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EXCEL PROJECT\SAMICIOUS MICROFINANCE\"/>
    </mc:Choice>
  </mc:AlternateContent>
  <xr:revisionPtr revIDLastSave="0" documentId="13_ncr:1_{3AB2C69D-8F2A-4FDF-AA7B-38F3F92ECAC8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🏠 DASHBOARD" sheetId="1" r:id="rId1"/>
    <sheet name="DEVELOPER" sheetId="2" r:id="rId2"/>
    <sheet name="ACKNOWLEDGEMENT" sheetId="3" r:id="rId3"/>
    <sheet name="🏦 MANAGER DASHBOARD" sheetId="4" r:id="rId4"/>
    <sheet name="NEW ACCOUNT" sheetId="5" r:id="rId5"/>
    <sheet name="DB_Customers" sheetId="6" r:id="rId6"/>
    <sheet name="DB_Savings" sheetId="7" r:id="rId7"/>
    <sheet name="DB_Withdrawals" sheetId="8" r:id="rId8"/>
    <sheet name="DB_Loans" sheetId="9" r:id="rId9"/>
    <sheet name="LOAN TOPUP" sheetId="10" r:id="rId10"/>
    <sheet name="Agent01_Savings" sheetId="11" r:id="rId11"/>
    <sheet name="Agent01_Withdrawals" sheetId="12" r:id="rId12"/>
    <sheet name="Agent01_Loans" sheetId="13" r:id="rId13"/>
    <sheet name="Agent02_Savings" sheetId="14" r:id="rId14"/>
    <sheet name="Agent02_Withdrawals" sheetId="15" r:id="rId15"/>
    <sheet name="Agent02_Loans" sheetId="16" r:id="rId16"/>
    <sheet name="Agent03_Savings" sheetId="17" r:id="rId17"/>
    <sheet name="Agent03_Withdrawals" sheetId="18" r:id="rId18"/>
    <sheet name="Agent03_Loans" sheetId="19" r:id="rId19"/>
    <sheet name="Agent04_Savings" sheetId="20" r:id="rId20"/>
    <sheet name="Agent04_Withdrawals" sheetId="21" r:id="rId21"/>
    <sheet name="Agent04_Loans" sheetId="22" r:id="rId22"/>
    <sheet name="Agent05_Savings" sheetId="23" r:id="rId23"/>
    <sheet name="Agent05_Withdrawals" sheetId="24" r:id="rId24"/>
    <sheet name="Agent05_Loans" sheetId="25" r:id="rId25"/>
    <sheet name="Agent06_Savings" sheetId="26" r:id="rId26"/>
    <sheet name="Agent06_Withdrawals" sheetId="27" r:id="rId27"/>
    <sheet name="Agent06_Loans" sheetId="28" r:id="rId28"/>
    <sheet name="Agent07_Savings" sheetId="29" r:id="rId29"/>
    <sheet name="Agent07_Withdrawals" sheetId="30" r:id="rId30"/>
    <sheet name="Agent07_Loans" sheetId="31" r:id="rId31"/>
    <sheet name="Agent08_Savings" sheetId="32" r:id="rId32"/>
    <sheet name="Agent08_Withdrawals" sheetId="33" r:id="rId33"/>
    <sheet name="Agent08_Loans" sheetId="34" r:id="rId34"/>
    <sheet name="Agent09_Savings" sheetId="35" r:id="rId35"/>
    <sheet name="Agent09_Withdrawals" sheetId="36" r:id="rId36"/>
    <sheet name="Agent09_Loans" sheetId="37" r:id="rId37"/>
    <sheet name="Agent10_Savings" sheetId="38" r:id="rId38"/>
    <sheet name="Agent10_Withdrawals" sheetId="39" r:id="rId39"/>
    <sheet name="Agent10_Loans" sheetId="40" r:id="rId40"/>
    <sheet name="REPORTS" sheetId="41" r:id="rId41"/>
    <sheet name="System_Config" sheetId="42" r:id="rId42"/>
    <sheet name="DB_Agents" sheetId="4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41" l="1"/>
  <c r="D26" i="41"/>
  <c r="D25" i="41"/>
  <c r="D24" i="41"/>
  <c r="D23" i="41"/>
  <c r="D22" i="41"/>
  <c r="D21" i="41"/>
  <c r="D20" i="41"/>
  <c r="D19" i="41"/>
  <c r="D18" i="41"/>
  <c r="D15" i="41"/>
  <c r="D14" i="41"/>
  <c r="D13" i="41"/>
  <c r="D12" i="41"/>
  <c r="D16" i="41" s="1"/>
  <c r="D9" i="41"/>
  <c r="D8" i="41"/>
  <c r="D10" i="41" s="1"/>
  <c r="A2" i="41"/>
  <c r="K213" i="40"/>
  <c r="I213" i="40"/>
  <c r="J213" i="40" s="1"/>
  <c r="D213" i="40"/>
  <c r="C213" i="40"/>
  <c r="A213" i="40"/>
  <c r="K212" i="40"/>
  <c r="J212" i="40"/>
  <c r="I212" i="40"/>
  <c r="D212" i="40"/>
  <c r="C212" i="40"/>
  <c r="A212" i="40"/>
  <c r="K211" i="40"/>
  <c r="I211" i="40"/>
  <c r="J211" i="40" s="1"/>
  <c r="D211" i="40"/>
  <c r="C211" i="40"/>
  <c r="A211" i="40"/>
  <c r="K210" i="40"/>
  <c r="I210" i="40"/>
  <c r="J210" i="40" s="1"/>
  <c r="D210" i="40"/>
  <c r="C210" i="40"/>
  <c r="A210" i="40"/>
  <c r="K209" i="40"/>
  <c r="I209" i="40"/>
  <c r="J209" i="40" s="1"/>
  <c r="D209" i="40"/>
  <c r="C209" i="40"/>
  <c r="A209" i="40"/>
  <c r="K208" i="40"/>
  <c r="J208" i="40"/>
  <c r="I208" i="40"/>
  <c r="D208" i="40"/>
  <c r="C208" i="40"/>
  <c r="A208" i="40"/>
  <c r="K207" i="40"/>
  <c r="I207" i="40"/>
  <c r="J207" i="40" s="1"/>
  <c r="D207" i="40"/>
  <c r="C207" i="40"/>
  <c r="A207" i="40"/>
  <c r="K206" i="40"/>
  <c r="J206" i="40"/>
  <c r="I206" i="40"/>
  <c r="D206" i="40"/>
  <c r="C206" i="40"/>
  <c r="A206" i="40"/>
  <c r="K205" i="40"/>
  <c r="I205" i="40"/>
  <c r="J205" i="40" s="1"/>
  <c r="D205" i="40"/>
  <c r="C205" i="40"/>
  <c r="A205" i="40"/>
  <c r="K204" i="40"/>
  <c r="J204" i="40"/>
  <c r="I204" i="40"/>
  <c r="D204" i="40"/>
  <c r="C204" i="40"/>
  <c r="A204" i="40"/>
  <c r="K203" i="40"/>
  <c r="I203" i="40"/>
  <c r="J203" i="40" s="1"/>
  <c r="D203" i="40"/>
  <c r="C203" i="40"/>
  <c r="A203" i="40"/>
  <c r="K202" i="40"/>
  <c r="J202" i="40"/>
  <c r="I202" i="40"/>
  <c r="D202" i="40"/>
  <c r="C202" i="40"/>
  <c r="A202" i="40"/>
  <c r="K201" i="40"/>
  <c r="I201" i="40"/>
  <c r="J201" i="40" s="1"/>
  <c r="D201" i="40"/>
  <c r="C201" i="40"/>
  <c r="A201" i="40"/>
  <c r="K200" i="40"/>
  <c r="J200" i="40"/>
  <c r="I200" i="40"/>
  <c r="D200" i="40"/>
  <c r="C200" i="40"/>
  <c r="A200" i="40"/>
  <c r="K199" i="40"/>
  <c r="I199" i="40"/>
  <c r="J199" i="40" s="1"/>
  <c r="D199" i="40"/>
  <c r="C199" i="40"/>
  <c r="A199" i="40"/>
  <c r="K198" i="40"/>
  <c r="J198" i="40"/>
  <c r="I198" i="40"/>
  <c r="D198" i="40"/>
  <c r="C198" i="40"/>
  <c r="A198" i="40"/>
  <c r="K197" i="40"/>
  <c r="I197" i="40"/>
  <c r="J197" i="40" s="1"/>
  <c r="D197" i="40"/>
  <c r="C197" i="40"/>
  <c r="A197" i="40"/>
  <c r="K196" i="40"/>
  <c r="J196" i="40"/>
  <c r="I196" i="40"/>
  <c r="D196" i="40"/>
  <c r="C196" i="40"/>
  <c r="A196" i="40"/>
  <c r="K195" i="40"/>
  <c r="I195" i="40"/>
  <c r="J195" i="40" s="1"/>
  <c r="D195" i="40"/>
  <c r="C195" i="40"/>
  <c r="A195" i="40"/>
  <c r="K194" i="40"/>
  <c r="J194" i="40"/>
  <c r="I194" i="40"/>
  <c r="D194" i="40"/>
  <c r="C194" i="40"/>
  <c r="A194" i="40"/>
  <c r="K193" i="40"/>
  <c r="I193" i="40"/>
  <c r="J193" i="40" s="1"/>
  <c r="D193" i="40"/>
  <c r="C193" i="40"/>
  <c r="A193" i="40"/>
  <c r="K192" i="40"/>
  <c r="J192" i="40"/>
  <c r="I192" i="40"/>
  <c r="D192" i="40"/>
  <c r="C192" i="40"/>
  <c r="A192" i="40"/>
  <c r="K191" i="40"/>
  <c r="I191" i="40"/>
  <c r="J191" i="40" s="1"/>
  <c r="D191" i="40"/>
  <c r="C191" i="40"/>
  <c r="A191" i="40"/>
  <c r="K190" i="40"/>
  <c r="J190" i="40"/>
  <c r="I190" i="40"/>
  <c r="D190" i="40"/>
  <c r="C190" i="40"/>
  <c r="A190" i="40"/>
  <c r="K189" i="40"/>
  <c r="I189" i="40"/>
  <c r="J189" i="40" s="1"/>
  <c r="D189" i="40"/>
  <c r="C189" i="40"/>
  <c r="A189" i="40"/>
  <c r="K188" i="40"/>
  <c r="J188" i="40"/>
  <c r="I188" i="40"/>
  <c r="D188" i="40"/>
  <c r="C188" i="40"/>
  <c r="A188" i="40"/>
  <c r="K187" i="40"/>
  <c r="I187" i="40"/>
  <c r="J187" i="40" s="1"/>
  <c r="D187" i="40"/>
  <c r="C187" i="40"/>
  <c r="A187" i="40"/>
  <c r="K186" i="40"/>
  <c r="J186" i="40"/>
  <c r="I186" i="40"/>
  <c r="D186" i="40"/>
  <c r="C186" i="40"/>
  <c r="A186" i="40"/>
  <c r="K185" i="40"/>
  <c r="I185" i="40"/>
  <c r="J185" i="40" s="1"/>
  <c r="D185" i="40"/>
  <c r="C185" i="40"/>
  <c r="A185" i="40"/>
  <c r="K184" i="40"/>
  <c r="J184" i="40"/>
  <c r="I184" i="40"/>
  <c r="D184" i="40"/>
  <c r="C184" i="40"/>
  <c r="A184" i="40"/>
  <c r="K183" i="40"/>
  <c r="I183" i="40"/>
  <c r="J183" i="40" s="1"/>
  <c r="D183" i="40"/>
  <c r="C183" i="40"/>
  <c r="A183" i="40"/>
  <c r="K182" i="40"/>
  <c r="J182" i="40"/>
  <c r="I182" i="40"/>
  <c r="D182" i="40"/>
  <c r="C182" i="40"/>
  <c r="A182" i="40"/>
  <c r="K181" i="40"/>
  <c r="I181" i="40"/>
  <c r="J181" i="40" s="1"/>
  <c r="D181" i="40"/>
  <c r="C181" i="40"/>
  <c r="A181" i="40"/>
  <c r="K180" i="40"/>
  <c r="J180" i="40"/>
  <c r="I180" i="40"/>
  <c r="D180" i="40"/>
  <c r="C180" i="40"/>
  <c r="A180" i="40"/>
  <c r="K179" i="40"/>
  <c r="I179" i="40"/>
  <c r="J179" i="40" s="1"/>
  <c r="D179" i="40"/>
  <c r="C179" i="40"/>
  <c r="A179" i="40"/>
  <c r="K178" i="40"/>
  <c r="J178" i="40"/>
  <c r="I178" i="40"/>
  <c r="D178" i="40"/>
  <c r="C178" i="40"/>
  <c r="A178" i="40"/>
  <c r="K177" i="40"/>
  <c r="I177" i="40"/>
  <c r="J177" i="40" s="1"/>
  <c r="D177" i="40"/>
  <c r="C177" i="40"/>
  <c r="A177" i="40"/>
  <c r="K176" i="40"/>
  <c r="J176" i="40"/>
  <c r="I176" i="40"/>
  <c r="D176" i="40"/>
  <c r="C176" i="40"/>
  <c r="A176" i="40"/>
  <c r="K175" i="40"/>
  <c r="I175" i="40"/>
  <c r="J175" i="40" s="1"/>
  <c r="D175" i="40"/>
  <c r="C175" i="40"/>
  <c r="A175" i="40"/>
  <c r="K174" i="40"/>
  <c r="J174" i="40"/>
  <c r="I174" i="40"/>
  <c r="D174" i="40"/>
  <c r="C174" i="40"/>
  <c r="A174" i="40"/>
  <c r="K173" i="40"/>
  <c r="I173" i="40"/>
  <c r="J173" i="40" s="1"/>
  <c r="D173" i="40"/>
  <c r="C173" i="40"/>
  <c r="A173" i="40"/>
  <c r="K172" i="40"/>
  <c r="J172" i="40"/>
  <c r="I172" i="40"/>
  <c r="D172" i="40"/>
  <c r="C172" i="40"/>
  <c r="A172" i="40"/>
  <c r="K171" i="40"/>
  <c r="I171" i="40"/>
  <c r="J171" i="40" s="1"/>
  <c r="D171" i="40"/>
  <c r="C171" i="40"/>
  <c r="A171" i="40"/>
  <c r="K170" i="40"/>
  <c r="J170" i="40"/>
  <c r="I170" i="40"/>
  <c r="D170" i="40"/>
  <c r="C170" i="40"/>
  <c r="A170" i="40"/>
  <c r="K169" i="40"/>
  <c r="I169" i="40"/>
  <c r="J169" i="40" s="1"/>
  <c r="D169" i="40"/>
  <c r="C169" i="40"/>
  <c r="A169" i="40"/>
  <c r="K168" i="40"/>
  <c r="J168" i="40"/>
  <c r="I168" i="40"/>
  <c r="D168" i="40"/>
  <c r="C168" i="40"/>
  <c r="A168" i="40"/>
  <c r="K167" i="40"/>
  <c r="I167" i="40"/>
  <c r="J167" i="40" s="1"/>
  <c r="D167" i="40"/>
  <c r="C167" i="40"/>
  <c r="A167" i="40"/>
  <c r="K166" i="40"/>
  <c r="J166" i="40"/>
  <c r="I166" i="40"/>
  <c r="D166" i="40"/>
  <c r="C166" i="40"/>
  <c r="A166" i="40"/>
  <c r="K165" i="40"/>
  <c r="I165" i="40"/>
  <c r="J165" i="40" s="1"/>
  <c r="D165" i="40"/>
  <c r="C165" i="40"/>
  <c r="A165" i="40"/>
  <c r="K164" i="40"/>
  <c r="J164" i="40"/>
  <c r="I164" i="40"/>
  <c r="D164" i="40"/>
  <c r="C164" i="40"/>
  <c r="A164" i="40"/>
  <c r="K163" i="40"/>
  <c r="I163" i="40"/>
  <c r="J163" i="40" s="1"/>
  <c r="D163" i="40"/>
  <c r="C163" i="40"/>
  <c r="A163" i="40"/>
  <c r="K162" i="40"/>
  <c r="J162" i="40"/>
  <c r="I162" i="40"/>
  <c r="D162" i="40"/>
  <c r="C162" i="40"/>
  <c r="A162" i="40"/>
  <c r="K161" i="40"/>
  <c r="I161" i="40"/>
  <c r="J161" i="40" s="1"/>
  <c r="D161" i="40"/>
  <c r="C161" i="40"/>
  <c r="A161" i="40"/>
  <c r="K160" i="40"/>
  <c r="J160" i="40"/>
  <c r="I160" i="40"/>
  <c r="D160" i="40"/>
  <c r="C160" i="40"/>
  <c r="A160" i="40"/>
  <c r="K159" i="40"/>
  <c r="I159" i="40"/>
  <c r="J159" i="40" s="1"/>
  <c r="D159" i="40"/>
  <c r="C159" i="40"/>
  <c r="A159" i="40"/>
  <c r="K158" i="40"/>
  <c r="J158" i="40"/>
  <c r="I158" i="40"/>
  <c r="D158" i="40"/>
  <c r="C158" i="40"/>
  <c r="A158" i="40"/>
  <c r="K157" i="40"/>
  <c r="I157" i="40"/>
  <c r="J157" i="40" s="1"/>
  <c r="D157" i="40"/>
  <c r="C157" i="40"/>
  <c r="A157" i="40"/>
  <c r="K156" i="40"/>
  <c r="J156" i="40"/>
  <c r="I156" i="40"/>
  <c r="D156" i="40"/>
  <c r="C156" i="40"/>
  <c r="A156" i="40"/>
  <c r="K155" i="40"/>
  <c r="I155" i="40"/>
  <c r="J155" i="40" s="1"/>
  <c r="D155" i="40"/>
  <c r="C155" i="40"/>
  <c r="A155" i="40"/>
  <c r="K154" i="40"/>
  <c r="J154" i="40"/>
  <c r="I154" i="40"/>
  <c r="D154" i="40"/>
  <c r="C154" i="40"/>
  <c r="A154" i="40"/>
  <c r="K153" i="40"/>
  <c r="I153" i="40"/>
  <c r="J153" i="40" s="1"/>
  <c r="D153" i="40"/>
  <c r="C153" i="40"/>
  <c r="A153" i="40"/>
  <c r="K152" i="40"/>
  <c r="J152" i="40"/>
  <c r="I152" i="40"/>
  <c r="D152" i="40"/>
  <c r="C152" i="40"/>
  <c r="A152" i="40"/>
  <c r="K151" i="40"/>
  <c r="I151" i="40"/>
  <c r="J151" i="40" s="1"/>
  <c r="D151" i="40"/>
  <c r="C151" i="40"/>
  <c r="A151" i="40"/>
  <c r="K150" i="40"/>
  <c r="J150" i="40"/>
  <c r="I150" i="40"/>
  <c r="D150" i="40"/>
  <c r="C150" i="40"/>
  <c r="A150" i="40"/>
  <c r="K149" i="40"/>
  <c r="I149" i="40"/>
  <c r="J149" i="40" s="1"/>
  <c r="D149" i="40"/>
  <c r="C149" i="40"/>
  <c r="A149" i="40"/>
  <c r="K148" i="40"/>
  <c r="J148" i="40"/>
  <c r="I148" i="40"/>
  <c r="D148" i="40"/>
  <c r="C148" i="40"/>
  <c r="A148" i="40"/>
  <c r="K147" i="40"/>
  <c r="I147" i="40"/>
  <c r="J147" i="40" s="1"/>
  <c r="D147" i="40"/>
  <c r="C147" i="40"/>
  <c r="A147" i="40"/>
  <c r="K146" i="40"/>
  <c r="J146" i="40"/>
  <c r="I146" i="40"/>
  <c r="D146" i="40"/>
  <c r="C146" i="40"/>
  <c r="A146" i="40"/>
  <c r="K145" i="40"/>
  <c r="I145" i="40"/>
  <c r="J145" i="40" s="1"/>
  <c r="D145" i="40"/>
  <c r="C145" i="40"/>
  <c r="A145" i="40"/>
  <c r="K144" i="40"/>
  <c r="J144" i="40"/>
  <c r="I144" i="40"/>
  <c r="D144" i="40"/>
  <c r="C144" i="40"/>
  <c r="A144" i="40"/>
  <c r="K143" i="40"/>
  <c r="I143" i="40"/>
  <c r="J143" i="40" s="1"/>
  <c r="D143" i="40"/>
  <c r="C143" i="40"/>
  <c r="A143" i="40"/>
  <c r="K142" i="40"/>
  <c r="J142" i="40"/>
  <c r="I142" i="40"/>
  <c r="D142" i="40"/>
  <c r="C142" i="40"/>
  <c r="A142" i="40"/>
  <c r="K141" i="40"/>
  <c r="I141" i="40"/>
  <c r="J141" i="40" s="1"/>
  <c r="D141" i="40"/>
  <c r="C141" i="40"/>
  <c r="A141" i="40"/>
  <c r="K140" i="40"/>
  <c r="J140" i="40"/>
  <c r="I140" i="40"/>
  <c r="D140" i="40"/>
  <c r="C140" i="40"/>
  <c r="A140" i="40"/>
  <c r="K139" i="40"/>
  <c r="I139" i="40"/>
  <c r="J139" i="40" s="1"/>
  <c r="D139" i="40"/>
  <c r="C139" i="40"/>
  <c r="A139" i="40"/>
  <c r="K138" i="40"/>
  <c r="J138" i="40"/>
  <c r="I138" i="40"/>
  <c r="D138" i="40"/>
  <c r="C138" i="40"/>
  <c r="A138" i="40"/>
  <c r="K137" i="40"/>
  <c r="I137" i="40"/>
  <c r="J137" i="40" s="1"/>
  <c r="D137" i="40"/>
  <c r="C137" i="40"/>
  <c r="A137" i="40"/>
  <c r="K136" i="40"/>
  <c r="J136" i="40"/>
  <c r="I136" i="40"/>
  <c r="D136" i="40"/>
  <c r="C136" i="40"/>
  <c r="A136" i="40"/>
  <c r="K135" i="40"/>
  <c r="I135" i="40"/>
  <c r="J135" i="40" s="1"/>
  <c r="D135" i="40"/>
  <c r="C135" i="40"/>
  <c r="A135" i="40"/>
  <c r="K134" i="40"/>
  <c r="J134" i="40"/>
  <c r="I134" i="40"/>
  <c r="D134" i="40"/>
  <c r="C134" i="40"/>
  <c r="A134" i="40"/>
  <c r="K133" i="40"/>
  <c r="I133" i="40"/>
  <c r="J133" i="40" s="1"/>
  <c r="D133" i="40"/>
  <c r="C133" i="40"/>
  <c r="A133" i="40"/>
  <c r="K132" i="40"/>
  <c r="J132" i="40"/>
  <c r="I132" i="40"/>
  <c r="D132" i="40"/>
  <c r="C132" i="40"/>
  <c r="A132" i="40"/>
  <c r="K131" i="40"/>
  <c r="I131" i="40"/>
  <c r="J131" i="40" s="1"/>
  <c r="D131" i="40"/>
  <c r="C131" i="40"/>
  <c r="A131" i="40"/>
  <c r="K130" i="40"/>
  <c r="J130" i="40"/>
  <c r="I130" i="40"/>
  <c r="D130" i="40"/>
  <c r="C130" i="40"/>
  <c r="A130" i="40"/>
  <c r="K129" i="40"/>
  <c r="I129" i="40"/>
  <c r="J129" i="40" s="1"/>
  <c r="D129" i="40"/>
  <c r="C129" i="40"/>
  <c r="A129" i="40"/>
  <c r="K128" i="40"/>
  <c r="J128" i="40"/>
  <c r="I128" i="40"/>
  <c r="D128" i="40"/>
  <c r="C128" i="40"/>
  <c r="A128" i="40"/>
  <c r="K127" i="40"/>
  <c r="I127" i="40"/>
  <c r="J127" i="40" s="1"/>
  <c r="D127" i="40"/>
  <c r="C127" i="40"/>
  <c r="A127" i="40"/>
  <c r="K126" i="40"/>
  <c r="J126" i="40"/>
  <c r="I126" i="40"/>
  <c r="D126" i="40"/>
  <c r="C126" i="40"/>
  <c r="A126" i="40"/>
  <c r="K125" i="40"/>
  <c r="I125" i="40"/>
  <c r="J125" i="40" s="1"/>
  <c r="D125" i="40"/>
  <c r="C125" i="40"/>
  <c r="A125" i="40"/>
  <c r="K124" i="40"/>
  <c r="J124" i="40"/>
  <c r="I124" i="40"/>
  <c r="D124" i="40"/>
  <c r="C124" i="40"/>
  <c r="A124" i="40"/>
  <c r="K123" i="40"/>
  <c r="I123" i="40"/>
  <c r="J123" i="40" s="1"/>
  <c r="D123" i="40"/>
  <c r="C123" i="40"/>
  <c r="A123" i="40"/>
  <c r="K122" i="40"/>
  <c r="J122" i="40"/>
  <c r="I122" i="40"/>
  <c r="D122" i="40"/>
  <c r="C122" i="40"/>
  <c r="A122" i="40"/>
  <c r="K121" i="40"/>
  <c r="I121" i="40"/>
  <c r="J121" i="40" s="1"/>
  <c r="D121" i="40"/>
  <c r="C121" i="40"/>
  <c r="A121" i="40"/>
  <c r="K120" i="40"/>
  <c r="J120" i="40"/>
  <c r="I120" i="40"/>
  <c r="D120" i="40"/>
  <c r="C120" i="40"/>
  <c r="A120" i="40"/>
  <c r="K119" i="40"/>
  <c r="I119" i="40"/>
  <c r="J119" i="40" s="1"/>
  <c r="D119" i="40"/>
  <c r="C119" i="40"/>
  <c r="A119" i="40"/>
  <c r="K118" i="40"/>
  <c r="J118" i="40"/>
  <c r="I118" i="40"/>
  <c r="D118" i="40"/>
  <c r="C118" i="40"/>
  <c r="A118" i="40"/>
  <c r="K117" i="40"/>
  <c r="I117" i="40"/>
  <c r="J117" i="40" s="1"/>
  <c r="D117" i="40"/>
  <c r="C117" i="40"/>
  <c r="A117" i="40"/>
  <c r="K116" i="40"/>
  <c r="J116" i="40"/>
  <c r="I116" i="40"/>
  <c r="D116" i="40"/>
  <c r="C116" i="40"/>
  <c r="A116" i="40"/>
  <c r="K115" i="40"/>
  <c r="I115" i="40"/>
  <c r="J115" i="40" s="1"/>
  <c r="D115" i="40"/>
  <c r="C115" i="40"/>
  <c r="A115" i="40"/>
  <c r="K114" i="40"/>
  <c r="J114" i="40"/>
  <c r="I114" i="40"/>
  <c r="D114" i="40"/>
  <c r="C114" i="40"/>
  <c r="A114" i="40"/>
  <c r="K113" i="40"/>
  <c r="I113" i="40"/>
  <c r="J113" i="40" s="1"/>
  <c r="D113" i="40"/>
  <c r="C113" i="40"/>
  <c r="A113" i="40"/>
  <c r="K112" i="40"/>
  <c r="J112" i="40"/>
  <c r="I112" i="40"/>
  <c r="D112" i="40"/>
  <c r="C112" i="40"/>
  <c r="A112" i="40"/>
  <c r="K111" i="40"/>
  <c r="I111" i="40"/>
  <c r="J111" i="40" s="1"/>
  <c r="D111" i="40"/>
  <c r="C111" i="40"/>
  <c r="A111" i="40"/>
  <c r="K110" i="40"/>
  <c r="J110" i="40"/>
  <c r="I110" i="40"/>
  <c r="D110" i="40"/>
  <c r="C110" i="40"/>
  <c r="A110" i="40"/>
  <c r="K109" i="40"/>
  <c r="I109" i="40"/>
  <c r="J109" i="40" s="1"/>
  <c r="D109" i="40"/>
  <c r="C109" i="40"/>
  <c r="A109" i="40"/>
  <c r="K108" i="40"/>
  <c r="J108" i="40"/>
  <c r="I108" i="40"/>
  <c r="D108" i="40"/>
  <c r="C108" i="40"/>
  <c r="A108" i="40"/>
  <c r="K107" i="40"/>
  <c r="I107" i="40"/>
  <c r="J107" i="40" s="1"/>
  <c r="D107" i="40"/>
  <c r="C107" i="40"/>
  <c r="A107" i="40"/>
  <c r="K106" i="40"/>
  <c r="J106" i="40"/>
  <c r="I106" i="40"/>
  <c r="D106" i="40"/>
  <c r="C106" i="40"/>
  <c r="A106" i="40"/>
  <c r="K105" i="40"/>
  <c r="I105" i="40"/>
  <c r="J105" i="40" s="1"/>
  <c r="D105" i="40"/>
  <c r="C105" i="40"/>
  <c r="A105" i="40"/>
  <c r="K104" i="40"/>
  <c r="J104" i="40"/>
  <c r="I104" i="40"/>
  <c r="D104" i="40"/>
  <c r="C104" i="40"/>
  <c r="A104" i="40"/>
  <c r="K103" i="40"/>
  <c r="I103" i="40"/>
  <c r="J103" i="40" s="1"/>
  <c r="D103" i="40"/>
  <c r="C103" i="40"/>
  <c r="A103" i="40"/>
  <c r="K102" i="40"/>
  <c r="J102" i="40"/>
  <c r="I102" i="40"/>
  <c r="D102" i="40"/>
  <c r="C102" i="40"/>
  <c r="A102" i="40"/>
  <c r="K101" i="40"/>
  <c r="I101" i="40"/>
  <c r="J101" i="40" s="1"/>
  <c r="D101" i="40"/>
  <c r="C101" i="40"/>
  <c r="A101" i="40"/>
  <c r="K100" i="40"/>
  <c r="J100" i="40"/>
  <c r="I100" i="40"/>
  <c r="D100" i="40"/>
  <c r="C100" i="40"/>
  <c r="A100" i="40"/>
  <c r="K99" i="40"/>
  <c r="I99" i="40"/>
  <c r="J99" i="40" s="1"/>
  <c r="D99" i="40"/>
  <c r="C99" i="40"/>
  <c r="A99" i="40"/>
  <c r="K98" i="40"/>
  <c r="J98" i="40"/>
  <c r="I98" i="40"/>
  <c r="D98" i="40"/>
  <c r="C98" i="40"/>
  <c r="A98" i="40"/>
  <c r="K97" i="40"/>
  <c r="I97" i="40"/>
  <c r="J97" i="40" s="1"/>
  <c r="D97" i="40"/>
  <c r="C97" i="40"/>
  <c r="A97" i="40"/>
  <c r="K96" i="40"/>
  <c r="J96" i="40"/>
  <c r="I96" i="40"/>
  <c r="D96" i="40"/>
  <c r="C96" i="40"/>
  <c r="A96" i="40"/>
  <c r="K95" i="40"/>
  <c r="I95" i="40"/>
  <c r="J95" i="40" s="1"/>
  <c r="D95" i="40"/>
  <c r="C95" i="40"/>
  <c r="A95" i="40"/>
  <c r="K94" i="40"/>
  <c r="J94" i="40"/>
  <c r="I94" i="40"/>
  <c r="D94" i="40"/>
  <c r="C94" i="40"/>
  <c r="A94" i="40"/>
  <c r="K93" i="40"/>
  <c r="I93" i="40"/>
  <c r="J93" i="40" s="1"/>
  <c r="D93" i="40"/>
  <c r="C93" i="40"/>
  <c r="A93" i="40"/>
  <c r="K92" i="40"/>
  <c r="J92" i="40"/>
  <c r="I92" i="40"/>
  <c r="D92" i="40"/>
  <c r="C92" i="40"/>
  <c r="A92" i="40"/>
  <c r="K91" i="40"/>
  <c r="I91" i="40"/>
  <c r="J91" i="40" s="1"/>
  <c r="D91" i="40"/>
  <c r="C91" i="40"/>
  <c r="A91" i="40"/>
  <c r="K90" i="40"/>
  <c r="J90" i="40"/>
  <c r="I90" i="40"/>
  <c r="D90" i="40"/>
  <c r="C90" i="40"/>
  <c r="A90" i="40"/>
  <c r="K89" i="40"/>
  <c r="I89" i="40"/>
  <c r="J89" i="40" s="1"/>
  <c r="D89" i="40"/>
  <c r="C89" i="40"/>
  <c r="A89" i="40"/>
  <c r="K88" i="40"/>
  <c r="J88" i="40"/>
  <c r="I88" i="40"/>
  <c r="D88" i="40"/>
  <c r="C88" i="40"/>
  <c r="A88" i="40"/>
  <c r="K87" i="40"/>
  <c r="I87" i="40"/>
  <c r="J87" i="40" s="1"/>
  <c r="D87" i="40"/>
  <c r="C87" i="40"/>
  <c r="A87" i="40"/>
  <c r="K86" i="40"/>
  <c r="J86" i="40"/>
  <c r="I86" i="40"/>
  <c r="D86" i="40"/>
  <c r="C86" i="40"/>
  <c r="A86" i="40"/>
  <c r="K85" i="40"/>
  <c r="I85" i="40"/>
  <c r="J85" i="40" s="1"/>
  <c r="D85" i="40"/>
  <c r="C85" i="40"/>
  <c r="A85" i="40"/>
  <c r="K84" i="40"/>
  <c r="J84" i="40"/>
  <c r="I84" i="40"/>
  <c r="D84" i="40"/>
  <c r="C84" i="40"/>
  <c r="A84" i="40"/>
  <c r="K83" i="40"/>
  <c r="I83" i="40"/>
  <c r="J83" i="40" s="1"/>
  <c r="D83" i="40"/>
  <c r="C83" i="40"/>
  <c r="A83" i="40"/>
  <c r="K82" i="40"/>
  <c r="J82" i="40"/>
  <c r="I82" i="40"/>
  <c r="D82" i="40"/>
  <c r="C82" i="40"/>
  <c r="A82" i="40"/>
  <c r="K81" i="40"/>
  <c r="I81" i="40"/>
  <c r="J81" i="40" s="1"/>
  <c r="D81" i="40"/>
  <c r="C81" i="40"/>
  <c r="A81" i="40"/>
  <c r="K80" i="40"/>
  <c r="J80" i="40"/>
  <c r="I80" i="40"/>
  <c r="D80" i="40"/>
  <c r="C80" i="40"/>
  <c r="A80" i="40"/>
  <c r="K79" i="40"/>
  <c r="I79" i="40"/>
  <c r="J79" i="40" s="1"/>
  <c r="D79" i="40"/>
  <c r="C79" i="40"/>
  <c r="A79" i="40"/>
  <c r="K78" i="40"/>
  <c r="J78" i="40"/>
  <c r="I78" i="40"/>
  <c r="D78" i="40"/>
  <c r="C78" i="40"/>
  <c r="A78" i="40"/>
  <c r="K77" i="40"/>
  <c r="I77" i="40"/>
  <c r="J77" i="40" s="1"/>
  <c r="D77" i="40"/>
  <c r="C77" i="40"/>
  <c r="A77" i="40"/>
  <c r="K76" i="40"/>
  <c r="J76" i="40"/>
  <c r="I76" i="40"/>
  <c r="D76" i="40"/>
  <c r="C76" i="40"/>
  <c r="A76" i="40"/>
  <c r="K75" i="40"/>
  <c r="I75" i="40"/>
  <c r="J75" i="40" s="1"/>
  <c r="D75" i="40"/>
  <c r="C75" i="40"/>
  <c r="A75" i="40"/>
  <c r="K74" i="40"/>
  <c r="J74" i="40"/>
  <c r="I74" i="40"/>
  <c r="D74" i="40"/>
  <c r="C74" i="40"/>
  <c r="A74" i="40"/>
  <c r="K73" i="40"/>
  <c r="I73" i="40"/>
  <c r="J73" i="40" s="1"/>
  <c r="D73" i="40"/>
  <c r="C73" i="40"/>
  <c r="A73" i="40"/>
  <c r="K72" i="40"/>
  <c r="J72" i="40"/>
  <c r="I72" i="40"/>
  <c r="D72" i="40"/>
  <c r="C72" i="40"/>
  <c r="A72" i="40"/>
  <c r="K71" i="40"/>
  <c r="I71" i="40"/>
  <c r="J71" i="40" s="1"/>
  <c r="D71" i="40"/>
  <c r="C71" i="40"/>
  <c r="A71" i="40"/>
  <c r="K70" i="40"/>
  <c r="J70" i="40"/>
  <c r="I70" i="40"/>
  <c r="D70" i="40"/>
  <c r="C70" i="40"/>
  <c r="A70" i="40"/>
  <c r="K69" i="40"/>
  <c r="I69" i="40"/>
  <c r="J69" i="40" s="1"/>
  <c r="D69" i="40"/>
  <c r="C69" i="40"/>
  <c r="A69" i="40"/>
  <c r="K68" i="40"/>
  <c r="J68" i="40"/>
  <c r="I68" i="40"/>
  <c r="D68" i="40"/>
  <c r="C68" i="40"/>
  <c r="A68" i="40"/>
  <c r="K67" i="40"/>
  <c r="I67" i="40"/>
  <c r="J67" i="40" s="1"/>
  <c r="D67" i="40"/>
  <c r="C67" i="40"/>
  <c r="A67" i="40"/>
  <c r="K66" i="40"/>
  <c r="J66" i="40"/>
  <c r="I66" i="40"/>
  <c r="D66" i="40"/>
  <c r="C66" i="40"/>
  <c r="A66" i="40"/>
  <c r="K65" i="40"/>
  <c r="I65" i="40"/>
  <c r="J65" i="40" s="1"/>
  <c r="D65" i="40"/>
  <c r="C65" i="40"/>
  <c r="A65" i="40"/>
  <c r="K64" i="40"/>
  <c r="J64" i="40"/>
  <c r="I64" i="40"/>
  <c r="D64" i="40"/>
  <c r="C64" i="40"/>
  <c r="A64" i="40"/>
  <c r="K63" i="40"/>
  <c r="I63" i="40"/>
  <c r="J63" i="40" s="1"/>
  <c r="D63" i="40"/>
  <c r="C63" i="40"/>
  <c r="A63" i="40"/>
  <c r="K62" i="40"/>
  <c r="J62" i="40"/>
  <c r="I62" i="40"/>
  <c r="D62" i="40"/>
  <c r="C62" i="40"/>
  <c r="A62" i="40"/>
  <c r="K61" i="40"/>
  <c r="I61" i="40"/>
  <c r="J61" i="40" s="1"/>
  <c r="D61" i="40"/>
  <c r="C61" i="40"/>
  <c r="A61" i="40"/>
  <c r="K60" i="40"/>
  <c r="J60" i="40"/>
  <c r="I60" i="40"/>
  <c r="D60" i="40"/>
  <c r="C60" i="40"/>
  <c r="A60" i="40"/>
  <c r="K59" i="40"/>
  <c r="I59" i="40"/>
  <c r="J59" i="40" s="1"/>
  <c r="D59" i="40"/>
  <c r="C59" i="40"/>
  <c r="A59" i="40"/>
  <c r="K58" i="40"/>
  <c r="J58" i="40"/>
  <c r="I58" i="40"/>
  <c r="D58" i="40"/>
  <c r="C58" i="40"/>
  <c r="A58" i="40"/>
  <c r="K57" i="40"/>
  <c r="I57" i="40"/>
  <c r="J57" i="40" s="1"/>
  <c r="D57" i="40"/>
  <c r="C57" i="40"/>
  <c r="A57" i="40"/>
  <c r="K56" i="40"/>
  <c r="J56" i="40"/>
  <c r="I56" i="40"/>
  <c r="D56" i="40"/>
  <c r="C56" i="40"/>
  <c r="A56" i="40"/>
  <c r="K55" i="40"/>
  <c r="I55" i="40"/>
  <c r="J55" i="40" s="1"/>
  <c r="D55" i="40"/>
  <c r="C55" i="40"/>
  <c r="A55" i="40"/>
  <c r="K54" i="40"/>
  <c r="J54" i="40"/>
  <c r="I54" i="40"/>
  <c r="D54" i="40"/>
  <c r="C54" i="40"/>
  <c r="A54" i="40"/>
  <c r="K53" i="40"/>
  <c r="I53" i="40"/>
  <c r="J53" i="40" s="1"/>
  <c r="D53" i="40"/>
  <c r="C53" i="40"/>
  <c r="A53" i="40"/>
  <c r="K52" i="40"/>
  <c r="J52" i="40"/>
  <c r="I52" i="40"/>
  <c r="D52" i="40"/>
  <c r="C52" i="40"/>
  <c r="A52" i="40"/>
  <c r="K51" i="40"/>
  <c r="I51" i="40"/>
  <c r="J51" i="40" s="1"/>
  <c r="D51" i="40"/>
  <c r="C51" i="40"/>
  <c r="A51" i="40"/>
  <c r="K50" i="40"/>
  <c r="J50" i="40"/>
  <c r="I50" i="40"/>
  <c r="D50" i="40"/>
  <c r="C50" i="40"/>
  <c r="A50" i="40"/>
  <c r="K49" i="40"/>
  <c r="I49" i="40"/>
  <c r="J49" i="40" s="1"/>
  <c r="D49" i="40"/>
  <c r="C49" i="40"/>
  <c r="A49" i="40"/>
  <c r="K48" i="40"/>
  <c r="J48" i="40"/>
  <c r="I48" i="40"/>
  <c r="D48" i="40"/>
  <c r="C48" i="40"/>
  <c r="A48" i="40"/>
  <c r="K47" i="40"/>
  <c r="I47" i="40"/>
  <c r="J47" i="40" s="1"/>
  <c r="D47" i="40"/>
  <c r="C47" i="40"/>
  <c r="A47" i="40"/>
  <c r="K46" i="40"/>
  <c r="J46" i="40"/>
  <c r="I46" i="40"/>
  <c r="D46" i="40"/>
  <c r="C46" i="40"/>
  <c r="A46" i="40"/>
  <c r="K45" i="40"/>
  <c r="I45" i="40"/>
  <c r="J45" i="40" s="1"/>
  <c r="D45" i="40"/>
  <c r="C45" i="40"/>
  <c r="A45" i="40"/>
  <c r="K44" i="40"/>
  <c r="J44" i="40"/>
  <c r="I44" i="40"/>
  <c r="D44" i="40"/>
  <c r="C44" i="40"/>
  <c r="A44" i="40"/>
  <c r="K43" i="40"/>
  <c r="I43" i="40"/>
  <c r="J43" i="40" s="1"/>
  <c r="D43" i="40"/>
  <c r="C43" i="40"/>
  <c r="A43" i="40"/>
  <c r="K42" i="40"/>
  <c r="J42" i="40"/>
  <c r="I42" i="40"/>
  <c r="D42" i="40"/>
  <c r="C42" i="40"/>
  <c r="A42" i="40"/>
  <c r="K41" i="40"/>
  <c r="I41" i="40"/>
  <c r="J41" i="40" s="1"/>
  <c r="D41" i="40"/>
  <c r="C41" i="40"/>
  <c r="A41" i="40"/>
  <c r="K40" i="40"/>
  <c r="J40" i="40"/>
  <c r="I40" i="40"/>
  <c r="D40" i="40"/>
  <c r="C40" i="40"/>
  <c r="A40" i="40"/>
  <c r="K39" i="40"/>
  <c r="I39" i="40"/>
  <c r="J39" i="40" s="1"/>
  <c r="D39" i="40"/>
  <c r="C39" i="40"/>
  <c r="A39" i="40"/>
  <c r="K38" i="40"/>
  <c r="J38" i="40"/>
  <c r="I38" i="40"/>
  <c r="D38" i="40"/>
  <c r="C38" i="40"/>
  <c r="A38" i="40"/>
  <c r="K37" i="40"/>
  <c r="I37" i="40"/>
  <c r="J37" i="40" s="1"/>
  <c r="D37" i="40"/>
  <c r="C37" i="40"/>
  <c r="A37" i="40"/>
  <c r="K36" i="40"/>
  <c r="J36" i="40"/>
  <c r="I36" i="40"/>
  <c r="D36" i="40"/>
  <c r="C36" i="40"/>
  <c r="A36" i="40"/>
  <c r="K35" i="40"/>
  <c r="I35" i="40"/>
  <c r="J35" i="40" s="1"/>
  <c r="D35" i="40"/>
  <c r="C35" i="40"/>
  <c r="A35" i="40"/>
  <c r="K34" i="40"/>
  <c r="J34" i="40"/>
  <c r="I34" i="40"/>
  <c r="D34" i="40"/>
  <c r="C34" i="40"/>
  <c r="A34" i="40"/>
  <c r="K33" i="40"/>
  <c r="I33" i="40"/>
  <c r="J33" i="40" s="1"/>
  <c r="D33" i="40"/>
  <c r="C33" i="40"/>
  <c r="A33" i="40"/>
  <c r="K32" i="40"/>
  <c r="J32" i="40"/>
  <c r="I32" i="40"/>
  <c r="D32" i="40"/>
  <c r="C32" i="40"/>
  <c r="A32" i="40"/>
  <c r="K31" i="40"/>
  <c r="I31" i="40"/>
  <c r="J31" i="40" s="1"/>
  <c r="D31" i="40"/>
  <c r="C31" i="40"/>
  <c r="A31" i="40"/>
  <c r="K30" i="40"/>
  <c r="J30" i="40"/>
  <c r="I30" i="40"/>
  <c r="D30" i="40"/>
  <c r="C30" i="40"/>
  <c r="A30" i="40"/>
  <c r="K29" i="40"/>
  <c r="I29" i="40"/>
  <c r="J29" i="40" s="1"/>
  <c r="D29" i="40"/>
  <c r="C29" i="40"/>
  <c r="A29" i="40"/>
  <c r="K28" i="40"/>
  <c r="J28" i="40"/>
  <c r="I28" i="40"/>
  <c r="D28" i="40"/>
  <c r="C28" i="40"/>
  <c r="A28" i="40"/>
  <c r="K27" i="40"/>
  <c r="I27" i="40"/>
  <c r="J27" i="40" s="1"/>
  <c r="D27" i="40"/>
  <c r="C27" i="40"/>
  <c r="A27" i="40"/>
  <c r="K26" i="40"/>
  <c r="J26" i="40"/>
  <c r="I26" i="40"/>
  <c r="D26" i="40"/>
  <c r="C26" i="40"/>
  <c r="A26" i="40"/>
  <c r="K25" i="40"/>
  <c r="I25" i="40"/>
  <c r="J25" i="40" s="1"/>
  <c r="D25" i="40"/>
  <c r="C25" i="40"/>
  <c r="A25" i="40"/>
  <c r="K24" i="40"/>
  <c r="J24" i="40"/>
  <c r="I24" i="40"/>
  <c r="D24" i="40"/>
  <c r="C24" i="40"/>
  <c r="A24" i="40"/>
  <c r="K23" i="40"/>
  <c r="I23" i="40"/>
  <c r="J23" i="40" s="1"/>
  <c r="D23" i="40"/>
  <c r="C23" i="40"/>
  <c r="A23" i="40"/>
  <c r="K22" i="40"/>
  <c r="J22" i="40"/>
  <c r="I22" i="40"/>
  <c r="D22" i="40"/>
  <c r="C22" i="40"/>
  <c r="A22" i="40"/>
  <c r="K21" i="40"/>
  <c r="I21" i="40"/>
  <c r="J21" i="40" s="1"/>
  <c r="D21" i="40"/>
  <c r="C21" i="40"/>
  <c r="A21" i="40"/>
  <c r="K20" i="40"/>
  <c r="J20" i="40"/>
  <c r="I20" i="40"/>
  <c r="D20" i="40"/>
  <c r="C20" i="40"/>
  <c r="A20" i="40"/>
  <c r="K19" i="40"/>
  <c r="I19" i="40"/>
  <c r="J19" i="40" s="1"/>
  <c r="D19" i="40"/>
  <c r="C19" i="40"/>
  <c r="A19" i="40"/>
  <c r="K18" i="40"/>
  <c r="J18" i="40"/>
  <c r="I18" i="40"/>
  <c r="D18" i="40"/>
  <c r="C18" i="40"/>
  <c r="A18" i="40"/>
  <c r="K17" i="40"/>
  <c r="I17" i="40"/>
  <c r="J17" i="40" s="1"/>
  <c r="D17" i="40"/>
  <c r="C17" i="40"/>
  <c r="A17" i="40"/>
  <c r="K16" i="40"/>
  <c r="J16" i="40"/>
  <c r="I16" i="40"/>
  <c r="D16" i="40"/>
  <c r="C16" i="40"/>
  <c r="A16" i="40"/>
  <c r="K15" i="40"/>
  <c r="I15" i="40"/>
  <c r="J15" i="40" s="1"/>
  <c r="D15" i="40"/>
  <c r="C15" i="40"/>
  <c r="A15" i="40"/>
  <c r="K14" i="40"/>
  <c r="J14" i="40"/>
  <c r="I14" i="40"/>
  <c r="D14" i="40"/>
  <c r="C14" i="40"/>
  <c r="A14" i="40"/>
  <c r="B9" i="40"/>
  <c r="B10" i="40" s="1"/>
  <c r="B8" i="40"/>
  <c r="J208" i="39"/>
  <c r="K208" i="39" s="1"/>
  <c r="G208" i="39"/>
  <c r="D208" i="39"/>
  <c r="C208" i="39"/>
  <c r="B208" i="39"/>
  <c r="J207" i="39"/>
  <c r="K207" i="39" s="1"/>
  <c r="G207" i="39"/>
  <c r="D207" i="39"/>
  <c r="C207" i="39"/>
  <c r="B207" i="39"/>
  <c r="J206" i="39"/>
  <c r="K206" i="39" s="1"/>
  <c r="G206" i="39"/>
  <c r="D206" i="39"/>
  <c r="C206" i="39"/>
  <c r="B206" i="39"/>
  <c r="J205" i="39"/>
  <c r="K205" i="39" s="1"/>
  <c r="G205" i="39"/>
  <c r="D205" i="39"/>
  <c r="C205" i="39"/>
  <c r="B205" i="39"/>
  <c r="J204" i="39"/>
  <c r="K204" i="39" s="1"/>
  <c r="G204" i="39"/>
  <c r="D204" i="39"/>
  <c r="C204" i="39"/>
  <c r="B204" i="39"/>
  <c r="J203" i="39"/>
  <c r="K203" i="39" s="1"/>
  <c r="G203" i="39"/>
  <c r="D203" i="39"/>
  <c r="C203" i="39"/>
  <c r="B203" i="39"/>
  <c r="J202" i="39"/>
  <c r="K202" i="39" s="1"/>
  <c r="G202" i="39"/>
  <c r="D202" i="39"/>
  <c r="C202" i="39"/>
  <c r="B202" i="39"/>
  <c r="J201" i="39"/>
  <c r="K201" i="39" s="1"/>
  <c r="G201" i="39"/>
  <c r="D201" i="39"/>
  <c r="C201" i="39"/>
  <c r="B201" i="39"/>
  <c r="J200" i="39"/>
  <c r="K200" i="39" s="1"/>
  <c r="G200" i="39"/>
  <c r="D200" i="39"/>
  <c r="C200" i="39"/>
  <c r="B200" i="39"/>
  <c r="J199" i="39"/>
  <c r="K199" i="39" s="1"/>
  <c r="G199" i="39"/>
  <c r="D199" i="39"/>
  <c r="C199" i="39"/>
  <c r="B199" i="39"/>
  <c r="J198" i="39"/>
  <c r="K198" i="39" s="1"/>
  <c r="G198" i="39"/>
  <c r="D198" i="39"/>
  <c r="C198" i="39"/>
  <c r="B198" i="39"/>
  <c r="J197" i="39"/>
  <c r="K197" i="39" s="1"/>
  <c r="G197" i="39"/>
  <c r="D197" i="39"/>
  <c r="C197" i="39"/>
  <c r="B197" i="39"/>
  <c r="J196" i="39"/>
  <c r="K196" i="39" s="1"/>
  <c r="G196" i="39"/>
  <c r="D196" i="39"/>
  <c r="C196" i="39"/>
  <c r="B196" i="39"/>
  <c r="J195" i="39"/>
  <c r="K195" i="39" s="1"/>
  <c r="G195" i="39"/>
  <c r="D195" i="39"/>
  <c r="C195" i="39"/>
  <c r="B195" i="39"/>
  <c r="J194" i="39"/>
  <c r="K194" i="39" s="1"/>
  <c r="G194" i="39"/>
  <c r="D194" i="39"/>
  <c r="C194" i="39"/>
  <c r="B194" i="39"/>
  <c r="J193" i="39"/>
  <c r="K193" i="39" s="1"/>
  <c r="G193" i="39"/>
  <c r="D193" i="39"/>
  <c r="C193" i="39"/>
  <c r="B193" i="39"/>
  <c r="J192" i="39"/>
  <c r="K192" i="39" s="1"/>
  <c r="G192" i="39"/>
  <c r="D192" i="39"/>
  <c r="C192" i="39"/>
  <c r="B192" i="39"/>
  <c r="J191" i="39"/>
  <c r="K191" i="39" s="1"/>
  <c r="G191" i="39"/>
  <c r="D191" i="39"/>
  <c r="C191" i="39"/>
  <c r="B191" i="39"/>
  <c r="J190" i="39"/>
  <c r="K190" i="39" s="1"/>
  <c r="G190" i="39"/>
  <c r="D190" i="39"/>
  <c r="C190" i="39"/>
  <c r="B190" i="39"/>
  <c r="J189" i="39"/>
  <c r="K189" i="39" s="1"/>
  <c r="G189" i="39"/>
  <c r="D189" i="39"/>
  <c r="C189" i="39"/>
  <c r="B189" i="39"/>
  <c r="J188" i="39"/>
  <c r="K188" i="39" s="1"/>
  <c r="G188" i="39"/>
  <c r="D188" i="39"/>
  <c r="C188" i="39"/>
  <c r="B188" i="39"/>
  <c r="J187" i="39"/>
  <c r="K187" i="39" s="1"/>
  <c r="G187" i="39"/>
  <c r="D187" i="39"/>
  <c r="C187" i="39"/>
  <c r="B187" i="39"/>
  <c r="J186" i="39"/>
  <c r="K186" i="39" s="1"/>
  <c r="G186" i="39"/>
  <c r="D186" i="39"/>
  <c r="C186" i="39"/>
  <c r="B186" i="39"/>
  <c r="J185" i="39"/>
  <c r="K185" i="39" s="1"/>
  <c r="G185" i="39"/>
  <c r="D185" i="39"/>
  <c r="C185" i="39"/>
  <c r="B185" i="39"/>
  <c r="J184" i="39"/>
  <c r="K184" i="39" s="1"/>
  <c r="G184" i="39"/>
  <c r="D184" i="39"/>
  <c r="C184" i="39"/>
  <c r="B184" i="39"/>
  <c r="J183" i="39"/>
  <c r="K183" i="39" s="1"/>
  <c r="G183" i="39"/>
  <c r="D183" i="39"/>
  <c r="C183" i="39"/>
  <c r="B183" i="39"/>
  <c r="J182" i="39"/>
  <c r="K182" i="39" s="1"/>
  <c r="G182" i="39"/>
  <c r="D182" i="39"/>
  <c r="C182" i="39"/>
  <c r="B182" i="39"/>
  <c r="J181" i="39"/>
  <c r="K181" i="39" s="1"/>
  <c r="G181" i="39"/>
  <c r="D181" i="39"/>
  <c r="C181" i="39"/>
  <c r="B181" i="39"/>
  <c r="J180" i="39"/>
  <c r="K180" i="39" s="1"/>
  <c r="G180" i="39"/>
  <c r="D180" i="39"/>
  <c r="C180" i="39"/>
  <c r="B180" i="39"/>
  <c r="J179" i="39"/>
  <c r="K179" i="39" s="1"/>
  <c r="G179" i="39"/>
  <c r="D179" i="39"/>
  <c r="C179" i="39"/>
  <c r="B179" i="39"/>
  <c r="J178" i="39"/>
  <c r="K178" i="39" s="1"/>
  <c r="G178" i="39"/>
  <c r="D178" i="39"/>
  <c r="C178" i="39"/>
  <c r="B178" i="39"/>
  <c r="J177" i="39"/>
  <c r="K177" i="39" s="1"/>
  <c r="G177" i="39"/>
  <c r="D177" i="39"/>
  <c r="C177" i="39"/>
  <c r="B177" i="39"/>
  <c r="J176" i="39"/>
  <c r="K176" i="39" s="1"/>
  <c r="G176" i="39"/>
  <c r="D176" i="39"/>
  <c r="C176" i="39"/>
  <c r="B176" i="39"/>
  <c r="J175" i="39"/>
  <c r="K175" i="39" s="1"/>
  <c r="G175" i="39"/>
  <c r="D175" i="39"/>
  <c r="C175" i="39"/>
  <c r="B175" i="39"/>
  <c r="J174" i="39"/>
  <c r="K174" i="39" s="1"/>
  <c r="G174" i="39"/>
  <c r="D174" i="39"/>
  <c r="C174" i="39"/>
  <c r="B174" i="39"/>
  <c r="J173" i="39"/>
  <c r="K173" i="39" s="1"/>
  <c r="G173" i="39"/>
  <c r="D173" i="39"/>
  <c r="C173" i="39"/>
  <c r="B173" i="39"/>
  <c r="J172" i="39"/>
  <c r="K172" i="39" s="1"/>
  <c r="G172" i="39"/>
  <c r="D172" i="39"/>
  <c r="C172" i="39"/>
  <c r="B172" i="39"/>
  <c r="J171" i="39"/>
  <c r="K171" i="39" s="1"/>
  <c r="G171" i="39"/>
  <c r="D171" i="39"/>
  <c r="C171" i="39"/>
  <c r="B171" i="39"/>
  <c r="J170" i="39"/>
  <c r="K170" i="39" s="1"/>
  <c r="G170" i="39"/>
  <c r="D170" i="39"/>
  <c r="C170" i="39"/>
  <c r="B170" i="39"/>
  <c r="J169" i="39"/>
  <c r="K169" i="39" s="1"/>
  <c r="G169" i="39"/>
  <c r="D169" i="39"/>
  <c r="C169" i="39"/>
  <c r="B169" i="39"/>
  <c r="J168" i="39"/>
  <c r="K168" i="39" s="1"/>
  <c r="G168" i="39"/>
  <c r="D168" i="39"/>
  <c r="C168" i="39"/>
  <c r="B168" i="39"/>
  <c r="J167" i="39"/>
  <c r="K167" i="39" s="1"/>
  <c r="G167" i="39"/>
  <c r="D167" i="39"/>
  <c r="C167" i="39"/>
  <c r="B167" i="39"/>
  <c r="J166" i="39"/>
  <c r="K166" i="39" s="1"/>
  <c r="G166" i="39"/>
  <c r="D166" i="39"/>
  <c r="C166" i="39"/>
  <c r="B166" i="39"/>
  <c r="J165" i="39"/>
  <c r="K165" i="39" s="1"/>
  <c r="G165" i="39"/>
  <c r="D165" i="39"/>
  <c r="C165" i="39"/>
  <c r="B165" i="39"/>
  <c r="J164" i="39"/>
  <c r="K164" i="39" s="1"/>
  <c r="G164" i="39"/>
  <c r="D164" i="39"/>
  <c r="C164" i="39"/>
  <c r="B164" i="39"/>
  <c r="J163" i="39"/>
  <c r="K163" i="39" s="1"/>
  <c r="G163" i="39"/>
  <c r="D163" i="39"/>
  <c r="C163" i="39"/>
  <c r="B163" i="39"/>
  <c r="J162" i="39"/>
  <c r="K162" i="39" s="1"/>
  <c r="G162" i="39"/>
  <c r="D162" i="39"/>
  <c r="C162" i="39"/>
  <c r="B162" i="39"/>
  <c r="J161" i="39"/>
  <c r="K161" i="39" s="1"/>
  <c r="G161" i="39"/>
  <c r="D161" i="39"/>
  <c r="C161" i="39"/>
  <c r="B161" i="39"/>
  <c r="J160" i="39"/>
  <c r="K160" i="39" s="1"/>
  <c r="G160" i="39"/>
  <c r="D160" i="39"/>
  <c r="C160" i="39"/>
  <c r="B160" i="39"/>
  <c r="J159" i="39"/>
  <c r="K159" i="39" s="1"/>
  <c r="G159" i="39"/>
  <c r="D159" i="39"/>
  <c r="C159" i="39"/>
  <c r="B159" i="39"/>
  <c r="J158" i="39"/>
  <c r="K158" i="39" s="1"/>
  <c r="G158" i="39"/>
  <c r="D158" i="39"/>
  <c r="C158" i="39"/>
  <c r="B158" i="39"/>
  <c r="J157" i="39"/>
  <c r="K157" i="39" s="1"/>
  <c r="G157" i="39"/>
  <c r="D157" i="39"/>
  <c r="C157" i="39"/>
  <c r="B157" i="39"/>
  <c r="J156" i="39"/>
  <c r="K156" i="39" s="1"/>
  <c r="G156" i="39"/>
  <c r="D156" i="39"/>
  <c r="C156" i="39"/>
  <c r="B156" i="39"/>
  <c r="J155" i="39"/>
  <c r="K155" i="39" s="1"/>
  <c r="G155" i="39"/>
  <c r="D155" i="39"/>
  <c r="C155" i="39"/>
  <c r="B155" i="39"/>
  <c r="J154" i="39"/>
  <c r="K154" i="39" s="1"/>
  <c r="G154" i="39"/>
  <c r="D154" i="39"/>
  <c r="C154" i="39"/>
  <c r="B154" i="39"/>
  <c r="J153" i="39"/>
  <c r="K153" i="39" s="1"/>
  <c r="G153" i="39"/>
  <c r="D153" i="39"/>
  <c r="C153" i="39"/>
  <c r="B153" i="39"/>
  <c r="J152" i="39"/>
  <c r="K152" i="39" s="1"/>
  <c r="G152" i="39"/>
  <c r="D152" i="39"/>
  <c r="C152" i="39"/>
  <c r="B152" i="39"/>
  <c r="J151" i="39"/>
  <c r="K151" i="39" s="1"/>
  <c r="G151" i="39"/>
  <c r="D151" i="39"/>
  <c r="C151" i="39"/>
  <c r="B151" i="39"/>
  <c r="J150" i="39"/>
  <c r="K150" i="39" s="1"/>
  <c r="G150" i="39"/>
  <c r="D150" i="39"/>
  <c r="C150" i="39"/>
  <c r="B150" i="39"/>
  <c r="J149" i="39"/>
  <c r="K149" i="39" s="1"/>
  <c r="G149" i="39"/>
  <c r="D149" i="39"/>
  <c r="C149" i="39"/>
  <c r="B149" i="39"/>
  <c r="J148" i="39"/>
  <c r="K148" i="39" s="1"/>
  <c r="G148" i="39"/>
  <c r="D148" i="39"/>
  <c r="C148" i="39"/>
  <c r="B148" i="39"/>
  <c r="J147" i="39"/>
  <c r="K147" i="39" s="1"/>
  <c r="G147" i="39"/>
  <c r="D147" i="39"/>
  <c r="C147" i="39"/>
  <c r="B147" i="39"/>
  <c r="J146" i="39"/>
  <c r="K146" i="39" s="1"/>
  <c r="G146" i="39"/>
  <c r="D146" i="39"/>
  <c r="C146" i="39"/>
  <c r="B146" i="39"/>
  <c r="J145" i="39"/>
  <c r="K145" i="39" s="1"/>
  <c r="G145" i="39"/>
  <c r="D145" i="39"/>
  <c r="C145" i="39"/>
  <c r="B145" i="39"/>
  <c r="J144" i="39"/>
  <c r="K144" i="39" s="1"/>
  <c r="G144" i="39"/>
  <c r="D144" i="39"/>
  <c r="C144" i="39"/>
  <c r="B144" i="39"/>
  <c r="J143" i="39"/>
  <c r="K143" i="39" s="1"/>
  <c r="G143" i="39"/>
  <c r="D143" i="39"/>
  <c r="C143" i="39"/>
  <c r="B143" i="39"/>
  <c r="K142" i="39"/>
  <c r="J142" i="39"/>
  <c r="G142" i="39"/>
  <c r="D142" i="39"/>
  <c r="C142" i="39"/>
  <c r="B142" i="39"/>
  <c r="J141" i="39"/>
  <c r="K141" i="39" s="1"/>
  <c r="G141" i="39"/>
  <c r="D141" i="39"/>
  <c r="C141" i="39"/>
  <c r="B141" i="39"/>
  <c r="J140" i="39"/>
  <c r="K140" i="39" s="1"/>
  <c r="G140" i="39"/>
  <c r="D140" i="39"/>
  <c r="C140" i="39"/>
  <c r="B140" i="39"/>
  <c r="J139" i="39"/>
  <c r="K139" i="39" s="1"/>
  <c r="G139" i="39"/>
  <c r="D139" i="39"/>
  <c r="C139" i="39"/>
  <c r="B139" i="39"/>
  <c r="J138" i="39"/>
  <c r="K138" i="39" s="1"/>
  <c r="G138" i="39"/>
  <c r="D138" i="39"/>
  <c r="C138" i="39"/>
  <c r="B138" i="39"/>
  <c r="J137" i="39"/>
  <c r="K137" i="39" s="1"/>
  <c r="G137" i="39"/>
  <c r="D137" i="39"/>
  <c r="C137" i="39"/>
  <c r="B137" i="39"/>
  <c r="J136" i="39"/>
  <c r="K136" i="39" s="1"/>
  <c r="G136" i="39"/>
  <c r="D136" i="39"/>
  <c r="C136" i="39"/>
  <c r="B136" i="39"/>
  <c r="J135" i="39"/>
  <c r="K135" i="39" s="1"/>
  <c r="G135" i="39"/>
  <c r="D135" i="39"/>
  <c r="C135" i="39"/>
  <c r="B135" i="39"/>
  <c r="J134" i="39"/>
  <c r="K134" i="39" s="1"/>
  <c r="G134" i="39"/>
  <c r="D134" i="39"/>
  <c r="C134" i="39"/>
  <c r="B134" i="39"/>
  <c r="J133" i="39"/>
  <c r="K133" i="39" s="1"/>
  <c r="G133" i="39"/>
  <c r="D133" i="39"/>
  <c r="C133" i="39"/>
  <c r="B133" i="39"/>
  <c r="J132" i="39"/>
  <c r="K132" i="39" s="1"/>
  <c r="G132" i="39"/>
  <c r="D132" i="39"/>
  <c r="C132" i="39"/>
  <c r="B132" i="39"/>
  <c r="J131" i="39"/>
  <c r="K131" i="39" s="1"/>
  <c r="G131" i="39"/>
  <c r="D131" i="39"/>
  <c r="C131" i="39"/>
  <c r="B131" i="39"/>
  <c r="J130" i="39"/>
  <c r="K130" i="39" s="1"/>
  <c r="G130" i="39"/>
  <c r="D130" i="39"/>
  <c r="C130" i="39"/>
  <c r="B130" i="39"/>
  <c r="J129" i="39"/>
  <c r="K129" i="39" s="1"/>
  <c r="G129" i="39"/>
  <c r="D129" i="39"/>
  <c r="C129" i="39"/>
  <c r="B129" i="39"/>
  <c r="J128" i="39"/>
  <c r="K128" i="39" s="1"/>
  <c r="G128" i="39"/>
  <c r="D128" i="39"/>
  <c r="C128" i="39"/>
  <c r="B128" i="39"/>
  <c r="J127" i="39"/>
  <c r="K127" i="39" s="1"/>
  <c r="G127" i="39"/>
  <c r="D127" i="39"/>
  <c r="C127" i="39"/>
  <c r="B127" i="39"/>
  <c r="J126" i="39"/>
  <c r="K126" i="39" s="1"/>
  <c r="G126" i="39"/>
  <c r="D126" i="39"/>
  <c r="C126" i="39"/>
  <c r="B126" i="39"/>
  <c r="J125" i="39"/>
  <c r="K125" i="39" s="1"/>
  <c r="G125" i="39"/>
  <c r="D125" i="39"/>
  <c r="C125" i="39"/>
  <c r="B125" i="39"/>
  <c r="J124" i="39"/>
  <c r="K124" i="39" s="1"/>
  <c r="G124" i="39"/>
  <c r="D124" i="39"/>
  <c r="C124" i="39"/>
  <c r="B124" i="39"/>
  <c r="J123" i="39"/>
  <c r="K123" i="39" s="1"/>
  <c r="G123" i="39"/>
  <c r="D123" i="39"/>
  <c r="C123" i="39"/>
  <c r="B123" i="39"/>
  <c r="J122" i="39"/>
  <c r="K122" i="39" s="1"/>
  <c r="G122" i="39"/>
  <c r="D122" i="39"/>
  <c r="C122" i="39"/>
  <c r="B122" i="39"/>
  <c r="J121" i="39"/>
  <c r="K121" i="39" s="1"/>
  <c r="G121" i="39"/>
  <c r="D121" i="39"/>
  <c r="C121" i="39"/>
  <c r="B121" i="39"/>
  <c r="J120" i="39"/>
  <c r="K120" i="39" s="1"/>
  <c r="G120" i="39"/>
  <c r="D120" i="39"/>
  <c r="C120" i="39"/>
  <c r="B120" i="39"/>
  <c r="J119" i="39"/>
  <c r="K119" i="39" s="1"/>
  <c r="G119" i="39"/>
  <c r="D119" i="39"/>
  <c r="C119" i="39"/>
  <c r="B119" i="39"/>
  <c r="J118" i="39"/>
  <c r="K118" i="39" s="1"/>
  <c r="G118" i="39"/>
  <c r="D118" i="39"/>
  <c r="C118" i="39"/>
  <c r="B118" i="39"/>
  <c r="J117" i="39"/>
  <c r="K117" i="39" s="1"/>
  <c r="G117" i="39"/>
  <c r="D117" i="39"/>
  <c r="C117" i="39"/>
  <c r="B117" i="39"/>
  <c r="J116" i="39"/>
  <c r="K116" i="39" s="1"/>
  <c r="G116" i="39"/>
  <c r="D116" i="39"/>
  <c r="C116" i="39"/>
  <c r="B116" i="39"/>
  <c r="J115" i="39"/>
  <c r="K115" i="39" s="1"/>
  <c r="G115" i="39"/>
  <c r="D115" i="39"/>
  <c r="C115" i="39"/>
  <c r="B115" i="39"/>
  <c r="J114" i="39"/>
  <c r="K114" i="39" s="1"/>
  <c r="G114" i="39"/>
  <c r="D114" i="39"/>
  <c r="C114" i="39"/>
  <c r="B114" i="39"/>
  <c r="J113" i="39"/>
  <c r="K113" i="39" s="1"/>
  <c r="G113" i="39"/>
  <c r="D113" i="39"/>
  <c r="C113" i="39"/>
  <c r="B113" i="39"/>
  <c r="J112" i="39"/>
  <c r="K112" i="39" s="1"/>
  <c r="G112" i="39"/>
  <c r="D112" i="39"/>
  <c r="C112" i="39"/>
  <c r="B112" i="39"/>
  <c r="J111" i="39"/>
  <c r="K111" i="39" s="1"/>
  <c r="G111" i="39"/>
  <c r="D111" i="39"/>
  <c r="C111" i="39"/>
  <c r="B111" i="39"/>
  <c r="J110" i="39"/>
  <c r="K110" i="39" s="1"/>
  <c r="G110" i="39"/>
  <c r="D110" i="39"/>
  <c r="C110" i="39"/>
  <c r="B110" i="39"/>
  <c r="J109" i="39"/>
  <c r="K109" i="39" s="1"/>
  <c r="G109" i="39"/>
  <c r="D109" i="39"/>
  <c r="C109" i="39"/>
  <c r="B109" i="39"/>
  <c r="J108" i="39"/>
  <c r="K108" i="39" s="1"/>
  <c r="G108" i="39"/>
  <c r="D108" i="39"/>
  <c r="C108" i="39"/>
  <c r="B108" i="39"/>
  <c r="J107" i="39"/>
  <c r="K107" i="39" s="1"/>
  <c r="G107" i="39"/>
  <c r="D107" i="39"/>
  <c r="C107" i="39"/>
  <c r="B107" i="39"/>
  <c r="J106" i="39"/>
  <c r="K106" i="39" s="1"/>
  <c r="G106" i="39"/>
  <c r="D106" i="39"/>
  <c r="C106" i="39"/>
  <c r="B106" i="39"/>
  <c r="J105" i="39"/>
  <c r="K105" i="39" s="1"/>
  <c r="G105" i="39"/>
  <c r="D105" i="39"/>
  <c r="C105" i="39"/>
  <c r="B105" i="39"/>
  <c r="J104" i="39"/>
  <c r="K104" i="39" s="1"/>
  <c r="G104" i="39"/>
  <c r="D104" i="39"/>
  <c r="C104" i="39"/>
  <c r="B104" i="39"/>
  <c r="J103" i="39"/>
  <c r="K103" i="39" s="1"/>
  <c r="G103" i="39"/>
  <c r="D103" i="39"/>
  <c r="C103" i="39"/>
  <c r="B103" i="39"/>
  <c r="J102" i="39"/>
  <c r="K102" i="39" s="1"/>
  <c r="G102" i="39"/>
  <c r="D102" i="39"/>
  <c r="C102" i="39"/>
  <c r="B102" i="39"/>
  <c r="J101" i="39"/>
  <c r="K101" i="39" s="1"/>
  <c r="G101" i="39"/>
  <c r="D101" i="39"/>
  <c r="C101" i="39"/>
  <c r="B101" i="39"/>
  <c r="J100" i="39"/>
  <c r="K100" i="39" s="1"/>
  <c r="G100" i="39"/>
  <c r="D100" i="39"/>
  <c r="C100" i="39"/>
  <c r="B100" i="39"/>
  <c r="J99" i="39"/>
  <c r="K99" i="39" s="1"/>
  <c r="G99" i="39"/>
  <c r="D99" i="39"/>
  <c r="C99" i="39"/>
  <c r="B99" i="39"/>
  <c r="J98" i="39"/>
  <c r="K98" i="39" s="1"/>
  <c r="G98" i="39"/>
  <c r="D98" i="39"/>
  <c r="C98" i="39"/>
  <c r="B98" i="39"/>
  <c r="J97" i="39"/>
  <c r="K97" i="39" s="1"/>
  <c r="G97" i="39"/>
  <c r="D97" i="39"/>
  <c r="C97" i="39"/>
  <c r="B97" i="39"/>
  <c r="K96" i="39"/>
  <c r="J96" i="39"/>
  <c r="G96" i="39"/>
  <c r="D96" i="39"/>
  <c r="C96" i="39"/>
  <c r="B96" i="39"/>
  <c r="J95" i="39"/>
  <c r="K95" i="39" s="1"/>
  <c r="G95" i="39"/>
  <c r="D95" i="39"/>
  <c r="C95" i="39"/>
  <c r="B95" i="39"/>
  <c r="J94" i="39"/>
  <c r="K94" i="39" s="1"/>
  <c r="G94" i="39"/>
  <c r="D94" i="39"/>
  <c r="C94" i="39"/>
  <c r="B94" i="39"/>
  <c r="J93" i="39"/>
  <c r="K93" i="39" s="1"/>
  <c r="G93" i="39"/>
  <c r="D93" i="39"/>
  <c r="C93" i="39"/>
  <c r="B93" i="39"/>
  <c r="J92" i="39"/>
  <c r="K92" i="39" s="1"/>
  <c r="G92" i="39"/>
  <c r="D92" i="39"/>
  <c r="C92" i="39"/>
  <c r="B92" i="39"/>
  <c r="J91" i="39"/>
  <c r="K91" i="39" s="1"/>
  <c r="G91" i="39"/>
  <c r="D91" i="39"/>
  <c r="C91" i="39"/>
  <c r="B91" i="39"/>
  <c r="J90" i="39"/>
  <c r="K90" i="39" s="1"/>
  <c r="G90" i="39"/>
  <c r="D90" i="39"/>
  <c r="C90" i="39"/>
  <c r="B90" i="39"/>
  <c r="J89" i="39"/>
  <c r="K89" i="39" s="1"/>
  <c r="G89" i="39"/>
  <c r="D89" i="39"/>
  <c r="C89" i="39"/>
  <c r="B89" i="39"/>
  <c r="J88" i="39"/>
  <c r="K88" i="39" s="1"/>
  <c r="G88" i="39"/>
  <c r="D88" i="39"/>
  <c r="C88" i="39"/>
  <c r="B88" i="39"/>
  <c r="J87" i="39"/>
  <c r="K87" i="39" s="1"/>
  <c r="G87" i="39"/>
  <c r="D87" i="39"/>
  <c r="C87" i="39"/>
  <c r="B87" i="39"/>
  <c r="J86" i="39"/>
  <c r="K86" i="39" s="1"/>
  <c r="G86" i="39"/>
  <c r="D86" i="39"/>
  <c r="C86" i="39"/>
  <c r="B86" i="39"/>
  <c r="J85" i="39"/>
  <c r="K85" i="39" s="1"/>
  <c r="G85" i="39"/>
  <c r="D85" i="39"/>
  <c r="C85" i="39"/>
  <c r="B85" i="39"/>
  <c r="J84" i="39"/>
  <c r="K84" i="39" s="1"/>
  <c r="G84" i="39"/>
  <c r="D84" i="39"/>
  <c r="C84" i="39"/>
  <c r="B84" i="39"/>
  <c r="J83" i="39"/>
  <c r="K83" i="39" s="1"/>
  <c r="G83" i="39"/>
  <c r="D83" i="39"/>
  <c r="C83" i="39"/>
  <c r="B83" i="39"/>
  <c r="J82" i="39"/>
  <c r="K82" i="39" s="1"/>
  <c r="G82" i="39"/>
  <c r="D82" i="39"/>
  <c r="C82" i="39"/>
  <c r="B82" i="39"/>
  <c r="J81" i="39"/>
  <c r="K81" i="39" s="1"/>
  <c r="G81" i="39"/>
  <c r="D81" i="39"/>
  <c r="C81" i="39"/>
  <c r="B81" i="39"/>
  <c r="J80" i="39"/>
  <c r="K80" i="39" s="1"/>
  <c r="G80" i="39"/>
  <c r="D80" i="39"/>
  <c r="C80" i="39"/>
  <c r="B80" i="39"/>
  <c r="J79" i="39"/>
  <c r="K79" i="39" s="1"/>
  <c r="G79" i="39"/>
  <c r="D79" i="39"/>
  <c r="C79" i="39"/>
  <c r="B79" i="39"/>
  <c r="J78" i="39"/>
  <c r="K78" i="39" s="1"/>
  <c r="G78" i="39"/>
  <c r="D78" i="39"/>
  <c r="C78" i="39"/>
  <c r="B78" i="39"/>
  <c r="J77" i="39"/>
  <c r="K77" i="39" s="1"/>
  <c r="G77" i="39"/>
  <c r="D77" i="39"/>
  <c r="C77" i="39"/>
  <c r="B77" i="39"/>
  <c r="J76" i="39"/>
  <c r="K76" i="39" s="1"/>
  <c r="G76" i="39"/>
  <c r="D76" i="39"/>
  <c r="C76" i="39"/>
  <c r="B76" i="39"/>
  <c r="J75" i="39"/>
  <c r="K75" i="39" s="1"/>
  <c r="G75" i="39"/>
  <c r="D75" i="39"/>
  <c r="C75" i="39"/>
  <c r="B75" i="39"/>
  <c r="J74" i="39"/>
  <c r="K74" i="39" s="1"/>
  <c r="G74" i="39"/>
  <c r="D74" i="39"/>
  <c r="C74" i="39"/>
  <c r="B74" i="39"/>
  <c r="J73" i="39"/>
  <c r="K73" i="39" s="1"/>
  <c r="G73" i="39"/>
  <c r="D73" i="39"/>
  <c r="C73" i="39"/>
  <c r="B73" i="39"/>
  <c r="J72" i="39"/>
  <c r="K72" i="39" s="1"/>
  <c r="G72" i="39"/>
  <c r="D72" i="39"/>
  <c r="C72" i="39"/>
  <c r="B72" i="39"/>
  <c r="J71" i="39"/>
  <c r="K71" i="39" s="1"/>
  <c r="G71" i="39"/>
  <c r="D71" i="39"/>
  <c r="C71" i="39"/>
  <c r="B71" i="39"/>
  <c r="J70" i="39"/>
  <c r="K70" i="39" s="1"/>
  <c r="G70" i="39"/>
  <c r="D70" i="39"/>
  <c r="C70" i="39"/>
  <c r="B70" i="39"/>
  <c r="J69" i="39"/>
  <c r="K69" i="39" s="1"/>
  <c r="G69" i="39"/>
  <c r="D69" i="39"/>
  <c r="C69" i="39"/>
  <c r="B69" i="39"/>
  <c r="J68" i="39"/>
  <c r="K68" i="39" s="1"/>
  <c r="G68" i="39"/>
  <c r="D68" i="39"/>
  <c r="C68" i="39"/>
  <c r="B68" i="39"/>
  <c r="J67" i="39"/>
  <c r="K67" i="39" s="1"/>
  <c r="G67" i="39"/>
  <c r="D67" i="39"/>
  <c r="C67" i="39"/>
  <c r="B67" i="39"/>
  <c r="J66" i="39"/>
  <c r="K66" i="39" s="1"/>
  <c r="G66" i="39"/>
  <c r="D66" i="39"/>
  <c r="C66" i="39"/>
  <c r="B66" i="39"/>
  <c r="J65" i="39"/>
  <c r="K65" i="39" s="1"/>
  <c r="G65" i="39"/>
  <c r="D65" i="39"/>
  <c r="C65" i="39"/>
  <c r="B65" i="39"/>
  <c r="J64" i="39"/>
  <c r="K64" i="39" s="1"/>
  <c r="G64" i="39"/>
  <c r="D64" i="39"/>
  <c r="C64" i="39"/>
  <c r="B64" i="39"/>
  <c r="J63" i="39"/>
  <c r="K63" i="39" s="1"/>
  <c r="G63" i="39"/>
  <c r="D63" i="39"/>
  <c r="C63" i="39"/>
  <c r="B63" i="39"/>
  <c r="J62" i="39"/>
  <c r="K62" i="39" s="1"/>
  <c r="G62" i="39"/>
  <c r="D62" i="39"/>
  <c r="C62" i="39"/>
  <c r="B62" i="39"/>
  <c r="J61" i="39"/>
  <c r="K61" i="39" s="1"/>
  <c r="G61" i="39"/>
  <c r="D61" i="39"/>
  <c r="C61" i="39"/>
  <c r="B61" i="39"/>
  <c r="J60" i="39"/>
  <c r="K60" i="39" s="1"/>
  <c r="G60" i="39"/>
  <c r="D60" i="39"/>
  <c r="C60" i="39"/>
  <c r="B60" i="39"/>
  <c r="J59" i="39"/>
  <c r="K59" i="39" s="1"/>
  <c r="G59" i="39"/>
  <c r="D59" i="39"/>
  <c r="C59" i="39"/>
  <c r="B59" i="39"/>
  <c r="J58" i="39"/>
  <c r="K58" i="39" s="1"/>
  <c r="G58" i="39"/>
  <c r="D58" i="39"/>
  <c r="C58" i="39"/>
  <c r="B58" i="39"/>
  <c r="J57" i="39"/>
  <c r="K57" i="39" s="1"/>
  <c r="G57" i="39"/>
  <c r="D57" i="39"/>
  <c r="C57" i="39"/>
  <c r="B57" i="39"/>
  <c r="J56" i="39"/>
  <c r="K56" i="39" s="1"/>
  <c r="G56" i="39"/>
  <c r="D56" i="39"/>
  <c r="C56" i="39"/>
  <c r="B56" i="39"/>
  <c r="J55" i="39"/>
  <c r="K55" i="39" s="1"/>
  <c r="G55" i="39"/>
  <c r="D55" i="39"/>
  <c r="C55" i="39"/>
  <c r="B55" i="39"/>
  <c r="J54" i="39"/>
  <c r="K54" i="39" s="1"/>
  <c r="G54" i="39"/>
  <c r="D54" i="39"/>
  <c r="C54" i="39"/>
  <c r="B54" i="39"/>
  <c r="J53" i="39"/>
  <c r="K53" i="39" s="1"/>
  <c r="G53" i="39"/>
  <c r="D53" i="39"/>
  <c r="C53" i="39"/>
  <c r="B53" i="39"/>
  <c r="J52" i="39"/>
  <c r="K52" i="39" s="1"/>
  <c r="G52" i="39"/>
  <c r="D52" i="39"/>
  <c r="C52" i="39"/>
  <c r="B52" i="39"/>
  <c r="J51" i="39"/>
  <c r="K51" i="39" s="1"/>
  <c r="G51" i="39"/>
  <c r="D51" i="39"/>
  <c r="C51" i="39"/>
  <c r="B51" i="39"/>
  <c r="J50" i="39"/>
  <c r="K50" i="39" s="1"/>
  <c r="G50" i="39"/>
  <c r="D50" i="39"/>
  <c r="C50" i="39"/>
  <c r="B50" i="39"/>
  <c r="J49" i="39"/>
  <c r="K49" i="39" s="1"/>
  <c r="G49" i="39"/>
  <c r="D49" i="39"/>
  <c r="C49" i="39"/>
  <c r="B49" i="39"/>
  <c r="J48" i="39"/>
  <c r="K48" i="39" s="1"/>
  <c r="G48" i="39"/>
  <c r="D48" i="39"/>
  <c r="C48" i="39"/>
  <c r="B48" i="39"/>
  <c r="J47" i="39"/>
  <c r="K47" i="39" s="1"/>
  <c r="G47" i="39"/>
  <c r="D47" i="39"/>
  <c r="C47" i="39"/>
  <c r="B47" i="39"/>
  <c r="J46" i="39"/>
  <c r="K46" i="39" s="1"/>
  <c r="G46" i="39"/>
  <c r="D46" i="39"/>
  <c r="C46" i="39"/>
  <c r="B46" i="39"/>
  <c r="J45" i="39"/>
  <c r="K45" i="39" s="1"/>
  <c r="G45" i="39"/>
  <c r="D45" i="39"/>
  <c r="C45" i="39"/>
  <c r="B45" i="39"/>
  <c r="J44" i="39"/>
  <c r="K44" i="39" s="1"/>
  <c r="G44" i="39"/>
  <c r="D44" i="39"/>
  <c r="C44" i="39"/>
  <c r="B44" i="39"/>
  <c r="J43" i="39"/>
  <c r="K43" i="39" s="1"/>
  <c r="G43" i="39"/>
  <c r="D43" i="39"/>
  <c r="C43" i="39"/>
  <c r="B43" i="39"/>
  <c r="J42" i="39"/>
  <c r="K42" i="39" s="1"/>
  <c r="G42" i="39"/>
  <c r="D42" i="39"/>
  <c r="C42" i="39"/>
  <c r="B42" i="39"/>
  <c r="J41" i="39"/>
  <c r="K41" i="39" s="1"/>
  <c r="G41" i="39"/>
  <c r="D41" i="39"/>
  <c r="C41" i="39"/>
  <c r="B41" i="39"/>
  <c r="J40" i="39"/>
  <c r="K40" i="39" s="1"/>
  <c r="G40" i="39"/>
  <c r="D40" i="39"/>
  <c r="C40" i="39"/>
  <c r="B40" i="39"/>
  <c r="J39" i="39"/>
  <c r="K39" i="39" s="1"/>
  <c r="G39" i="39"/>
  <c r="D39" i="39"/>
  <c r="C39" i="39"/>
  <c r="B39" i="39"/>
  <c r="J38" i="39"/>
  <c r="K38" i="39" s="1"/>
  <c r="G38" i="39"/>
  <c r="D38" i="39"/>
  <c r="C38" i="39"/>
  <c r="B38" i="39"/>
  <c r="J37" i="39"/>
  <c r="K37" i="39" s="1"/>
  <c r="G37" i="39"/>
  <c r="D37" i="39"/>
  <c r="C37" i="39"/>
  <c r="B37" i="39"/>
  <c r="J36" i="39"/>
  <c r="K36" i="39" s="1"/>
  <c r="G36" i="39"/>
  <c r="D36" i="39"/>
  <c r="C36" i="39"/>
  <c r="B36" i="39"/>
  <c r="J35" i="39"/>
  <c r="K35" i="39" s="1"/>
  <c r="G35" i="39"/>
  <c r="D35" i="39"/>
  <c r="C35" i="39"/>
  <c r="B35" i="39"/>
  <c r="J34" i="39"/>
  <c r="K34" i="39" s="1"/>
  <c r="G34" i="39"/>
  <c r="D34" i="39"/>
  <c r="C34" i="39"/>
  <c r="B34" i="39"/>
  <c r="J33" i="39"/>
  <c r="K33" i="39" s="1"/>
  <c r="G33" i="39"/>
  <c r="D33" i="39"/>
  <c r="C33" i="39"/>
  <c r="B33" i="39"/>
  <c r="J32" i="39"/>
  <c r="K32" i="39" s="1"/>
  <c r="G32" i="39"/>
  <c r="D32" i="39"/>
  <c r="C32" i="39"/>
  <c r="B32" i="39"/>
  <c r="J31" i="39"/>
  <c r="K31" i="39" s="1"/>
  <c r="G31" i="39"/>
  <c r="D31" i="39"/>
  <c r="C31" i="39"/>
  <c r="B31" i="39"/>
  <c r="J30" i="39"/>
  <c r="K30" i="39" s="1"/>
  <c r="G30" i="39"/>
  <c r="D30" i="39"/>
  <c r="C30" i="39"/>
  <c r="B30" i="39"/>
  <c r="J29" i="39"/>
  <c r="K29" i="39" s="1"/>
  <c r="G29" i="39"/>
  <c r="D29" i="39"/>
  <c r="C29" i="39"/>
  <c r="B29" i="39"/>
  <c r="J28" i="39"/>
  <c r="K28" i="39" s="1"/>
  <c r="G28" i="39"/>
  <c r="D28" i="39"/>
  <c r="C28" i="39"/>
  <c r="B28" i="39"/>
  <c r="J27" i="39"/>
  <c r="K27" i="39" s="1"/>
  <c r="G27" i="39"/>
  <c r="D27" i="39"/>
  <c r="C27" i="39"/>
  <c r="B27" i="39"/>
  <c r="J26" i="39"/>
  <c r="K26" i="39" s="1"/>
  <c r="G26" i="39"/>
  <c r="D26" i="39"/>
  <c r="C26" i="39"/>
  <c r="B26" i="39"/>
  <c r="J25" i="39"/>
  <c r="K25" i="39" s="1"/>
  <c r="G25" i="39"/>
  <c r="D25" i="39"/>
  <c r="C25" i="39"/>
  <c r="B25" i="39"/>
  <c r="J24" i="39"/>
  <c r="K24" i="39" s="1"/>
  <c r="G24" i="39"/>
  <c r="D24" i="39"/>
  <c r="C24" i="39"/>
  <c r="B24" i="39"/>
  <c r="J23" i="39"/>
  <c r="K23" i="39" s="1"/>
  <c r="G23" i="39"/>
  <c r="D23" i="39"/>
  <c r="C23" i="39"/>
  <c r="B23" i="39"/>
  <c r="J22" i="39"/>
  <c r="K22" i="39" s="1"/>
  <c r="G22" i="39"/>
  <c r="D22" i="39"/>
  <c r="C22" i="39"/>
  <c r="B22" i="39"/>
  <c r="J21" i="39"/>
  <c r="K21" i="39" s="1"/>
  <c r="G21" i="39"/>
  <c r="D21" i="39"/>
  <c r="C21" i="39"/>
  <c r="B21" i="39"/>
  <c r="J20" i="39"/>
  <c r="K20" i="39" s="1"/>
  <c r="G20" i="39"/>
  <c r="D20" i="39"/>
  <c r="C20" i="39"/>
  <c r="B20" i="39"/>
  <c r="J19" i="39"/>
  <c r="K19" i="39" s="1"/>
  <c r="G19" i="39"/>
  <c r="D19" i="39"/>
  <c r="C19" i="39"/>
  <c r="B19" i="39"/>
  <c r="J18" i="39"/>
  <c r="K18" i="39" s="1"/>
  <c r="G18" i="39"/>
  <c r="D18" i="39"/>
  <c r="C18" i="39"/>
  <c r="B18" i="39"/>
  <c r="J17" i="39"/>
  <c r="K17" i="39" s="1"/>
  <c r="G17" i="39"/>
  <c r="D17" i="39"/>
  <c r="C17" i="39"/>
  <c r="B17" i="39"/>
  <c r="J16" i="39"/>
  <c r="K16" i="39" s="1"/>
  <c r="G16" i="39"/>
  <c r="D16" i="39"/>
  <c r="C16" i="39"/>
  <c r="B16" i="39"/>
  <c r="J15" i="39"/>
  <c r="K15" i="39" s="1"/>
  <c r="G15" i="39"/>
  <c r="D15" i="39"/>
  <c r="C15" i="39"/>
  <c r="B15" i="39"/>
  <c r="J14" i="39"/>
  <c r="K14" i="39" s="1"/>
  <c r="G14" i="39"/>
  <c r="D14" i="39"/>
  <c r="C14" i="39"/>
  <c r="B14" i="39"/>
  <c r="J13" i="39"/>
  <c r="K13" i="39" s="1"/>
  <c r="G13" i="39"/>
  <c r="D13" i="39"/>
  <c r="C13" i="39"/>
  <c r="B13" i="39"/>
  <c r="J12" i="39"/>
  <c r="K12" i="39" s="1"/>
  <c r="G12" i="39"/>
  <c r="D12" i="39"/>
  <c r="C12" i="39"/>
  <c r="B12" i="39"/>
  <c r="J11" i="39"/>
  <c r="K11" i="39" s="1"/>
  <c r="G11" i="39"/>
  <c r="D11" i="39"/>
  <c r="C11" i="39"/>
  <c r="B11" i="39"/>
  <c r="J10" i="39"/>
  <c r="K10" i="39" s="1"/>
  <c r="G10" i="39"/>
  <c r="D10" i="39"/>
  <c r="C10" i="39"/>
  <c r="B10" i="39"/>
  <c r="J9" i="39"/>
  <c r="K9" i="39" s="1"/>
  <c r="G9" i="39"/>
  <c r="D9" i="39"/>
  <c r="C9" i="39"/>
  <c r="B9" i="39"/>
  <c r="J4" i="39"/>
  <c r="G4" i="39"/>
  <c r="D4" i="39"/>
  <c r="A4" i="39"/>
  <c r="J208" i="38"/>
  <c r="I208" i="38"/>
  <c r="F208" i="38"/>
  <c r="D208" i="38"/>
  <c r="C208" i="38"/>
  <c r="B208" i="38"/>
  <c r="I207" i="38"/>
  <c r="J207" i="38" s="1"/>
  <c r="F207" i="38"/>
  <c r="D207" i="38"/>
  <c r="C207" i="38"/>
  <c r="B207" i="38"/>
  <c r="J206" i="38"/>
  <c r="I206" i="38"/>
  <c r="F206" i="38"/>
  <c r="D206" i="38"/>
  <c r="C206" i="38"/>
  <c r="B206" i="38"/>
  <c r="I205" i="38"/>
  <c r="J205" i="38" s="1"/>
  <c r="F205" i="38"/>
  <c r="D205" i="38"/>
  <c r="C205" i="38"/>
  <c r="B205" i="38"/>
  <c r="J204" i="38"/>
  <c r="I204" i="38"/>
  <c r="F204" i="38"/>
  <c r="D204" i="38"/>
  <c r="C204" i="38"/>
  <c r="B204" i="38"/>
  <c r="I203" i="38"/>
  <c r="J203" i="38" s="1"/>
  <c r="F203" i="38"/>
  <c r="D203" i="38"/>
  <c r="C203" i="38"/>
  <c r="B203" i="38"/>
  <c r="J202" i="38"/>
  <c r="I202" i="38"/>
  <c r="F202" i="38"/>
  <c r="D202" i="38"/>
  <c r="C202" i="38"/>
  <c r="B202" i="38"/>
  <c r="I201" i="38"/>
  <c r="J201" i="38" s="1"/>
  <c r="F201" i="38"/>
  <c r="D201" i="38"/>
  <c r="C201" i="38"/>
  <c r="B201" i="38"/>
  <c r="J200" i="38"/>
  <c r="I200" i="38"/>
  <c r="F200" i="38"/>
  <c r="D200" i="38"/>
  <c r="C200" i="38"/>
  <c r="B200" i="38"/>
  <c r="I199" i="38"/>
  <c r="J199" i="38" s="1"/>
  <c r="F199" i="38"/>
  <c r="D199" i="38"/>
  <c r="C199" i="38"/>
  <c r="B199" i="38"/>
  <c r="J198" i="38"/>
  <c r="I198" i="38"/>
  <c r="F198" i="38"/>
  <c r="D198" i="38"/>
  <c r="C198" i="38"/>
  <c r="B198" i="38"/>
  <c r="I197" i="38"/>
  <c r="J197" i="38" s="1"/>
  <c r="F197" i="38"/>
  <c r="D197" i="38"/>
  <c r="C197" i="38"/>
  <c r="B197" i="38"/>
  <c r="J196" i="38"/>
  <c r="I196" i="38"/>
  <c r="F196" i="38"/>
  <c r="D196" i="38"/>
  <c r="C196" i="38"/>
  <c r="B196" i="38"/>
  <c r="I195" i="38"/>
  <c r="J195" i="38" s="1"/>
  <c r="F195" i="38"/>
  <c r="D195" i="38"/>
  <c r="C195" i="38"/>
  <c r="B195" i="38"/>
  <c r="J194" i="38"/>
  <c r="I194" i="38"/>
  <c r="F194" i="38"/>
  <c r="D194" i="38"/>
  <c r="C194" i="38"/>
  <c r="B194" i="38"/>
  <c r="I193" i="38"/>
  <c r="J193" i="38" s="1"/>
  <c r="F193" i="38"/>
  <c r="D193" i="38"/>
  <c r="C193" i="38"/>
  <c r="B193" i="38"/>
  <c r="J192" i="38"/>
  <c r="I192" i="38"/>
  <c r="F192" i="38"/>
  <c r="D192" i="38"/>
  <c r="C192" i="38"/>
  <c r="B192" i="38"/>
  <c r="I191" i="38"/>
  <c r="J191" i="38" s="1"/>
  <c r="F191" i="38"/>
  <c r="D191" i="38"/>
  <c r="C191" i="38"/>
  <c r="B191" i="38"/>
  <c r="J190" i="38"/>
  <c r="I190" i="38"/>
  <c r="F190" i="38"/>
  <c r="D190" i="38"/>
  <c r="C190" i="38"/>
  <c r="B190" i="38"/>
  <c r="I189" i="38"/>
  <c r="J189" i="38" s="1"/>
  <c r="F189" i="38"/>
  <c r="D189" i="38"/>
  <c r="C189" i="38"/>
  <c r="B189" i="38"/>
  <c r="J188" i="38"/>
  <c r="I188" i="38"/>
  <c r="F188" i="38"/>
  <c r="D188" i="38"/>
  <c r="C188" i="38"/>
  <c r="B188" i="38"/>
  <c r="I187" i="38"/>
  <c r="J187" i="38" s="1"/>
  <c r="F187" i="38"/>
  <c r="D187" i="38"/>
  <c r="C187" i="38"/>
  <c r="B187" i="38"/>
  <c r="J186" i="38"/>
  <c r="I186" i="38"/>
  <c r="F186" i="38"/>
  <c r="D186" i="38"/>
  <c r="C186" i="38"/>
  <c r="B186" i="38"/>
  <c r="I185" i="38"/>
  <c r="J185" i="38" s="1"/>
  <c r="F185" i="38"/>
  <c r="D185" i="38"/>
  <c r="C185" i="38"/>
  <c r="B185" i="38"/>
  <c r="J184" i="38"/>
  <c r="I184" i="38"/>
  <c r="F184" i="38"/>
  <c r="D184" i="38"/>
  <c r="C184" i="38"/>
  <c r="B184" i="38"/>
  <c r="I183" i="38"/>
  <c r="J183" i="38" s="1"/>
  <c r="F183" i="38"/>
  <c r="D183" i="38"/>
  <c r="C183" i="38"/>
  <c r="B183" i="38"/>
  <c r="J182" i="38"/>
  <c r="I182" i="38"/>
  <c r="F182" i="38"/>
  <c r="D182" i="38"/>
  <c r="C182" i="38"/>
  <c r="B182" i="38"/>
  <c r="I181" i="38"/>
  <c r="J181" i="38" s="1"/>
  <c r="F181" i="38"/>
  <c r="D181" i="38"/>
  <c r="C181" i="38"/>
  <c r="B181" i="38"/>
  <c r="J180" i="38"/>
  <c r="I180" i="38"/>
  <c r="F180" i="38"/>
  <c r="D180" i="38"/>
  <c r="C180" i="38"/>
  <c r="B180" i="38"/>
  <c r="I179" i="38"/>
  <c r="J179" i="38" s="1"/>
  <c r="F179" i="38"/>
  <c r="D179" i="38"/>
  <c r="C179" i="38"/>
  <c r="B179" i="38"/>
  <c r="J178" i="38"/>
  <c r="I178" i="38"/>
  <c r="F178" i="38"/>
  <c r="D178" i="38"/>
  <c r="C178" i="38"/>
  <c r="B178" i="38"/>
  <c r="I177" i="38"/>
  <c r="J177" i="38" s="1"/>
  <c r="F177" i="38"/>
  <c r="D177" i="38"/>
  <c r="C177" i="38"/>
  <c r="B177" i="38"/>
  <c r="J176" i="38"/>
  <c r="I176" i="38"/>
  <c r="F176" i="38"/>
  <c r="D176" i="38"/>
  <c r="C176" i="38"/>
  <c r="B176" i="38"/>
  <c r="I175" i="38"/>
  <c r="J175" i="38" s="1"/>
  <c r="F175" i="38"/>
  <c r="D175" i="38"/>
  <c r="C175" i="38"/>
  <c r="B175" i="38"/>
  <c r="J174" i="38"/>
  <c r="I174" i="38"/>
  <c r="F174" i="38"/>
  <c r="D174" i="38"/>
  <c r="C174" i="38"/>
  <c r="B174" i="38"/>
  <c r="I173" i="38"/>
  <c r="J173" i="38" s="1"/>
  <c r="F173" i="38"/>
  <c r="D173" i="38"/>
  <c r="C173" i="38"/>
  <c r="B173" i="38"/>
  <c r="J172" i="38"/>
  <c r="I172" i="38"/>
  <c r="F172" i="38"/>
  <c r="D172" i="38"/>
  <c r="C172" i="38"/>
  <c r="B172" i="38"/>
  <c r="I171" i="38"/>
  <c r="J171" i="38" s="1"/>
  <c r="F171" i="38"/>
  <c r="D171" i="38"/>
  <c r="C171" i="38"/>
  <c r="B171" i="38"/>
  <c r="J170" i="38"/>
  <c r="I170" i="38"/>
  <c r="F170" i="38"/>
  <c r="D170" i="38"/>
  <c r="C170" i="38"/>
  <c r="B170" i="38"/>
  <c r="I169" i="38"/>
  <c r="J169" i="38" s="1"/>
  <c r="F169" i="38"/>
  <c r="D169" i="38"/>
  <c r="C169" i="38"/>
  <c r="B169" i="38"/>
  <c r="J168" i="38"/>
  <c r="I168" i="38"/>
  <c r="F168" i="38"/>
  <c r="D168" i="38"/>
  <c r="C168" i="38"/>
  <c r="B168" i="38"/>
  <c r="I167" i="38"/>
  <c r="J167" i="38" s="1"/>
  <c r="F167" i="38"/>
  <c r="D167" i="38"/>
  <c r="C167" i="38"/>
  <c r="B167" i="38"/>
  <c r="J166" i="38"/>
  <c r="I166" i="38"/>
  <c r="F166" i="38"/>
  <c r="D166" i="38"/>
  <c r="C166" i="38"/>
  <c r="B166" i="38"/>
  <c r="I165" i="38"/>
  <c r="J165" i="38" s="1"/>
  <c r="F165" i="38"/>
  <c r="D165" i="38"/>
  <c r="C165" i="38"/>
  <c r="B165" i="38"/>
  <c r="J164" i="38"/>
  <c r="I164" i="38"/>
  <c r="F164" i="38"/>
  <c r="D164" i="38"/>
  <c r="C164" i="38"/>
  <c r="B164" i="38"/>
  <c r="I163" i="38"/>
  <c r="J163" i="38" s="1"/>
  <c r="F163" i="38"/>
  <c r="D163" i="38"/>
  <c r="C163" i="38"/>
  <c r="B163" i="38"/>
  <c r="J162" i="38"/>
  <c r="I162" i="38"/>
  <c r="F162" i="38"/>
  <c r="D162" i="38"/>
  <c r="C162" i="38"/>
  <c r="B162" i="38"/>
  <c r="I161" i="38"/>
  <c r="J161" i="38" s="1"/>
  <c r="F161" i="38"/>
  <c r="D161" i="38"/>
  <c r="C161" i="38"/>
  <c r="B161" i="38"/>
  <c r="J160" i="38"/>
  <c r="I160" i="38"/>
  <c r="F160" i="38"/>
  <c r="D160" i="38"/>
  <c r="C160" i="38"/>
  <c r="B160" i="38"/>
  <c r="I159" i="38"/>
  <c r="J159" i="38" s="1"/>
  <c r="F159" i="38"/>
  <c r="D159" i="38"/>
  <c r="C159" i="38"/>
  <c r="B159" i="38"/>
  <c r="J158" i="38"/>
  <c r="I158" i="38"/>
  <c r="F158" i="38"/>
  <c r="D158" i="38"/>
  <c r="C158" i="38"/>
  <c r="B158" i="38"/>
  <c r="I157" i="38"/>
  <c r="J157" i="38" s="1"/>
  <c r="F157" i="38"/>
  <c r="D157" i="38"/>
  <c r="C157" i="38"/>
  <c r="B157" i="38"/>
  <c r="J156" i="38"/>
  <c r="I156" i="38"/>
  <c r="F156" i="38"/>
  <c r="D156" i="38"/>
  <c r="C156" i="38"/>
  <c r="B156" i="38"/>
  <c r="I155" i="38"/>
  <c r="J155" i="38" s="1"/>
  <c r="F155" i="38"/>
  <c r="D155" i="38"/>
  <c r="C155" i="38"/>
  <c r="B155" i="38"/>
  <c r="J154" i="38"/>
  <c r="I154" i="38"/>
  <c r="F154" i="38"/>
  <c r="D154" i="38"/>
  <c r="C154" i="38"/>
  <c r="B154" i="38"/>
  <c r="I153" i="38"/>
  <c r="J153" i="38" s="1"/>
  <c r="F153" i="38"/>
  <c r="D153" i="38"/>
  <c r="C153" i="38"/>
  <c r="B153" i="38"/>
  <c r="J152" i="38"/>
  <c r="I152" i="38"/>
  <c r="F152" i="38"/>
  <c r="D152" i="38"/>
  <c r="C152" i="38"/>
  <c r="B152" i="38"/>
  <c r="I151" i="38"/>
  <c r="J151" i="38" s="1"/>
  <c r="F151" i="38"/>
  <c r="D151" i="38"/>
  <c r="C151" i="38"/>
  <c r="B151" i="38"/>
  <c r="J150" i="38"/>
  <c r="I150" i="38"/>
  <c r="F150" i="38"/>
  <c r="D150" i="38"/>
  <c r="C150" i="38"/>
  <c r="B150" i="38"/>
  <c r="I149" i="38"/>
  <c r="J149" i="38" s="1"/>
  <c r="F149" i="38"/>
  <c r="D149" i="38"/>
  <c r="C149" i="38"/>
  <c r="B149" i="38"/>
  <c r="J148" i="38"/>
  <c r="I148" i="38"/>
  <c r="F148" i="38"/>
  <c r="D148" i="38"/>
  <c r="C148" i="38"/>
  <c r="B148" i="38"/>
  <c r="I147" i="38"/>
  <c r="J147" i="38" s="1"/>
  <c r="F147" i="38"/>
  <c r="D147" i="38"/>
  <c r="C147" i="38"/>
  <c r="B147" i="38"/>
  <c r="J146" i="38"/>
  <c r="I146" i="38"/>
  <c r="F146" i="38"/>
  <c r="D146" i="38"/>
  <c r="C146" i="38"/>
  <c r="B146" i="38"/>
  <c r="I145" i="38"/>
  <c r="J145" i="38" s="1"/>
  <c r="F145" i="38"/>
  <c r="D145" i="38"/>
  <c r="C145" i="38"/>
  <c r="B145" i="38"/>
  <c r="J144" i="38"/>
  <c r="I144" i="38"/>
  <c r="F144" i="38"/>
  <c r="D144" i="38"/>
  <c r="C144" i="38"/>
  <c r="B144" i="38"/>
  <c r="I143" i="38"/>
  <c r="J143" i="38" s="1"/>
  <c r="F143" i="38"/>
  <c r="D143" i="38"/>
  <c r="C143" i="38"/>
  <c r="B143" i="38"/>
  <c r="J142" i="38"/>
  <c r="I142" i="38"/>
  <c r="F142" i="38"/>
  <c r="D142" i="38"/>
  <c r="C142" i="38"/>
  <c r="B142" i="38"/>
  <c r="I141" i="38"/>
  <c r="J141" i="38" s="1"/>
  <c r="F141" i="38"/>
  <c r="D141" i="38"/>
  <c r="C141" i="38"/>
  <c r="B141" i="38"/>
  <c r="J140" i="38"/>
  <c r="I140" i="38"/>
  <c r="F140" i="38"/>
  <c r="D140" i="38"/>
  <c r="C140" i="38"/>
  <c r="B140" i="38"/>
  <c r="I139" i="38"/>
  <c r="J139" i="38" s="1"/>
  <c r="F139" i="38"/>
  <c r="D139" i="38"/>
  <c r="C139" i="38"/>
  <c r="B139" i="38"/>
  <c r="J138" i="38"/>
  <c r="I138" i="38"/>
  <c r="F138" i="38"/>
  <c r="D138" i="38"/>
  <c r="C138" i="38"/>
  <c r="B138" i="38"/>
  <c r="I137" i="38"/>
  <c r="J137" i="38" s="1"/>
  <c r="F137" i="38"/>
  <c r="D137" i="38"/>
  <c r="C137" i="38"/>
  <c r="B137" i="38"/>
  <c r="J136" i="38"/>
  <c r="I136" i="38"/>
  <c r="F136" i="38"/>
  <c r="D136" i="38"/>
  <c r="C136" i="38"/>
  <c r="B136" i="38"/>
  <c r="I135" i="38"/>
  <c r="J135" i="38" s="1"/>
  <c r="F135" i="38"/>
  <c r="D135" i="38"/>
  <c r="C135" i="38"/>
  <c r="B135" i="38"/>
  <c r="J134" i="38"/>
  <c r="I134" i="38"/>
  <c r="F134" i="38"/>
  <c r="D134" i="38"/>
  <c r="C134" i="38"/>
  <c r="B134" i="38"/>
  <c r="I133" i="38"/>
  <c r="J133" i="38" s="1"/>
  <c r="F133" i="38"/>
  <c r="D133" i="38"/>
  <c r="C133" i="38"/>
  <c r="B133" i="38"/>
  <c r="J132" i="38"/>
  <c r="I132" i="38"/>
  <c r="F132" i="38"/>
  <c r="D132" i="38"/>
  <c r="C132" i="38"/>
  <c r="B132" i="38"/>
  <c r="I131" i="38"/>
  <c r="J131" i="38" s="1"/>
  <c r="F131" i="38"/>
  <c r="D131" i="38"/>
  <c r="C131" i="38"/>
  <c r="B131" i="38"/>
  <c r="J130" i="38"/>
  <c r="I130" i="38"/>
  <c r="F130" i="38"/>
  <c r="D130" i="38"/>
  <c r="C130" i="38"/>
  <c r="B130" i="38"/>
  <c r="I129" i="38"/>
  <c r="J129" i="38" s="1"/>
  <c r="F129" i="38"/>
  <c r="D129" i="38"/>
  <c r="C129" i="38"/>
  <c r="B129" i="38"/>
  <c r="J128" i="38"/>
  <c r="I128" i="38"/>
  <c r="F128" i="38"/>
  <c r="D128" i="38"/>
  <c r="C128" i="38"/>
  <c r="B128" i="38"/>
  <c r="I127" i="38"/>
  <c r="J127" i="38" s="1"/>
  <c r="F127" i="38"/>
  <c r="D127" i="38"/>
  <c r="C127" i="38"/>
  <c r="B127" i="38"/>
  <c r="J126" i="38"/>
  <c r="I126" i="38"/>
  <c r="F126" i="38"/>
  <c r="D126" i="38"/>
  <c r="C126" i="38"/>
  <c r="B126" i="38"/>
  <c r="I125" i="38"/>
  <c r="J125" i="38" s="1"/>
  <c r="F125" i="38"/>
  <c r="D125" i="38"/>
  <c r="C125" i="38"/>
  <c r="B125" i="38"/>
  <c r="J124" i="38"/>
  <c r="I124" i="38"/>
  <c r="F124" i="38"/>
  <c r="D124" i="38"/>
  <c r="C124" i="38"/>
  <c r="B124" i="38"/>
  <c r="I123" i="38"/>
  <c r="J123" i="38" s="1"/>
  <c r="F123" i="38"/>
  <c r="D123" i="38"/>
  <c r="C123" i="38"/>
  <c r="B123" i="38"/>
  <c r="J122" i="38"/>
  <c r="I122" i="38"/>
  <c r="F122" i="38"/>
  <c r="D122" i="38"/>
  <c r="C122" i="38"/>
  <c r="B122" i="38"/>
  <c r="I121" i="38"/>
  <c r="J121" i="38" s="1"/>
  <c r="F121" i="38"/>
  <c r="D121" i="38"/>
  <c r="C121" i="38"/>
  <c r="B121" i="38"/>
  <c r="J120" i="38"/>
  <c r="I120" i="38"/>
  <c r="F120" i="38"/>
  <c r="D120" i="38"/>
  <c r="C120" i="38"/>
  <c r="B120" i="38"/>
  <c r="I119" i="38"/>
  <c r="J119" i="38" s="1"/>
  <c r="F119" i="38"/>
  <c r="D119" i="38"/>
  <c r="C119" i="38"/>
  <c r="B119" i="38"/>
  <c r="J118" i="38"/>
  <c r="I118" i="38"/>
  <c r="F118" i="38"/>
  <c r="D118" i="38"/>
  <c r="C118" i="38"/>
  <c r="B118" i="38"/>
  <c r="I117" i="38"/>
  <c r="J117" i="38" s="1"/>
  <c r="F117" i="38"/>
  <c r="D117" i="38"/>
  <c r="C117" i="38"/>
  <c r="B117" i="38"/>
  <c r="J116" i="38"/>
  <c r="I116" i="38"/>
  <c r="F116" i="38"/>
  <c r="D116" i="38"/>
  <c r="C116" i="38"/>
  <c r="B116" i="38"/>
  <c r="I115" i="38"/>
  <c r="J115" i="38" s="1"/>
  <c r="F115" i="38"/>
  <c r="D115" i="38"/>
  <c r="C115" i="38"/>
  <c r="B115" i="38"/>
  <c r="J114" i="38"/>
  <c r="I114" i="38"/>
  <c r="F114" i="38"/>
  <c r="D114" i="38"/>
  <c r="C114" i="38"/>
  <c r="B114" i="38"/>
  <c r="I113" i="38"/>
  <c r="J113" i="38" s="1"/>
  <c r="F113" i="38"/>
  <c r="D113" i="38"/>
  <c r="C113" i="38"/>
  <c r="B113" i="38"/>
  <c r="J112" i="38"/>
  <c r="I112" i="38"/>
  <c r="F112" i="38"/>
  <c r="D112" i="38"/>
  <c r="C112" i="38"/>
  <c r="B112" i="38"/>
  <c r="I111" i="38"/>
  <c r="J111" i="38" s="1"/>
  <c r="F111" i="38"/>
  <c r="D111" i="38"/>
  <c r="C111" i="38"/>
  <c r="B111" i="38"/>
  <c r="J110" i="38"/>
  <c r="I110" i="38"/>
  <c r="F110" i="38"/>
  <c r="D110" i="38"/>
  <c r="C110" i="38"/>
  <c r="B110" i="38"/>
  <c r="I109" i="38"/>
  <c r="J109" i="38" s="1"/>
  <c r="F109" i="38"/>
  <c r="D109" i="38"/>
  <c r="C109" i="38"/>
  <c r="B109" i="38"/>
  <c r="J108" i="38"/>
  <c r="I108" i="38"/>
  <c r="F108" i="38"/>
  <c r="D108" i="38"/>
  <c r="C108" i="38"/>
  <c r="B108" i="38"/>
  <c r="I107" i="38"/>
  <c r="J107" i="38" s="1"/>
  <c r="F107" i="38"/>
  <c r="D107" i="38"/>
  <c r="C107" i="38"/>
  <c r="B107" i="38"/>
  <c r="J106" i="38"/>
  <c r="I106" i="38"/>
  <c r="F106" i="38"/>
  <c r="D106" i="38"/>
  <c r="C106" i="38"/>
  <c r="B106" i="38"/>
  <c r="I105" i="38"/>
  <c r="J105" i="38" s="1"/>
  <c r="F105" i="38"/>
  <c r="D105" i="38"/>
  <c r="C105" i="38"/>
  <c r="B105" i="38"/>
  <c r="J104" i="38"/>
  <c r="I104" i="38"/>
  <c r="F104" i="38"/>
  <c r="D104" i="38"/>
  <c r="C104" i="38"/>
  <c r="B104" i="38"/>
  <c r="I103" i="38"/>
  <c r="J103" i="38" s="1"/>
  <c r="F103" i="38"/>
  <c r="D103" i="38"/>
  <c r="C103" i="38"/>
  <c r="B103" i="38"/>
  <c r="J102" i="38"/>
  <c r="I102" i="38"/>
  <c r="F102" i="38"/>
  <c r="D102" i="38"/>
  <c r="C102" i="38"/>
  <c r="B102" i="38"/>
  <c r="I101" i="38"/>
  <c r="J101" i="38" s="1"/>
  <c r="F101" i="38"/>
  <c r="D101" i="38"/>
  <c r="C101" i="38"/>
  <c r="B101" i="38"/>
  <c r="J100" i="38"/>
  <c r="I100" i="38"/>
  <c r="F100" i="38"/>
  <c r="D100" i="38"/>
  <c r="C100" i="38"/>
  <c r="B100" i="38"/>
  <c r="I99" i="38"/>
  <c r="J99" i="38" s="1"/>
  <c r="F99" i="38"/>
  <c r="D99" i="38"/>
  <c r="C99" i="38"/>
  <c r="B99" i="38"/>
  <c r="J98" i="38"/>
  <c r="I98" i="38"/>
  <c r="F98" i="38"/>
  <c r="D98" i="38"/>
  <c r="C98" i="38"/>
  <c r="B98" i="38"/>
  <c r="I97" i="38"/>
  <c r="J97" i="38" s="1"/>
  <c r="F97" i="38"/>
  <c r="D97" i="38"/>
  <c r="C97" i="38"/>
  <c r="B97" i="38"/>
  <c r="J96" i="38"/>
  <c r="I96" i="38"/>
  <c r="F96" i="38"/>
  <c r="D96" i="38"/>
  <c r="C96" i="38"/>
  <c r="B96" i="38"/>
  <c r="I95" i="38"/>
  <c r="J95" i="38" s="1"/>
  <c r="F95" i="38"/>
  <c r="D95" i="38"/>
  <c r="C95" i="38"/>
  <c r="B95" i="38"/>
  <c r="J94" i="38"/>
  <c r="I94" i="38"/>
  <c r="F94" i="38"/>
  <c r="D94" i="38"/>
  <c r="C94" i="38"/>
  <c r="B94" i="38"/>
  <c r="I93" i="38"/>
  <c r="J93" i="38" s="1"/>
  <c r="F93" i="38"/>
  <c r="D93" i="38"/>
  <c r="C93" i="38"/>
  <c r="B93" i="38"/>
  <c r="J92" i="38"/>
  <c r="I92" i="38"/>
  <c r="F92" i="38"/>
  <c r="D92" i="38"/>
  <c r="C92" i="38"/>
  <c r="B92" i="38"/>
  <c r="I91" i="38"/>
  <c r="J91" i="38" s="1"/>
  <c r="F91" i="38"/>
  <c r="D91" i="38"/>
  <c r="C91" i="38"/>
  <c r="B91" i="38"/>
  <c r="J90" i="38"/>
  <c r="I90" i="38"/>
  <c r="F90" i="38"/>
  <c r="D90" i="38"/>
  <c r="C90" i="38"/>
  <c r="B90" i="38"/>
  <c r="I89" i="38"/>
  <c r="J89" i="38" s="1"/>
  <c r="F89" i="38"/>
  <c r="D89" i="38"/>
  <c r="C89" i="38"/>
  <c r="B89" i="38"/>
  <c r="J88" i="38"/>
  <c r="I88" i="38"/>
  <c r="F88" i="38"/>
  <c r="D88" i="38"/>
  <c r="C88" i="38"/>
  <c r="B88" i="38"/>
  <c r="I87" i="38"/>
  <c r="J87" i="38" s="1"/>
  <c r="F87" i="38"/>
  <c r="D87" i="38"/>
  <c r="C87" i="38"/>
  <c r="B87" i="38"/>
  <c r="J86" i="38"/>
  <c r="I86" i="38"/>
  <c r="F86" i="38"/>
  <c r="D86" i="38"/>
  <c r="C86" i="38"/>
  <c r="B86" i="38"/>
  <c r="I85" i="38"/>
  <c r="J85" i="38" s="1"/>
  <c r="F85" i="38"/>
  <c r="D85" i="38"/>
  <c r="C85" i="38"/>
  <c r="B85" i="38"/>
  <c r="J84" i="38"/>
  <c r="I84" i="38"/>
  <c r="F84" i="38"/>
  <c r="D84" i="38"/>
  <c r="C84" i="38"/>
  <c r="B84" i="38"/>
  <c r="I83" i="38"/>
  <c r="J83" i="38" s="1"/>
  <c r="F83" i="38"/>
  <c r="D83" i="38"/>
  <c r="C83" i="38"/>
  <c r="B83" i="38"/>
  <c r="J82" i="38"/>
  <c r="I82" i="38"/>
  <c r="F82" i="38"/>
  <c r="D82" i="38"/>
  <c r="C82" i="38"/>
  <c r="B82" i="38"/>
  <c r="I81" i="38"/>
  <c r="J81" i="38" s="1"/>
  <c r="F81" i="38"/>
  <c r="D81" i="38"/>
  <c r="C81" i="38"/>
  <c r="B81" i="38"/>
  <c r="J80" i="38"/>
  <c r="I80" i="38"/>
  <c r="F80" i="38"/>
  <c r="D80" i="38"/>
  <c r="C80" i="38"/>
  <c r="B80" i="38"/>
  <c r="I79" i="38"/>
  <c r="J79" i="38" s="1"/>
  <c r="F79" i="38"/>
  <c r="D79" i="38"/>
  <c r="C79" i="38"/>
  <c r="B79" i="38"/>
  <c r="J78" i="38"/>
  <c r="I78" i="38"/>
  <c r="F78" i="38"/>
  <c r="D78" i="38"/>
  <c r="C78" i="38"/>
  <c r="B78" i="38"/>
  <c r="I77" i="38"/>
  <c r="J77" i="38" s="1"/>
  <c r="F77" i="38"/>
  <c r="D77" i="38"/>
  <c r="C77" i="38"/>
  <c r="B77" i="38"/>
  <c r="J76" i="38"/>
  <c r="I76" i="38"/>
  <c r="F76" i="38"/>
  <c r="D76" i="38"/>
  <c r="C76" i="38"/>
  <c r="B76" i="38"/>
  <c r="I75" i="38"/>
  <c r="J75" i="38" s="1"/>
  <c r="F75" i="38"/>
  <c r="D75" i="38"/>
  <c r="C75" i="38"/>
  <c r="B75" i="38"/>
  <c r="J74" i="38"/>
  <c r="I74" i="38"/>
  <c r="F74" i="38"/>
  <c r="D74" i="38"/>
  <c r="C74" i="38"/>
  <c r="B74" i="38"/>
  <c r="I73" i="38"/>
  <c r="J73" i="38" s="1"/>
  <c r="F73" i="38"/>
  <c r="D73" i="38"/>
  <c r="C73" i="38"/>
  <c r="B73" i="38"/>
  <c r="J72" i="38"/>
  <c r="I72" i="38"/>
  <c r="F72" i="38"/>
  <c r="D72" i="38"/>
  <c r="C72" i="38"/>
  <c r="B72" i="38"/>
  <c r="I71" i="38"/>
  <c r="J71" i="38" s="1"/>
  <c r="F71" i="38"/>
  <c r="D71" i="38"/>
  <c r="C71" i="38"/>
  <c r="B71" i="38"/>
  <c r="J70" i="38"/>
  <c r="I70" i="38"/>
  <c r="F70" i="38"/>
  <c r="D70" i="38"/>
  <c r="C70" i="38"/>
  <c r="B70" i="38"/>
  <c r="I69" i="38"/>
  <c r="J69" i="38" s="1"/>
  <c r="F69" i="38"/>
  <c r="D69" i="38"/>
  <c r="C69" i="38"/>
  <c r="B69" i="38"/>
  <c r="J68" i="38"/>
  <c r="I68" i="38"/>
  <c r="F68" i="38"/>
  <c r="D68" i="38"/>
  <c r="C68" i="38"/>
  <c r="B68" i="38"/>
  <c r="I67" i="38"/>
  <c r="J67" i="38" s="1"/>
  <c r="F67" i="38"/>
  <c r="D67" i="38"/>
  <c r="C67" i="38"/>
  <c r="B67" i="38"/>
  <c r="J66" i="38"/>
  <c r="I66" i="38"/>
  <c r="F66" i="38"/>
  <c r="D66" i="38"/>
  <c r="C66" i="38"/>
  <c r="B66" i="38"/>
  <c r="I65" i="38"/>
  <c r="J65" i="38" s="1"/>
  <c r="F65" i="38"/>
  <c r="D65" i="38"/>
  <c r="C65" i="38"/>
  <c r="B65" i="38"/>
  <c r="J64" i="38"/>
  <c r="I64" i="38"/>
  <c r="F64" i="38"/>
  <c r="D64" i="38"/>
  <c r="C64" i="38"/>
  <c r="B64" i="38"/>
  <c r="I63" i="38"/>
  <c r="J63" i="38" s="1"/>
  <c r="F63" i="38"/>
  <c r="D63" i="38"/>
  <c r="C63" i="38"/>
  <c r="B63" i="38"/>
  <c r="J62" i="38"/>
  <c r="I62" i="38"/>
  <c r="F62" i="38"/>
  <c r="D62" i="38"/>
  <c r="C62" i="38"/>
  <c r="B62" i="38"/>
  <c r="I61" i="38"/>
  <c r="J61" i="38" s="1"/>
  <c r="F61" i="38"/>
  <c r="D61" i="38"/>
  <c r="C61" i="38"/>
  <c r="B61" i="38"/>
  <c r="J60" i="38"/>
  <c r="I60" i="38"/>
  <c r="F60" i="38"/>
  <c r="D60" i="38"/>
  <c r="C60" i="38"/>
  <c r="B60" i="38"/>
  <c r="I59" i="38"/>
  <c r="J59" i="38" s="1"/>
  <c r="F59" i="38"/>
  <c r="D59" i="38"/>
  <c r="C59" i="38"/>
  <c r="B59" i="38"/>
  <c r="J58" i="38"/>
  <c r="I58" i="38"/>
  <c r="F58" i="38"/>
  <c r="D58" i="38"/>
  <c r="C58" i="38"/>
  <c r="B58" i="38"/>
  <c r="I57" i="38"/>
  <c r="J57" i="38" s="1"/>
  <c r="F57" i="38"/>
  <c r="D57" i="38"/>
  <c r="C57" i="38"/>
  <c r="B57" i="38"/>
  <c r="J56" i="38"/>
  <c r="I56" i="38"/>
  <c r="F56" i="38"/>
  <c r="D56" i="38"/>
  <c r="C56" i="38"/>
  <c r="B56" i="38"/>
  <c r="I55" i="38"/>
  <c r="J55" i="38" s="1"/>
  <c r="F55" i="38"/>
  <c r="D55" i="38"/>
  <c r="C55" i="38"/>
  <c r="B55" i="38"/>
  <c r="J54" i="38"/>
  <c r="I54" i="38"/>
  <c r="F54" i="38"/>
  <c r="D54" i="38"/>
  <c r="C54" i="38"/>
  <c r="B54" i="38"/>
  <c r="I53" i="38"/>
  <c r="J53" i="38" s="1"/>
  <c r="F53" i="38"/>
  <c r="D53" i="38"/>
  <c r="C53" i="38"/>
  <c r="B53" i="38"/>
  <c r="J52" i="38"/>
  <c r="I52" i="38"/>
  <c r="F52" i="38"/>
  <c r="D52" i="38"/>
  <c r="C52" i="38"/>
  <c r="B52" i="38"/>
  <c r="I51" i="38"/>
  <c r="J51" i="38" s="1"/>
  <c r="F51" i="38"/>
  <c r="D51" i="38"/>
  <c r="C51" i="38"/>
  <c r="B51" i="38"/>
  <c r="J50" i="38"/>
  <c r="I50" i="38"/>
  <c r="F50" i="38"/>
  <c r="D50" i="38"/>
  <c r="C50" i="38"/>
  <c r="B50" i="38"/>
  <c r="I49" i="38"/>
  <c r="J49" i="38" s="1"/>
  <c r="F49" i="38"/>
  <c r="D49" i="38"/>
  <c r="C49" i="38"/>
  <c r="B49" i="38"/>
  <c r="J48" i="38"/>
  <c r="I48" i="38"/>
  <c r="F48" i="38"/>
  <c r="D48" i="38"/>
  <c r="C48" i="38"/>
  <c r="B48" i="38"/>
  <c r="I47" i="38"/>
  <c r="J47" i="38" s="1"/>
  <c r="F47" i="38"/>
  <c r="D47" i="38"/>
  <c r="C47" i="38"/>
  <c r="B47" i="38"/>
  <c r="J46" i="38"/>
  <c r="I46" i="38"/>
  <c r="F46" i="38"/>
  <c r="D46" i="38"/>
  <c r="C46" i="38"/>
  <c r="B46" i="38"/>
  <c r="I45" i="38"/>
  <c r="J45" i="38" s="1"/>
  <c r="F45" i="38"/>
  <c r="D45" i="38"/>
  <c r="C45" i="38"/>
  <c r="B45" i="38"/>
  <c r="J44" i="38"/>
  <c r="I44" i="38"/>
  <c r="F44" i="38"/>
  <c r="D44" i="38"/>
  <c r="C44" i="38"/>
  <c r="B44" i="38"/>
  <c r="I43" i="38"/>
  <c r="J43" i="38" s="1"/>
  <c r="F43" i="38"/>
  <c r="D43" i="38"/>
  <c r="C43" i="38"/>
  <c r="B43" i="38"/>
  <c r="J42" i="38"/>
  <c r="I42" i="38"/>
  <c r="F42" i="38"/>
  <c r="D42" i="38"/>
  <c r="C42" i="38"/>
  <c r="B42" i="38"/>
  <c r="I41" i="38"/>
  <c r="J41" i="38" s="1"/>
  <c r="F41" i="38"/>
  <c r="D41" i="38"/>
  <c r="C41" i="38"/>
  <c r="B41" i="38"/>
  <c r="J40" i="38"/>
  <c r="I40" i="38"/>
  <c r="F40" i="38"/>
  <c r="D40" i="38"/>
  <c r="C40" i="38"/>
  <c r="B40" i="38"/>
  <c r="I39" i="38"/>
  <c r="J39" i="38" s="1"/>
  <c r="F39" i="38"/>
  <c r="D39" i="38"/>
  <c r="C39" i="38"/>
  <c r="B39" i="38"/>
  <c r="J38" i="38"/>
  <c r="I38" i="38"/>
  <c r="F38" i="38"/>
  <c r="D38" i="38"/>
  <c r="C38" i="38"/>
  <c r="B38" i="38"/>
  <c r="I37" i="38"/>
  <c r="J37" i="38" s="1"/>
  <c r="F37" i="38"/>
  <c r="D37" i="38"/>
  <c r="C37" i="38"/>
  <c r="B37" i="38"/>
  <c r="J36" i="38"/>
  <c r="I36" i="38"/>
  <c r="F36" i="38"/>
  <c r="D36" i="38"/>
  <c r="C36" i="38"/>
  <c r="B36" i="38"/>
  <c r="I35" i="38"/>
  <c r="J35" i="38" s="1"/>
  <c r="F35" i="38"/>
  <c r="D35" i="38"/>
  <c r="C35" i="38"/>
  <c r="B35" i="38"/>
  <c r="J34" i="38"/>
  <c r="I34" i="38"/>
  <c r="F34" i="38"/>
  <c r="D34" i="38"/>
  <c r="C34" i="38"/>
  <c r="B34" i="38"/>
  <c r="I33" i="38"/>
  <c r="J33" i="38" s="1"/>
  <c r="F33" i="38"/>
  <c r="D33" i="38"/>
  <c r="C33" i="38"/>
  <c r="B33" i="38"/>
  <c r="J32" i="38"/>
  <c r="I32" i="38"/>
  <c r="F32" i="38"/>
  <c r="D32" i="38"/>
  <c r="C32" i="38"/>
  <c r="B32" i="38"/>
  <c r="I31" i="38"/>
  <c r="J31" i="38" s="1"/>
  <c r="F31" i="38"/>
  <c r="D31" i="38"/>
  <c r="C31" i="38"/>
  <c r="B31" i="38"/>
  <c r="J30" i="38"/>
  <c r="I30" i="38"/>
  <c r="F30" i="38"/>
  <c r="D30" i="38"/>
  <c r="C30" i="38"/>
  <c r="B30" i="38"/>
  <c r="J29" i="38"/>
  <c r="I29" i="38"/>
  <c r="F29" i="38"/>
  <c r="D29" i="38"/>
  <c r="C29" i="38"/>
  <c r="B29" i="38"/>
  <c r="J28" i="38"/>
  <c r="I28" i="38"/>
  <c r="F28" i="38"/>
  <c r="D28" i="38"/>
  <c r="C28" i="38"/>
  <c r="B28" i="38"/>
  <c r="I27" i="38"/>
  <c r="J27" i="38" s="1"/>
  <c r="F27" i="38"/>
  <c r="D27" i="38"/>
  <c r="C27" i="38"/>
  <c r="B27" i="38"/>
  <c r="J26" i="38"/>
  <c r="I26" i="38"/>
  <c r="F26" i="38"/>
  <c r="D26" i="38"/>
  <c r="C26" i="38"/>
  <c r="B26" i="38"/>
  <c r="I25" i="38"/>
  <c r="J25" i="38" s="1"/>
  <c r="F25" i="38"/>
  <c r="D25" i="38"/>
  <c r="C25" i="38"/>
  <c r="B25" i="38"/>
  <c r="J24" i="38"/>
  <c r="I24" i="38"/>
  <c r="F24" i="38"/>
  <c r="D24" i="38"/>
  <c r="C24" i="38"/>
  <c r="B24" i="38"/>
  <c r="I23" i="38"/>
  <c r="J23" i="38" s="1"/>
  <c r="F23" i="38"/>
  <c r="D23" i="38"/>
  <c r="C23" i="38"/>
  <c r="B23" i="38"/>
  <c r="J22" i="38"/>
  <c r="I22" i="38"/>
  <c r="F22" i="38"/>
  <c r="D22" i="38"/>
  <c r="C22" i="38"/>
  <c r="B22" i="38"/>
  <c r="I21" i="38"/>
  <c r="J21" i="38" s="1"/>
  <c r="F21" i="38"/>
  <c r="D21" i="38"/>
  <c r="C21" i="38"/>
  <c r="B21" i="38"/>
  <c r="J20" i="38"/>
  <c r="I20" i="38"/>
  <c r="F20" i="38"/>
  <c r="D20" i="38"/>
  <c r="C20" i="38"/>
  <c r="B20" i="38"/>
  <c r="I19" i="38"/>
  <c r="J19" i="38" s="1"/>
  <c r="F19" i="38"/>
  <c r="D19" i="38"/>
  <c r="C19" i="38"/>
  <c r="B19" i="38"/>
  <c r="J18" i="38"/>
  <c r="I18" i="38"/>
  <c r="F18" i="38"/>
  <c r="D18" i="38"/>
  <c r="C18" i="38"/>
  <c r="B18" i="38"/>
  <c r="J17" i="38"/>
  <c r="I17" i="38"/>
  <c r="F17" i="38"/>
  <c r="D17" i="38"/>
  <c r="C17" i="38"/>
  <c r="B17" i="38"/>
  <c r="J16" i="38"/>
  <c r="I16" i="38"/>
  <c r="F16" i="38"/>
  <c r="D16" i="38"/>
  <c r="C16" i="38"/>
  <c r="B16" i="38"/>
  <c r="I15" i="38"/>
  <c r="J15" i="38" s="1"/>
  <c r="F15" i="38"/>
  <c r="D15" i="38"/>
  <c r="C15" i="38"/>
  <c r="B15" i="38"/>
  <c r="J14" i="38"/>
  <c r="I14" i="38"/>
  <c r="F14" i="38"/>
  <c r="D14" i="38"/>
  <c r="C14" i="38"/>
  <c r="B14" i="38"/>
  <c r="J13" i="38"/>
  <c r="I13" i="38"/>
  <c r="F13" i="38"/>
  <c r="D13" i="38"/>
  <c r="C13" i="38"/>
  <c r="B13" i="38"/>
  <c r="J12" i="38"/>
  <c r="I12" i="38"/>
  <c r="F12" i="38"/>
  <c r="D12" i="38"/>
  <c r="C12" i="38"/>
  <c r="B12" i="38"/>
  <c r="I11" i="38"/>
  <c r="J11" i="38" s="1"/>
  <c r="F11" i="38"/>
  <c r="D11" i="38"/>
  <c r="C11" i="38"/>
  <c r="B11" i="38"/>
  <c r="J10" i="38"/>
  <c r="I10" i="38"/>
  <c r="F10" i="38"/>
  <c r="D10" i="38"/>
  <c r="C10" i="38"/>
  <c r="B10" i="38"/>
  <c r="I9" i="38"/>
  <c r="J9" i="38" s="1"/>
  <c r="F9" i="38"/>
  <c r="D9" i="38"/>
  <c r="C9" i="38"/>
  <c r="B9" i="38"/>
  <c r="G4" i="38"/>
  <c r="D4" i="38"/>
  <c r="A4" i="38"/>
  <c r="K213" i="37"/>
  <c r="J213" i="37"/>
  <c r="I213" i="37"/>
  <c r="D213" i="37"/>
  <c r="C213" i="37"/>
  <c r="A213" i="37"/>
  <c r="K212" i="37"/>
  <c r="J212" i="37"/>
  <c r="I212" i="37"/>
  <c r="D212" i="37"/>
  <c r="C212" i="37"/>
  <c r="A212" i="37"/>
  <c r="K211" i="37"/>
  <c r="J211" i="37"/>
  <c r="I211" i="37"/>
  <c r="D211" i="37"/>
  <c r="C211" i="37"/>
  <c r="A211" i="37"/>
  <c r="K210" i="37"/>
  <c r="I210" i="37"/>
  <c r="J210" i="37" s="1"/>
  <c r="D210" i="37"/>
  <c r="C210" i="37"/>
  <c r="A210" i="37"/>
  <c r="K209" i="37"/>
  <c r="J209" i="37"/>
  <c r="I209" i="37"/>
  <c r="D209" i="37"/>
  <c r="C209" i="37"/>
  <c r="A209" i="37"/>
  <c r="K208" i="37"/>
  <c r="I208" i="37"/>
  <c r="J208" i="37" s="1"/>
  <c r="D208" i="37"/>
  <c r="C208" i="37"/>
  <c r="A208" i="37"/>
  <c r="K207" i="37"/>
  <c r="I207" i="37"/>
  <c r="J207" i="37" s="1"/>
  <c r="D207" i="37"/>
  <c r="C207" i="37"/>
  <c r="A207" i="37"/>
  <c r="K206" i="37"/>
  <c r="I206" i="37"/>
  <c r="J206" i="37" s="1"/>
  <c r="D206" i="37"/>
  <c r="C206" i="37"/>
  <c r="A206" i="37"/>
  <c r="K205" i="37"/>
  <c r="J205" i="37"/>
  <c r="I205" i="37"/>
  <c r="D205" i="37"/>
  <c r="C205" i="37"/>
  <c r="A205" i="37"/>
  <c r="K204" i="37"/>
  <c r="J204" i="37"/>
  <c r="I204" i="37"/>
  <c r="D204" i="37"/>
  <c r="C204" i="37"/>
  <c r="A204" i="37"/>
  <c r="K203" i="37"/>
  <c r="I203" i="37"/>
  <c r="J203" i="37" s="1"/>
  <c r="D203" i="37"/>
  <c r="C203" i="37"/>
  <c r="A203" i="37"/>
  <c r="K202" i="37"/>
  <c r="I202" i="37"/>
  <c r="J202" i="37" s="1"/>
  <c r="D202" i="37"/>
  <c r="C202" i="37"/>
  <c r="A202" i="37"/>
  <c r="K201" i="37"/>
  <c r="J201" i="37"/>
  <c r="I201" i="37"/>
  <c r="D201" i="37"/>
  <c r="C201" i="37"/>
  <c r="A201" i="37"/>
  <c r="K200" i="37"/>
  <c r="I200" i="37"/>
  <c r="J200" i="37" s="1"/>
  <c r="D200" i="37"/>
  <c r="C200" i="37"/>
  <c r="A200" i="37"/>
  <c r="K199" i="37"/>
  <c r="J199" i="37"/>
  <c r="I199" i="37"/>
  <c r="D199" i="37"/>
  <c r="C199" i="37"/>
  <c r="A199" i="37"/>
  <c r="K198" i="37"/>
  <c r="I198" i="37"/>
  <c r="J198" i="37" s="1"/>
  <c r="D198" i="37"/>
  <c r="C198" i="37"/>
  <c r="A198" i="37"/>
  <c r="K197" i="37"/>
  <c r="J197" i="37"/>
  <c r="I197" i="37"/>
  <c r="D197" i="37"/>
  <c r="C197" i="37"/>
  <c r="A197" i="37"/>
  <c r="K196" i="37"/>
  <c r="I196" i="37"/>
  <c r="J196" i="37" s="1"/>
  <c r="D196" i="37"/>
  <c r="C196" i="37"/>
  <c r="A196" i="37"/>
  <c r="K195" i="37"/>
  <c r="I195" i="37"/>
  <c r="J195" i="37" s="1"/>
  <c r="D195" i="37"/>
  <c r="C195" i="37"/>
  <c r="A195" i="37"/>
  <c r="K194" i="37"/>
  <c r="I194" i="37"/>
  <c r="J194" i="37" s="1"/>
  <c r="D194" i="37"/>
  <c r="C194" i="37"/>
  <c r="A194" i="37"/>
  <c r="K193" i="37"/>
  <c r="J193" i="37"/>
  <c r="I193" i="37"/>
  <c r="D193" i="37"/>
  <c r="C193" i="37"/>
  <c r="A193" i="37"/>
  <c r="K192" i="37"/>
  <c r="J192" i="37"/>
  <c r="I192" i="37"/>
  <c r="D192" i="37"/>
  <c r="C192" i="37"/>
  <c r="A192" i="37"/>
  <c r="K191" i="37"/>
  <c r="J191" i="37"/>
  <c r="I191" i="37"/>
  <c r="D191" i="37"/>
  <c r="C191" i="37"/>
  <c r="A191" i="37"/>
  <c r="K190" i="37"/>
  <c r="I190" i="37"/>
  <c r="J190" i="37" s="1"/>
  <c r="D190" i="37"/>
  <c r="C190" i="37"/>
  <c r="A190" i="37"/>
  <c r="K189" i="37"/>
  <c r="J189" i="37"/>
  <c r="I189" i="37"/>
  <c r="D189" i="37"/>
  <c r="C189" i="37"/>
  <c r="A189" i="37"/>
  <c r="K188" i="37"/>
  <c r="I188" i="37"/>
  <c r="J188" i="37" s="1"/>
  <c r="D188" i="37"/>
  <c r="C188" i="37"/>
  <c r="A188" i="37"/>
  <c r="K187" i="37"/>
  <c r="J187" i="37"/>
  <c r="I187" i="37"/>
  <c r="D187" i="37"/>
  <c r="C187" i="37"/>
  <c r="A187" i="37"/>
  <c r="K186" i="37"/>
  <c r="I186" i="37"/>
  <c r="J186" i="37" s="1"/>
  <c r="D186" i="37"/>
  <c r="C186" i="37"/>
  <c r="A186" i="37"/>
  <c r="K185" i="37"/>
  <c r="J185" i="37"/>
  <c r="I185" i="37"/>
  <c r="D185" i="37"/>
  <c r="C185" i="37"/>
  <c r="A185" i="37"/>
  <c r="K184" i="37"/>
  <c r="J184" i="37"/>
  <c r="I184" i="37"/>
  <c r="D184" i="37"/>
  <c r="C184" i="37"/>
  <c r="A184" i="37"/>
  <c r="K183" i="37"/>
  <c r="I183" i="37"/>
  <c r="J183" i="37" s="1"/>
  <c r="D183" i="37"/>
  <c r="C183" i="37"/>
  <c r="A183" i="37"/>
  <c r="K182" i="37"/>
  <c r="I182" i="37"/>
  <c r="J182" i="37" s="1"/>
  <c r="D182" i="37"/>
  <c r="C182" i="37"/>
  <c r="A182" i="37"/>
  <c r="K181" i="37"/>
  <c r="J181" i="37"/>
  <c r="I181" i="37"/>
  <c r="D181" i="37"/>
  <c r="C181" i="37"/>
  <c r="A181" i="37"/>
  <c r="K180" i="37"/>
  <c r="J180" i="37"/>
  <c r="I180" i="37"/>
  <c r="D180" i="37"/>
  <c r="C180" i="37"/>
  <c r="A180" i="37"/>
  <c r="K179" i="37"/>
  <c r="J179" i="37"/>
  <c r="I179" i="37"/>
  <c r="D179" i="37"/>
  <c r="C179" i="37"/>
  <c r="A179" i="37"/>
  <c r="K178" i="37"/>
  <c r="I178" i="37"/>
  <c r="J178" i="37" s="1"/>
  <c r="D178" i="37"/>
  <c r="C178" i="37"/>
  <c r="A178" i="37"/>
  <c r="K177" i="37"/>
  <c r="J177" i="37"/>
  <c r="I177" i="37"/>
  <c r="D177" i="37"/>
  <c r="C177" i="37"/>
  <c r="A177" i="37"/>
  <c r="K176" i="37"/>
  <c r="I176" i="37"/>
  <c r="J176" i="37" s="1"/>
  <c r="D176" i="37"/>
  <c r="C176" i="37"/>
  <c r="A176" i="37"/>
  <c r="K175" i="37"/>
  <c r="I175" i="37"/>
  <c r="J175" i="37" s="1"/>
  <c r="D175" i="37"/>
  <c r="C175" i="37"/>
  <c r="A175" i="37"/>
  <c r="K174" i="37"/>
  <c r="I174" i="37"/>
  <c r="J174" i="37" s="1"/>
  <c r="D174" i="37"/>
  <c r="C174" i="37"/>
  <c r="A174" i="37"/>
  <c r="K173" i="37"/>
  <c r="J173" i="37"/>
  <c r="I173" i="37"/>
  <c r="D173" i="37"/>
  <c r="C173" i="37"/>
  <c r="A173" i="37"/>
  <c r="K172" i="37"/>
  <c r="J172" i="37"/>
  <c r="I172" i="37"/>
  <c r="D172" i="37"/>
  <c r="C172" i="37"/>
  <c r="A172" i="37"/>
  <c r="K171" i="37"/>
  <c r="I171" i="37"/>
  <c r="J171" i="37" s="1"/>
  <c r="D171" i="37"/>
  <c r="C171" i="37"/>
  <c r="A171" i="37"/>
  <c r="K170" i="37"/>
  <c r="I170" i="37"/>
  <c r="J170" i="37" s="1"/>
  <c r="D170" i="37"/>
  <c r="C170" i="37"/>
  <c r="A170" i="37"/>
  <c r="K169" i="37"/>
  <c r="J169" i="37"/>
  <c r="I169" i="37"/>
  <c r="D169" i="37"/>
  <c r="C169" i="37"/>
  <c r="A169" i="37"/>
  <c r="K168" i="37"/>
  <c r="I168" i="37"/>
  <c r="J168" i="37" s="1"/>
  <c r="D168" i="37"/>
  <c r="C168" i="37"/>
  <c r="A168" i="37"/>
  <c r="K167" i="37"/>
  <c r="J167" i="37"/>
  <c r="I167" i="37"/>
  <c r="D167" i="37"/>
  <c r="C167" i="37"/>
  <c r="A167" i="37"/>
  <c r="K166" i="37"/>
  <c r="I166" i="37"/>
  <c r="J166" i="37" s="1"/>
  <c r="D166" i="37"/>
  <c r="C166" i="37"/>
  <c r="A166" i="37"/>
  <c r="K165" i="37"/>
  <c r="J165" i="37"/>
  <c r="I165" i="37"/>
  <c r="D165" i="37"/>
  <c r="C165" i="37"/>
  <c r="A165" i="37"/>
  <c r="K164" i="37"/>
  <c r="I164" i="37"/>
  <c r="J164" i="37" s="1"/>
  <c r="D164" i="37"/>
  <c r="C164" i="37"/>
  <c r="A164" i="37"/>
  <c r="K163" i="37"/>
  <c r="I163" i="37"/>
  <c r="J163" i="37" s="1"/>
  <c r="D163" i="37"/>
  <c r="C163" i="37"/>
  <c r="A163" i="37"/>
  <c r="K162" i="37"/>
  <c r="I162" i="37"/>
  <c r="J162" i="37" s="1"/>
  <c r="D162" i="37"/>
  <c r="C162" i="37"/>
  <c r="A162" i="37"/>
  <c r="K161" i="37"/>
  <c r="J161" i="37"/>
  <c r="I161" i="37"/>
  <c r="D161" i="37"/>
  <c r="C161" i="37"/>
  <c r="A161" i="37"/>
  <c r="K160" i="37"/>
  <c r="J160" i="37"/>
  <c r="I160" i="37"/>
  <c r="D160" i="37"/>
  <c r="C160" i="37"/>
  <c r="A160" i="37"/>
  <c r="K159" i="37"/>
  <c r="J159" i="37"/>
  <c r="I159" i="37"/>
  <c r="D159" i="37"/>
  <c r="C159" i="37"/>
  <c r="A159" i="37"/>
  <c r="K158" i="37"/>
  <c r="I158" i="37"/>
  <c r="J158" i="37" s="1"/>
  <c r="D158" i="37"/>
  <c r="C158" i="37"/>
  <c r="A158" i="37"/>
  <c r="K157" i="37"/>
  <c r="J157" i="37"/>
  <c r="I157" i="37"/>
  <c r="D157" i="37"/>
  <c r="C157" i="37"/>
  <c r="A157" i="37"/>
  <c r="K156" i="37"/>
  <c r="I156" i="37"/>
  <c r="J156" i="37" s="1"/>
  <c r="D156" i="37"/>
  <c r="C156" i="37"/>
  <c r="A156" i="37"/>
  <c r="K155" i="37"/>
  <c r="J155" i="37"/>
  <c r="I155" i="37"/>
  <c r="D155" i="37"/>
  <c r="C155" i="37"/>
  <c r="A155" i="37"/>
  <c r="K154" i="37"/>
  <c r="I154" i="37"/>
  <c r="J154" i="37" s="1"/>
  <c r="D154" i="37"/>
  <c r="C154" i="37"/>
  <c r="A154" i="37"/>
  <c r="K153" i="37"/>
  <c r="J153" i="37"/>
  <c r="I153" i="37"/>
  <c r="D153" i="37"/>
  <c r="C153" i="37"/>
  <c r="A153" i="37"/>
  <c r="K152" i="37"/>
  <c r="J152" i="37"/>
  <c r="I152" i="37"/>
  <c r="D152" i="37"/>
  <c r="C152" i="37"/>
  <c r="A152" i="37"/>
  <c r="K151" i="37"/>
  <c r="I151" i="37"/>
  <c r="J151" i="37" s="1"/>
  <c r="D151" i="37"/>
  <c r="C151" i="37"/>
  <c r="A151" i="37"/>
  <c r="K150" i="37"/>
  <c r="I150" i="37"/>
  <c r="J150" i="37" s="1"/>
  <c r="D150" i="37"/>
  <c r="C150" i="37"/>
  <c r="A150" i="37"/>
  <c r="K149" i="37"/>
  <c r="J149" i="37"/>
  <c r="I149" i="37"/>
  <c r="D149" i="37"/>
  <c r="C149" i="37"/>
  <c r="A149" i="37"/>
  <c r="K148" i="37"/>
  <c r="J148" i="37"/>
  <c r="I148" i="37"/>
  <c r="D148" i="37"/>
  <c r="C148" i="37"/>
  <c r="A148" i="37"/>
  <c r="K147" i="37"/>
  <c r="J147" i="37"/>
  <c r="I147" i="37"/>
  <c r="D147" i="37"/>
  <c r="C147" i="37"/>
  <c r="A147" i="37"/>
  <c r="K146" i="37"/>
  <c r="I146" i="37"/>
  <c r="J146" i="37" s="1"/>
  <c r="D146" i="37"/>
  <c r="C146" i="37"/>
  <c r="A146" i="37"/>
  <c r="K145" i="37"/>
  <c r="J145" i="37"/>
  <c r="I145" i="37"/>
  <c r="D145" i="37"/>
  <c r="C145" i="37"/>
  <c r="A145" i="37"/>
  <c r="K144" i="37"/>
  <c r="J144" i="37"/>
  <c r="I144" i="37"/>
  <c r="D144" i="37"/>
  <c r="C144" i="37"/>
  <c r="A144" i="37"/>
  <c r="K143" i="37"/>
  <c r="J143" i="37"/>
  <c r="I143" i="37"/>
  <c r="D143" i="37"/>
  <c r="C143" i="37"/>
  <c r="A143" i="37"/>
  <c r="K142" i="37"/>
  <c r="I142" i="37"/>
  <c r="J142" i="37" s="1"/>
  <c r="D142" i="37"/>
  <c r="C142" i="37"/>
  <c r="A142" i="37"/>
  <c r="K141" i="37"/>
  <c r="J141" i="37"/>
  <c r="I141" i="37"/>
  <c r="D141" i="37"/>
  <c r="C141" i="37"/>
  <c r="A141" i="37"/>
  <c r="K140" i="37"/>
  <c r="I140" i="37"/>
  <c r="J140" i="37" s="1"/>
  <c r="D140" i="37"/>
  <c r="C140" i="37"/>
  <c r="A140" i="37"/>
  <c r="K139" i="37"/>
  <c r="J139" i="37"/>
  <c r="I139" i="37"/>
  <c r="D139" i="37"/>
  <c r="C139" i="37"/>
  <c r="A139" i="37"/>
  <c r="K138" i="37"/>
  <c r="I138" i="37"/>
  <c r="J138" i="37" s="1"/>
  <c r="D138" i="37"/>
  <c r="C138" i="37"/>
  <c r="A138" i="37"/>
  <c r="K137" i="37"/>
  <c r="J137" i="37"/>
  <c r="I137" i="37"/>
  <c r="D137" i="37"/>
  <c r="C137" i="37"/>
  <c r="A137" i="37"/>
  <c r="K136" i="37"/>
  <c r="I136" i="37"/>
  <c r="J136" i="37" s="1"/>
  <c r="D136" i="37"/>
  <c r="C136" i="37"/>
  <c r="A136" i="37"/>
  <c r="K135" i="37"/>
  <c r="J135" i="37"/>
  <c r="I135" i="37"/>
  <c r="D135" i="37"/>
  <c r="C135" i="37"/>
  <c r="A135" i="37"/>
  <c r="K134" i="37"/>
  <c r="I134" i="37"/>
  <c r="J134" i="37" s="1"/>
  <c r="D134" i="37"/>
  <c r="C134" i="37"/>
  <c r="A134" i="37"/>
  <c r="K133" i="37"/>
  <c r="J133" i="37"/>
  <c r="I133" i="37"/>
  <c r="D133" i="37"/>
  <c r="C133" i="37"/>
  <c r="A133" i="37"/>
  <c r="K132" i="37"/>
  <c r="I132" i="37"/>
  <c r="J132" i="37" s="1"/>
  <c r="D132" i="37"/>
  <c r="C132" i="37"/>
  <c r="A132" i="37"/>
  <c r="K131" i="37"/>
  <c r="J131" i="37"/>
  <c r="I131" i="37"/>
  <c r="D131" i="37"/>
  <c r="C131" i="37"/>
  <c r="A131" i="37"/>
  <c r="K130" i="37"/>
  <c r="I130" i="37"/>
  <c r="J130" i="37" s="1"/>
  <c r="D130" i="37"/>
  <c r="C130" i="37"/>
  <c r="A130" i="37"/>
  <c r="K129" i="37"/>
  <c r="J129" i="37"/>
  <c r="I129" i="37"/>
  <c r="D129" i="37"/>
  <c r="C129" i="37"/>
  <c r="A129" i="37"/>
  <c r="K128" i="37"/>
  <c r="I128" i="37"/>
  <c r="J128" i="37" s="1"/>
  <c r="D128" i="37"/>
  <c r="C128" i="37"/>
  <c r="A128" i="37"/>
  <c r="K127" i="37"/>
  <c r="J127" i="37"/>
  <c r="I127" i="37"/>
  <c r="D127" i="37"/>
  <c r="C127" i="37"/>
  <c r="A127" i="37"/>
  <c r="K126" i="37"/>
  <c r="I126" i="37"/>
  <c r="J126" i="37" s="1"/>
  <c r="D126" i="37"/>
  <c r="C126" i="37"/>
  <c r="A126" i="37"/>
  <c r="K125" i="37"/>
  <c r="J125" i="37"/>
  <c r="I125" i="37"/>
  <c r="D125" i="37"/>
  <c r="C125" i="37"/>
  <c r="A125" i="37"/>
  <c r="K124" i="37"/>
  <c r="I124" i="37"/>
  <c r="J124" i="37" s="1"/>
  <c r="D124" i="37"/>
  <c r="C124" i="37"/>
  <c r="A124" i="37"/>
  <c r="K123" i="37"/>
  <c r="J123" i="37"/>
  <c r="I123" i="37"/>
  <c r="D123" i="37"/>
  <c r="C123" i="37"/>
  <c r="A123" i="37"/>
  <c r="K122" i="37"/>
  <c r="I122" i="37"/>
  <c r="J122" i="37" s="1"/>
  <c r="D122" i="37"/>
  <c r="C122" i="37"/>
  <c r="A122" i="37"/>
  <c r="K121" i="37"/>
  <c r="J121" i="37"/>
  <c r="I121" i="37"/>
  <c r="D121" i="37"/>
  <c r="C121" i="37"/>
  <c r="A121" i="37"/>
  <c r="K120" i="37"/>
  <c r="I120" i="37"/>
  <c r="J120" i="37" s="1"/>
  <c r="D120" i="37"/>
  <c r="C120" i="37"/>
  <c r="A120" i="37"/>
  <c r="K119" i="37"/>
  <c r="J119" i="37"/>
  <c r="I119" i="37"/>
  <c r="D119" i="37"/>
  <c r="C119" i="37"/>
  <c r="A119" i="37"/>
  <c r="K118" i="37"/>
  <c r="I118" i="37"/>
  <c r="J118" i="37" s="1"/>
  <c r="D118" i="37"/>
  <c r="C118" i="37"/>
  <c r="A118" i="37"/>
  <c r="K117" i="37"/>
  <c r="J117" i="37"/>
  <c r="I117" i="37"/>
  <c r="D117" i="37"/>
  <c r="C117" i="37"/>
  <c r="A117" i="37"/>
  <c r="K116" i="37"/>
  <c r="I116" i="37"/>
  <c r="J116" i="37" s="1"/>
  <c r="D116" i="37"/>
  <c r="C116" i="37"/>
  <c r="A116" i="37"/>
  <c r="K115" i="37"/>
  <c r="J115" i="37"/>
  <c r="I115" i="37"/>
  <c r="D115" i="37"/>
  <c r="C115" i="37"/>
  <c r="A115" i="37"/>
  <c r="K114" i="37"/>
  <c r="I114" i="37"/>
  <c r="J114" i="37" s="1"/>
  <c r="D114" i="37"/>
  <c r="C114" i="37"/>
  <c r="A114" i="37"/>
  <c r="K113" i="37"/>
  <c r="J113" i="37"/>
  <c r="I113" i="37"/>
  <c r="D113" i="37"/>
  <c r="C113" i="37"/>
  <c r="A113" i="37"/>
  <c r="K112" i="37"/>
  <c r="I112" i="37"/>
  <c r="J112" i="37" s="1"/>
  <c r="D112" i="37"/>
  <c r="C112" i="37"/>
  <c r="A112" i="37"/>
  <c r="K111" i="37"/>
  <c r="J111" i="37"/>
  <c r="I111" i="37"/>
  <c r="D111" i="37"/>
  <c r="C111" i="37"/>
  <c r="A111" i="37"/>
  <c r="K110" i="37"/>
  <c r="I110" i="37"/>
  <c r="J110" i="37" s="1"/>
  <c r="D110" i="37"/>
  <c r="C110" i="37"/>
  <c r="A110" i="37"/>
  <c r="K109" i="37"/>
  <c r="J109" i="37"/>
  <c r="I109" i="37"/>
  <c r="D109" i="37"/>
  <c r="C109" i="37"/>
  <c r="A109" i="37"/>
  <c r="K108" i="37"/>
  <c r="I108" i="37"/>
  <c r="J108" i="37" s="1"/>
  <c r="D108" i="37"/>
  <c r="C108" i="37"/>
  <c r="A108" i="37"/>
  <c r="K107" i="37"/>
  <c r="J107" i="37"/>
  <c r="I107" i="37"/>
  <c r="D107" i="37"/>
  <c r="C107" i="37"/>
  <c r="A107" i="37"/>
  <c r="K106" i="37"/>
  <c r="I106" i="37"/>
  <c r="J106" i="37" s="1"/>
  <c r="D106" i="37"/>
  <c r="C106" i="37"/>
  <c r="A106" i="37"/>
  <c r="K105" i="37"/>
  <c r="J105" i="37"/>
  <c r="I105" i="37"/>
  <c r="D105" i="37"/>
  <c r="C105" i="37"/>
  <c r="A105" i="37"/>
  <c r="K104" i="37"/>
  <c r="I104" i="37"/>
  <c r="J104" i="37" s="1"/>
  <c r="D104" i="37"/>
  <c r="C104" i="37"/>
  <c r="A104" i="37"/>
  <c r="K103" i="37"/>
  <c r="J103" i="37"/>
  <c r="I103" i="37"/>
  <c r="D103" i="37"/>
  <c r="C103" i="37"/>
  <c r="A103" i="37"/>
  <c r="K102" i="37"/>
  <c r="I102" i="37"/>
  <c r="J102" i="37" s="1"/>
  <c r="D102" i="37"/>
  <c r="C102" i="37"/>
  <c r="A102" i="37"/>
  <c r="K101" i="37"/>
  <c r="J101" i="37"/>
  <c r="I101" i="37"/>
  <c r="D101" i="37"/>
  <c r="C101" i="37"/>
  <c r="A101" i="37"/>
  <c r="K100" i="37"/>
  <c r="I100" i="37"/>
  <c r="J100" i="37" s="1"/>
  <c r="D100" i="37"/>
  <c r="C100" i="37"/>
  <c r="A100" i="37"/>
  <c r="K99" i="37"/>
  <c r="J99" i="37"/>
  <c r="I99" i="37"/>
  <c r="D99" i="37"/>
  <c r="C99" i="37"/>
  <c r="A99" i="37"/>
  <c r="K98" i="37"/>
  <c r="I98" i="37"/>
  <c r="J98" i="37" s="1"/>
  <c r="D98" i="37"/>
  <c r="C98" i="37"/>
  <c r="A98" i="37"/>
  <c r="K97" i="37"/>
  <c r="J97" i="37"/>
  <c r="I97" i="37"/>
  <c r="D97" i="37"/>
  <c r="C97" i="37"/>
  <c r="A97" i="37"/>
  <c r="K96" i="37"/>
  <c r="I96" i="37"/>
  <c r="J96" i="37" s="1"/>
  <c r="D96" i="37"/>
  <c r="C96" i="37"/>
  <c r="A96" i="37"/>
  <c r="K95" i="37"/>
  <c r="J95" i="37"/>
  <c r="I95" i="37"/>
  <c r="D95" i="37"/>
  <c r="C95" i="37"/>
  <c r="A95" i="37"/>
  <c r="K94" i="37"/>
  <c r="I94" i="37"/>
  <c r="J94" i="37" s="1"/>
  <c r="D94" i="37"/>
  <c r="C94" i="37"/>
  <c r="A94" i="37"/>
  <c r="K93" i="37"/>
  <c r="J93" i="37"/>
  <c r="I93" i="37"/>
  <c r="D93" i="37"/>
  <c r="C93" i="37"/>
  <c r="A93" i="37"/>
  <c r="K92" i="37"/>
  <c r="I92" i="37"/>
  <c r="J92" i="37" s="1"/>
  <c r="D92" i="37"/>
  <c r="C92" i="37"/>
  <c r="A92" i="37"/>
  <c r="K91" i="37"/>
  <c r="J91" i="37"/>
  <c r="I91" i="37"/>
  <c r="D91" i="37"/>
  <c r="C91" i="37"/>
  <c r="A91" i="37"/>
  <c r="K90" i="37"/>
  <c r="I90" i="37"/>
  <c r="J90" i="37" s="1"/>
  <c r="D90" i="37"/>
  <c r="C90" i="37"/>
  <c r="A90" i="37"/>
  <c r="K89" i="37"/>
  <c r="J89" i="37"/>
  <c r="I89" i="37"/>
  <c r="D89" i="37"/>
  <c r="C89" i="37"/>
  <c r="A89" i="37"/>
  <c r="K88" i="37"/>
  <c r="I88" i="37"/>
  <c r="J88" i="37" s="1"/>
  <c r="D88" i="37"/>
  <c r="C88" i="37"/>
  <c r="A88" i="37"/>
  <c r="K87" i="37"/>
  <c r="J87" i="37"/>
  <c r="I87" i="37"/>
  <c r="D87" i="37"/>
  <c r="C87" i="37"/>
  <c r="A87" i="37"/>
  <c r="K86" i="37"/>
  <c r="I86" i="37"/>
  <c r="J86" i="37" s="1"/>
  <c r="D86" i="37"/>
  <c r="C86" i="37"/>
  <c r="A86" i="37"/>
  <c r="K85" i="37"/>
  <c r="J85" i="37"/>
  <c r="I85" i="37"/>
  <c r="D85" i="37"/>
  <c r="C85" i="37"/>
  <c r="A85" i="37"/>
  <c r="K84" i="37"/>
  <c r="I84" i="37"/>
  <c r="J84" i="37" s="1"/>
  <c r="D84" i="37"/>
  <c r="C84" i="37"/>
  <c r="A84" i="37"/>
  <c r="K83" i="37"/>
  <c r="J83" i="37"/>
  <c r="I83" i="37"/>
  <c r="D83" i="37"/>
  <c r="C83" i="37"/>
  <c r="A83" i="37"/>
  <c r="K82" i="37"/>
  <c r="I82" i="37"/>
  <c r="J82" i="37" s="1"/>
  <c r="D82" i="37"/>
  <c r="C82" i="37"/>
  <c r="A82" i="37"/>
  <c r="K81" i="37"/>
  <c r="J81" i="37"/>
  <c r="I81" i="37"/>
  <c r="D81" i="37"/>
  <c r="C81" i="37"/>
  <c r="A81" i="37"/>
  <c r="K80" i="37"/>
  <c r="I80" i="37"/>
  <c r="J80" i="37" s="1"/>
  <c r="D80" i="37"/>
  <c r="C80" i="37"/>
  <c r="A80" i="37"/>
  <c r="K79" i="37"/>
  <c r="J79" i="37"/>
  <c r="I79" i="37"/>
  <c r="D79" i="37"/>
  <c r="C79" i="37"/>
  <c r="A79" i="37"/>
  <c r="K78" i="37"/>
  <c r="I78" i="37"/>
  <c r="J78" i="37" s="1"/>
  <c r="D78" i="37"/>
  <c r="C78" i="37"/>
  <c r="A78" i="37"/>
  <c r="K77" i="37"/>
  <c r="J77" i="37"/>
  <c r="I77" i="37"/>
  <c r="D77" i="37"/>
  <c r="C77" i="37"/>
  <c r="A77" i="37"/>
  <c r="K76" i="37"/>
  <c r="I76" i="37"/>
  <c r="J76" i="37" s="1"/>
  <c r="D76" i="37"/>
  <c r="C76" i="37"/>
  <c r="A76" i="37"/>
  <c r="K75" i="37"/>
  <c r="J75" i="37"/>
  <c r="I75" i="37"/>
  <c r="D75" i="37"/>
  <c r="C75" i="37"/>
  <c r="A75" i="37"/>
  <c r="K74" i="37"/>
  <c r="I74" i="37"/>
  <c r="J74" i="37" s="1"/>
  <c r="D74" i="37"/>
  <c r="C74" i="37"/>
  <c r="A74" i="37"/>
  <c r="K73" i="37"/>
  <c r="J73" i="37"/>
  <c r="I73" i="37"/>
  <c r="D73" i="37"/>
  <c r="C73" i="37"/>
  <c r="A73" i="37"/>
  <c r="K72" i="37"/>
  <c r="I72" i="37"/>
  <c r="J72" i="37" s="1"/>
  <c r="D72" i="37"/>
  <c r="C72" i="37"/>
  <c r="A72" i="37"/>
  <c r="K71" i="37"/>
  <c r="J71" i="37"/>
  <c r="I71" i="37"/>
  <c r="D71" i="37"/>
  <c r="C71" i="37"/>
  <c r="A71" i="37"/>
  <c r="K70" i="37"/>
  <c r="I70" i="37"/>
  <c r="J70" i="37" s="1"/>
  <c r="D70" i="37"/>
  <c r="C70" i="37"/>
  <c r="A70" i="37"/>
  <c r="K69" i="37"/>
  <c r="J69" i="37"/>
  <c r="I69" i="37"/>
  <c r="D69" i="37"/>
  <c r="C69" i="37"/>
  <c r="A69" i="37"/>
  <c r="K68" i="37"/>
  <c r="I68" i="37"/>
  <c r="J68" i="37" s="1"/>
  <c r="D68" i="37"/>
  <c r="C68" i="37"/>
  <c r="A68" i="37"/>
  <c r="K67" i="37"/>
  <c r="J67" i="37"/>
  <c r="I67" i="37"/>
  <c r="D67" i="37"/>
  <c r="C67" i="37"/>
  <c r="A67" i="37"/>
  <c r="K66" i="37"/>
  <c r="I66" i="37"/>
  <c r="J66" i="37" s="1"/>
  <c r="D66" i="37"/>
  <c r="C66" i="37"/>
  <c r="A66" i="37"/>
  <c r="K65" i="37"/>
  <c r="J65" i="37"/>
  <c r="I65" i="37"/>
  <c r="D65" i="37"/>
  <c r="C65" i="37"/>
  <c r="A65" i="37"/>
  <c r="K64" i="37"/>
  <c r="I64" i="37"/>
  <c r="J64" i="37" s="1"/>
  <c r="D64" i="37"/>
  <c r="C64" i="37"/>
  <c r="A64" i="37"/>
  <c r="K63" i="37"/>
  <c r="J63" i="37"/>
  <c r="I63" i="37"/>
  <c r="D63" i="37"/>
  <c r="C63" i="37"/>
  <c r="A63" i="37"/>
  <c r="K62" i="37"/>
  <c r="I62" i="37"/>
  <c r="J62" i="37" s="1"/>
  <c r="D62" i="37"/>
  <c r="C62" i="37"/>
  <c r="A62" i="37"/>
  <c r="K61" i="37"/>
  <c r="J61" i="37"/>
  <c r="I61" i="37"/>
  <c r="D61" i="37"/>
  <c r="C61" i="37"/>
  <c r="A61" i="37"/>
  <c r="K60" i="37"/>
  <c r="I60" i="37"/>
  <c r="J60" i="37" s="1"/>
  <c r="D60" i="37"/>
  <c r="C60" i="37"/>
  <c r="A60" i="37"/>
  <c r="K59" i="37"/>
  <c r="J59" i="37"/>
  <c r="I59" i="37"/>
  <c r="D59" i="37"/>
  <c r="C59" i="37"/>
  <c r="A59" i="37"/>
  <c r="K58" i="37"/>
  <c r="I58" i="37"/>
  <c r="J58" i="37" s="1"/>
  <c r="D58" i="37"/>
  <c r="C58" i="37"/>
  <c r="A58" i="37"/>
  <c r="K57" i="37"/>
  <c r="J57" i="37"/>
  <c r="I57" i="37"/>
  <c r="D57" i="37"/>
  <c r="C57" i="37"/>
  <c r="A57" i="37"/>
  <c r="K56" i="37"/>
  <c r="I56" i="37"/>
  <c r="J56" i="37" s="1"/>
  <c r="D56" i="37"/>
  <c r="C56" i="37"/>
  <c r="A56" i="37"/>
  <c r="K55" i="37"/>
  <c r="J55" i="37"/>
  <c r="I55" i="37"/>
  <c r="D55" i="37"/>
  <c r="C55" i="37"/>
  <c r="A55" i="37"/>
  <c r="K54" i="37"/>
  <c r="I54" i="37"/>
  <c r="J54" i="37" s="1"/>
  <c r="D54" i="37"/>
  <c r="C54" i="37"/>
  <c r="A54" i="37"/>
  <c r="K53" i="37"/>
  <c r="J53" i="37"/>
  <c r="I53" i="37"/>
  <c r="D53" i="37"/>
  <c r="C53" i="37"/>
  <c r="A53" i="37"/>
  <c r="K52" i="37"/>
  <c r="I52" i="37"/>
  <c r="J52" i="37" s="1"/>
  <c r="D52" i="37"/>
  <c r="C52" i="37"/>
  <c r="A52" i="37"/>
  <c r="K51" i="37"/>
  <c r="J51" i="37"/>
  <c r="I51" i="37"/>
  <c r="D51" i="37"/>
  <c r="C51" i="37"/>
  <c r="A51" i="37"/>
  <c r="K50" i="37"/>
  <c r="I50" i="37"/>
  <c r="J50" i="37" s="1"/>
  <c r="D50" i="37"/>
  <c r="C50" i="37"/>
  <c r="A50" i="37"/>
  <c r="K49" i="37"/>
  <c r="J49" i="37"/>
  <c r="I49" i="37"/>
  <c r="D49" i="37"/>
  <c r="C49" i="37"/>
  <c r="A49" i="37"/>
  <c r="K48" i="37"/>
  <c r="I48" i="37"/>
  <c r="J48" i="37" s="1"/>
  <c r="D48" i="37"/>
  <c r="C48" i="37"/>
  <c r="A48" i="37"/>
  <c r="K47" i="37"/>
  <c r="J47" i="37"/>
  <c r="I47" i="37"/>
  <c r="D47" i="37"/>
  <c r="C47" i="37"/>
  <c r="A47" i="37"/>
  <c r="K46" i="37"/>
  <c r="I46" i="37"/>
  <c r="J46" i="37" s="1"/>
  <c r="D46" i="37"/>
  <c r="C46" i="37"/>
  <c r="A46" i="37"/>
  <c r="K45" i="37"/>
  <c r="J45" i="37"/>
  <c r="I45" i="37"/>
  <c r="D45" i="37"/>
  <c r="C45" i="37"/>
  <c r="A45" i="37"/>
  <c r="K44" i="37"/>
  <c r="I44" i="37"/>
  <c r="J44" i="37" s="1"/>
  <c r="D44" i="37"/>
  <c r="C44" i="37"/>
  <c r="A44" i="37"/>
  <c r="K43" i="37"/>
  <c r="J43" i="37"/>
  <c r="I43" i="37"/>
  <c r="D43" i="37"/>
  <c r="C43" i="37"/>
  <c r="A43" i="37"/>
  <c r="K42" i="37"/>
  <c r="I42" i="37"/>
  <c r="J42" i="37" s="1"/>
  <c r="D42" i="37"/>
  <c r="C42" i="37"/>
  <c r="A42" i="37"/>
  <c r="K41" i="37"/>
  <c r="J41" i="37"/>
  <c r="I41" i="37"/>
  <c r="D41" i="37"/>
  <c r="C41" i="37"/>
  <c r="A41" i="37"/>
  <c r="K40" i="37"/>
  <c r="I40" i="37"/>
  <c r="J40" i="37" s="1"/>
  <c r="D40" i="37"/>
  <c r="C40" i="37"/>
  <c r="A40" i="37"/>
  <c r="K39" i="37"/>
  <c r="J39" i="37"/>
  <c r="I39" i="37"/>
  <c r="D39" i="37"/>
  <c r="C39" i="37"/>
  <c r="A39" i="37"/>
  <c r="K38" i="37"/>
  <c r="I38" i="37"/>
  <c r="J38" i="37" s="1"/>
  <c r="D38" i="37"/>
  <c r="C38" i="37"/>
  <c r="A38" i="37"/>
  <c r="K37" i="37"/>
  <c r="J37" i="37"/>
  <c r="I37" i="37"/>
  <c r="D37" i="37"/>
  <c r="C37" i="37"/>
  <c r="A37" i="37"/>
  <c r="K36" i="37"/>
  <c r="I36" i="37"/>
  <c r="J36" i="37" s="1"/>
  <c r="D36" i="37"/>
  <c r="C36" i="37"/>
  <c r="A36" i="37"/>
  <c r="K35" i="37"/>
  <c r="J35" i="37"/>
  <c r="I35" i="37"/>
  <c r="D35" i="37"/>
  <c r="C35" i="37"/>
  <c r="A35" i="37"/>
  <c r="K34" i="37"/>
  <c r="I34" i="37"/>
  <c r="J34" i="37" s="1"/>
  <c r="D34" i="37"/>
  <c r="C34" i="37"/>
  <c r="A34" i="37"/>
  <c r="K33" i="37"/>
  <c r="J33" i="37"/>
  <c r="I33" i="37"/>
  <c r="D33" i="37"/>
  <c r="C33" i="37"/>
  <c r="A33" i="37"/>
  <c r="K32" i="37"/>
  <c r="I32" i="37"/>
  <c r="J32" i="37" s="1"/>
  <c r="D32" i="37"/>
  <c r="C32" i="37"/>
  <c r="A32" i="37"/>
  <c r="K31" i="37"/>
  <c r="J31" i="37"/>
  <c r="I31" i="37"/>
  <c r="D31" i="37"/>
  <c r="C31" i="37"/>
  <c r="A31" i="37"/>
  <c r="K30" i="37"/>
  <c r="I30" i="37"/>
  <c r="J30" i="37" s="1"/>
  <c r="D30" i="37"/>
  <c r="C30" i="37"/>
  <c r="A30" i="37"/>
  <c r="K29" i="37"/>
  <c r="J29" i="37"/>
  <c r="I29" i="37"/>
  <c r="D29" i="37"/>
  <c r="C29" i="37"/>
  <c r="A29" i="37"/>
  <c r="K28" i="37"/>
  <c r="I28" i="37"/>
  <c r="J28" i="37" s="1"/>
  <c r="D28" i="37"/>
  <c r="C28" i="37"/>
  <c r="A28" i="37"/>
  <c r="K27" i="37"/>
  <c r="J27" i="37"/>
  <c r="I27" i="37"/>
  <c r="D27" i="37"/>
  <c r="C27" i="37"/>
  <c r="A27" i="37"/>
  <c r="K26" i="37"/>
  <c r="I26" i="37"/>
  <c r="J26" i="37" s="1"/>
  <c r="D26" i="37"/>
  <c r="C26" i="37"/>
  <c r="A26" i="37"/>
  <c r="K25" i="37"/>
  <c r="J25" i="37"/>
  <c r="I25" i="37"/>
  <c r="D25" i="37"/>
  <c r="C25" i="37"/>
  <c r="A25" i="37"/>
  <c r="K24" i="37"/>
  <c r="I24" i="37"/>
  <c r="J24" i="37" s="1"/>
  <c r="D24" i="37"/>
  <c r="C24" i="37"/>
  <c r="A24" i="37"/>
  <c r="K23" i="37"/>
  <c r="J23" i="37"/>
  <c r="I23" i="37"/>
  <c r="D23" i="37"/>
  <c r="C23" i="37"/>
  <c r="A23" i="37"/>
  <c r="K22" i="37"/>
  <c r="I22" i="37"/>
  <c r="J22" i="37" s="1"/>
  <c r="D22" i="37"/>
  <c r="C22" i="37"/>
  <c r="A22" i="37"/>
  <c r="K21" i="37"/>
  <c r="J21" i="37"/>
  <c r="I21" i="37"/>
  <c r="D21" i="37"/>
  <c r="C21" i="37"/>
  <c r="A21" i="37"/>
  <c r="K20" i="37"/>
  <c r="I20" i="37"/>
  <c r="J20" i="37" s="1"/>
  <c r="D20" i="37"/>
  <c r="C20" i="37"/>
  <c r="A20" i="37"/>
  <c r="K19" i="37"/>
  <c r="J19" i="37"/>
  <c r="I19" i="37"/>
  <c r="D19" i="37"/>
  <c r="C19" i="37"/>
  <c r="A19" i="37"/>
  <c r="K18" i="37"/>
  <c r="I18" i="37"/>
  <c r="J18" i="37" s="1"/>
  <c r="D18" i="37"/>
  <c r="C18" i="37"/>
  <c r="A18" i="37"/>
  <c r="K17" i="37"/>
  <c r="J17" i="37"/>
  <c r="I17" i="37"/>
  <c r="D17" i="37"/>
  <c r="C17" i="37"/>
  <c r="A17" i="37"/>
  <c r="K16" i="37"/>
  <c r="I16" i="37"/>
  <c r="J16" i="37" s="1"/>
  <c r="D16" i="37"/>
  <c r="C16" i="37"/>
  <c r="A16" i="37"/>
  <c r="K15" i="37"/>
  <c r="J15" i="37"/>
  <c r="I15" i="37"/>
  <c r="D15" i="37"/>
  <c r="C15" i="37"/>
  <c r="A15" i="37"/>
  <c r="K14" i="37"/>
  <c r="I14" i="37"/>
  <c r="J14" i="37" s="1"/>
  <c r="D14" i="37"/>
  <c r="C14" i="37"/>
  <c r="A14" i="37"/>
  <c r="B9" i="37"/>
  <c r="B10" i="37" s="1"/>
  <c r="B8" i="37"/>
  <c r="J208" i="36"/>
  <c r="K208" i="36" s="1"/>
  <c r="G208" i="36"/>
  <c r="D208" i="36"/>
  <c r="C208" i="36"/>
  <c r="B208" i="36"/>
  <c r="J207" i="36"/>
  <c r="K207" i="36" s="1"/>
  <c r="G207" i="36"/>
  <c r="D207" i="36"/>
  <c r="C207" i="36"/>
  <c r="B207" i="36"/>
  <c r="J206" i="36"/>
  <c r="K206" i="36" s="1"/>
  <c r="G206" i="36"/>
  <c r="D206" i="36"/>
  <c r="C206" i="36"/>
  <c r="B206" i="36"/>
  <c r="J205" i="36"/>
  <c r="K205" i="36" s="1"/>
  <c r="G205" i="36"/>
  <c r="D205" i="36"/>
  <c r="C205" i="36"/>
  <c r="B205" i="36"/>
  <c r="J204" i="36"/>
  <c r="K204" i="36" s="1"/>
  <c r="G204" i="36"/>
  <c r="D204" i="36"/>
  <c r="C204" i="36"/>
  <c r="B204" i="36"/>
  <c r="J203" i="36"/>
  <c r="K203" i="36" s="1"/>
  <c r="G203" i="36"/>
  <c r="D203" i="36"/>
  <c r="C203" i="36"/>
  <c r="B203" i="36"/>
  <c r="J202" i="36"/>
  <c r="K202" i="36" s="1"/>
  <c r="G202" i="36"/>
  <c r="D202" i="36"/>
  <c r="C202" i="36"/>
  <c r="B202" i="36"/>
  <c r="J201" i="36"/>
  <c r="K201" i="36" s="1"/>
  <c r="G201" i="36"/>
  <c r="D201" i="36"/>
  <c r="C201" i="36"/>
  <c r="B201" i="36"/>
  <c r="J200" i="36"/>
  <c r="K200" i="36" s="1"/>
  <c r="G200" i="36"/>
  <c r="D200" i="36"/>
  <c r="C200" i="36"/>
  <c r="B200" i="36"/>
  <c r="J199" i="36"/>
  <c r="K199" i="36" s="1"/>
  <c r="G199" i="36"/>
  <c r="D199" i="36"/>
  <c r="C199" i="36"/>
  <c r="B199" i="36"/>
  <c r="J198" i="36"/>
  <c r="K198" i="36" s="1"/>
  <c r="G198" i="36"/>
  <c r="D198" i="36"/>
  <c r="C198" i="36"/>
  <c r="B198" i="36"/>
  <c r="J197" i="36"/>
  <c r="K197" i="36" s="1"/>
  <c r="G197" i="36"/>
  <c r="D197" i="36"/>
  <c r="C197" i="36"/>
  <c r="B197" i="36"/>
  <c r="J196" i="36"/>
  <c r="K196" i="36" s="1"/>
  <c r="G196" i="36"/>
  <c r="D196" i="36"/>
  <c r="C196" i="36"/>
  <c r="B196" i="36"/>
  <c r="J195" i="36"/>
  <c r="K195" i="36" s="1"/>
  <c r="G195" i="36"/>
  <c r="D195" i="36"/>
  <c r="C195" i="36"/>
  <c r="B195" i="36"/>
  <c r="J194" i="36"/>
  <c r="K194" i="36" s="1"/>
  <c r="G194" i="36"/>
  <c r="D194" i="36"/>
  <c r="C194" i="36"/>
  <c r="B194" i="36"/>
  <c r="J193" i="36"/>
  <c r="K193" i="36" s="1"/>
  <c r="G193" i="36"/>
  <c r="D193" i="36"/>
  <c r="C193" i="36"/>
  <c r="B193" i="36"/>
  <c r="J192" i="36"/>
  <c r="K192" i="36" s="1"/>
  <c r="G192" i="36"/>
  <c r="D192" i="36"/>
  <c r="C192" i="36"/>
  <c r="B192" i="36"/>
  <c r="J191" i="36"/>
  <c r="K191" i="36" s="1"/>
  <c r="G191" i="36"/>
  <c r="D191" i="36"/>
  <c r="C191" i="36"/>
  <c r="B191" i="36"/>
  <c r="J190" i="36"/>
  <c r="K190" i="36" s="1"/>
  <c r="G190" i="36"/>
  <c r="D190" i="36"/>
  <c r="C190" i="36"/>
  <c r="B190" i="36"/>
  <c r="J189" i="36"/>
  <c r="K189" i="36" s="1"/>
  <c r="G189" i="36"/>
  <c r="D189" i="36"/>
  <c r="C189" i="36"/>
  <c r="B189" i="36"/>
  <c r="J188" i="36"/>
  <c r="K188" i="36" s="1"/>
  <c r="G188" i="36"/>
  <c r="D188" i="36"/>
  <c r="C188" i="36"/>
  <c r="B188" i="36"/>
  <c r="K187" i="36"/>
  <c r="J187" i="36"/>
  <c r="G187" i="36"/>
  <c r="D187" i="36"/>
  <c r="C187" i="36"/>
  <c r="B187" i="36"/>
  <c r="J186" i="36"/>
  <c r="K186" i="36" s="1"/>
  <c r="G186" i="36"/>
  <c r="D186" i="36"/>
  <c r="C186" i="36"/>
  <c r="B186" i="36"/>
  <c r="J185" i="36"/>
  <c r="K185" i="36" s="1"/>
  <c r="G185" i="36"/>
  <c r="D185" i="36"/>
  <c r="C185" i="36"/>
  <c r="B185" i="36"/>
  <c r="J184" i="36"/>
  <c r="K184" i="36" s="1"/>
  <c r="G184" i="36"/>
  <c r="D184" i="36"/>
  <c r="C184" i="36"/>
  <c r="B184" i="36"/>
  <c r="J183" i="36"/>
  <c r="K183" i="36" s="1"/>
  <c r="G183" i="36"/>
  <c r="D183" i="36"/>
  <c r="C183" i="36"/>
  <c r="B183" i="36"/>
  <c r="J182" i="36"/>
  <c r="K182" i="36" s="1"/>
  <c r="G182" i="36"/>
  <c r="D182" i="36"/>
  <c r="C182" i="36"/>
  <c r="B182" i="36"/>
  <c r="J181" i="36"/>
  <c r="K181" i="36" s="1"/>
  <c r="G181" i="36"/>
  <c r="D181" i="36"/>
  <c r="C181" i="36"/>
  <c r="B181" i="36"/>
  <c r="J180" i="36"/>
  <c r="K180" i="36" s="1"/>
  <c r="G180" i="36"/>
  <c r="D180" i="36"/>
  <c r="C180" i="36"/>
  <c r="B180" i="36"/>
  <c r="J179" i="36"/>
  <c r="K179" i="36" s="1"/>
  <c r="G179" i="36"/>
  <c r="D179" i="36"/>
  <c r="C179" i="36"/>
  <c r="B179" i="36"/>
  <c r="J178" i="36"/>
  <c r="K178" i="36" s="1"/>
  <c r="G178" i="36"/>
  <c r="D178" i="36"/>
  <c r="C178" i="36"/>
  <c r="B178" i="36"/>
  <c r="J177" i="36"/>
  <c r="K177" i="36" s="1"/>
  <c r="G177" i="36"/>
  <c r="D177" i="36"/>
  <c r="C177" i="36"/>
  <c r="B177" i="36"/>
  <c r="J176" i="36"/>
  <c r="K176" i="36" s="1"/>
  <c r="G176" i="36"/>
  <c r="D176" i="36"/>
  <c r="C176" i="36"/>
  <c r="B176" i="36"/>
  <c r="J175" i="36"/>
  <c r="K175" i="36" s="1"/>
  <c r="G175" i="36"/>
  <c r="D175" i="36"/>
  <c r="C175" i="36"/>
  <c r="B175" i="36"/>
  <c r="J174" i="36"/>
  <c r="K174" i="36" s="1"/>
  <c r="G174" i="36"/>
  <c r="D174" i="36"/>
  <c r="C174" i="36"/>
  <c r="B174" i="36"/>
  <c r="J173" i="36"/>
  <c r="K173" i="36" s="1"/>
  <c r="G173" i="36"/>
  <c r="D173" i="36"/>
  <c r="C173" i="36"/>
  <c r="B173" i="36"/>
  <c r="J172" i="36"/>
  <c r="K172" i="36" s="1"/>
  <c r="G172" i="36"/>
  <c r="D172" i="36"/>
  <c r="C172" i="36"/>
  <c r="B172" i="36"/>
  <c r="J171" i="36"/>
  <c r="K171" i="36" s="1"/>
  <c r="G171" i="36"/>
  <c r="D171" i="36"/>
  <c r="C171" i="36"/>
  <c r="B171" i="36"/>
  <c r="J170" i="36"/>
  <c r="K170" i="36" s="1"/>
  <c r="G170" i="36"/>
  <c r="D170" i="36"/>
  <c r="C170" i="36"/>
  <c r="B170" i="36"/>
  <c r="J169" i="36"/>
  <c r="K169" i="36" s="1"/>
  <c r="G169" i="36"/>
  <c r="D169" i="36"/>
  <c r="C169" i="36"/>
  <c r="B169" i="36"/>
  <c r="J168" i="36"/>
  <c r="K168" i="36" s="1"/>
  <c r="G168" i="36"/>
  <c r="D168" i="36"/>
  <c r="C168" i="36"/>
  <c r="B168" i="36"/>
  <c r="J167" i="36"/>
  <c r="K167" i="36" s="1"/>
  <c r="G167" i="36"/>
  <c r="D167" i="36"/>
  <c r="C167" i="36"/>
  <c r="B167" i="36"/>
  <c r="J166" i="36"/>
  <c r="K166" i="36" s="1"/>
  <c r="G166" i="36"/>
  <c r="D166" i="36"/>
  <c r="C166" i="36"/>
  <c r="B166" i="36"/>
  <c r="J165" i="36"/>
  <c r="K165" i="36" s="1"/>
  <c r="G165" i="36"/>
  <c r="D165" i="36"/>
  <c r="C165" i="36"/>
  <c r="B165" i="36"/>
  <c r="J164" i="36"/>
  <c r="K164" i="36" s="1"/>
  <c r="G164" i="36"/>
  <c r="D164" i="36"/>
  <c r="C164" i="36"/>
  <c r="B164" i="36"/>
  <c r="J163" i="36"/>
  <c r="K163" i="36" s="1"/>
  <c r="G163" i="36"/>
  <c r="D163" i="36"/>
  <c r="C163" i="36"/>
  <c r="B163" i="36"/>
  <c r="J162" i="36"/>
  <c r="K162" i="36" s="1"/>
  <c r="G162" i="36"/>
  <c r="D162" i="36"/>
  <c r="C162" i="36"/>
  <c r="B162" i="36"/>
  <c r="J161" i="36"/>
  <c r="K161" i="36" s="1"/>
  <c r="G161" i="36"/>
  <c r="D161" i="36"/>
  <c r="C161" i="36"/>
  <c r="B161" i="36"/>
  <c r="J160" i="36"/>
  <c r="K160" i="36" s="1"/>
  <c r="G160" i="36"/>
  <c r="D160" i="36"/>
  <c r="C160" i="36"/>
  <c r="B160" i="36"/>
  <c r="J159" i="36"/>
  <c r="K159" i="36" s="1"/>
  <c r="G159" i="36"/>
  <c r="D159" i="36"/>
  <c r="C159" i="36"/>
  <c r="B159" i="36"/>
  <c r="J158" i="36"/>
  <c r="K158" i="36" s="1"/>
  <c r="G158" i="36"/>
  <c r="D158" i="36"/>
  <c r="C158" i="36"/>
  <c r="B158" i="36"/>
  <c r="J157" i="36"/>
  <c r="K157" i="36" s="1"/>
  <c r="G157" i="36"/>
  <c r="D157" i="36"/>
  <c r="C157" i="36"/>
  <c r="B157" i="36"/>
  <c r="J156" i="36"/>
  <c r="K156" i="36" s="1"/>
  <c r="G156" i="36"/>
  <c r="D156" i="36"/>
  <c r="C156" i="36"/>
  <c r="B156" i="36"/>
  <c r="J155" i="36"/>
  <c r="K155" i="36" s="1"/>
  <c r="G155" i="36"/>
  <c r="D155" i="36"/>
  <c r="C155" i="36"/>
  <c r="B155" i="36"/>
  <c r="J154" i="36"/>
  <c r="K154" i="36" s="1"/>
  <c r="G154" i="36"/>
  <c r="D154" i="36"/>
  <c r="C154" i="36"/>
  <c r="B154" i="36"/>
  <c r="K153" i="36"/>
  <c r="J153" i="36"/>
  <c r="G153" i="36"/>
  <c r="D153" i="36"/>
  <c r="C153" i="36"/>
  <c r="B153" i="36"/>
  <c r="J152" i="36"/>
  <c r="K152" i="36" s="1"/>
  <c r="G152" i="36"/>
  <c r="D152" i="36"/>
  <c r="C152" i="36"/>
  <c r="B152" i="36"/>
  <c r="J151" i="36"/>
  <c r="K151" i="36" s="1"/>
  <c r="G151" i="36"/>
  <c r="D151" i="36"/>
  <c r="C151" i="36"/>
  <c r="B151" i="36"/>
  <c r="J150" i="36"/>
  <c r="K150" i="36" s="1"/>
  <c r="G150" i="36"/>
  <c r="D150" i="36"/>
  <c r="C150" i="36"/>
  <c r="B150" i="36"/>
  <c r="J149" i="36"/>
  <c r="K149" i="36" s="1"/>
  <c r="G149" i="36"/>
  <c r="D149" i="36"/>
  <c r="C149" i="36"/>
  <c r="B149" i="36"/>
  <c r="J148" i="36"/>
  <c r="K148" i="36" s="1"/>
  <c r="G148" i="36"/>
  <c r="D148" i="36"/>
  <c r="C148" i="36"/>
  <c r="B148" i="36"/>
  <c r="J147" i="36"/>
  <c r="K147" i="36" s="1"/>
  <c r="G147" i="36"/>
  <c r="D147" i="36"/>
  <c r="C147" i="36"/>
  <c r="B147" i="36"/>
  <c r="J146" i="36"/>
  <c r="K146" i="36" s="1"/>
  <c r="G146" i="36"/>
  <c r="D146" i="36"/>
  <c r="C146" i="36"/>
  <c r="B146" i="36"/>
  <c r="J145" i="36"/>
  <c r="K145" i="36" s="1"/>
  <c r="G145" i="36"/>
  <c r="D145" i="36"/>
  <c r="C145" i="36"/>
  <c r="B145" i="36"/>
  <c r="J144" i="36"/>
  <c r="K144" i="36" s="1"/>
  <c r="G144" i="36"/>
  <c r="D144" i="36"/>
  <c r="C144" i="36"/>
  <c r="B144" i="36"/>
  <c r="J143" i="36"/>
  <c r="K143" i="36" s="1"/>
  <c r="G143" i="36"/>
  <c r="D143" i="36"/>
  <c r="C143" i="36"/>
  <c r="B143" i="36"/>
  <c r="J142" i="36"/>
  <c r="K142" i="36" s="1"/>
  <c r="G142" i="36"/>
  <c r="D142" i="36"/>
  <c r="C142" i="36"/>
  <c r="B142" i="36"/>
  <c r="J141" i="36"/>
  <c r="K141" i="36" s="1"/>
  <c r="G141" i="36"/>
  <c r="D141" i="36"/>
  <c r="C141" i="36"/>
  <c r="B141" i="36"/>
  <c r="J140" i="36"/>
  <c r="K140" i="36" s="1"/>
  <c r="G140" i="36"/>
  <c r="D140" i="36"/>
  <c r="C140" i="36"/>
  <c r="B140" i="36"/>
  <c r="J139" i="36"/>
  <c r="K139" i="36" s="1"/>
  <c r="G139" i="36"/>
  <c r="D139" i="36"/>
  <c r="C139" i="36"/>
  <c r="B139" i="36"/>
  <c r="J138" i="36"/>
  <c r="K138" i="36" s="1"/>
  <c r="G138" i="36"/>
  <c r="D138" i="36"/>
  <c r="C138" i="36"/>
  <c r="B138" i="36"/>
  <c r="J137" i="36"/>
  <c r="K137" i="36" s="1"/>
  <c r="G137" i="36"/>
  <c r="D137" i="36"/>
  <c r="C137" i="36"/>
  <c r="B137" i="36"/>
  <c r="J136" i="36"/>
  <c r="K136" i="36" s="1"/>
  <c r="G136" i="36"/>
  <c r="D136" i="36"/>
  <c r="C136" i="36"/>
  <c r="B136" i="36"/>
  <c r="J135" i="36"/>
  <c r="K135" i="36" s="1"/>
  <c r="G135" i="36"/>
  <c r="D135" i="36"/>
  <c r="C135" i="36"/>
  <c r="B135" i="36"/>
  <c r="J134" i="36"/>
  <c r="K134" i="36" s="1"/>
  <c r="G134" i="36"/>
  <c r="D134" i="36"/>
  <c r="C134" i="36"/>
  <c r="B134" i="36"/>
  <c r="J133" i="36"/>
  <c r="K133" i="36" s="1"/>
  <c r="G133" i="36"/>
  <c r="D133" i="36"/>
  <c r="C133" i="36"/>
  <c r="B133" i="36"/>
  <c r="J132" i="36"/>
  <c r="K132" i="36" s="1"/>
  <c r="G132" i="36"/>
  <c r="D132" i="36"/>
  <c r="C132" i="36"/>
  <c r="B132" i="36"/>
  <c r="J131" i="36"/>
  <c r="K131" i="36" s="1"/>
  <c r="G131" i="36"/>
  <c r="D131" i="36"/>
  <c r="C131" i="36"/>
  <c r="B131" i="36"/>
  <c r="J130" i="36"/>
  <c r="K130" i="36" s="1"/>
  <c r="G130" i="36"/>
  <c r="D130" i="36"/>
  <c r="C130" i="36"/>
  <c r="B130" i="36"/>
  <c r="J129" i="36"/>
  <c r="K129" i="36" s="1"/>
  <c r="G129" i="36"/>
  <c r="D129" i="36"/>
  <c r="C129" i="36"/>
  <c r="B129" i="36"/>
  <c r="J128" i="36"/>
  <c r="K128" i="36" s="1"/>
  <c r="G128" i="36"/>
  <c r="D128" i="36"/>
  <c r="C128" i="36"/>
  <c r="B128" i="36"/>
  <c r="J127" i="36"/>
  <c r="K127" i="36" s="1"/>
  <c r="G127" i="36"/>
  <c r="D127" i="36"/>
  <c r="C127" i="36"/>
  <c r="B127" i="36"/>
  <c r="J126" i="36"/>
  <c r="K126" i="36" s="1"/>
  <c r="G126" i="36"/>
  <c r="D126" i="36"/>
  <c r="C126" i="36"/>
  <c r="B126" i="36"/>
  <c r="J125" i="36"/>
  <c r="K125" i="36" s="1"/>
  <c r="G125" i="36"/>
  <c r="D125" i="36"/>
  <c r="C125" i="36"/>
  <c r="B125" i="36"/>
  <c r="J124" i="36"/>
  <c r="K124" i="36" s="1"/>
  <c r="G124" i="36"/>
  <c r="D124" i="36"/>
  <c r="C124" i="36"/>
  <c r="B124" i="36"/>
  <c r="J123" i="36"/>
  <c r="K123" i="36" s="1"/>
  <c r="G123" i="36"/>
  <c r="D123" i="36"/>
  <c r="C123" i="36"/>
  <c r="B123" i="36"/>
  <c r="J122" i="36"/>
  <c r="K122" i="36" s="1"/>
  <c r="G122" i="36"/>
  <c r="D122" i="36"/>
  <c r="C122" i="36"/>
  <c r="B122" i="36"/>
  <c r="K121" i="36"/>
  <c r="J121" i="36"/>
  <c r="G121" i="36"/>
  <c r="D121" i="36"/>
  <c r="C121" i="36"/>
  <c r="B121" i="36"/>
  <c r="J120" i="36"/>
  <c r="K120" i="36" s="1"/>
  <c r="G120" i="36"/>
  <c r="D120" i="36"/>
  <c r="C120" i="36"/>
  <c r="B120" i="36"/>
  <c r="J119" i="36"/>
  <c r="K119" i="36" s="1"/>
  <c r="G119" i="36"/>
  <c r="D119" i="36"/>
  <c r="C119" i="36"/>
  <c r="B119" i="36"/>
  <c r="J118" i="36"/>
  <c r="K118" i="36" s="1"/>
  <c r="G118" i="36"/>
  <c r="D118" i="36"/>
  <c r="C118" i="36"/>
  <c r="B118" i="36"/>
  <c r="J117" i="36"/>
  <c r="K117" i="36" s="1"/>
  <c r="G117" i="36"/>
  <c r="D117" i="36"/>
  <c r="C117" i="36"/>
  <c r="B117" i="36"/>
  <c r="J116" i="36"/>
  <c r="K116" i="36" s="1"/>
  <c r="G116" i="36"/>
  <c r="D116" i="36"/>
  <c r="C116" i="36"/>
  <c r="B116" i="36"/>
  <c r="J115" i="36"/>
  <c r="K115" i="36" s="1"/>
  <c r="G115" i="36"/>
  <c r="D115" i="36"/>
  <c r="C115" i="36"/>
  <c r="B115" i="36"/>
  <c r="J114" i="36"/>
  <c r="K114" i="36" s="1"/>
  <c r="G114" i="36"/>
  <c r="D114" i="36"/>
  <c r="C114" i="36"/>
  <c r="B114" i="36"/>
  <c r="J113" i="36"/>
  <c r="K113" i="36" s="1"/>
  <c r="G113" i="36"/>
  <c r="D113" i="36"/>
  <c r="C113" i="36"/>
  <c r="B113" i="36"/>
  <c r="J112" i="36"/>
  <c r="K112" i="36" s="1"/>
  <c r="G112" i="36"/>
  <c r="D112" i="36"/>
  <c r="C112" i="36"/>
  <c r="B112" i="36"/>
  <c r="J111" i="36"/>
  <c r="K111" i="36" s="1"/>
  <c r="G111" i="36"/>
  <c r="D111" i="36"/>
  <c r="C111" i="36"/>
  <c r="B111" i="36"/>
  <c r="J110" i="36"/>
  <c r="K110" i="36" s="1"/>
  <c r="G110" i="36"/>
  <c r="D110" i="36"/>
  <c r="C110" i="36"/>
  <c r="B110" i="36"/>
  <c r="J109" i="36"/>
  <c r="K109" i="36" s="1"/>
  <c r="G109" i="36"/>
  <c r="D109" i="36"/>
  <c r="C109" i="36"/>
  <c r="B109" i="36"/>
  <c r="J108" i="36"/>
  <c r="K108" i="36" s="1"/>
  <c r="G108" i="36"/>
  <c r="D108" i="36"/>
  <c r="C108" i="36"/>
  <c r="B108" i="36"/>
  <c r="J107" i="36"/>
  <c r="K107" i="36" s="1"/>
  <c r="G107" i="36"/>
  <c r="D107" i="36"/>
  <c r="C107" i="36"/>
  <c r="B107" i="36"/>
  <c r="J106" i="36"/>
  <c r="K106" i="36" s="1"/>
  <c r="G106" i="36"/>
  <c r="D106" i="36"/>
  <c r="C106" i="36"/>
  <c r="B106" i="36"/>
  <c r="J105" i="36"/>
  <c r="K105" i="36" s="1"/>
  <c r="G105" i="36"/>
  <c r="D105" i="36"/>
  <c r="C105" i="36"/>
  <c r="B105" i="36"/>
  <c r="J104" i="36"/>
  <c r="K104" i="36" s="1"/>
  <c r="G104" i="36"/>
  <c r="D104" i="36"/>
  <c r="C104" i="36"/>
  <c r="B104" i="36"/>
  <c r="J103" i="36"/>
  <c r="K103" i="36" s="1"/>
  <c r="G103" i="36"/>
  <c r="D103" i="36"/>
  <c r="C103" i="36"/>
  <c r="B103" i="36"/>
  <c r="J102" i="36"/>
  <c r="K102" i="36" s="1"/>
  <c r="G102" i="36"/>
  <c r="D102" i="36"/>
  <c r="C102" i="36"/>
  <c r="B102" i="36"/>
  <c r="J101" i="36"/>
  <c r="K101" i="36" s="1"/>
  <c r="G101" i="36"/>
  <c r="D101" i="36"/>
  <c r="C101" i="36"/>
  <c r="B101" i="36"/>
  <c r="J100" i="36"/>
  <c r="K100" i="36" s="1"/>
  <c r="G100" i="36"/>
  <c r="D100" i="36"/>
  <c r="C100" i="36"/>
  <c r="B100" i="36"/>
  <c r="J99" i="36"/>
  <c r="K99" i="36" s="1"/>
  <c r="G99" i="36"/>
  <c r="D99" i="36"/>
  <c r="C99" i="36"/>
  <c r="B99" i="36"/>
  <c r="J98" i="36"/>
  <c r="K98" i="36" s="1"/>
  <c r="G98" i="36"/>
  <c r="D98" i="36"/>
  <c r="C98" i="36"/>
  <c r="B98" i="36"/>
  <c r="J97" i="36"/>
  <c r="K97" i="36" s="1"/>
  <c r="G97" i="36"/>
  <c r="D97" i="36"/>
  <c r="C97" i="36"/>
  <c r="B97" i="36"/>
  <c r="J96" i="36"/>
  <c r="K96" i="36" s="1"/>
  <c r="G96" i="36"/>
  <c r="D96" i="36"/>
  <c r="C96" i="36"/>
  <c r="B96" i="36"/>
  <c r="J95" i="36"/>
  <c r="K95" i="36" s="1"/>
  <c r="G95" i="36"/>
  <c r="D95" i="36"/>
  <c r="C95" i="36"/>
  <c r="B95" i="36"/>
  <c r="J94" i="36"/>
  <c r="K94" i="36" s="1"/>
  <c r="G94" i="36"/>
  <c r="D94" i="36"/>
  <c r="C94" i="36"/>
  <c r="B94" i="36"/>
  <c r="J93" i="36"/>
  <c r="K93" i="36" s="1"/>
  <c r="G93" i="36"/>
  <c r="D93" i="36"/>
  <c r="C93" i="36"/>
  <c r="B93" i="36"/>
  <c r="J92" i="36"/>
  <c r="K92" i="36" s="1"/>
  <c r="G92" i="36"/>
  <c r="D92" i="36"/>
  <c r="C92" i="36"/>
  <c r="B92" i="36"/>
  <c r="J91" i="36"/>
  <c r="K91" i="36" s="1"/>
  <c r="G91" i="36"/>
  <c r="D91" i="36"/>
  <c r="C91" i="36"/>
  <c r="B91" i="36"/>
  <c r="J90" i="36"/>
  <c r="K90" i="36" s="1"/>
  <c r="G90" i="36"/>
  <c r="D90" i="36"/>
  <c r="C90" i="36"/>
  <c r="B90" i="36"/>
  <c r="J89" i="36"/>
  <c r="K89" i="36" s="1"/>
  <c r="G89" i="36"/>
  <c r="D89" i="36"/>
  <c r="C89" i="36"/>
  <c r="B89" i="36"/>
  <c r="J88" i="36"/>
  <c r="K88" i="36" s="1"/>
  <c r="G88" i="36"/>
  <c r="D88" i="36"/>
  <c r="C88" i="36"/>
  <c r="B88" i="36"/>
  <c r="J87" i="36"/>
  <c r="K87" i="36" s="1"/>
  <c r="G87" i="36"/>
  <c r="D87" i="36"/>
  <c r="C87" i="36"/>
  <c r="B87" i="36"/>
  <c r="J86" i="36"/>
  <c r="K86" i="36" s="1"/>
  <c r="G86" i="36"/>
  <c r="D86" i="36"/>
  <c r="C86" i="36"/>
  <c r="B86" i="36"/>
  <c r="J85" i="36"/>
  <c r="K85" i="36" s="1"/>
  <c r="G85" i="36"/>
  <c r="D85" i="36"/>
  <c r="C85" i="36"/>
  <c r="B85" i="36"/>
  <c r="J84" i="36"/>
  <c r="K84" i="36" s="1"/>
  <c r="G84" i="36"/>
  <c r="D84" i="36"/>
  <c r="C84" i="36"/>
  <c r="B84" i="36"/>
  <c r="J83" i="36"/>
  <c r="K83" i="36" s="1"/>
  <c r="G83" i="36"/>
  <c r="D83" i="36"/>
  <c r="C83" i="36"/>
  <c r="B83" i="36"/>
  <c r="J82" i="36"/>
  <c r="K82" i="36" s="1"/>
  <c r="G82" i="36"/>
  <c r="D82" i="36"/>
  <c r="C82" i="36"/>
  <c r="B82" i="36"/>
  <c r="J81" i="36"/>
  <c r="K81" i="36" s="1"/>
  <c r="G81" i="36"/>
  <c r="D81" i="36"/>
  <c r="C81" i="36"/>
  <c r="B81" i="36"/>
  <c r="J80" i="36"/>
  <c r="K80" i="36" s="1"/>
  <c r="G80" i="36"/>
  <c r="D80" i="36"/>
  <c r="C80" i="36"/>
  <c r="B80" i="36"/>
  <c r="J79" i="36"/>
  <c r="K79" i="36" s="1"/>
  <c r="G79" i="36"/>
  <c r="D79" i="36"/>
  <c r="C79" i="36"/>
  <c r="B79" i="36"/>
  <c r="J78" i="36"/>
  <c r="K78" i="36" s="1"/>
  <c r="G78" i="36"/>
  <c r="D78" i="36"/>
  <c r="C78" i="36"/>
  <c r="B78" i="36"/>
  <c r="J77" i="36"/>
  <c r="K77" i="36" s="1"/>
  <c r="G77" i="36"/>
  <c r="D77" i="36"/>
  <c r="C77" i="36"/>
  <c r="B77" i="36"/>
  <c r="J76" i="36"/>
  <c r="K76" i="36" s="1"/>
  <c r="G76" i="36"/>
  <c r="D76" i="36"/>
  <c r="C76" i="36"/>
  <c r="B76" i="36"/>
  <c r="J75" i="36"/>
  <c r="K75" i="36" s="1"/>
  <c r="G75" i="36"/>
  <c r="D75" i="36"/>
  <c r="C75" i="36"/>
  <c r="B75" i="36"/>
  <c r="J74" i="36"/>
  <c r="K74" i="36" s="1"/>
  <c r="G74" i="36"/>
  <c r="D74" i="36"/>
  <c r="C74" i="36"/>
  <c r="B74" i="36"/>
  <c r="J73" i="36"/>
  <c r="K73" i="36" s="1"/>
  <c r="G73" i="36"/>
  <c r="D73" i="36"/>
  <c r="C73" i="36"/>
  <c r="B73" i="36"/>
  <c r="J72" i="36"/>
  <c r="K72" i="36" s="1"/>
  <c r="G72" i="36"/>
  <c r="D72" i="36"/>
  <c r="C72" i="36"/>
  <c r="B72" i="36"/>
  <c r="J71" i="36"/>
  <c r="K71" i="36" s="1"/>
  <c r="G71" i="36"/>
  <c r="D71" i="36"/>
  <c r="C71" i="36"/>
  <c r="B71" i="36"/>
  <c r="J70" i="36"/>
  <c r="K70" i="36" s="1"/>
  <c r="G70" i="36"/>
  <c r="D70" i="36"/>
  <c r="C70" i="36"/>
  <c r="B70" i="36"/>
  <c r="J69" i="36"/>
  <c r="K69" i="36" s="1"/>
  <c r="G69" i="36"/>
  <c r="D69" i="36"/>
  <c r="C69" i="36"/>
  <c r="B69" i="36"/>
  <c r="J68" i="36"/>
  <c r="K68" i="36" s="1"/>
  <c r="G68" i="36"/>
  <c r="D68" i="36"/>
  <c r="C68" i="36"/>
  <c r="B68" i="36"/>
  <c r="J67" i="36"/>
  <c r="K67" i="36" s="1"/>
  <c r="G67" i="36"/>
  <c r="D67" i="36"/>
  <c r="C67" i="36"/>
  <c r="B67" i="36"/>
  <c r="J66" i="36"/>
  <c r="K66" i="36" s="1"/>
  <c r="G66" i="36"/>
  <c r="D66" i="36"/>
  <c r="C66" i="36"/>
  <c r="B66" i="36"/>
  <c r="J65" i="36"/>
  <c r="K65" i="36" s="1"/>
  <c r="G65" i="36"/>
  <c r="D65" i="36"/>
  <c r="C65" i="36"/>
  <c r="B65" i="36"/>
  <c r="J64" i="36"/>
  <c r="K64" i="36" s="1"/>
  <c r="G64" i="36"/>
  <c r="D64" i="36"/>
  <c r="C64" i="36"/>
  <c r="B64" i="36"/>
  <c r="J63" i="36"/>
  <c r="K63" i="36" s="1"/>
  <c r="G63" i="36"/>
  <c r="D63" i="36"/>
  <c r="C63" i="36"/>
  <c r="B63" i="36"/>
  <c r="J62" i="36"/>
  <c r="K62" i="36" s="1"/>
  <c r="G62" i="36"/>
  <c r="D62" i="36"/>
  <c r="C62" i="36"/>
  <c r="B62" i="36"/>
  <c r="J61" i="36"/>
  <c r="K61" i="36" s="1"/>
  <c r="G61" i="36"/>
  <c r="D61" i="36"/>
  <c r="C61" i="36"/>
  <c r="B61" i="36"/>
  <c r="J60" i="36"/>
  <c r="K60" i="36" s="1"/>
  <c r="G60" i="36"/>
  <c r="D60" i="36"/>
  <c r="C60" i="36"/>
  <c r="B60" i="36"/>
  <c r="J59" i="36"/>
  <c r="K59" i="36" s="1"/>
  <c r="G59" i="36"/>
  <c r="D59" i="36"/>
  <c r="C59" i="36"/>
  <c r="B59" i="36"/>
  <c r="J58" i="36"/>
  <c r="K58" i="36" s="1"/>
  <c r="G58" i="36"/>
  <c r="D58" i="36"/>
  <c r="C58" i="36"/>
  <c r="B58" i="36"/>
  <c r="J57" i="36"/>
  <c r="K57" i="36" s="1"/>
  <c r="G57" i="36"/>
  <c r="D57" i="36"/>
  <c r="C57" i="36"/>
  <c r="B57" i="36"/>
  <c r="J56" i="36"/>
  <c r="K56" i="36" s="1"/>
  <c r="G56" i="36"/>
  <c r="D56" i="36"/>
  <c r="C56" i="36"/>
  <c r="B56" i="36"/>
  <c r="J55" i="36"/>
  <c r="K55" i="36" s="1"/>
  <c r="G55" i="36"/>
  <c r="D55" i="36"/>
  <c r="C55" i="36"/>
  <c r="B55" i="36"/>
  <c r="J54" i="36"/>
  <c r="K54" i="36" s="1"/>
  <c r="G54" i="36"/>
  <c r="D54" i="36"/>
  <c r="C54" i="36"/>
  <c r="B54" i="36"/>
  <c r="J53" i="36"/>
  <c r="K53" i="36" s="1"/>
  <c r="G53" i="36"/>
  <c r="D53" i="36"/>
  <c r="C53" i="36"/>
  <c r="B53" i="36"/>
  <c r="J52" i="36"/>
  <c r="K52" i="36" s="1"/>
  <c r="G52" i="36"/>
  <c r="D52" i="36"/>
  <c r="C52" i="36"/>
  <c r="B52" i="36"/>
  <c r="J51" i="36"/>
  <c r="K51" i="36" s="1"/>
  <c r="G51" i="36"/>
  <c r="D51" i="36"/>
  <c r="C51" i="36"/>
  <c r="B51" i="36"/>
  <c r="J50" i="36"/>
  <c r="K50" i="36" s="1"/>
  <c r="G50" i="36"/>
  <c r="D50" i="36"/>
  <c r="C50" i="36"/>
  <c r="B50" i="36"/>
  <c r="J49" i="36"/>
  <c r="K49" i="36" s="1"/>
  <c r="G49" i="36"/>
  <c r="D49" i="36"/>
  <c r="C49" i="36"/>
  <c r="B49" i="36"/>
  <c r="J48" i="36"/>
  <c r="K48" i="36" s="1"/>
  <c r="G48" i="36"/>
  <c r="D48" i="36"/>
  <c r="C48" i="36"/>
  <c r="B48" i="36"/>
  <c r="J47" i="36"/>
  <c r="K47" i="36" s="1"/>
  <c r="G47" i="36"/>
  <c r="D47" i="36"/>
  <c r="C47" i="36"/>
  <c r="B47" i="36"/>
  <c r="J46" i="36"/>
  <c r="K46" i="36" s="1"/>
  <c r="G46" i="36"/>
  <c r="D46" i="36"/>
  <c r="C46" i="36"/>
  <c r="B46" i="36"/>
  <c r="J45" i="36"/>
  <c r="K45" i="36" s="1"/>
  <c r="G45" i="36"/>
  <c r="D45" i="36"/>
  <c r="C45" i="36"/>
  <c r="B45" i="36"/>
  <c r="J44" i="36"/>
  <c r="K44" i="36" s="1"/>
  <c r="G44" i="36"/>
  <c r="D44" i="36"/>
  <c r="C44" i="36"/>
  <c r="B44" i="36"/>
  <c r="J43" i="36"/>
  <c r="K43" i="36" s="1"/>
  <c r="G43" i="36"/>
  <c r="D43" i="36"/>
  <c r="C43" i="36"/>
  <c r="B43" i="36"/>
  <c r="J42" i="36"/>
  <c r="K42" i="36" s="1"/>
  <c r="G42" i="36"/>
  <c r="D42" i="36"/>
  <c r="C42" i="36"/>
  <c r="B42" i="36"/>
  <c r="J41" i="36"/>
  <c r="K41" i="36" s="1"/>
  <c r="G41" i="36"/>
  <c r="D41" i="36"/>
  <c r="C41" i="36"/>
  <c r="B41" i="36"/>
  <c r="J40" i="36"/>
  <c r="K40" i="36" s="1"/>
  <c r="G40" i="36"/>
  <c r="D40" i="36"/>
  <c r="C40" i="36"/>
  <c r="B40" i="36"/>
  <c r="J39" i="36"/>
  <c r="K39" i="36" s="1"/>
  <c r="G39" i="36"/>
  <c r="D39" i="36"/>
  <c r="C39" i="36"/>
  <c r="B39" i="36"/>
  <c r="J38" i="36"/>
  <c r="K38" i="36" s="1"/>
  <c r="G38" i="36"/>
  <c r="D38" i="36"/>
  <c r="C38" i="36"/>
  <c r="B38" i="36"/>
  <c r="J37" i="36"/>
  <c r="K37" i="36" s="1"/>
  <c r="G37" i="36"/>
  <c r="D37" i="36"/>
  <c r="C37" i="36"/>
  <c r="B37" i="36"/>
  <c r="J36" i="36"/>
  <c r="K36" i="36" s="1"/>
  <c r="G36" i="36"/>
  <c r="D36" i="36"/>
  <c r="C36" i="36"/>
  <c r="B36" i="36"/>
  <c r="J35" i="36"/>
  <c r="K35" i="36" s="1"/>
  <c r="G35" i="36"/>
  <c r="D35" i="36"/>
  <c r="C35" i="36"/>
  <c r="B35" i="36"/>
  <c r="J34" i="36"/>
  <c r="K34" i="36" s="1"/>
  <c r="G34" i="36"/>
  <c r="D34" i="36"/>
  <c r="C34" i="36"/>
  <c r="B34" i="36"/>
  <c r="J33" i="36"/>
  <c r="K33" i="36" s="1"/>
  <c r="G33" i="36"/>
  <c r="D33" i="36"/>
  <c r="C33" i="36"/>
  <c r="B33" i="36"/>
  <c r="J32" i="36"/>
  <c r="K32" i="36" s="1"/>
  <c r="G32" i="36"/>
  <c r="D32" i="36"/>
  <c r="C32" i="36"/>
  <c r="B32" i="36"/>
  <c r="J31" i="36"/>
  <c r="K31" i="36" s="1"/>
  <c r="G31" i="36"/>
  <c r="D31" i="36"/>
  <c r="C31" i="36"/>
  <c r="B31" i="36"/>
  <c r="J30" i="36"/>
  <c r="K30" i="36" s="1"/>
  <c r="G30" i="36"/>
  <c r="D30" i="36"/>
  <c r="C30" i="36"/>
  <c r="B30" i="36"/>
  <c r="J29" i="36"/>
  <c r="K29" i="36" s="1"/>
  <c r="G29" i="36"/>
  <c r="D29" i="36"/>
  <c r="C29" i="36"/>
  <c r="B29" i="36"/>
  <c r="J28" i="36"/>
  <c r="K28" i="36" s="1"/>
  <c r="G28" i="36"/>
  <c r="D28" i="36"/>
  <c r="C28" i="36"/>
  <c r="B28" i="36"/>
  <c r="J27" i="36"/>
  <c r="K27" i="36" s="1"/>
  <c r="G27" i="36"/>
  <c r="D27" i="36"/>
  <c r="C27" i="36"/>
  <c r="B27" i="36"/>
  <c r="J26" i="36"/>
  <c r="K26" i="36" s="1"/>
  <c r="G26" i="36"/>
  <c r="D26" i="36"/>
  <c r="C26" i="36"/>
  <c r="B26" i="36"/>
  <c r="J25" i="36"/>
  <c r="K25" i="36" s="1"/>
  <c r="G25" i="36"/>
  <c r="D25" i="36"/>
  <c r="C25" i="36"/>
  <c r="B25" i="36"/>
  <c r="J24" i="36"/>
  <c r="K24" i="36" s="1"/>
  <c r="G24" i="36"/>
  <c r="D24" i="36"/>
  <c r="C24" i="36"/>
  <c r="B24" i="36"/>
  <c r="J23" i="36"/>
  <c r="K23" i="36" s="1"/>
  <c r="G23" i="36"/>
  <c r="D23" i="36"/>
  <c r="C23" i="36"/>
  <c r="B23" i="36"/>
  <c r="J22" i="36"/>
  <c r="K22" i="36" s="1"/>
  <c r="G22" i="36"/>
  <c r="D22" i="36"/>
  <c r="C22" i="36"/>
  <c r="B22" i="36"/>
  <c r="J21" i="36"/>
  <c r="K21" i="36" s="1"/>
  <c r="G21" i="36"/>
  <c r="D21" i="36"/>
  <c r="C21" i="36"/>
  <c r="B21" i="36"/>
  <c r="J20" i="36"/>
  <c r="K20" i="36" s="1"/>
  <c r="G20" i="36"/>
  <c r="D20" i="36"/>
  <c r="C20" i="36"/>
  <c r="B20" i="36"/>
  <c r="J19" i="36"/>
  <c r="K19" i="36" s="1"/>
  <c r="G19" i="36"/>
  <c r="D19" i="36"/>
  <c r="C19" i="36"/>
  <c r="B19" i="36"/>
  <c r="J18" i="36"/>
  <c r="K18" i="36" s="1"/>
  <c r="G18" i="36"/>
  <c r="D18" i="36"/>
  <c r="C18" i="36"/>
  <c r="B18" i="36"/>
  <c r="J17" i="36"/>
  <c r="K17" i="36" s="1"/>
  <c r="G17" i="36"/>
  <c r="D17" i="36"/>
  <c r="C17" i="36"/>
  <c r="B17" i="36"/>
  <c r="J16" i="36"/>
  <c r="K16" i="36" s="1"/>
  <c r="G16" i="36"/>
  <c r="D16" i="36"/>
  <c r="C16" i="36"/>
  <c r="B16" i="36"/>
  <c r="J15" i="36"/>
  <c r="K15" i="36" s="1"/>
  <c r="G15" i="36"/>
  <c r="D15" i="36"/>
  <c r="C15" i="36"/>
  <c r="B15" i="36"/>
  <c r="J14" i="36"/>
  <c r="K14" i="36" s="1"/>
  <c r="G14" i="36"/>
  <c r="D14" i="36"/>
  <c r="C14" i="36"/>
  <c r="B14" i="36"/>
  <c r="J13" i="36"/>
  <c r="K13" i="36" s="1"/>
  <c r="G13" i="36"/>
  <c r="D13" i="36"/>
  <c r="C13" i="36"/>
  <c r="B13" i="36"/>
  <c r="J12" i="36"/>
  <c r="K12" i="36" s="1"/>
  <c r="G12" i="36"/>
  <c r="D12" i="36"/>
  <c r="C12" i="36"/>
  <c r="B12" i="36"/>
  <c r="J11" i="36"/>
  <c r="K11" i="36" s="1"/>
  <c r="G11" i="36"/>
  <c r="D11" i="36"/>
  <c r="C11" i="36"/>
  <c r="B11" i="36"/>
  <c r="J10" i="36"/>
  <c r="K10" i="36" s="1"/>
  <c r="G10" i="36"/>
  <c r="D10" i="36"/>
  <c r="C10" i="36"/>
  <c r="B10" i="36"/>
  <c r="J9" i="36"/>
  <c r="K9" i="36" s="1"/>
  <c r="G9" i="36"/>
  <c r="D9" i="36"/>
  <c r="C9" i="36"/>
  <c r="B9" i="36"/>
  <c r="J4" i="36"/>
  <c r="G4" i="36"/>
  <c r="D4" i="36"/>
  <c r="A4" i="36"/>
  <c r="J208" i="35"/>
  <c r="I208" i="35"/>
  <c r="F208" i="35"/>
  <c r="D208" i="35"/>
  <c r="C208" i="35"/>
  <c r="B208" i="35"/>
  <c r="J207" i="35"/>
  <c r="I207" i="35"/>
  <c r="F207" i="35"/>
  <c r="D207" i="35"/>
  <c r="C207" i="35"/>
  <c r="B207" i="35"/>
  <c r="I206" i="35"/>
  <c r="J206" i="35" s="1"/>
  <c r="F206" i="35"/>
  <c r="D206" i="35"/>
  <c r="C206" i="35"/>
  <c r="B206" i="35"/>
  <c r="I205" i="35"/>
  <c r="J205" i="35" s="1"/>
  <c r="F205" i="35"/>
  <c r="D205" i="35"/>
  <c r="C205" i="35"/>
  <c r="B205" i="35"/>
  <c r="J204" i="35"/>
  <c r="I204" i="35"/>
  <c r="F204" i="35"/>
  <c r="D204" i="35"/>
  <c r="C204" i="35"/>
  <c r="B204" i="35"/>
  <c r="J203" i="35"/>
  <c r="I203" i="35"/>
  <c r="F203" i="35"/>
  <c r="D203" i="35"/>
  <c r="C203" i="35"/>
  <c r="B203" i="35"/>
  <c r="I202" i="35"/>
  <c r="J202" i="35" s="1"/>
  <c r="F202" i="35"/>
  <c r="D202" i="35"/>
  <c r="C202" i="35"/>
  <c r="B202" i="35"/>
  <c r="I201" i="35"/>
  <c r="J201" i="35" s="1"/>
  <c r="F201" i="35"/>
  <c r="D201" i="35"/>
  <c r="C201" i="35"/>
  <c r="B201" i="35"/>
  <c r="J200" i="35"/>
  <c r="I200" i="35"/>
  <c r="F200" i="35"/>
  <c r="D200" i="35"/>
  <c r="C200" i="35"/>
  <c r="B200" i="35"/>
  <c r="J199" i="35"/>
  <c r="I199" i="35"/>
  <c r="F199" i="35"/>
  <c r="D199" i="35"/>
  <c r="C199" i="35"/>
  <c r="B199" i="35"/>
  <c r="I198" i="35"/>
  <c r="J198" i="35" s="1"/>
  <c r="F198" i="35"/>
  <c r="D198" i="35"/>
  <c r="C198" i="35"/>
  <c r="B198" i="35"/>
  <c r="I197" i="35"/>
  <c r="J197" i="35" s="1"/>
  <c r="F197" i="35"/>
  <c r="D197" i="35"/>
  <c r="C197" i="35"/>
  <c r="B197" i="35"/>
  <c r="J196" i="35"/>
  <c r="I196" i="35"/>
  <c r="F196" i="35"/>
  <c r="D196" i="35"/>
  <c r="C196" i="35"/>
  <c r="B196" i="35"/>
  <c r="J195" i="35"/>
  <c r="I195" i="35"/>
  <c r="F195" i="35"/>
  <c r="D195" i="35"/>
  <c r="C195" i="35"/>
  <c r="B195" i="35"/>
  <c r="I194" i="35"/>
  <c r="J194" i="35" s="1"/>
  <c r="F194" i="35"/>
  <c r="D194" i="35"/>
  <c r="C194" i="35"/>
  <c r="B194" i="35"/>
  <c r="I193" i="35"/>
  <c r="J193" i="35" s="1"/>
  <c r="F193" i="35"/>
  <c r="D193" i="35"/>
  <c r="C193" i="35"/>
  <c r="B193" i="35"/>
  <c r="J192" i="35"/>
  <c r="I192" i="35"/>
  <c r="F192" i="35"/>
  <c r="D192" i="35"/>
  <c r="C192" i="35"/>
  <c r="B192" i="35"/>
  <c r="J191" i="35"/>
  <c r="I191" i="35"/>
  <c r="F191" i="35"/>
  <c r="D191" i="35"/>
  <c r="C191" i="35"/>
  <c r="B191" i="35"/>
  <c r="I190" i="35"/>
  <c r="J190" i="35" s="1"/>
  <c r="F190" i="35"/>
  <c r="D190" i="35"/>
  <c r="C190" i="35"/>
  <c r="B190" i="35"/>
  <c r="I189" i="35"/>
  <c r="J189" i="35" s="1"/>
  <c r="F189" i="35"/>
  <c r="D189" i="35"/>
  <c r="C189" i="35"/>
  <c r="B189" i="35"/>
  <c r="J188" i="35"/>
  <c r="I188" i="35"/>
  <c r="F188" i="35"/>
  <c r="D188" i="35"/>
  <c r="C188" i="35"/>
  <c r="B188" i="35"/>
  <c r="J187" i="35"/>
  <c r="I187" i="35"/>
  <c r="F187" i="35"/>
  <c r="D187" i="35"/>
  <c r="C187" i="35"/>
  <c r="B187" i="35"/>
  <c r="I186" i="35"/>
  <c r="J186" i="35" s="1"/>
  <c r="F186" i="35"/>
  <c r="D186" i="35"/>
  <c r="C186" i="35"/>
  <c r="B186" i="35"/>
  <c r="I185" i="35"/>
  <c r="J185" i="35" s="1"/>
  <c r="F185" i="35"/>
  <c r="D185" i="35"/>
  <c r="C185" i="35"/>
  <c r="B185" i="35"/>
  <c r="J184" i="35"/>
  <c r="I184" i="35"/>
  <c r="F184" i="35"/>
  <c r="D184" i="35"/>
  <c r="C184" i="35"/>
  <c r="B184" i="35"/>
  <c r="J183" i="35"/>
  <c r="I183" i="35"/>
  <c r="F183" i="35"/>
  <c r="D183" i="35"/>
  <c r="C183" i="35"/>
  <c r="B183" i="35"/>
  <c r="I182" i="35"/>
  <c r="J182" i="35" s="1"/>
  <c r="F182" i="35"/>
  <c r="D182" i="35"/>
  <c r="C182" i="35"/>
  <c r="B182" i="35"/>
  <c r="I181" i="35"/>
  <c r="J181" i="35" s="1"/>
  <c r="F181" i="35"/>
  <c r="D181" i="35"/>
  <c r="C181" i="35"/>
  <c r="B181" i="35"/>
  <c r="J180" i="35"/>
  <c r="I180" i="35"/>
  <c r="F180" i="35"/>
  <c r="D180" i="35"/>
  <c r="C180" i="35"/>
  <c r="B180" i="35"/>
  <c r="J179" i="35"/>
  <c r="I179" i="35"/>
  <c r="F179" i="35"/>
  <c r="D179" i="35"/>
  <c r="C179" i="35"/>
  <c r="B179" i="35"/>
  <c r="I178" i="35"/>
  <c r="J178" i="35" s="1"/>
  <c r="F178" i="35"/>
  <c r="D178" i="35"/>
  <c r="C178" i="35"/>
  <c r="B178" i="35"/>
  <c r="I177" i="35"/>
  <c r="J177" i="35" s="1"/>
  <c r="F177" i="35"/>
  <c r="D177" i="35"/>
  <c r="C177" i="35"/>
  <c r="B177" i="35"/>
  <c r="J176" i="35"/>
  <c r="I176" i="35"/>
  <c r="F176" i="35"/>
  <c r="D176" i="35"/>
  <c r="C176" i="35"/>
  <c r="B176" i="35"/>
  <c r="J175" i="35"/>
  <c r="I175" i="35"/>
  <c r="F175" i="35"/>
  <c r="D175" i="35"/>
  <c r="C175" i="35"/>
  <c r="B175" i="35"/>
  <c r="I174" i="35"/>
  <c r="J174" i="35" s="1"/>
  <c r="F174" i="35"/>
  <c r="D174" i="35"/>
  <c r="C174" i="35"/>
  <c r="B174" i="35"/>
  <c r="I173" i="35"/>
  <c r="J173" i="35" s="1"/>
  <c r="F173" i="35"/>
  <c r="D173" i="35"/>
  <c r="C173" i="35"/>
  <c r="B173" i="35"/>
  <c r="J172" i="35"/>
  <c r="I172" i="35"/>
  <c r="F172" i="35"/>
  <c r="D172" i="35"/>
  <c r="C172" i="35"/>
  <c r="B172" i="35"/>
  <c r="J171" i="35"/>
  <c r="I171" i="35"/>
  <c r="F171" i="35"/>
  <c r="D171" i="35"/>
  <c r="C171" i="35"/>
  <c r="B171" i="35"/>
  <c r="J170" i="35"/>
  <c r="I170" i="35"/>
  <c r="F170" i="35"/>
  <c r="D170" i="35"/>
  <c r="C170" i="35"/>
  <c r="B170" i="35"/>
  <c r="I169" i="35"/>
  <c r="J169" i="35" s="1"/>
  <c r="F169" i="35"/>
  <c r="D169" i="35"/>
  <c r="C169" i="35"/>
  <c r="B169" i="35"/>
  <c r="J168" i="35"/>
  <c r="I168" i="35"/>
  <c r="F168" i="35"/>
  <c r="D168" i="35"/>
  <c r="C168" i="35"/>
  <c r="B168" i="35"/>
  <c r="J167" i="35"/>
  <c r="I167" i="35"/>
  <c r="F167" i="35"/>
  <c r="D167" i="35"/>
  <c r="C167" i="35"/>
  <c r="B167" i="35"/>
  <c r="J166" i="35"/>
  <c r="I166" i="35"/>
  <c r="F166" i="35"/>
  <c r="D166" i="35"/>
  <c r="C166" i="35"/>
  <c r="B166" i="35"/>
  <c r="I165" i="35"/>
  <c r="J165" i="35" s="1"/>
  <c r="F165" i="35"/>
  <c r="D165" i="35"/>
  <c r="C165" i="35"/>
  <c r="B165" i="35"/>
  <c r="J164" i="35"/>
  <c r="I164" i="35"/>
  <c r="F164" i="35"/>
  <c r="D164" i="35"/>
  <c r="C164" i="35"/>
  <c r="B164" i="35"/>
  <c r="J163" i="35"/>
  <c r="I163" i="35"/>
  <c r="F163" i="35"/>
  <c r="D163" i="35"/>
  <c r="C163" i="35"/>
  <c r="B163" i="35"/>
  <c r="J162" i="35"/>
  <c r="I162" i="35"/>
  <c r="F162" i="35"/>
  <c r="D162" i="35"/>
  <c r="C162" i="35"/>
  <c r="B162" i="35"/>
  <c r="I161" i="35"/>
  <c r="J161" i="35" s="1"/>
  <c r="F161" i="35"/>
  <c r="D161" i="35"/>
  <c r="C161" i="35"/>
  <c r="B161" i="35"/>
  <c r="J160" i="35"/>
  <c r="I160" i="35"/>
  <c r="F160" i="35"/>
  <c r="D160" i="35"/>
  <c r="C160" i="35"/>
  <c r="B160" i="35"/>
  <c r="J159" i="35"/>
  <c r="I159" i="35"/>
  <c r="F159" i="35"/>
  <c r="D159" i="35"/>
  <c r="C159" i="35"/>
  <c r="B159" i="35"/>
  <c r="J158" i="35"/>
  <c r="I158" i="35"/>
  <c r="F158" i="35"/>
  <c r="D158" i="35"/>
  <c r="C158" i="35"/>
  <c r="B158" i="35"/>
  <c r="I157" i="35"/>
  <c r="J157" i="35" s="1"/>
  <c r="F157" i="35"/>
  <c r="D157" i="35"/>
  <c r="C157" i="35"/>
  <c r="B157" i="35"/>
  <c r="J156" i="35"/>
  <c r="I156" i="35"/>
  <c r="F156" i="35"/>
  <c r="D156" i="35"/>
  <c r="C156" i="35"/>
  <c r="B156" i="35"/>
  <c r="J155" i="35"/>
  <c r="I155" i="35"/>
  <c r="F155" i="35"/>
  <c r="D155" i="35"/>
  <c r="C155" i="35"/>
  <c r="B155" i="35"/>
  <c r="J154" i="35"/>
  <c r="I154" i="35"/>
  <c r="F154" i="35"/>
  <c r="D154" i="35"/>
  <c r="C154" i="35"/>
  <c r="B154" i="35"/>
  <c r="I153" i="35"/>
  <c r="J153" i="35" s="1"/>
  <c r="F153" i="35"/>
  <c r="D153" i="35"/>
  <c r="C153" i="35"/>
  <c r="B153" i="35"/>
  <c r="J152" i="35"/>
  <c r="I152" i="35"/>
  <c r="F152" i="35"/>
  <c r="D152" i="35"/>
  <c r="C152" i="35"/>
  <c r="B152" i="35"/>
  <c r="J151" i="35"/>
  <c r="I151" i="35"/>
  <c r="F151" i="35"/>
  <c r="D151" i="35"/>
  <c r="C151" i="35"/>
  <c r="B151" i="35"/>
  <c r="J150" i="35"/>
  <c r="I150" i="35"/>
  <c r="F150" i="35"/>
  <c r="D150" i="35"/>
  <c r="C150" i="35"/>
  <c r="B150" i="35"/>
  <c r="I149" i="35"/>
  <c r="J149" i="35" s="1"/>
  <c r="F149" i="35"/>
  <c r="D149" i="35"/>
  <c r="C149" i="35"/>
  <c r="B149" i="35"/>
  <c r="J148" i="35"/>
  <c r="I148" i="35"/>
  <c r="F148" i="35"/>
  <c r="D148" i="35"/>
  <c r="C148" i="35"/>
  <c r="B148" i="35"/>
  <c r="J147" i="35"/>
  <c r="I147" i="35"/>
  <c r="F147" i="35"/>
  <c r="D147" i="35"/>
  <c r="C147" i="35"/>
  <c r="B147" i="35"/>
  <c r="J146" i="35"/>
  <c r="I146" i="35"/>
  <c r="F146" i="35"/>
  <c r="D146" i="35"/>
  <c r="C146" i="35"/>
  <c r="B146" i="35"/>
  <c r="I145" i="35"/>
  <c r="J145" i="35" s="1"/>
  <c r="F145" i="35"/>
  <c r="D145" i="35"/>
  <c r="C145" i="35"/>
  <c r="B145" i="35"/>
  <c r="J144" i="35"/>
  <c r="I144" i="35"/>
  <c r="F144" i="35"/>
  <c r="D144" i="35"/>
  <c r="C144" i="35"/>
  <c r="B144" i="35"/>
  <c r="J143" i="35"/>
  <c r="I143" i="35"/>
  <c r="F143" i="35"/>
  <c r="D143" i="35"/>
  <c r="C143" i="35"/>
  <c r="B143" i="35"/>
  <c r="J142" i="35"/>
  <c r="I142" i="35"/>
  <c r="F142" i="35"/>
  <c r="D142" i="35"/>
  <c r="C142" i="35"/>
  <c r="B142" i="35"/>
  <c r="I141" i="35"/>
  <c r="J141" i="35" s="1"/>
  <c r="F141" i="35"/>
  <c r="D141" i="35"/>
  <c r="C141" i="35"/>
  <c r="B141" i="35"/>
  <c r="J140" i="35"/>
  <c r="I140" i="35"/>
  <c r="F140" i="35"/>
  <c r="D140" i="35"/>
  <c r="C140" i="35"/>
  <c r="B140" i="35"/>
  <c r="J139" i="35"/>
  <c r="I139" i="35"/>
  <c r="F139" i="35"/>
  <c r="D139" i="35"/>
  <c r="C139" i="35"/>
  <c r="B139" i="35"/>
  <c r="J138" i="35"/>
  <c r="I138" i="35"/>
  <c r="F138" i="35"/>
  <c r="D138" i="35"/>
  <c r="C138" i="35"/>
  <c r="B138" i="35"/>
  <c r="I137" i="35"/>
  <c r="J137" i="35" s="1"/>
  <c r="F137" i="35"/>
  <c r="D137" i="35"/>
  <c r="C137" i="35"/>
  <c r="B137" i="35"/>
  <c r="J136" i="35"/>
  <c r="I136" i="35"/>
  <c r="F136" i="35"/>
  <c r="D136" i="35"/>
  <c r="C136" i="35"/>
  <c r="B136" i="35"/>
  <c r="J135" i="35"/>
  <c r="I135" i="35"/>
  <c r="F135" i="35"/>
  <c r="D135" i="35"/>
  <c r="C135" i="35"/>
  <c r="B135" i="35"/>
  <c r="J134" i="35"/>
  <c r="I134" i="35"/>
  <c r="F134" i="35"/>
  <c r="D134" i="35"/>
  <c r="C134" i="35"/>
  <c r="B134" i="35"/>
  <c r="I133" i="35"/>
  <c r="J133" i="35" s="1"/>
  <c r="F133" i="35"/>
  <c r="D133" i="35"/>
  <c r="C133" i="35"/>
  <c r="B133" i="35"/>
  <c r="J132" i="35"/>
  <c r="I132" i="35"/>
  <c r="F132" i="35"/>
  <c r="D132" i="35"/>
  <c r="C132" i="35"/>
  <c r="B132" i="35"/>
  <c r="J131" i="35"/>
  <c r="I131" i="35"/>
  <c r="F131" i="35"/>
  <c r="D131" i="35"/>
  <c r="C131" i="35"/>
  <c r="B131" i="35"/>
  <c r="J130" i="35"/>
  <c r="I130" i="35"/>
  <c r="F130" i="35"/>
  <c r="D130" i="35"/>
  <c r="C130" i="35"/>
  <c r="B130" i="35"/>
  <c r="I129" i="35"/>
  <c r="J129" i="35" s="1"/>
  <c r="F129" i="35"/>
  <c r="D129" i="35"/>
  <c r="C129" i="35"/>
  <c r="B129" i="35"/>
  <c r="J128" i="35"/>
  <c r="I128" i="35"/>
  <c r="F128" i="35"/>
  <c r="D128" i="35"/>
  <c r="C128" i="35"/>
  <c r="B128" i="35"/>
  <c r="J127" i="35"/>
  <c r="I127" i="35"/>
  <c r="F127" i="35"/>
  <c r="D127" i="35"/>
  <c r="C127" i="35"/>
  <c r="B127" i="35"/>
  <c r="J126" i="35"/>
  <c r="I126" i="35"/>
  <c r="F126" i="35"/>
  <c r="D126" i="35"/>
  <c r="C126" i="35"/>
  <c r="B126" i="35"/>
  <c r="I125" i="35"/>
  <c r="J125" i="35" s="1"/>
  <c r="F125" i="35"/>
  <c r="D125" i="35"/>
  <c r="C125" i="35"/>
  <c r="B125" i="35"/>
  <c r="J124" i="35"/>
  <c r="I124" i="35"/>
  <c r="F124" i="35"/>
  <c r="D124" i="35"/>
  <c r="C124" i="35"/>
  <c r="B124" i="35"/>
  <c r="J123" i="35"/>
  <c r="I123" i="35"/>
  <c r="F123" i="35"/>
  <c r="D123" i="35"/>
  <c r="C123" i="35"/>
  <c r="B123" i="35"/>
  <c r="J122" i="35"/>
  <c r="I122" i="35"/>
  <c r="F122" i="35"/>
  <c r="D122" i="35"/>
  <c r="C122" i="35"/>
  <c r="B122" i="35"/>
  <c r="I121" i="35"/>
  <c r="J121" i="35" s="1"/>
  <c r="F121" i="35"/>
  <c r="D121" i="35"/>
  <c r="C121" i="35"/>
  <c r="B121" i="35"/>
  <c r="J120" i="35"/>
  <c r="I120" i="35"/>
  <c r="F120" i="35"/>
  <c r="D120" i="35"/>
  <c r="C120" i="35"/>
  <c r="B120" i="35"/>
  <c r="J119" i="35"/>
  <c r="I119" i="35"/>
  <c r="F119" i="35"/>
  <c r="D119" i="35"/>
  <c r="C119" i="35"/>
  <c r="B119" i="35"/>
  <c r="J118" i="35"/>
  <c r="I118" i="35"/>
  <c r="F118" i="35"/>
  <c r="D118" i="35"/>
  <c r="C118" i="35"/>
  <c r="B118" i="35"/>
  <c r="I117" i="35"/>
  <c r="J117" i="35" s="1"/>
  <c r="F117" i="35"/>
  <c r="D117" i="35"/>
  <c r="C117" i="35"/>
  <c r="B117" i="35"/>
  <c r="J116" i="35"/>
  <c r="I116" i="35"/>
  <c r="F116" i="35"/>
  <c r="D116" i="35"/>
  <c r="C116" i="35"/>
  <c r="B116" i="35"/>
  <c r="J115" i="35"/>
  <c r="I115" i="35"/>
  <c r="F115" i="35"/>
  <c r="D115" i="35"/>
  <c r="C115" i="35"/>
  <c r="B115" i="35"/>
  <c r="J114" i="35"/>
  <c r="I114" i="35"/>
  <c r="F114" i="35"/>
  <c r="D114" i="35"/>
  <c r="C114" i="35"/>
  <c r="B114" i="35"/>
  <c r="I113" i="35"/>
  <c r="J113" i="35" s="1"/>
  <c r="F113" i="35"/>
  <c r="D113" i="35"/>
  <c r="C113" i="35"/>
  <c r="B113" i="35"/>
  <c r="J112" i="35"/>
  <c r="I112" i="35"/>
  <c r="F112" i="35"/>
  <c r="D112" i="35"/>
  <c r="C112" i="35"/>
  <c r="B112" i="35"/>
  <c r="J111" i="35"/>
  <c r="I111" i="35"/>
  <c r="F111" i="35"/>
  <c r="D111" i="35"/>
  <c r="C111" i="35"/>
  <c r="B111" i="35"/>
  <c r="J110" i="35"/>
  <c r="I110" i="35"/>
  <c r="F110" i="35"/>
  <c r="D110" i="35"/>
  <c r="C110" i="35"/>
  <c r="B110" i="35"/>
  <c r="I109" i="35"/>
  <c r="J109" i="35" s="1"/>
  <c r="F109" i="35"/>
  <c r="D109" i="35"/>
  <c r="C109" i="35"/>
  <c r="B109" i="35"/>
  <c r="J108" i="35"/>
  <c r="I108" i="35"/>
  <c r="F108" i="35"/>
  <c r="D108" i="35"/>
  <c r="C108" i="35"/>
  <c r="B108" i="35"/>
  <c r="J107" i="35"/>
  <c r="I107" i="35"/>
  <c r="F107" i="35"/>
  <c r="D107" i="35"/>
  <c r="C107" i="35"/>
  <c r="B107" i="35"/>
  <c r="J106" i="35"/>
  <c r="I106" i="35"/>
  <c r="F106" i="35"/>
  <c r="D106" i="35"/>
  <c r="C106" i="35"/>
  <c r="B106" i="35"/>
  <c r="I105" i="35"/>
  <c r="J105" i="35" s="1"/>
  <c r="F105" i="35"/>
  <c r="D105" i="35"/>
  <c r="C105" i="35"/>
  <c r="B105" i="35"/>
  <c r="J104" i="35"/>
  <c r="I104" i="35"/>
  <c r="F104" i="35"/>
  <c r="D104" i="35"/>
  <c r="C104" i="35"/>
  <c r="B104" i="35"/>
  <c r="J103" i="35"/>
  <c r="I103" i="35"/>
  <c r="F103" i="35"/>
  <c r="D103" i="35"/>
  <c r="C103" i="35"/>
  <c r="B103" i="35"/>
  <c r="J102" i="35"/>
  <c r="I102" i="35"/>
  <c r="F102" i="35"/>
  <c r="D102" i="35"/>
  <c r="C102" i="35"/>
  <c r="B102" i="35"/>
  <c r="J101" i="35"/>
  <c r="I101" i="35"/>
  <c r="F101" i="35"/>
  <c r="D101" i="35"/>
  <c r="C101" i="35"/>
  <c r="B101" i="35"/>
  <c r="J100" i="35"/>
  <c r="I100" i="35"/>
  <c r="F100" i="35"/>
  <c r="D100" i="35"/>
  <c r="C100" i="35"/>
  <c r="B100" i="35"/>
  <c r="J99" i="35"/>
  <c r="I99" i="35"/>
  <c r="F99" i="35"/>
  <c r="D99" i="35"/>
  <c r="C99" i="35"/>
  <c r="B99" i="35"/>
  <c r="J98" i="35"/>
  <c r="I98" i="35"/>
  <c r="F98" i="35"/>
  <c r="D98" i="35"/>
  <c r="C98" i="35"/>
  <c r="B98" i="35"/>
  <c r="J97" i="35"/>
  <c r="I97" i="35"/>
  <c r="F97" i="35"/>
  <c r="D97" i="35"/>
  <c r="C97" i="35"/>
  <c r="B97" i="35"/>
  <c r="J96" i="35"/>
  <c r="I96" i="35"/>
  <c r="F96" i="35"/>
  <c r="D96" i="35"/>
  <c r="C96" i="35"/>
  <c r="B96" i="35"/>
  <c r="J95" i="35"/>
  <c r="I95" i="35"/>
  <c r="F95" i="35"/>
  <c r="D95" i="35"/>
  <c r="C95" i="35"/>
  <c r="B95" i="35"/>
  <c r="J94" i="35"/>
  <c r="I94" i="35"/>
  <c r="F94" i="35"/>
  <c r="D94" i="35"/>
  <c r="C94" i="35"/>
  <c r="B94" i="35"/>
  <c r="J93" i="35"/>
  <c r="I93" i="35"/>
  <c r="F93" i="35"/>
  <c r="D93" i="35"/>
  <c r="C93" i="35"/>
  <c r="B93" i="35"/>
  <c r="J92" i="35"/>
  <c r="I92" i="35"/>
  <c r="F92" i="35"/>
  <c r="D92" i="35"/>
  <c r="C92" i="35"/>
  <c r="B92" i="35"/>
  <c r="J91" i="35"/>
  <c r="I91" i="35"/>
  <c r="F91" i="35"/>
  <c r="D91" i="35"/>
  <c r="C91" i="35"/>
  <c r="B91" i="35"/>
  <c r="J90" i="35"/>
  <c r="I90" i="35"/>
  <c r="F90" i="35"/>
  <c r="D90" i="35"/>
  <c r="C90" i="35"/>
  <c r="B90" i="35"/>
  <c r="J89" i="35"/>
  <c r="I89" i="35"/>
  <c r="F89" i="35"/>
  <c r="D89" i="35"/>
  <c r="C89" i="35"/>
  <c r="B89" i="35"/>
  <c r="J88" i="35"/>
  <c r="I88" i="35"/>
  <c r="F88" i="35"/>
  <c r="D88" i="35"/>
  <c r="C88" i="35"/>
  <c r="B88" i="35"/>
  <c r="J87" i="35"/>
  <c r="I87" i="35"/>
  <c r="F87" i="35"/>
  <c r="D87" i="35"/>
  <c r="C87" i="35"/>
  <c r="B87" i="35"/>
  <c r="J86" i="35"/>
  <c r="I86" i="35"/>
  <c r="F86" i="35"/>
  <c r="D86" i="35"/>
  <c r="C86" i="35"/>
  <c r="B86" i="35"/>
  <c r="J85" i="35"/>
  <c r="I85" i="35"/>
  <c r="F85" i="35"/>
  <c r="D85" i="35"/>
  <c r="C85" i="35"/>
  <c r="B85" i="35"/>
  <c r="J84" i="35"/>
  <c r="I84" i="35"/>
  <c r="F84" i="35"/>
  <c r="D84" i="35"/>
  <c r="C84" i="35"/>
  <c r="B84" i="35"/>
  <c r="J83" i="35"/>
  <c r="I83" i="35"/>
  <c r="F83" i="35"/>
  <c r="D83" i="35"/>
  <c r="C83" i="35"/>
  <c r="B83" i="35"/>
  <c r="J82" i="35"/>
  <c r="I82" i="35"/>
  <c r="F82" i="35"/>
  <c r="D82" i="35"/>
  <c r="C82" i="35"/>
  <c r="B82" i="35"/>
  <c r="J81" i="35"/>
  <c r="I81" i="35"/>
  <c r="F81" i="35"/>
  <c r="D81" i="35"/>
  <c r="C81" i="35"/>
  <c r="B81" i="35"/>
  <c r="J80" i="35"/>
  <c r="I80" i="35"/>
  <c r="F80" i="35"/>
  <c r="D80" i="35"/>
  <c r="C80" i="35"/>
  <c r="B80" i="35"/>
  <c r="J79" i="35"/>
  <c r="I79" i="35"/>
  <c r="F79" i="35"/>
  <c r="D79" i="35"/>
  <c r="C79" i="35"/>
  <c r="B79" i="35"/>
  <c r="J78" i="35"/>
  <c r="I78" i="35"/>
  <c r="F78" i="35"/>
  <c r="D78" i="35"/>
  <c r="C78" i="35"/>
  <c r="B78" i="35"/>
  <c r="J77" i="35"/>
  <c r="I77" i="35"/>
  <c r="F77" i="35"/>
  <c r="D77" i="35"/>
  <c r="C77" i="35"/>
  <c r="B77" i="35"/>
  <c r="J76" i="35"/>
  <c r="I76" i="35"/>
  <c r="F76" i="35"/>
  <c r="D76" i="35"/>
  <c r="C76" i="35"/>
  <c r="B76" i="35"/>
  <c r="J75" i="35"/>
  <c r="I75" i="35"/>
  <c r="F75" i="35"/>
  <c r="D75" i="35"/>
  <c r="C75" i="35"/>
  <c r="B75" i="35"/>
  <c r="J74" i="35"/>
  <c r="I74" i="35"/>
  <c r="F74" i="35"/>
  <c r="D74" i="35"/>
  <c r="C74" i="35"/>
  <c r="B74" i="35"/>
  <c r="J73" i="35"/>
  <c r="I73" i="35"/>
  <c r="F73" i="35"/>
  <c r="D73" i="35"/>
  <c r="C73" i="35"/>
  <c r="B73" i="35"/>
  <c r="J72" i="35"/>
  <c r="I72" i="35"/>
  <c r="F72" i="35"/>
  <c r="D72" i="35"/>
  <c r="C72" i="35"/>
  <c r="B72" i="35"/>
  <c r="J71" i="35"/>
  <c r="I71" i="35"/>
  <c r="F71" i="35"/>
  <c r="D71" i="35"/>
  <c r="C71" i="35"/>
  <c r="B71" i="35"/>
  <c r="J70" i="35"/>
  <c r="I70" i="35"/>
  <c r="F70" i="35"/>
  <c r="D70" i="35"/>
  <c r="C70" i="35"/>
  <c r="B70" i="35"/>
  <c r="J69" i="35"/>
  <c r="I69" i="35"/>
  <c r="F69" i="35"/>
  <c r="D69" i="35"/>
  <c r="C69" i="35"/>
  <c r="B69" i="35"/>
  <c r="J68" i="35"/>
  <c r="I68" i="35"/>
  <c r="F68" i="35"/>
  <c r="D68" i="35"/>
  <c r="C68" i="35"/>
  <c r="B68" i="35"/>
  <c r="J67" i="35"/>
  <c r="I67" i="35"/>
  <c r="F67" i="35"/>
  <c r="D67" i="35"/>
  <c r="C67" i="35"/>
  <c r="B67" i="35"/>
  <c r="J66" i="35"/>
  <c r="I66" i="35"/>
  <c r="F66" i="35"/>
  <c r="D66" i="35"/>
  <c r="C66" i="35"/>
  <c r="B66" i="35"/>
  <c r="J65" i="35"/>
  <c r="I65" i="35"/>
  <c r="F65" i="35"/>
  <c r="D65" i="35"/>
  <c r="C65" i="35"/>
  <c r="B65" i="35"/>
  <c r="J64" i="35"/>
  <c r="I64" i="35"/>
  <c r="F64" i="35"/>
  <c r="D64" i="35"/>
  <c r="C64" i="35"/>
  <c r="B64" i="35"/>
  <c r="J63" i="35"/>
  <c r="I63" i="35"/>
  <c r="F63" i="35"/>
  <c r="D63" i="35"/>
  <c r="C63" i="35"/>
  <c r="B63" i="35"/>
  <c r="J62" i="35"/>
  <c r="I62" i="35"/>
  <c r="F62" i="35"/>
  <c r="D62" i="35"/>
  <c r="C62" i="35"/>
  <c r="B62" i="35"/>
  <c r="J61" i="35"/>
  <c r="I61" i="35"/>
  <c r="F61" i="35"/>
  <c r="D61" i="35"/>
  <c r="C61" i="35"/>
  <c r="B61" i="35"/>
  <c r="J60" i="35"/>
  <c r="I60" i="35"/>
  <c r="F60" i="35"/>
  <c r="D60" i="35"/>
  <c r="C60" i="35"/>
  <c r="B60" i="35"/>
  <c r="J59" i="35"/>
  <c r="I59" i="35"/>
  <c r="F59" i="35"/>
  <c r="D59" i="35"/>
  <c r="C59" i="35"/>
  <c r="B59" i="35"/>
  <c r="J58" i="35"/>
  <c r="I58" i="35"/>
  <c r="F58" i="35"/>
  <c r="D58" i="35"/>
  <c r="C58" i="35"/>
  <c r="B58" i="35"/>
  <c r="J57" i="35"/>
  <c r="I57" i="35"/>
  <c r="F57" i="35"/>
  <c r="D57" i="35"/>
  <c r="C57" i="35"/>
  <c r="B57" i="35"/>
  <c r="J56" i="35"/>
  <c r="I56" i="35"/>
  <c r="F56" i="35"/>
  <c r="D56" i="35"/>
  <c r="C56" i="35"/>
  <c r="B56" i="35"/>
  <c r="J55" i="35"/>
  <c r="I55" i="35"/>
  <c r="F55" i="35"/>
  <c r="D55" i="35"/>
  <c r="C55" i="35"/>
  <c r="B55" i="35"/>
  <c r="J54" i="35"/>
  <c r="I54" i="35"/>
  <c r="F54" i="35"/>
  <c r="D54" i="35"/>
  <c r="C54" i="35"/>
  <c r="B54" i="35"/>
  <c r="J53" i="35"/>
  <c r="I53" i="35"/>
  <c r="F53" i="35"/>
  <c r="D53" i="35"/>
  <c r="C53" i="35"/>
  <c r="B53" i="35"/>
  <c r="J52" i="35"/>
  <c r="I52" i="35"/>
  <c r="F52" i="35"/>
  <c r="D52" i="35"/>
  <c r="C52" i="35"/>
  <c r="B52" i="35"/>
  <c r="J51" i="35"/>
  <c r="I51" i="35"/>
  <c r="F51" i="35"/>
  <c r="D51" i="35"/>
  <c r="C51" i="35"/>
  <c r="B51" i="35"/>
  <c r="J50" i="35"/>
  <c r="I50" i="35"/>
  <c r="F50" i="35"/>
  <c r="D50" i="35"/>
  <c r="C50" i="35"/>
  <c r="B50" i="35"/>
  <c r="J49" i="35"/>
  <c r="I49" i="35"/>
  <c r="F49" i="35"/>
  <c r="D49" i="35"/>
  <c r="C49" i="35"/>
  <c r="B49" i="35"/>
  <c r="J48" i="35"/>
  <c r="I48" i="35"/>
  <c r="F48" i="35"/>
  <c r="D48" i="35"/>
  <c r="C48" i="35"/>
  <c r="B48" i="35"/>
  <c r="J47" i="35"/>
  <c r="I47" i="35"/>
  <c r="F47" i="35"/>
  <c r="D47" i="35"/>
  <c r="C47" i="35"/>
  <c r="B47" i="35"/>
  <c r="J46" i="35"/>
  <c r="I46" i="35"/>
  <c r="F46" i="35"/>
  <c r="D46" i="35"/>
  <c r="C46" i="35"/>
  <c r="B46" i="35"/>
  <c r="J45" i="35"/>
  <c r="I45" i="35"/>
  <c r="F45" i="35"/>
  <c r="D45" i="35"/>
  <c r="C45" i="35"/>
  <c r="B45" i="35"/>
  <c r="J44" i="35"/>
  <c r="I44" i="35"/>
  <c r="F44" i="35"/>
  <c r="D44" i="35"/>
  <c r="C44" i="35"/>
  <c r="B44" i="35"/>
  <c r="J43" i="35"/>
  <c r="I43" i="35"/>
  <c r="F43" i="35"/>
  <c r="D43" i="35"/>
  <c r="C43" i="35"/>
  <c r="B43" i="35"/>
  <c r="J42" i="35"/>
  <c r="I42" i="35"/>
  <c r="F42" i="35"/>
  <c r="D42" i="35"/>
  <c r="C42" i="35"/>
  <c r="B42" i="35"/>
  <c r="J41" i="35"/>
  <c r="I41" i="35"/>
  <c r="F41" i="35"/>
  <c r="D41" i="35"/>
  <c r="C41" i="35"/>
  <c r="B41" i="35"/>
  <c r="J40" i="35"/>
  <c r="I40" i="35"/>
  <c r="F40" i="35"/>
  <c r="D40" i="35"/>
  <c r="C40" i="35"/>
  <c r="B40" i="35"/>
  <c r="J39" i="35"/>
  <c r="I39" i="35"/>
  <c r="F39" i="35"/>
  <c r="D39" i="35"/>
  <c r="C39" i="35"/>
  <c r="B39" i="35"/>
  <c r="J38" i="35"/>
  <c r="I38" i="35"/>
  <c r="F38" i="35"/>
  <c r="D38" i="35"/>
  <c r="C38" i="35"/>
  <c r="B38" i="35"/>
  <c r="J37" i="35"/>
  <c r="I37" i="35"/>
  <c r="F37" i="35"/>
  <c r="D37" i="35"/>
  <c r="C37" i="35"/>
  <c r="B37" i="35"/>
  <c r="J36" i="35"/>
  <c r="I36" i="35"/>
  <c r="F36" i="35"/>
  <c r="D36" i="35"/>
  <c r="C36" i="35"/>
  <c r="B36" i="35"/>
  <c r="J35" i="35"/>
  <c r="I35" i="35"/>
  <c r="F35" i="35"/>
  <c r="D35" i="35"/>
  <c r="C35" i="35"/>
  <c r="B35" i="35"/>
  <c r="J34" i="35"/>
  <c r="I34" i="35"/>
  <c r="F34" i="35"/>
  <c r="D34" i="35"/>
  <c r="C34" i="35"/>
  <c r="B34" i="35"/>
  <c r="J33" i="35"/>
  <c r="I33" i="35"/>
  <c r="F33" i="35"/>
  <c r="D33" i="35"/>
  <c r="C33" i="35"/>
  <c r="B33" i="35"/>
  <c r="J32" i="35"/>
  <c r="I32" i="35"/>
  <c r="F32" i="35"/>
  <c r="D32" i="35"/>
  <c r="C32" i="35"/>
  <c r="B32" i="35"/>
  <c r="J31" i="35"/>
  <c r="I31" i="35"/>
  <c r="F31" i="35"/>
  <c r="D31" i="35"/>
  <c r="C31" i="35"/>
  <c r="B31" i="35"/>
  <c r="J30" i="35"/>
  <c r="I30" i="35"/>
  <c r="F30" i="35"/>
  <c r="D30" i="35"/>
  <c r="C30" i="35"/>
  <c r="B30" i="35"/>
  <c r="J29" i="35"/>
  <c r="I29" i="35"/>
  <c r="F29" i="35"/>
  <c r="D29" i="35"/>
  <c r="C29" i="35"/>
  <c r="B29" i="35"/>
  <c r="J28" i="35"/>
  <c r="I28" i="35"/>
  <c r="F28" i="35"/>
  <c r="D28" i="35"/>
  <c r="C28" i="35"/>
  <c r="B28" i="35"/>
  <c r="J27" i="35"/>
  <c r="I27" i="35"/>
  <c r="F27" i="35"/>
  <c r="D27" i="35"/>
  <c r="C27" i="35"/>
  <c r="B27" i="35"/>
  <c r="J26" i="35"/>
  <c r="I26" i="35"/>
  <c r="F26" i="35"/>
  <c r="D26" i="35"/>
  <c r="C26" i="35"/>
  <c r="B26" i="35"/>
  <c r="J25" i="35"/>
  <c r="I25" i="35"/>
  <c r="F25" i="35"/>
  <c r="D25" i="35"/>
  <c r="C25" i="35"/>
  <c r="B25" i="35"/>
  <c r="J24" i="35"/>
  <c r="I24" i="35"/>
  <c r="F24" i="35"/>
  <c r="D24" i="35"/>
  <c r="C24" i="35"/>
  <c r="B24" i="35"/>
  <c r="J23" i="35"/>
  <c r="I23" i="35"/>
  <c r="F23" i="35"/>
  <c r="D23" i="35"/>
  <c r="C23" i="35"/>
  <c r="B23" i="35"/>
  <c r="J22" i="35"/>
  <c r="I22" i="35"/>
  <c r="F22" i="35"/>
  <c r="D22" i="35"/>
  <c r="C22" i="35"/>
  <c r="B22" i="35"/>
  <c r="J21" i="35"/>
  <c r="I21" i="35"/>
  <c r="F21" i="35"/>
  <c r="D21" i="35"/>
  <c r="C21" i="35"/>
  <c r="B21" i="35"/>
  <c r="J20" i="35"/>
  <c r="I20" i="35"/>
  <c r="F20" i="35"/>
  <c r="D20" i="35"/>
  <c r="C20" i="35"/>
  <c r="B20" i="35"/>
  <c r="J19" i="35"/>
  <c r="I19" i="35"/>
  <c r="F19" i="35"/>
  <c r="D19" i="35"/>
  <c r="C19" i="35"/>
  <c r="B19" i="35"/>
  <c r="J18" i="35"/>
  <c r="I18" i="35"/>
  <c r="F18" i="35"/>
  <c r="D18" i="35"/>
  <c r="C18" i="35"/>
  <c r="B18" i="35"/>
  <c r="J17" i="35"/>
  <c r="I17" i="35"/>
  <c r="F17" i="35"/>
  <c r="D17" i="35"/>
  <c r="C17" i="35"/>
  <c r="B17" i="35"/>
  <c r="J16" i="35"/>
  <c r="I16" i="35"/>
  <c r="F16" i="35"/>
  <c r="D16" i="35"/>
  <c r="C16" i="35"/>
  <c r="B16" i="35"/>
  <c r="J15" i="35"/>
  <c r="I15" i="35"/>
  <c r="F15" i="35"/>
  <c r="D15" i="35"/>
  <c r="C15" i="35"/>
  <c r="B15" i="35"/>
  <c r="J14" i="35"/>
  <c r="I14" i="35"/>
  <c r="F14" i="35"/>
  <c r="D14" i="35"/>
  <c r="C14" i="35"/>
  <c r="B14" i="35"/>
  <c r="J13" i="35"/>
  <c r="I13" i="35"/>
  <c r="F13" i="35"/>
  <c r="D13" i="35"/>
  <c r="C13" i="35"/>
  <c r="B13" i="35"/>
  <c r="J12" i="35"/>
  <c r="I12" i="35"/>
  <c r="F12" i="35"/>
  <c r="D12" i="35"/>
  <c r="C12" i="35"/>
  <c r="B12" i="35"/>
  <c r="J11" i="35"/>
  <c r="I11" i="35"/>
  <c r="F11" i="35"/>
  <c r="D11" i="35"/>
  <c r="C11" i="35"/>
  <c r="B11" i="35"/>
  <c r="J10" i="35"/>
  <c r="I10" i="35"/>
  <c r="F10" i="35"/>
  <c r="D10" i="35"/>
  <c r="C10" i="35"/>
  <c r="B10" i="35"/>
  <c r="J9" i="35"/>
  <c r="I9" i="35"/>
  <c r="F9" i="35"/>
  <c r="D9" i="35"/>
  <c r="C9" i="35"/>
  <c r="B9" i="35"/>
  <c r="G4" i="35"/>
  <c r="D4" i="35"/>
  <c r="A4" i="35"/>
  <c r="K213" i="34"/>
  <c r="J213" i="34"/>
  <c r="I213" i="34"/>
  <c r="D213" i="34"/>
  <c r="C213" i="34"/>
  <c r="A213" i="34"/>
  <c r="K212" i="34"/>
  <c r="J212" i="34"/>
  <c r="I212" i="34"/>
  <c r="D212" i="34"/>
  <c r="C212" i="34"/>
  <c r="A212" i="34"/>
  <c r="K211" i="34"/>
  <c r="J211" i="34"/>
  <c r="I211" i="34"/>
  <c r="D211" i="34"/>
  <c r="C211" i="34"/>
  <c r="A211" i="34"/>
  <c r="K210" i="34"/>
  <c r="J210" i="34"/>
  <c r="I210" i="34"/>
  <c r="D210" i="34"/>
  <c r="C210" i="34"/>
  <c r="A210" i="34"/>
  <c r="K209" i="34"/>
  <c r="J209" i="34"/>
  <c r="I209" i="34"/>
  <c r="D209" i="34"/>
  <c r="C209" i="34"/>
  <c r="A209" i="34"/>
  <c r="K208" i="34"/>
  <c r="J208" i="34"/>
  <c r="I208" i="34"/>
  <c r="D208" i="34"/>
  <c r="C208" i="34"/>
  <c r="A208" i="34"/>
  <c r="K207" i="34"/>
  <c r="J207" i="34"/>
  <c r="I207" i="34"/>
  <c r="D207" i="34"/>
  <c r="C207" i="34"/>
  <c r="A207" i="34"/>
  <c r="K206" i="34"/>
  <c r="J206" i="34"/>
  <c r="I206" i="34"/>
  <c r="D206" i="34"/>
  <c r="C206" i="34"/>
  <c r="A206" i="34"/>
  <c r="K205" i="34"/>
  <c r="J205" i="34"/>
  <c r="I205" i="34"/>
  <c r="D205" i="34"/>
  <c r="C205" i="34"/>
  <c r="A205" i="34"/>
  <c r="K204" i="34"/>
  <c r="J204" i="34"/>
  <c r="I204" i="34"/>
  <c r="D204" i="34"/>
  <c r="C204" i="34"/>
  <c r="A204" i="34"/>
  <c r="K203" i="34"/>
  <c r="J203" i="34"/>
  <c r="I203" i="34"/>
  <c r="D203" i="34"/>
  <c r="C203" i="34"/>
  <c r="A203" i="34"/>
  <c r="K202" i="34"/>
  <c r="J202" i="34"/>
  <c r="I202" i="34"/>
  <c r="D202" i="34"/>
  <c r="C202" i="34"/>
  <c r="A202" i="34"/>
  <c r="K201" i="34"/>
  <c r="J201" i="34"/>
  <c r="I201" i="34"/>
  <c r="D201" i="34"/>
  <c r="C201" i="34"/>
  <c r="A201" i="34"/>
  <c r="K200" i="34"/>
  <c r="J200" i="34"/>
  <c r="I200" i="34"/>
  <c r="D200" i="34"/>
  <c r="C200" i="34"/>
  <c r="A200" i="34"/>
  <c r="K199" i="34"/>
  <c r="J199" i="34"/>
  <c r="I199" i="34"/>
  <c r="D199" i="34"/>
  <c r="C199" i="34"/>
  <c r="A199" i="34"/>
  <c r="K198" i="34"/>
  <c r="J198" i="34"/>
  <c r="I198" i="34"/>
  <c r="D198" i="34"/>
  <c r="C198" i="34"/>
  <c r="A198" i="34"/>
  <c r="K197" i="34"/>
  <c r="J197" i="34"/>
  <c r="I197" i="34"/>
  <c r="D197" i="34"/>
  <c r="C197" i="34"/>
  <c r="A197" i="34"/>
  <c r="K196" i="34"/>
  <c r="J196" i="34"/>
  <c r="I196" i="34"/>
  <c r="D196" i="34"/>
  <c r="C196" i="34"/>
  <c r="A196" i="34"/>
  <c r="K195" i="34"/>
  <c r="J195" i="34"/>
  <c r="I195" i="34"/>
  <c r="D195" i="34"/>
  <c r="C195" i="34"/>
  <c r="A195" i="34"/>
  <c r="K194" i="34"/>
  <c r="J194" i="34"/>
  <c r="I194" i="34"/>
  <c r="D194" i="34"/>
  <c r="C194" i="34"/>
  <c r="A194" i="34"/>
  <c r="K193" i="34"/>
  <c r="J193" i="34"/>
  <c r="I193" i="34"/>
  <c r="D193" i="34"/>
  <c r="C193" i="34"/>
  <c r="A193" i="34"/>
  <c r="K192" i="34"/>
  <c r="J192" i="34"/>
  <c r="I192" i="34"/>
  <c r="D192" i="34"/>
  <c r="C192" i="34"/>
  <c r="A192" i="34"/>
  <c r="K191" i="34"/>
  <c r="J191" i="34"/>
  <c r="I191" i="34"/>
  <c r="D191" i="34"/>
  <c r="C191" i="34"/>
  <c r="A191" i="34"/>
  <c r="K190" i="34"/>
  <c r="J190" i="34"/>
  <c r="I190" i="34"/>
  <c r="D190" i="34"/>
  <c r="C190" i="34"/>
  <c r="A190" i="34"/>
  <c r="K189" i="34"/>
  <c r="J189" i="34"/>
  <c r="I189" i="34"/>
  <c r="D189" i="34"/>
  <c r="C189" i="34"/>
  <c r="A189" i="34"/>
  <c r="K188" i="34"/>
  <c r="J188" i="34"/>
  <c r="I188" i="34"/>
  <c r="D188" i="34"/>
  <c r="C188" i="34"/>
  <c r="A188" i="34"/>
  <c r="K187" i="34"/>
  <c r="J187" i="34"/>
  <c r="I187" i="34"/>
  <c r="D187" i="34"/>
  <c r="C187" i="34"/>
  <c r="A187" i="34"/>
  <c r="K186" i="34"/>
  <c r="J186" i="34"/>
  <c r="I186" i="34"/>
  <c r="D186" i="34"/>
  <c r="C186" i="34"/>
  <c r="A186" i="34"/>
  <c r="K185" i="34"/>
  <c r="J185" i="34"/>
  <c r="I185" i="34"/>
  <c r="D185" i="34"/>
  <c r="C185" i="34"/>
  <c r="A185" i="34"/>
  <c r="K184" i="34"/>
  <c r="J184" i="34"/>
  <c r="I184" i="34"/>
  <c r="D184" i="34"/>
  <c r="C184" i="34"/>
  <c r="A184" i="34"/>
  <c r="K183" i="34"/>
  <c r="J183" i="34"/>
  <c r="I183" i="34"/>
  <c r="D183" i="34"/>
  <c r="C183" i="34"/>
  <c r="A183" i="34"/>
  <c r="K182" i="34"/>
  <c r="J182" i="34"/>
  <c r="I182" i="34"/>
  <c r="D182" i="34"/>
  <c r="C182" i="34"/>
  <c r="A182" i="34"/>
  <c r="K181" i="34"/>
  <c r="J181" i="34"/>
  <c r="I181" i="34"/>
  <c r="D181" i="34"/>
  <c r="C181" i="34"/>
  <c r="A181" i="34"/>
  <c r="K180" i="34"/>
  <c r="J180" i="34"/>
  <c r="I180" i="34"/>
  <c r="D180" i="34"/>
  <c r="C180" i="34"/>
  <c r="A180" i="34"/>
  <c r="K179" i="34"/>
  <c r="J179" i="34"/>
  <c r="I179" i="34"/>
  <c r="D179" i="34"/>
  <c r="C179" i="34"/>
  <c r="A179" i="34"/>
  <c r="K178" i="34"/>
  <c r="J178" i="34"/>
  <c r="I178" i="34"/>
  <c r="D178" i="34"/>
  <c r="C178" i="34"/>
  <c r="A178" i="34"/>
  <c r="K177" i="34"/>
  <c r="J177" i="34"/>
  <c r="I177" i="34"/>
  <c r="D177" i="34"/>
  <c r="C177" i="34"/>
  <c r="A177" i="34"/>
  <c r="K176" i="34"/>
  <c r="J176" i="34"/>
  <c r="I176" i="34"/>
  <c r="D176" i="34"/>
  <c r="C176" i="34"/>
  <c r="A176" i="34"/>
  <c r="K175" i="34"/>
  <c r="J175" i="34"/>
  <c r="I175" i="34"/>
  <c r="D175" i="34"/>
  <c r="C175" i="34"/>
  <c r="A175" i="34"/>
  <c r="K174" i="34"/>
  <c r="J174" i="34"/>
  <c r="I174" i="34"/>
  <c r="D174" i="34"/>
  <c r="C174" i="34"/>
  <c r="A174" i="34"/>
  <c r="K173" i="34"/>
  <c r="J173" i="34"/>
  <c r="I173" i="34"/>
  <c r="D173" i="34"/>
  <c r="C173" i="34"/>
  <c r="A173" i="34"/>
  <c r="K172" i="34"/>
  <c r="J172" i="34"/>
  <c r="I172" i="34"/>
  <c r="D172" i="34"/>
  <c r="C172" i="34"/>
  <c r="A172" i="34"/>
  <c r="K171" i="34"/>
  <c r="J171" i="34"/>
  <c r="I171" i="34"/>
  <c r="D171" i="34"/>
  <c r="C171" i="34"/>
  <c r="A171" i="34"/>
  <c r="K170" i="34"/>
  <c r="J170" i="34"/>
  <c r="I170" i="34"/>
  <c r="D170" i="34"/>
  <c r="C170" i="34"/>
  <c r="A170" i="34"/>
  <c r="K169" i="34"/>
  <c r="J169" i="34"/>
  <c r="I169" i="34"/>
  <c r="D169" i="34"/>
  <c r="C169" i="34"/>
  <c r="A169" i="34"/>
  <c r="K168" i="34"/>
  <c r="J168" i="34"/>
  <c r="I168" i="34"/>
  <c r="D168" i="34"/>
  <c r="C168" i="34"/>
  <c r="A168" i="34"/>
  <c r="K167" i="34"/>
  <c r="J167" i="34"/>
  <c r="I167" i="34"/>
  <c r="D167" i="34"/>
  <c r="C167" i="34"/>
  <c r="A167" i="34"/>
  <c r="K166" i="34"/>
  <c r="J166" i="34"/>
  <c r="I166" i="34"/>
  <c r="D166" i="34"/>
  <c r="C166" i="34"/>
  <c r="A166" i="34"/>
  <c r="K165" i="34"/>
  <c r="J165" i="34"/>
  <c r="I165" i="34"/>
  <c r="D165" i="34"/>
  <c r="C165" i="34"/>
  <c r="A165" i="34"/>
  <c r="K164" i="34"/>
  <c r="J164" i="34"/>
  <c r="I164" i="34"/>
  <c r="D164" i="34"/>
  <c r="C164" i="34"/>
  <c r="A164" i="34"/>
  <c r="K163" i="34"/>
  <c r="J163" i="34"/>
  <c r="I163" i="34"/>
  <c r="D163" i="34"/>
  <c r="C163" i="34"/>
  <c r="A163" i="34"/>
  <c r="K162" i="34"/>
  <c r="J162" i="34"/>
  <c r="I162" i="34"/>
  <c r="D162" i="34"/>
  <c r="C162" i="34"/>
  <c r="A162" i="34"/>
  <c r="K161" i="34"/>
  <c r="J161" i="34"/>
  <c r="I161" i="34"/>
  <c r="D161" i="34"/>
  <c r="C161" i="34"/>
  <c r="A161" i="34"/>
  <c r="K160" i="34"/>
  <c r="J160" i="34"/>
  <c r="I160" i="34"/>
  <c r="D160" i="34"/>
  <c r="C160" i="34"/>
  <c r="A160" i="34"/>
  <c r="K159" i="34"/>
  <c r="J159" i="34"/>
  <c r="I159" i="34"/>
  <c r="D159" i="34"/>
  <c r="C159" i="34"/>
  <c r="A159" i="34"/>
  <c r="K158" i="34"/>
  <c r="J158" i="34"/>
  <c r="I158" i="34"/>
  <c r="D158" i="34"/>
  <c r="C158" i="34"/>
  <c r="A158" i="34"/>
  <c r="K157" i="34"/>
  <c r="J157" i="34"/>
  <c r="I157" i="34"/>
  <c r="D157" i="34"/>
  <c r="C157" i="34"/>
  <c r="A157" i="34"/>
  <c r="K156" i="34"/>
  <c r="J156" i="34"/>
  <c r="I156" i="34"/>
  <c r="D156" i="34"/>
  <c r="C156" i="34"/>
  <c r="A156" i="34"/>
  <c r="K155" i="34"/>
  <c r="J155" i="34"/>
  <c r="I155" i="34"/>
  <c r="D155" i="34"/>
  <c r="C155" i="34"/>
  <c r="A155" i="34"/>
  <c r="K154" i="34"/>
  <c r="J154" i="34"/>
  <c r="I154" i="34"/>
  <c r="D154" i="34"/>
  <c r="C154" i="34"/>
  <c r="A154" i="34"/>
  <c r="K153" i="34"/>
  <c r="J153" i="34"/>
  <c r="I153" i="34"/>
  <c r="D153" i="34"/>
  <c r="C153" i="34"/>
  <c r="A153" i="34"/>
  <c r="K152" i="34"/>
  <c r="J152" i="34"/>
  <c r="I152" i="34"/>
  <c r="D152" i="34"/>
  <c r="C152" i="34"/>
  <c r="A152" i="34"/>
  <c r="K151" i="34"/>
  <c r="J151" i="34"/>
  <c r="I151" i="34"/>
  <c r="D151" i="34"/>
  <c r="C151" i="34"/>
  <c r="A151" i="34"/>
  <c r="K150" i="34"/>
  <c r="J150" i="34"/>
  <c r="I150" i="34"/>
  <c r="D150" i="34"/>
  <c r="C150" i="34"/>
  <c r="A150" i="34"/>
  <c r="K149" i="34"/>
  <c r="J149" i="34"/>
  <c r="I149" i="34"/>
  <c r="D149" i="34"/>
  <c r="C149" i="34"/>
  <c r="A149" i="34"/>
  <c r="K148" i="34"/>
  <c r="J148" i="34"/>
  <c r="I148" i="34"/>
  <c r="D148" i="34"/>
  <c r="C148" i="34"/>
  <c r="A148" i="34"/>
  <c r="K147" i="34"/>
  <c r="J147" i="34"/>
  <c r="I147" i="34"/>
  <c r="D147" i="34"/>
  <c r="C147" i="34"/>
  <c r="A147" i="34"/>
  <c r="K146" i="34"/>
  <c r="J146" i="34"/>
  <c r="I146" i="34"/>
  <c r="D146" i="34"/>
  <c r="C146" i="34"/>
  <c r="A146" i="34"/>
  <c r="K145" i="34"/>
  <c r="J145" i="34"/>
  <c r="I145" i="34"/>
  <c r="D145" i="34"/>
  <c r="C145" i="34"/>
  <c r="A145" i="34"/>
  <c r="K144" i="34"/>
  <c r="J144" i="34"/>
  <c r="I144" i="34"/>
  <c r="D144" i="34"/>
  <c r="C144" i="34"/>
  <c r="A144" i="34"/>
  <c r="K143" i="34"/>
  <c r="J143" i="34"/>
  <c r="I143" i="34"/>
  <c r="D143" i="34"/>
  <c r="C143" i="34"/>
  <c r="A143" i="34"/>
  <c r="K142" i="34"/>
  <c r="J142" i="34"/>
  <c r="I142" i="34"/>
  <c r="D142" i="34"/>
  <c r="C142" i="34"/>
  <c r="A142" i="34"/>
  <c r="K141" i="34"/>
  <c r="J141" i="34"/>
  <c r="I141" i="34"/>
  <c r="D141" i="34"/>
  <c r="C141" i="34"/>
  <c r="A141" i="34"/>
  <c r="K140" i="34"/>
  <c r="J140" i="34"/>
  <c r="I140" i="34"/>
  <c r="D140" i="34"/>
  <c r="C140" i="34"/>
  <c r="A140" i="34"/>
  <c r="K139" i="34"/>
  <c r="J139" i="34"/>
  <c r="I139" i="34"/>
  <c r="D139" i="34"/>
  <c r="C139" i="34"/>
  <c r="A139" i="34"/>
  <c r="K138" i="34"/>
  <c r="J138" i="34"/>
  <c r="I138" i="34"/>
  <c r="D138" i="34"/>
  <c r="C138" i="34"/>
  <c r="A138" i="34"/>
  <c r="K137" i="34"/>
  <c r="J137" i="34"/>
  <c r="I137" i="34"/>
  <c r="D137" i="34"/>
  <c r="C137" i="34"/>
  <c r="A137" i="34"/>
  <c r="K136" i="34"/>
  <c r="J136" i="34"/>
  <c r="I136" i="34"/>
  <c r="D136" i="34"/>
  <c r="C136" i="34"/>
  <c r="A136" i="34"/>
  <c r="K135" i="34"/>
  <c r="J135" i="34"/>
  <c r="I135" i="34"/>
  <c r="D135" i="34"/>
  <c r="C135" i="34"/>
  <c r="A135" i="34"/>
  <c r="K134" i="34"/>
  <c r="J134" i="34"/>
  <c r="I134" i="34"/>
  <c r="D134" i="34"/>
  <c r="C134" i="34"/>
  <c r="A134" i="34"/>
  <c r="K133" i="34"/>
  <c r="J133" i="34"/>
  <c r="I133" i="34"/>
  <c r="D133" i="34"/>
  <c r="C133" i="34"/>
  <c r="A133" i="34"/>
  <c r="K132" i="34"/>
  <c r="J132" i="34"/>
  <c r="I132" i="34"/>
  <c r="D132" i="34"/>
  <c r="C132" i="34"/>
  <c r="A132" i="34"/>
  <c r="K131" i="34"/>
  <c r="J131" i="34"/>
  <c r="I131" i="34"/>
  <c r="D131" i="34"/>
  <c r="C131" i="34"/>
  <c r="A131" i="34"/>
  <c r="K130" i="34"/>
  <c r="J130" i="34"/>
  <c r="I130" i="34"/>
  <c r="D130" i="34"/>
  <c r="C130" i="34"/>
  <c r="A130" i="34"/>
  <c r="K129" i="34"/>
  <c r="J129" i="34"/>
  <c r="I129" i="34"/>
  <c r="D129" i="34"/>
  <c r="C129" i="34"/>
  <c r="A129" i="34"/>
  <c r="K128" i="34"/>
  <c r="J128" i="34"/>
  <c r="I128" i="34"/>
  <c r="D128" i="34"/>
  <c r="C128" i="34"/>
  <c r="A128" i="34"/>
  <c r="K127" i="34"/>
  <c r="J127" i="34"/>
  <c r="I127" i="34"/>
  <c r="D127" i="34"/>
  <c r="C127" i="34"/>
  <c r="A127" i="34"/>
  <c r="K126" i="34"/>
  <c r="J126" i="34"/>
  <c r="I126" i="34"/>
  <c r="D126" i="34"/>
  <c r="C126" i="34"/>
  <c r="A126" i="34"/>
  <c r="K125" i="34"/>
  <c r="J125" i="34"/>
  <c r="I125" i="34"/>
  <c r="D125" i="34"/>
  <c r="C125" i="34"/>
  <c r="A125" i="34"/>
  <c r="K124" i="34"/>
  <c r="J124" i="34"/>
  <c r="I124" i="34"/>
  <c r="D124" i="34"/>
  <c r="C124" i="34"/>
  <c r="A124" i="34"/>
  <c r="K123" i="34"/>
  <c r="J123" i="34"/>
  <c r="I123" i="34"/>
  <c r="D123" i="34"/>
  <c r="C123" i="34"/>
  <c r="A123" i="34"/>
  <c r="K122" i="34"/>
  <c r="J122" i="34"/>
  <c r="I122" i="34"/>
  <c r="D122" i="34"/>
  <c r="C122" i="34"/>
  <c r="A122" i="34"/>
  <c r="K121" i="34"/>
  <c r="J121" i="34"/>
  <c r="I121" i="34"/>
  <c r="D121" i="34"/>
  <c r="C121" i="34"/>
  <c r="A121" i="34"/>
  <c r="K120" i="34"/>
  <c r="J120" i="34"/>
  <c r="I120" i="34"/>
  <c r="D120" i="34"/>
  <c r="C120" i="34"/>
  <c r="A120" i="34"/>
  <c r="K119" i="34"/>
  <c r="J119" i="34"/>
  <c r="I119" i="34"/>
  <c r="D119" i="34"/>
  <c r="C119" i="34"/>
  <c r="A119" i="34"/>
  <c r="K118" i="34"/>
  <c r="J118" i="34"/>
  <c r="I118" i="34"/>
  <c r="D118" i="34"/>
  <c r="C118" i="34"/>
  <c r="A118" i="34"/>
  <c r="K117" i="34"/>
  <c r="J117" i="34"/>
  <c r="I117" i="34"/>
  <c r="D117" i="34"/>
  <c r="C117" i="34"/>
  <c r="A117" i="34"/>
  <c r="K116" i="34"/>
  <c r="J116" i="34"/>
  <c r="I116" i="34"/>
  <c r="D116" i="34"/>
  <c r="C116" i="34"/>
  <c r="A116" i="34"/>
  <c r="K115" i="34"/>
  <c r="J115" i="34"/>
  <c r="I115" i="34"/>
  <c r="D115" i="34"/>
  <c r="C115" i="34"/>
  <c r="A115" i="34"/>
  <c r="K114" i="34"/>
  <c r="J114" i="34"/>
  <c r="I114" i="34"/>
  <c r="D114" i="34"/>
  <c r="C114" i="34"/>
  <c r="A114" i="34"/>
  <c r="K113" i="34"/>
  <c r="J113" i="34"/>
  <c r="I113" i="34"/>
  <c r="D113" i="34"/>
  <c r="C113" i="34"/>
  <c r="A113" i="34"/>
  <c r="K112" i="34"/>
  <c r="J112" i="34"/>
  <c r="I112" i="34"/>
  <c r="D112" i="34"/>
  <c r="C112" i="34"/>
  <c r="A112" i="34"/>
  <c r="K111" i="34"/>
  <c r="J111" i="34"/>
  <c r="I111" i="34"/>
  <c r="D111" i="34"/>
  <c r="C111" i="34"/>
  <c r="A111" i="34"/>
  <c r="K110" i="34"/>
  <c r="J110" i="34"/>
  <c r="I110" i="34"/>
  <c r="D110" i="34"/>
  <c r="C110" i="34"/>
  <c r="A110" i="34"/>
  <c r="K109" i="34"/>
  <c r="J109" i="34"/>
  <c r="I109" i="34"/>
  <c r="D109" i="34"/>
  <c r="C109" i="34"/>
  <c r="A109" i="34"/>
  <c r="K108" i="34"/>
  <c r="J108" i="34"/>
  <c r="I108" i="34"/>
  <c r="D108" i="34"/>
  <c r="C108" i="34"/>
  <c r="A108" i="34"/>
  <c r="K107" i="34"/>
  <c r="J107" i="34"/>
  <c r="I107" i="34"/>
  <c r="D107" i="34"/>
  <c r="C107" i="34"/>
  <c r="A107" i="34"/>
  <c r="K106" i="34"/>
  <c r="J106" i="34"/>
  <c r="I106" i="34"/>
  <c r="D106" i="34"/>
  <c r="C106" i="34"/>
  <c r="A106" i="34"/>
  <c r="K105" i="34"/>
  <c r="J105" i="34"/>
  <c r="I105" i="34"/>
  <c r="D105" i="34"/>
  <c r="C105" i="34"/>
  <c r="A105" i="34"/>
  <c r="K104" i="34"/>
  <c r="J104" i="34"/>
  <c r="I104" i="34"/>
  <c r="D104" i="34"/>
  <c r="C104" i="34"/>
  <c r="A104" i="34"/>
  <c r="K103" i="34"/>
  <c r="J103" i="34"/>
  <c r="I103" i="34"/>
  <c r="D103" i="34"/>
  <c r="C103" i="34"/>
  <c r="A103" i="34"/>
  <c r="K102" i="34"/>
  <c r="J102" i="34"/>
  <c r="I102" i="34"/>
  <c r="D102" i="34"/>
  <c r="C102" i="34"/>
  <c r="A102" i="34"/>
  <c r="K101" i="34"/>
  <c r="J101" i="34"/>
  <c r="I101" i="34"/>
  <c r="D101" i="34"/>
  <c r="C101" i="34"/>
  <c r="A101" i="34"/>
  <c r="K100" i="34"/>
  <c r="J100" i="34"/>
  <c r="I100" i="34"/>
  <c r="D100" i="34"/>
  <c r="C100" i="34"/>
  <c r="A100" i="34"/>
  <c r="K99" i="34"/>
  <c r="J99" i="34"/>
  <c r="I99" i="34"/>
  <c r="D99" i="34"/>
  <c r="C99" i="34"/>
  <c r="A99" i="34"/>
  <c r="K98" i="34"/>
  <c r="J98" i="34"/>
  <c r="I98" i="34"/>
  <c r="D98" i="34"/>
  <c r="C98" i="34"/>
  <c r="A98" i="34"/>
  <c r="K97" i="34"/>
  <c r="J97" i="34"/>
  <c r="I97" i="34"/>
  <c r="D97" i="34"/>
  <c r="C97" i="34"/>
  <c r="A97" i="34"/>
  <c r="K96" i="34"/>
  <c r="J96" i="34"/>
  <c r="I96" i="34"/>
  <c r="D96" i="34"/>
  <c r="C96" i="34"/>
  <c r="A96" i="34"/>
  <c r="K95" i="34"/>
  <c r="J95" i="34"/>
  <c r="I95" i="34"/>
  <c r="D95" i="34"/>
  <c r="C95" i="34"/>
  <c r="A95" i="34"/>
  <c r="K94" i="34"/>
  <c r="J94" i="34"/>
  <c r="I94" i="34"/>
  <c r="D94" i="34"/>
  <c r="C94" i="34"/>
  <c r="A94" i="34"/>
  <c r="K93" i="34"/>
  <c r="J93" i="34"/>
  <c r="I93" i="34"/>
  <c r="D93" i="34"/>
  <c r="C93" i="34"/>
  <c r="A93" i="34"/>
  <c r="K92" i="34"/>
  <c r="J92" i="34"/>
  <c r="I92" i="34"/>
  <c r="D92" i="34"/>
  <c r="C92" i="34"/>
  <c r="A92" i="34"/>
  <c r="K91" i="34"/>
  <c r="J91" i="34"/>
  <c r="I91" i="34"/>
  <c r="D91" i="34"/>
  <c r="C91" i="34"/>
  <c r="A91" i="34"/>
  <c r="K90" i="34"/>
  <c r="J90" i="34"/>
  <c r="I90" i="34"/>
  <c r="D90" i="34"/>
  <c r="C90" i="34"/>
  <c r="A90" i="34"/>
  <c r="K89" i="34"/>
  <c r="J89" i="34"/>
  <c r="I89" i="34"/>
  <c r="D89" i="34"/>
  <c r="C89" i="34"/>
  <c r="A89" i="34"/>
  <c r="K88" i="34"/>
  <c r="J88" i="34"/>
  <c r="I88" i="34"/>
  <c r="D88" i="34"/>
  <c r="C88" i="34"/>
  <c r="A88" i="34"/>
  <c r="K87" i="34"/>
  <c r="J87" i="34"/>
  <c r="I87" i="34"/>
  <c r="D87" i="34"/>
  <c r="C87" i="34"/>
  <c r="A87" i="34"/>
  <c r="K86" i="34"/>
  <c r="J86" i="34"/>
  <c r="I86" i="34"/>
  <c r="D86" i="34"/>
  <c r="C86" i="34"/>
  <c r="A86" i="34"/>
  <c r="K85" i="34"/>
  <c r="J85" i="34"/>
  <c r="I85" i="34"/>
  <c r="D85" i="34"/>
  <c r="C85" i="34"/>
  <c r="A85" i="34"/>
  <c r="K84" i="34"/>
  <c r="J84" i="34"/>
  <c r="I84" i="34"/>
  <c r="D84" i="34"/>
  <c r="C84" i="34"/>
  <c r="A84" i="34"/>
  <c r="K83" i="34"/>
  <c r="J83" i="34"/>
  <c r="I83" i="34"/>
  <c r="D83" i="34"/>
  <c r="C83" i="34"/>
  <c r="A83" i="34"/>
  <c r="K82" i="34"/>
  <c r="J82" i="34"/>
  <c r="I82" i="34"/>
  <c r="D82" i="34"/>
  <c r="C82" i="34"/>
  <c r="A82" i="34"/>
  <c r="K81" i="34"/>
  <c r="J81" i="34"/>
  <c r="I81" i="34"/>
  <c r="D81" i="34"/>
  <c r="C81" i="34"/>
  <c r="A81" i="34"/>
  <c r="K80" i="34"/>
  <c r="J80" i="34"/>
  <c r="I80" i="34"/>
  <c r="D80" i="34"/>
  <c r="C80" i="34"/>
  <c r="A80" i="34"/>
  <c r="K79" i="34"/>
  <c r="J79" i="34"/>
  <c r="I79" i="34"/>
  <c r="D79" i="34"/>
  <c r="C79" i="34"/>
  <c r="A79" i="34"/>
  <c r="K78" i="34"/>
  <c r="J78" i="34"/>
  <c r="I78" i="34"/>
  <c r="D78" i="34"/>
  <c r="C78" i="34"/>
  <c r="A78" i="34"/>
  <c r="K77" i="34"/>
  <c r="J77" i="34"/>
  <c r="I77" i="34"/>
  <c r="D77" i="34"/>
  <c r="C77" i="34"/>
  <c r="A77" i="34"/>
  <c r="K76" i="34"/>
  <c r="J76" i="34"/>
  <c r="I76" i="34"/>
  <c r="D76" i="34"/>
  <c r="C76" i="34"/>
  <c r="A76" i="34"/>
  <c r="K75" i="34"/>
  <c r="J75" i="34"/>
  <c r="I75" i="34"/>
  <c r="D75" i="34"/>
  <c r="C75" i="34"/>
  <c r="A75" i="34"/>
  <c r="K74" i="34"/>
  <c r="J74" i="34"/>
  <c r="I74" i="34"/>
  <c r="D74" i="34"/>
  <c r="C74" i="34"/>
  <c r="A74" i="34"/>
  <c r="K73" i="34"/>
  <c r="J73" i="34"/>
  <c r="I73" i="34"/>
  <c r="D73" i="34"/>
  <c r="C73" i="34"/>
  <c r="A73" i="34"/>
  <c r="K72" i="34"/>
  <c r="J72" i="34"/>
  <c r="I72" i="34"/>
  <c r="D72" i="34"/>
  <c r="C72" i="34"/>
  <c r="A72" i="34"/>
  <c r="K71" i="34"/>
  <c r="J71" i="34"/>
  <c r="I71" i="34"/>
  <c r="D71" i="34"/>
  <c r="C71" i="34"/>
  <c r="A71" i="34"/>
  <c r="K70" i="34"/>
  <c r="J70" i="34"/>
  <c r="I70" i="34"/>
  <c r="D70" i="34"/>
  <c r="C70" i="34"/>
  <c r="A70" i="34"/>
  <c r="K69" i="34"/>
  <c r="J69" i="34"/>
  <c r="I69" i="34"/>
  <c r="D69" i="34"/>
  <c r="C69" i="34"/>
  <c r="A69" i="34"/>
  <c r="K68" i="34"/>
  <c r="J68" i="34"/>
  <c r="I68" i="34"/>
  <c r="D68" i="34"/>
  <c r="C68" i="34"/>
  <c r="A68" i="34"/>
  <c r="K67" i="34"/>
  <c r="J67" i="34"/>
  <c r="I67" i="34"/>
  <c r="D67" i="34"/>
  <c r="C67" i="34"/>
  <c r="A67" i="34"/>
  <c r="K66" i="34"/>
  <c r="J66" i="34"/>
  <c r="I66" i="34"/>
  <c r="D66" i="34"/>
  <c r="C66" i="34"/>
  <c r="A66" i="34"/>
  <c r="K65" i="34"/>
  <c r="J65" i="34"/>
  <c r="I65" i="34"/>
  <c r="D65" i="34"/>
  <c r="C65" i="34"/>
  <c r="A65" i="34"/>
  <c r="K64" i="34"/>
  <c r="J64" i="34"/>
  <c r="I64" i="34"/>
  <c r="D64" i="34"/>
  <c r="C64" i="34"/>
  <c r="A64" i="34"/>
  <c r="K63" i="34"/>
  <c r="J63" i="34"/>
  <c r="I63" i="34"/>
  <c r="D63" i="34"/>
  <c r="C63" i="34"/>
  <c r="A63" i="34"/>
  <c r="K62" i="34"/>
  <c r="J62" i="34"/>
  <c r="I62" i="34"/>
  <c r="D62" i="34"/>
  <c r="C62" i="34"/>
  <c r="A62" i="34"/>
  <c r="K61" i="34"/>
  <c r="J61" i="34"/>
  <c r="I61" i="34"/>
  <c r="D61" i="34"/>
  <c r="C61" i="34"/>
  <c r="A61" i="34"/>
  <c r="K60" i="34"/>
  <c r="J60" i="34"/>
  <c r="I60" i="34"/>
  <c r="D60" i="34"/>
  <c r="C60" i="34"/>
  <c r="A60" i="34"/>
  <c r="K59" i="34"/>
  <c r="J59" i="34"/>
  <c r="I59" i="34"/>
  <c r="D59" i="34"/>
  <c r="C59" i="34"/>
  <c r="A59" i="34"/>
  <c r="K58" i="34"/>
  <c r="J58" i="34"/>
  <c r="I58" i="34"/>
  <c r="D58" i="34"/>
  <c r="C58" i="34"/>
  <c r="A58" i="34"/>
  <c r="K57" i="34"/>
  <c r="J57" i="34"/>
  <c r="I57" i="34"/>
  <c r="D57" i="34"/>
  <c r="C57" i="34"/>
  <c r="A57" i="34"/>
  <c r="K56" i="34"/>
  <c r="J56" i="34"/>
  <c r="I56" i="34"/>
  <c r="D56" i="34"/>
  <c r="C56" i="34"/>
  <c r="A56" i="34"/>
  <c r="K55" i="34"/>
  <c r="J55" i="34"/>
  <c r="I55" i="34"/>
  <c r="D55" i="34"/>
  <c r="C55" i="34"/>
  <c r="A55" i="34"/>
  <c r="K54" i="34"/>
  <c r="J54" i="34"/>
  <c r="I54" i="34"/>
  <c r="D54" i="34"/>
  <c r="C54" i="34"/>
  <c r="A54" i="34"/>
  <c r="K53" i="34"/>
  <c r="J53" i="34"/>
  <c r="I53" i="34"/>
  <c r="D53" i="34"/>
  <c r="C53" i="34"/>
  <c r="A53" i="34"/>
  <c r="K52" i="34"/>
  <c r="J52" i="34"/>
  <c r="I52" i="34"/>
  <c r="D52" i="34"/>
  <c r="C52" i="34"/>
  <c r="A52" i="34"/>
  <c r="K51" i="34"/>
  <c r="J51" i="34"/>
  <c r="I51" i="34"/>
  <c r="D51" i="34"/>
  <c r="C51" i="34"/>
  <c r="A51" i="34"/>
  <c r="K50" i="34"/>
  <c r="J50" i="34"/>
  <c r="I50" i="34"/>
  <c r="D50" i="34"/>
  <c r="C50" i="34"/>
  <c r="A50" i="34"/>
  <c r="K49" i="34"/>
  <c r="J49" i="34"/>
  <c r="I49" i="34"/>
  <c r="D49" i="34"/>
  <c r="C49" i="34"/>
  <c r="A49" i="34"/>
  <c r="K48" i="34"/>
  <c r="J48" i="34"/>
  <c r="I48" i="34"/>
  <c r="D48" i="34"/>
  <c r="C48" i="34"/>
  <c r="A48" i="34"/>
  <c r="K47" i="34"/>
  <c r="J47" i="34"/>
  <c r="I47" i="34"/>
  <c r="D47" i="34"/>
  <c r="C47" i="34"/>
  <c r="A47" i="34"/>
  <c r="K46" i="34"/>
  <c r="J46" i="34"/>
  <c r="I46" i="34"/>
  <c r="D46" i="34"/>
  <c r="C46" i="34"/>
  <c r="A46" i="34"/>
  <c r="K45" i="34"/>
  <c r="J45" i="34"/>
  <c r="I45" i="34"/>
  <c r="D45" i="34"/>
  <c r="C45" i="34"/>
  <c r="A45" i="34"/>
  <c r="K44" i="34"/>
  <c r="J44" i="34"/>
  <c r="I44" i="34"/>
  <c r="D44" i="34"/>
  <c r="C44" i="34"/>
  <c r="A44" i="34"/>
  <c r="K43" i="34"/>
  <c r="J43" i="34"/>
  <c r="I43" i="34"/>
  <c r="D43" i="34"/>
  <c r="C43" i="34"/>
  <c r="A43" i="34"/>
  <c r="K42" i="34"/>
  <c r="J42" i="34"/>
  <c r="I42" i="34"/>
  <c r="D42" i="34"/>
  <c r="C42" i="34"/>
  <c r="A42" i="34"/>
  <c r="K41" i="34"/>
  <c r="J41" i="34"/>
  <c r="I41" i="34"/>
  <c r="D41" i="34"/>
  <c r="C41" i="34"/>
  <c r="A41" i="34"/>
  <c r="K40" i="34"/>
  <c r="J40" i="34"/>
  <c r="I40" i="34"/>
  <c r="D40" i="34"/>
  <c r="C40" i="34"/>
  <c r="A40" i="34"/>
  <c r="K39" i="34"/>
  <c r="J39" i="34"/>
  <c r="I39" i="34"/>
  <c r="D39" i="34"/>
  <c r="C39" i="34"/>
  <c r="A39" i="34"/>
  <c r="K38" i="34"/>
  <c r="J38" i="34"/>
  <c r="I38" i="34"/>
  <c r="D38" i="34"/>
  <c r="C38" i="34"/>
  <c r="A38" i="34"/>
  <c r="K37" i="34"/>
  <c r="J37" i="34"/>
  <c r="I37" i="34"/>
  <c r="D37" i="34"/>
  <c r="C37" i="34"/>
  <c r="A37" i="34"/>
  <c r="K36" i="34"/>
  <c r="J36" i="34"/>
  <c r="I36" i="34"/>
  <c r="D36" i="34"/>
  <c r="C36" i="34"/>
  <c r="A36" i="34"/>
  <c r="K35" i="34"/>
  <c r="J35" i="34"/>
  <c r="I35" i="34"/>
  <c r="D35" i="34"/>
  <c r="C35" i="34"/>
  <c r="A35" i="34"/>
  <c r="K34" i="34"/>
  <c r="J34" i="34"/>
  <c r="I34" i="34"/>
  <c r="D34" i="34"/>
  <c r="C34" i="34"/>
  <c r="A34" i="34"/>
  <c r="K33" i="34"/>
  <c r="J33" i="34"/>
  <c r="I33" i="34"/>
  <c r="D33" i="34"/>
  <c r="C33" i="34"/>
  <c r="A33" i="34"/>
  <c r="K32" i="34"/>
  <c r="J32" i="34"/>
  <c r="I32" i="34"/>
  <c r="D32" i="34"/>
  <c r="C32" i="34"/>
  <c r="A32" i="34"/>
  <c r="K31" i="34"/>
  <c r="J31" i="34"/>
  <c r="I31" i="34"/>
  <c r="D31" i="34"/>
  <c r="C31" i="34"/>
  <c r="A31" i="34"/>
  <c r="K30" i="34"/>
  <c r="J30" i="34"/>
  <c r="I30" i="34"/>
  <c r="D30" i="34"/>
  <c r="C30" i="34"/>
  <c r="A30" i="34"/>
  <c r="K29" i="34"/>
  <c r="J29" i="34"/>
  <c r="I29" i="34"/>
  <c r="D29" i="34"/>
  <c r="C29" i="34"/>
  <c r="A29" i="34"/>
  <c r="K28" i="34"/>
  <c r="J28" i="34"/>
  <c r="I28" i="34"/>
  <c r="D28" i="34"/>
  <c r="C28" i="34"/>
  <c r="A28" i="34"/>
  <c r="K27" i="34"/>
  <c r="J27" i="34"/>
  <c r="I27" i="34"/>
  <c r="D27" i="34"/>
  <c r="C27" i="34"/>
  <c r="A27" i="34"/>
  <c r="K26" i="34"/>
  <c r="J26" i="34"/>
  <c r="I26" i="34"/>
  <c r="D26" i="34"/>
  <c r="C26" i="34"/>
  <c r="A26" i="34"/>
  <c r="K25" i="34"/>
  <c r="J25" i="34"/>
  <c r="I25" i="34"/>
  <c r="D25" i="34"/>
  <c r="C25" i="34"/>
  <c r="A25" i="34"/>
  <c r="K24" i="34"/>
  <c r="J24" i="34"/>
  <c r="I24" i="34"/>
  <c r="D24" i="34"/>
  <c r="C24" i="34"/>
  <c r="A24" i="34"/>
  <c r="K23" i="34"/>
  <c r="J23" i="34"/>
  <c r="I23" i="34"/>
  <c r="D23" i="34"/>
  <c r="C23" i="34"/>
  <c r="A23" i="34"/>
  <c r="K22" i="34"/>
  <c r="J22" i="34"/>
  <c r="I22" i="34"/>
  <c r="D22" i="34"/>
  <c r="C22" i="34"/>
  <c r="A22" i="34"/>
  <c r="K21" i="34"/>
  <c r="J21" i="34"/>
  <c r="I21" i="34"/>
  <c r="D21" i="34"/>
  <c r="C21" i="34"/>
  <c r="A21" i="34"/>
  <c r="K20" i="34"/>
  <c r="J20" i="34"/>
  <c r="I20" i="34"/>
  <c r="D20" i="34"/>
  <c r="C20" i="34"/>
  <c r="A20" i="34"/>
  <c r="K19" i="34"/>
  <c r="J19" i="34"/>
  <c r="I19" i="34"/>
  <c r="D19" i="34"/>
  <c r="C19" i="34"/>
  <c r="A19" i="34"/>
  <c r="K18" i="34"/>
  <c r="J18" i="34"/>
  <c r="I18" i="34"/>
  <c r="D18" i="34"/>
  <c r="C18" i="34"/>
  <c r="A18" i="34"/>
  <c r="K17" i="34"/>
  <c r="J17" i="34"/>
  <c r="I17" i="34"/>
  <c r="D17" i="34"/>
  <c r="C17" i="34"/>
  <c r="A17" i="34"/>
  <c r="K16" i="34"/>
  <c r="J16" i="34"/>
  <c r="I16" i="34"/>
  <c r="D16" i="34"/>
  <c r="C16" i="34"/>
  <c r="A16" i="34"/>
  <c r="K15" i="34"/>
  <c r="J15" i="34"/>
  <c r="I15" i="34"/>
  <c r="D15" i="34"/>
  <c r="C15" i="34"/>
  <c r="A15" i="34"/>
  <c r="K14" i="34"/>
  <c r="J14" i="34"/>
  <c r="I14" i="34"/>
  <c r="D14" i="34"/>
  <c r="C14" i="34"/>
  <c r="A14" i="34"/>
  <c r="B9" i="34"/>
  <c r="B10" i="34" s="1"/>
  <c r="B8" i="34"/>
  <c r="J208" i="33"/>
  <c r="K208" i="33" s="1"/>
  <c r="G208" i="33"/>
  <c r="D208" i="33"/>
  <c r="C208" i="33"/>
  <c r="B208" i="33"/>
  <c r="J207" i="33"/>
  <c r="K207" i="33" s="1"/>
  <c r="G207" i="33"/>
  <c r="D207" i="33"/>
  <c r="C207" i="33"/>
  <c r="B207" i="33"/>
  <c r="J206" i="33"/>
  <c r="K206" i="33" s="1"/>
  <c r="G206" i="33"/>
  <c r="D206" i="33"/>
  <c r="C206" i="33"/>
  <c r="B206" i="33"/>
  <c r="J205" i="33"/>
  <c r="K205" i="33" s="1"/>
  <c r="G205" i="33"/>
  <c r="D205" i="33"/>
  <c r="C205" i="33"/>
  <c r="B205" i="33"/>
  <c r="J204" i="33"/>
  <c r="K204" i="33" s="1"/>
  <c r="G204" i="33"/>
  <c r="D204" i="33"/>
  <c r="C204" i="33"/>
  <c r="B204" i="33"/>
  <c r="J203" i="33"/>
  <c r="K203" i="33" s="1"/>
  <c r="G203" i="33"/>
  <c r="D203" i="33"/>
  <c r="C203" i="33"/>
  <c r="B203" i="33"/>
  <c r="J202" i="33"/>
  <c r="K202" i="33" s="1"/>
  <c r="G202" i="33"/>
  <c r="D202" i="33"/>
  <c r="C202" i="33"/>
  <c r="B202" i="33"/>
  <c r="J201" i="33"/>
  <c r="K201" i="33" s="1"/>
  <c r="G201" i="33"/>
  <c r="D201" i="33"/>
  <c r="C201" i="33"/>
  <c r="B201" i="33"/>
  <c r="J200" i="33"/>
  <c r="K200" i="33" s="1"/>
  <c r="G200" i="33"/>
  <c r="D200" i="33"/>
  <c r="C200" i="33"/>
  <c r="B200" i="33"/>
  <c r="J199" i="33"/>
  <c r="K199" i="33" s="1"/>
  <c r="G199" i="33"/>
  <c r="D199" i="33"/>
  <c r="C199" i="33"/>
  <c r="B199" i="33"/>
  <c r="J198" i="33"/>
  <c r="K198" i="33" s="1"/>
  <c r="G198" i="33"/>
  <c r="D198" i="33"/>
  <c r="C198" i="33"/>
  <c r="B198" i="33"/>
  <c r="J197" i="33"/>
  <c r="K197" i="33" s="1"/>
  <c r="G197" i="33"/>
  <c r="D197" i="33"/>
  <c r="C197" i="33"/>
  <c r="B197" i="33"/>
  <c r="J196" i="33"/>
  <c r="K196" i="33" s="1"/>
  <c r="G196" i="33"/>
  <c r="D196" i="33"/>
  <c r="C196" i="33"/>
  <c r="B196" i="33"/>
  <c r="J195" i="33"/>
  <c r="K195" i="33" s="1"/>
  <c r="G195" i="33"/>
  <c r="D195" i="33"/>
  <c r="C195" i="33"/>
  <c r="B195" i="33"/>
  <c r="J194" i="33"/>
  <c r="K194" i="33" s="1"/>
  <c r="G194" i="33"/>
  <c r="D194" i="33"/>
  <c r="C194" i="33"/>
  <c r="B194" i="33"/>
  <c r="J193" i="33"/>
  <c r="K193" i="33" s="1"/>
  <c r="G193" i="33"/>
  <c r="D193" i="33"/>
  <c r="C193" i="33"/>
  <c r="B193" i="33"/>
  <c r="J192" i="33"/>
  <c r="K192" i="33" s="1"/>
  <c r="G192" i="33"/>
  <c r="D192" i="33"/>
  <c r="C192" i="33"/>
  <c r="B192" i="33"/>
  <c r="J191" i="33"/>
  <c r="K191" i="33" s="1"/>
  <c r="G191" i="33"/>
  <c r="D191" i="33"/>
  <c r="C191" i="33"/>
  <c r="B191" i="33"/>
  <c r="J190" i="33"/>
  <c r="K190" i="33" s="1"/>
  <c r="G190" i="33"/>
  <c r="D190" i="33"/>
  <c r="C190" i="33"/>
  <c r="B190" i="33"/>
  <c r="J189" i="33"/>
  <c r="K189" i="33" s="1"/>
  <c r="G189" i="33"/>
  <c r="D189" i="33"/>
  <c r="C189" i="33"/>
  <c r="B189" i="33"/>
  <c r="J188" i="33"/>
  <c r="K188" i="33" s="1"/>
  <c r="G188" i="33"/>
  <c r="D188" i="33"/>
  <c r="C188" i="33"/>
  <c r="B188" i="33"/>
  <c r="J187" i="33"/>
  <c r="K187" i="33" s="1"/>
  <c r="G187" i="33"/>
  <c r="D187" i="33"/>
  <c r="C187" i="33"/>
  <c r="B187" i="33"/>
  <c r="J186" i="33"/>
  <c r="K186" i="33" s="1"/>
  <c r="G186" i="33"/>
  <c r="D186" i="33"/>
  <c r="C186" i="33"/>
  <c r="B186" i="33"/>
  <c r="J185" i="33"/>
  <c r="K185" i="33" s="1"/>
  <c r="G185" i="33"/>
  <c r="D185" i="33"/>
  <c r="C185" i="33"/>
  <c r="B185" i="33"/>
  <c r="J184" i="33"/>
  <c r="K184" i="33" s="1"/>
  <c r="G184" i="33"/>
  <c r="D184" i="33"/>
  <c r="C184" i="33"/>
  <c r="B184" i="33"/>
  <c r="J183" i="33"/>
  <c r="K183" i="33" s="1"/>
  <c r="G183" i="33"/>
  <c r="D183" i="33"/>
  <c r="C183" i="33"/>
  <c r="B183" i="33"/>
  <c r="J182" i="33"/>
  <c r="K182" i="33" s="1"/>
  <c r="G182" i="33"/>
  <c r="D182" i="33"/>
  <c r="C182" i="33"/>
  <c r="B182" i="33"/>
  <c r="J181" i="33"/>
  <c r="K181" i="33" s="1"/>
  <c r="G181" i="33"/>
  <c r="D181" i="33"/>
  <c r="C181" i="33"/>
  <c r="B181" i="33"/>
  <c r="J180" i="33"/>
  <c r="K180" i="33" s="1"/>
  <c r="G180" i="33"/>
  <c r="D180" i="33"/>
  <c r="C180" i="33"/>
  <c r="B180" i="33"/>
  <c r="J179" i="33"/>
  <c r="K179" i="33" s="1"/>
  <c r="G179" i="33"/>
  <c r="D179" i="33"/>
  <c r="C179" i="33"/>
  <c r="B179" i="33"/>
  <c r="J178" i="33"/>
  <c r="K178" i="33" s="1"/>
  <c r="G178" i="33"/>
  <c r="D178" i="33"/>
  <c r="C178" i="33"/>
  <c r="B178" i="33"/>
  <c r="J177" i="33"/>
  <c r="K177" i="33" s="1"/>
  <c r="G177" i="33"/>
  <c r="D177" i="33"/>
  <c r="C177" i="33"/>
  <c r="B177" i="33"/>
  <c r="J176" i="33"/>
  <c r="K176" i="33" s="1"/>
  <c r="G176" i="33"/>
  <c r="D176" i="33"/>
  <c r="C176" i="33"/>
  <c r="B176" i="33"/>
  <c r="J175" i="33"/>
  <c r="K175" i="33" s="1"/>
  <c r="G175" i="33"/>
  <c r="D175" i="33"/>
  <c r="C175" i="33"/>
  <c r="B175" i="33"/>
  <c r="J174" i="33"/>
  <c r="K174" i="33" s="1"/>
  <c r="G174" i="33"/>
  <c r="D174" i="33"/>
  <c r="C174" i="33"/>
  <c r="B174" i="33"/>
  <c r="J173" i="33"/>
  <c r="K173" i="33" s="1"/>
  <c r="G173" i="33"/>
  <c r="D173" i="33"/>
  <c r="C173" i="33"/>
  <c r="B173" i="33"/>
  <c r="J172" i="33"/>
  <c r="K172" i="33" s="1"/>
  <c r="G172" i="33"/>
  <c r="D172" i="33"/>
  <c r="C172" i="33"/>
  <c r="B172" i="33"/>
  <c r="J171" i="33"/>
  <c r="K171" i="33" s="1"/>
  <c r="G171" i="33"/>
  <c r="D171" i="33"/>
  <c r="C171" i="33"/>
  <c r="B171" i="33"/>
  <c r="J170" i="33"/>
  <c r="K170" i="33" s="1"/>
  <c r="G170" i="33"/>
  <c r="D170" i="33"/>
  <c r="C170" i="33"/>
  <c r="B170" i="33"/>
  <c r="J169" i="33"/>
  <c r="K169" i="33" s="1"/>
  <c r="G169" i="33"/>
  <c r="D169" i="33"/>
  <c r="C169" i="33"/>
  <c r="B169" i="33"/>
  <c r="J168" i="33"/>
  <c r="K168" i="33" s="1"/>
  <c r="G168" i="33"/>
  <c r="D168" i="33"/>
  <c r="C168" i="33"/>
  <c r="B168" i="33"/>
  <c r="J167" i="33"/>
  <c r="K167" i="33" s="1"/>
  <c r="G167" i="33"/>
  <c r="D167" i="33"/>
  <c r="C167" i="33"/>
  <c r="B167" i="33"/>
  <c r="J166" i="33"/>
  <c r="K166" i="33" s="1"/>
  <c r="G166" i="33"/>
  <c r="D166" i="33"/>
  <c r="C166" i="33"/>
  <c r="B166" i="33"/>
  <c r="J165" i="33"/>
  <c r="K165" i="33" s="1"/>
  <c r="G165" i="33"/>
  <c r="D165" i="33"/>
  <c r="C165" i="33"/>
  <c r="B165" i="33"/>
  <c r="J164" i="33"/>
  <c r="K164" i="33" s="1"/>
  <c r="G164" i="33"/>
  <c r="D164" i="33"/>
  <c r="C164" i="33"/>
  <c r="B164" i="33"/>
  <c r="J163" i="33"/>
  <c r="K163" i="33" s="1"/>
  <c r="G163" i="33"/>
  <c r="D163" i="33"/>
  <c r="C163" i="33"/>
  <c r="B163" i="33"/>
  <c r="J162" i="33"/>
  <c r="K162" i="33" s="1"/>
  <c r="G162" i="33"/>
  <c r="D162" i="33"/>
  <c r="C162" i="33"/>
  <c r="B162" i="33"/>
  <c r="J161" i="33"/>
  <c r="K161" i="33" s="1"/>
  <c r="G161" i="33"/>
  <c r="D161" i="33"/>
  <c r="C161" i="33"/>
  <c r="B161" i="33"/>
  <c r="J160" i="33"/>
  <c r="K160" i="33" s="1"/>
  <c r="G160" i="33"/>
  <c r="D160" i="33"/>
  <c r="C160" i="33"/>
  <c r="B160" i="33"/>
  <c r="J159" i="33"/>
  <c r="K159" i="33" s="1"/>
  <c r="G159" i="33"/>
  <c r="D159" i="33"/>
  <c r="C159" i="33"/>
  <c r="B159" i="33"/>
  <c r="J158" i="33"/>
  <c r="K158" i="33" s="1"/>
  <c r="G158" i="33"/>
  <c r="D158" i="33"/>
  <c r="C158" i="33"/>
  <c r="B158" i="33"/>
  <c r="J157" i="33"/>
  <c r="K157" i="33" s="1"/>
  <c r="G157" i="33"/>
  <c r="D157" i="33"/>
  <c r="C157" i="33"/>
  <c r="B157" i="33"/>
  <c r="J156" i="33"/>
  <c r="K156" i="33" s="1"/>
  <c r="G156" i="33"/>
  <c r="D156" i="33"/>
  <c r="C156" i="33"/>
  <c r="B156" i="33"/>
  <c r="J155" i="33"/>
  <c r="K155" i="33" s="1"/>
  <c r="G155" i="33"/>
  <c r="D155" i="33"/>
  <c r="C155" i="33"/>
  <c r="B155" i="33"/>
  <c r="J154" i="33"/>
  <c r="K154" i="33" s="1"/>
  <c r="G154" i="33"/>
  <c r="D154" i="33"/>
  <c r="C154" i="33"/>
  <c r="B154" i="33"/>
  <c r="J153" i="33"/>
  <c r="K153" i="33" s="1"/>
  <c r="G153" i="33"/>
  <c r="D153" i="33"/>
  <c r="C153" i="33"/>
  <c r="B153" i="33"/>
  <c r="J152" i="33"/>
  <c r="K152" i="33" s="1"/>
  <c r="G152" i="33"/>
  <c r="D152" i="33"/>
  <c r="C152" i="33"/>
  <c r="B152" i="33"/>
  <c r="J151" i="33"/>
  <c r="K151" i="33" s="1"/>
  <c r="G151" i="33"/>
  <c r="D151" i="33"/>
  <c r="C151" i="33"/>
  <c r="B151" i="33"/>
  <c r="J150" i="33"/>
  <c r="K150" i="33" s="1"/>
  <c r="G150" i="33"/>
  <c r="D150" i="33"/>
  <c r="C150" i="33"/>
  <c r="B150" i="33"/>
  <c r="J149" i="33"/>
  <c r="K149" i="33" s="1"/>
  <c r="G149" i="33"/>
  <c r="D149" i="33"/>
  <c r="C149" i="33"/>
  <c r="B149" i="33"/>
  <c r="J148" i="33"/>
  <c r="K148" i="33" s="1"/>
  <c r="G148" i="33"/>
  <c r="D148" i="33"/>
  <c r="C148" i="33"/>
  <c r="B148" i="33"/>
  <c r="J147" i="33"/>
  <c r="K147" i="33" s="1"/>
  <c r="G147" i="33"/>
  <c r="D147" i="33"/>
  <c r="C147" i="33"/>
  <c r="B147" i="33"/>
  <c r="J146" i="33"/>
  <c r="K146" i="33" s="1"/>
  <c r="G146" i="33"/>
  <c r="D146" i="33"/>
  <c r="C146" i="33"/>
  <c r="B146" i="33"/>
  <c r="J145" i="33"/>
  <c r="K145" i="33" s="1"/>
  <c r="G145" i="33"/>
  <c r="D145" i="33"/>
  <c r="C145" i="33"/>
  <c r="B145" i="33"/>
  <c r="J144" i="33"/>
  <c r="K144" i="33" s="1"/>
  <c r="G144" i="33"/>
  <c r="D144" i="33"/>
  <c r="C144" i="33"/>
  <c r="B144" i="33"/>
  <c r="J143" i="33"/>
  <c r="K143" i="33" s="1"/>
  <c r="G143" i="33"/>
  <c r="D143" i="33"/>
  <c r="C143" i="33"/>
  <c r="B143" i="33"/>
  <c r="J142" i="33"/>
  <c r="K142" i="33" s="1"/>
  <c r="G142" i="33"/>
  <c r="D142" i="33"/>
  <c r="C142" i="33"/>
  <c r="B142" i="33"/>
  <c r="J141" i="33"/>
  <c r="K141" i="33" s="1"/>
  <c r="G141" i="33"/>
  <c r="D141" i="33"/>
  <c r="C141" i="33"/>
  <c r="B141" i="33"/>
  <c r="J140" i="33"/>
  <c r="K140" i="33" s="1"/>
  <c r="G140" i="33"/>
  <c r="D140" i="33"/>
  <c r="C140" i="33"/>
  <c r="B140" i="33"/>
  <c r="J139" i="33"/>
  <c r="K139" i="33" s="1"/>
  <c r="G139" i="33"/>
  <c r="D139" i="33"/>
  <c r="C139" i="33"/>
  <c r="B139" i="33"/>
  <c r="J138" i="33"/>
  <c r="K138" i="33" s="1"/>
  <c r="G138" i="33"/>
  <c r="D138" i="33"/>
  <c r="C138" i="33"/>
  <c r="B138" i="33"/>
  <c r="J137" i="33"/>
  <c r="K137" i="33" s="1"/>
  <c r="G137" i="33"/>
  <c r="D137" i="33"/>
  <c r="C137" i="33"/>
  <c r="B137" i="33"/>
  <c r="J136" i="33"/>
  <c r="K136" i="33" s="1"/>
  <c r="G136" i="33"/>
  <c r="D136" i="33"/>
  <c r="C136" i="33"/>
  <c r="B136" i="33"/>
  <c r="J135" i="33"/>
  <c r="K135" i="33" s="1"/>
  <c r="G135" i="33"/>
  <c r="D135" i="33"/>
  <c r="C135" i="33"/>
  <c r="B135" i="33"/>
  <c r="J134" i="33"/>
  <c r="K134" i="33" s="1"/>
  <c r="G134" i="33"/>
  <c r="D134" i="33"/>
  <c r="C134" i="33"/>
  <c r="B134" i="33"/>
  <c r="J133" i="33"/>
  <c r="K133" i="33" s="1"/>
  <c r="G133" i="33"/>
  <c r="D133" i="33"/>
  <c r="C133" i="33"/>
  <c r="B133" i="33"/>
  <c r="J132" i="33"/>
  <c r="K132" i="33" s="1"/>
  <c r="G132" i="33"/>
  <c r="D132" i="33"/>
  <c r="C132" i="33"/>
  <c r="B132" i="33"/>
  <c r="J131" i="33"/>
  <c r="K131" i="33" s="1"/>
  <c r="G131" i="33"/>
  <c r="D131" i="33"/>
  <c r="C131" i="33"/>
  <c r="B131" i="33"/>
  <c r="J130" i="33"/>
  <c r="K130" i="33" s="1"/>
  <c r="G130" i="33"/>
  <c r="D130" i="33"/>
  <c r="C130" i="33"/>
  <c r="B130" i="33"/>
  <c r="J129" i="33"/>
  <c r="K129" i="33" s="1"/>
  <c r="G129" i="33"/>
  <c r="D129" i="33"/>
  <c r="C129" i="33"/>
  <c r="B129" i="33"/>
  <c r="J128" i="33"/>
  <c r="K128" i="33" s="1"/>
  <c r="G128" i="33"/>
  <c r="D128" i="33"/>
  <c r="C128" i="33"/>
  <c r="B128" i="33"/>
  <c r="J127" i="33"/>
  <c r="K127" i="33" s="1"/>
  <c r="G127" i="33"/>
  <c r="D127" i="33"/>
  <c r="C127" i="33"/>
  <c r="B127" i="33"/>
  <c r="J126" i="33"/>
  <c r="K126" i="33" s="1"/>
  <c r="G126" i="33"/>
  <c r="D126" i="33"/>
  <c r="C126" i="33"/>
  <c r="B126" i="33"/>
  <c r="J125" i="33"/>
  <c r="K125" i="33" s="1"/>
  <c r="G125" i="33"/>
  <c r="D125" i="33"/>
  <c r="C125" i="33"/>
  <c r="B125" i="33"/>
  <c r="J124" i="33"/>
  <c r="K124" i="33" s="1"/>
  <c r="G124" i="33"/>
  <c r="D124" i="33"/>
  <c r="C124" i="33"/>
  <c r="B124" i="33"/>
  <c r="J123" i="33"/>
  <c r="K123" i="33" s="1"/>
  <c r="G123" i="33"/>
  <c r="D123" i="33"/>
  <c r="C123" i="33"/>
  <c r="B123" i="33"/>
  <c r="J122" i="33"/>
  <c r="K122" i="33" s="1"/>
  <c r="G122" i="33"/>
  <c r="D122" i="33"/>
  <c r="C122" i="33"/>
  <c r="B122" i="33"/>
  <c r="J121" i="33"/>
  <c r="K121" i="33" s="1"/>
  <c r="G121" i="33"/>
  <c r="D121" i="33"/>
  <c r="C121" i="33"/>
  <c r="B121" i="33"/>
  <c r="J120" i="33"/>
  <c r="K120" i="33" s="1"/>
  <c r="G120" i="33"/>
  <c r="D120" i="33"/>
  <c r="C120" i="33"/>
  <c r="B120" i="33"/>
  <c r="J119" i="33"/>
  <c r="K119" i="33" s="1"/>
  <c r="G119" i="33"/>
  <c r="D119" i="33"/>
  <c r="C119" i="33"/>
  <c r="B119" i="33"/>
  <c r="J118" i="33"/>
  <c r="K118" i="33" s="1"/>
  <c r="G118" i="33"/>
  <c r="D118" i="33"/>
  <c r="C118" i="33"/>
  <c r="B118" i="33"/>
  <c r="J117" i="33"/>
  <c r="K117" i="33" s="1"/>
  <c r="G117" i="33"/>
  <c r="D117" i="33"/>
  <c r="C117" i="33"/>
  <c r="B117" i="33"/>
  <c r="J116" i="33"/>
  <c r="K116" i="33" s="1"/>
  <c r="G116" i="33"/>
  <c r="D116" i="33"/>
  <c r="C116" i="33"/>
  <c r="B116" i="33"/>
  <c r="J115" i="33"/>
  <c r="K115" i="33" s="1"/>
  <c r="G115" i="33"/>
  <c r="D115" i="33"/>
  <c r="C115" i="33"/>
  <c r="B115" i="33"/>
  <c r="J114" i="33"/>
  <c r="K114" i="33" s="1"/>
  <c r="G114" i="33"/>
  <c r="D114" i="33"/>
  <c r="C114" i="33"/>
  <c r="B114" i="33"/>
  <c r="J113" i="33"/>
  <c r="K113" i="33" s="1"/>
  <c r="G113" i="33"/>
  <c r="D113" i="33"/>
  <c r="C113" i="33"/>
  <c r="B113" i="33"/>
  <c r="J112" i="33"/>
  <c r="K112" i="33" s="1"/>
  <c r="G112" i="33"/>
  <c r="D112" i="33"/>
  <c r="C112" i="33"/>
  <c r="B112" i="33"/>
  <c r="J111" i="33"/>
  <c r="K111" i="33" s="1"/>
  <c r="G111" i="33"/>
  <c r="D111" i="33"/>
  <c r="C111" i="33"/>
  <c r="B111" i="33"/>
  <c r="J110" i="33"/>
  <c r="K110" i="33" s="1"/>
  <c r="G110" i="33"/>
  <c r="D110" i="33"/>
  <c r="C110" i="33"/>
  <c r="B110" i="33"/>
  <c r="J109" i="33"/>
  <c r="K109" i="33" s="1"/>
  <c r="G109" i="33"/>
  <c r="D109" i="33"/>
  <c r="C109" i="33"/>
  <c r="B109" i="33"/>
  <c r="J108" i="33"/>
  <c r="K108" i="33" s="1"/>
  <c r="G108" i="33"/>
  <c r="D108" i="33"/>
  <c r="C108" i="33"/>
  <c r="B108" i="33"/>
  <c r="J107" i="33"/>
  <c r="K107" i="33" s="1"/>
  <c r="G107" i="33"/>
  <c r="D107" i="33"/>
  <c r="C107" i="33"/>
  <c r="B107" i="33"/>
  <c r="J106" i="33"/>
  <c r="K106" i="33" s="1"/>
  <c r="G106" i="33"/>
  <c r="D106" i="33"/>
  <c r="C106" i="33"/>
  <c r="B106" i="33"/>
  <c r="J105" i="33"/>
  <c r="K105" i="33" s="1"/>
  <c r="G105" i="33"/>
  <c r="D105" i="33"/>
  <c r="C105" i="33"/>
  <c r="B105" i="33"/>
  <c r="J104" i="33"/>
  <c r="K104" i="33" s="1"/>
  <c r="G104" i="33"/>
  <c r="D104" i="33"/>
  <c r="C104" i="33"/>
  <c r="B104" i="33"/>
  <c r="J103" i="33"/>
  <c r="K103" i="33" s="1"/>
  <c r="G103" i="33"/>
  <c r="D103" i="33"/>
  <c r="C103" i="33"/>
  <c r="B103" i="33"/>
  <c r="J102" i="33"/>
  <c r="K102" i="33" s="1"/>
  <c r="G102" i="33"/>
  <c r="D102" i="33"/>
  <c r="C102" i="33"/>
  <c r="B102" i="33"/>
  <c r="J101" i="33"/>
  <c r="K101" i="33" s="1"/>
  <c r="G101" i="33"/>
  <c r="D101" i="33"/>
  <c r="C101" i="33"/>
  <c r="B101" i="33"/>
  <c r="J100" i="33"/>
  <c r="K100" i="33" s="1"/>
  <c r="G100" i="33"/>
  <c r="D100" i="33"/>
  <c r="C100" i="33"/>
  <c r="B100" i="33"/>
  <c r="J99" i="33"/>
  <c r="K99" i="33" s="1"/>
  <c r="G99" i="33"/>
  <c r="D99" i="33"/>
  <c r="C99" i="33"/>
  <c r="B99" i="33"/>
  <c r="J98" i="33"/>
  <c r="K98" i="33" s="1"/>
  <c r="G98" i="33"/>
  <c r="D98" i="33"/>
  <c r="C98" i="33"/>
  <c r="B98" i="33"/>
  <c r="J97" i="33"/>
  <c r="K97" i="33" s="1"/>
  <c r="G97" i="33"/>
  <c r="D97" i="33"/>
  <c r="C97" i="33"/>
  <c r="B97" i="33"/>
  <c r="J96" i="33"/>
  <c r="K96" i="33" s="1"/>
  <c r="G96" i="33"/>
  <c r="D96" i="33"/>
  <c r="C96" i="33"/>
  <c r="B96" i="33"/>
  <c r="J95" i="33"/>
  <c r="K95" i="33" s="1"/>
  <c r="G95" i="33"/>
  <c r="D95" i="33"/>
  <c r="C95" i="33"/>
  <c r="B95" i="33"/>
  <c r="J94" i="33"/>
  <c r="K94" i="33" s="1"/>
  <c r="G94" i="33"/>
  <c r="D94" i="33"/>
  <c r="C94" i="33"/>
  <c r="B94" i="33"/>
  <c r="J93" i="33"/>
  <c r="K93" i="33" s="1"/>
  <c r="G93" i="33"/>
  <c r="D93" i="33"/>
  <c r="C93" i="33"/>
  <c r="B93" i="33"/>
  <c r="J92" i="33"/>
  <c r="K92" i="33" s="1"/>
  <c r="G92" i="33"/>
  <c r="D92" i="33"/>
  <c r="C92" i="33"/>
  <c r="B92" i="33"/>
  <c r="J91" i="33"/>
  <c r="K91" i="33" s="1"/>
  <c r="G91" i="33"/>
  <c r="D91" i="33"/>
  <c r="C91" i="33"/>
  <c r="B91" i="33"/>
  <c r="J90" i="33"/>
  <c r="K90" i="33" s="1"/>
  <c r="G90" i="33"/>
  <c r="D90" i="33"/>
  <c r="C90" i="33"/>
  <c r="B90" i="33"/>
  <c r="J89" i="33"/>
  <c r="K89" i="33" s="1"/>
  <c r="G89" i="33"/>
  <c r="D89" i="33"/>
  <c r="C89" i="33"/>
  <c r="B89" i="33"/>
  <c r="J88" i="33"/>
  <c r="K88" i="33" s="1"/>
  <c r="G88" i="33"/>
  <c r="D88" i="33"/>
  <c r="C88" i="33"/>
  <c r="B88" i="33"/>
  <c r="J87" i="33"/>
  <c r="K87" i="33" s="1"/>
  <c r="G87" i="33"/>
  <c r="D87" i="33"/>
  <c r="C87" i="33"/>
  <c r="B87" i="33"/>
  <c r="J86" i="33"/>
  <c r="K86" i="33" s="1"/>
  <c r="G86" i="33"/>
  <c r="D86" i="33"/>
  <c r="C86" i="33"/>
  <c r="B86" i="33"/>
  <c r="J85" i="33"/>
  <c r="K85" i="33" s="1"/>
  <c r="G85" i="33"/>
  <c r="D85" i="33"/>
  <c r="C85" i="33"/>
  <c r="B85" i="33"/>
  <c r="J84" i="33"/>
  <c r="K84" i="33" s="1"/>
  <c r="G84" i="33"/>
  <c r="D84" i="33"/>
  <c r="C84" i="33"/>
  <c r="B84" i="33"/>
  <c r="J83" i="33"/>
  <c r="K83" i="33" s="1"/>
  <c r="G83" i="33"/>
  <c r="D83" i="33"/>
  <c r="C83" i="33"/>
  <c r="B83" i="33"/>
  <c r="J82" i="33"/>
  <c r="K82" i="33" s="1"/>
  <c r="G82" i="33"/>
  <c r="D82" i="33"/>
  <c r="C82" i="33"/>
  <c r="B82" i="33"/>
  <c r="J81" i="33"/>
  <c r="K81" i="33" s="1"/>
  <c r="G81" i="33"/>
  <c r="D81" i="33"/>
  <c r="C81" i="33"/>
  <c r="B81" i="33"/>
  <c r="J80" i="33"/>
  <c r="K80" i="33" s="1"/>
  <c r="G80" i="33"/>
  <c r="D80" i="33"/>
  <c r="C80" i="33"/>
  <c r="B80" i="33"/>
  <c r="J79" i="33"/>
  <c r="K79" i="33" s="1"/>
  <c r="G79" i="33"/>
  <c r="D79" i="33"/>
  <c r="C79" i="33"/>
  <c r="B79" i="33"/>
  <c r="J78" i="33"/>
  <c r="K78" i="33" s="1"/>
  <c r="G78" i="33"/>
  <c r="D78" i="33"/>
  <c r="C78" i="33"/>
  <c r="B78" i="33"/>
  <c r="J77" i="33"/>
  <c r="K77" i="33" s="1"/>
  <c r="G77" i="33"/>
  <c r="D77" i="33"/>
  <c r="C77" i="33"/>
  <c r="B77" i="33"/>
  <c r="J76" i="33"/>
  <c r="K76" i="33" s="1"/>
  <c r="G76" i="33"/>
  <c r="D76" i="33"/>
  <c r="C76" i="33"/>
  <c r="B76" i="33"/>
  <c r="J75" i="33"/>
  <c r="K75" i="33" s="1"/>
  <c r="G75" i="33"/>
  <c r="D75" i="33"/>
  <c r="C75" i="33"/>
  <c r="B75" i="33"/>
  <c r="J74" i="33"/>
  <c r="K74" i="33" s="1"/>
  <c r="G74" i="33"/>
  <c r="D74" i="33"/>
  <c r="C74" i="33"/>
  <c r="B74" i="33"/>
  <c r="J73" i="33"/>
  <c r="K73" i="33" s="1"/>
  <c r="G73" i="33"/>
  <c r="D73" i="33"/>
  <c r="C73" i="33"/>
  <c r="B73" i="33"/>
  <c r="J72" i="33"/>
  <c r="K72" i="33" s="1"/>
  <c r="G72" i="33"/>
  <c r="D72" i="33"/>
  <c r="C72" i="33"/>
  <c r="B72" i="33"/>
  <c r="J71" i="33"/>
  <c r="K71" i="33" s="1"/>
  <c r="G71" i="33"/>
  <c r="D71" i="33"/>
  <c r="C71" i="33"/>
  <c r="B71" i="33"/>
  <c r="J70" i="33"/>
  <c r="K70" i="33" s="1"/>
  <c r="G70" i="33"/>
  <c r="D70" i="33"/>
  <c r="C70" i="33"/>
  <c r="B70" i="33"/>
  <c r="J69" i="33"/>
  <c r="K69" i="33" s="1"/>
  <c r="G69" i="33"/>
  <c r="D69" i="33"/>
  <c r="C69" i="33"/>
  <c r="B69" i="33"/>
  <c r="J68" i="33"/>
  <c r="K68" i="33" s="1"/>
  <c r="G68" i="33"/>
  <c r="D68" i="33"/>
  <c r="C68" i="33"/>
  <c r="B68" i="33"/>
  <c r="J67" i="33"/>
  <c r="K67" i="33" s="1"/>
  <c r="G67" i="33"/>
  <c r="D67" i="33"/>
  <c r="C67" i="33"/>
  <c r="B67" i="33"/>
  <c r="J66" i="33"/>
  <c r="K66" i="33" s="1"/>
  <c r="G66" i="33"/>
  <c r="D66" i="33"/>
  <c r="C66" i="33"/>
  <c r="B66" i="33"/>
  <c r="J65" i="33"/>
  <c r="K65" i="33" s="1"/>
  <c r="G65" i="33"/>
  <c r="D65" i="33"/>
  <c r="C65" i="33"/>
  <c r="B65" i="33"/>
  <c r="J64" i="33"/>
  <c r="K64" i="33" s="1"/>
  <c r="G64" i="33"/>
  <c r="D64" i="33"/>
  <c r="C64" i="33"/>
  <c r="B64" i="33"/>
  <c r="J63" i="33"/>
  <c r="K63" i="33" s="1"/>
  <c r="G63" i="33"/>
  <c r="D63" i="33"/>
  <c r="C63" i="33"/>
  <c r="B63" i="33"/>
  <c r="J62" i="33"/>
  <c r="K62" i="33" s="1"/>
  <c r="G62" i="33"/>
  <c r="D62" i="33"/>
  <c r="C62" i="33"/>
  <c r="B62" i="33"/>
  <c r="J61" i="33"/>
  <c r="K61" i="33" s="1"/>
  <c r="G61" i="33"/>
  <c r="D61" i="33"/>
  <c r="C61" i="33"/>
  <c r="B61" i="33"/>
  <c r="J60" i="33"/>
  <c r="K60" i="33" s="1"/>
  <c r="G60" i="33"/>
  <c r="D60" i="33"/>
  <c r="C60" i="33"/>
  <c r="B60" i="33"/>
  <c r="J59" i="33"/>
  <c r="K59" i="33" s="1"/>
  <c r="G59" i="33"/>
  <c r="D59" i="33"/>
  <c r="C59" i="33"/>
  <c r="B59" i="33"/>
  <c r="J58" i="33"/>
  <c r="K58" i="33" s="1"/>
  <c r="G58" i="33"/>
  <c r="D58" i="33"/>
  <c r="C58" i="33"/>
  <c r="B58" i="33"/>
  <c r="J57" i="33"/>
  <c r="K57" i="33" s="1"/>
  <c r="G57" i="33"/>
  <c r="D57" i="33"/>
  <c r="C57" i="33"/>
  <c r="B57" i="33"/>
  <c r="J56" i="33"/>
  <c r="K56" i="33" s="1"/>
  <c r="G56" i="33"/>
  <c r="D56" i="33"/>
  <c r="C56" i="33"/>
  <c r="B56" i="33"/>
  <c r="J55" i="33"/>
  <c r="K55" i="33" s="1"/>
  <c r="G55" i="33"/>
  <c r="D55" i="33"/>
  <c r="C55" i="33"/>
  <c r="B55" i="33"/>
  <c r="J54" i="33"/>
  <c r="K54" i="33" s="1"/>
  <c r="G54" i="33"/>
  <c r="D54" i="33"/>
  <c r="C54" i="33"/>
  <c r="B54" i="33"/>
  <c r="J53" i="33"/>
  <c r="K53" i="33" s="1"/>
  <c r="G53" i="33"/>
  <c r="D53" i="33"/>
  <c r="C53" i="33"/>
  <c r="B53" i="33"/>
  <c r="J52" i="33"/>
  <c r="K52" i="33" s="1"/>
  <c r="G52" i="33"/>
  <c r="D52" i="33"/>
  <c r="C52" i="33"/>
  <c r="B52" i="33"/>
  <c r="J51" i="33"/>
  <c r="K51" i="33" s="1"/>
  <c r="G51" i="33"/>
  <c r="D51" i="33"/>
  <c r="C51" i="33"/>
  <c r="B51" i="33"/>
  <c r="J50" i="33"/>
  <c r="K50" i="33" s="1"/>
  <c r="G50" i="33"/>
  <c r="D50" i="33"/>
  <c r="C50" i="33"/>
  <c r="B50" i="33"/>
  <c r="J49" i="33"/>
  <c r="K49" i="33" s="1"/>
  <c r="G49" i="33"/>
  <c r="D49" i="33"/>
  <c r="C49" i="33"/>
  <c r="B49" i="33"/>
  <c r="J48" i="33"/>
  <c r="K48" i="33" s="1"/>
  <c r="G48" i="33"/>
  <c r="D48" i="33"/>
  <c r="C48" i="33"/>
  <c r="B48" i="33"/>
  <c r="J47" i="33"/>
  <c r="K47" i="33" s="1"/>
  <c r="G47" i="33"/>
  <c r="D47" i="33"/>
  <c r="C47" i="33"/>
  <c r="B47" i="33"/>
  <c r="J46" i="33"/>
  <c r="K46" i="33" s="1"/>
  <c r="G46" i="33"/>
  <c r="D46" i="33"/>
  <c r="C46" i="33"/>
  <c r="B46" i="33"/>
  <c r="J45" i="33"/>
  <c r="K45" i="33" s="1"/>
  <c r="G45" i="33"/>
  <c r="D45" i="33"/>
  <c r="C45" i="33"/>
  <c r="B45" i="33"/>
  <c r="J44" i="33"/>
  <c r="K44" i="33" s="1"/>
  <c r="G44" i="33"/>
  <c r="D44" i="33"/>
  <c r="C44" i="33"/>
  <c r="B44" i="33"/>
  <c r="J43" i="33"/>
  <c r="K43" i="33" s="1"/>
  <c r="G43" i="33"/>
  <c r="D43" i="33"/>
  <c r="C43" i="33"/>
  <c r="B43" i="33"/>
  <c r="J42" i="33"/>
  <c r="K42" i="33" s="1"/>
  <c r="G42" i="33"/>
  <c r="D42" i="33"/>
  <c r="C42" i="33"/>
  <c r="B42" i="33"/>
  <c r="J41" i="33"/>
  <c r="K41" i="33" s="1"/>
  <c r="G41" i="33"/>
  <c r="D41" i="33"/>
  <c r="C41" i="33"/>
  <c r="B41" i="33"/>
  <c r="J40" i="33"/>
  <c r="K40" i="33" s="1"/>
  <c r="G40" i="33"/>
  <c r="D40" i="33"/>
  <c r="C40" i="33"/>
  <c r="B40" i="33"/>
  <c r="J39" i="33"/>
  <c r="K39" i="33" s="1"/>
  <c r="G39" i="33"/>
  <c r="D39" i="33"/>
  <c r="C39" i="33"/>
  <c r="B39" i="33"/>
  <c r="J38" i="33"/>
  <c r="K38" i="33" s="1"/>
  <c r="G38" i="33"/>
  <c r="D38" i="33"/>
  <c r="C38" i="33"/>
  <c r="B38" i="33"/>
  <c r="J37" i="33"/>
  <c r="K37" i="33" s="1"/>
  <c r="G37" i="33"/>
  <c r="D37" i="33"/>
  <c r="C37" i="33"/>
  <c r="B37" i="33"/>
  <c r="J36" i="33"/>
  <c r="K36" i="33" s="1"/>
  <c r="G36" i="33"/>
  <c r="D36" i="33"/>
  <c r="C36" i="33"/>
  <c r="B36" i="33"/>
  <c r="J35" i="33"/>
  <c r="K35" i="33" s="1"/>
  <c r="G35" i="33"/>
  <c r="D35" i="33"/>
  <c r="C35" i="33"/>
  <c r="B35" i="33"/>
  <c r="J34" i="33"/>
  <c r="K34" i="33" s="1"/>
  <c r="G34" i="33"/>
  <c r="D34" i="33"/>
  <c r="C34" i="33"/>
  <c r="B34" i="33"/>
  <c r="J33" i="33"/>
  <c r="K33" i="33" s="1"/>
  <c r="G33" i="33"/>
  <c r="D33" i="33"/>
  <c r="C33" i="33"/>
  <c r="B33" i="33"/>
  <c r="J32" i="33"/>
  <c r="K32" i="33" s="1"/>
  <c r="G32" i="33"/>
  <c r="D32" i="33"/>
  <c r="C32" i="33"/>
  <c r="B32" i="33"/>
  <c r="J31" i="33"/>
  <c r="K31" i="33" s="1"/>
  <c r="G31" i="33"/>
  <c r="D31" i="33"/>
  <c r="C31" i="33"/>
  <c r="B31" i="33"/>
  <c r="J30" i="33"/>
  <c r="K30" i="33" s="1"/>
  <c r="G30" i="33"/>
  <c r="D30" i="33"/>
  <c r="C30" i="33"/>
  <c r="B30" i="33"/>
  <c r="J29" i="33"/>
  <c r="K29" i="33" s="1"/>
  <c r="G29" i="33"/>
  <c r="D29" i="33"/>
  <c r="C29" i="33"/>
  <c r="B29" i="33"/>
  <c r="J28" i="33"/>
  <c r="K28" i="33" s="1"/>
  <c r="G28" i="33"/>
  <c r="D28" i="33"/>
  <c r="C28" i="33"/>
  <c r="B28" i="33"/>
  <c r="J27" i="33"/>
  <c r="K27" i="33" s="1"/>
  <c r="G27" i="33"/>
  <c r="D27" i="33"/>
  <c r="C27" i="33"/>
  <c r="B27" i="33"/>
  <c r="J26" i="33"/>
  <c r="K26" i="33" s="1"/>
  <c r="G26" i="33"/>
  <c r="D26" i="33"/>
  <c r="C26" i="33"/>
  <c r="B26" i="33"/>
  <c r="J25" i="33"/>
  <c r="K25" i="33" s="1"/>
  <c r="G25" i="33"/>
  <c r="D25" i="33"/>
  <c r="C25" i="33"/>
  <c r="B25" i="33"/>
  <c r="J24" i="33"/>
  <c r="K24" i="33" s="1"/>
  <c r="G24" i="33"/>
  <c r="D24" i="33"/>
  <c r="C24" i="33"/>
  <c r="B24" i="33"/>
  <c r="J23" i="33"/>
  <c r="K23" i="33" s="1"/>
  <c r="G23" i="33"/>
  <c r="D23" i="33"/>
  <c r="C23" i="33"/>
  <c r="B23" i="33"/>
  <c r="J22" i="33"/>
  <c r="K22" i="33" s="1"/>
  <c r="G22" i="33"/>
  <c r="D22" i="33"/>
  <c r="C22" i="33"/>
  <c r="B22" i="33"/>
  <c r="J21" i="33"/>
  <c r="K21" i="33" s="1"/>
  <c r="G21" i="33"/>
  <c r="D21" i="33"/>
  <c r="C21" i="33"/>
  <c r="B21" i="33"/>
  <c r="J20" i="33"/>
  <c r="K20" i="33" s="1"/>
  <c r="G20" i="33"/>
  <c r="D20" i="33"/>
  <c r="C20" i="33"/>
  <c r="B20" i="33"/>
  <c r="J19" i="33"/>
  <c r="K19" i="33" s="1"/>
  <c r="G19" i="33"/>
  <c r="D19" i="33"/>
  <c r="C19" i="33"/>
  <c r="B19" i="33"/>
  <c r="J18" i="33"/>
  <c r="K18" i="33" s="1"/>
  <c r="G18" i="33"/>
  <c r="D18" i="33"/>
  <c r="C18" i="33"/>
  <c r="B18" i="33"/>
  <c r="J17" i="33"/>
  <c r="K17" i="33" s="1"/>
  <c r="G17" i="33"/>
  <c r="D17" i="33"/>
  <c r="C17" i="33"/>
  <c r="B17" i="33"/>
  <c r="J16" i="33"/>
  <c r="K16" i="33" s="1"/>
  <c r="G16" i="33"/>
  <c r="D16" i="33"/>
  <c r="C16" i="33"/>
  <c r="B16" i="33"/>
  <c r="J15" i="33"/>
  <c r="K15" i="33" s="1"/>
  <c r="G15" i="33"/>
  <c r="D15" i="33"/>
  <c r="C15" i="33"/>
  <c r="B15" i="33"/>
  <c r="J14" i="33"/>
  <c r="K14" i="33" s="1"/>
  <c r="G14" i="33"/>
  <c r="D14" i="33"/>
  <c r="C14" i="33"/>
  <c r="B14" i="33"/>
  <c r="J13" i="33"/>
  <c r="K13" i="33" s="1"/>
  <c r="G13" i="33"/>
  <c r="D13" i="33"/>
  <c r="C13" i="33"/>
  <c r="B13" i="33"/>
  <c r="J12" i="33"/>
  <c r="K12" i="33" s="1"/>
  <c r="G12" i="33"/>
  <c r="D12" i="33"/>
  <c r="C12" i="33"/>
  <c r="B12" i="33"/>
  <c r="J11" i="33"/>
  <c r="K11" i="33" s="1"/>
  <c r="G11" i="33"/>
  <c r="D11" i="33"/>
  <c r="C11" i="33"/>
  <c r="B11" i="33"/>
  <c r="J10" i="33"/>
  <c r="K10" i="33" s="1"/>
  <c r="G10" i="33"/>
  <c r="D10" i="33"/>
  <c r="C10" i="33"/>
  <c r="B10" i="33"/>
  <c r="J9" i="33"/>
  <c r="K9" i="33" s="1"/>
  <c r="G9" i="33"/>
  <c r="D9" i="33"/>
  <c r="C9" i="33"/>
  <c r="B9" i="33"/>
  <c r="J4" i="33"/>
  <c r="G4" i="33"/>
  <c r="D4" i="33"/>
  <c r="A4" i="33"/>
  <c r="J208" i="32"/>
  <c r="I208" i="32"/>
  <c r="F208" i="32"/>
  <c r="D208" i="32"/>
  <c r="C208" i="32"/>
  <c r="B208" i="32"/>
  <c r="J207" i="32"/>
  <c r="I207" i="32"/>
  <c r="F207" i="32"/>
  <c r="D207" i="32"/>
  <c r="C207" i="32"/>
  <c r="B207" i="32"/>
  <c r="J206" i="32"/>
  <c r="I206" i="32"/>
  <c r="F206" i="32"/>
  <c r="D206" i="32"/>
  <c r="C206" i="32"/>
  <c r="B206" i="32"/>
  <c r="J205" i="32"/>
  <c r="I205" i="32"/>
  <c r="F205" i="32"/>
  <c r="D205" i="32"/>
  <c r="C205" i="32"/>
  <c r="B205" i="32"/>
  <c r="J204" i="32"/>
  <c r="I204" i="32"/>
  <c r="F204" i="32"/>
  <c r="D204" i="32"/>
  <c r="C204" i="32"/>
  <c r="B204" i="32"/>
  <c r="J203" i="32"/>
  <c r="I203" i="32"/>
  <c r="F203" i="32"/>
  <c r="D203" i="32"/>
  <c r="C203" i="32"/>
  <c r="B203" i="32"/>
  <c r="J202" i="32"/>
  <c r="I202" i="32"/>
  <c r="F202" i="32"/>
  <c r="D202" i="32"/>
  <c r="C202" i="32"/>
  <c r="B202" i="32"/>
  <c r="J201" i="32"/>
  <c r="I201" i="32"/>
  <c r="F201" i="32"/>
  <c r="D201" i="32"/>
  <c r="C201" i="32"/>
  <c r="B201" i="32"/>
  <c r="J200" i="32"/>
  <c r="I200" i="32"/>
  <c r="F200" i="32"/>
  <c r="D200" i="32"/>
  <c r="C200" i="32"/>
  <c r="B200" i="32"/>
  <c r="J199" i="32"/>
  <c r="I199" i="32"/>
  <c r="F199" i="32"/>
  <c r="D199" i="32"/>
  <c r="C199" i="32"/>
  <c r="B199" i="32"/>
  <c r="J198" i="32"/>
  <c r="I198" i="32"/>
  <c r="F198" i="32"/>
  <c r="D198" i="32"/>
  <c r="C198" i="32"/>
  <c r="B198" i="32"/>
  <c r="J197" i="32"/>
  <c r="I197" i="32"/>
  <c r="F197" i="32"/>
  <c r="D197" i="32"/>
  <c r="C197" i="32"/>
  <c r="B197" i="32"/>
  <c r="J196" i="32"/>
  <c r="I196" i="32"/>
  <c r="F196" i="32"/>
  <c r="D196" i="32"/>
  <c r="C196" i="32"/>
  <c r="B196" i="32"/>
  <c r="J195" i="32"/>
  <c r="I195" i="32"/>
  <c r="F195" i="32"/>
  <c r="D195" i="32"/>
  <c r="C195" i="32"/>
  <c r="B195" i="32"/>
  <c r="J194" i="32"/>
  <c r="I194" i="32"/>
  <c r="F194" i="32"/>
  <c r="D194" i="32"/>
  <c r="C194" i="32"/>
  <c r="B194" i="32"/>
  <c r="J193" i="32"/>
  <c r="I193" i="32"/>
  <c r="F193" i="32"/>
  <c r="D193" i="32"/>
  <c r="C193" i="32"/>
  <c r="B193" i="32"/>
  <c r="J192" i="32"/>
  <c r="I192" i="32"/>
  <c r="F192" i="32"/>
  <c r="D192" i="32"/>
  <c r="C192" i="32"/>
  <c r="B192" i="32"/>
  <c r="J191" i="32"/>
  <c r="I191" i="32"/>
  <c r="F191" i="32"/>
  <c r="D191" i="32"/>
  <c r="C191" i="32"/>
  <c r="B191" i="32"/>
  <c r="J190" i="32"/>
  <c r="I190" i="32"/>
  <c r="F190" i="32"/>
  <c r="D190" i="32"/>
  <c r="C190" i="32"/>
  <c r="B190" i="32"/>
  <c r="J189" i="32"/>
  <c r="I189" i="32"/>
  <c r="F189" i="32"/>
  <c r="D189" i="32"/>
  <c r="C189" i="32"/>
  <c r="B189" i="32"/>
  <c r="J188" i="32"/>
  <c r="I188" i="32"/>
  <c r="F188" i="32"/>
  <c r="D188" i="32"/>
  <c r="C188" i="32"/>
  <c r="B188" i="32"/>
  <c r="J187" i="32"/>
  <c r="I187" i="32"/>
  <c r="F187" i="32"/>
  <c r="D187" i="32"/>
  <c r="C187" i="32"/>
  <c r="B187" i="32"/>
  <c r="J186" i="32"/>
  <c r="I186" i="32"/>
  <c r="F186" i="32"/>
  <c r="D186" i="32"/>
  <c r="C186" i="32"/>
  <c r="B186" i="32"/>
  <c r="J185" i="32"/>
  <c r="I185" i="32"/>
  <c r="F185" i="32"/>
  <c r="D185" i="32"/>
  <c r="C185" i="32"/>
  <c r="B185" i="32"/>
  <c r="J184" i="32"/>
  <c r="I184" i="32"/>
  <c r="F184" i="32"/>
  <c r="D184" i="32"/>
  <c r="C184" i="32"/>
  <c r="B184" i="32"/>
  <c r="J183" i="32"/>
  <c r="I183" i="32"/>
  <c r="F183" i="32"/>
  <c r="D183" i="32"/>
  <c r="C183" i="32"/>
  <c r="B183" i="32"/>
  <c r="J182" i="32"/>
  <c r="I182" i="32"/>
  <c r="F182" i="32"/>
  <c r="D182" i="32"/>
  <c r="C182" i="32"/>
  <c r="B182" i="32"/>
  <c r="J181" i="32"/>
  <c r="I181" i="32"/>
  <c r="F181" i="32"/>
  <c r="D181" i="32"/>
  <c r="C181" i="32"/>
  <c r="B181" i="32"/>
  <c r="J180" i="32"/>
  <c r="I180" i="32"/>
  <c r="F180" i="32"/>
  <c r="D180" i="32"/>
  <c r="C180" i="32"/>
  <c r="B180" i="32"/>
  <c r="J179" i="32"/>
  <c r="I179" i="32"/>
  <c r="F179" i="32"/>
  <c r="D179" i="32"/>
  <c r="C179" i="32"/>
  <c r="B179" i="32"/>
  <c r="J178" i="32"/>
  <c r="I178" i="32"/>
  <c r="F178" i="32"/>
  <c r="D178" i="32"/>
  <c r="C178" i="32"/>
  <c r="B178" i="32"/>
  <c r="J177" i="32"/>
  <c r="I177" i="32"/>
  <c r="F177" i="32"/>
  <c r="D177" i="32"/>
  <c r="C177" i="32"/>
  <c r="B177" i="32"/>
  <c r="J176" i="32"/>
  <c r="I176" i="32"/>
  <c r="F176" i="32"/>
  <c r="D176" i="32"/>
  <c r="C176" i="32"/>
  <c r="B176" i="32"/>
  <c r="J175" i="32"/>
  <c r="I175" i="32"/>
  <c r="F175" i="32"/>
  <c r="D175" i="32"/>
  <c r="C175" i="32"/>
  <c r="B175" i="32"/>
  <c r="J174" i="32"/>
  <c r="I174" i="32"/>
  <c r="F174" i="32"/>
  <c r="D174" i="32"/>
  <c r="C174" i="32"/>
  <c r="B174" i="32"/>
  <c r="J173" i="32"/>
  <c r="I173" i="32"/>
  <c r="F173" i="32"/>
  <c r="D173" i="32"/>
  <c r="C173" i="32"/>
  <c r="B173" i="32"/>
  <c r="J172" i="32"/>
  <c r="I172" i="32"/>
  <c r="F172" i="32"/>
  <c r="D172" i="32"/>
  <c r="C172" i="32"/>
  <c r="B172" i="32"/>
  <c r="J171" i="32"/>
  <c r="I171" i="32"/>
  <c r="F171" i="32"/>
  <c r="D171" i="32"/>
  <c r="C171" i="32"/>
  <c r="B171" i="32"/>
  <c r="J170" i="32"/>
  <c r="I170" i="32"/>
  <c r="F170" i="32"/>
  <c r="D170" i="32"/>
  <c r="C170" i="32"/>
  <c r="B170" i="32"/>
  <c r="J169" i="32"/>
  <c r="I169" i="32"/>
  <c r="F169" i="32"/>
  <c r="D169" i="32"/>
  <c r="C169" i="32"/>
  <c r="B169" i="32"/>
  <c r="J168" i="32"/>
  <c r="I168" i="32"/>
  <c r="F168" i="32"/>
  <c r="D168" i="32"/>
  <c r="C168" i="32"/>
  <c r="B168" i="32"/>
  <c r="J167" i="32"/>
  <c r="I167" i="32"/>
  <c r="F167" i="32"/>
  <c r="D167" i="32"/>
  <c r="C167" i="32"/>
  <c r="B167" i="32"/>
  <c r="J166" i="32"/>
  <c r="I166" i="32"/>
  <c r="F166" i="32"/>
  <c r="D166" i="32"/>
  <c r="C166" i="32"/>
  <c r="B166" i="32"/>
  <c r="J165" i="32"/>
  <c r="I165" i="32"/>
  <c r="F165" i="32"/>
  <c r="D165" i="32"/>
  <c r="C165" i="32"/>
  <c r="B165" i="32"/>
  <c r="J164" i="32"/>
  <c r="I164" i="32"/>
  <c r="F164" i="32"/>
  <c r="D164" i="32"/>
  <c r="C164" i="32"/>
  <c r="B164" i="32"/>
  <c r="J163" i="32"/>
  <c r="I163" i="32"/>
  <c r="F163" i="32"/>
  <c r="D163" i="32"/>
  <c r="C163" i="32"/>
  <c r="B163" i="32"/>
  <c r="J162" i="32"/>
  <c r="I162" i="32"/>
  <c r="F162" i="32"/>
  <c r="D162" i="32"/>
  <c r="C162" i="32"/>
  <c r="B162" i="32"/>
  <c r="J161" i="32"/>
  <c r="I161" i="32"/>
  <c r="F161" i="32"/>
  <c r="D161" i="32"/>
  <c r="C161" i="32"/>
  <c r="B161" i="32"/>
  <c r="J160" i="32"/>
  <c r="I160" i="32"/>
  <c r="F160" i="32"/>
  <c r="D160" i="32"/>
  <c r="C160" i="32"/>
  <c r="B160" i="32"/>
  <c r="J159" i="32"/>
  <c r="I159" i="32"/>
  <c r="F159" i="32"/>
  <c r="D159" i="32"/>
  <c r="C159" i="32"/>
  <c r="B159" i="32"/>
  <c r="J158" i="32"/>
  <c r="I158" i="32"/>
  <c r="F158" i="32"/>
  <c r="D158" i="32"/>
  <c r="C158" i="32"/>
  <c r="B158" i="32"/>
  <c r="J157" i="32"/>
  <c r="I157" i="32"/>
  <c r="F157" i="32"/>
  <c r="D157" i="32"/>
  <c r="C157" i="32"/>
  <c r="B157" i="32"/>
  <c r="J156" i="32"/>
  <c r="I156" i="32"/>
  <c r="F156" i="32"/>
  <c r="D156" i="32"/>
  <c r="C156" i="32"/>
  <c r="B156" i="32"/>
  <c r="J155" i="32"/>
  <c r="I155" i="32"/>
  <c r="F155" i="32"/>
  <c r="D155" i="32"/>
  <c r="C155" i="32"/>
  <c r="B155" i="32"/>
  <c r="J154" i="32"/>
  <c r="I154" i="32"/>
  <c r="F154" i="32"/>
  <c r="D154" i="32"/>
  <c r="C154" i="32"/>
  <c r="B154" i="32"/>
  <c r="J153" i="32"/>
  <c r="I153" i="32"/>
  <c r="F153" i="32"/>
  <c r="D153" i="32"/>
  <c r="C153" i="32"/>
  <c r="B153" i="32"/>
  <c r="J152" i="32"/>
  <c r="I152" i="32"/>
  <c r="F152" i="32"/>
  <c r="D152" i="32"/>
  <c r="C152" i="32"/>
  <c r="B152" i="32"/>
  <c r="J151" i="32"/>
  <c r="I151" i="32"/>
  <c r="F151" i="32"/>
  <c r="D151" i="32"/>
  <c r="C151" i="32"/>
  <c r="B151" i="32"/>
  <c r="J150" i="32"/>
  <c r="I150" i="32"/>
  <c r="F150" i="32"/>
  <c r="D150" i="32"/>
  <c r="C150" i="32"/>
  <c r="B150" i="32"/>
  <c r="J149" i="32"/>
  <c r="I149" i="32"/>
  <c r="F149" i="32"/>
  <c r="D149" i="32"/>
  <c r="C149" i="32"/>
  <c r="B149" i="32"/>
  <c r="J148" i="32"/>
  <c r="I148" i="32"/>
  <c r="F148" i="32"/>
  <c r="D148" i="32"/>
  <c r="C148" i="32"/>
  <c r="B148" i="32"/>
  <c r="J147" i="32"/>
  <c r="I147" i="32"/>
  <c r="F147" i="32"/>
  <c r="D147" i="32"/>
  <c r="C147" i="32"/>
  <c r="B147" i="32"/>
  <c r="J146" i="32"/>
  <c r="I146" i="32"/>
  <c r="F146" i="32"/>
  <c r="D146" i="32"/>
  <c r="C146" i="32"/>
  <c r="B146" i="32"/>
  <c r="J145" i="32"/>
  <c r="I145" i="32"/>
  <c r="F145" i="32"/>
  <c r="D145" i="32"/>
  <c r="C145" i="32"/>
  <c r="B145" i="32"/>
  <c r="J144" i="32"/>
  <c r="I144" i="32"/>
  <c r="F144" i="32"/>
  <c r="D144" i="32"/>
  <c r="C144" i="32"/>
  <c r="B144" i="32"/>
  <c r="J143" i="32"/>
  <c r="I143" i="32"/>
  <c r="F143" i="32"/>
  <c r="D143" i="32"/>
  <c r="C143" i="32"/>
  <c r="B143" i="32"/>
  <c r="J142" i="32"/>
  <c r="I142" i="32"/>
  <c r="F142" i="32"/>
  <c r="D142" i="32"/>
  <c r="C142" i="32"/>
  <c r="B142" i="32"/>
  <c r="J141" i="32"/>
  <c r="I141" i="32"/>
  <c r="F141" i="32"/>
  <c r="D141" i="32"/>
  <c r="C141" i="32"/>
  <c r="B141" i="32"/>
  <c r="J140" i="32"/>
  <c r="I140" i="32"/>
  <c r="F140" i="32"/>
  <c r="D140" i="32"/>
  <c r="C140" i="32"/>
  <c r="B140" i="32"/>
  <c r="J139" i="32"/>
  <c r="I139" i="32"/>
  <c r="F139" i="32"/>
  <c r="D139" i="32"/>
  <c r="C139" i="32"/>
  <c r="B139" i="32"/>
  <c r="J138" i="32"/>
  <c r="I138" i="32"/>
  <c r="F138" i="32"/>
  <c r="D138" i="32"/>
  <c r="C138" i="32"/>
  <c r="B138" i="32"/>
  <c r="J137" i="32"/>
  <c r="I137" i="32"/>
  <c r="F137" i="32"/>
  <c r="D137" i="32"/>
  <c r="C137" i="32"/>
  <c r="B137" i="32"/>
  <c r="J136" i="32"/>
  <c r="I136" i="32"/>
  <c r="F136" i="32"/>
  <c r="D136" i="32"/>
  <c r="C136" i="32"/>
  <c r="B136" i="32"/>
  <c r="J135" i="32"/>
  <c r="I135" i="32"/>
  <c r="F135" i="32"/>
  <c r="D135" i="32"/>
  <c r="C135" i="32"/>
  <c r="B135" i="32"/>
  <c r="J134" i="32"/>
  <c r="I134" i="32"/>
  <c r="F134" i="32"/>
  <c r="D134" i="32"/>
  <c r="C134" i="32"/>
  <c r="B134" i="32"/>
  <c r="J133" i="32"/>
  <c r="I133" i="32"/>
  <c r="F133" i="32"/>
  <c r="D133" i="32"/>
  <c r="C133" i="32"/>
  <c r="B133" i="32"/>
  <c r="J132" i="32"/>
  <c r="I132" i="32"/>
  <c r="F132" i="32"/>
  <c r="D132" i="32"/>
  <c r="C132" i="32"/>
  <c r="B132" i="32"/>
  <c r="J131" i="32"/>
  <c r="I131" i="32"/>
  <c r="F131" i="32"/>
  <c r="D131" i="32"/>
  <c r="C131" i="32"/>
  <c r="B131" i="32"/>
  <c r="J130" i="32"/>
  <c r="I130" i="32"/>
  <c r="F130" i="32"/>
  <c r="D130" i="32"/>
  <c r="C130" i="32"/>
  <c r="B130" i="32"/>
  <c r="J129" i="32"/>
  <c r="I129" i="32"/>
  <c r="F129" i="32"/>
  <c r="D129" i="32"/>
  <c r="C129" i="32"/>
  <c r="B129" i="32"/>
  <c r="J128" i="32"/>
  <c r="I128" i="32"/>
  <c r="F128" i="32"/>
  <c r="D128" i="32"/>
  <c r="C128" i="32"/>
  <c r="B128" i="32"/>
  <c r="J127" i="32"/>
  <c r="I127" i="32"/>
  <c r="F127" i="32"/>
  <c r="D127" i="32"/>
  <c r="C127" i="32"/>
  <c r="B127" i="32"/>
  <c r="J126" i="32"/>
  <c r="I126" i="32"/>
  <c r="F126" i="32"/>
  <c r="D126" i="32"/>
  <c r="C126" i="32"/>
  <c r="B126" i="32"/>
  <c r="J125" i="32"/>
  <c r="I125" i="32"/>
  <c r="F125" i="32"/>
  <c r="D125" i="32"/>
  <c r="C125" i="32"/>
  <c r="B125" i="32"/>
  <c r="J124" i="32"/>
  <c r="I124" i="32"/>
  <c r="F124" i="32"/>
  <c r="D124" i="32"/>
  <c r="C124" i="32"/>
  <c r="B124" i="32"/>
  <c r="J123" i="32"/>
  <c r="I123" i="32"/>
  <c r="F123" i="32"/>
  <c r="D123" i="32"/>
  <c r="C123" i="32"/>
  <c r="B123" i="32"/>
  <c r="J122" i="32"/>
  <c r="I122" i="32"/>
  <c r="F122" i="32"/>
  <c r="D122" i="32"/>
  <c r="C122" i="32"/>
  <c r="B122" i="32"/>
  <c r="J121" i="32"/>
  <c r="I121" i="32"/>
  <c r="F121" i="32"/>
  <c r="D121" i="32"/>
  <c r="C121" i="32"/>
  <c r="B121" i="32"/>
  <c r="J120" i="32"/>
  <c r="I120" i="32"/>
  <c r="F120" i="32"/>
  <c r="D120" i="32"/>
  <c r="C120" i="32"/>
  <c r="B120" i="32"/>
  <c r="J119" i="32"/>
  <c r="I119" i="32"/>
  <c r="F119" i="32"/>
  <c r="D119" i="32"/>
  <c r="C119" i="32"/>
  <c r="B119" i="32"/>
  <c r="J118" i="32"/>
  <c r="I118" i="32"/>
  <c r="F118" i="32"/>
  <c r="D118" i="32"/>
  <c r="C118" i="32"/>
  <c r="B118" i="32"/>
  <c r="J117" i="32"/>
  <c r="I117" i="32"/>
  <c r="F117" i="32"/>
  <c r="D117" i="32"/>
  <c r="C117" i="32"/>
  <c r="B117" i="32"/>
  <c r="J116" i="32"/>
  <c r="I116" i="32"/>
  <c r="F116" i="32"/>
  <c r="D116" i="32"/>
  <c r="C116" i="32"/>
  <c r="B116" i="32"/>
  <c r="J115" i="32"/>
  <c r="I115" i="32"/>
  <c r="F115" i="32"/>
  <c r="D115" i="32"/>
  <c r="C115" i="32"/>
  <c r="B115" i="32"/>
  <c r="J114" i="32"/>
  <c r="I114" i="32"/>
  <c r="F114" i="32"/>
  <c r="D114" i="32"/>
  <c r="C114" i="32"/>
  <c r="B114" i="32"/>
  <c r="J113" i="32"/>
  <c r="I113" i="32"/>
  <c r="F113" i="32"/>
  <c r="D113" i="32"/>
  <c r="C113" i="32"/>
  <c r="B113" i="32"/>
  <c r="J112" i="32"/>
  <c r="I112" i="32"/>
  <c r="F112" i="32"/>
  <c r="D112" i="32"/>
  <c r="C112" i="32"/>
  <c r="B112" i="32"/>
  <c r="J111" i="32"/>
  <c r="I111" i="32"/>
  <c r="F111" i="32"/>
  <c r="D111" i="32"/>
  <c r="C111" i="32"/>
  <c r="B111" i="32"/>
  <c r="J110" i="32"/>
  <c r="I110" i="32"/>
  <c r="F110" i="32"/>
  <c r="D110" i="32"/>
  <c r="C110" i="32"/>
  <c r="B110" i="32"/>
  <c r="J109" i="32"/>
  <c r="I109" i="32"/>
  <c r="F109" i="32"/>
  <c r="D109" i="32"/>
  <c r="C109" i="32"/>
  <c r="B109" i="32"/>
  <c r="J108" i="32"/>
  <c r="I108" i="32"/>
  <c r="F108" i="32"/>
  <c r="D108" i="32"/>
  <c r="C108" i="32"/>
  <c r="B108" i="32"/>
  <c r="J107" i="32"/>
  <c r="I107" i="32"/>
  <c r="F107" i="32"/>
  <c r="D107" i="32"/>
  <c r="C107" i="32"/>
  <c r="B107" i="32"/>
  <c r="J106" i="32"/>
  <c r="I106" i="32"/>
  <c r="F106" i="32"/>
  <c r="D106" i="32"/>
  <c r="C106" i="32"/>
  <c r="B106" i="32"/>
  <c r="J105" i="32"/>
  <c r="I105" i="32"/>
  <c r="F105" i="32"/>
  <c r="D105" i="32"/>
  <c r="C105" i="32"/>
  <c r="B105" i="32"/>
  <c r="J104" i="32"/>
  <c r="I104" i="32"/>
  <c r="F104" i="32"/>
  <c r="D104" i="32"/>
  <c r="C104" i="32"/>
  <c r="B104" i="32"/>
  <c r="J103" i="32"/>
  <c r="I103" i="32"/>
  <c r="F103" i="32"/>
  <c r="D103" i="32"/>
  <c r="C103" i="32"/>
  <c r="B103" i="32"/>
  <c r="J102" i="32"/>
  <c r="I102" i="32"/>
  <c r="F102" i="32"/>
  <c r="D102" i="32"/>
  <c r="C102" i="32"/>
  <c r="B102" i="32"/>
  <c r="J101" i="32"/>
  <c r="I101" i="32"/>
  <c r="F101" i="32"/>
  <c r="D101" i="32"/>
  <c r="C101" i="32"/>
  <c r="B101" i="32"/>
  <c r="J100" i="32"/>
  <c r="I100" i="32"/>
  <c r="F100" i="32"/>
  <c r="D100" i="32"/>
  <c r="C100" i="32"/>
  <c r="B100" i="32"/>
  <c r="J99" i="32"/>
  <c r="I99" i="32"/>
  <c r="F99" i="32"/>
  <c r="D99" i="32"/>
  <c r="C99" i="32"/>
  <c r="B99" i="32"/>
  <c r="J98" i="32"/>
  <c r="I98" i="32"/>
  <c r="F98" i="32"/>
  <c r="D98" i="32"/>
  <c r="C98" i="32"/>
  <c r="B98" i="32"/>
  <c r="J97" i="32"/>
  <c r="I97" i="32"/>
  <c r="F97" i="32"/>
  <c r="D97" i="32"/>
  <c r="C97" i="32"/>
  <c r="B97" i="32"/>
  <c r="J96" i="32"/>
  <c r="I96" i="32"/>
  <c r="F96" i="32"/>
  <c r="D96" i="32"/>
  <c r="C96" i="32"/>
  <c r="B96" i="32"/>
  <c r="J95" i="32"/>
  <c r="I95" i="32"/>
  <c r="F95" i="32"/>
  <c r="D95" i="32"/>
  <c r="C95" i="32"/>
  <c r="B95" i="32"/>
  <c r="J94" i="32"/>
  <c r="I94" i="32"/>
  <c r="F94" i="32"/>
  <c r="D94" i="32"/>
  <c r="C94" i="32"/>
  <c r="B94" i="32"/>
  <c r="J93" i="32"/>
  <c r="I93" i="32"/>
  <c r="F93" i="32"/>
  <c r="D93" i="32"/>
  <c r="C93" i="32"/>
  <c r="B93" i="32"/>
  <c r="J92" i="32"/>
  <c r="I92" i="32"/>
  <c r="F92" i="32"/>
  <c r="D92" i="32"/>
  <c r="C92" i="32"/>
  <c r="B92" i="32"/>
  <c r="J91" i="32"/>
  <c r="I91" i="32"/>
  <c r="F91" i="32"/>
  <c r="D91" i="32"/>
  <c r="C91" i="32"/>
  <c r="B91" i="32"/>
  <c r="J90" i="32"/>
  <c r="I90" i="32"/>
  <c r="F90" i="32"/>
  <c r="D90" i="32"/>
  <c r="C90" i="32"/>
  <c r="B90" i="32"/>
  <c r="J89" i="32"/>
  <c r="I89" i="32"/>
  <c r="F89" i="32"/>
  <c r="D89" i="32"/>
  <c r="C89" i="32"/>
  <c r="B89" i="32"/>
  <c r="J88" i="32"/>
  <c r="I88" i="32"/>
  <c r="F88" i="32"/>
  <c r="D88" i="32"/>
  <c r="C88" i="32"/>
  <c r="B88" i="32"/>
  <c r="J87" i="32"/>
  <c r="I87" i="32"/>
  <c r="F87" i="32"/>
  <c r="D87" i="32"/>
  <c r="C87" i="32"/>
  <c r="B87" i="32"/>
  <c r="J86" i="32"/>
  <c r="I86" i="32"/>
  <c r="F86" i="32"/>
  <c r="D86" i="32"/>
  <c r="C86" i="32"/>
  <c r="B86" i="32"/>
  <c r="J85" i="32"/>
  <c r="I85" i="32"/>
  <c r="F85" i="32"/>
  <c r="D85" i="32"/>
  <c r="C85" i="32"/>
  <c r="B85" i="32"/>
  <c r="J84" i="32"/>
  <c r="I84" i="32"/>
  <c r="F84" i="32"/>
  <c r="D84" i="32"/>
  <c r="C84" i="32"/>
  <c r="B84" i="32"/>
  <c r="J83" i="32"/>
  <c r="I83" i="32"/>
  <c r="F83" i="32"/>
  <c r="D83" i="32"/>
  <c r="C83" i="32"/>
  <c r="B83" i="32"/>
  <c r="J82" i="32"/>
  <c r="I82" i="32"/>
  <c r="F82" i="32"/>
  <c r="D82" i="32"/>
  <c r="C82" i="32"/>
  <c r="B82" i="32"/>
  <c r="J81" i="32"/>
  <c r="I81" i="32"/>
  <c r="F81" i="32"/>
  <c r="D81" i="32"/>
  <c r="C81" i="32"/>
  <c r="B81" i="32"/>
  <c r="J80" i="32"/>
  <c r="I80" i="32"/>
  <c r="F80" i="32"/>
  <c r="D80" i="32"/>
  <c r="C80" i="32"/>
  <c r="B80" i="32"/>
  <c r="J79" i="32"/>
  <c r="I79" i="32"/>
  <c r="F79" i="32"/>
  <c r="D79" i="32"/>
  <c r="C79" i="32"/>
  <c r="B79" i="32"/>
  <c r="J78" i="32"/>
  <c r="I78" i="32"/>
  <c r="F78" i="32"/>
  <c r="D78" i="32"/>
  <c r="C78" i="32"/>
  <c r="B78" i="32"/>
  <c r="J77" i="32"/>
  <c r="I77" i="32"/>
  <c r="F77" i="32"/>
  <c r="D77" i="32"/>
  <c r="C77" i="32"/>
  <c r="B77" i="32"/>
  <c r="J76" i="32"/>
  <c r="I76" i="32"/>
  <c r="F76" i="32"/>
  <c r="D76" i="32"/>
  <c r="C76" i="32"/>
  <c r="B76" i="32"/>
  <c r="J75" i="32"/>
  <c r="I75" i="32"/>
  <c r="F75" i="32"/>
  <c r="D75" i="32"/>
  <c r="C75" i="32"/>
  <c r="B75" i="32"/>
  <c r="J74" i="32"/>
  <c r="I74" i="32"/>
  <c r="F74" i="32"/>
  <c r="D74" i="32"/>
  <c r="C74" i="32"/>
  <c r="B74" i="32"/>
  <c r="J73" i="32"/>
  <c r="I73" i="32"/>
  <c r="F73" i="32"/>
  <c r="D73" i="32"/>
  <c r="C73" i="32"/>
  <c r="B73" i="32"/>
  <c r="J72" i="32"/>
  <c r="I72" i="32"/>
  <c r="F72" i="32"/>
  <c r="D72" i="32"/>
  <c r="C72" i="32"/>
  <c r="B72" i="32"/>
  <c r="J71" i="32"/>
  <c r="I71" i="32"/>
  <c r="F71" i="32"/>
  <c r="D71" i="32"/>
  <c r="C71" i="32"/>
  <c r="B71" i="32"/>
  <c r="J70" i="32"/>
  <c r="I70" i="32"/>
  <c r="F70" i="32"/>
  <c r="D70" i="32"/>
  <c r="C70" i="32"/>
  <c r="B70" i="32"/>
  <c r="J69" i="32"/>
  <c r="I69" i="32"/>
  <c r="F69" i="32"/>
  <c r="D69" i="32"/>
  <c r="C69" i="32"/>
  <c r="B69" i="32"/>
  <c r="J68" i="32"/>
  <c r="I68" i="32"/>
  <c r="F68" i="32"/>
  <c r="D68" i="32"/>
  <c r="C68" i="32"/>
  <c r="B68" i="32"/>
  <c r="J67" i="32"/>
  <c r="I67" i="32"/>
  <c r="F67" i="32"/>
  <c r="D67" i="32"/>
  <c r="C67" i="32"/>
  <c r="B67" i="32"/>
  <c r="J66" i="32"/>
  <c r="I66" i="32"/>
  <c r="F66" i="32"/>
  <c r="D66" i="32"/>
  <c r="C66" i="32"/>
  <c r="B66" i="32"/>
  <c r="J65" i="32"/>
  <c r="I65" i="32"/>
  <c r="F65" i="32"/>
  <c r="D65" i="32"/>
  <c r="C65" i="32"/>
  <c r="B65" i="32"/>
  <c r="J64" i="32"/>
  <c r="I64" i="32"/>
  <c r="F64" i="32"/>
  <c r="D64" i="32"/>
  <c r="C64" i="32"/>
  <c r="B64" i="32"/>
  <c r="J63" i="32"/>
  <c r="I63" i="32"/>
  <c r="F63" i="32"/>
  <c r="D63" i="32"/>
  <c r="C63" i="32"/>
  <c r="B63" i="32"/>
  <c r="J62" i="32"/>
  <c r="I62" i="32"/>
  <c r="F62" i="32"/>
  <c r="D62" i="32"/>
  <c r="C62" i="32"/>
  <c r="B62" i="32"/>
  <c r="J61" i="32"/>
  <c r="I61" i="32"/>
  <c r="F61" i="32"/>
  <c r="D61" i="32"/>
  <c r="C61" i="32"/>
  <c r="B61" i="32"/>
  <c r="J60" i="32"/>
  <c r="I60" i="32"/>
  <c r="F60" i="32"/>
  <c r="D60" i="32"/>
  <c r="C60" i="32"/>
  <c r="B60" i="32"/>
  <c r="J59" i="32"/>
  <c r="I59" i="32"/>
  <c r="F59" i="32"/>
  <c r="D59" i="32"/>
  <c r="C59" i="32"/>
  <c r="B59" i="32"/>
  <c r="J58" i="32"/>
  <c r="I58" i="32"/>
  <c r="F58" i="32"/>
  <c r="D58" i="32"/>
  <c r="C58" i="32"/>
  <c r="B58" i="32"/>
  <c r="J57" i="32"/>
  <c r="I57" i="32"/>
  <c r="F57" i="32"/>
  <c r="D57" i="32"/>
  <c r="C57" i="32"/>
  <c r="B57" i="32"/>
  <c r="J56" i="32"/>
  <c r="I56" i="32"/>
  <c r="F56" i="32"/>
  <c r="D56" i="32"/>
  <c r="C56" i="32"/>
  <c r="B56" i="32"/>
  <c r="J55" i="32"/>
  <c r="I55" i="32"/>
  <c r="F55" i="32"/>
  <c r="D55" i="32"/>
  <c r="C55" i="32"/>
  <c r="B55" i="32"/>
  <c r="J54" i="32"/>
  <c r="I54" i="32"/>
  <c r="F54" i="32"/>
  <c r="D54" i="32"/>
  <c r="C54" i="32"/>
  <c r="B54" i="32"/>
  <c r="J53" i="32"/>
  <c r="I53" i="32"/>
  <c r="F53" i="32"/>
  <c r="D53" i="32"/>
  <c r="C53" i="32"/>
  <c r="B53" i="32"/>
  <c r="J52" i="32"/>
  <c r="I52" i="32"/>
  <c r="F52" i="32"/>
  <c r="D52" i="32"/>
  <c r="C52" i="32"/>
  <c r="B52" i="32"/>
  <c r="J51" i="32"/>
  <c r="I51" i="32"/>
  <c r="F51" i="32"/>
  <c r="D51" i="32"/>
  <c r="C51" i="32"/>
  <c r="B51" i="32"/>
  <c r="J50" i="32"/>
  <c r="I50" i="32"/>
  <c r="F50" i="32"/>
  <c r="D50" i="32"/>
  <c r="C50" i="32"/>
  <c r="B50" i="32"/>
  <c r="J49" i="32"/>
  <c r="I49" i="32"/>
  <c r="F49" i="32"/>
  <c r="D49" i="32"/>
  <c r="C49" i="32"/>
  <c r="B49" i="32"/>
  <c r="J48" i="32"/>
  <c r="I48" i="32"/>
  <c r="F48" i="32"/>
  <c r="D48" i="32"/>
  <c r="C48" i="32"/>
  <c r="B48" i="32"/>
  <c r="J47" i="32"/>
  <c r="I47" i="32"/>
  <c r="F47" i="32"/>
  <c r="D47" i="32"/>
  <c r="C47" i="32"/>
  <c r="B47" i="32"/>
  <c r="J46" i="32"/>
  <c r="I46" i="32"/>
  <c r="F46" i="32"/>
  <c r="D46" i="32"/>
  <c r="C46" i="32"/>
  <c r="B46" i="32"/>
  <c r="J45" i="32"/>
  <c r="I45" i="32"/>
  <c r="F45" i="32"/>
  <c r="D45" i="32"/>
  <c r="C45" i="32"/>
  <c r="B45" i="32"/>
  <c r="J44" i="32"/>
  <c r="I44" i="32"/>
  <c r="F44" i="32"/>
  <c r="D44" i="32"/>
  <c r="C44" i="32"/>
  <c r="B44" i="32"/>
  <c r="J43" i="32"/>
  <c r="I43" i="32"/>
  <c r="F43" i="32"/>
  <c r="D43" i="32"/>
  <c r="C43" i="32"/>
  <c r="B43" i="32"/>
  <c r="J42" i="32"/>
  <c r="I42" i="32"/>
  <c r="F42" i="32"/>
  <c r="D42" i="32"/>
  <c r="C42" i="32"/>
  <c r="B42" i="32"/>
  <c r="J41" i="32"/>
  <c r="I41" i="32"/>
  <c r="F41" i="32"/>
  <c r="D41" i="32"/>
  <c r="C41" i="32"/>
  <c r="B41" i="32"/>
  <c r="J40" i="32"/>
  <c r="I40" i="32"/>
  <c r="F40" i="32"/>
  <c r="D40" i="32"/>
  <c r="C40" i="32"/>
  <c r="B40" i="32"/>
  <c r="J39" i="32"/>
  <c r="I39" i="32"/>
  <c r="F39" i="32"/>
  <c r="D39" i="32"/>
  <c r="C39" i="32"/>
  <c r="B39" i="32"/>
  <c r="J38" i="32"/>
  <c r="I38" i="32"/>
  <c r="F38" i="32"/>
  <c r="D38" i="32"/>
  <c r="C38" i="32"/>
  <c r="B38" i="32"/>
  <c r="J37" i="32"/>
  <c r="I37" i="32"/>
  <c r="F37" i="32"/>
  <c r="D37" i="32"/>
  <c r="C37" i="32"/>
  <c r="B37" i="32"/>
  <c r="J36" i="32"/>
  <c r="I36" i="32"/>
  <c r="F36" i="32"/>
  <c r="D36" i="32"/>
  <c r="C36" i="32"/>
  <c r="B36" i="32"/>
  <c r="J35" i="32"/>
  <c r="I35" i="32"/>
  <c r="F35" i="32"/>
  <c r="D35" i="32"/>
  <c r="C35" i="32"/>
  <c r="B35" i="32"/>
  <c r="J34" i="32"/>
  <c r="I34" i="32"/>
  <c r="F34" i="32"/>
  <c r="D34" i="32"/>
  <c r="C34" i="32"/>
  <c r="B34" i="32"/>
  <c r="J33" i="32"/>
  <c r="I33" i="32"/>
  <c r="F33" i="32"/>
  <c r="D33" i="32"/>
  <c r="C33" i="32"/>
  <c r="B33" i="32"/>
  <c r="J32" i="32"/>
  <c r="I32" i="32"/>
  <c r="F32" i="32"/>
  <c r="D32" i="32"/>
  <c r="C32" i="32"/>
  <c r="B32" i="32"/>
  <c r="J31" i="32"/>
  <c r="I31" i="32"/>
  <c r="F31" i="32"/>
  <c r="D31" i="32"/>
  <c r="C31" i="32"/>
  <c r="B31" i="32"/>
  <c r="J30" i="32"/>
  <c r="I30" i="32"/>
  <c r="F30" i="32"/>
  <c r="D30" i="32"/>
  <c r="C30" i="32"/>
  <c r="B30" i="32"/>
  <c r="J29" i="32"/>
  <c r="I29" i="32"/>
  <c r="F29" i="32"/>
  <c r="D29" i="32"/>
  <c r="C29" i="32"/>
  <c r="B29" i="32"/>
  <c r="J28" i="32"/>
  <c r="I28" i="32"/>
  <c r="F28" i="32"/>
  <c r="D28" i="32"/>
  <c r="C28" i="32"/>
  <c r="B28" i="32"/>
  <c r="J27" i="32"/>
  <c r="I27" i="32"/>
  <c r="F27" i="32"/>
  <c r="D27" i="32"/>
  <c r="C27" i="32"/>
  <c r="B27" i="32"/>
  <c r="J26" i="32"/>
  <c r="I26" i="32"/>
  <c r="F26" i="32"/>
  <c r="D26" i="32"/>
  <c r="C26" i="32"/>
  <c r="B26" i="32"/>
  <c r="J25" i="32"/>
  <c r="I25" i="32"/>
  <c r="F25" i="32"/>
  <c r="D25" i="32"/>
  <c r="C25" i="32"/>
  <c r="B25" i="32"/>
  <c r="J24" i="32"/>
  <c r="I24" i="32"/>
  <c r="F24" i="32"/>
  <c r="D24" i="32"/>
  <c r="C24" i="32"/>
  <c r="B24" i="32"/>
  <c r="J23" i="32"/>
  <c r="I23" i="32"/>
  <c r="F23" i="32"/>
  <c r="D23" i="32"/>
  <c r="C23" i="32"/>
  <c r="B23" i="32"/>
  <c r="J22" i="32"/>
  <c r="I22" i="32"/>
  <c r="F22" i="32"/>
  <c r="D22" i="32"/>
  <c r="C22" i="32"/>
  <c r="B22" i="32"/>
  <c r="J21" i="32"/>
  <c r="I21" i="32"/>
  <c r="F21" i="32"/>
  <c r="D21" i="32"/>
  <c r="C21" i="32"/>
  <c r="B21" i="32"/>
  <c r="J20" i="32"/>
  <c r="I20" i="32"/>
  <c r="F20" i="32"/>
  <c r="D20" i="32"/>
  <c r="C20" i="32"/>
  <c r="B20" i="32"/>
  <c r="J19" i="32"/>
  <c r="I19" i="32"/>
  <c r="F19" i="32"/>
  <c r="D19" i="32"/>
  <c r="C19" i="32"/>
  <c r="B19" i="32"/>
  <c r="J18" i="32"/>
  <c r="I18" i="32"/>
  <c r="F18" i="32"/>
  <c r="D18" i="32"/>
  <c r="C18" i="32"/>
  <c r="B18" i="32"/>
  <c r="J17" i="32"/>
  <c r="I17" i="32"/>
  <c r="F17" i="32"/>
  <c r="D17" i="32"/>
  <c r="C17" i="32"/>
  <c r="B17" i="32"/>
  <c r="J16" i="32"/>
  <c r="I16" i="32"/>
  <c r="F16" i="32"/>
  <c r="D16" i="32"/>
  <c r="C16" i="32"/>
  <c r="B16" i="32"/>
  <c r="J15" i="32"/>
  <c r="I15" i="32"/>
  <c r="F15" i="32"/>
  <c r="D15" i="32"/>
  <c r="C15" i="32"/>
  <c r="B15" i="32"/>
  <c r="J14" i="32"/>
  <c r="I14" i="32"/>
  <c r="F14" i="32"/>
  <c r="D14" i="32"/>
  <c r="C14" i="32"/>
  <c r="B14" i="32"/>
  <c r="J13" i="32"/>
  <c r="I13" i="32"/>
  <c r="F13" i="32"/>
  <c r="D13" i="32"/>
  <c r="C13" i="32"/>
  <c r="B13" i="32"/>
  <c r="J12" i="32"/>
  <c r="I12" i="32"/>
  <c r="F12" i="32"/>
  <c r="D12" i="32"/>
  <c r="C12" i="32"/>
  <c r="B12" i="32"/>
  <c r="J11" i="32"/>
  <c r="I11" i="32"/>
  <c r="F11" i="32"/>
  <c r="D11" i="32"/>
  <c r="C11" i="32"/>
  <c r="B11" i="32"/>
  <c r="J10" i="32"/>
  <c r="I10" i="32"/>
  <c r="F10" i="32"/>
  <c r="D10" i="32"/>
  <c r="C10" i="32"/>
  <c r="B10" i="32"/>
  <c r="J9" i="32"/>
  <c r="I9" i="32"/>
  <c r="F9" i="32"/>
  <c r="D9" i="32"/>
  <c r="C9" i="32"/>
  <c r="B9" i="32"/>
  <c r="G4" i="32"/>
  <c r="D4" i="32"/>
  <c r="A4" i="32"/>
  <c r="K213" i="31"/>
  <c r="J213" i="31"/>
  <c r="I213" i="31"/>
  <c r="D213" i="31"/>
  <c r="C213" i="31"/>
  <c r="A213" i="31"/>
  <c r="K212" i="31"/>
  <c r="J212" i="31"/>
  <c r="I212" i="31"/>
  <c r="D212" i="31"/>
  <c r="C212" i="31"/>
  <c r="A212" i="31"/>
  <c r="K211" i="31"/>
  <c r="J211" i="31"/>
  <c r="I211" i="31"/>
  <c r="D211" i="31"/>
  <c r="C211" i="31"/>
  <c r="A211" i="31"/>
  <c r="K210" i="31"/>
  <c r="J210" i="31"/>
  <c r="I210" i="31"/>
  <c r="D210" i="31"/>
  <c r="C210" i="31"/>
  <c r="A210" i="31"/>
  <c r="K209" i="31"/>
  <c r="J209" i="31"/>
  <c r="I209" i="31"/>
  <c r="D209" i="31"/>
  <c r="C209" i="31"/>
  <c r="A209" i="31"/>
  <c r="K208" i="31"/>
  <c r="J208" i="31"/>
  <c r="I208" i="31"/>
  <c r="D208" i="31"/>
  <c r="C208" i="31"/>
  <c r="A208" i="31"/>
  <c r="K207" i="31"/>
  <c r="J207" i="31"/>
  <c r="I207" i="31"/>
  <c r="D207" i="31"/>
  <c r="C207" i="31"/>
  <c r="A207" i="31"/>
  <c r="K206" i="31"/>
  <c r="J206" i="31"/>
  <c r="I206" i="31"/>
  <c r="D206" i="31"/>
  <c r="C206" i="31"/>
  <c r="A206" i="31"/>
  <c r="K205" i="31"/>
  <c r="J205" i="31"/>
  <c r="I205" i="31"/>
  <c r="D205" i="31"/>
  <c r="C205" i="31"/>
  <c r="A205" i="31"/>
  <c r="K204" i="31"/>
  <c r="J204" i="31"/>
  <c r="I204" i="31"/>
  <c r="D204" i="31"/>
  <c r="C204" i="31"/>
  <c r="A204" i="31"/>
  <c r="K203" i="31"/>
  <c r="J203" i="31"/>
  <c r="I203" i="31"/>
  <c r="D203" i="31"/>
  <c r="C203" i="31"/>
  <c r="A203" i="31"/>
  <c r="K202" i="31"/>
  <c r="J202" i="31"/>
  <c r="I202" i="31"/>
  <c r="D202" i="31"/>
  <c r="C202" i="31"/>
  <c r="A202" i="31"/>
  <c r="K201" i="31"/>
  <c r="J201" i="31"/>
  <c r="I201" i="31"/>
  <c r="D201" i="31"/>
  <c r="C201" i="31"/>
  <c r="A201" i="31"/>
  <c r="K200" i="31"/>
  <c r="J200" i="31"/>
  <c r="I200" i="31"/>
  <c r="D200" i="31"/>
  <c r="C200" i="31"/>
  <c r="A200" i="31"/>
  <c r="K199" i="31"/>
  <c r="J199" i="31"/>
  <c r="I199" i="31"/>
  <c r="D199" i="31"/>
  <c r="C199" i="31"/>
  <c r="A199" i="31"/>
  <c r="K198" i="31"/>
  <c r="J198" i="31"/>
  <c r="I198" i="31"/>
  <c r="D198" i="31"/>
  <c r="C198" i="31"/>
  <c r="A198" i="31"/>
  <c r="K197" i="31"/>
  <c r="J197" i="31"/>
  <c r="I197" i="31"/>
  <c r="D197" i="31"/>
  <c r="C197" i="31"/>
  <c r="A197" i="31"/>
  <c r="K196" i="31"/>
  <c r="J196" i="31"/>
  <c r="I196" i="31"/>
  <c r="D196" i="31"/>
  <c r="C196" i="31"/>
  <c r="A196" i="31"/>
  <c r="K195" i="31"/>
  <c r="J195" i="31"/>
  <c r="I195" i="31"/>
  <c r="D195" i="31"/>
  <c r="C195" i="31"/>
  <c r="A195" i="31"/>
  <c r="K194" i="31"/>
  <c r="J194" i="31"/>
  <c r="I194" i="31"/>
  <c r="D194" i="31"/>
  <c r="C194" i="31"/>
  <c r="A194" i="31"/>
  <c r="K193" i="31"/>
  <c r="J193" i="31"/>
  <c r="I193" i="31"/>
  <c r="D193" i="31"/>
  <c r="C193" i="31"/>
  <c r="A193" i="31"/>
  <c r="K192" i="31"/>
  <c r="J192" i="31"/>
  <c r="I192" i="31"/>
  <c r="D192" i="31"/>
  <c r="C192" i="31"/>
  <c r="A192" i="31"/>
  <c r="K191" i="31"/>
  <c r="J191" i="31"/>
  <c r="I191" i="31"/>
  <c r="D191" i="31"/>
  <c r="C191" i="31"/>
  <c r="A191" i="31"/>
  <c r="K190" i="31"/>
  <c r="J190" i="31"/>
  <c r="I190" i="31"/>
  <c r="D190" i="31"/>
  <c r="C190" i="31"/>
  <c r="A190" i="31"/>
  <c r="K189" i="31"/>
  <c r="J189" i="31"/>
  <c r="I189" i="31"/>
  <c r="D189" i="31"/>
  <c r="C189" i="31"/>
  <c r="A189" i="31"/>
  <c r="K188" i="31"/>
  <c r="J188" i="31"/>
  <c r="I188" i="31"/>
  <c r="D188" i="31"/>
  <c r="C188" i="31"/>
  <c r="A188" i="31"/>
  <c r="K187" i="31"/>
  <c r="J187" i="31"/>
  <c r="I187" i="31"/>
  <c r="D187" i="31"/>
  <c r="C187" i="31"/>
  <c r="A187" i="31"/>
  <c r="K186" i="31"/>
  <c r="J186" i="31"/>
  <c r="I186" i="31"/>
  <c r="D186" i="31"/>
  <c r="C186" i="31"/>
  <c r="A186" i="31"/>
  <c r="K185" i="31"/>
  <c r="J185" i="31"/>
  <c r="I185" i="31"/>
  <c r="D185" i="31"/>
  <c r="C185" i="31"/>
  <c r="A185" i="31"/>
  <c r="K184" i="31"/>
  <c r="J184" i="31"/>
  <c r="I184" i="31"/>
  <c r="D184" i="31"/>
  <c r="C184" i="31"/>
  <c r="A184" i="31"/>
  <c r="K183" i="31"/>
  <c r="J183" i="31"/>
  <c r="I183" i="31"/>
  <c r="D183" i="31"/>
  <c r="C183" i="31"/>
  <c r="A183" i="31"/>
  <c r="K182" i="31"/>
  <c r="J182" i="31"/>
  <c r="I182" i="31"/>
  <c r="D182" i="31"/>
  <c r="C182" i="31"/>
  <c r="A182" i="31"/>
  <c r="K181" i="31"/>
  <c r="J181" i="31"/>
  <c r="I181" i="31"/>
  <c r="D181" i="31"/>
  <c r="C181" i="31"/>
  <c r="A181" i="31"/>
  <c r="K180" i="31"/>
  <c r="J180" i="31"/>
  <c r="I180" i="31"/>
  <c r="D180" i="31"/>
  <c r="C180" i="31"/>
  <c r="A180" i="31"/>
  <c r="K179" i="31"/>
  <c r="J179" i="31"/>
  <c r="I179" i="31"/>
  <c r="D179" i="31"/>
  <c r="C179" i="31"/>
  <c r="A179" i="31"/>
  <c r="K178" i="31"/>
  <c r="J178" i="31"/>
  <c r="I178" i="31"/>
  <c r="D178" i="31"/>
  <c r="C178" i="31"/>
  <c r="A178" i="31"/>
  <c r="K177" i="31"/>
  <c r="J177" i="31"/>
  <c r="I177" i="31"/>
  <c r="D177" i="31"/>
  <c r="C177" i="31"/>
  <c r="A177" i="31"/>
  <c r="K176" i="31"/>
  <c r="J176" i="31"/>
  <c r="I176" i="31"/>
  <c r="D176" i="31"/>
  <c r="C176" i="31"/>
  <c r="A176" i="31"/>
  <c r="K175" i="31"/>
  <c r="J175" i="31"/>
  <c r="I175" i="31"/>
  <c r="D175" i="31"/>
  <c r="C175" i="31"/>
  <c r="A175" i="31"/>
  <c r="K174" i="31"/>
  <c r="J174" i="31"/>
  <c r="I174" i="31"/>
  <c r="D174" i="31"/>
  <c r="C174" i="31"/>
  <c r="A174" i="31"/>
  <c r="K173" i="31"/>
  <c r="J173" i="31"/>
  <c r="I173" i="31"/>
  <c r="D173" i="31"/>
  <c r="C173" i="31"/>
  <c r="A173" i="31"/>
  <c r="K172" i="31"/>
  <c r="J172" i="31"/>
  <c r="I172" i="31"/>
  <c r="D172" i="31"/>
  <c r="C172" i="31"/>
  <c r="A172" i="31"/>
  <c r="K171" i="31"/>
  <c r="J171" i="31"/>
  <c r="I171" i="31"/>
  <c r="D171" i="31"/>
  <c r="C171" i="31"/>
  <c r="A171" i="31"/>
  <c r="K170" i="31"/>
  <c r="J170" i="31"/>
  <c r="I170" i="31"/>
  <c r="D170" i="31"/>
  <c r="C170" i="31"/>
  <c r="A170" i="31"/>
  <c r="K169" i="31"/>
  <c r="J169" i="31"/>
  <c r="I169" i="31"/>
  <c r="D169" i="31"/>
  <c r="C169" i="31"/>
  <c r="A169" i="31"/>
  <c r="K168" i="31"/>
  <c r="J168" i="31"/>
  <c r="I168" i="31"/>
  <c r="D168" i="31"/>
  <c r="C168" i="31"/>
  <c r="A168" i="31"/>
  <c r="K167" i="31"/>
  <c r="J167" i="31"/>
  <c r="I167" i="31"/>
  <c r="D167" i="31"/>
  <c r="C167" i="31"/>
  <c r="A167" i="31"/>
  <c r="K166" i="31"/>
  <c r="J166" i="31"/>
  <c r="I166" i="31"/>
  <c r="D166" i="31"/>
  <c r="C166" i="31"/>
  <c r="A166" i="31"/>
  <c r="K165" i="31"/>
  <c r="J165" i="31"/>
  <c r="I165" i="31"/>
  <c r="D165" i="31"/>
  <c r="C165" i="31"/>
  <c r="A165" i="31"/>
  <c r="K164" i="31"/>
  <c r="J164" i="31"/>
  <c r="I164" i="31"/>
  <c r="D164" i="31"/>
  <c r="C164" i="31"/>
  <c r="A164" i="31"/>
  <c r="K163" i="31"/>
  <c r="J163" i="31"/>
  <c r="I163" i="31"/>
  <c r="D163" i="31"/>
  <c r="C163" i="31"/>
  <c r="A163" i="31"/>
  <c r="K162" i="31"/>
  <c r="J162" i="31"/>
  <c r="I162" i="31"/>
  <c r="D162" i="31"/>
  <c r="C162" i="31"/>
  <c r="A162" i="31"/>
  <c r="K161" i="31"/>
  <c r="J161" i="31"/>
  <c r="I161" i="31"/>
  <c r="D161" i="31"/>
  <c r="C161" i="31"/>
  <c r="A161" i="31"/>
  <c r="K160" i="31"/>
  <c r="J160" i="31"/>
  <c r="I160" i="31"/>
  <c r="D160" i="31"/>
  <c r="C160" i="31"/>
  <c r="A160" i="31"/>
  <c r="K159" i="31"/>
  <c r="J159" i="31"/>
  <c r="I159" i="31"/>
  <c r="D159" i="31"/>
  <c r="C159" i="31"/>
  <c r="A159" i="31"/>
  <c r="K158" i="31"/>
  <c r="J158" i="31"/>
  <c r="I158" i="31"/>
  <c r="D158" i="31"/>
  <c r="C158" i="31"/>
  <c r="A158" i="31"/>
  <c r="K157" i="31"/>
  <c r="J157" i="31"/>
  <c r="I157" i="31"/>
  <c r="D157" i="31"/>
  <c r="C157" i="31"/>
  <c r="A157" i="31"/>
  <c r="K156" i="31"/>
  <c r="J156" i="31"/>
  <c r="I156" i="31"/>
  <c r="D156" i="31"/>
  <c r="C156" i="31"/>
  <c r="A156" i="31"/>
  <c r="K155" i="31"/>
  <c r="J155" i="31"/>
  <c r="I155" i="31"/>
  <c r="D155" i="31"/>
  <c r="C155" i="31"/>
  <c r="A155" i="31"/>
  <c r="K154" i="31"/>
  <c r="J154" i="31"/>
  <c r="I154" i="31"/>
  <c r="D154" i="31"/>
  <c r="C154" i="31"/>
  <c r="A154" i="31"/>
  <c r="K153" i="31"/>
  <c r="J153" i="31"/>
  <c r="I153" i="31"/>
  <c r="D153" i="31"/>
  <c r="C153" i="31"/>
  <c r="A153" i="31"/>
  <c r="K152" i="31"/>
  <c r="J152" i="31"/>
  <c r="I152" i="31"/>
  <c r="D152" i="31"/>
  <c r="C152" i="31"/>
  <c r="A152" i="31"/>
  <c r="K151" i="31"/>
  <c r="J151" i="31"/>
  <c r="I151" i="31"/>
  <c r="D151" i="31"/>
  <c r="C151" i="31"/>
  <c r="A151" i="31"/>
  <c r="K150" i="31"/>
  <c r="J150" i="31"/>
  <c r="I150" i="31"/>
  <c r="D150" i="31"/>
  <c r="C150" i="31"/>
  <c r="A150" i="31"/>
  <c r="K149" i="31"/>
  <c r="J149" i="31"/>
  <c r="I149" i="31"/>
  <c r="D149" i="31"/>
  <c r="C149" i="31"/>
  <c r="A149" i="31"/>
  <c r="K148" i="31"/>
  <c r="J148" i="31"/>
  <c r="I148" i="31"/>
  <c r="D148" i="31"/>
  <c r="C148" i="31"/>
  <c r="A148" i="31"/>
  <c r="K147" i="31"/>
  <c r="J147" i="31"/>
  <c r="I147" i="31"/>
  <c r="D147" i="31"/>
  <c r="C147" i="31"/>
  <c r="A147" i="31"/>
  <c r="K146" i="31"/>
  <c r="J146" i="31"/>
  <c r="I146" i="31"/>
  <c r="D146" i="31"/>
  <c r="C146" i="31"/>
  <c r="A146" i="31"/>
  <c r="K145" i="31"/>
  <c r="J145" i="31"/>
  <c r="I145" i="31"/>
  <c r="D145" i="31"/>
  <c r="C145" i="31"/>
  <c r="A145" i="31"/>
  <c r="K144" i="31"/>
  <c r="J144" i="31"/>
  <c r="I144" i="31"/>
  <c r="D144" i="31"/>
  <c r="C144" i="31"/>
  <c r="A144" i="31"/>
  <c r="K143" i="31"/>
  <c r="J143" i="31"/>
  <c r="I143" i="31"/>
  <c r="D143" i="31"/>
  <c r="C143" i="31"/>
  <c r="A143" i="31"/>
  <c r="K142" i="31"/>
  <c r="J142" i="31"/>
  <c r="I142" i="31"/>
  <c r="D142" i="31"/>
  <c r="C142" i="31"/>
  <c r="A142" i="31"/>
  <c r="K141" i="31"/>
  <c r="J141" i="31"/>
  <c r="I141" i="31"/>
  <c r="D141" i="31"/>
  <c r="C141" i="31"/>
  <c r="A141" i="31"/>
  <c r="K140" i="31"/>
  <c r="J140" i="31"/>
  <c r="I140" i="31"/>
  <c r="D140" i="31"/>
  <c r="C140" i="31"/>
  <c r="A140" i="31"/>
  <c r="K139" i="31"/>
  <c r="J139" i="31"/>
  <c r="I139" i="31"/>
  <c r="D139" i="31"/>
  <c r="C139" i="31"/>
  <c r="A139" i="31"/>
  <c r="K138" i="31"/>
  <c r="J138" i="31"/>
  <c r="I138" i="31"/>
  <c r="D138" i="31"/>
  <c r="C138" i="31"/>
  <c r="A138" i="31"/>
  <c r="K137" i="31"/>
  <c r="J137" i="31"/>
  <c r="I137" i="31"/>
  <c r="D137" i="31"/>
  <c r="C137" i="31"/>
  <c r="A137" i="31"/>
  <c r="K136" i="31"/>
  <c r="J136" i="31"/>
  <c r="I136" i="31"/>
  <c r="D136" i="31"/>
  <c r="C136" i="31"/>
  <c r="A136" i="31"/>
  <c r="K135" i="31"/>
  <c r="J135" i="31"/>
  <c r="I135" i="31"/>
  <c r="D135" i="31"/>
  <c r="C135" i="31"/>
  <c r="A135" i="31"/>
  <c r="K134" i="31"/>
  <c r="J134" i="31"/>
  <c r="I134" i="31"/>
  <c r="D134" i="31"/>
  <c r="C134" i="31"/>
  <c r="A134" i="31"/>
  <c r="K133" i="31"/>
  <c r="J133" i="31"/>
  <c r="I133" i="31"/>
  <c r="D133" i="31"/>
  <c r="C133" i="31"/>
  <c r="A133" i="31"/>
  <c r="K132" i="31"/>
  <c r="J132" i="31"/>
  <c r="I132" i="31"/>
  <c r="D132" i="31"/>
  <c r="C132" i="31"/>
  <c r="A132" i="31"/>
  <c r="K131" i="31"/>
  <c r="J131" i="31"/>
  <c r="I131" i="31"/>
  <c r="D131" i="31"/>
  <c r="C131" i="31"/>
  <c r="A131" i="31"/>
  <c r="K130" i="31"/>
  <c r="J130" i="31"/>
  <c r="I130" i="31"/>
  <c r="D130" i="31"/>
  <c r="C130" i="31"/>
  <c r="A130" i="31"/>
  <c r="K129" i="31"/>
  <c r="J129" i="31"/>
  <c r="I129" i="31"/>
  <c r="D129" i="31"/>
  <c r="C129" i="31"/>
  <c r="A129" i="31"/>
  <c r="K128" i="31"/>
  <c r="J128" i="31"/>
  <c r="I128" i="31"/>
  <c r="D128" i="31"/>
  <c r="C128" i="31"/>
  <c r="A128" i="31"/>
  <c r="K127" i="31"/>
  <c r="J127" i="31"/>
  <c r="I127" i="31"/>
  <c r="D127" i="31"/>
  <c r="C127" i="31"/>
  <c r="A127" i="31"/>
  <c r="K126" i="31"/>
  <c r="J126" i="31"/>
  <c r="I126" i="31"/>
  <c r="D126" i="31"/>
  <c r="C126" i="31"/>
  <c r="A126" i="31"/>
  <c r="K125" i="31"/>
  <c r="J125" i="31"/>
  <c r="I125" i="31"/>
  <c r="D125" i="31"/>
  <c r="C125" i="31"/>
  <c r="A125" i="31"/>
  <c r="K124" i="31"/>
  <c r="J124" i="31"/>
  <c r="I124" i="31"/>
  <c r="D124" i="31"/>
  <c r="C124" i="31"/>
  <c r="A124" i="31"/>
  <c r="K123" i="31"/>
  <c r="J123" i="31"/>
  <c r="I123" i="31"/>
  <c r="D123" i="31"/>
  <c r="C123" i="31"/>
  <c r="A123" i="31"/>
  <c r="K122" i="31"/>
  <c r="J122" i="31"/>
  <c r="I122" i="31"/>
  <c r="D122" i="31"/>
  <c r="C122" i="31"/>
  <c r="A122" i="31"/>
  <c r="K121" i="31"/>
  <c r="J121" i="31"/>
  <c r="I121" i="31"/>
  <c r="D121" i="31"/>
  <c r="C121" i="31"/>
  <c r="A121" i="31"/>
  <c r="K120" i="31"/>
  <c r="J120" i="31"/>
  <c r="I120" i="31"/>
  <c r="D120" i="31"/>
  <c r="C120" i="31"/>
  <c r="A120" i="31"/>
  <c r="K119" i="31"/>
  <c r="J119" i="31"/>
  <c r="I119" i="31"/>
  <c r="D119" i="31"/>
  <c r="C119" i="31"/>
  <c r="A119" i="31"/>
  <c r="K118" i="31"/>
  <c r="J118" i="31"/>
  <c r="I118" i="31"/>
  <c r="D118" i="31"/>
  <c r="C118" i="31"/>
  <c r="A118" i="31"/>
  <c r="K117" i="31"/>
  <c r="J117" i="31"/>
  <c r="I117" i="31"/>
  <c r="D117" i="31"/>
  <c r="C117" i="31"/>
  <c r="A117" i="31"/>
  <c r="K116" i="31"/>
  <c r="J116" i="31"/>
  <c r="I116" i="31"/>
  <c r="D116" i="31"/>
  <c r="C116" i="31"/>
  <c r="A116" i="31"/>
  <c r="K115" i="31"/>
  <c r="J115" i="31"/>
  <c r="I115" i="31"/>
  <c r="D115" i="31"/>
  <c r="C115" i="31"/>
  <c r="A115" i="31"/>
  <c r="K114" i="31"/>
  <c r="J114" i="31"/>
  <c r="I114" i="31"/>
  <c r="D114" i="31"/>
  <c r="C114" i="31"/>
  <c r="A114" i="31"/>
  <c r="K113" i="31"/>
  <c r="J113" i="31"/>
  <c r="I113" i="31"/>
  <c r="D113" i="31"/>
  <c r="C113" i="31"/>
  <c r="A113" i="31"/>
  <c r="K112" i="31"/>
  <c r="J112" i="31"/>
  <c r="I112" i="31"/>
  <c r="D112" i="31"/>
  <c r="C112" i="31"/>
  <c r="A112" i="31"/>
  <c r="K111" i="31"/>
  <c r="J111" i="31"/>
  <c r="I111" i="31"/>
  <c r="D111" i="31"/>
  <c r="C111" i="31"/>
  <c r="A111" i="31"/>
  <c r="K110" i="31"/>
  <c r="J110" i="31"/>
  <c r="I110" i="31"/>
  <c r="D110" i="31"/>
  <c r="C110" i="31"/>
  <c r="A110" i="31"/>
  <c r="K109" i="31"/>
  <c r="J109" i="31"/>
  <c r="I109" i="31"/>
  <c r="D109" i="31"/>
  <c r="C109" i="31"/>
  <c r="A109" i="31"/>
  <c r="K108" i="31"/>
  <c r="J108" i="31"/>
  <c r="I108" i="31"/>
  <c r="D108" i="31"/>
  <c r="C108" i="31"/>
  <c r="A108" i="31"/>
  <c r="K107" i="31"/>
  <c r="J107" i="31"/>
  <c r="I107" i="31"/>
  <c r="D107" i="31"/>
  <c r="C107" i="31"/>
  <c r="A107" i="31"/>
  <c r="K106" i="31"/>
  <c r="J106" i="31"/>
  <c r="I106" i="31"/>
  <c r="D106" i="31"/>
  <c r="C106" i="31"/>
  <c r="A106" i="31"/>
  <c r="K105" i="31"/>
  <c r="J105" i="31"/>
  <c r="I105" i="31"/>
  <c r="D105" i="31"/>
  <c r="C105" i="31"/>
  <c r="A105" i="31"/>
  <c r="K104" i="31"/>
  <c r="J104" i="31"/>
  <c r="I104" i="31"/>
  <c r="D104" i="31"/>
  <c r="C104" i="31"/>
  <c r="A104" i="31"/>
  <c r="K103" i="31"/>
  <c r="J103" i="31"/>
  <c r="I103" i="31"/>
  <c r="D103" i="31"/>
  <c r="C103" i="31"/>
  <c r="A103" i="31"/>
  <c r="K102" i="31"/>
  <c r="J102" i="31"/>
  <c r="I102" i="31"/>
  <c r="D102" i="31"/>
  <c r="C102" i="31"/>
  <c r="A102" i="31"/>
  <c r="K101" i="31"/>
  <c r="J101" i="31"/>
  <c r="I101" i="31"/>
  <c r="D101" i="31"/>
  <c r="C101" i="31"/>
  <c r="A101" i="31"/>
  <c r="K100" i="31"/>
  <c r="J100" i="31"/>
  <c r="I100" i="31"/>
  <c r="D100" i="31"/>
  <c r="C100" i="31"/>
  <c r="A100" i="31"/>
  <c r="K99" i="31"/>
  <c r="J99" i="31"/>
  <c r="I99" i="31"/>
  <c r="D99" i="31"/>
  <c r="C99" i="31"/>
  <c r="A99" i="31"/>
  <c r="K98" i="31"/>
  <c r="J98" i="31"/>
  <c r="I98" i="31"/>
  <c r="D98" i="31"/>
  <c r="C98" i="31"/>
  <c r="A98" i="31"/>
  <c r="K97" i="31"/>
  <c r="J97" i="31"/>
  <c r="I97" i="31"/>
  <c r="D97" i="31"/>
  <c r="C97" i="31"/>
  <c r="A97" i="31"/>
  <c r="K96" i="31"/>
  <c r="J96" i="31"/>
  <c r="I96" i="31"/>
  <c r="D96" i="31"/>
  <c r="C96" i="31"/>
  <c r="A96" i="31"/>
  <c r="K95" i="31"/>
  <c r="J95" i="31"/>
  <c r="I95" i="31"/>
  <c r="D95" i="31"/>
  <c r="C95" i="31"/>
  <c r="A95" i="31"/>
  <c r="K94" i="31"/>
  <c r="J94" i="31"/>
  <c r="I94" i="31"/>
  <c r="D94" i="31"/>
  <c r="C94" i="31"/>
  <c r="A94" i="31"/>
  <c r="K93" i="31"/>
  <c r="J93" i="31"/>
  <c r="I93" i="31"/>
  <c r="D93" i="31"/>
  <c r="C93" i="31"/>
  <c r="A93" i="31"/>
  <c r="K92" i="31"/>
  <c r="J92" i="31"/>
  <c r="I92" i="31"/>
  <c r="D92" i="31"/>
  <c r="C92" i="31"/>
  <c r="A92" i="31"/>
  <c r="K91" i="31"/>
  <c r="J91" i="31"/>
  <c r="I91" i="31"/>
  <c r="D91" i="31"/>
  <c r="C91" i="31"/>
  <c r="A91" i="31"/>
  <c r="K90" i="31"/>
  <c r="J90" i="31"/>
  <c r="I90" i="31"/>
  <c r="D90" i="31"/>
  <c r="C90" i="31"/>
  <c r="A90" i="31"/>
  <c r="K89" i="31"/>
  <c r="J89" i="31"/>
  <c r="I89" i="31"/>
  <c r="D89" i="31"/>
  <c r="C89" i="31"/>
  <c r="A89" i="31"/>
  <c r="K88" i="31"/>
  <c r="J88" i="31"/>
  <c r="I88" i="31"/>
  <c r="D88" i="31"/>
  <c r="C88" i="31"/>
  <c r="A88" i="31"/>
  <c r="K87" i="31"/>
  <c r="J87" i="31"/>
  <c r="I87" i="31"/>
  <c r="D87" i="31"/>
  <c r="C87" i="31"/>
  <c r="A87" i="31"/>
  <c r="K86" i="31"/>
  <c r="J86" i="31"/>
  <c r="I86" i="31"/>
  <c r="D86" i="31"/>
  <c r="C86" i="31"/>
  <c r="A86" i="31"/>
  <c r="K85" i="31"/>
  <c r="J85" i="31"/>
  <c r="I85" i="31"/>
  <c r="D85" i="31"/>
  <c r="C85" i="31"/>
  <c r="A85" i="31"/>
  <c r="K84" i="31"/>
  <c r="J84" i="31"/>
  <c r="I84" i="31"/>
  <c r="D84" i="31"/>
  <c r="C84" i="31"/>
  <c r="A84" i="31"/>
  <c r="K83" i="31"/>
  <c r="J83" i="31"/>
  <c r="I83" i="31"/>
  <c r="D83" i="31"/>
  <c r="C83" i="31"/>
  <c r="A83" i="31"/>
  <c r="K82" i="31"/>
  <c r="J82" i="31"/>
  <c r="I82" i="31"/>
  <c r="D82" i="31"/>
  <c r="C82" i="31"/>
  <c r="A82" i="31"/>
  <c r="K81" i="31"/>
  <c r="J81" i="31"/>
  <c r="I81" i="31"/>
  <c r="D81" i="31"/>
  <c r="C81" i="31"/>
  <c r="A81" i="31"/>
  <c r="K80" i="31"/>
  <c r="J80" i="31"/>
  <c r="I80" i="31"/>
  <c r="D80" i="31"/>
  <c r="C80" i="31"/>
  <c r="A80" i="31"/>
  <c r="K79" i="31"/>
  <c r="J79" i="31"/>
  <c r="I79" i="31"/>
  <c r="D79" i="31"/>
  <c r="C79" i="31"/>
  <c r="A79" i="31"/>
  <c r="K78" i="31"/>
  <c r="J78" i="31"/>
  <c r="I78" i="31"/>
  <c r="D78" i="31"/>
  <c r="C78" i="31"/>
  <c r="A78" i="31"/>
  <c r="K77" i="31"/>
  <c r="J77" i="31"/>
  <c r="I77" i="31"/>
  <c r="D77" i="31"/>
  <c r="C77" i="31"/>
  <c r="A77" i="31"/>
  <c r="K76" i="31"/>
  <c r="J76" i="31"/>
  <c r="I76" i="31"/>
  <c r="D76" i="31"/>
  <c r="C76" i="31"/>
  <c r="A76" i="31"/>
  <c r="K75" i="31"/>
  <c r="J75" i="31"/>
  <c r="I75" i="31"/>
  <c r="D75" i="31"/>
  <c r="C75" i="31"/>
  <c r="A75" i="31"/>
  <c r="K74" i="31"/>
  <c r="J74" i="31"/>
  <c r="I74" i="31"/>
  <c r="D74" i="31"/>
  <c r="C74" i="31"/>
  <c r="A74" i="31"/>
  <c r="K73" i="31"/>
  <c r="J73" i="31"/>
  <c r="I73" i="31"/>
  <c r="D73" i="31"/>
  <c r="C73" i="31"/>
  <c r="A73" i="31"/>
  <c r="K72" i="31"/>
  <c r="J72" i="31"/>
  <c r="I72" i="31"/>
  <c r="D72" i="31"/>
  <c r="C72" i="31"/>
  <c r="A72" i="31"/>
  <c r="K71" i="31"/>
  <c r="J71" i="31"/>
  <c r="I71" i="31"/>
  <c r="D71" i="31"/>
  <c r="C71" i="31"/>
  <c r="A71" i="31"/>
  <c r="K70" i="31"/>
  <c r="J70" i="31"/>
  <c r="I70" i="31"/>
  <c r="D70" i="31"/>
  <c r="C70" i="31"/>
  <c r="A70" i="31"/>
  <c r="K69" i="31"/>
  <c r="J69" i="31"/>
  <c r="I69" i="31"/>
  <c r="D69" i="31"/>
  <c r="C69" i="31"/>
  <c r="A69" i="31"/>
  <c r="K68" i="31"/>
  <c r="J68" i="31"/>
  <c r="I68" i="31"/>
  <c r="D68" i="31"/>
  <c r="C68" i="31"/>
  <c r="A68" i="31"/>
  <c r="K67" i="31"/>
  <c r="J67" i="31"/>
  <c r="I67" i="31"/>
  <c r="D67" i="31"/>
  <c r="C67" i="31"/>
  <c r="A67" i="31"/>
  <c r="K66" i="31"/>
  <c r="J66" i="31"/>
  <c r="I66" i="31"/>
  <c r="D66" i="31"/>
  <c r="C66" i="31"/>
  <c r="A66" i="31"/>
  <c r="K65" i="31"/>
  <c r="J65" i="31"/>
  <c r="I65" i="31"/>
  <c r="D65" i="31"/>
  <c r="C65" i="31"/>
  <c r="A65" i="31"/>
  <c r="K64" i="31"/>
  <c r="J64" i="31"/>
  <c r="I64" i="31"/>
  <c r="D64" i="31"/>
  <c r="C64" i="31"/>
  <c r="A64" i="31"/>
  <c r="K63" i="31"/>
  <c r="J63" i="31"/>
  <c r="I63" i="31"/>
  <c r="D63" i="31"/>
  <c r="C63" i="31"/>
  <c r="A63" i="31"/>
  <c r="K62" i="31"/>
  <c r="J62" i="31"/>
  <c r="I62" i="31"/>
  <c r="D62" i="31"/>
  <c r="C62" i="31"/>
  <c r="A62" i="31"/>
  <c r="K61" i="31"/>
  <c r="J61" i="31"/>
  <c r="I61" i="31"/>
  <c r="D61" i="31"/>
  <c r="C61" i="31"/>
  <c r="A61" i="31"/>
  <c r="K60" i="31"/>
  <c r="J60" i="31"/>
  <c r="I60" i="31"/>
  <c r="D60" i="31"/>
  <c r="C60" i="31"/>
  <c r="A60" i="31"/>
  <c r="K59" i="31"/>
  <c r="J59" i="31"/>
  <c r="I59" i="31"/>
  <c r="D59" i="31"/>
  <c r="C59" i="31"/>
  <c r="A59" i="31"/>
  <c r="K58" i="31"/>
  <c r="J58" i="31"/>
  <c r="I58" i="31"/>
  <c r="D58" i="31"/>
  <c r="C58" i="31"/>
  <c r="A58" i="31"/>
  <c r="K57" i="31"/>
  <c r="J57" i="31"/>
  <c r="I57" i="31"/>
  <c r="D57" i="31"/>
  <c r="C57" i="31"/>
  <c r="A57" i="31"/>
  <c r="K56" i="31"/>
  <c r="J56" i="31"/>
  <c r="I56" i="31"/>
  <c r="D56" i="31"/>
  <c r="C56" i="31"/>
  <c r="A56" i="31"/>
  <c r="K55" i="31"/>
  <c r="J55" i="31"/>
  <c r="I55" i="31"/>
  <c r="D55" i="31"/>
  <c r="C55" i="31"/>
  <c r="A55" i="31"/>
  <c r="K54" i="31"/>
  <c r="J54" i="31"/>
  <c r="I54" i="31"/>
  <c r="D54" i="31"/>
  <c r="C54" i="31"/>
  <c r="A54" i="31"/>
  <c r="K53" i="31"/>
  <c r="J53" i="31"/>
  <c r="I53" i="31"/>
  <c r="D53" i="31"/>
  <c r="C53" i="31"/>
  <c r="A53" i="31"/>
  <c r="K52" i="31"/>
  <c r="J52" i="31"/>
  <c r="I52" i="31"/>
  <c r="D52" i="31"/>
  <c r="C52" i="31"/>
  <c r="A52" i="31"/>
  <c r="K51" i="31"/>
  <c r="J51" i="31"/>
  <c r="I51" i="31"/>
  <c r="D51" i="31"/>
  <c r="C51" i="31"/>
  <c r="A51" i="31"/>
  <c r="K50" i="31"/>
  <c r="J50" i="31"/>
  <c r="I50" i="31"/>
  <c r="D50" i="31"/>
  <c r="C50" i="31"/>
  <c r="A50" i="31"/>
  <c r="K49" i="31"/>
  <c r="J49" i="31"/>
  <c r="I49" i="31"/>
  <c r="D49" i="31"/>
  <c r="C49" i="31"/>
  <c r="A49" i="31"/>
  <c r="K48" i="31"/>
  <c r="J48" i="31"/>
  <c r="I48" i="31"/>
  <c r="D48" i="31"/>
  <c r="C48" i="31"/>
  <c r="A48" i="31"/>
  <c r="K47" i="31"/>
  <c r="J47" i="31"/>
  <c r="I47" i="31"/>
  <c r="D47" i="31"/>
  <c r="C47" i="31"/>
  <c r="A47" i="31"/>
  <c r="K46" i="31"/>
  <c r="J46" i="31"/>
  <c r="I46" i="31"/>
  <c r="D46" i="31"/>
  <c r="C46" i="31"/>
  <c r="A46" i="31"/>
  <c r="K45" i="31"/>
  <c r="J45" i="31"/>
  <c r="I45" i="31"/>
  <c r="D45" i="31"/>
  <c r="C45" i="31"/>
  <c r="A45" i="31"/>
  <c r="K44" i="31"/>
  <c r="J44" i="31"/>
  <c r="I44" i="31"/>
  <c r="D44" i="31"/>
  <c r="C44" i="31"/>
  <c r="A44" i="31"/>
  <c r="K43" i="31"/>
  <c r="J43" i="31"/>
  <c r="I43" i="31"/>
  <c r="D43" i="31"/>
  <c r="C43" i="31"/>
  <c r="A43" i="31"/>
  <c r="K42" i="31"/>
  <c r="J42" i="31"/>
  <c r="I42" i="31"/>
  <c r="D42" i="31"/>
  <c r="C42" i="31"/>
  <c r="A42" i="31"/>
  <c r="K41" i="31"/>
  <c r="J41" i="31"/>
  <c r="I41" i="31"/>
  <c r="D41" i="31"/>
  <c r="C41" i="31"/>
  <c r="A41" i="31"/>
  <c r="K40" i="31"/>
  <c r="J40" i="31"/>
  <c r="I40" i="31"/>
  <c r="D40" i="31"/>
  <c r="C40" i="31"/>
  <c r="A40" i="31"/>
  <c r="K39" i="31"/>
  <c r="J39" i="31"/>
  <c r="I39" i="31"/>
  <c r="D39" i="31"/>
  <c r="C39" i="31"/>
  <c r="A39" i="31"/>
  <c r="K38" i="31"/>
  <c r="J38" i="31"/>
  <c r="I38" i="31"/>
  <c r="D38" i="31"/>
  <c r="C38" i="31"/>
  <c r="A38" i="31"/>
  <c r="K37" i="31"/>
  <c r="J37" i="31"/>
  <c r="I37" i="31"/>
  <c r="D37" i="31"/>
  <c r="C37" i="31"/>
  <c r="A37" i="31"/>
  <c r="K36" i="31"/>
  <c r="J36" i="31"/>
  <c r="I36" i="31"/>
  <c r="D36" i="31"/>
  <c r="C36" i="31"/>
  <c r="A36" i="31"/>
  <c r="K35" i="31"/>
  <c r="J35" i="31"/>
  <c r="I35" i="31"/>
  <c r="D35" i="31"/>
  <c r="C35" i="31"/>
  <c r="A35" i="31"/>
  <c r="K34" i="31"/>
  <c r="J34" i="31"/>
  <c r="I34" i="31"/>
  <c r="D34" i="31"/>
  <c r="C34" i="31"/>
  <c r="A34" i="31"/>
  <c r="K33" i="31"/>
  <c r="J33" i="31"/>
  <c r="I33" i="31"/>
  <c r="D33" i="31"/>
  <c r="C33" i="31"/>
  <c r="A33" i="31"/>
  <c r="K32" i="31"/>
  <c r="J32" i="31"/>
  <c r="I32" i="31"/>
  <c r="D32" i="31"/>
  <c r="C32" i="31"/>
  <c r="A32" i="31"/>
  <c r="K31" i="31"/>
  <c r="J31" i="31"/>
  <c r="I31" i="31"/>
  <c r="D31" i="31"/>
  <c r="C31" i="31"/>
  <c r="A31" i="31"/>
  <c r="K30" i="31"/>
  <c r="J30" i="31"/>
  <c r="I30" i="31"/>
  <c r="D30" i="31"/>
  <c r="C30" i="31"/>
  <c r="A30" i="31"/>
  <c r="K29" i="31"/>
  <c r="J29" i="31"/>
  <c r="I29" i="31"/>
  <c r="D29" i="31"/>
  <c r="C29" i="31"/>
  <c r="A29" i="31"/>
  <c r="K28" i="31"/>
  <c r="J28" i="31"/>
  <c r="I28" i="31"/>
  <c r="D28" i="31"/>
  <c r="C28" i="31"/>
  <c r="A28" i="31"/>
  <c r="K27" i="31"/>
  <c r="J27" i="31"/>
  <c r="I27" i="31"/>
  <c r="D27" i="31"/>
  <c r="C27" i="31"/>
  <c r="A27" i="31"/>
  <c r="K26" i="31"/>
  <c r="J26" i="31"/>
  <c r="I26" i="31"/>
  <c r="D26" i="31"/>
  <c r="C26" i="31"/>
  <c r="A26" i="31"/>
  <c r="K25" i="31"/>
  <c r="J25" i="31"/>
  <c r="I25" i="31"/>
  <c r="D25" i="31"/>
  <c r="C25" i="31"/>
  <c r="A25" i="31"/>
  <c r="K24" i="31"/>
  <c r="J24" i="31"/>
  <c r="I24" i="31"/>
  <c r="D24" i="31"/>
  <c r="C24" i="31"/>
  <c r="A24" i="31"/>
  <c r="K23" i="31"/>
  <c r="J23" i="31"/>
  <c r="I23" i="31"/>
  <c r="D23" i="31"/>
  <c r="C23" i="31"/>
  <c r="A23" i="31"/>
  <c r="K22" i="31"/>
  <c r="J22" i="31"/>
  <c r="I22" i="31"/>
  <c r="D22" i="31"/>
  <c r="C22" i="31"/>
  <c r="A22" i="31"/>
  <c r="K21" i="31"/>
  <c r="J21" i="31"/>
  <c r="I21" i="31"/>
  <c r="D21" i="31"/>
  <c r="C21" i="31"/>
  <c r="A21" i="31"/>
  <c r="K20" i="31"/>
  <c r="J20" i="31"/>
  <c r="I20" i="31"/>
  <c r="D20" i="31"/>
  <c r="C20" i="31"/>
  <c r="A20" i="31"/>
  <c r="K19" i="31"/>
  <c r="J19" i="31"/>
  <c r="I19" i="31"/>
  <c r="D19" i="31"/>
  <c r="C19" i="31"/>
  <c r="A19" i="31"/>
  <c r="K18" i="31"/>
  <c r="J18" i="31"/>
  <c r="I18" i="31"/>
  <c r="D18" i="31"/>
  <c r="C18" i="31"/>
  <c r="A18" i="31"/>
  <c r="K17" i="31"/>
  <c r="J17" i="31"/>
  <c r="I17" i="31"/>
  <c r="D17" i="31"/>
  <c r="C17" i="31"/>
  <c r="A17" i="31"/>
  <c r="K16" i="31"/>
  <c r="J16" i="31"/>
  <c r="I16" i="31"/>
  <c r="D16" i="31"/>
  <c r="C16" i="31"/>
  <c r="A16" i="31"/>
  <c r="K15" i="31"/>
  <c r="J15" i="31"/>
  <c r="I15" i="31"/>
  <c r="D15" i="31"/>
  <c r="C15" i="31"/>
  <c r="A15" i="31"/>
  <c r="K14" i="31"/>
  <c r="J14" i="31"/>
  <c r="I14" i="31"/>
  <c r="D14" i="31"/>
  <c r="C14" i="31"/>
  <c r="A14" i="31"/>
  <c r="B9" i="31"/>
  <c r="B10" i="31" s="1"/>
  <c r="B8" i="31"/>
  <c r="J208" i="30"/>
  <c r="K208" i="30" s="1"/>
  <c r="G208" i="30"/>
  <c r="D208" i="30"/>
  <c r="C208" i="30"/>
  <c r="B208" i="30"/>
  <c r="J207" i="30"/>
  <c r="K207" i="30" s="1"/>
  <c r="G207" i="30"/>
  <c r="D207" i="30"/>
  <c r="C207" i="30"/>
  <c r="B207" i="30"/>
  <c r="J206" i="30"/>
  <c r="K206" i="30" s="1"/>
  <c r="G206" i="30"/>
  <c r="D206" i="30"/>
  <c r="C206" i="30"/>
  <c r="B206" i="30"/>
  <c r="J205" i="30"/>
  <c r="K205" i="30" s="1"/>
  <c r="G205" i="30"/>
  <c r="D205" i="30"/>
  <c r="C205" i="30"/>
  <c r="B205" i="30"/>
  <c r="J204" i="30"/>
  <c r="K204" i="30" s="1"/>
  <c r="G204" i="30"/>
  <c r="D204" i="30"/>
  <c r="C204" i="30"/>
  <c r="B204" i="30"/>
  <c r="K203" i="30"/>
  <c r="J203" i="30"/>
  <c r="G203" i="30"/>
  <c r="D203" i="30"/>
  <c r="C203" i="30"/>
  <c r="B203" i="30"/>
  <c r="J202" i="30"/>
  <c r="K202" i="30" s="1"/>
  <c r="G202" i="30"/>
  <c r="D202" i="30"/>
  <c r="C202" i="30"/>
  <c r="B202" i="30"/>
  <c r="J201" i="30"/>
  <c r="K201" i="30" s="1"/>
  <c r="G201" i="30"/>
  <c r="D201" i="30"/>
  <c r="C201" i="30"/>
  <c r="B201" i="30"/>
  <c r="J200" i="30"/>
  <c r="K200" i="30" s="1"/>
  <c r="G200" i="30"/>
  <c r="D200" i="30"/>
  <c r="C200" i="30"/>
  <c r="B200" i="30"/>
  <c r="J199" i="30"/>
  <c r="K199" i="30" s="1"/>
  <c r="G199" i="30"/>
  <c r="D199" i="30"/>
  <c r="C199" i="30"/>
  <c r="B199" i="30"/>
  <c r="J198" i="30"/>
  <c r="K198" i="30" s="1"/>
  <c r="G198" i="30"/>
  <c r="D198" i="30"/>
  <c r="C198" i="30"/>
  <c r="B198" i="30"/>
  <c r="J197" i="30"/>
  <c r="K197" i="30" s="1"/>
  <c r="G197" i="30"/>
  <c r="D197" i="30"/>
  <c r="C197" i="30"/>
  <c r="B197" i="30"/>
  <c r="J196" i="30"/>
  <c r="K196" i="30" s="1"/>
  <c r="G196" i="30"/>
  <c r="D196" i="30"/>
  <c r="C196" i="30"/>
  <c r="B196" i="30"/>
  <c r="J195" i="30"/>
  <c r="K195" i="30" s="1"/>
  <c r="G195" i="30"/>
  <c r="D195" i="30"/>
  <c r="C195" i="30"/>
  <c r="B195" i="30"/>
  <c r="J194" i="30"/>
  <c r="K194" i="30" s="1"/>
  <c r="G194" i="30"/>
  <c r="D194" i="30"/>
  <c r="C194" i="30"/>
  <c r="B194" i="30"/>
  <c r="J193" i="30"/>
  <c r="K193" i="30" s="1"/>
  <c r="G193" i="30"/>
  <c r="D193" i="30"/>
  <c r="C193" i="30"/>
  <c r="B193" i="30"/>
  <c r="J192" i="30"/>
  <c r="K192" i="30" s="1"/>
  <c r="G192" i="30"/>
  <c r="D192" i="30"/>
  <c r="C192" i="30"/>
  <c r="B192" i="30"/>
  <c r="J191" i="30"/>
  <c r="K191" i="30" s="1"/>
  <c r="G191" i="30"/>
  <c r="D191" i="30"/>
  <c r="C191" i="30"/>
  <c r="B191" i="30"/>
  <c r="J190" i="30"/>
  <c r="K190" i="30" s="1"/>
  <c r="G190" i="30"/>
  <c r="D190" i="30"/>
  <c r="C190" i="30"/>
  <c r="B190" i="30"/>
  <c r="J189" i="30"/>
  <c r="K189" i="30" s="1"/>
  <c r="G189" i="30"/>
  <c r="D189" i="30"/>
  <c r="C189" i="30"/>
  <c r="B189" i="30"/>
  <c r="J188" i="30"/>
  <c r="K188" i="30" s="1"/>
  <c r="G188" i="30"/>
  <c r="D188" i="30"/>
  <c r="C188" i="30"/>
  <c r="B188" i="30"/>
  <c r="J187" i="30"/>
  <c r="K187" i="30" s="1"/>
  <c r="G187" i="30"/>
  <c r="D187" i="30"/>
  <c r="C187" i="30"/>
  <c r="B187" i="30"/>
  <c r="J186" i="30"/>
  <c r="K186" i="30" s="1"/>
  <c r="G186" i="30"/>
  <c r="D186" i="30"/>
  <c r="C186" i="30"/>
  <c r="B186" i="30"/>
  <c r="J185" i="30"/>
  <c r="K185" i="30" s="1"/>
  <c r="G185" i="30"/>
  <c r="D185" i="30"/>
  <c r="C185" i="30"/>
  <c r="B185" i="30"/>
  <c r="J184" i="30"/>
  <c r="K184" i="30" s="1"/>
  <c r="G184" i="30"/>
  <c r="D184" i="30"/>
  <c r="C184" i="30"/>
  <c r="B184" i="30"/>
  <c r="J183" i="30"/>
  <c r="K183" i="30" s="1"/>
  <c r="G183" i="30"/>
  <c r="D183" i="30"/>
  <c r="C183" i="30"/>
  <c r="B183" i="30"/>
  <c r="J182" i="30"/>
  <c r="K182" i="30" s="1"/>
  <c r="G182" i="30"/>
  <c r="D182" i="30"/>
  <c r="C182" i="30"/>
  <c r="B182" i="30"/>
  <c r="J181" i="30"/>
  <c r="K181" i="30" s="1"/>
  <c r="G181" i="30"/>
  <c r="D181" i="30"/>
  <c r="C181" i="30"/>
  <c r="B181" i="30"/>
  <c r="J180" i="30"/>
  <c r="K180" i="30" s="1"/>
  <c r="G180" i="30"/>
  <c r="D180" i="30"/>
  <c r="C180" i="30"/>
  <c r="B180" i="30"/>
  <c r="J179" i="30"/>
  <c r="K179" i="30" s="1"/>
  <c r="G179" i="30"/>
  <c r="D179" i="30"/>
  <c r="C179" i="30"/>
  <c r="B179" i="30"/>
  <c r="J178" i="30"/>
  <c r="K178" i="30" s="1"/>
  <c r="G178" i="30"/>
  <c r="D178" i="30"/>
  <c r="C178" i="30"/>
  <c r="B178" i="30"/>
  <c r="J177" i="30"/>
  <c r="K177" i="30" s="1"/>
  <c r="G177" i="30"/>
  <c r="D177" i="30"/>
  <c r="C177" i="30"/>
  <c r="B177" i="30"/>
  <c r="J176" i="30"/>
  <c r="K176" i="30" s="1"/>
  <c r="G176" i="30"/>
  <c r="D176" i="30"/>
  <c r="C176" i="30"/>
  <c r="B176" i="30"/>
  <c r="J175" i="30"/>
  <c r="K175" i="30" s="1"/>
  <c r="G175" i="30"/>
  <c r="D175" i="30"/>
  <c r="C175" i="30"/>
  <c r="B175" i="30"/>
  <c r="J174" i="30"/>
  <c r="K174" i="30" s="1"/>
  <c r="G174" i="30"/>
  <c r="D174" i="30"/>
  <c r="C174" i="30"/>
  <c r="B174" i="30"/>
  <c r="J173" i="30"/>
  <c r="K173" i="30" s="1"/>
  <c r="G173" i="30"/>
  <c r="D173" i="30"/>
  <c r="C173" i="30"/>
  <c r="B173" i="30"/>
  <c r="J172" i="30"/>
  <c r="K172" i="30" s="1"/>
  <c r="G172" i="30"/>
  <c r="D172" i="30"/>
  <c r="C172" i="30"/>
  <c r="B172" i="30"/>
  <c r="J171" i="30"/>
  <c r="K171" i="30" s="1"/>
  <c r="G171" i="30"/>
  <c r="D171" i="30"/>
  <c r="C171" i="30"/>
  <c r="B171" i="30"/>
  <c r="J170" i="30"/>
  <c r="K170" i="30" s="1"/>
  <c r="G170" i="30"/>
  <c r="D170" i="30"/>
  <c r="C170" i="30"/>
  <c r="B170" i="30"/>
  <c r="J169" i="30"/>
  <c r="K169" i="30" s="1"/>
  <c r="G169" i="30"/>
  <c r="D169" i="30"/>
  <c r="C169" i="30"/>
  <c r="B169" i="30"/>
  <c r="J168" i="30"/>
  <c r="K168" i="30" s="1"/>
  <c r="G168" i="30"/>
  <c r="D168" i="30"/>
  <c r="C168" i="30"/>
  <c r="B168" i="30"/>
  <c r="J167" i="30"/>
  <c r="K167" i="30" s="1"/>
  <c r="G167" i="30"/>
  <c r="D167" i="30"/>
  <c r="C167" i="30"/>
  <c r="B167" i="30"/>
  <c r="J166" i="30"/>
  <c r="K166" i="30" s="1"/>
  <c r="G166" i="30"/>
  <c r="D166" i="30"/>
  <c r="C166" i="30"/>
  <c r="B166" i="30"/>
  <c r="J165" i="30"/>
  <c r="K165" i="30" s="1"/>
  <c r="G165" i="30"/>
  <c r="D165" i="30"/>
  <c r="C165" i="30"/>
  <c r="B165" i="30"/>
  <c r="J164" i="30"/>
  <c r="K164" i="30" s="1"/>
  <c r="G164" i="30"/>
  <c r="D164" i="30"/>
  <c r="C164" i="30"/>
  <c r="B164" i="30"/>
  <c r="J163" i="30"/>
  <c r="K163" i="30" s="1"/>
  <c r="G163" i="30"/>
  <c r="D163" i="30"/>
  <c r="C163" i="30"/>
  <c r="B163" i="30"/>
  <c r="J162" i="30"/>
  <c r="K162" i="30" s="1"/>
  <c r="G162" i="30"/>
  <c r="D162" i="30"/>
  <c r="C162" i="30"/>
  <c r="B162" i="30"/>
  <c r="J161" i="30"/>
  <c r="K161" i="30" s="1"/>
  <c r="G161" i="30"/>
  <c r="D161" i="30"/>
  <c r="C161" i="30"/>
  <c r="B161" i="30"/>
  <c r="J160" i="30"/>
  <c r="K160" i="30" s="1"/>
  <c r="G160" i="30"/>
  <c r="D160" i="30"/>
  <c r="C160" i="30"/>
  <c r="B160" i="30"/>
  <c r="J159" i="30"/>
  <c r="K159" i="30" s="1"/>
  <c r="G159" i="30"/>
  <c r="D159" i="30"/>
  <c r="C159" i="30"/>
  <c r="B159" i="30"/>
  <c r="J158" i="30"/>
  <c r="K158" i="30" s="1"/>
  <c r="G158" i="30"/>
  <c r="D158" i="30"/>
  <c r="C158" i="30"/>
  <c r="B158" i="30"/>
  <c r="J157" i="30"/>
  <c r="K157" i="30" s="1"/>
  <c r="G157" i="30"/>
  <c r="D157" i="30"/>
  <c r="C157" i="30"/>
  <c r="B157" i="30"/>
  <c r="J156" i="30"/>
  <c r="K156" i="30" s="1"/>
  <c r="G156" i="30"/>
  <c r="D156" i="30"/>
  <c r="C156" i="30"/>
  <c r="B156" i="30"/>
  <c r="J155" i="30"/>
  <c r="K155" i="30" s="1"/>
  <c r="G155" i="30"/>
  <c r="D155" i="30"/>
  <c r="C155" i="30"/>
  <c r="B155" i="30"/>
  <c r="J154" i="30"/>
  <c r="K154" i="30" s="1"/>
  <c r="G154" i="30"/>
  <c r="D154" i="30"/>
  <c r="C154" i="30"/>
  <c r="B154" i="30"/>
  <c r="J153" i="30"/>
  <c r="K153" i="30" s="1"/>
  <c r="G153" i="30"/>
  <c r="D153" i="30"/>
  <c r="C153" i="30"/>
  <c r="B153" i="30"/>
  <c r="J152" i="30"/>
  <c r="K152" i="30" s="1"/>
  <c r="G152" i="30"/>
  <c r="D152" i="30"/>
  <c r="C152" i="30"/>
  <c r="B152" i="30"/>
  <c r="J151" i="30"/>
  <c r="K151" i="30" s="1"/>
  <c r="G151" i="30"/>
  <c r="D151" i="30"/>
  <c r="C151" i="30"/>
  <c r="B151" i="30"/>
  <c r="J150" i="30"/>
  <c r="K150" i="30" s="1"/>
  <c r="G150" i="30"/>
  <c r="D150" i="30"/>
  <c r="C150" i="30"/>
  <c r="B150" i="30"/>
  <c r="J149" i="30"/>
  <c r="K149" i="30" s="1"/>
  <c r="G149" i="30"/>
  <c r="D149" i="30"/>
  <c r="C149" i="30"/>
  <c r="B149" i="30"/>
  <c r="J148" i="30"/>
  <c r="K148" i="30" s="1"/>
  <c r="G148" i="30"/>
  <c r="D148" i="30"/>
  <c r="C148" i="30"/>
  <c r="B148" i="30"/>
  <c r="J147" i="30"/>
  <c r="K147" i="30" s="1"/>
  <c r="G147" i="30"/>
  <c r="D147" i="30"/>
  <c r="C147" i="30"/>
  <c r="B147" i="30"/>
  <c r="J146" i="30"/>
  <c r="K146" i="30" s="1"/>
  <c r="G146" i="30"/>
  <c r="D146" i="30"/>
  <c r="C146" i="30"/>
  <c r="B146" i="30"/>
  <c r="J145" i="30"/>
  <c r="K145" i="30" s="1"/>
  <c r="G145" i="30"/>
  <c r="D145" i="30"/>
  <c r="C145" i="30"/>
  <c r="B145" i="30"/>
  <c r="J144" i="30"/>
  <c r="K144" i="30" s="1"/>
  <c r="G144" i="30"/>
  <c r="D144" i="30"/>
  <c r="C144" i="30"/>
  <c r="B144" i="30"/>
  <c r="J143" i="30"/>
  <c r="K143" i="30" s="1"/>
  <c r="G143" i="30"/>
  <c r="D143" i="30"/>
  <c r="C143" i="30"/>
  <c r="B143" i="30"/>
  <c r="J142" i="30"/>
  <c r="K142" i="30" s="1"/>
  <c r="G142" i="30"/>
  <c r="D142" i="30"/>
  <c r="C142" i="30"/>
  <c r="B142" i="30"/>
  <c r="J141" i="30"/>
  <c r="K141" i="30" s="1"/>
  <c r="G141" i="30"/>
  <c r="D141" i="30"/>
  <c r="C141" i="30"/>
  <c r="B141" i="30"/>
  <c r="J140" i="30"/>
  <c r="K140" i="30" s="1"/>
  <c r="G140" i="30"/>
  <c r="D140" i="30"/>
  <c r="C140" i="30"/>
  <c r="B140" i="30"/>
  <c r="J139" i="30"/>
  <c r="K139" i="30" s="1"/>
  <c r="G139" i="30"/>
  <c r="D139" i="30"/>
  <c r="C139" i="30"/>
  <c r="B139" i="30"/>
  <c r="J138" i="30"/>
  <c r="K138" i="30" s="1"/>
  <c r="G138" i="30"/>
  <c r="D138" i="30"/>
  <c r="C138" i="30"/>
  <c r="B138" i="30"/>
  <c r="J137" i="30"/>
  <c r="K137" i="30" s="1"/>
  <c r="G137" i="30"/>
  <c r="D137" i="30"/>
  <c r="C137" i="30"/>
  <c r="B137" i="30"/>
  <c r="J136" i="30"/>
  <c r="K136" i="30" s="1"/>
  <c r="G136" i="30"/>
  <c r="D136" i="30"/>
  <c r="C136" i="30"/>
  <c r="B136" i="30"/>
  <c r="J135" i="30"/>
  <c r="K135" i="30" s="1"/>
  <c r="G135" i="30"/>
  <c r="D135" i="30"/>
  <c r="C135" i="30"/>
  <c r="B135" i="30"/>
  <c r="J134" i="30"/>
  <c r="K134" i="30" s="1"/>
  <c r="G134" i="30"/>
  <c r="D134" i="30"/>
  <c r="C134" i="30"/>
  <c r="B134" i="30"/>
  <c r="J133" i="30"/>
  <c r="K133" i="30" s="1"/>
  <c r="G133" i="30"/>
  <c r="D133" i="30"/>
  <c r="C133" i="30"/>
  <c r="B133" i="30"/>
  <c r="K132" i="30"/>
  <c r="J132" i="30"/>
  <c r="G132" i="30"/>
  <c r="D132" i="30"/>
  <c r="C132" i="30"/>
  <c r="B132" i="30"/>
  <c r="K131" i="30"/>
  <c r="J131" i="30"/>
  <c r="G131" i="30"/>
  <c r="D131" i="30"/>
  <c r="C131" i="30"/>
  <c r="B131" i="30"/>
  <c r="J130" i="30"/>
  <c r="K130" i="30" s="1"/>
  <c r="G130" i="30"/>
  <c r="D130" i="30"/>
  <c r="C130" i="30"/>
  <c r="B130" i="30"/>
  <c r="J129" i="30"/>
  <c r="K129" i="30" s="1"/>
  <c r="G129" i="30"/>
  <c r="D129" i="30"/>
  <c r="C129" i="30"/>
  <c r="B129" i="30"/>
  <c r="J128" i="30"/>
  <c r="K128" i="30" s="1"/>
  <c r="G128" i="30"/>
  <c r="D128" i="30"/>
  <c r="C128" i="30"/>
  <c r="B128" i="30"/>
  <c r="J127" i="30"/>
  <c r="K127" i="30" s="1"/>
  <c r="G127" i="30"/>
  <c r="D127" i="30"/>
  <c r="C127" i="30"/>
  <c r="B127" i="30"/>
  <c r="J126" i="30"/>
  <c r="K126" i="30" s="1"/>
  <c r="G126" i="30"/>
  <c r="D126" i="30"/>
  <c r="C126" i="30"/>
  <c r="B126" i="30"/>
  <c r="J125" i="30"/>
  <c r="K125" i="30" s="1"/>
  <c r="G125" i="30"/>
  <c r="D125" i="30"/>
  <c r="C125" i="30"/>
  <c r="B125" i="30"/>
  <c r="J124" i="30"/>
  <c r="K124" i="30" s="1"/>
  <c r="G124" i="30"/>
  <c r="D124" i="30"/>
  <c r="C124" i="30"/>
  <c r="B124" i="30"/>
  <c r="J123" i="30"/>
  <c r="K123" i="30" s="1"/>
  <c r="G123" i="30"/>
  <c r="D123" i="30"/>
  <c r="C123" i="30"/>
  <c r="B123" i="30"/>
  <c r="J122" i="30"/>
  <c r="K122" i="30" s="1"/>
  <c r="G122" i="30"/>
  <c r="D122" i="30"/>
  <c r="C122" i="30"/>
  <c r="B122" i="30"/>
  <c r="J121" i="30"/>
  <c r="K121" i="30" s="1"/>
  <c r="G121" i="30"/>
  <c r="D121" i="30"/>
  <c r="C121" i="30"/>
  <c r="B121" i="30"/>
  <c r="J120" i="30"/>
  <c r="K120" i="30" s="1"/>
  <c r="G120" i="30"/>
  <c r="D120" i="30"/>
  <c r="C120" i="30"/>
  <c r="B120" i="30"/>
  <c r="J119" i="30"/>
  <c r="K119" i="30" s="1"/>
  <c r="G119" i="30"/>
  <c r="D119" i="30"/>
  <c r="C119" i="30"/>
  <c r="B119" i="30"/>
  <c r="J118" i="30"/>
  <c r="K118" i="30" s="1"/>
  <c r="G118" i="30"/>
  <c r="D118" i="30"/>
  <c r="C118" i="30"/>
  <c r="B118" i="30"/>
  <c r="J117" i="30"/>
  <c r="K117" i="30" s="1"/>
  <c r="G117" i="30"/>
  <c r="D117" i="30"/>
  <c r="C117" i="30"/>
  <c r="B117" i="30"/>
  <c r="J116" i="30"/>
  <c r="K116" i="30" s="1"/>
  <c r="G116" i="30"/>
  <c r="D116" i="30"/>
  <c r="C116" i="30"/>
  <c r="B116" i="30"/>
  <c r="J115" i="30"/>
  <c r="K115" i="30" s="1"/>
  <c r="G115" i="30"/>
  <c r="D115" i="30"/>
  <c r="C115" i="30"/>
  <c r="B115" i="30"/>
  <c r="J114" i="30"/>
  <c r="K114" i="30" s="1"/>
  <c r="G114" i="30"/>
  <c r="D114" i="30"/>
  <c r="C114" i="30"/>
  <c r="B114" i="30"/>
  <c r="J113" i="30"/>
  <c r="K113" i="30" s="1"/>
  <c r="G113" i="30"/>
  <c r="D113" i="30"/>
  <c r="C113" i="30"/>
  <c r="B113" i="30"/>
  <c r="J112" i="30"/>
  <c r="K112" i="30" s="1"/>
  <c r="G112" i="30"/>
  <c r="D112" i="30"/>
  <c r="C112" i="30"/>
  <c r="B112" i="30"/>
  <c r="J111" i="30"/>
  <c r="K111" i="30" s="1"/>
  <c r="G111" i="30"/>
  <c r="D111" i="30"/>
  <c r="C111" i="30"/>
  <c r="B111" i="30"/>
  <c r="J110" i="30"/>
  <c r="K110" i="30" s="1"/>
  <c r="G110" i="30"/>
  <c r="D110" i="30"/>
  <c r="C110" i="30"/>
  <c r="B110" i="30"/>
  <c r="J109" i="30"/>
  <c r="K109" i="30" s="1"/>
  <c r="G109" i="30"/>
  <c r="D109" i="30"/>
  <c r="C109" i="30"/>
  <c r="B109" i="30"/>
  <c r="J108" i="30"/>
  <c r="K108" i="30" s="1"/>
  <c r="G108" i="30"/>
  <c r="D108" i="30"/>
  <c r="C108" i="30"/>
  <c r="B108" i="30"/>
  <c r="J107" i="30"/>
  <c r="K107" i="30" s="1"/>
  <c r="G107" i="30"/>
  <c r="D107" i="30"/>
  <c r="C107" i="30"/>
  <c r="B107" i="30"/>
  <c r="J106" i="30"/>
  <c r="K106" i="30" s="1"/>
  <c r="G106" i="30"/>
  <c r="D106" i="30"/>
  <c r="C106" i="30"/>
  <c r="B106" i="30"/>
  <c r="J105" i="30"/>
  <c r="K105" i="30" s="1"/>
  <c r="G105" i="30"/>
  <c r="D105" i="30"/>
  <c r="C105" i="30"/>
  <c r="B105" i="30"/>
  <c r="J104" i="30"/>
  <c r="K104" i="30" s="1"/>
  <c r="G104" i="30"/>
  <c r="D104" i="30"/>
  <c r="C104" i="30"/>
  <c r="B104" i="30"/>
  <c r="J103" i="30"/>
  <c r="K103" i="30" s="1"/>
  <c r="G103" i="30"/>
  <c r="D103" i="30"/>
  <c r="C103" i="30"/>
  <c r="B103" i="30"/>
  <c r="J102" i="30"/>
  <c r="K102" i="30" s="1"/>
  <c r="G102" i="30"/>
  <c r="D102" i="30"/>
  <c r="C102" i="30"/>
  <c r="B102" i="30"/>
  <c r="J101" i="30"/>
  <c r="K101" i="30" s="1"/>
  <c r="G101" i="30"/>
  <c r="D101" i="30"/>
  <c r="C101" i="30"/>
  <c r="B101" i="30"/>
  <c r="J100" i="30"/>
  <c r="K100" i="30" s="1"/>
  <c r="G100" i="30"/>
  <c r="D100" i="30"/>
  <c r="C100" i="30"/>
  <c r="B100" i="30"/>
  <c r="J99" i="30"/>
  <c r="K99" i="30" s="1"/>
  <c r="G99" i="30"/>
  <c r="D99" i="30"/>
  <c r="C99" i="30"/>
  <c r="B99" i="30"/>
  <c r="J98" i="30"/>
  <c r="K98" i="30" s="1"/>
  <c r="G98" i="30"/>
  <c r="D98" i="30"/>
  <c r="C98" i="30"/>
  <c r="B98" i="30"/>
  <c r="J97" i="30"/>
  <c r="K97" i="30" s="1"/>
  <c r="G97" i="30"/>
  <c r="D97" i="30"/>
  <c r="C97" i="30"/>
  <c r="B97" i="30"/>
  <c r="J96" i="30"/>
  <c r="K96" i="30" s="1"/>
  <c r="G96" i="30"/>
  <c r="D96" i="30"/>
  <c r="C96" i="30"/>
  <c r="B96" i="30"/>
  <c r="J95" i="30"/>
  <c r="K95" i="30" s="1"/>
  <c r="G95" i="30"/>
  <c r="D95" i="30"/>
  <c r="C95" i="30"/>
  <c r="B95" i="30"/>
  <c r="J94" i="30"/>
  <c r="K94" i="30" s="1"/>
  <c r="G94" i="30"/>
  <c r="D94" i="30"/>
  <c r="C94" i="30"/>
  <c r="B94" i="30"/>
  <c r="J93" i="30"/>
  <c r="K93" i="30" s="1"/>
  <c r="G93" i="30"/>
  <c r="D93" i="30"/>
  <c r="C93" i="30"/>
  <c r="B93" i="30"/>
  <c r="J92" i="30"/>
  <c r="K92" i="30" s="1"/>
  <c r="G92" i="30"/>
  <c r="D92" i="30"/>
  <c r="C92" i="30"/>
  <c r="B92" i="30"/>
  <c r="J91" i="30"/>
  <c r="K91" i="30" s="1"/>
  <c r="G91" i="30"/>
  <c r="D91" i="30"/>
  <c r="C91" i="30"/>
  <c r="B91" i="30"/>
  <c r="J90" i="30"/>
  <c r="K90" i="30" s="1"/>
  <c r="G90" i="30"/>
  <c r="D90" i="30"/>
  <c r="C90" i="30"/>
  <c r="B90" i="30"/>
  <c r="J89" i="30"/>
  <c r="K89" i="30" s="1"/>
  <c r="G89" i="30"/>
  <c r="D89" i="30"/>
  <c r="C89" i="30"/>
  <c r="B89" i="30"/>
  <c r="J88" i="30"/>
  <c r="K88" i="30" s="1"/>
  <c r="G88" i="30"/>
  <c r="D88" i="30"/>
  <c r="C88" i="30"/>
  <c r="B88" i="30"/>
  <c r="J87" i="30"/>
  <c r="K87" i="30" s="1"/>
  <c r="G87" i="30"/>
  <c r="D87" i="30"/>
  <c r="C87" i="30"/>
  <c r="B87" i="30"/>
  <c r="J86" i="30"/>
  <c r="K86" i="30" s="1"/>
  <c r="G86" i="30"/>
  <c r="D86" i="30"/>
  <c r="C86" i="30"/>
  <c r="B86" i="30"/>
  <c r="J85" i="30"/>
  <c r="K85" i="30" s="1"/>
  <c r="G85" i="30"/>
  <c r="D85" i="30"/>
  <c r="C85" i="30"/>
  <c r="B85" i="30"/>
  <c r="J84" i="30"/>
  <c r="K84" i="30" s="1"/>
  <c r="G84" i="30"/>
  <c r="D84" i="30"/>
  <c r="C84" i="30"/>
  <c r="B84" i="30"/>
  <c r="J83" i="30"/>
  <c r="K83" i="30" s="1"/>
  <c r="G83" i="30"/>
  <c r="D83" i="30"/>
  <c r="C83" i="30"/>
  <c r="B83" i="30"/>
  <c r="J82" i="30"/>
  <c r="K82" i="30" s="1"/>
  <c r="G82" i="30"/>
  <c r="D82" i="30"/>
  <c r="C82" i="30"/>
  <c r="B82" i="30"/>
  <c r="J81" i="30"/>
  <c r="K81" i="30" s="1"/>
  <c r="G81" i="30"/>
  <c r="D81" i="30"/>
  <c r="C81" i="30"/>
  <c r="B81" i="30"/>
  <c r="J80" i="30"/>
  <c r="K80" i="30" s="1"/>
  <c r="G80" i="30"/>
  <c r="D80" i="30"/>
  <c r="C80" i="30"/>
  <c r="B80" i="30"/>
  <c r="J79" i="30"/>
  <c r="K79" i="30" s="1"/>
  <c r="G79" i="30"/>
  <c r="D79" i="30"/>
  <c r="C79" i="30"/>
  <c r="B79" i="30"/>
  <c r="J78" i="30"/>
  <c r="K78" i="30" s="1"/>
  <c r="G78" i="30"/>
  <c r="D78" i="30"/>
  <c r="C78" i="30"/>
  <c r="B78" i="30"/>
  <c r="J77" i="30"/>
  <c r="K77" i="30" s="1"/>
  <c r="G77" i="30"/>
  <c r="D77" i="30"/>
  <c r="C77" i="30"/>
  <c r="B77" i="30"/>
  <c r="J76" i="30"/>
  <c r="K76" i="30" s="1"/>
  <c r="G76" i="30"/>
  <c r="D76" i="30"/>
  <c r="C76" i="30"/>
  <c r="B76" i="30"/>
  <c r="J75" i="30"/>
  <c r="K75" i="30" s="1"/>
  <c r="G75" i="30"/>
  <c r="D75" i="30"/>
  <c r="C75" i="30"/>
  <c r="B75" i="30"/>
  <c r="J74" i="30"/>
  <c r="K74" i="30" s="1"/>
  <c r="G74" i="30"/>
  <c r="D74" i="30"/>
  <c r="C74" i="30"/>
  <c r="B74" i="30"/>
  <c r="J73" i="30"/>
  <c r="K73" i="30" s="1"/>
  <c r="G73" i="30"/>
  <c r="D73" i="30"/>
  <c r="C73" i="30"/>
  <c r="B73" i="30"/>
  <c r="J72" i="30"/>
  <c r="K72" i="30" s="1"/>
  <c r="G72" i="30"/>
  <c r="D72" i="30"/>
  <c r="C72" i="30"/>
  <c r="B72" i="30"/>
  <c r="J71" i="30"/>
  <c r="K71" i="30" s="1"/>
  <c r="G71" i="30"/>
  <c r="D71" i="30"/>
  <c r="C71" i="30"/>
  <c r="B71" i="30"/>
  <c r="J70" i="30"/>
  <c r="K70" i="30" s="1"/>
  <c r="G70" i="30"/>
  <c r="D70" i="30"/>
  <c r="C70" i="30"/>
  <c r="B70" i="30"/>
  <c r="J69" i="30"/>
  <c r="K69" i="30" s="1"/>
  <c r="G69" i="30"/>
  <c r="D69" i="30"/>
  <c r="C69" i="30"/>
  <c r="B69" i="30"/>
  <c r="J68" i="30"/>
  <c r="K68" i="30" s="1"/>
  <c r="G68" i="30"/>
  <c r="D68" i="30"/>
  <c r="C68" i="30"/>
  <c r="B68" i="30"/>
  <c r="J67" i="30"/>
  <c r="K67" i="30" s="1"/>
  <c r="G67" i="30"/>
  <c r="D67" i="30"/>
  <c r="C67" i="30"/>
  <c r="B67" i="30"/>
  <c r="J66" i="30"/>
  <c r="K66" i="30" s="1"/>
  <c r="G66" i="30"/>
  <c r="D66" i="30"/>
  <c r="C66" i="30"/>
  <c r="B66" i="30"/>
  <c r="J65" i="30"/>
  <c r="K65" i="30" s="1"/>
  <c r="G65" i="30"/>
  <c r="D65" i="30"/>
  <c r="C65" i="30"/>
  <c r="B65" i="30"/>
  <c r="J64" i="30"/>
  <c r="K64" i="30" s="1"/>
  <c r="G64" i="30"/>
  <c r="D64" i="30"/>
  <c r="C64" i="30"/>
  <c r="B64" i="30"/>
  <c r="J63" i="30"/>
  <c r="K63" i="30" s="1"/>
  <c r="G63" i="30"/>
  <c r="D63" i="30"/>
  <c r="C63" i="30"/>
  <c r="B63" i="30"/>
  <c r="J62" i="30"/>
  <c r="K62" i="30" s="1"/>
  <c r="G62" i="30"/>
  <c r="D62" i="30"/>
  <c r="C62" i="30"/>
  <c r="B62" i="30"/>
  <c r="J61" i="30"/>
  <c r="K61" i="30" s="1"/>
  <c r="G61" i="30"/>
  <c r="D61" i="30"/>
  <c r="C61" i="30"/>
  <c r="B61" i="30"/>
  <c r="J60" i="30"/>
  <c r="K60" i="30" s="1"/>
  <c r="G60" i="30"/>
  <c r="D60" i="30"/>
  <c r="C60" i="30"/>
  <c r="B60" i="30"/>
  <c r="J59" i="30"/>
  <c r="K59" i="30" s="1"/>
  <c r="G59" i="30"/>
  <c r="D59" i="30"/>
  <c r="C59" i="30"/>
  <c r="B59" i="30"/>
  <c r="J58" i="30"/>
  <c r="K58" i="30" s="1"/>
  <c r="G58" i="30"/>
  <c r="D58" i="30"/>
  <c r="C58" i="30"/>
  <c r="B58" i="30"/>
  <c r="J57" i="30"/>
  <c r="K57" i="30" s="1"/>
  <c r="G57" i="30"/>
  <c r="D57" i="30"/>
  <c r="C57" i="30"/>
  <c r="B57" i="30"/>
  <c r="J56" i="30"/>
  <c r="K56" i="30" s="1"/>
  <c r="G56" i="30"/>
  <c r="D56" i="30"/>
  <c r="C56" i="30"/>
  <c r="B56" i="30"/>
  <c r="J55" i="30"/>
  <c r="K55" i="30" s="1"/>
  <c r="G55" i="30"/>
  <c r="D55" i="30"/>
  <c r="C55" i="30"/>
  <c r="B55" i="30"/>
  <c r="J54" i="30"/>
  <c r="K54" i="30" s="1"/>
  <c r="G54" i="30"/>
  <c r="D54" i="30"/>
  <c r="C54" i="30"/>
  <c r="B54" i="30"/>
  <c r="J53" i="30"/>
  <c r="K53" i="30" s="1"/>
  <c r="G53" i="30"/>
  <c r="D53" i="30"/>
  <c r="C53" i="30"/>
  <c r="B53" i="30"/>
  <c r="J52" i="30"/>
  <c r="K52" i="30" s="1"/>
  <c r="G52" i="30"/>
  <c r="D52" i="30"/>
  <c r="C52" i="30"/>
  <c r="B52" i="30"/>
  <c r="J51" i="30"/>
  <c r="K51" i="30" s="1"/>
  <c r="G51" i="30"/>
  <c r="D51" i="30"/>
  <c r="C51" i="30"/>
  <c r="B51" i="30"/>
  <c r="J50" i="30"/>
  <c r="K50" i="30" s="1"/>
  <c r="G50" i="30"/>
  <c r="D50" i="30"/>
  <c r="C50" i="30"/>
  <c r="B50" i="30"/>
  <c r="J49" i="30"/>
  <c r="K49" i="30" s="1"/>
  <c r="G49" i="30"/>
  <c r="D49" i="30"/>
  <c r="C49" i="30"/>
  <c r="B49" i="30"/>
  <c r="J48" i="30"/>
  <c r="K48" i="30" s="1"/>
  <c r="G48" i="30"/>
  <c r="D48" i="30"/>
  <c r="C48" i="30"/>
  <c r="B48" i="30"/>
  <c r="J47" i="30"/>
  <c r="K47" i="30" s="1"/>
  <c r="G47" i="30"/>
  <c r="D47" i="30"/>
  <c r="C47" i="30"/>
  <c r="B47" i="30"/>
  <c r="J46" i="30"/>
  <c r="K46" i="30" s="1"/>
  <c r="G46" i="30"/>
  <c r="D46" i="30"/>
  <c r="C46" i="30"/>
  <c r="B46" i="30"/>
  <c r="J45" i="30"/>
  <c r="K45" i="30" s="1"/>
  <c r="G45" i="30"/>
  <c r="D45" i="30"/>
  <c r="C45" i="30"/>
  <c r="B45" i="30"/>
  <c r="J44" i="30"/>
  <c r="K44" i="30" s="1"/>
  <c r="G44" i="30"/>
  <c r="D44" i="30"/>
  <c r="C44" i="30"/>
  <c r="B44" i="30"/>
  <c r="J43" i="30"/>
  <c r="K43" i="30" s="1"/>
  <c r="G43" i="30"/>
  <c r="D43" i="30"/>
  <c r="C43" i="30"/>
  <c r="B43" i="30"/>
  <c r="J42" i="30"/>
  <c r="K42" i="30" s="1"/>
  <c r="G42" i="30"/>
  <c r="D42" i="30"/>
  <c r="C42" i="30"/>
  <c r="B42" i="30"/>
  <c r="J41" i="30"/>
  <c r="K41" i="30" s="1"/>
  <c r="G41" i="30"/>
  <c r="D41" i="30"/>
  <c r="C41" i="30"/>
  <c r="B41" i="30"/>
  <c r="J40" i="30"/>
  <c r="K40" i="30" s="1"/>
  <c r="G40" i="30"/>
  <c r="D40" i="30"/>
  <c r="C40" i="30"/>
  <c r="B40" i="30"/>
  <c r="J39" i="30"/>
  <c r="K39" i="30" s="1"/>
  <c r="G39" i="30"/>
  <c r="D39" i="30"/>
  <c r="C39" i="30"/>
  <c r="B39" i="30"/>
  <c r="J38" i="30"/>
  <c r="K38" i="30" s="1"/>
  <c r="G38" i="30"/>
  <c r="D38" i="30"/>
  <c r="C38" i="30"/>
  <c r="B38" i="30"/>
  <c r="J37" i="30"/>
  <c r="K37" i="30" s="1"/>
  <c r="G37" i="30"/>
  <c r="D37" i="30"/>
  <c r="C37" i="30"/>
  <c r="B37" i="30"/>
  <c r="J36" i="30"/>
  <c r="K36" i="30" s="1"/>
  <c r="G36" i="30"/>
  <c r="D36" i="30"/>
  <c r="C36" i="30"/>
  <c r="B36" i="30"/>
  <c r="J35" i="30"/>
  <c r="K35" i="30" s="1"/>
  <c r="G35" i="30"/>
  <c r="D35" i="30"/>
  <c r="C35" i="30"/>
  <c r="B35" i="30"/>
  <c r="J34" i="30"/>
  <c r="K34" i="30" s="1"/>
  <c r="G34" i="30"/>
  <c r="D34" i="30"/>
  <c r="C34" i="30"/>
  <c r="B34" i="30"/>
  <c r="J33" i="30"/>
  <c r="K33" i="30" s="1"/>
  <c r="G33" i="30"/>
  <c r="D33" i="30"/>
  <c r="C33" i="30"/>
  <c r="B33" i="30"/>
  <c r="J32" i="30"/>
  <c r="K32" i="30" s="1"/>
  <c r="G32" i="30"/>
  <c r="D32" i="30"/>
  <c r="C32" i="30"/>
  <c r="B32" i="30"/>
  <c r="J31" i="30"/>
  <c r="K31" i="30" s="1"/>
  <c r="G31" i="30"/>
  <c r="D31" i="30"/>
  <c r="C31" i="30"/>
  <c r="B31" i="30"/>
  <c r="J30" i="30"/>
  <c r="K30" i="30" s="1"/>
  <c r="G30" i="30"/>
  <c r="D30" i="30"/>
  <c r="C30" i="30"/>
  <c r="B30" i="30"/>
  <c r="J29" i="30"/>
  <c r="K29" i="30" s="1"/>
  <c r="G29" i="30"/>
  <c r="D29" i="30"/>
  <c r="C29" i="30"/>
  <c r="B29" i="30"/>
  <c r="J28" i="30"/>
  <c r="K28" i="30" s="1"/>
  <c r="G28" i="30"/>
  <c r="D28" i="30"/>
  <c r="C28" i="30"/>
  <c r="B28" i="30"/>
  <c r="J27" i="30"/>
  <c r="K27" i="30" s="1"/>
  <c r="G27" i="30"/>
  <c r="D27" i="30"/>
  <c r="C27" i="30"/>
  <c r="B27" i="30"/>
  <c r="J26" i="30"/>
  <c r="K26" i="30" s="1"/>
  <c r="G26" i="30"/>
  <c r="D26" i="30"/>
  <c r="C26" i="30"/>
  <c r="B26" i="30"/>
  <c r="J25" i="30"/>
  <c r="K25" i="30" s="1"/>
  <c r="G25" i="30"/>
  <c r="D25" i="30"/>
  <c r="C25" i="30"/>
  <c r="B25" i="30"/>
  <c r="J24" i="30"/>
  <c r="K24" i="30" s="1"/>
  <c r="G24" i="30"/>
  <c r="D24" i="30"/>
  <c r="C24" i="30"/>
  <c r="B24" i="30"/>
  <c r="J23" i="30"/>
  <c r="K23" i="30" s="1"/>
  <c r="G23" i="30"/>
  <c r="D23" i="30"/>
  <c r="C23" i="30"/>
  <c r="B23" i="30"/>
  <c r="J22" i="30"/>
  <c r="K22" i="30" s="1"/>
  <c r="G22" i="30"/>
  <c r="D22" i="30"/>
  <c r="C22" i="30"/>
  <c r="B22" i="30"/>
  <c r="J21" i="30"/>
  <c r="K21" i="30" s="1"/>
  <c r="G21" i="30"/>
  <c r="D21" i="30"/>
  <c r="C21" i="30"/>
  <c r="B21" i="30"/>
  <c r="J20" i="30"/>
  <c r="K20" i="30" s="1"/>
  <c r="G20" i="30"/>
  <c r="D20" i="30"/>
  <c r="C20" i="30"/>
  <c r="B20" i="30"/>
  <c r="J19" i="30"/>
  <c r="K19" i="30" s="1"/>
  <c r="G19" i="30"/>
  <c r="D19" i="30"/>
  <c r="C19" i="30"/>
  <c r="B19" i="30"/>
  <c r="J18" i="30"/>
  <c r="K18" i="30" s="1"/>
  <c r="G18" i="30"/>
  <c r="D18" i="30"/>
  <c r="C18" i="30"/>
  <c r="B18" i="30"/>
  <c r="J17" i="30"/>
  <c r="K17" i="30" s="1"/>
  <c r="G17" i="30"/>
  <c r="D17" i="30"/>
  <c r="C17" i="30"/>
  <c r="B17" i="30"/>
  <c r="J16" i="30"/>
  <c r="K16" i="30" s="1"/>
  <c r="G16" i="30"/>
  <c r="D16" i="30"/>
  <c r="C16" i="30"/>
  <c r="B16" i="30"/>
  <c r="J15" i="30"/>
  <c r="K15" i="30" s="1"/>
  <c r="G15" i="30"/>
  <c r="D15" i="30"/>
  <c r="C15" i="30"/>
  <c r="B15" i="30"/>
  <c r="J14" i="30"/>
  <c r="K14" i="30" s="1"/>
  <c r="G14" i="30"/>
  <c r="D14" i="30"/>
  <c r="C14" i="30"/>
  <c r="B14" i="30"/>
  <c r="J13" i="30"/>
  <c r="K13" i="30" s="1"/>
  <c r="G13" i="30"/>
  <c r="D13" i="30"/>
  <c r="C13" i="30"/>
  <c r="B13" i="30"/>
  <c r="J12" i="30"/>
  <c r="K12" i="30" s="1"/>
  <c r="G12" i="30"/>
  <c r="D12" i="30"/>
  <c r="C12" i="30"/>
  <c r="B12" i="30"/>
  <c r="J11" i="30"/>
  <c r="K11" i="30" s="1"/>
  <c r="G11" i="30"/>
  <c r="D11" i="30"/>
  <c r="C11" i="30"/>
  <c r="B11" i="30"/>
  <c r="J10" i="30"/>
  <c r="K10" i="30" s="1"/>
  <c r="G10" i="30"/>
  <c r="D10" i="30"/>
  <c r="C10" i="30"/>
  <c r="B10" i="30"/>
  <c r="J9" i="30"/>
  <c r="K9" i="30" s="1"/>
  <c r="G9" i="30"/>
  <c r="D9" i="30"/>
  <c r="C9" i="30"/>
  <c r="B9" i="30"/>
  <c r="J4" i="30"/>
  <c r="G4" i="30"/>
  <c r="D4" i="30"/>
  <c r="A4" i="30"/>
  <c r="J208" i="29"/>
  <c r="I208" i="29"/>
  <c r="F208" i="29"/>
  <c r="D208" i="29"/>
  <c r="C208" i="29"/>
  <c r="B208" i="29"/>
  <c r="J207" i="29"/>
  <c r="I207" i="29"/>
  <c r="F207" i="29"/>
  <c r="D207" i="29"/>
  <c r="C207" i="29"/>
  <c r="B207" i="29"/>
  <c r="J206" i="29"/>
  <c r="I206" i="29"/>
  <c r="F206" i="29"/>
  <c r="D206" i="29"/>
  <c r="C206" i="29"/>
  <c r="B206" i="29"/>
  <c r="J205" i="29"/>
  <c r="I205" i="29"/>
  <c r="F205" i="29"/>
  <c r="D205" i="29"/>
  <c r="C205" i="29"/>
  <c r="B205" i="29"/>
  <c r="J204" i="29"/>
  <c r="I204" i="29"/>
  <c r="F204" i="29"/>
  <c r="D204" i="29"/>
  <c r="C204" i="29"/>
  <c r="B204" i="29"/>
  <c r="J203" i="29"/>
  <c r="I203" i="29"/>
  <c r="F203" i="29"/>
  <c r="D203" i="29"/>
  <c r="C203" i="29"/>
  <c r="B203" i="29"/>
  <c r="J202" i="29"/>
  <c r="I202" i="29"/>
  <c r="F202" i="29"/>
  <c r="D202" i="29"/>
  <c r="C202" i="29"/>
  <c r="B202" i="29"/>
  <c r="J201" i="29"/>
  <c r="I201" i="29"/>
  <c r="F201" i="29"/>
  <c r="D201" i="29"/>
  <c r="C201" i="29"/>
  <c r="B201" i="29"/>
  <c r="J200" i="29"/>
  <c r="I200" i="29"/>
  <c r="F200" i="29"/>
  <c r="D200" i="29"/>
  <c r="C200" i="29"/>
  <c r="B200" i="29"/>
  <c r="J199" i="29"/>
  <c r="I199" i="29"/>
  <c r="F199" i="29"/>
  <c r="D199" i="29"/>
  <c r="C199" i="29"/>
  <c r="B199" i="29"/>
  <c r="J198" i="29"/>
  <c r="I198" i="29"/>
  <c r="F198" i="29"/>
  <c r="D198" i="29"/>
  <c r="C198" i="29"/>
  <c r="B198" i="29"/>
  <c r="J197" i="29"/>
  <c r="I197" i="29"/>
  <c r="F197" i="29"/>
  <c r="D197" i="29"/>
  <c r="C197" i="29"/>
  <c r="B197" i="29"/>
  <c r="J196" i="29"/>
  <c r="I196" i="29"/>
  <c r="F196" i="29"/>
  <c r="D196" i="29"/>
  <c r="C196" i="29"/>
  <c r="B196" i="29"/>
  <c r="J195" i="29"/>
  <c r="I195" i="29"/>
  <c r="F195" i="29"/>
  <c r="D195" i="29"/>
  <c r="C195" i="29"/>
  <c r="B195" i="29"/>
  <c r="J194" i="29"/>
  <c r="I194" i="29"/>
  <c r="F194" i="29"/>
  <c r="D194" i="29"/>
  <c r="C194" i="29"/>
  <c r="B194" i="29"/>
  <c r="J193" i="29"/>
  <c r="I193" i="29"/>
  <c r="F193" i="29"/>
  <c r="D193" i="29"/>
  <c r="C193" i="29"/>
  <c r="B193" i="29"/>
  <c r="J192" i="29"/>
  <c r="I192" i="29"/>
  <c r="F192" i="29"/>
  <c r="D192" i="29"/>
  <c r="C192" i="29"/>
  <c r="B192" i="29"/>
  <c r="J191" i="29"/>
  <c r="I191" i="29"/>
  <c r="F191" i="29"/>
  <c r="D191" i="29"/>
  <c r="C191" i="29"/>
  <c r="B191" i="29"/>
  <c r="J190" i="29"/>
  <c r="I190" i="29"/>
  <c r="F190" i="29"/>
  <c r="D190" i="29"/>
  <c r="C190" i="29"/>
  <c r="B190" i="29"/>
  <c r="J189" i="29"/>
  <c r="I189" i="29"/>
  <c r="F189" i="29"/>
  <c r="D189" i="29"/>
  <c r="C189" i="29"/>
  <c r="B189" i="29"/>
  <c r="J188" i="29"/>
  <c r="I188" i="29"/>
  <c r="F188" i="29"/>
  <c r="D188" i="29"/>
  <c r="C188" i="29"/>
  <c r="B188" i="29"/>
  <c r="J187" i="29"/>
  <c r="I187" i="29"/>
  <c r="F187" i="29"/>
  <c r="D187" i="29"/>
  <c r="C187" i="29"/>
  <c r="B187" i="29"/>
  <c r="J186" i="29"/>
  <c r="I186" i="29"/>
  <c r="F186" i="29"/>
  <c r="D186" i="29"/>
  <c r="C186" i="29"/>
  <c r="B186" i="29"/>
  <c r="J185" i="29"/>
  <c r="I185" i="29"/>
  <c r="F185" i="29"/>
  <c r="D185" i="29"/>
  <c r="C185" i="29"/>
  <c r="B185" i="29"/>
  <c r="J184" i="29"/>
  <c r="I184" i="29"/>
  <c r="F184" i="29"/>
  <c r="D184" i="29"/>
  <c r="C184" i="29"/>
  <c r="B184" i="29"/>
  <c r="J183" i="29"/>
  <c r="I183" i="29"/>
  <c r="F183" i="29"/>
  <c r="D183" i="29"/>
  <c r="C183" i="29"/>
  <c r="B183" i="29"/>
  <c r="J182" i="29"/>
  <c r="I182" i="29"/>
  <c r="F182" i="29"/>
  <c r="D182" i="29"/>
  <c r="C182" i="29"/>
  <c r="B182" i="29"/>
  <c r="J181" i="29"/>
  <c r="I181" i="29"/>
  <c r="F181" i="29"/>
  <c r="D181" i="29"/>
  <c r="C181" i="29"/>
  <c r="B181" i="29"/>
  <c r="J180" i="29"/>
  <c r="I180" i="29"/>
  <c r="F180" i="29"/>
  <c r="D180" i="29"/>
  <c r="C180" i="29"/>
  <c r="B180" i="29"/>
  <c r="J179" i="29"/>
  <c r="I179" i="29"/>
  <c r="F179" i="29"/>
  <c r="D179" i="29"/>
  <c r="C179" i="29"/>
  <c r="B179" i="29"/>
  <c r="J178" i="29"/>
  <c r="I178" i="29"/>
  <c r="F178" i="29"/>
  <c r="D178" i="29"/>
  <c r="C178" i="29"/>
  <c r="B178" i="29"/>
  <c r="J177" i="29"/>
  <c r="I177" i="29"/>
  <c r="F177" i="29"/>
  <c r="D177" i="29"/>
  <c r="C177" i="29"/>
  <c r="B177" i="29"/>
  <c r="J176" i="29"/>
  <c r="I176" i="29"/>
  <c r="F176" i="29"/>
  <c r="D176" i="29"/>
  <c r="C176" i="29"/>
  <c r="B176" i="29"/>
  <c r="J175" i="29"/>
  <c r="I175" i="29"/>
  <c r="F175" i="29"/>
  <c r="D175" i="29"/>
  <c r="C175" i="29"/>
  <c r="B175" i="29"/>
  <c r="J174" i="29"/>
  <c r="I174" i="29"/>
  <c r="F174" i="29"/>
  <c r="D174" i="29"/>
  <c r="C174" i="29"/>
  <c r="B174" i="29"/>
  <c r="J173" i="29"/>
  <c r="I173" i="29"/>
  <c r="F173" i="29"/>
  <c r="D173" i="29"/>
  <c r="C173" i="29"/>
  <c r="B173" i="29"/>
  <c r="J172" i="29"/>
  <c r="I172" i="29"/>
  <c r="F172" i="29"/>
  <c r="D172" i="29"/>
  <c r="C172" i="29"/>
  <c r="B172" i="29"/>
  <c r="J171" i="29"/>
  <c r="I171" i="29"/>
  <c r="F171" i="29"/>
  <c r="D171" i="29"/>
  <c r="C171" i="29"/>
  <c r="B171" i="29"/>
  <c r="J170" i="29"/>
  <c r="I170" i="29"/>
  <c r="F170" i="29"/>
  <c r="D170" i="29"/>
  <c r="C170" i="29"/>
  <c r="B170" i="29"/>
  <c r="J169" i="29"/>
  <c r="I169" i="29"/>
  <c r="F169" i="29"/>
  <c r="D169" i="29"/>
  <c r="C169" i="29"/>
  <c r="B169" i="29"/>
  <c r="J168" i="29"/>
  <c r="I168" i="29"/>
  <c r="F168" i="29"/>
  <c r="D168" i="29"/>
  <c r="C168" i="29"/>
  <c r="B168" i="29"/>
  <c r="J167" i="29"/>
  <c r="I167" i="29"/>
  <c r="F167" i="29"/>
  <c r="D167" i="29"/>
  <c r="C167" i="29"/>
  <c r="B167" i="29"/>
  <c r="J166" i="29"/>
  <c r="I166" i="29"/>
  <c r="F166" i="29"/>
  <c r="D166" i="29"/>
  <c r="C166" i="29"/>
  <c r="B166" i="29"/>
  <c r="J165" i="29"/>
  <c r="I165" i="29"/>
  <c r="F165" i="29"/>
  <c r="D165" i="29"/>
  <c r="C165" i="29"/>
  <c r="B165" i="29"/>
  <c r="J164" i="29"/>
  <c r="I164" i="29"/>
  <c r="F164" i="29"/>
  <c r="D164" i="29"/>
  <c r="C164" i="29"/>
  <c r="B164" i="29"/>
  <c r="J163" i="29"/>
  <c r="I163" i="29"/>
  <c r="F163" i="29"/>
  <c r="D163" i="29"/>
  <c r="C163" i="29"/>
  <c r="B163" i="29"/>
  <c r="J162" i="29"/>
  <c r="I162" i="29"/>
  <c r="F162" i="29"/>
  <c r="D162" i="29"/>
  <c r="C162" i="29"/>
  <c r="B162" i="29"/>
  <c r="J161" i="29"/>
  <c r="I161" i="29"/>
  <c r="F161" i="29"/>
  <c r="D161" i="29"/>
  <c r="C161" i="29"/>
  <c r="B161" i="29"/>
  <c r="J160" i="29"/>
  <c r="I160" i="29"/>
  <c r="F160" i="29"/>
  <c r="D160" i="29"/>
  <c r="C160" i="29"/>
  <c r="B160" i="29"/>
  <c r="J159" i="29"/>
  <c r="I159" i="29"/>
  <c r="F159" i="29"/>
  <c r="D159" i="29"/>
  <c r="C159" i="29"/>
  <c r="B159" i="29"/>
  <c r="J158" i="29"/>
  <c r="I158" i="29"/>
  <c r="F158" i="29"/>
  <c r="D158" i="29"/>
  <c r="C158" i="29"/>
  <c r="B158" i="29"/>
  <c r="J157" i="29"/>
  <c r="I157" i="29"/>
  <c r="F157" i="29"/>
  <c r="D157" i="29"/>
  <c r="C157" i="29"/>
  <c r="B157" i="29"/>
  <c r="J156" i="29"/>
  <c r="I156" i="29"/>
  <c r="F156" i="29"/>
  <c r="D156" i="29"/>
  <c r="C156" i="29"/>
  <c r="B156" i="29"/>
  <c r="J155" i="29"/>
  <c r="I155" i="29"/>
  <c r="F155" i="29"/>
  <c r="D155" i="29"/>
  <c r="C155" i="29"/>
  <c r="B155" i="29"/>
  <c r="J154" i="29"/>
  <c r="I154" i="29"/>
  <c r="F154" i="29"/>
  <c r="D154" i="29"/>
  <c r="C154" i="29"/>
  <c r="B154" i="29"/>
  <c r="J153" i="29"/>
  <c r="I153" i="29"/>
  <c r="F153" i="29"/>
  <c r="D153" i="29"/>
  <c r="C153" i="29"/>
  <c r="B153" i="29"/>
  <c r="J152" i="29"/>
  <c r="I152" i="29"/>
  <c r="F152" i="29"/>
  <c r="D152" i="29"/>
  <c r="C152" i="29"/>
  <c r="B152" i="29"/>
  <c r="J151" i="29"/>
  <c r="I151" i="29"/>
  <c r="F151" i="29"/>
  <c r="D151" i="29"/>
  <c r="C151" i="29"/>
  <c r="B151" i="29"/>
  <c r="J150" i="29"/>
  <c r="I150" i="29"/>
  <c r="F150" i="29"/>
  <c r="D150" i="29"/>
  <c r="C150" i="29"/>
  <c r="B150" i="29"/>
  <c r="J149" i="29"/>
  <c r="I149" i="29"/>
  <c r="F149" i="29"/>
  <c r="D149" i="29"/>
  <c r="C149" i="29"/>
  <c r="B149" i="29"/>
  <c r="J148" i="29"/>
  <c r="I148" i="29"/>
  <c r="F148" i="29"/>
  <c r="D148" i="29"/>
  <c r="C148" i="29"/>
  <c r="B148" i="29"/>
  <c r="J147" i="29"/>
  <c r="I147" i="29"/>
  <c r="F147" i="29"/>
  <c r="D147" i="29"/>
  <c r="C147" i="29"/>
  <c r="B147" i="29"/>
  <c r="J146" i="29"/>
  <c r="I146" i="29"/>
  <c r="F146" i="29"/>
  <c r="D146" i="29"/>
  <c r="C146" i="29"/>
  <c r="B146" i="29"/>
  <c r="J145" i="29"/>
  <c r="I145" i="29"/>
  <c r="F145" i="29"/>
  <c r="D145" i="29"/>
  <c r="C145" i="29"/>
  <c r="B145" i="29"/>
  <c r="J144" i="29"/>
  <c r="I144" i="29"/>
  <c r="F144" i="29"/>
  <c r="D144" i="29"/>
  <c r="C144" i="29"/>
  <c r="B144" i="29"/>
  <c r="J143" i="29"/>
  <c r="I143" i="29"/>
  <c r="F143" i="29"/>
  <c r="D143" i="29"/>
  <c r="C143" i="29"/>
  <c r="B143" i="29"/>
  <c r="J142" i="29"/>
  <c r="I142" i="29"/>
  <c r="F142" i="29"/>
  <c r="D142" i="29"/>
  <c r="C142" i="29"/>
  <c r="B142" i="29"/>
  <c r="J141" i="29"/>
  <c r="I141" i="29"/>
  <c r="F141" i="29"/>
  <c r="D141" i="29"/>
  <c r="C141" i="29"/>
  <c r="B141" i="29"/>
  <c r="J140" i="29"/>
  <c r="I140" i="29"/>
  <c r="F140" i="29"/>
  <c r="D140" i="29"/>
  <c r="C140" i="29"/>
  <c r="B140" i="29"/>
  <c r="J139" i="29"/>
  <c r="I139" i="29"/>
  <c r="F139" i="29"/>
  <c r="D139" i="29"/>
  <c r="C139" i="29"/>
  <c r="B139" i="29"/>
  <c r="J138" i="29"/>
  <c r="I138" i="29"/>
  <c r="F138" i="29"/>
  <c r="D138" i="29"/>
  <c r="C138" i="29"/>
  <c r="B138" i="29"/>
  <c r="J137" i="29"/>
  <c r="I137" i="29"/>
  <c r="F137" i="29"/>
  <c r="D137" i="29"/>
  <c r="C137" i="29"/>
  <c r="B137" i="29"/>
  <c r="J136" i="29"/>
  <c r="I136" i="29"/>
  <c r="F136" i="29"/>
  <c r="D136" i="29"/>
  <c r="C136" i="29"/>
  <c r="B136" i="29"/>
  <c r="J135" i="29"/>
  <c r="I135" i="29"/>
  <c r="F135" i="29"/>
  <c r="D135" i="29"/>
  <c r="C135" i="29"/>
  <c r="B135" i="29"/>
  <c r="J134" i="29"/>
  <c r="I134" i="29"/>
  <c r="F134" i="29"/>
  <c r="D134" i="29"/>
  <c r="C134" i="29"/>
  <c r="B134" i="29"/>
  <c r="J133" i="29"/>
  <c r="I133" i="29"/>
  <c r="F133" i="29"/>
  <c r="D133" i="29"/>
  <c r="C133" i="29"/>
  <c r="B133" i="29"/>
  <c r="J132" i="29"/>
  <c r="I132" i="29"/>
  <c r="F132" i="29"/>
  <c r="D132" i="29"/>
  <c r="C132" i="29"/>
  <c r="B132" i="29"/>
  <c r="J131" i="29"/>
  <c r="I131" i="29"/>
  <c r="F131" i="29"/>
  <c r="D131" i="29"/>
  <c r="C131" i="29"/>
  <c r="B131" i="29"/>
  <c r="J130" i="29"/>
  <c r="I130" i="29"/>
  <c r="F130" i="29"/>
  <c r="D130" i="29"/>
  <c r="C130" i="29"/>
  <c r="B130" i="29"/>
  <c r="J129" i="29"/>
  <c r="I129" i="29"/>
  <c r="F129" i="29"/>
  <c r="D129" i="29"/>
  <c r="C129" i="29"/>
  <c r="B129" i="29"/>
  <c r="J128" i="29"/>
  <c r="I128" i="29"/>
  <c r="F128" i="29"/>
  <c r="D128" i="29"/>
  <c r="C128" i="29"/>
  <c r="B128" i="29"/>
  <c r="J127" i="29"/>
  <c r="I127" i="29"/>
  <c r="F127" i="29"/>
  <c r="D127" i="29"/>
  <c r="C127" i="29"/>
  <c r="B127" i="29"/>
  <c r="J126" i="29"/>
  <c r="I126" i="29"/>
  <c r="F126" i="29"/>
  <c r="D126" i="29"/>
  <c r="C126" i="29"/>
  <c r="B126" i="29"/>
  <c r="J125" i="29"/>
  <c r="I125" i="29"/>
  <c r="F125" i="29"/>
  <c r="D125" i="29"/>
  <c r="C125" i="29"/>
  <c r="B125" i="29"/>
  <c r="J124" i="29"/>
  <c r="I124" i="29"/>
  <c r="F124" i="29"/>
  <c r="D124" i="29"/>
  <c r="C124" i="29"/>
  <c r="B124" i="29"/>
  <c r="J123" i="29"/>
  <c r="I123" i="29"/>
  <c r="F123" i="29"/>
  <c r="D123" i="29"/>
  <c r="C123" i="29"/>
  <c r="B123" i="29"/>
  <c r="J122" i="29"/>
  <c r="I122" i="29"/>
  <c r="F122" i="29"/>
  <c r="D122" i="29"/>
  <c r="C122" i="29"/>
  <c r="B122" i="29"/>
  <c r="J121" i="29"/>
  <c r="I121" i="29"/>
  <c r="F121" i="29"/>
  <c r="D121" i="29"/>
  <c r="C121" i="29"/>
  <c r="B121" i="29"/>
  <c r="J120" i="29"/>
  <c r="I120" i="29"/>
  <c r="F120" i="29"/>
  <c r="D120" i="29"/>
  <c r="C120" i="29"/>
  <c r="B120" i="29"/>
  <c r="J119" i="29"/>
  <c r="I119" i="29"/>
  <c r="F119" i="29"/>
  <c r="D119" i="29"/>
  <c r="C119" i="29"/>
  <c r="B119" i="29"/>
  <c r="J118" i="29"/>
  <c r="I118" i="29"/>
  <c r="F118" i="29"/>
  <c r="D118" i="29"/>
  <c r="C118" i="29"/>
  <c r="B118" i="29"/>
  <c r="J117" i="29"/>
  <c r="I117" i="29"/>
  <c r="F117" i="29"/>
  <c r="D117" i="29"/>
  <c r="C117" i="29"/>
  <c r="B117" i="29"/>
  <c r="J116" i="29"/>
  <c r="I116" i="29"/>
  <c r="F116" i="29"/>
  <c r="D116" i="29"/>
  <c r="C116" i="29"/>
  <c r="B116" i="29"/>
  <c r="J115" i="29"/>
  <c r="I115" i="29"/>
  <c r="F115" i="29"/>
  <c r="D115" i="29"/>
  <c r="C115" i="29"/>
  <c r="B115" i="29"/>
  <c r="J114" i="29"/>
  <c r="I114" i="29"/>
  <c r="F114" i="29"/>
  <c r="D114" i="29"/>
  <c r="C114" i="29"/>
  <c r="B114" i="29"/>
  <c r="J113" i="29"/>
  <c r="I113" i="29"/>
  <c r="F113" i="29"/>
  <c r="D113" i="29"/>
  <c r="C113" i="29"/>
  <c r="B113" i="29"/>
  <c r="J112" i="29"/>
  <c r="I112" i="29"/>
  <c r="F112" i="29"/>
  <c r="D112" i="29"/>
  <c r="C112" i="29"/>
  <c r="B112" i="29"/>
  <c r="J111" i="29"/>
  <c r="I111" i="29"/>
  <c r="F111" i="29"/>
  <c r="D111" i="29"/>
  <c r="C111" i="29"/>
  <c r="B111" i="29"/>
  <c r="J110" i="29"/>
  <c r="I110" i="29"/>
  <c r="F110" i="29"/>
  <c r="D110" i="29"/>
  <c r="C110" i="29"/>
  <c r="B110" i="29"/>
  <c r="J109" i="29"/>
  <c r="I109" i="29"/>
  <c r="F109" i="29"/>
  <c r="D109" i="29"/>
  <c r="C109" i="29"/>
  <c r="B109" i="29"/>
  <c r="J108" i="29"/>
  <c r="I108" i="29"/>
  <c r="F108" i="29"/>
  <c r="D108" i="29"/>
  <c r="C108" i="29"/>
  <c r="B108" i="29"/>
  <c r="J107" i="29"/>
  <c r="I107" i="29"/>
  <c r="F107" i="29"/>
  <c r="D107" i="29"/>
  <c r="C107" i="29"/>
  <c r="B107" i="29"/>
  <c r="J106" i="29"/>
  <c r="I106" i="29"/>
  <c r="F106" i="29"/>
  <c r="D106" i="29"/>
  <c r="C106" i="29"/>
  <c r="B106" i="29"/>
  <c r="J105" i="29"/>
  <c r="I105" i="29"/>
  <c r="F105" i="29"/>
  <c r="D105" i="29"/>
  <c r="C105" i="29"/>
  <c r="B105" i="29"/>
  <c r="J104" i="29"/>
  <c r="I104" i="29"/>
  <c r="F104" i="29"/>
  <c r="D104" i="29"/>
  <c r="C104" i="29"/>
  <c r="B104" i="29"/>
  <c r="J103" i="29"/>
  <c r="I103" i="29"/>
  <c r="F103" i="29"/>
  <c r="D103" i="29"/>
  <c r="C103" i="29"/>
  <c r="B103" i="29"/>
  <c r="J102" i="29"/>
  <c r="I102" i="29"/>
  <c r="F102" i="29"/>
  <c r="D102" i="29"/>
  <c r="C102" i="29"/>
  <c r="B102" i="29"/>
  <c r="J101" i="29"/>
  <c r="I101" i="29"/>
  <c r="F101" i="29"/>
  <c r="D101" i="29"/>
  <c r="C101" i="29"/>
  <c r="B101" i="29"/>
  <c r="J100" i="29"/>
  <c r="I100" i="29"/>
  <c r="F100" i="29"/>
  <c r="D100" i="29"/>
  <c r="C100" i="29"/>
  <c r="B100" i="29"/>
  <c r="J99" i="29"/>
  <c r="I99" i="29"/>
  <c r="F99" i="29"/>
  <c r="D99" i="29"/>
  <c r="C99" i="29"/>
  <c r="B99" i="29"/>
  <c r="J98" i="29"/>
  <c r="I98" i="29"/>
  <c r="F98" i="29"/>
  <c r="D98" i="29"/>
  <c r="C98" i="29"/>
  <c r="B98" i="29"/>
  <c r="J97" i="29"/>
  <c r="I97" i="29"/>
  <c r="F97" i="29"/>
  <c r="D97" i="29"/>
  <c r="C97" i="29"/>
  <c r="B97" i="29"/>
  <c r="J96" i="29"/>
  <c r="I96" i="29"/>
  <c r="F96" i="29"/>
  <c r="D96" i="29"/>
  <c r="C96" i="29"/>
  <c r="B96" i="29"/>
  <c r="J95" i="29"/>
  <c r="I95" i="29"/>
  <c r="F95" i="29"/>
  <c r="D95" i="29"/>
  <c r="C95" i="29"/>
  <c r="B95" i="29"/>
  <c r="J94" i="29"/>
  <c r="I94" i="29"/>
  <c r="F94" i="29"/>
  <c r="D94" i="29"/>
  <c r="C94" i="29"/>
  <c r="B94" i="29"/>
  <c r="J93" i="29"/>
  <c r="I93" i="29"/>
  <c r="F93" i="29"/>
  <c r="D93" i="29"/>
  <c r="C93" i="29"/>
  <c r="B93" i="29"/>
  <c r="J92" i="29"/>
  <c r="I92" i="29"/>
  <c r="F92" i="29"/>
  <c r="D92" i="29"/>
  <c r="C92" i="29"/>
  <c r="B92" i="29"/>
  <c r="J91" i="29"/>
  <c r="I91" i="29"/>
  <c r="F91" i="29"/>
  <c r="D91" i="29"/>
  <c r="C91" i="29"/>
  <c r="B91" i="29"/>
  <c r="J90" i="29"/>
  <c r="I90" i="29"/>
  <c r="F90" i="29"/>
  <c r="D90" i="29"/>
  <c r="C90" i="29"/>
  <c r="B90" i="29"/>
  <c r="J89" i="29"/>
  <c r="I89" i="29"/>
  <c r="F89" i="29"/>
  <c r="D89" i="29"/>
  <c r="C89" i="29"/>
  <c r="B89" i="29"/>
  <c r="J88" i="29"/>
  <c r="I88" i="29"/>
  <c r="F88" i="29"/>
  <c r="D88" i="29"/>
  <c r="C88" i="29"/>
  <c r="B88" i="29"/>
  <c r="J87" i="29"/>
  <c r="I87" i="29"/>
  <c r="F87" i="29"/>
  <c r="D87" i="29"/>
  <c r="C87" i="29"/>
  <c r="B87" i="29"/>
  <c r="J86" i="29"/>
  <c r="I86" i="29"/>
  <c r="F86" i="29"/>
  <c r="D86" i="29"/>
  <c r="C86" i="29"/>
  <c r="B86" i="29"/>
  <c r="J85" i="29"/>
  <c r="I85" i="29"/>
  <c r="F85" i="29"/>
  <c r="D85" i="29"/>
  <c r="C85" i="29"/>
  <c r="B85" i="29"/>
  <c r="J84" i="29"/>
  <c r="I84" i="29"/>
  <c r="F84" i="29"/>
  <c r="D84" i="29"/>
  <c r="C84" i="29"/>
  <c r="B84" i="29"/>
  <c r="J83" i="29"/>
  <c r="I83" i="29"/>
  <c r="F83" i="29"/>
  <c r="D83" i="29"/>
  <c r="C83" i="29"/>
  <c r="B83" i="29"/>
  <c r="J82" i="29"/>
  <c r="I82" i="29"/>
  <c r="F82" i="29"/>
  <c r="D82" i="29"/>
  <c r="C82" i="29"/>
  <c r="B82" i="29"/>
  <c r="J81" i="29"/>
  <c r="I81" i="29"/>
  <c r="F81" i="29"/>
  <c r="D81" i="29"/>
  <c r="C81" i="29"/>
  <c r="B81" i="29"/>
  <c r="J80" i="29"/>
  <c r="I80" i="29"/>
  <c r="F80" i="29"/>
  <c r="D80" i="29"/>
  <c r="C80" i="29"/>
  <c r="B80" i="29"/>
  <c r="J79" i="29"/>
  <c r="I79" i="29"/>
  <c r="F79" i="29"/>
  <c r="D79" i="29"/>
  <c r="C79" i="29"/>
  <c r="B79" i="29"/>
  <c r="J78" i="29"/>
  <c r="I78" i="29"/>
  <c r="F78" i="29"/>
  <c r="D78" i="29"/>
  <c r="C78" i="29"/>
  <c r="B78" i="29"/>
  <c r="J77" i="29"/>
  <c r="I77" i="29"/>
  <c r="F77" i="29"/>
  <c r="D77" i="29"/>
  <c r="C77" i="29"/>
  <c r="B77" i="29"/>
  <c r="J76" i="29"/>
  <c r="I76" i="29"/>
  <c r="F76" i="29"/>
  <c r="D76" i="29"/>
  <c r="C76" i="29"/>
  <c r="B76" i="29"/>
  <c r="J75" i="29"/>
  <c r="I75" i="29"/>
  <c r="F75" i="29"/>
  <c r="D75" i="29"/>
  <c r="C75" i="29"/>
  <c r="B75" i="29"/>
  <c r="J74" i="29"/>
  <c r="I74" i="29"/>
  <c r="F74" i="29"/>
  <c r="D74" i="29"/>
  <c r="C74" i="29"/>
  <c r="B74" i="29"/>
  <c r="J73" i="29"/>
  <c r="I73" i="29"/>
  <c r="F73" i="29"/>
  <c r="D73" i="29"/>
  <c r="C73" i="29"/>
  <c r="B73" i="29"/>
  <c r="J72" i="29"/>
  <c r="I72" i="29"/>
  <c r="F72" i="29"/>
  <c r="D72" i="29"/>
  <c r="C72" i="29"/>
  <c r="B72" i="29"/>
  <c r="J71" i="29"/>
  <c r="I71" i="29"/>
  <c r="F71" i="29"/>
  <c r="D71" i="29"/>
  <c r="C71" i="29"/>
  <c r="B71" i="29"/>
  <c r="J70" i="29"/>
  <c r="I70" i="29"/>
  <c r="F70" i="29"/>
  <c r="D70" i="29"/>
  <c r="C70" i="29"/>
  <c r="B70" i="29"/>
  <c r="J69" i="29"/>
  <c r="I69" i="29"/>
  <c r="F69" i="29"/>
  <c r="D69" i="29"/>
  <c r="C69" i="29"/>
  <c r="B69" i="29"/>
  <c r="J68" i="29"/>
  <c r="I68" i="29"/>
  <c r="F68" i="29"/>
  <c r="D68" i="29"/>
  <c r="C68" i="29"/>
  <c r="B68" i="29"/>
  <c r="J67" i="29"/>
  <c r="I67" i="29"/>
  <c r="F67" i="29"/>
  <c r="D67" i="29"/>
  <c r="C67" i="29"/>
  <c r="B67" i="29"/>
  <c r="J66" i="29"/>
  <c r="I66" i="29"/>
  <c r="F66" i="29"/>
  <c r="D66" i="29"/>
  <c r="C66" i="29"/>
  <c r="B66" i="29"/>
  <c r="J65" i="29"/>
  <c r="I65" i="29"/>
  <c r="F65" i="29"/>
  <c r="D65" i="29"/>
  <c r="C65" i="29"/>
  <c r="B65" i="29"/>
  <c r="J64" i="29"/>
  <c r="I64" i="29"/>
  <c r="F64" i="29"/>
  <c r="D64" i="29"/>
  <c r="C64" i="29"/>
  <c r="B64" i="29"/>
  <c r="J63" i="29"/>
  <c r="I63" i="29"/>
  <c r="F63" i="29"/>
  <c r="D63" i="29"/>
  <c r="C63" i="29"/>
  <c r="B63" i="29"/>
  <c r="J62" i="29"/>
  <c r="I62" i="29"/>
  <c r="F62" i="29"/>
  <c r="D62" i="29"/>
  <c r="C62" i="29"/>
  <c r="B62" i="29"/>
  <c r="J61" i="29"/>
  <c r="I61" i="29"/>
  <c r="F61" i="29"/>
  <c r="D61" i="29"/>
  <c r="C61" i="29"/>
  <c r="B61" i="29"/>
  <c r="J60" i="29"/>
  <c r="I60" i="29"/>
  <c r="F60" i="29"/>
  <c r="D60" i="29"/>
  <c r="C60" i="29"/>
  <c r="B60" i="29"/>
  <c r="J59" i="29"/>
  <c r="I59" i="29"/>
  <c r="F59" i="29"/>
  <c r="D59" i="29"/>
  <c r="C59" i="29"/>
  <c r="B59" i="29"/>
  <c r="J58" i="29"/>
  <c r="I58" i="29"/>
  <c r="F58" i="29"/>
  <c r="D58" i="29"/>
  <c r="C58" i="29"/>
  <c r="B58" i="29"/>
  <c r="J57" i="29"/>
  <c r="I57" i="29"/>
  <c r="F57" i="29"/>
  <c r="D57" i="29"/>
  <c r="C57" i="29"/>
  <c r="B57" i="29"/>
  <c r="J56" i="29"/>
  <c r="I56" i="29"/>
  <c r="F56" i="29"/>
  <c r="D56" i="29"/>
  <c r="C56" i="29"/>
  <c r="B56" i="29"/>
  <c r="J55" i="29"/>
  <c r="I55" i="29"/>
  <c r="F55" i="29"/>
  <c r="D55" i="29"/>
  <c r="C55" i="29"/>
  <c r="B55" i="29"/>
  <c r="J54" i="29"/>
  <c r="I54" i="29"/>
  <c r="F54" i="29"/>
  <c r="D54" i="29"/>
  <c r="C54" i="29"/>
  <c r="B54" i="29"/>
  <c r="J53" i="29"/>
  <c r="I53" i="29"/>
  <c r="F53" i="29"/>
  <c r="D53" i="29"/>
  <c r="C53" i="29"/>
  <c r="B53" i="29"/>
  <c r="J52" i="29"/>
  <c r="I52" i="29"/>
  <c r="F52" i="29"/>
  <c r="D52" i="29"/>
  <c r="C52" i="29"/>
  <c r="B52" i="29"/>
  <c r="J51" i="29"/>
  <c r="I51" i="29"/>
  <c r="F51" i="29"/>
  <c r="D51" i="29"/>
  <c r="C51" i="29"/>
  <c r="B51" i="29"/>
  <c r="J50" i="29"/>
  <c r="I50" i="29"/>
  <c r="F50" i="29"/>
  <c r="D50" i="29"/>
  <c r="C50" i="29"/>
  <c r="B50" i="29"/>
  <c r="J49" i="29"/>
  <c r="I49" i="29"/>
  <c r="F49" i="29"/>
  <c r="D49" i="29"/>
  <c r="C49" i="29"/>
  <c r="B49" i="29"/>
  <c r="J48" i="29"/>
  <c r="I48" i="29"/>
  <c r="F48" i="29"/>
  <c r="D48" i="29"/>
  <c r="C48" i="29"/>
  <c r="B48" i="29"/>
  <c r="J47" i="29"/>
  <c r="I47" i="29"/>
  <c r="F47" i="29"/>
  <c r="D47" i="29"/>
  <c r="C47" i="29"/>
  <c r="B47" i="29"/>
  <c r="J46" i="29"/>
  <c r="I46" i="29"/>
  <c r="F46" i="29"/>
  <c r="D46" i="29"/>
  <c r="C46" i="29"/>
  <c r="B46" i="29"/>
  <c r="J45" i="29"/>
  <c r="I45" i="29"/>
  <c r="F45" i="29"/>
  <c r="D45" i="29"/>
  <c r="C45" i="29"/>
  <c r="B45" i="29"/>
  <c r="J44" i="29"/>
  <c r="I44" i="29"/>
  <c r="F44" i="29"/>
  <c r="D44" i="29"/>
  <c r="C44" i="29"/>
  <c r="B44" i="29"/>
  <c r="J43" i="29"/>
  <c r="I43" i="29"/>
  <c r="F43" i="29"/>
  <c r="D43" i="29"/>
  <c r="C43" i="29"/>
  <c r="B43" i="29"/>
  <c r="J42" i="29"/>
  <c r="I42" i="29"/>
  <c r="F42" i="29"/>
  <c r="D42" i="29"/>
  <c r="C42" i="29"/>
  <c r="B42" i="29"/>
  <c r="J41" i="29"/>
  <c r="I41" i="29"/>
  <c r="F41" i="29"/>
  <c r="D41" i="29"/>
  <c r="C41" i="29"/>
  <c r="B41" i="29"/>
  <c r="J40" i="29"/>
  <c r="I40" i="29"/>
  <c r="F40" i="29"/>
  <c r="D40" i="29"/>
  <c r="C40" i="29"/>
  <c r="B40" i="29"/>
  <c r="J39" i="29"/>
  <c r="I39" i="29"/>
  <c r="F39" i="29"/>
  <c r="D39" i="29"/>
  <c r="C39" i="29"/>
  <c r="B39" i="29"/>
  <c r="J38" i="29"/>
  <c r="I38" i="29"/>
  <c r="F38" i="29"/>
  <c r="D38" i="29"/>
  <c r="C38" i="29"/>
  <c r="B38" i="29"/>
  <c r="J37" i="29"/>
  <c r="I37" i="29"/>
  <c r="F37" i="29"/>
  <c r="D37" i="29"/>
  <c r="C37" i="29"/>
  <c r="B37" i="29"/>
  <c r="J36" i="29"/>
  <c r="I36" i="29"/>
  <c r="F36" i="29"/>
  <c r="D36" i="29"/>
  <c r="C36" i="29"/>
  <c r="B36" i="29"/>
  <c r="J35" i="29"/>
  <c r="I35" i="29"/>
  <c r="F35" i="29"/>
  <c r="D35" i="29"/>
  <c r="C35" i="29"/>
  <c r="B35" i="29"/>
  <c r="J34" i="29"/>
  <c r="I34" i="29"/>
  <c r="F34" i="29"/>
  <c r="D34" i="29"/>
  <c r="C34" i="29"/>
  <c r="B34" i="29"/>
  <c r="J33" i="29"/>
  <c r="I33" i="29"/>
  <c r="F33" i="29"/>
  <c r="D33" i="29"/>
  <c r="C33" i="29"/>
  <c r="B33" i="29"/>
  <c r="J32" i="29"/>
  <c r="I32" i="29"/>
  <c r="F32" i="29"/>
  <c r="D32" i="29"/>
  <c r="C32" i="29"/>
  <c r="B32" i="29"/>
  <c r="J31" i="29"/>
  <c r="I31" i="29"/>
  <c r="F31" i="29"/>
  <c r="D31" i="29"/>
  <c r="C31" i="29"/>
  <c r="B31" i="29"/>
  <c r="J30" i="29"/>
  <c r="I30" i="29"/>
  <c r="F30" i="29"/>
  <c r="D30" i="29"/>
  <c r="C30" i="29"/>
  <c r="B30" i="29"/>
  <c r="J29" i="29"/>
  <c r="I29" i="29"/>
  <c r="F29" i="29"/>
  <c r="D29" i="29"/>
  <c r="C29" i="29"/>
  <c r="B29" i="29"/>
  <c r="J28" i="29"/>
  <c r="I28" i="29"/>
  <c r="F28" i="29"/>
  <c r="D28" i="29"/>
  <c r="C28" i="29"/>
  <c r="B28" i="29"/>
  <c r="J27" i="29"/>
  <c r="I27" i="29"/>
  <c r="F27" i="29"/>
  <c r="D27" i="29"/>
  <c r="C27" i="29"/>
  <c r="B27" i="29"/>
  <c r="J26" i="29"/>
  <c r="I26" i="29"/>
  <c r="F26" i="29"/>
  <c r="D26" i="29"/>
  <c r="C26" i="29"/>
  <c r="B26" i="29"/>
  <c r="J25" i="29"/>
  <c r="I25" i="29"/>
  <c r="F25" i="29"/>
  <c r="D25" i="29"/>
  <c r="C25" i="29"/>
  <c r="B25" i="29"/>
  <c r="J24" i="29"/>
  <c r="I24" i="29"/>
  <c r="F24" i="29"/>
  <c r="D24" i="29"/>
  <c r="C24" i="29"/>
  <c r="B24" i="29"/>
  <c r="J23" i="29"/>
  <c r="I23" i="29"/>
  <c r="F23" i="29"/>
  <c r="D23" i="29"/>
  <c r="C23" i="29"/>
  <c r="B23" i="29"/>
  <c r="J22" i="29"/>
  <c r="I22" i="29"/>
  <c r="F22" i="29"/>
  <c r="D22" i="29"/>
  <c r="C22" i="29"/>
  <c r="B22" i="29"/>
  <c r="J21" i="29"/>
  <c r="I21" i="29"/>
  <c r="F21" i="29"/>
  <c r="D21" i="29"/>
  <c r="C21" i="29"/>
  <c r="B21" i="29"/>
  <c r="J20" i="29"/>
  <c r="I20" i="29"/>
  <c r="F20" i="29"/>
  <c r="D20" i="29"/>
  <c r="C20" i="29"/>
  <c r="B20" i="29"/>
  <c r="J19" i="29"/>
  <c r="I19" i="29"/>
  <c r="F19" i="29"/>
  <c r="D19" i="29"/>
  <c r="C19" i="29"/>
  <c r="B19" i="29"/>
  <c r="J18" i="29"/>
  <c r="I18" i="29"/>
  <c r="F18" i="29"/>
  <c r="D18" i="29"/>
  <c r="C18" i="29"/>
  <c r="B18" i="29"/>
  <c r="J17" i="29"/>
  <c r="I17" i="29"/>
  <c r="F17" i="29"/>
  <c r="D17" i="29"/>
  <c r="C17" i="29"/>
  <c r="B17" i="29"/>
  <c r="J16" i="29"/>
  <c r="I16" i="29"/>
  <c r="F16" i="29"/>
  <c r="D16" i="29"/>
  <c r="C16" i="29"/>
  <c r="B16" i="29"/>
  <c r="J15" i="29"/>
  <c r="I15" i="29"/>
  <c r="F15" i="29"/>
  <c r="D15" i="29"/>
  <c r="C15" i="29"/>
  <c r="B15" i="29"/>
  <c r="J14" i="29"/>
  <c r="I14" i="29"/>
  <c r="F14" i="29"/>
  <c r="D14" i="29"/>
  <c r="C14" i="29"/>
  <c r="B14" i="29"/>
  <c r="J13" i="29"/>
  <c r="I13" i="29"/>
  <c r="F13" i="29"/>
  <c r="D13" i="29"/>
  <c r="C13" i="29"/>
  <c r="B13" i="29"/>
  <c r="J12" i="29"/>
  <c r="I12" i="29"/>
  <c r="F12" i="29"/>
  <c r="D12" i="29"/>
  <c r="C12" i="29"/>
  <c r="B12" i="29"/>
  <c r="J11" i="29"/>
  <c r="I11" i="29"/>
  <c r="F11" i="29"/>
  <c r="D11" i="29"/>
  <c r="C11" i="29"/>
  <c r="B11" i="29"/>
  <c r="J10" i="29"/>
  <c r="I10" i="29"/>
  <c r="F10" i="29"/>
  <c r="D10" i="29"/>
  <c r="C10" i="29"/>
  <c r="B10" i="29"/>
  <c r="J9" i="29"/>
  <c r="I9" i="29"/>
  <c r="F9" i="29"/>
  <c r="D9" i="29"/>
  <c r="C9" i="29"/>
  <c r="B9" i="29"/>
  <c r="G4" i="29"/>
  <c r="D4" i="29"/>
  <c r="A4" i="29"/>
  <c r="K213" i="28"/>
  <c r="J213" i="28"/>
  <c r="I213" i="28"/>
  <c r="D213" i="28"/>
  <c r="C213" i="28"/>
  <c r="A213" i="28"/>
  <c r="K212" i="28"/>
  <c r="J212" i="28"/>
  <c r="I212" i="28"/>
  <c r="D212" i="28"/>
  <c r="C212" i="28"/>
  <c r="A212" i="28"/>
  <c r="K211" i="28"/>
  <c r="J211" i="28"/>
  <c r="I211" i="28"/>
  <c r="D211" i="28"/>
  <c r="C211" i="28"/>
  <c r="A211" i="28"/>
  <c r="K210" i="28"/>
  <c r="J210" i="28"/>
  <c r="I210" i="28"/>
  <c r="D210" i="28"/>
  <c r="C210" i="28"/>
  <c r="A210" i="28"/>
  <c r="K209" i="28"/>
  <c r="J209" i="28"/>
  <c r="I209" i="28"/>
  <c r="D209" i="28"/>
  <c r="C209" i="28"/>
  <c r="A209" i="28"/>
  <c r="K208" i="28"/>
  <c r="J208" i="28"/>
  <c r="I208" i="28"/>
  <c r="D208" i="28"/>
  <c r="C208" i="28"/>
  <c r="A208" i="28"/>
  <c r="K207" i="28"/>
  <c r="J207" i="28"/>
  <c r="I207" i="28"/>
  <c r="D207" i="28"/>
  <c r="C207" i="28"/>
  <c r="A207" i="28"/>
  <c r="K206" i="28"/>
  <c r="J206" i="28"/>
  <c r="I206" i="28"/>
  <c r="D206" i="28"/>
  <c r="C206" i="28"/>
  <c r="A206" i="28"/>
  <c r="K205" i="28"/>
  <c r="J205" i="28"/>
  <c r="I205" i="28"/>
  <c r="D205" i="28"/>
  <c r="C205" i="28"/>
  <c r="A205" i="28"/>
  <c r="K204" i="28"/>
  <c r="J204" i="28"/>
  <c r="I204" i="28"/>
  <c r="D204" i="28"/>
  <c r="C204" i="28"/>
  <c r="A204" i="28"/>
  <c r="K203" i="28"/>
  <c r="J203" i="28"/>
  <c r="I203" i="28"/>
  <c r="D203" i="28"/>
  <c r="C203" i="28"/>
  <c r="A203" i="28"/>
  <c r="K202" i="28"/>
  <c r="J202" i="28"/>
  <c r="I202" i="28"/>
  <c r="D202" i="28"/>
  <c r="C202" i="28"/>
  <c r="A202" i="28"/>
  <c r="K201" i="28"/>
  <c r="J201" i="28"/>
  <c r="I201" i="28"/>
  <c r="D201" i="28"/>
  <c r="C201" i="28"/>
  <c r="A201" i="28"/>
  <c r="K200" i="28"/>
  <c r="J200" i="28"/>
  <c r="I200" i="28"/>
  <c r="D200" i="28"/>
  <c r="C200" i="28"/>
  <c r="A200" i="28"/>
  <c r="K199" i="28"/>
  <c r="J199" i="28"/>
  <c r="I199" i="28"/>
  <c r="D199" i="28"/>
  <c r="C199" i="28"/>
  <c r="A199" i="28"/>
  <c r="K198" i="28"/>
  <c r="J198" i="28"/>
  <c r="I198" i="28"/>
  <c r="D198" i="28"/>
  <c r="C198" i="28"/>
  <c r="A198" i="28"/>
  <c r="K197" i="28"/>
  <c r="J197" i="28"/>
  <c r="I197" i="28"/>
  <c r="D197" i="28"/>
  <c r="C197" i="28"/>
  <c r="A197" i="28"/>
  <c r="K196" i="28"/>
  <c r="J196" i="28"/>
  <c r="I196" i="28"/>
  <c r="D196" i="28"/>
  <c r="C196" i="28"/>
  <c r="A196" i="28"/>
  <c r="K195" i="28"/>
  <c r="J195" i="28"/>
  <c r="I195" i="28"/>
  <c r="D195" i="28"/>
  <c r="C195" i="28"/>
  <c r="A195" i="28"/>
  <c r="K194" i="28"/>
  <c r="J194" i="28"/>
  <c r="I194" i="28"/>
  <c r="D194" i="28"/>
  <c r="C194" i="28"/>
  <c r="A194" i="28"/>
  <c r="K193" i="28"/>
  <c r="J193" i="28"/>
  <c r="I193" i="28"/>
  <c r="D193" i="28"/>
  <c r="C193" i="28"/>
  <c r="A193" i="28"/>
  <c r="K192" i="28"/>
  <c r="J192" i="28"/>
  <c r="I192" i="28"/>
  <c r="D192" i="28"/>
  <c r="C192" i="28"/>
  <c r="A192" i="28"/>
  <c r="K191" i="28"/>
  <c r="J191" i="28"/>
  <c r="I191" i="28"/>
  <c r="D191" i="28"/>
  <c r="C191" i="28"/>
  <c r="A191" i="28"/>
  <c r="K190" i="28"/>
  <c r="J190" i="28"/>
  <c r="I190" i="28"/>
  <c r="D190" i="28"/>
  <c r="C190" i="28"/>
  <c r="A190" i="28"/>
  <c r="K189" i="28"/>
  <c r="J189" i="28"/>
  <c r="I189" i="28"/>
  <c r="D189" i="28"/>
  <c r="C189" i="28"/>
  <c r="A189" i="28"/>
  <c r="K188" i="28"/>
  <c r="J188" i="28"/>
  <c r="I188" i="28"/>
  <c r="D188" i="28"/>
  <c r="C188" i="28"/>
  <c r="A188" i="28"/>
  <c r="K187" i="28"/>
  <c r="J187" i="28"/>
  <c r="I187" i="28"/>
  <c r="D187" i="28"/>
  <c r="C187" i="28"/>
  <c r="A187" i="28"/>
  <c r="K186" i="28"/>
  <c r="J186" i="28"/>
  <c r="I186" i="28"/>
  <c r="D186" i="28"/>
  <c r="C186" i="28"/>
  <c r="A186" i="28"/>
  <c r="K185" i="28"/>
  <c r="J185" i="28"/>
  <c r="I185" i="28"/>
  <c r="D185" i="28"/>
  <c r="C185" i="28"/>
  <c r="A185" i="28"/>
  <c r="K184" i="28"/>
  <c r="J184" i="28"/>
  <c r="I184" i="28"/>
  <c r="D184" i="28"/>
  <c r="C184" i="28"/>
  <c r="A184" i="28"/>
  <c r="K183" i="28"/>
  <c r="J183" i="28"/>
  <c r="I183" i="28"/>
  <c r="D183" i="28"/>
  <c r="C183" i="28"/>
  <c r="A183" i="28"/>
  <c r="K182" i="28"/>
  <c r="J182" i="28"/>
  <c r="I182" i="28"/>
  <c r="D182" i="28"/>
  <c r="C182" i="28"/>
  <c r="A182" i="28"/>
  <c r="K181" i="28"/>
  <c r="J181" i="28"/>
  <c r="I181" i="28"/>
  <c r="D181" i="28"/>
  <c r="C181" i="28"/>
  <c r="A181" i="28"/>
  <c r="K180" i="28"/>
  <c r="J180" i="28"/>
  <c r="I180" i="28"/>
  <c r="D180" i="28"/>
  <c r="C180" i="28"/>
  <c r="A180" i="28"/>
  <c r="K179" i="28"/>
  <c r="J179" i="28"/>
  <c r="I179" i="28"/>
  <c r="D179" i="28"/>
  <c r="C179" i="28"/>
  <c r="A179" i="28"/>
  <c r="K178" i="28"/>
  <c r="J178" i="28"/>
  <c r="I178" i="28"/>
  <c r="D178" i="28"/>
  <c r="C178" i="28"/>
  <c r="A178" i="28"/>
  <c r="K177" i="28"/>
  <c r="J177" i="28"/>
  <c r="I177" i="28"/>
  <c r="D177" i="28"/>
  <c r="C177" i="28"/>
  <c r="A177" i="28"/>
  <c r="K176" i="28"/>
  <c r="J176" i="28"/>
  <c r="I176" i="28"/>
  <c r="D176" i="28"/>
  <c r="C176" i="28"/>
  <c r="A176" i="28"/>
  <c r="K175" i="28"/>
  <c r="J175" i="28"/>
  <c r="I175" i="28"/>
  <c r="D175" i="28"/>
  <c r="C175" i="28"/>
  <c r="A175" i="28"/>
  <c r="K174" i="28"/>
  <c r="J174" i="28"/>
  <c r="I174" i="28"/>
  <c r="D174" i="28"/>
  <c r="C174" i="28"/>
  <c r="A174" i="28"/>
  <c r="K173" i="28"/>
  <c r="J173" i="28"/>
  <c r="I173" i="28"/>
  <c r="D173" i="28"/>
  <c r="C173" i="28"/>
  <c r="A173" i="28"/>
  <c r="K172" i="28"/>
  <c r="J172" i="28"/>
  <c r="I172" i="28"/>
  <c r="D172" i="28"/>
  <c r="C172" i="28"/>
  <c r="A172" i="28"/>
  <c r="K171" i="28"/>
  <c r="J171" i="28"/>
  <c r="I171" i="28"/>
  <c r="D171" i="28"/>
  <c r="C171" i="28"/>
  <c r="A171" i="28"/>
  <c r="K170" i="28"/>
  <c r="J170" i="28"/>
  <c r="I170" i="28"/>
  <c r="D170" i="28"/>
  <c r="C170" i="28"/>
  <c r="A170" i="28"/>
  <c r="K169" i="28"/>
  <c r="J169" i="28"/>
  <c r="I169" i="28"/>
  <c r="D169" i="28"/>
  <c r="C169" i="28"/>
  <c r="A169" i="28"/>
  <c r="K168" i="28"/>
  <c r="J168" i="28"/>
  <c r="I168" i="28"/>
  <c r="D168" i="28"/>
  <c r="C168" i="28"/>
  <c r="A168" i="28"/>
  <c r="K167" i="28"/>
  <c r="J167" i="28"/>
  <c r="I167" i="28"/>
  <c r="D167" i="28"/>
  <c r="C167" i="28"/>
  <c r="A167" i="28"/>
  <c r="K166" i="28"/>
  <c r="J166" i="28"/>
  <c r="I166" i="28"/>
  <c r="D166" i="28"/>
  <c r="C166" i="28"/>
  <c r="A166" i="28"/>
  <c r="K165" i="28"/>
  <c r="J165" i="28"/>
  <c r="I165" i="28"/>
  <c r="D165" i="28"/>
  <c r="C165" i="28"/>
  <c r="A165" i="28"/>
  <c r="K164" i="28"/>
  <c r="J164" i="28"/>
  <c r="I164" i="28"/>
  <c r="D164" i="28"/>
  <c r="C164" i="28"/>
  <c r="A164" i="28"/>
  <c r="K163" i="28"/>
  <c r="J163" i="28"/>
  <c r="I163" i="28"/>
  <c r="D163" i="28"/>
  <c r="C163" i="28"/>
  <c r="A163" i="28"/>
  <c r="K162" i="28"/>
  <c r="J162" i="28"/>
  <c r="I162" i="28"/>
  <c r="D162" i="28"/>
  <c r="C162" i="28"/>
  <c r="A162" i="28"/>
  <c r="K161" i="28"/>
  <c r="J161" i="28"/>
  <c r="I161" i="28"/>
  <c r="D161" i="28"/>
  <c r="C161" i="28"/>
  <c r="A161" i="28"/>
  <c r="K160" i="28"/>
  <c r="J160" i="28"/>
  <c r="I160" i="28"/>
  <c r="D160" i="28"/>
  <c r="C160" i="28"/>
  <c r="A160" i="28"/>
  <c r="K159" i="28"/>
  <c r="J159" i="28"/>
  <c r="I159" i="28"/>
  <c r="D159" i="28"/>
  <c r="C159" i="28"/>
  <c r="A159" i="28"/>
  <c r="K158" i="28"/>
  <c r="J158" i="28"/>
  <c r="I158" i="28"/>
  <c r="D158" i="28"/>
  <c r="C158" i="28"/>
  <c r="A158" i="28"/>
  <c r="K157" i="28"/>
  <c r="J157" i="28"/>
  <c r="I157" i="28"/>
  <c r="D157" i="28"/>
  <c r="C157" i="28"/>
  <c r="A157" i="28"/>
  <c r="K156" i="28"/>
  <c r="J156" i="28"/>
  <c r="I156" i="28"/>
  <c r="D156" i="28"/>
  <c r="C156" i="28"/>
  <c r="A156" i="28"/>
  <c r="K155" i="28"/>
  <c r="J155" i="28"/>
  <c r="I155" i="28"/>
  <c r="D155" i="28"/>
  <c r="C155" i="28"/>
  <c r="A155" i="28"/>
  <c r="K154" i="28"/>
  <c r="J154" i="28"/>
  <c r="I154" i="28"/>
  <c r="D154" i="28"/>
  <c r="C154" i="28"/>
  <c r="A154" i="28"/>
  <c r="K153" i="28"/>
  <c r="J153" i="28"/>
  <c r="I153" i="28"/>
  <c r="D153" i="28"/>
  <c r="C153" i="28"/>
  <c r="A153" i="28"/>
  <c r="K152" i="28"/>
  <c r="J152" i="28"/>
  <c r="I152" i="28"/>
  <c r="D152" i="28"/>
  <c r="C152" i="28"/>
  <c r="A152" i="28"/>
  <c r="K151" i="28"/>
  <c r="J151" i="28"/>
  <c r="I151" i="28"/>
  <c r="D151" i="28"/>
  <c r="C151" i="28"/>
  <c r="A151" i="28"/>
  <c r="K150" i="28"/>
  <c r="J150" i="28"/>
  <c r="I150" i="28"/>
  <c r="D150" i="28"/>
  <c r="C150" i="28"/>
  <c r="A150" i="28"/>
  <c r="K149" i="28"/>
  <c r="J149" i="28"/>
  <c r="I149" i="28"/>
  <c r="D149" i="28"/>
  <c r="C149" i="28"/>
  <c r="A149" i="28"/>
  <c r="K148" i="28"/>
  <c r="J148" i="28"/>
  <c r="I148" i="28"/>
  <c r="D148" i="28"/>
  <c r="C148" i="28"/>
  <c r="A148" i="28"/>
  <c r="K147" i="28"/>
  <c r="J147" i="28"/>
  <c r="I147" i="28"/>
  <c r="D147" i="28"/>
  <c r="C147" i="28"/>
  <c r="A147" i="28"/>
  <c r="K146" i="28"/>
  <c r="J146" i="28"/>
  <c r="I146" i="28"/>
  <c r="D146" i="28"/>
  <c r="C146" i="28"/>
  <c r="A146" i="28"/>
  <c r="K145" i="28"/>
  <c r="J145" i="28"/>
  <c r="I145" i="28"/>
  <c r="D145" i="28"/>
  <c r="C145" i="28"/>
  <c r="A145" i="28"/>
  <c r="K144" i="28"/>
  <c r="J144" i="28"/>
  <c r="I144" i="28"/>
  <c r="D144" i="28"/>
  <c r="C144" i="28"/>
  <c r="A144" i="28"/>
  <c r="K143" i="28"/>
  <c r="J143" i="28"/>
  <c r="I143" i="28"/>
  <c r="D143" i="28"/>
  <c r="C143" i="28"/>
  <c r="A143" i="28"/>
  <c r="K142" i="28"/>
  <c r="J142" i="28"/>
  <c r="I142" i="28"/>
  <c r="D142" i="28"/>
  <c r="C142" i="28"/>
  <c r="A142" i="28"/>
  <c r="K141" i="28"/>
  <c r="J141" i="28"/>
  <c r="I141" i="28"/>
  <c r="D141" i="28"/>
  <c r="C141" i="28"/>
  <c r="A141" i="28"/>
  <c r="K140" i="28"/>
  <c r="J140" i="28"/>
  <c r="I140" i="28"/>
  <c r="D140" i="28"/>
  <c r="C140" i="28"/>
  <c r="A140" i="28"/>
  <c r="K139" i="28"/>
  <c r="J139" i="28"/>
  <c r="I139" i="28"/>
  <c r="D139" i="28"/>
  <c r="C139" i="28"/>
  <c r="A139" i="28"/>
  <c r="K138" i="28"/>
  <c r="J138" i="28"/>
  <c r="I138" i="28"/>
  <c r="D138" i="28"/>
  <c r="C138" i="28"/>
  <c r="A138" i="28"/>
  <c r="K137" i="28"/>
  <c r="J137" i="28"/>
  <c r="I137" i="28"/>
  <c r="D137" i="28"/>
  <c r="C137" i="28"/>
  <c r="A137" i="28"/>
  <c r="K136" i="28"/>
  <c r="J136" i="28"/>
  <c r="I136" i="28"/>
  <c r="D136" i="28"/>
  <c r="C136" i="28"/>
  <c r="A136" i="28"/>
  <c r="K135" i="28"/>
  <c r="J135" i="28"/>
  <c r="I135" i="28"/>
  <c r="D135" i="28"/>
  <c r="C135" i="28"/>
  <c r="A135" i="28"/>
  <c r="K134" i="28"/>
  <c r="J134" i="28"/>
  <c r="I134" i="28"/>
  <c r="D134" i="28"/>
  <c r="C134" i="28"/>
  <c r="A134" i="28"/>
  <c r="K133" i="28"/>
  <c r="J133" i="28"/>
  <c r="I133" i="28"/>
  <c r="D133" i="28"/>
  <c r="C133" i="28"/>
  <c r="A133" i="28"/>
  <c r="K132" i="28"/>
  <c r="J132" i="28"/>
  <c r="I132" i="28"/>
  <c r="D132" i="28"/>
  <c r="C132" i="28"/>
  <c r="A132" i="28"/>
  <c r="K131" i="28"/>
  <c r="J131" i="28"/>
  <c r="I131" i="28"/>
  <c r="D131" i="28"/>
  <c r="C131" i="28"/>
  <c r="A131" i="28"/>
  <c r="K130" i="28"/>
  <c r="J130" i="28"/>
  <c r="I130" i="28"/>
  <c r="D130" i="28"/>
  <c r="C130" i="28"/>
  <c r="A130" i="28"/>
  <c r="K129" i="28"/>
  <c r="J129" i="28"/>
  <c r="I129" i="28"/>
  <c r="D129" i="28"/>
  <c r="C129" i="28"/>
  <c r="A129" i="28"/>
  <c r="K128" i="28"/>
  <c r="J128" i="28"/>
  <c r="I128" i="28"/>
  <c r="D128" i="28"/>
  <c r="C128" i="28"/>
  <c r="A128" i="28"/>
  <c r="K127" i="28"/>
  <c r="J127" i="28"/>
  <c r="I127" i="28"/>
  <c r="D127" i="28"/>
  <c r="C127" i="28"/>
  <c r="A127" i="28"/>
  <c r="K126" i="28"/>
  <c r="J126" i="28"/>
  <c r="I126" i="28"/>
  <c r="D126" i="28"/>
  <c r="C126" i="28"/>
  <c r="A126" i="28"/>
  <c r="K125" i="28"/>
  <c r="J125" i="28"/>
  <c r="I125" i="28"/>
  <c r="D125" i="28"/>
  <c r="C125" i="28"/>
  <c r="A125" i="28"/>
  <c r="K124" i="28"/>
  <c r="J124" i="28"/>
  <c r="I124" i="28"/>
  <c r="D124" i="28"/>
  <c r="C124" i="28"/>
  <c r="A124" i="28"/>
  <c r="K123" i="28"/>
  <c r="J123" i="28"/>
  <c r="I123" i="28"/>
  <c r="D123" i="28"/>
  <c r="C123" i="28"/>
  <c r="A123" i="28"/>
  <c r="K122" i="28"/>
  <c r="J122" i="28"/>
  <c r="I122" i="28"/>
  <c r="D122" i="28"/>
  <c r="C122" i="28"/>
  <c r="A122" i="28"/>
  <c r="K121" i="28"/>
  <c r="J121" i="28"/>
  <c r="I121" i="28"/>
  <c r="D121" i="28"/>
  <c r="C121" i="28"/>
  <c r="A121" i="28"/>
  <c r="K120" i="28"/>
  <c r="J120" i="28"/>
  <c r="I120" i="28"/>
  <c r="D120" i="28"/>
  <c r="C120" i="28"/>
  <c r="A120" i="28"/>
  <c r="K119" i="28"/>
  <c r="J119" i="28"/>
  <c r="I119" i="28"/>
  <c r="D119" i="28"/>
  <c r="C119" i="28"/>
  <c r="A119" i="28"/>
  <c r="K118" i="28"/>
  <c r="J118" i="28"/>
  <c r="I118" i="28"/>
  <c r="D118" i="28"/>
  <c r="C118" i="28"/>
  <c r="A118" i="28"/>
  <c r="K117" i="28"/>
  <c r="J117" i="28"/>
  <c r="I117" i="28"/>
  <c r="D117" i="28"/>
  <c r="C117" i="28"/>
  <c r="A117" i="28"/>
  <c r="K116" i="28"/>
  <c r="J116" i="28"/>
  <c r="I116" i="28"/>
  <c r="D116" i="28"/>
  <c r="C116" i="28"/>
  <c r="A116" i="28"/>
  <c r="K115" i="28"/>
  <c r="J115" i="28"/>
  <c r="I115" i="28"/>
  <c r="D115" i="28"/>
  <c r="C115" i="28"/>
  <c r="A115" i="28"/>
  <c r="K114" i="28"/>
  <c r="J114" i="28"/>
  <c r="I114" i="28"/>
  <c r="D114" i="28"/>
  <c r="C114" i="28"/>
  <c r="A114" i="28"/>
  <c r="K113" i="28"/>
  <c r="J113" i="28"/>
  <c r="I113" i="28"/>
  <c r="D113" i="28"/>
  <c r="C113" i="28"/>
  <c r="A113" i="28"/>
  <c r="K112" i="28"/>
  <c r="J112" i="28"/>
  <c r="I112" i="28"/>
  <c r="D112" i="28"/>
  <c r="C112" i="28"/>
  <c r="A112" i="28"/>
  <c r="K111" i="28"/>
  <c r="J111" i="28"/>
  <c r="I111" i="28"/>
  <c r="D111" i="28"/>
  <c r="C111" i="28"/>
  <c r="A111" i="28"/>
  <c r="K110" i="28"/>
  <c r="J110" i="28"/>
  <c r="I110" i="28"/>
  <c r="D110" i="28"/>
  <c r="C110" i="28"/>
  <c r="A110" i="28"/>
  <c r="K109" i="28"/>
  <c r="J109" i="28"/>
  <c r="I109" i="28"/>
  <c r="D109" i="28"/>
  <c r="C109" i="28"/>
  <c r="A109" i="28"/>
  <c r="K108" i="28"/>
  <c r="J108" i="28"/>
  <c r="I108" i="28"/>
  <c r="D108" i="28"/>
  <c r="C108" i="28"/>
  <c r="A108" i="28"/>
  <c r="K107" i="28"/>
  <c r="J107" i="28"/>
  <c r="I107" i="28"/>
  <c r="D107" i="28"/>
  <c r="C107" i="28"/>
  <c r="A107" i="28"/>
  <c r="K106" i="28"/>
  <c r="J106" i="28"/>
  <c r="I106" i="28"/>
  <c r="D106" i="28"/>
  <c r="C106" i="28"/>
  <c r="A106" i="28"/>
  <c r="K105" i="28"/>
  <c r="J105" i="28"/>
  <c r="I105" i="28"/>
  <c r="D105" i="28"/>
  <c r="C105" i="28"/>
  <c r="A105" i="28"/>
  <c r="K104" i="28"/>
  <c r="J104" i="28"/>
  <c r="I104" i="28"/>
  <c r="D104" i="28"/>
  <c r="C104" i="28"/>
  <c r="A104" i="28"/>
  <c r="K103" i="28"/>
  <c r="J103" i="28"/>
  <c r="I103" i="28"/>
  <c r="D103" i="28"/>
  <c r="C103" i="28"/>
  <c r="A103" i="28"/>
  <c r="K102" i="28"/>
  <c r="J102" i="28"/>
  <c r="I102" i="28"/>
  <c r="D102" i="28"/>
  <c r="C102" i="28"/>
  <c r="A102" i="28"/>
  <c r="K101" i="28"/>
  <c r="J101" i="28"/>
  <c r="I101" i="28"/>
  <c r="D101" i="28"/>
  <c r="C101" i="28"/>
  <c r="A101" i="28"/>
  <c r="K100" i="28"/>
  <c r="J100" i="28"/>
  <c r="I100" i="28"/>
  <c r="D100" i="28"/>
  <c r="C100" i="28"/>
  <c r="A100" i="28"/>
  <c r="K99" i="28"/>
  <c r="J99" i="28"/>
  <c r="I99" i="28"/>
  <c r="D99" i="28"/>
  <c r="C99" i="28"/>
  <c r="A99" i="28"/>
  <c r="K98" i="28"/>
  <c r="J98" i="28"/>
  <c r="I98" i="28"/>
  <c r="D98" i="28"/>
  <c r="C98" i="28"/>
  <c r="A98" i="28"/>
  <c r="K97" i="28"/>
  <c r="J97" i="28"/>
  <c r="I97" i="28"/>
  <c r="D97" i="28"/>
  <c r="C97" i="28"/>
  <c r="A97" i="28"/>
  <c r="K96" i="28"/>
  <c r="J96" i="28"/>
  <c r="I96" i="28"/>
  <c r="D96" i="28"/>
  <c r="C96" i="28"/>
  <c r="A96" i="28"/>
  <c r="K95" i="28"/>
  <c r="J95" i="28"/>
  <c r="I95" i="28"/>
  <c r="D95" i="28"/>
  <c r="C95" i="28"/>
  <c r="A95" i="28"/>
  <c r="K94" i="28"/>
  <c r="J94" i="28"/>
  <c r="I94" i="28"/>
  <c r="D94" i="28"/>
  <c r="C94" i="28"/>
  <c r="A94" i="28"/>
  <c r="K93" i="28"/>
  <c r="J93" i="28"/>
  <c r="I93" i="28"/>
  <c r="D93" i="28"/>
  <c r="C93" i="28"/>
  <c r="A93" i="28"/>
  <c r="K92" i="28"/>
  <c r="J92" i="28"/>
  <c r="I92" i="28"/>
  <c r="D92" i="28"/>
  <c r="C92" i="28"/>
  <c r="A92" i="28"/>
  <c r="K91" i="28"/>
  <c r="J91" i="28"/>
  <c r="I91" i="28"/>
  <c r="D91" i="28"/>
  <c r="C91" i="28"/>
  <c r="A91" i="28"/>
  <c r="K90" i="28"/>
  <c r="J90" i="28"/>
  <c r="I90" i="28"/>
  <c r="D90" i="28"/>
  <c r="C90" i="28"/>
  <c r="A90" i="28"/>
  <c r="K89" i="28"/>
  <c r="J89" i="28"/>
  <c r="I89" i="28"/>
  <c r="D89" i="28"/>
  <c r="C89" i="28"/>
  <c r="A89" i="28"/>
  <c r="K88" i="28"/>
  <c r="J88" i="28"/>
  <c r="I88" i="28"/>
  <c r="D88" i="28"/>
  <c r="C88" i="28"/>
  <c r="A88" i="28"/>
  <c r="K87" i="28"/>
  <c r="J87" i="28"/>
  <c r="I87" i="28"/>
  <c r="D87" i="28"/>
  <c r="C87" i="28"/>
  <c r="A87" i="28"/>
  <c r="K86" i="28"/>
  <c r="J86" i="28"/>
  <c r="I86" i="28"/>
  <c r="D86" i="28"/>
  <c r="C86" i="28"/>
  <c r="A86" i="28"/>
  <c r="K85" i="28"/>
  <c r="J85" i="28"/>
  <c r="I85" i="28"/>
  <c r="D85" i="28"/>
  <c r="C85" i="28"/>
  <c r="A85" i="28"/>
  <c r="K84" i="28"/>
  <c r="J84" i="28"/>
  <c r="I84" i="28"/>
  <c r="D84" i="28"/>
  <c r="C84" i="28"/>
  <c r="A84" i="28"/>
  <c r="K83" i="28"/>
  <c r="J83" i="28"/>
  <c r="I83" i="28"/>
  <c r="D83" i="28"/>
  <c r="C83" i="28"/>
  <c r="A83" i="28"/>
  <c r="K82" i="28"/>
  <c r="J82" i="28"/>
  <c r="I82" i="28"/>
  <c r="D82" i="28"/>
  <c r="C82" i="28"/>
  <c r="A82" i="28"/>
  <c r="K81" i="28"/>
  <c r="J81" i="28"/>
  <c r="I81" i="28"/>
  <c r="D81" i="28"/>
  <c r="C81" i="28"/>
  <c r="A81" i="28"/>
  <c r="K80" i="28"/>
  <c r="J80" i="28"/>
  <c r="I80" i="28"/>
  <c r="D80" i="28"/>
  <c r="C80" i="28"/>
  <c r="A80" i="28"/>
  <c r="K79" i="28"/>
  <c r="J79" i="28"/>
  <c r="I79" i="28"/>
  <c r="D79" i="28"/>
  <c r="C79" i="28"/>
  <c r="A79" i="28"/>
  <c r="K78" i="28"/>
  <c r="J78" i="28"/>
  <c r="I78" i="28"/>
  <c r="D78" i="28"/>
  <c r="C78" i="28"/>
  <c r="A78" i="28"/>
  <c r="K77" i="28"/>
  <c r="J77" i="28"/>
  <c r="I77" i="28"/>
  <c r="D77" i="28"/>
  <c r="C77" i="28"/>
  <c r="A77" i="28"/>
  <c r="K76" i="28"/>
  <c r="J76" i="28"/>
  <c r="I76" i="28"/>
  <c r="D76" i="28"/>
  <c r="C76" i="28"/>
  <c r="A76" i="28"/>
  <c r="K75" i="28"/>
  <c r="J75" i="28"/>
  <c r="I75" i="28"/>
  <c r="D75" i="28"/>
  <c r="C75" i="28"/>
  <c r="A75" i="28"/>
  <c r="K74" i="28"/>
  <c r="J74" i="28"/>
  <c r="I74" i="28"/>
  <c r="D74" i="28"/>
  <c r="C74" i="28"/>
  <c r="A74" i="28"/>
  <c r="K73" i="28"/>
  <c r="J73" i="28"/>
  <c r="I73" i="28"/>
  <c r="D73" i="28"/>
  <c r="C73" i="28"/>
  <c r="A73" i="28"/>
  <c r="K72" i="28"/>
  <c r="J72" i="28"/>
  <c r="I72" i="28"/>
  <c r="D72" i="28"/>
  <c r="C72" i="28"/>
  <c r="A72" i="28"/>
  <c r="K71" i="28"/>
  <c r="J71" i="28"/>
  <c r="I71" i="28"/>
  <c r="D71" i="28"/>
  <c r="C71" i="28"/>
  <c r="A71" i="28"/>
  <c r="K70" i="28"/>
  <c r="J70" i="28"/>
  <c r="I70" i="28"/>
  <c r="D70" i="28"/>
  <c r="C70" i="28"/>
  <c r="A70" i="28"/>
  <c r="K69" i="28"/>
  <c r="J69" i="28"/>
  <c r="I69" i="28"/>
  <c r="D69" i="28"/>
  <c r="C69" i="28"/>
  <c r="A69" i="28"/>
  <c r="K68" i="28"/>
  <c r="J68" i="28"/>
  <c r="I68" i="28"/>
  <c r="D68" i="28"/>
  <c r="C68" i="28"/>
  <c r="A68" i="28"/>
  <c r="K67" i="28"/>
  <c r="J67" i="28"/>
  <c r="I67" i="28"/>
  <c r="D67" i="28"/>
  <c r="C67" i="28"/>
  <c r="A67" i="28"/>
  <c r="K66" i="28"/>
  <c r="J66" i="28"/>
  <c r="I66" i="28"/>
  <c r="D66" i="28"/>
  <c r="C66" i="28"/>
  <c r="A66" i="28"/>
  <c r="K65" i="28"/>
  <c r="J65" i="28"/>
  <c r="I65" i="28"/>
  <c r="D65" i="28"/>
  <c r="C65" i="28"/>
  <c r="A65" i="28"/>
  <c r="K64" i="28"/>
  <c r="J64" i="28"/>
  <c r="I64" i="28"/>
  <c r="D64" i="28"/>
  <c r="C64" i="28"/>
  <c r="A64" i="28"/>
  <c r="K63" i="28"/>
  <c r="J63" i="28"/>
  <c r="I63" i="28"/>
  <c r="D63" i="28"/>
  <c r="C63" i="28"/>
  <c r="A63" i="28"/>
  <c r="K62" i="28"/>
  <c r="J62" i="28"/>
  <c r="I62" i="28"/>
  <c r="D62" i="28"/>
  <c r="C62" i="28"/>
  <c r="A62" i="28"/>
  <c r="K61" i="28"/>
  <c r="J61" i="28"/>
  <c r="I61" i="28"/>
  <c r="D61" i="28"/>
  <c r="C61" i="28"/>
  <c r="A61" i="28"/>
  <c r="K60" i="28"/>
  <c r="J60" i="28"/>
  <c r="I60" i="28"/>
  <c r="D60" i="28"/>
  <c r="C60" i="28"/>
  <c r="A60" i="28"/>
  <c r="K59" i="28"/>
  <c r="J59" i="28"/>
  <c r="I59" i="28"/>
  <c r="D59" i="28"/>
  <c r="C59" i="28"/>
  <c r="A59" i="28"/>
  <c r="K58" i="28"/>
  <c r="J58" i="28"/>
  <c r="I58" i="28"/>
  <c r="D58" i="28"/>
  <c r="C58" i="28"/>
  <c r="A58" i="28"/>
  <c r="K57" i="28"/>
  <c r="J57" i="28"/>
  <c r="I57" i="28"/>
  <c r="D57" i="28"/>
  <c r="C57" i="28"/>
  <c r="A57" i="28"/>
  <c r="K56" i="28"/>
  <c r="J56" i="28"/>
  <c r="I56" i="28"/>
  <c r="D56" i="28"/>
  <c r="C56" i="28"/>
  <c r="A56" i="28"/>
  <c r="K55" i="28"/>
  <c r="J55" i="28"/>
  <c r="I55" i="28"/>
  <c r="D55" i="28"/>
  <c r="C55" i="28"/>
  <c r="A55" i="28"/>
  <c r="K54" i="28"/>
  <c r="J54" i="28"/>
  <c r="I54" i="28"/>
  <c r="D54" i="28"/>
  <c r="C54" i="28"/>
  <c r="A54" i="28"/>
  <c r="K53" i="28"/>
  <c r="J53" i="28"/>
  <c r="I53" i="28"/>
  <c r="D53" i="28"/>
  <c r="C53" i="28"/>
  <c r="A53" i="28"/>
  <c r="K52" i="28"/>
  <c r="J52" i="28"/>
  <c r="I52" i="28"/>
  <c r="D52" i="28"/>
  <c r="C52" i="28"/>
  <c r="A52" i="28"/>
  <c r="K51" i="28"/>
  <c r="J51" i="28"/>
  <c r="I51" i="28"/>
  <c r="D51" i="28"/>
  <c r="C51" i="28"/>
  <c r="A51" i="28"/>
  <c r="K50" i="28"/>
  <c r="J50" i="28"/>
  <c r="I50" i="28"/>
  <c r="D50" i="28"/>
  <c r="C50" i="28"/>
  <c r="A50" i="28"/>
  <c r="K49" i="28"/>
  <c r="J49" i="28"/>
  <c r="I49" i="28"/>
  <c r="D49" i="28"/>
  <c r="C49" i="28"/>
  <c r="A49" i="28"/>
  <c r="K48" i="28"/>
  <c r="J48" i="28"/>
  <c r="I48" i="28"/>
  <c r="D48" i="28"/>
  <c r="C48" i="28"/>
  <c r="A48" i="28"/>
  <c r="K47" i="28"/>
  <c r="J47" i="28"/>
  <c r="I47" i="28"/>
  <c r="D47" i="28"/>
  <c r="C47" i="28"/>
  <c r="A47" i="28"/>
  <c r="K46" i="28"/>
  <c r="J46" i="28"/>
  <c r="I46" i="28"/>
  <c r="D46" i="28"/>
  <c r="C46" i="28"/>
  <c r="A46" i="28"/>
  <c r="K45" i="28"/>
  <c r="J45" i="28"/>
  <c r="I45" i="28"/>
  <c r="D45" i="28"/>
  <c r="C45" i="28"/>
  <c r="A45" i="28"/>
  <c r="K44" i="28"/>
  <c r="J44" i="28"/>
  <c r="I44" i="28"/>
  <c r="D44" i="28"/>
  <c r="C44" i="28"/>
  <c r="A44" i="28"/>
  <c r="K43" i="28"/>
  <c r="J43" i="28"/>
  <c r="I43" i="28"/>
  <c r="D43" i="28"/>
  <c r="C43" i="28"/>
  <c r="A43" i="28"/>
  <c r="K42" i="28"/>
  <c r="J42" i="28"/>
  <c r="I42" i="28"/>
  <c r="D42" i="28"/>
  <c r="C42" i="28"/>
  <c r="A42" i="28"/>
  <c r="K41" i="28"/>
  <c r="J41" i="28"/>
  <c r="I41" i="28"/>
  <c r="D41" i="28"/>
  <c r="C41" i="28"/>
  <c r="A41" i="28"/>
  <c r="K40" i="28"/>
  <c r="J40" i="28"/>
  <c r="I40" i="28"/>
  <c r="D40" i="28"/>
  <c r="C40" i="28"/>
  <c r="A40" i="28"/>
  <c r="K39" i="28"/>
  <c r="J39" i="28"/>
  <c r="I39" i="28"/>
  <c r="D39" i="28"/>
  <c r="C39" i="28"/>
  <c r="A39" i="28"/>
  <c r="K38" i="28"/>
  <c r="J38" i="28"/>
  <c r="I38" i="28"/>
  <c r="D38" i="28"/>
  <c r="C38" i="28"/>
  <c r="A38" i="28"/>
  <c r="K37" i="28"/>
  <c r="J37" i="28"/>
  <c r="I37" i="28"/>
  <c r="D37" i="28"/>
  <c r="C37" i="28"/>
  <c r="A37" i="28"/>
  <c r="K36" i="28"/>
  <c r="J36" i="28"/>
  <c r="I36" i="28"/>
  <c r="D36" i="28"/>
  <c r="C36" i="28"/>
  <c r="A36" i="28"/>
  <c r="K35" i="28"/>
  <c r="J35" i="28"/>
  <c r="I35" i="28"/>
  <c r="D35" i="28"/>
  <c r="C35" i="28"/>
  <c r="A35" i="28"/>
  <c r="K34" i="28"/>
  <c r="J34" i="28"/>
  <c r="I34" i="28"/>
  <c r="D34" i="28"/>
  <c r="C34" i="28"/>
  <c r="A34" i="28"/>
  <c r="K33" i="28"/>
  <c r="J33" i="28"/>
  <c r="I33" i="28"/>
  <c r="D33" i="28"/>
  <c r="C33" i="28"/>
  <c r="A33" i="28"/>
  <c r="K32" i="28"/>
  <c r="J32" i="28"/>
  <c r="I32" i="28"/>
  <c r="D32" i="28"/>
  <c r="C32" i="28"/>
  <c r="A32" i="28"/>
  <c r="K31" i="28"/>
  <c r="J31" i="28"/>
  <c r="I31" i="28"/>
  <c r="D31" i="28"/>
  <c r="C31" i="28"/>
  <c r="A31" i="28"/>
  <c r="K30" i="28"/>
  <c r="J30" i="28"/>
  <c r="I30" i="28"/>
  <c r="D30" i="28"/>
  <c r="C30" i="28"/>
  <c r="A30" i="28"/>
  <c r="K29" i="28"/>
  <c r="J29" i="28"/>
  <c r="I29" i="28"/>
  <c r="D29" i="28"/>
  <c r="C29" i="28"/>
  <c r="A29" i="28"/>
  <c r="K28" i="28"/>
  <c r="J28" i="28"/>
  <c r="I28" i="28"/>
  <c r="D28" i="28"/>
  <c r="C28" i="28"/>
  <c r="A28" i="28"/>
  <c r="K27" i="28"/>
  <c r="J27" i="28"/>
  <c r="I27" i="28"/>
  <c r="D27" i="28"/>
  <c r="C27" i="28"/>
  <c r="A27" i="28"/>
  <c r="K26" i="28"/>
  <c r="J26" i="28"/>
  <c r="I26" i="28"/>
  <c r="D26" i="28"/>
  <c r="C26" i="28"/>
  <c r="A26" i="28"/>
  <c r="K25" i="28"/>
  <c r="J25" i="28"/>
  <c r="I25" i="28"/>
  <c r="D25" i="28"/>
  <c r="C25" i="28"/>
  <c r="A25" i="28"/>
  <c r="K24" i="28"/>
  <c r="J24" i="28"/>
  <c r="I24" i="28"/>
  <c r="D24" i="28"/>
  <c r="C24" i="28"/>
  <c r="A24" i="28"/>
  <c r="K23" i="28"/>
  <c r="J23" i="28"/>
  <c r="I23" i="28"/>
  <c r="D23" i="28"/>
  <c r="C23" i="28"/>
  <c r="A23" i="28"/>
  <c r="K22" i="28"/>
  <c r="J22" i="28"/>
  <c r="I22" i="28"/>
  <c r="D22" i="28"/>
  <c r="C22" i="28"/>
  <c r="A22" i="28"/>
  <c r="K21" i="28"/>
  <c r="J21" i="28"/>
  <c r="I21" i="28"/>
  <c r="D21" i="28"/>
  <c r="C21" i="28"/>
  <c r="A21" i="28"/>
  <c r="K20" i="28"/>
  <c r="J20" i="28"/>
  <c r="I20" i="28"/>
  <c r="D20" i="28"/>
  <c r="C20" i="28"/>
  <c r="A20" i="28"/>
  <c r="K19" i="28"/>
  <c r="J19" i="28"/>
  <c r="I19" i="28"/>
  <c r="D19" i="28"/>
  <c r="C19" i="28"/>
  <c r="A19" i="28"/>
  <c r="K18" i="28"/>
  <c r="J18" i="28"/>
  <c r="I18" i="28"/>
  <c r="D18" i="28"/>
  <c r="C18" i="28"/>
  <c r="A18" i="28"/>
  <c r="K17" i="28"/>
  <c r="J17" i="28"/>
  <c r="I17" i="28"/>
  <c r="D17" i="28"/>
  <c r="C17" i="28"/>
  <c r="A17" i="28"/>
  <c r="K16" i="28"/>
  <c r="J16" i="28"/>
  <c r="I16" i="28"/>
  <c r="D16" i="28"/>
  <c r="C16" i="28"/>
  <c r="A16" i="28"/>
  <c r="K15" i="28"/>
  <c r="J15" i="28"/>
  <c r="I15" i="28"/>
  <c r="D15" i="28"/>
  <c r="C15" i="28"/>
  <c r="A15" i="28"/>
  <c r="K14" i="28"/>
  <c r="J14" i="28"/>
  <c r="I14" i="28"/>
  <c r="D14" i="28"/>
  <c r="C14" i="28"/>
  <c r="A14" i="28"/>
  <c r="B9" i="28"/>
  <c r="B10" i="28" s="1"/>
  <c r="B8" i="28"/>
  <c r="J208" i="27"/>
  <c r="K208" i="27" s="1"/>
  <c r="G208" i="27"/>
  <c r="D208" i="27"/>
  <c r="C208" i="27"/>
  <c r="B208" i="27"/>
  <c r="J207" i="27"/>
  <c r="K207" i="27" s="1"/>
  <c r="G207" i="27"/>
  <c r="D207" i="27"/>
  <c r="C207" i="27"/>
  <c r="B207" i="27"/>
  <c r="J206" i="27"/>
  <c r="K206" i="27" s="1"/>
  <c r="G206" i="27"/>
  <c r="D206" i="27"/>
  <c r="C206" i="27"/>
  <c r="B206" i="27"/>
  <c r="J205" i="27"/>
  <c r="K205" i="27" s="1"/>
  <c r="G205" i="27"/>
  <c r="D205" i="27"/>
  <c r="C205" i="27"/>
  <c r="B205" i="27"/>
  <c r="J204" i="27"/>
  <c r="K204" i="27" s="1"/>
  <c r="G204" i="27"/>
  <c r="D204" i="27"/>
  <c r="C204" i="27"/>
  <c r="B204" i="27"/>
  <c r="J203" i="27"/>
  <c r="K203" i="27" s="1"/>
  <c r="G203" i="27"/>
  <c r="D203" i="27"/>
  <c r="C203" i="27"/>
  <c r="B203" i="27"/>
  <c r="J202" i="27"/>
  <c r="K202" i="27" s="1"/>
  <c r="G202" i="27"/>
  <c r="D202" i="27"/>
  <c r="C202" i="27"/>
  <c r="B202" i="27"/>
  <c r="J201" i="27"/>
  <c r="K201" i="27" s="1"/>
  <c r="G201" i="27"/>
  <c r="D201" i="27"/>
  <c r="C201" i="27"/>
  <c r="B201" i="27"/>
  <c r="J200" i="27"/>
  <c r="K200" i="27" s="1"/>
  <c r="G200" i="27"/>
  <c r="D200" i="27"/>
  <c r="C200" i="27"/>
  <c r="B200" i="27"/>
  <c r="J199" i="27"/>
  <c r="K199" i="27" s="1"/>
  <c r="G199" i="27"/>
  <c r="D199" i="27"/>
  <c r="C199" i="27"/>
  <c r="B199" i="27"/>
  <c r="J198" i="27"/>
  <c r="K198" i="27" s="1"/>
  <c r="G198" i="27"/>
  <c r="D198" i="27"/>
  <c r="C198" i="27"/>
  <c r="B198" i="27"/>
  <c r="J197" i="27"/>
  <c r="K197" i="27" s="1"/>
  <c r="G197" i="27"/>
  <c r="D197" i="27"/>
  <c r="C197" i="27"/>
  <c r="B197" i="27"/>
  <c r="J196" i="27"/>
  <c r="K196" i="27" s="1"/>
  <c r="G196" i="27"/>
  <c r="D196" i="27"/>
  <c r="C196" i="27"/>
  <c r="B196" i="27"/>
  <c r="J195" i="27"/>
  <c r="K195" i="27" s="1"/>
  <c r="G195" i="27"/>
  <c r="D195" i="27"/>
  <c r="C195" i="27"/>
  <c r="B195" i="27"/>
  <c r="J194" i="27"/>
  <c r="K194" i="27" s="1"/>
  <c r="G194" i="27"/>
  <c r="D194" i="27"/>
  <c r="C194" i="27"/>
  <c r="B194" i="27"/>
  <c r="J193" i="27"/>
  <c r="K193" i="27" s="1"/>
  <c r="G193" i="27"/>
  <c r="D193" i="27"/>
  <c r="C193" i="27"/>
  <c r="B193" i="27"/>
  <c r="J192" i="27"/>
  <c r="K192" i="27" s="1"/>
  <c r="G192" i="27"/>
  <c r="D192" i="27"/>
  <c r="C192" i="27"/>
  <c r="B192" i="27"/>
  <c r="J191" i="27"/>
  <c r="K191" i="27" s="1"/>
  <c r="G191" i="27"/>
  <c r="D191" i="27"/>
  <c r="C191" i="27"/>
  <c r="B191" i="27"/>
  <c r="J190" i="27"/>
  <c r="K190" i="27" s="1"/>
  <c r="G190" i="27"/>
  <c r="D190" i="27"/>
  <c r="C190" i="27"/>
  <c r="B190" i="27"/>
  <c r="J189" i="27"/>
  <c r="K189" i="27" s="1"/>
  <c r="G189" i="27"/>
  <c r="D189" i="27"/>
  <c r="C189" i="27"/>
  <c r="B189" i="27"/>
  <c r="J188" i="27"/>
  <c r="K188" i="27" s="1"/>
  <c r="G188" i="27"/>
  <c r="D188" i="27"/>
  <c r="C188" i="27"/>
  <c r="B188" i="27"/>
  <c r="J187" i="27"/>
  <c r="K187" i="27" s="1"/>
  <c r="G187" i="27"/>
  <c r="D187" i="27"/>
  <c r="C187" i="27"/>
  <c r="B187" i="27"/>
  <c r="J186" i="27"/>
  <c r="K186" i="27" s="1"/>
  <c r="G186" i="27"/>
  <c r="D186" i="27"/>
  <c r="C186" i="27"/>
  <c r="B186" i="27"/>
  <c r="J185" i="27"/>
  <c r="K185" i="27" s="1"/>
  <c r="G185" i="27"/>
  <c r="D185" i="27"/>
  <c r="C185" i="27"/>
  <c r="B185" i="27"/>
  <c r="J184" i="27"/>
  <c r="K184" i="27" s="1"/>
  <c r="G184" i="27"/>
  <c r="D184" i="27"/>
  <c r="C184" i="27"/>
  <c r="B184" i="27"/>
  <c r="J183" i="27"/>
  <c r="K183" i="27" s="1"/>
  <c r="G183" i="27"/>
  <c r="D183" i="27"/>
  <c r="C183" i="27"/>
  <c r="B183" i="27"/>
  <c r="J182" i="27"/>
  <c r="K182" i="27" s="1"/>
  <c r="G182" i="27"/>
  <c r="D182" i="27"/>
  <c r="C182" i="27"/>
  <c r="B182" i="27"/>
  <c r="J181" i="27"/>
  <c r="K181" i="27" s="1"/>
  <c r="G181" i="27"/>
  <c r="D181" i="27"/>
  <c r="C181" i="27"/>
  <c r="B181" i="27"/>
  <c r="J180" i="27"/>
  <c r="K180" i="27" s="1"/>
  <c r="G180" i="27"/>
  <c r="D180" i="27"/>
  <c r="C180" i="27"/>
  <c r="B180" i="27"/>
  <c r="J179" i="27"/>
  <c r="K179" i="27" s="1"/>
  <c r="G179" i="27"/>
  <c r="D179" i="27"/>
  <c r="C179" i="27"/>
  <c r="B179" i="27"/>
  <c r="J178" i="27"/>
  <c r="K178" i="27" s="1"/>
  <c r="G178" i="27"/>
  <c r="D178" i="27"/>
  <c r="C178" i="27"/>
  <c r="B178" i="27"/>
  <c r="J177" i="27"/>
  <c r="K177" i="27" s="1"/>
  <c r="G177" i="27"/>
  <c r="D177" i="27"/>
  <c r="C177" i="27"/>
  <c r="B177" i="27"/>
  <c r="J176" i="27"/>
  <c r="K176" i="27" s="1"/>
  <c r="G176" i="27"/>
  <c r="D176" i="27"/>
  <c r="C176" i="27"/>
  <c r="B176" i="27"/>
  <c r="J175" i="27"/>
  <c r="K175" i="27" s="1"/>
  <c r="G175" i="27"/>
  <c r="D175" i="27"/>
  <c r="C175" i="27"/>
  <c r="B175" i="27"/>
  <c r="J174" i="27"/>
  <c r="K174" i="27" s="1"/>
  <c r="G174" i="27"/>
  <c r="D174" i="27"/>
  <c r="C174" i="27"/>
  <c r="B174" i="27"/>
  <c r="J173" i="27"/>
  <c r="K173" i="27" s="1"/>
  <c r="G173" i="27"/>
  <c r="D173" i="27"/>
  <c r="C173" i="27"/>
  <c r="B173" i="27"/>
  <c r="J172" i="27"/>
  <c r="K172" i="27" s="1"/>
  <c r="G172" i="27"/>
  <c r="D172" i="27"/>
  <c r="C172" i="27"/>
  <c r="B172" i="27"/>
  <c r="J171" i="27"/>
  <c r="K171" i="27" s="1"/>
  <c r="G171" i="27"/>
  <c r="D171" i="27"/>
  <c r="C171" i="27"/>
  <c r="B171" i="27"/>
  <c r="J170" i="27"/>
  <c r="K170" i="27" s="1"/>
  <c r="G170" i="27"/>
  <c r="D170" i="27"/>
  <c r="C170" i="27"/>
  <c r="B170" i="27"/>
  <c r="J169" i="27"/>
  <c r="K169" i="27" s="1"/>
  <c r="G169" i="27"/>
  <c r="D169" i="27"/>
  <c r="C169" i="27"/>
  <c r="B169" i="27"/>
  <c r="J168" i="27"/>
  <c r="K168" i="27" s="1"/>
  <c r="G168" i="27"/>
  <c r="D168" i="27"/>
  <c r="C168" i="27"/>
  <c r="B168" i="27"/>
  <c r="J167" i="27"/>
  <c r="K167" i="27" s="1"/>
  <c r="G167" i="27"/>
  <c r="D167" i="27"/>
  <c r="C167" i="27"/>
  <c r="B167" i="27"/>
  <c r="J166" i="27"/>
  <c r="K166" i="27" s="1"/>
  <c r="G166" i="27"/>
  <c r="D166" i="27"/>
  <c r="C166" i="27"/>
  <c r="B166" i="27"/>
  <c r="J165" i="27"/>
  <c r="K165" i="27" s="1"/>
  <c r="G165" i="27"/>
  <c r="D165" i="27"/>
  <c r="C165" i="27"/>
  <c r="B165" i="27"/>
  <c r="J164" i="27"/>
  <c r="K164" i="27" s="1"/>
  <c r="G164" i="27"/>
  <c r="D164" i="27"/>
  <c r="C164" i="27"/>
  <c r="B164" i="27"/>
  <c r="J163" i="27"/>
  <c r="K163" i="27" s="1"/>
  <c r="G163" i="27"/>
  <c r="D163" i="27"/>
  <c r="C163" i="27"/>
  <c r="B163" i="27"/>
  <c r="J162" i="27"/>
  <c r="K162" i="27" s="1"/>
  <c r="G162" i="27"/>
  <c r="D162" i="27"/>
  <c r="C162" i="27"/>
  <c r="B162" i="27"/>
  <c r="J161" i="27"/>
  <c r="K161" i="27" s="1"/>
  <c r="G161" i="27"/>
  <c r="D161" i="27"/>
  <c r="C161" i="27"/>
  <c r="B161" i="27"/>
  <c r="J160" i="27"/>
  <c r="K160" i="27" s="1"/>
  <c r="G160" i="27"/>
  <c r="D160" i="27"/>
  <c r="C160" i="27"/>
  <c r="B160" i="27"/>
  <c r="J159" i="27"/>
  <c r="K159" i="27" s="1"/>
  <c r="G159" i="27"/>
  <c r="D159" i="27"/>
  <c r="C159" i="27"/>
  <c r="B159" i="27"/>
  <c r="J158" i="27"/>
  <c r="K158" i="27" s="1"/>
  <c r="G158" i="27"/>
  <c r="D158" i="27"/>
  <c r="C158" i="27"/>
  <c r="B158" i="27"/>
  <c r="J157" i="27"/>
  <c r="K157" i="27" s="1"/>
  <c r="G157" i="27"/>
  <c r="D157" i="27"/>
  <c r="C157" i="27"/>
  <c r="B157" i="27"/>
  <c r="J156" i="27"/>
  <c r="K156" i="27" s="1"/>
  <c r="G156" i="27"/>
  <c r="D156" i="27"/>
  <c r="C156" i="27"/>
  <c r="B156" i="27"/>
  <c r="J155" i="27"/>
  <c r="K155" i="27" s="1"/>
  <c r="G155" i="27"/>
  <c r="D155" i="27"/>
  <c r="C155" i="27"/>
  <c r="B155" i="27"/>
  <c r="J154" i="27"/>
  <c r="K154" i="27" s="1"/>
  <c r="G154" i="27"/>
  <c r="D154" i="27"/>
  <c r="C154" i="27"/>
  <c r="B154" i="27"/>
  <c r="J153" i="27"/>
  <c r="K153" i="27" s="1"/>
  <c r="G153" i="27"/>
  <c r="D153" i="27"/>
  <c r="C153" i="27"/>
  <c r="B153" i="27"/>
  <c r="J152" i="27"/>
  <c r="K152" i="27" s="1"/>
  <c r="G152" i="27"/>
  <c r="D152" i="27"/>
  <c r="C152" i="27"/>
  <c r="B152" i="27"/>
  <c r="J151" i="27"/>
  <c r="K151" i="27" s="1"/>
  <c r="G151" i="27"/>
  <c r="D151" i="27"/>
  <c r="C151" i="27"/>
  <c r="B151" i="27"/>
  <c r="J150" i="27"/>
  <c r="K150" i="27" s="1"/>
  <c r="G150" i="27"/>
  <c r="D150" i="27"/>
  <c r="C150" i="27"/>
  <c r="B150" i="27"/>
  <c r="J149" i="27"/>
  <c r="K149" i="27" s="1"/>
  <c r="G149" i="27"/>
  <c r="D149" i="27"/>
  <c r="C149" i="27"/>
  <c r="B149" i="27"/>
  <c r="J148" i="27"/>
  <c r="K148" i="27" s="1"/>
  <c r="G148" i="27"/>
  <c r="D148" i="27"/>
  <c r="C148" i="27"/>
  <c r="B148" i="27"/>
  <c r="J147" i="27"/>
  <c r="K147" i="27" s="1"/>
  <c r="G147" i="27"/>
  <c r="D147" i="27"/>
  <c r="C147" i="27"/>
  <c r="B147" i="27"/>
  <c r="J146" i="27"/>
  <c r="K146" i="27" s="1"/>
  <c r="G146" i="27"/>
  <c r="D146" i="27"/>
  <c r="C146" i="27"/>
  <c r="B146" i="27"/>
  <c r="J145" i="27"/>
  <c r="K145" i="27" s="1"/>
  <c r="G145" i="27"/>
  <c r="D145" i="27"/>
  <c r="C145" i="27"/>
  <c r="B145" i="27"/>
  <c r="J144" i="27"/>
  <c r="K144" i="27" s="1"/>
  <c r="G144" i="27"/>
  <c r="D144" i="27"/>
  <c r="C144" i="27"/>
  <c r="B144" i="27"/>
  <c r="J143" i="27"/>
  <c r="K143" i="27" s="1"/>
  <c r="G143" i="27"/>
  <c r="D143" i="27"/>
  <c r="C143" i="27"/>
  <c r="B143" i="27"/>
  <c r="J142" i="27"/>
  <c r="K142" i="27" s="1"/>
  <c r="G142" i="27"/>
  <c r="D142" i="27"/>
  <c r="C142" i="27"/>
  <c r="B142" i="27"/>
  <c r="J141" i="27"/>
  <c r="K141" i="27" s="1"/>
  <c r="G141" i="27"/>
  <c r="D141" i="27"/>
  <c r="C141" i="27"/>
  <c r="B141" i="27"/>
  <c r="J140" i="27"/>
  <c r="K140" i="27" s="1"/>
  <c r="G140" i="27"/>
  <c r="D140" i="27"/>
  <c r="C140" i="27"/>
  <c r="B140" i="27"/>
  <c r="J139" i="27"/>
  <c r="K139" i="27" s="1"/>
  <c r="G139" i="27"/>
  <c r="D139" i="27"/>
  <c r="C139" i="27"/>
  <c r="B139" i="27"/>
  <c r="J138" i="27"/>
  <c r="K138" i="27" s="1"/>
  <c r="G138" i="27"/>
  <c r="D138" i="27"/>
  <c r="C138" i="27"/>
  <c r="B138" i="27"/>
  <c r="J137" i="27"/>
  <c r="K137" i="27" s="1"/>
  <c r="G137" i="27"/>
  <c r="D137" i="27"/>
  <c r="C137" i="27"/>
  <c r="B137" i="27"/>
  <c r="J136" i="27"/>
  <c r="K136" i="27" s="1"/>
  <c r="G136" i="27"/>
  <c r="D136" i="27"/>
  <c r="C136" i="27"/>
  <c r="B136" i="27"/>
  <c r="J135" i="27"/>
  <c r="K135" i="27" s="1"/>
  <c r="G135" i="27"/>
  <c r="D135" i="27"/>
  <c r="C135" i="27"/>
  <c r="B135" i="27"/>
  <c r="J134" i="27"/>
  <c r="K134" i="27" s="1"/>
  <c r="G134" i="27"/>
  <c r="D134" i="27"/>
  <c r="C134" i="27"/>
  <c r="B134" i="27"/>
  <c r="J133" i="27"/>
  <c r="K133" i="27" s="1"/>
  <c r="G133" i="27"/>
  <c r="D133" i="27"/>
  <c r="C133" i="27"/>
  <c r="B133" i="27"/>
  <c r="J132" i="27"/>
  <c r="K132" i="27" s="1"/>
  <c r="G132" i="27"/>
  <c r="D132" i="27"/>
  <c r="C132" i="27"/>
  <c r="B132" i="27"/>
  <c r="J131" i="27"/>
  <c r="K131" i="27" s="1"/>
  <c r="G131" i="27"/>
  <c r="D131" i="27"/>
  <c r="C131" i="27"/>
  <c r="B131" i="27"/>
  <c r="J130" i="27"/>
  <c r="K130" i="27" s="1"/>
  <c r="G130" i="27"/>
  <c r="D130" i="27"/>
  <c r="C130" i="27"/>
  <c r="B130" i="27"/>
  <c r="J129" i="27"/>
  <c r="K129" i="27" s="1"/>
  <c r="G129" i="27"/>
  <c r="D129" i="27"/>
  <c r="C129" i="27"/>
  <c r="B129" i="27"/>
  <c r="J128" i="27"/>
  <c r="K128" i="27" s="1"/>
  <c r="G128" i="27"/>
  <c r="D128" i="27"/>
  <c r="C128" i="27"/>
  <c r="B128" i="27"/>
  <c r="J127" i="27"/>
  <c r="K127" i="27" s="1"/>
  <c r="G127" i="27"/>
  <c r="D127" i="27"/>
  <c r="C127" i="27"/>
  <c r="B127" i="27"/>
  <c r="J126" i="27"/>
  <c r="K126" i="27" s="1"/>
  <c r="G126" i="27"/>
  <c r="D126" i="27"/>
  <c r="C126" i="27"/>
  <c r="B126" i="27"/>
  <c r="J125" i="27"/>
  <c r="K125" i="27" s="1"/>
  <c r="G125" i="27"/>
  <c r="D125" i="27"/>
  <c r="C125" i="27"/>
  <c r="B125" i="27"/>
  <c r="J124" i="27"/>
  <c r="K124" i="27" s="1"/>
  <c r="G124" i="27"/>
  <c r="D124" i="27"/>
  <c r="C124" i="27"/>
  <c r="B124" i="27"/>
  <c r="J123" i="27"/>
  <c r="K123" i="27" s="1"/>
  <c r="G123" i="27"/>
  <c r="D123" i="27"/>
  <c r="C123" i="27"/>
  <c r="B123" i="27"/>
  <c r="J122" i="27"/>
  <c r="K122" i="27" s="1"/>
  <c r="G122" i="27"/>
  <c r="D122" i="27"/>
  <c r="C122" i="27"/>
  <c r="B122" i="27"/>
  <c r="J121" i="27"/>
  <c r="K121" i="27" s="1"/>
  <c r="G121" i="27"/>
  <c r="D121" i="27"/>
  <c r="C121" i="27"/>
  <c r="B121" i="27"/>
  <c r="J120" i="27"/>
  <c r="K120" i="27" s="1"/>
  <c r="G120" i="27"/>
  <c r="D120" i="27"/>
  <c r="C120" i="27"/>
  <c r="B120" i="27"/>
  <c r="J119" i="27"/>
  <c r="K119" i="27" s="1"/>
  <c r="G119" i="27"/>
  <c r="D119" i="27"/>
  <c r="C119" i="27"/>
  <c r="B119" i="27"/>
  <c r="J118" i="27"/>
  <c r="K118" i="27" s="1"/>
  <c r="G118" i="27"/>
  <c r="D118" i="27"/>
  <c r="C118" i="27"/>
  <c r="B118" i="27"/>
  <c r="J117" i="27"/>
  <c r="K117" i="27" s="1"/>
  <c r="G117" i="27"/>
  <c r="D117" i="27"/>
  <c r="C117" i="27"/>
  <c r="B117" i="27"/>
  <c r="J116" i="27"/>
  <c r="K116" i="27" s="1"/>
  <c r="G116" i="27"/>
  <c r="D116" i="27"/>
  <c r="C116" i="27"/>
  <c r="B116" i="27"/>
  <c r="J115" i="27"/>
  <c r="K115" i="27" s="1"/>
  <c r="G115" i="27"/>
  <c r="D115" i="27"/>
  <c r="C115" i="27"/>
  <c r="B115" i="27"/>
  <c r="J114" i="27"/>
  <c r="K114" i="27" s="1"/>
  <c r="G114" i="27"/>
  <c r="D114" i="27"/>
  <c r="C114" i="27"/>
  <c r="B114" i="27"/>
  <c r="J113" i="27"/>
  <c r="K113" i="27" s="1"/>
  <c r="G113" i="27"/>
  <c r="D113" i="27"/>
  <c r="C113" i="27"/>
  <c r="B113" i="27"/>
  <c r="J112" i="27"/>
  <c r="K112" i="27" s="1"/>
  <c r="G112" i="27"/>
  <c r="D112" i="27"/>
  <c r="C112" i="27"/>
  <c r="B112" i="27"/>
  <c r="J111" i="27"/>
  <c r="K111" i="27" s="1"/>
  <c r="G111" i="27"/>
  <c r="D111" i="27"/>
  <c r="C111" i="27"/>
  <c r="B111" i="27"/>
  <c r="J110" i="27"/>
  <c r="K110" i="27" s="1"/>
  <c r="G110" i="27"/>
  <c r="D110" i="27"/>
  <c r="C110" i="27"/>
  <c r="B110" i="27"/>
  <c r="J109" i="27"/>
  <c r="K109" i="27" s="1"/>
  <c r="G109" i="27"/>
  <c r="D109" i="27"/>
  <c r="C109" i="27"/>
  <c r="B109" i="27"/>
  <c r="J108" i="27"/>
  <c r="K108" i="27" s="1"/>
  <c r="G108" i="27"/>
  <c r="D108" i="27"/>
  <c r="C108" i="27"/>
  <c r="B108" i="27"/>
  <c r="J107" i="27"/>
  <c r="K107" i="27" s="1"/>
  <c r="G107" i="27"/>
  <c r="D107" i="27"/>
  <c r="C107" i="27"/>
  <c r="B107" i="27"/>
  <c r="J106" i="27"/>
  <c r="K106" i="27" s="1"/>
  <c r="G106" i="27"/>
  <c r="D106" i="27"/>
  <c r="C106" i="27"/>
  <c r="B106" i="27"/>
  <c r="J105" i="27"/>
  <c r="K105" i="27" s="1"/>
  <c r="G105" i="27"/>
  <c r="D105" i="27"/>
  <c r="C105" i="27"/>
  <c r="B105" i="27"/>
  <c r="J104" i="27"/>
  <c r="K104" i="27" s="1"/>
  <c r="G104" i="27"/>
  <c r="D104" i="27"/>
  <c r="C104" i="27"/>
  <c r="B104" i="27"/>
  <c r="J103" i="27"/>
  <c r="K103" i="27" s="1"/>
  <c r="G103" i="27"/>
  <c r="D103" i="27"/>
  <c r="C103" i="27"/>
  <c r="B103" i="27"/>
  <c r="J102" i="27"/>
  <c r="K102" i="27" s="1"/>
  <c r="G102" i="27"/>
  <c r="D102" i="27"/>
  <c r="C102" i="27"/>
  <c r="B102" i="27"/>
  <c r="J101" i="27"/>
  <c r="K101" i="27" s="1"/>
  <c r="G101" i="27"/>
  <c r="D101" i="27"/>
  <c r="C101" i="27"/>
  <c r="B101" i="27"/>
  <c r="J100" i="27"/>
  <c r="K100" i="27" s="1"/>
  <c r="G100" i="27"/>
  <c r="D100" i="27"/>
  <c r="C100" i="27"/>
  <c r="B100" i="27"/>
  <c r="J99" i="27"/>
  <c r="K99" i="27" s="1"/>
  <c r="G99" i="27"/>
  <c r="D99" i="27"/>
  <c r="C99" i="27"/>
  <c r="B99" i="27"/>
  <c r="J98" i="27"/>
  <c r="K98" i="27" s="1"/>
  <c r="G98" i="27"/>
  <c r="D98" i="27"/>
  <c r="C98" i="27"/>
  <c r="B98" i="27"/>
  <c r="J97" i="27"/>
  <c r="K97" i="27" s="1"/>
  <c r="G97" i="27"/>
  <c r="D97" i="27"/>
  <c r="C97" i="27"/>
  <c r="B97" i="27"/>
  <c r="J96" i="27"/>
  <c r="K96" i="27" s="1"/>
  <c r="G96" i="27"/>
  <c r="D96" i="27"/>
  <c r="C96" i="27"/>
  <c r="B96" i="27"/>
  <c r="J95" i="27"/>
  <c r="K95" i="27" s="1"/>
  <c r="G95" i="27"/>
  <c r="D95" i="27"/>
  <c r="C95" i="27"/>
  <c r="B95" i="27"/>
  <c r="J94" i="27"/>
  <c r="K94" i="27" s="1"/>
  <c r="G94" i="27"/>
  <c r="D94" i="27"/>
  <c r="C94" i="27"/>
  <c r="B94" i="27"/>
  <c r="J93" i="27"/>
  <c r="K93" i="27" s="1"/>
  <c r="G93" i="27"/>
  <c r="D93" i="27"/>
  <c r="C93" i="27"/>
  <c r="B93" i="27"/>
  <c r="J92" i="27"/>
  <c r="K92" i="27" s="1"/>
  <c r="G92" i="27"/>
  <c r="D92" i="27"/>
  <c r="C92" i="27"/>
  <c r="B92" i="27"/>
  <c r="J91" i="27"/>
  <c r="K91" i="27" s="1"/>
  <c r="G91" i="27"/>
  <c r="D91" i="27"/>
  <c r="C91" i="27"/>
  <c r="B91" i="27"/>
  <c r="K90" i="27"/>
  <c r="J90" i="27"/>
  <c r="G90" i="27"/>
  <c r="D90" i="27"/>
  <c r="C90" i="27"/>
  <c r="B90" i="27"/>
  <c r="J89" i="27"/>
  <c r="K89" i="27" s="1"/>
  <c r="G89" i="27"/>
  <c r="D89" i="27"/>
  <c r="C89" i="27"/>
  <c r="B89" i="27"/>
  <c r="J88" i="27"/>
  <c r="K88" i="27" s="1"/>
  <c r="G88" i="27"/>
  <c r="D88" i="27"/>
  <c r="C88" i="27"/>
  <c r="B88" i="27"/>
  <c r="J87" i="27"/>
  <c r="K87" i="27" s="1"/>
  <c r="G87" i="27"/>
  <c r="D87" i="27"/>
  <c r="C87" i="27"/>
  <c r="B87" i="27"/>
  <c r="J86" i="27"/>
  <c r="K86" i="27" s="1"/>
  <c r="G86" i="27"/>
  <c r="D86" i="27"/>
  <c r="C86" i="27"/>
  <c r="B86" i="27"/>
  <c r="J85" i="27"/>
  <c r="K85" i="27" s="1"/>
  <c r="G85" i="27"/>
  <c r="D85" i="27"/>
  <c r="C85" i="27"/>
  <c r="B85" i="27"/>
  <c r="J84" i="27"/>
  <c r="K84" i="27" s="1"/>
  <c r="G84" i="27"/>
  <c r="D84" i="27"/>
  <c r="C84" i="27"/>
  <c r="B84" i="27"/>
  <c r="J83" i="27"/>
  <c r="K83" i="27" s="1"/>
  <c r="G83" i="27"/>
  <c r="D83" i="27"/>
  <c r="C83" i="27"/>
  <c r="B83" i="27"/>
  <c r="J82" i="27"/>
  <c r="K82" i="27" s="1"/>
  <c r="G82" i="27"/>
  <c r="D82" i="27"/>
  <c r="C82" i="27"/>
  <c r="B82" i="27"/>
  <c r="J81" i="27"/>
  <c r="K81" i="27" s="1"/>
  <c r="G81" i="27"/>
  <c r="D81" i="27"/>
  <c r="C81" i="27"/>
  <c r="B81" i="27"/>
  <c r="J80" i="27"/>
  <c r="K80" i="27" s="1"/>
  <c r="G80" i="27"/>
  <c r="D80" i="27"/>
  <c r="C80" i="27"/>
  <c r="B80" i="27"/>
  <c r="J79" i="27"/>
  <c r="K79" i="27" s="1"/>
  <c r="G79" i="27"/>
  <c r="D79" i="27"/>
  <c r="C79" i="27"/>
  <c r="B79" i="27"/>
  <c r="J78" i="27"/>
  <c r="K78" i="27" s="1"/>
  <c r="G78" i="27"/>
  <c r="D78" i="27"/>
  <c r="C78" i="27"/>
  <c r="B78" i="27"/>
  <c r="J77" i="27"/>
  <c r="K77" i="27" s="1"/>
  <c r="G77" i="27"/>
  <c r="D77" i="27"/>
  <c r="C77" i="27"/>
  <c r="B77" i="27"/>
  <c r="J76" i="27"/>
  <c r="K76" i="27" s="1"/>
  <c r="G76" i="27"/>
  <c r="D76" i="27"/>
  <c r="C76" i="27"/>
  <c r="B76" i="27"/>
  <c r="J75" i="27"/>
  <c r="K75" i="27" s="1"/>
  <c r="G75" i="27"/>
  <c r="D75" i="27"/>
  <c r="C75" i="27"/>
  <c r="B75" i="27"/>
  <c r="J74" i="27"/>
  <c r="K74" i="27" s="1"/>
  <c r="G74" i="27"/>
  <c r="D74" i="27"/>
  <c r="C74" i="27"/>
  <c r="B74" i="27"/>
  <c r="J73" i="27"/>
  <c r="K73" i="27" s="1"/>
  <c r="G73" i="27"/>
  <c r="D73" i="27"/>
  <c r="C73" i="27"/>
  <c r="B73" i="27"/>
  <c r="J72" i="27"/>
  <c r="K72" i="27" s="1"/>
  <c r="G72" i="27"/>
  <c r="D72" i="27"/>
  <c r="C72" i="27"/>
  <c r="B72" i="27"/>
  <c r="J71" i="27"/>
  <c r="K71" i="27" s="1"/>
  <c r="G71" i="27"/>
  <c r="D71" i="27"/>
  <c r="C71" i="27"/>
  <c r="B71" i="27"/>
  <c r="J70" i="27"/>
  <c r="K70" i="27" s="1"/>
  <c r="G70" i="27"/>
  <c r="D70" i="27"/>
  <c r="C70" i="27"/>
  <c r="B70" i="27"/>
  <c r="J69" i="27"/>
  <c r="K69" i="27" s="1"/>
  <c r="G69" i="27"/>
  <c r="D69" i="27"/>
  <c r="C69" i="27"/>
  <c r="B69" i="27"/>
  <c r="J68" i="27"/>
  <c r="K68" i="27" s="1"/>
  <c r="G68" i="27"/>
  <c r="D68" i="27"/>
  <c r="C68" i="27"/>
  <c r="B68" i="27"/>
  <c r="J67" i="27"/>
  <c r="K67" i="27" s="1"/>
  <c r="G67" i="27"/>
  <c r="D67" i="27"/>
  <c r="C67" i="27"/>
  <c r="B67" i="27"/>
  <c r="J66" i="27"/>
  <c r="K66" i="27" s="1"/>
  <c r="G66" i="27"/>
  <c r="D66" i="27"/>
  <c r="C66" i="27"/>
  <c r="B66" i="27"/>
  <c r="J65" i="27"/>
  <c r="K65" i="27" s="1"/>
  <c r="G65" i="27"/>
  <c r="D65" i="27"/>
  <c r="C65" i="27"/>
  <c r="B65" i="27"/>
  <c r="J64" i="27"/>
  <c r="K64" i="27" s="1"/>
  <c r="G64" i="27"/>
  <c r="D64" i="27"/>
  <c r="C64" i="27"/>
  <c r="B64" i="27"/>
  <c r="J63" i="27"/>
  <c r="K63" i="27" s="1"/>
  <c r="G63" i="27"/>
  <c r="D63" i="27"/>
  <c r="C63" i="27"/>
  <c r="B63" i="27"/>
  <c r="J62" i="27"/>
  <c r="K62" i="27" s="1"/>
  <c r="G62" i="27"/>
  <c r="D62" i="27"/>
  <c r="C62" i="27"/>
  <c r="B62" i="27"/>
  <c r="J61" i="27"/>
  <c r="K61" i="27" s="1"/>
  <c r="G61" i="27"/>
  <c r="D61" i="27"/>
  <c r="C61" i="27"/>
  <c r="B61" i="27"/>
  <c r="J60" i="27"/>
  <c r="K60" i="27" s="1"/>
  <c r="G60" i="27"/>
  <c r="D60" i="27"/>
  <c r="C60" i="27"/>
  <c r="B60" i="27"/>
  <c r="J59" i="27"/>
  <c r="K59" i="27" s="1"/>
  <c r="G59" i="27"/>
  <c r="D59" i="27"/>
  <c r="C59" i="27"/>
  <c r="B59" i="27"/>
  <c r="J58" i="27"/>
  <c r="K58" i="27" s="1"/>
  <c r="G58" i="27"/>
  <c r="D58" i="27"/>
  <c r="C58" i="27"/>
  <c r="B58" i="27"/>
  <c r="J57" i="27"/>
  <c r="K57" i="27" s="1"/>
  <c r="G57" i="27"/>
  <c r="D57" i="27"/>
  <c r="C57" i="27"/>
  <c r="B57" i="27"/>
  <c r="J56" i="27"/>
  <c r="K56" i="27" s="1"/>
  <c r="G56" i="27"/>
  <c r="D56" i="27"/>
  <c r="C56" i="27"/>
  <c r="B56" i="27"/>
  <c r="J55" i="27"/>
  <c r="K55" i="27" s="1"/>
  <c r="G55" i="27"/>
  <c r="D55" i="27"/>
  <c r="C55" i="27"/>
  <c r="B55" i="27"/>
  <c r="J54" i="27"/>
  <c r="K54" i="27" s="1"/>
  <c r="G54" i="27"/>
  <c r="D54" i="27"/>
  <c r="C54" i="27"/>
  <c r="B54" i="27"/>
  <c r="J53" i="27"/>
  <c r="K53" i="27" s="1"/>
  <c r="G53" i="27"/>
  <c r="D53" i="27"/>
  <c r="C53" i="27"/>
  <c r="B53" i="27"/>
  <c r="J52" i="27"/>
  <c r="K52" i="27" s="1"/>
  <c r="G52" i="27"/>
  <c r="D52" i="27"/>
  <c r="C52" i="27"/>
  <c r="B52" i="27"/>
  <c r="J51" i="27"/>
  <c r="K51" i="27" s="1"/>
  <c r="G51" i="27"/>
  <c r="D51" i="27"/>
  <c r="C51" i="27"/>
  <c r="B51" i="27"/>
  <c r="J50" i="27"/>
  <c r="K50" i="27" s="1"/>
  <c r="G50" i="27"/>
  <c r="D50" i="27"/>
  <c r="C50" i="27"/>
  <c r="B50" i="27"/>
  <c r="J49" i="27"/>
  <c r="K49" i="27" s="1"/>
  <c r="G49" i="27"/>
  <c r="D49" i="27"/>
  <c r="C49" i="27"/>
  <c r="B49" i="27"/>
  <c r="J48" i="27"/>
  <c r="K48" i="27" s="1"/>
  <c r="G48" i="27"/>
  <c r="D48" i="27"/>
  <c r="C48" i="27"/>
  <c r="B48" i="27"/>
  <c r="J47" i="27"/>
  <c r="K47" i="27" s="1"/>
  <c r="G47" i="27"/>
  <c r="D47" i="27"/>
  <c r="C47" i="27"/>
  <c r="B47" i="27"/>
  <c r="J46" i="27"/>
  <c r="K46" i="27" s="1"/>
  <c r="G46" i="27"/>
  <c r="D46" i="27"/>
  <c r="C46" i="27"/>
  <c r="B46" i="27"/>
  <c r="J45" i="27"/>
  <c r="K45" i="27" s="1"/>
  <c r="G45" i="27"/>
  <c r="D45" i="27"/>
  <c r="C45" i="27"/>
  <c r="B45" i="27"/>
  <c r="J44" i="27"/>
  <c r="K44" i="27" s="1"/>
  <c r="G44" i="27"/>
  <c r="D44" i="27"/>
  <c r="C44" i="27"/>
  <c r="B44" i="27"/>
  <c r="J43" i="27"/>
  <c r="K43" i="27" s="1"/>
  <c r="G43" i="27"/>
  <c r="D43" i="27"/>
  <c r="C43" i="27"/>
  <c r="B43" i="27"/>
  <c r="J42" i="27"/>
  <c r="K42" i="27" s="1"/>
  <c r="G42" i="27"/>
  <c r="D42" i="27"/>
  <c r="C42" i="27"/>
  <c r="B42" i="27"/>
  <c r="J41" i="27"/>
  <c r="K41" i="27" s="1"/>
  <c r="G41" i="27"/>
  <c r="D41" i="27"/>
  <c r="C41" i="27"/>
  <c r="B41" i="27"/>
  <c r="J40" i="27"/>
  <c r="K40" i="27" s="1"/>
  <c r="G40" i="27"/>
  <c r="D40" i="27"/>
  <c r="C40" i="27"/>
  <c r="B40" i="27"/>
  <c r="J39" i="27"/>
  <c r="K39" i="27" s="1"/>
  <c r="G39" i="27"/>
  <c r="D39" i="27"/>
  <c r="C39" i="27"/>
  <c r="B39" i="27"/>
  <c r="J38" i="27"/>
  <c r="K38" i="27" s="1"/>
  <c r="G38" i="27"/>
  <c r="D38" i="27"/>
  <c r="C38" i="27"/>
  <c r="B38" i="27"/>
  <c r="J37" i="27"/>
  <c r="K37" i="27" s="1"/>
  <c r="G37" i="27"/>
  <c r="D37" i="27"/>
  <c r="C37" i="27"/>
  <c r="B37" i="27"/>
  <c r="J36" i="27"/>
  <c r="K36" i="27" s="1"/>
  <c r="G36" i="27"/>
  <c r="D36" i="27"/>
  <c r="C36" i="27"/>
  <c r="B36" i="27"/>
  <c r="J35" i="27"/>
  <c r="K35" i="27" s="1"/>
  <c r="G35" i="27"/>
  <c r="D35" i="27"/>
  <c r="C35" i="27"/>
  <c r="B35" i="27"/>
  <c r="J34" i="27"/>
  <c r="K34" i="27" s="1"/>
  <c r="G34" i="27"/>
  <c r="D34" i="27"/>
  <c r="C34" i="27"/>
  <c r="B34" i="27"/>
  <c r="J33" i="27"/>
  <c r="K33" i="27" s="1"/>
  <c r="G33" i="27"/>
  <c r="D33" i="27"/>
  <c r="C33" i="27"/>
  <c r="B33" i="27"/>
  <c r="J32" i="27"/>
  <c r="K32" i="27" s="1"/>
  <c r="G32" i="27"/>
  <c r="D32" i="27"/>
  <c r="C32" i="27"/>
  <c r="B32" i="27"/>
  <c r="J31" i="27"/>
  <c r="K31" i="27" s="1"/>
  <c r="G31" i="27"/>
  <c r="D31" i="27"/>
  <c r="C31" i="27"/>
  <c r="B31" i="27"/>
  <c r="J30" i="27"/>
  <c r="K30" i="27" s="1"/>
  <c r="G30" i="27"/>
  <c r="D30" i="27"/>
  <c r="C30" i="27"/>
  <c r="B30" i="27"/>
  <c r="J29" i="27"/>
  <c r="K29" i="27" s="1"/>
  <c r="G29" i="27"/>
  <c r="D29" i="27"/>
  <c r="C29" i="27"/>
  <c r="B29" i="27"/>
  <c r="J28" i="27"/>
  <c r="K28" i="27" s="1"/>
  <c r="G28" i="27"/>
  <c r="D28" i="27"/>
  <c r="C28" i="27"/>
  <c r="B28" i="27"/>
  <c r="J27" i="27"/>
  <c r="K27" i="27" s="1"/>
  <c r="G27" i="27"/>
  <c r="D27" i="27"/>
  <c r="C27" i="27"/>
  <c r="B27" i="27"/>
  <c r="J26" i="27"/>
  <c r="K26" i="27" s="1"/>
  <c r="G26" i="27"/>
  <c r="D26" i="27"/>
  <c r="C26" i="27"/>
  <c r="B26" i="27"/>
  <c r="J25" i="27"/>
  <c r="K25" i="27" s="1"/>
  <c r="G25" i="27"/>
  <c r="D25" i="27"/>
  <c r="C25" i="27"/>
  <c r="B25" i="27"/>
  <c r="J24" i="27"/>
  <c r="K24" i="27" s="1"/>
  <c r="G24" i="27"/>
  <c r="D24" i="27"/>
  <c r="C24" i="27"/>
  <c r="B24" i="27"/>
  <c r="J23" i="27"/>
  <c r="K23" i="27" s="1"/>
  <c r="G23" i="27"/>
  <c r="D23" i="27"/>
  <c r="C23" i="27"/>
  <c r="B23" i="27"/>
  <c r="J22" i="27"/>
  <c r="K22" i="27" s="1"/>
  <c r="G22" i="27"/>
  <c r="D22" i="27"/>
  <c r="C22" i="27"/>
  <c r="B22" i="27"/>
  <c r="J21" i="27"/>
  <c r="K21" i="27" s="1"/>
  <c r="G21" i="27"/>
  <c r="D21" i="27"/>
  <c r="C21" i="27"/>
  <c r="B21" i="27"/>
  <c r="J20" i="27"/>
  <c r="K20" i="27" s="1"/>
  <c r="G20" i="27"/>
  <c r="D20" i="27"/>
  <c r="C20" i="27"/>
  <c r="B20" i="27"/>
  <c r="J19" i="27"/>
  <c r="K19" i="27" s="1"/>
  <c r="G19" i="27"/>
  <c r="D19" i="27"/>
  <c r="C19" i="27"/>
  <c r="B19" i="27"/>
  <c r="J18" i="27"/>
  <c r="K18" i="27" s="1"/>
  <c r="G18" i="27"/>
  <c r="D18" i="27"/>
  <c r="C18" i="27"/>
  <c r="B18" i="27"/>
  <c r="J17" i="27"/>
  <c r="K17" i="27" s="1"/>
  <c r="G17" i="27"/>
  <c r="D17" i="27"/>
  <c r="C17" i="27"/>
  <c r="B17" i="27"/>
  <c r="J16" i="27"/>
  <c r="K16" i="27" s="1"/>
  <c r="G16" i="27"/>
  <c r="D16" i="27"/>
  <c r="C16" i="27"/>
  <c r="B16" i="27"/>
  <c r="J15" i="27"/>
  <c r="K15" i="27" s="1"/>
  <c r="G15" i="27"/>
  <c r="D15" i="27"/>
  <c r="C15" i="27"/>
  <c r="B15" i="27"/>
  <c r="J14" i="27"/>
  <c r="K14" i="27" s="1"/>
  <c r="G14" i="27"/>
  <c r="D14" i="27"/>
  <c r="C14" i="27"/>
  <c r="B14" i="27"/>
  <c r="J13" i="27"/>
  <c r="K13" i="27" s="1"/>
  <c r="G13" i="27"/>
  <c r="D13" i="27"/>
  <c r="C13" i="27"/>
  <c r="B13" i="27"/>
  <c r="J12" i="27"/>
  <c r="K12" i="27" s="1"/>
  <c r="G12" i="27"/>
  <c r="D12" i="27"/>
  <c r="C12" i="27"/>
  <c r="B12" i="27"/>
  <c r="J11" i="27"/>
  <c r="K11" i="27" s="1"/>
  <c r="G11" i="27"/>
  <c r="D11" i="27"/>
  <c r="C11" i="27"/>
  <c r="B11" i="27"/>
  <c r="J10" i="27"/>
  <c r="K10" i="27" s="1"/>
  <c r="G10" i="27"/>
  <c r="D10" i="27"/>
  <c r="C10" i="27"/>
  <c r="B10" i="27"/>
  <c r="J9" i="27"/>
  <c r="K9" i="27" s="1"/>
  <c r="G9" i="27"/>
  <c r="D9" i="27"/>
  <c r="C9" i="27"/>
  <c r="B9" i="27"/>
  <c r="J4" i="27"/>
  <c r="G4" i="27"/>
  <c r="D4" i="27"/>
  <c r="A4" i="27"/>
  <c r="J208" i="26"/>
  <c r="I208" i="26"/>
  <c r="F208" i="26"/>
  <c r="D208" i="26"/>
  <c r="C208" i="26"/>
  <c r="B208" i="26"/>
  <c r="J207" i="26"/>
  <c r="I207" i="26"/>
  <c r="F207" i="26"/>
  <c r="D207" i="26"/>
  <c r="C207" i="26"/>
  <c r="B207" i="26"/>
  <c r="J206" i="26"/>
  <c r="I206" i="26"/>
  <c r="F206" i="26"/>
  <c r="D206" i="26"/>
  <c r="C206" i="26"/>
  <c r="B206" i="26"/>
  <c r="J205" i="26"/>
  <c r="I205" i="26"/>
  <c r="F205" i="26"/>
  <c r="D205" i="26"/>
  <c r="C205" i="26"/>
  <c r="B205" i="26"/>
  <c r="J204" i="26"/>
  <c r="I204" i="26"/>
  <c r="F204" i="26"/>
  <c r="D204" i="26"/>
  <c r="C204" i="26"/>
  <c r="B204" i="26"/>
  <c r="J203" i="26"/>
  <c r="I203" i="26"/>
  <c r="F203" i="26"/>
  <c r="D203" i="26"/>
  <c r="C203" i="26"/>
  <c r="B203" i="26"/>
  <c r="J202" i="26"/>
  <c r="I202" i="26"/>
  <c r="F202" i="26"/>
  <c r="D202" i="26"/>
  <c r="C202" i="26"/>
  <c r="B202" i="26"/>
  <c r="J201" i="26"/>
  <c r="I201" i="26"/>
  <c r="F201" i="26"/>
  <c r="D201" i="26"/>
  <c r="C201" i="26"/>
  <c r="B201" i="26"/>
  <c r="J200" i="26"/>
  <c r="I200" i="26"/>
  <c r="F200" i="26"/>
  <c r="D200" i="26"/>
  <c r="C200" i="26"/>
  <c r="B200" i="26"/>
  <c r="J199" i="26"/>
  <c r="I199" i="26"/>
  <c r="F199" i="26"/>
  <c r="D199" i="26"/>
  <c r="C199" i="26"/>
  <c r="B199" i="26"/>
  <c r="J198" i="26"/>
  <c r="I198" i="26"/>
  <c r="F198" i="26"/>
  <c r="D198" i="26"/>
  <c r="C198" i="26"/>
  <c r="B198" i="26"/>
  <c r="J197" i="26"/>
  <c r="I197" i="26"/>
  <c r="F197" i="26"/>
  <c r="D197" i="26"/>
  <c r="C197" i="26"/>
  <c r="B197" i="26"/>
  <c r="J196" i="26"/>
  <c r="I196" i="26"/>
  <c r="F196" i="26"/>
  <c r="D196" i="26"/>
  <c r="C196" i="26"/>
  <c r="B196" i="26"/>
  <c r="J195" i="26"/>
  <c r="I195" i="26"/>
  <c r="F195" i="26"/>
  <c r="D195" i="26"/>
  <c r="C195" i="26"/>
  <c r="B195" i="26"/>
  <c r="J194" i="26"/>
  <c r="I194" i="26"/>
  <c r="F194" i="26"/>
  <c r="D194" i="26"/>
  <c r="C194" i="26"/>
  <c r="B194" i="26"/>
  <c r="J193" i="26"/>
  <c r="I193" i="26"/>
  <c r="F193" i="26"/>
  <c r="D193" i="26"/>
  <c r="C193" i="26"/>
  <c r="B193" i="26"/>
  <c r="J192" i="26"/>
  <c r="I192" i="26"/>
  <c r="F192" i="26"/>
  <c r="D192" i="26"/>
  <c r="C192" i="26"/>
  <c r="B192" i="26"/>
  <c r="J191" i="26"/>
  <c r="I191" i="26"/>
  <c r="F191" i="26"/>
  <c r="D191" i="26"/>
  <c r="C191" i="26"/>
  <c r="B191" i="26"/>
  <c r="J190" i="26"/>
  <c r="I190" i="26"/>
  <c r="F190" i="26"/>
  <c r="D190" i="26"/>
  <c r="C190" i="26"/>
  <c r="B190" i="26"/>
  <c r="J189" i="26"/>
  <c r="I189" i="26"/>
  <c r="F189" i="26"/>
  <c r="D189" i="26"/>
  <c r="C189" i="26"/>
  <c r="B189" i="26"/>
  <c r="J188" i="26"/>
  <c r="I188" i="26"/>
  <c r="F188" i="26"/>
  <c r="D188" i="26"/>
  <c r="C188" i="26"/>
  <c r="B188" i="26"/>
  <c r="J187" i="26"/>
  <c r="I187" i="26"/>
  <c r="F187" i="26"/>
  <c r="D187" i="26"/>
  <c r="C187" i="26"/>
  <c r="B187" i="26"/>
  <c r="J186" i="26"/>
  <c r="I186" i="26"/>
  <c r="F186" i="26"/>
  <c r="D186" i="26"/>
  <c r="C186" i="26"/>
  <c r="B186" i="26"/>
  <c r="J185" i="26"/>
  <c r="I185" i="26"/>
  <c r="F185" i="26"/>
  <c r="D185" i="26"/>
  <c r="C185" i="26"/>
  <c r="B185" i="26"/>
  <c r="J184" i="26"/>
  <c r="I184" i="26"/>
  <c r="F184" i="26"/>
  <c r="D184" i="26"/>
  <c r="C184" i="26"/>
  <c r="B184" i="26"/>
  <c r="J183" i="26"/>
  <c r="I183" i="26"/>
  <c r="F183" i="26"/>
  <c r="D183" i="26"/>
  <c r="C183" i="26"/>
  <c r="B183" i="26"/>
  <c r="J182" i="26"/>
  <c r="I182" i="26"/>
  <c r="F182" i="26"/>
  <c r="D182" i="26"/>
  <c r="C182" i="26"/>
  <c r="B182" i="26"/>
  <c r="J181" i="26"/>
  <c r="I181" i="26"/>
  <c r="F181" i="26"/>
  <c r="D181" i="26"/>
  <c r="C181" i="26"/>
  <c r="B181" i="26"/>
  <c r="J180" i="26"/>
  <c r="I180" i="26"/>
  <c r="F180" i="26"/>
  <c r="D180" i="26"/>
  <c r="C180" i="26"/>
  <c r="B180" i="26"/>
  <c r="J179" i="26"/>
  <c r="I179" i="26"/>
  <c r="F179" i="26"/>
  <c r="D179" i="26"/>
  <c r="C179" i="26"/>
  <c r="B179" i="26"/>
  <c r="J178" i="26"/>
  <c r="I178" i="26"/>
  <c r="F178" i="26"/>
  <c r="D178" i="26"/>
  <c r="C178" i="26"/>
  <c r="B178" i="26"/>
  <c r="J177" i="26"/>
  <c r="I177" i="26"/>
  <c r="F177" i="26"/>
  <c r="D177" i="26"/>
  <c r="C177" i="26"/>
  <c r="B177" i="26"/>
  <c r="J176" i="26"/>
  <c r="I176" i="26"/>
  <c r="F176" i="26"/>
  <c r="D176" i="26"/>
  <c r="C176" i="26"/>
  <c r="B176" i="26"/>
  <c r="J175" i="26"/>
  <c r="I175" i="26"/>
  <c r="F175" i="26"/>
  <c r="D175" i="26"/>
  <c r="C175" i="26"/>
  <c r="B175" i="26"/>
  <c r="J174" i="26"/>
  <c r="I174" i="26"/>
  <c r="F174" i="26"/>
  <c r="D174" i="26"/>
  <c r="C174" i="26"/>
  <c r="B174" i="26"/>
  <c r="J173" i="26"/>
  <c r="I173" i="26"/>
  <c r="F173" i="26"/>
  <c r="D173" i="26"/>
  <c r="C173" i="26"/>
  <c r="B173" i="26"/>
  <c r="J172" i="26"/>
  <c r="I172" i="26"/>
  <c r="F172" i="26"/>
  <c r="D172" i="26"/>
  <c r="C172" i="26"/>
  <c r="B172" i="26"/>
  <c r="J171" i="26"/>
  <c r="I171" i="26"/>
  <c r="F171" i="26"/>
  <c r="D171" i="26"/>
  <c r="C171" i="26"/>
  <c r="B171" i="26"/>
  <c r="J170" i="26"/>
  <c r="I170" i="26"/>
  <c r="F170" i="26"/>
  <c r="D170" i="26"/>
  <c r="C170" i="26"/>
  <c r="B170" i="26"/>
  <c r="J169" i="26"/>
  <c r="I169" i="26"/>
  <c r="F169" i="26"/>
  <c r="D169" i="26"/>
  <c r="C169" i="26"/>
  <c r="B169" i="26"/>
  <c r="J168" i="26"/>
  <c r="I168" i="26"/>
  <c r="F168" i="26"/>
  <c r="D168" i="26"/>
  <c r="C168" i="26"/>
  <c r="B168" i="26"/>
  <c r="J167" i="26"/>
  <c r="I167" i="26"/>
  <c r="F167" i="26"/>
  <c r="D167" i="26"/>
  <c r="C167" i="26"/>
  <c r="B167" i="26"/>
  <c r="J166" i="26"/>
  <c r="I166" i="26"/>
  <c r="F166" i="26"/>
  <c r="D166" i="26"/>
  <c r="C166" i="26"/>
  <c r="B166" i="26"/>
  <c r="J165" i="26"/>
  <c r="I165" i="26"/>
  <c r="F165" i="26"/>
  <c r="D165" i="26"/>
  <c r="C165" i="26"/>
  <c r="B165" i="26"/>
  <c r="J164" i="26"/>
  <c r="I164" i="26"/>
  <c r="F164" i="26"/>
  <c r="D164" i="26"/>
  <c r="C164" i="26"/>
  <c r="B164" i="26"/>
  <c r="J163" i="26"/>
  <c r="I163" i="26"/>
  <c r="F163" i="26"/>
  <c r="D163" i="26"/>
  <c r="C163" i="26"/>
  <c r="B163" i="26"/>
  <c r="J162" i="26"/>
  <c r="I162" i="26"/>
  <c r="F162" i="26"/>
  <c r="D162" i="26"/>
  <c r="C162" i="26"/>
  <c r="B162" i="26"/>
  <c r="J161" i="26"/>
  <c r="I161" i="26"/>
  <c r="F161" i="26"/>
  <c r="D161" i="26"/>
  <c r="C161" i="26"/>
  <c r="B161" i="26"/>
  <c r="J160" i="26"/>
  <c r="I160" i="26"/>
  <c r="F160" i="26"/>
  <c r="D160" i="26"/>
  <c r="C160" i="26"/>
  <c r="B160" i="26"/>
  <c r="J159" i="26"/>
  <c r="I159" i="26"/>
  <c r="F159" i="26"/>
  <c r="D159" i="26"/>
  <c r="C159" i="26"/>
  <c r="B159" i="26"/>
  <c r="J158" i="26"/>
  <c r="I158" i="26"/>
  <c r="F158" i="26"/>
  <c r="D158" i="26"/>
  <c r="C158" i="26"/>
  <c r="B158" i="26"/>
  <c r="J157" i="26"/>
  <c r="I157" i="26"/>
  <c r="F157" i="26"/>
  <c r="D157" i="26"/>
  <c r="C157" i="26"/>
  <c r="B157" i="26"/>
  <c r="J156" i="26"/>
  <c r="I156" i="26"/>
  <c r="F156" i="26"/>
  <c r="D156" i="26"/>
  <c r="C156" i="26"/>
  <c r="B156" i="26"/>
  <c r="J155" i="26"/>
  <c r="I155" i="26"/>
  <c r="F155" i="26"/>
  <c r="D155" i="26"/>
  <c r="C155" i="26"/>
  <c r="B155" i="26"/>
  <c r="J154" i="26"/>
  <c r="I154" i="26"/>
  <c r="F154" i="26"/>
  <c r="D154" i="26"/>
  <c r="C154" i="26"/>
  <c r="B154" i="26"/>
  <c r="J153" i="26"/>
  <c r="I153" i="26"/>
  <c r="F153" i="26"/>
  <c r="D153" i="26"/>
  <c r="C153" i="26"/>
  <c r="B153" i="26"/>
  <c r="J152" i="26"/>
  <c r="I152" i="26"/>
  <c r="F152" i="26"/>
  <c r="D152" i="26"/>
  <c r="C152" i="26"/>
  <c r="B152" i="26"/>
  <c r="J151" i="26"/>
  <c r="I151" i="26"/>
  <c r="F151" i="26"/>
  <c r="D151" i="26"/>
  <c r="C151" i="26"/>
  <c r="B151" i="26"/>
  <c r="J150" i="26"/>
  <c r="I150" i="26"/>
  <c r="F150" i="26"/>
  <c r="D150" i="26"/>
  <c r="C150" i="26"/>
  <c r="B150" i="26"/>
  <c r="J149" i="26"/>
  <c r="I149" i="26"/>
  <c r="F149" i="26"/>
  <c r="D149" i="26"/>
  <c r="C149" i="26"/>
  <c r="B149" i="26"/>
  <c r="J148" i="26"/>
  <c r="I148" i="26"/>
  <c r="F148" i="26"/>
  <c r="D148" i="26"/>
  <c r="C148" i="26"/>
  <c r="B148" i="26"/>
  <c r="J147" i="26"/>
  <c r="I147" i="26"/>
  <c r="F147" i="26"/>
  <c r="D147" i="26"/>
  <c r="C147" i="26"/>
  <c r="B147" i="26"/>
  <c r="J146" i="26"/>
  <c r="I146" i="26"/>
  <c r="F146" i="26"/>
  <c r="D146" i="26"/>
  <c r="C146" i="26"/>
  <c r="B146" i="26"/>
  <c r="J145" i="26"/>
  <c r="I145" i="26"/>
  <c r="F145" i="26"/>
  <c r="D145" i="26"/>
  <c r="C145" i="26"/>
  <c r="B145" i="26"/>
  <c r="J144" i="26"/>
  <c r="I144" i="26"/>
  <c r="F144" i="26"/>
  <c r="D144" i="26"/>
  <c r="C144" i="26"/>
  <c r="B144" i="26"/>
  <c r="J143" i="26"/>
  <c r="I143" i="26"/>
  <c r="F143" i="26"/>
  <c r="D143" i="26"/>
  <c r="C143" i="26"/>
  <c r="B143" i="26"/>
  <c r="J142" i="26"/>
  <c r="I142" i="26"/>
  <c r="F142" i="26"/>
  <c r="D142" i="26"/>
  <c r="C142" i="26"/>
  <c r="B142" i="26"/>
  <c r="J141" i="26"/>
  <c r="I141" i="26"/>
  <c r="F141" i="26"/>
  <c r="D141" i="26"/>
  <c r="C141" i="26"/>
  <c r="B141" i="26"/>
  <c r="J140" i="26"/>
  <c r="I140" i="26"/>
  <c r="F140" i="26"/>
  <c r="D140" i="26"/>
  <c r="C140" i="26"/>
  <c r="B140" i="26"/>
  <c r="J139" i="26"/>
  <c r="I139" i="26"/>
  <c r="F139" i="26"/>
  <c r="D139" i="26"/>
  <c r="C139" i="26"/>
  <c r="B139" i="26"/>
  <c r="J138" i="26"/>
  <c r="I138" i="26"/>
  <c r="F138" i="26"/>
  <c r="D138" i="26"/>
  <c r="C138" i="26"/>
  <c r="B138" i="26"/>
  <c r="J137" i="26"/>
  <c r="I137" i="26"/>
  <c r="F137" i="26"/>
  <c r="D137" i="26"/>
  <c r="C137" i="26"/>
  <c r="B137" i="26"/>
  <c r="J136" i="26"/>
  <c r="I136" i="26"/>
  <c r="F136" i="26"/>
  <c r="D136" i="26"/>
  <c r="C136" i="26"/>
  <c r="B136" i="26"/>
  <c r="J135" i="26"/>
  <c r="I135" i="26"/>
  <c r="F135" i="26"/>
  <c r="D135" i="26"/>
  <c r="C135" i="26"/>
  <c r="B135" i="26"/>
  <c r="J134" i="26"/>
  <c r="I134" i="26"/>
  <c r="F134" i="26"/>
  <c r="D134" i="26"/>
  <c r="C134" i="26"/>
  <c r="B134" i="26"/>
  <c r="J133" i="26"/>
  <c r="I133" i="26"/>
  <c r="F133" i="26"/>
  <c r="D133" i="26"/>
  <c r="C133" i="26"/>
  <c r="B133" i="26"/>
  <c r="J132" i="26"/>
  <c r="I132" i="26"/>
  <c r="F132" i="26"/>
  <c r="D132" i="26"/>
  <c r="C132" i="26"/>
  <c r="B132" i="26"/>
  <c r="J131" i="26"/>
  <c r="I131" i="26"/>
  <c r="F131" i="26"/>
  <c r="D131" i="26"/>
  <c r="C131" i="26"/>
  <c r="B131" i="26"/>
  <c r="J130" i="26"/>
  <c r="I130" i="26"/>
  <c r="F130" i="26"/>
  <c r="D130" i="26"/>
  <c r="C130" i="26"/>
  <c r="B130" i="26"/>
  <c r="J129" i="26"/>
  <c r="I129" i="26"/>
  <c r="F129" i="26"/>
  <c r="D129" i="26"/>
  <c r="C129" i="26"/>
  <c r="B129" i="26"/>
  <c r="J128" i="26"/>
  <c r="I128" i="26"/>
  <c r="F128" i="26"/>
  <c r="D128" i="26"/>
  <c r="C128" i="26"/>
  <c r="B128" i="26"/>
  <c r="J127" i="26"/>
  <c r="I127" i="26"/>
  <c r="F127" i="26"/>
  <c r="D127" i="26"/>
  <c r="C127" i="26"/>
  <c r="B127" i="26"/>
  <c r="J126" i="26"/>
  <c r="I126" i="26"/>
  <c r="F126" i="26"/>
  <c r="D126" i="26"/>
  <c r="C126" i="26"/>
  <c r="B126" i="26"/>
  <c r="J125" i="26"/>
  <c r="I125" i="26"/>
  <c r="F125" i="26"/>
  <c r="D125" i="26"/>
  <c r="C125" i="26"/>
  <c r="B125" i="26"/>
  <c r="J124" i="26"/>
  <c r="I124" i="26"/>
  <c r="F124" i="26"/>
  <c r="D124" i="26"/>
  <c r="C124" i="26"/>
  <c r="B124" i="26"/>
  <c r="J123" i="26"/>
  <c r="I123" i="26"/>
  <c r="F123" i="26"/>
  <c r="D123" i="26"/>
  <c r="C123" i="26"/>
  <c r="B123" i="26"/>
  <c r="J122" i="26"/>
  <c r="I122" i="26"/>
  <c r="F122" i="26"/>
  <c r="D122" i="26"/>
  <c r="C122" i="26"/>
  <c r="B122" i="26"/>
  <c r="J121" i="26"/>
  <c r="I121" i="26"/>
  <c r="F121" i="26"/>
  <c r="D121" i="26"/>
  <c r="C121" i="26"/>
  <c r="B121" i="26"/>
  <c r="J120" i="26"/>
  <c r="I120" i="26"/>
  <c r="F120" i="26"/>
  <c r="D120" i="26"/>
  <c r="C120" i="26"/>
  <c r="B120" i="26"/>
  <c r="J119" i="26"/>
  <c r="I119" i="26"/>
  <c r="F119" i="26"/>
  <c r="D119" i="26"/>
  <c r="C119" i="26"/>
  <c r="B119" i="26"/>
  <c r="J118" i="26"/>
  <c r="I118" i="26"/>
  <c r="F118" i="26"/>
  <c r="D118" i="26"/>
  <c r="C118" i="26"/>
  <c r="B118" i="26"/>
  <c r="J117" i="26"/>
  <c r="I117" i="26"/>
  <c r="F117" i="26"/>
  <c r="D117" i="26"/>
  <c r="C117" i="26"/>
  <c r="B117" i="26"/>
  <c r="J116" i="26"/>
  <c r="I116" i="26"/>
  <c r="F116" i="26"/>
  <c r="D116" i="26"/>
  <c r="C116" i="26"/>
  <c r="B116" i="26"/>
  <c r="J115" i="26"/>
  <c r="I115" i="26"/>
  <c r="F115" i="26"/>
  <c r="D115" i="26"/>
  <c r="C115" i="26"/>
  <c r="B115" i="26"/>
  <c r="J114" i="26"/>
  <c r="I114" i="26"/>
  <c r="F114" i="26"/>
  <c r="D114" i="26"/>
  <c r="C114" i="26"/>
  <c r="B114" i="26"/>
  <c r="J113" i="26"/>
  <c r="I113" i="26"/>
  <c r="F113" i="26"/>
  <c r="D113" i="26"/>
  <c r="C113" i="26"/>
  <c r="B113" i="26"/>
  <c r="J112" i="26"/>
  <c r="I112" i="26"/>
  <c r="F112" i="26"/>
  <c r="D112" i="26"/>
  <c r="C112" i="26"/>
  <c r="B112" i="26"/>
  <c r="J111" i="26"/>
  <c r="I111" i="26"/>
  <c r="F111" i="26"/>
  <c r="D111" i="26"/>
  <c r="C111" i="26"/>
  <c r="B111" i="26"/>
  <c r="J110" i="26"/>
  <c r="I110" i="26"/>
  <c r="F110" i="26"/>
  <c r="D110" i="26"/>
  <c r="C110" i="26"/>
  <c r="B110" i="26"/>
  <c r="J109" i="26"/>
  <c r="I109" i="26"/>
  <c r="F109" i="26"/>
  <c r="D109" i="26"/>
  <c r="C109" i="26"/>
  <c r="B109" i="26"/>
  <c r="J108" i="26"/>
  <c r="I108" i="26"/>
  <c r="F108" i="26"/>
  <c r="D108" i="26"/>
  <c r="C108" i="26"/>
  <c r="B108" i="26"/>
  <c r="J107" i="26"/>
  <c r="I107" i="26"/>
  <c r="F107" i="26"/>
  <c r="D107" i="26"/>
  <c r="C107" i="26"/>
  <c r="B107" i="26"/>
  <c r="J106" i="26"/>
  <c r="I106" i="26"/>
  <c r="F106" i="26"/>
  <c r="D106" i="26"/>
  <c r="C106" i="26"/>
  <c r="B106" i="26"/>
  <c r="J105" i="26"/>
  <c r="I105" i="26"/>
  <c r="F105" i="26"/>
  <c r="D105" i="26"/>
  <c r="C105" i="26"/>
  <c r="B105" i="26"/>
  <c r="J104" i="26"/>
  <c r="I104" i="26"/>
  <c r="F104" i="26"/>
  <c r="D104" i="26"/>
  <c r="C104" i="26"/>
  <c r="B104" i="26"/>
  <c r="J103" i="26"/>
  <c r="I103" i="26"/>
  <c r="F103" i="26"/>
  <c r="D103" i="26"/>
  <c r="C103" i="26"/>
  <c r="B103" i="26"/>
  <c r="J102" i="26"/>
  <c r="I102" i="26"/>
  <c r="F102" i="26"/>
  <c r="D102" i="26"/>
  <c r="C102" i="26"/>
  <c r="B102" i="26"/>
  <c r="J101" i="26"/>
  <c r="I101" i="26"/>
  <c r="F101" i="26"/>
  <c r="D101" i="26"/>
  <c r="C101" i="26"/>
  <c r="B101" i="26"/>
  <c r="J100" i="26"/>
  <c r="I100" i="26"/>
  <c r="F100" i="26"/>
  <c r="D100" i="26"/>
  <c r="C100" i="26"/>
  <c r="B100" i="26"/>
  <c r="J99" i="26"/>
  <c r="I99" i="26"/>
  <c r="F99" i="26"/>
  <c r="D99" i="26"/>
  <c r="C99" i="26"/>
  <c r="B99" i="26"/>
  <c r="J98" i="26"/>
  <c r="I98" i="26"/>
  <c r="F98" i="26"/>
  <c r="D98" i="26"/>
  <c r="C98" i="26"/>
  <c r="B98" i="26"/>
  <c r="J97" i="26"/>
  <c r="I97" i="26"/>
  <c r="F97" i="26"/>
  <c r="D97" i="26"/>
  <c r="C97" i="26"/>
  <c r="B97" i="26"/>
  <c r="J96" i="26"/>
  <c r="I96" i="26"/>
  <c r="F96" i="26"/>
  <c r="D96" i="26"/>
  <c r="C96" i="26"/>
  <c r="B96" i="26"/>
  <c r="J95" i="26"/>
  <c r="I95" i="26"/>
  <c r="F95" i="26"/>
  <c r="D95" i="26"/>
  <c r="C95" i="26"/>
  <c r="B95" i="26"/>
  <c r="J94" i="26"/>
  <c r="I94" i="26"/>
  <c r="F94" i="26"/>
  <c r="D94" i="26"/>
  <c r="C94" i="26"/>
  <c r="B94" i="26"/>
  <c r="J93" i="26"/>
  <c r="I93" i="26"/>
  <c r="F93" i="26"/>
  <c r="D93" i="26"/>
  <c r="C93" i="26"/>
  <c r="B93" i="26"/>
  <c r="J92" i="26"/>
  <c r="I92" i="26"/>
  <c r="F92" i="26"/>
  <c r="D92" i="26"/>
  <c r="C92" i="26"/>
  <c r="B92" i="26"/>
  <c r="J91" i="26"/>
  <c r="I91" i="26"/>
  <c r="F91" i="26"/>
  <c r="D91" i="26"/>
  <c r="C91" i="26"/>
  <c r="B91" i="26"/>
  <c r="J90" i="26"/>
  <c r="I90" i="26"/>
  <c r="F90" i="26"/>
  <c r="D90" i="26"/>
  <c r="C90" i="26"/>
  <c r="B90" i="26"/>
  <c r="J89" i="26"/>
  <c r="I89" i="26"/>
  <c r="F89" i="26"/>
  <c r="D89" i="26"/>
  <c r="C89" i="26"/>
  <c r="B89" i="26"/>
  <c r="J88" i="26"/>
  <c r="I88" i="26"/>
  <c r="F88" i="26"/>
  <c r="D88" i="26"/>
  <c r="C88" i="26"/>
  <c r="B88" i="26"/>
  <c r="J87" i="26"/>
  <c r="I87" i="26"/>
  <c r="F87" i="26"/>
  <c r="D87" i="26"/>
  <c r="C87" i="26"/>
  <c r="B87" i="26"/>
  <c r="J86" i="26"/>
  <c r="I86" i="26"/>
  <c r="F86" i="26"/>
  <c r="D86" i="26"/>
  <c r="C86" i="26"/>
  <c r="B86" i="26"/>
  <c r="J85" i="26"/>
  <c r="I85" i="26"/>
  <c r="F85" i="26"/>
  <c r="D85" i="26"/>
  <c r="C85" i="26"/>
  <c r="B85" i="26"/>
  <c r="J84" i="26"/>
  <c r="I84" i="26"/>
  <c r="F84" i="26"/>
  <c r="D84" i="26"/>
  <c r="C84" i="26"/>
  <c r="B84" i="26"/>
  <c r="J83" i="26"/>
  <c r="I83" i="26"/>
  <c r="F83" i="26"/>
  <c r="D83" i="26"/>
  <c r="C83" i="26"/>
  <c r="B83" i="26"/>
  <c r="J82" i="26"/>
  <c r="I82" i="26"/>
  <c r="F82" i="26"/>
  <c r="D82" i="26"/>
  <c r="C82" i="26"/>
  <c r="B82" i="26"/>
  <c r="J81" i="26"/>
  <c r="I81" i="26"/>
  <c r="F81" i="26"/>
  <c r="D81" i="26"/>
  <c r="C81" i="26"/>
  <c r="B81" i="26"/>
  <c r="J80" i="26"/>
  <c r="I80" i="26"/>
  <c r="F80" i="26"/>
  <c r="D80" i="26"/>
  <c r="C80" i="26"/>
  <c r="B80" i="26"/>
  <c r="J79" i="26"/>
  <c r="I79" i="26"/>
  <c r="F79" i="26"/>
  <c r="D79" i="26"/>
  <c r="C79" i="26"/>
  <c r="B79" i="26"/>
  <c r="J78" i="26"/>
  <c r="I78" i="26"/>
  <c r="F78" i="26"/>
  <c r="D78" i="26"/>
  <c r="C78" i="26"/>
  <c r="B78" i="26"/>
  <c r="J77" i="26"/>
  <c r="I77" i="26"/>
  <c r="F77" i="26"/>
  <c r="D77" i="26"/>
  <c r="C77" i="26"/>
  <c r="B77" i="26"/>
  <c r="J76" i="26"/>
  <c r="I76" i="26"/>
  <c r="F76" i="26"/>
  <c r="D76" i="26"/>
  <c r="C76" i="26"/>
  <c r="B76" i="26"/>
  <c r="J75" i="26"/>
  <c r="I75" i="26"/>
  <c r="F75" i="26"/>
  <c r="D75" i="26"/>
  <c r="C75" i="26"/>
  <c r="B75" i="26"/>
  <c r="J74" i="26"/>
  <c r="I74" i="26"/>
  <c r="F74" i="26"/>
  <c r="D74" i="26"/>
  <c r="C74" i="26"/>
  <c r="B74" i="26"/>
  <c r="J73" i="26"/>
  <c r="I73" i="26"/>
  <c r="F73" i="26"/>
  <c r="D73" i="26"/>
  <c r="C73" i="26"/>
  <c r="B73" i="26"/>
  <c r="J72" i="26"/>
  <c r="I72" i="26"/>
  <c r="F72" i="26"/>
  <c r="D72" i="26"/>
  <c r="C72" i="26"/>
  <c r="B72" i="26"/>
  <c r="J71" i="26"/>
  <c r="I71" i="26"/>
  <c r="F71" i="26"/>
  <c r="D71" i="26"/>
  <c r="C71" i="26"/>
  <c r="B71" i="26"/>
  <c r="J70" i="26"/>
  <c r="I70" i="26"/>
  <c r="F70" i="26"/>
  <c r="D70" i="26"/>
  <c r="C70" i="26"/>
  <c r="B70" i="26"/>
  <c r="J69" i="26"/>
  <c r="I69" i="26"/>
  <c r="F69" i="26"/>
  <c r="D69" i="26"/>
  <c r="C69" i="26"/>
  <c r="B69" i="26"/>
  <c r="J68" i="26"/>
  <c r="I68" i="26"/>
  <c r="F68" i="26"/>
  <c r="D68" i="26"/>
  <c r="C68" i="26"/>
  <c r="B68" i="26"/>
  <c r="J67" i="26"/>
  <c r="I67" i="26"/>
  <c r="F67" i="26"/>
  <c r="D67" i="26"/>
  <c r="C67" i="26"/>
  <c r="B67" i="26"/>
  <c r="J66" i="26"/>
  <c r="I66" i="26"/>
  <c r="F66" i="26"/>
  <c r="D66" i="26"/>
  <c r="C66" i="26"/>
  <c r="B66" i="26"/>
  <c r="J65" i="26"/>
  <c r="I65" i="26"/>
  <c r="F65" i="26"/>
  <c r="D65" i="26"/>
  <c r="C65" i="26"/>
  <c r="B65" i="26"/>
  <c r="J64" i="26"/>
  <c r="I64" i="26"/>
  <c r="F64" i="26"/>
  <c r="D64" i="26"/>
  <c r="C64" i="26"/>
  <c r="B64" i="26"/>
  <c r="J63" i="26"/>
  <c r="I63" i="26"/>
  <c r="F63" i="26"/>
  <c r="D63" i="26"/>
  <c r="C63" i="26"/>
  <c r="B63" i="26"/>
  <c r="J62" i="26"/>
  <c r="I62" i="26"/>
  <c r="F62" i="26"/>
  <c r="D62" i="26"/>
  <c r="C62" i="26"/>
  <c r="B62" i="26"/>
  <c r="J61" i="26"/>
  <c r="I61" i="26"/>
  <c r="F61" i="26"/>
  <c r="D61" i="26"/>
  <c r="C61" i="26"/>
  <c r="B61" i="26"/>
  <c r="J60" i="26"/>
  <c r="I60" i="26"/>
  <c r="F60" i="26"/>
  <c r="D60" i="26"/>
  <c r="C60" i="26"/>
  <c r="B60" i="26"/>
  <c r="J59" i="26"/>
  <c r="I59" i="26"/>
  <c r="F59" i="26"/>
  <c r="D59" i="26"/>
  <c r="C59" i="26"/>
  <c r="B59" i="26"/>
  <c r="J58" i="26"/>
  <c r="I58" i="26"/>
  <c r="F58" i="26"/>
  <c r="D58" i="26"/>
  <c r="C58" i="26"/>
  <c r="B58" i="26"/>
  <c r="J57" i="26"/>
  <c r="I57" i="26"/>
  <c r="F57" i="26"/>
  <c r="D57" i="26"/>
  <c r="C57" i="26"/>
  <c r="B57" i="26"/>
  <c r="J56" i="26"/>
  <c r="I56" i="26"/>
  <c r="F56" i="26"/>
  <c r="D56" i="26"/>
  <c r="C56" i="26"/>
  <c r="B56" i="26"/>
  <c r="J55" i="26"/>
  <c r="I55" i="26"/>
  <c r="F55" i="26"/>
  <c r="D55" i="26"/>
  <c r="C55" i="26"/>
  <c r="B55" i="26"/>
  <c r="J54" i="26"/>
  <c r="I54" i="26"/>
  <c r="F54" i="26"/>
  <c r="D54" i="26"/>
  <c r="C54" i="26"/>
  <c r="B54" i="26"/>
  <c r="J53" i="26"/>
  <c r="I53" i="26"/>
  <c r="F53" i="26"/>
  <c r="D53" i="26"/>
  <c r="C53" i="26"/>
  <c r="B53" i="26"/>
  <c r="J52" i="26"/>
  <c r="I52" i="26"/>
  <c r="F52" i="26"/>
  <c r="D52" i="26"/>
  <c r="C52" i="26"/>
  <c r="B52" i="26"/>
  <c r="J51" i="26"/>
  <c r="I51" i="26"/>
  <c r="F51" i="26"/>
  <c r="D51" i="26"/>
  <c r="C51" i="26"/>
  <c r="B51" i="26"/>
  <c r="J50" i="26"/>
  <c r="I50" i="26"/>
  <c r="F50" i="26"/>
  <c r="D50" i="26"/>
  <c r="C50" i="26"/>
  <c r="B50" i="26"/>
  <c r="J49" i="26"/>
  <c r="I49" i="26"/>
  <c r="F49" i="26"/>
  <c r="D49" i="26"/>
  <c r="C49" i="26"/>
  <c r="B49" i="26"/>
  <c r="J48" i="26"/>
  <c r="I48" i="26"/>
  <c r="F48" i="26"/>
  <c r="D48" i="26"/>
  <c r="C48" i="26"/>
  <c r="B48" i="26"/>
  <c r="J47" i="26"/>
  <c r="I47" i="26"/>
  <c r="F47" i="26"/>
  <c r="D47" i="26"/>
  <c r="C47" i="26"/>
  <c r="B47" i="26"/>
  <c r="J46" i="26"/>
  <c r="I46" i="26"/>
  <c r="F46" i="26"/>
  <c r="D46" i="26"/>
  <c r="C46" i="26"/>
  <c r="B46" i="26"/>
  <c r="J45" i="26"/>
  <c r="I45" i="26"/>
  <c r="F45" i="26"/>
  <c r="D45" i="26"/>
  <c r="C45" i="26"/>
  <c r="B45" i="26"/>
  <c r="J44" i="26"/>
  <c r="I44" i="26"/>
  <c r="F44" i="26"/>
  <c r="D44" i="26"/>
  <c r="C44" i="26"/>
  <c r="B44" i="26"/>
  <c r="J43" i="26"/>
  <c r="I43" i="26"/>
  <c r="F43" i="26"/>
  <c r="D43" i="26"/>
  <c r="C43" i="26"/>
  <c r="B43" i="26"/>
  <c r="J42" i="26"/>
  <c r="I42" i="26"/>
  <c r="F42" i="26"/>
  <c r="D42" i="26"/>
  <c r="C42" i="26"/>
  <c r="B42" i="26"/>
  <c r="J41" i="26"/>
  <c r="I41" i="26"/>
  <c r="F41" i="26"/>
  <c r="D41" i="26"/>
  <c r="C41" i="26"/>
  <c r="B41" i="26"/>
  <c r="J40" i="26"/>
  <c r="I40" i="26"/>
  <c r="F40" i="26"/>
  <c r="D40" i="26"/>
  <c r="C40" i="26"/>
  <c r="B40" i="26"/>
  <c r="J39" i="26"/>
  <c r="I39" i="26"/>
  <c r="F39" i="26"/>
  <c r="D39" i="26"/>
  <c r="C39" i="26"/>
  <c r="B39" i="26"/>
  <c r="J38" i="26"/>
  <c r="I38" i="26"/>
  <c r="F38" i="26"/>
  <c r="D38" i="26"/>
  <c r="C38" i="26"/>
  <c r="B38" i="26"/>
  <c r="J37" i="26"/>
  <c r="I37" i="26"/>
  <c r="F37" i="26"/>
  <c r="D37" i="26"/>
  <c r="C37" i="26"/>
  <c r="B37" i="26"/>
  <c r="J36" i="26"/>
  <c r="I36" i="26"/>
  <c r="F36" i="26"/>
  <c r="D36" i="26"/>
  <c r="C36" i="26"/>
  <c r="B36" i="26"/>
  <c r="J35" i="26"/>
  <c r="I35" i="26"/>
  <c r="F35" i="26"/>
  <c r="D35" i="26"/>
  <c r="C35" i="26"/>
  <c r="B35" i="26"/>
  <c r="J34" i="26"/>
  <c r="I34" i="26"/>
  <c r="F34" i="26"/>
  <c r="D34" i="26"/>
  <c r="C34" i="26"/>
  <c r="B34" i="26"/>
  <c r="J33" i="26"/>
  <c r="I33" i="26"/>
  <c r="F33" i="26"/>
  <c r="D33" i="26"/>
  <c r="C33" i="26"/>
  <c r="B33" i="26"/>
  <c r="J32" i="26"/>
  <c r="I32" i="26"/>
  <c r="F32" i="26"/>
  <c r="D32" i="26"/>
  <c r="C32" i="26"/>
  <c r="B32" i="26"/>
  <c r="J31" i="26"/>
  <c r="I31" i="26"/>
  <c r="F31" i="26"/>
  <c r="D31" i="26"/>
  <c r="C31" i="26"/>
  <c r="B31" i="26"/>
  <c r="J30" i="26"/>
  <c r="I30" i="26"/>
  <c r="F30" i="26"/>
  <c r="D30" i="26"/>
  <c r="C30" i="26"/>
  <c r="B30" i="26"/>
  <c r="J29" i="26"/>
  <c r="I29" i="26"/>
  <c r="F29" i="26"/>
  <c r="D29" i="26"/>
  <c r="C29" i="26"/>
  <c r="B29" i="26"/>
  <c r="J28" i="26"/>
  <c r="I28" i="26"/>
  <c r="F28" i="26"/>
  <c r="D28" i="26"/>
  <c r="C28" i="26"/>
  <c r="B28" i="26"/>
  <c r="J27" i="26"/>
  <c r="I27" i="26"/>
  <c r="F27" i="26"/>
  <c r="D27" i="26"/>
  <c r="C27" i="26"/>
  <c r="B27" i="26"/>
  <c r="J26" i="26"/>
  <c r="I26" i="26"/>
  <c r="F26" i="26"/>
  <c r="D26" i="26"/>
  <c r="C26" i="26"/>
  <c r="B26" i="26"/>
  <c r="J25" i="26"/>
  <c r="I25" i="26"/>
  <c r="F25" i="26"/>
  <c r="D25" i="26"/>
  <c r="C25" i="26"/>
  <c r="B25" i="26"/>
  <c r="J24" i="26"/>
  <c r="I24" i="26"/>
  <c r="F24" i="26"/>
  <c r="D24" i="26"/>
  <c r="C24" i="26"/>
  <c r="B24" i="26"/>
  <c r="J23" i="26"/>
  <c r="I23" i="26"/>
  <c r="F23" i="26"/>
  <c r="D23" i="26"/>
  <c r="C23" i="26"/>
  <c r="B23" i="26"/>
  <c r="J22" i="26"/>
  <c r="I22" i="26"/>
  <c r="F22" i="26"/>
  <c r="D22" i="26"/>
  <c r="C22" i="26"/>
  <c r="B22" i="26"/>
  <c r="J21" i="26"/>
  <c r="I21" i="26"/>
  <c r="F21" i="26"/>
  <c r="D21" i="26"/>
  <c r="C21" i="26"/>
  <c r="B21" i="26"/>
  <c r="J20" i="26"/>
  <c r="I20" i="26"/>
  <c r="F20" i="26"/>
  <c r="D20" i="26"/>
  <c r="C20" i="26"/>
  <c r="B20" i="26"/>
  <c r="J19" i="26"/>
  <c r="I19" i="26"/>
  <c r="F19" i="26"/>
  <c r="D19" i="26"/>
  <c r="C19" i="26"/>
  <c r="B19" i="26"/>
  <c r="J18" i="26"/>
  <c r="I18" i="26"/>
  <c r="F18" i="26"/>
  <c r="D18" i="26"/>
  <c r="C18" i="26"/>
  <c r="B18" i="26"/>
  <c r="J17" i="26"/>
  <c r="I17" i="26"/>
  <c r="F17" i="26"/>
  <c r="D17" i="26"/>
  <c r="C17" i="26"/>
  <c r="B17" i="26"/>
  <c r="J16" i="26"/>
  <c r="I16" i="26"/>
  <c r="F16" i="26"/>
  <c r="D16" i="26"/>
  <c r="C16" i="26"/>
  <c r="B16" i="26"/>
  <c r="J15" i="26"/>
  <c r="I15" i="26"/>
  <c r="F15" i="26"/>
  <c r="D15" i="26"/>
  <c r="C15" i="26"/>
  <c r="B15" i="26"/>
  <c r="J14" i="26"/>
  <c r="I14" i="26"/>
  <c r="F14" i="26"/>
  <c r="D14" i="26"/>
  <c r="C14" i="26"/>
  <c r="B14" i="26"/>
  <c r="J13" i="26"/>
  <c r="I13" i="26"/>
  <c r="F13" i="26"/>
  <c r="D13" i="26"/>
  <c r="C13" i="26"/>
  <c r="B13" i="26"/>
  <c r="J12" i="26"/>
  <c r="I12" i="26"/>
  <c r="F12" i="26"/>
  <c r="D12" i="26"/>
  <c r="C12" i="26"/>
  <c r="B12" i="26"/>
  <c r="J11" i="26"/>
  <c r="I11" i="26"/>
  <c r="F11" i="26"/>
  <c r="D11" i="26"/>
  <c r="C11" i="26"/>
  <c r="B11" i="26"/>
  <c r="J10" i="26"/>
  <c r="I10" i="26"/>
  <c r="F10" i="26"/>
  <c r="D10" i="26"/>
  <c r="C10" i="26"/>
  <c r="B10" i="26"/>
  <c r="J9" i="26"/>
  <c r="I9" i="26"/>
  <c r="F9" i="26"/>
  <c r="D9" i="26"/>
  <c r="C9" i="26"/>
  <c r="B9" i="26"/>
  <c r="G4" i="26"/>
  <c r="D4" i="26"/>
  <c r="A4" i="26"/>
  <c r="K213" i="25"/>
  <c r="J213" i="25"/>
  <c r="I213" i="25"/>
  <c r="D213" i="25"/>
  <c r="C213" i="25"/>
  <c r="A213" i="25"/>
  <c r="K212" i="25"/>
  <c r="J212" i="25"/>
  <c r="I212" i="25"/>
  <c r="D212" i="25"/>
  <c r="C212" i="25"/>
  <c r="A212" i="25"/>
  <c r="K211" i="25"/>
  <c r="J211" i="25"/>
  <c r="I211" i="25"/>
  <c r="D211" i="25"/>
  <c r="C211" i="25"/>
  <c r="A211" i="25"/>
  <c r="K210" i="25"/>
  <c r="J210" i="25"/>
  <c r="I210" i="25"/>
  <c r="D210" i="25"/>
  <c r="C210" i="25"/>
  <c r="A210" i="25"/>
  <c r="K209" i="25"/>
  <c r="J209" i="25"/>
  <c r="I209" i="25"/>
  <c r="D209" i="25"/>
  <c r="C209" i="25"/>
  <c r="A209" i="25"/>
  <c r="K208" i="25"/>
  <c r="J208" i="25"/>
  <c r="I208" i="25"/>
  <c r="D208" i="25"/>
  <c r="C208" i="25"/>
  <c r="A208" i="25"/>
  <c r="K207" i="25"/>
  <c r="J207" i="25"/>
  <c r="I207" i="25"/>
  <c r="D207" i="25"/>
  <c r="C207" i="25"/>
  <c r="A207" i="25"/>
  <c r="K206" i="25"/>
  <c r="J206" i="25"/>
  <c r="I206" i="25"/>
  <c r="D206" i="25"/>
  <c r="C206" i="25"/>
  <c r="A206" i="25"/>
  <c r="K205" i="25"/>
  <c r="J205" i="25"/>
  <c r="I205" i="25"/>
  <c r="D205" i="25"/>
  <c r="C205" i="25"/>
  <c r="A205" i="25"/>
  <c r="K204" i="25"/>
  <c r="J204" i="25"/>
  <c r="I204" i="25"/>
  <c r="D204" i="25"/>
  <c r="C204" i="25"/>
  <c r="A204" i="25"/>
  <c r="K203" i="25"/>
  <c r="J203" i="25"/>
  <c r="I203" i="25"/>
  <c r="D203" i="25"/>
  <c r="C203" i="25"/>
  <c r="A203" i="25"/>
  <c r="K202" i="25"/>
  <c r="J202" i="25"/>
  <c r="I202" i="25"/>
  <c r="D202" i="25"/>
  <c r="C202" i="25"/>
  <c r="A202" i="25"/>
  <c r="K201" i="25"/>
  <c r="J201" i="25"/>
  <c r="I201" i="25"/>
  <c r="D201" i="25"/>
  <c r="C201" i="25"/>
  <c r="A201" i="25"/>
  <c r="K200" i="25"/>
  <c r="J200" i="25"/>
  <c r="I200" i="25"/>
  <c r="D200" i="25"/>
  <c r="C200" i="25"/>
  <c r="A200" i="25"/>
  <c r="K199" i="25"/>
  <c r="J199" i="25"/>
  <c r="I199" i="25"/>
  <c r="D199" i="25"/>
  <c r="C199" i="25"/>
  <c r="A199" i="25"/>
  <c r="K198" i="25"/>
  <c r="J198" i="25"/>
  <c r="I198" i="25"/>
  <c r="D198" i="25"/>
  <c r="C198" i="25"/>
  <c r="A198" i="25"/>
  <c r="K197" i="25"/>
  <c r="J197" i="25"/>
  <c r="I197" i="25"/>
  <c r="D197" i="25"/>
  <c r="C197" i="25"/>
  <c r="A197" i="25"/>
  <c r="K196" i="25"/>
  <c r="J196" i="25"/>
  <c r="I196" i="25"/>
  <c r="D196" i="25"/>
  <c r="C196" i="25"/>
  <c r="A196" i="25"/>
  <c r="K195" i="25"/>
  <c r="J195" i="25"/>
  <c r="I195" i="25"/>
  <c r="D195" i="25"/>
  <c r="C195" i="25"/>
  <c r="A195" i="25"/>
  <c r="K194" i="25"/>
  <c r="J194" i="25"/>
  <c r="I194" i="25"/>
  <c r="D194" i="25"/>
  <c r="C194" i="25"/>
  <c r="A194" i="25"/>
  <c r="K193" i="25"/>
  <c r="J193" i="25"/>
  <c r="I193" i="25"/>
  <c r="D193" i="25"/>
  <c r="C193" i="25"/>
  <c r="A193" i="25"/>
  <c r="K192" i="25"/>
  <c r="J192" i="25"/>
  <c r="I192" i="25"/>
  <c r="D192" i="25"/>
  <c r="C192" i="25"/>
  <c r="A192" i="25"/>
  <c r="K191" i="25"/>
  <c r="J191" i="25"/>
  <c r="I191" i="25"/>
  <c r="D191" i="25"/>
  <c r="C191" i="25"/>
  <c r="A191" i="25"/>
  <c r="K190" i="25"/>
  <c r="J190" i="25"/>
  <c r="I190" i="25"/>
  <c r="D190" i="25"/>
  <c r="C190" i="25"/>
  <c r="A190" i="25"/>
  <c r="K189" i="25"/>
  <c r="J189" i="25"/>
  <c r="I189" i="25"/>
  <c r="D189" i="25"/>
  <c r="C189" i="25"/>
  <c r="A189" i="25"/>
  <c r="K188" i="25"/>
  <c r="J188" i="25"/>
  <c r="I188" i="25"/>
  <c r="D188" i="25"/>
  <c r="C188" i="25"/>
  <c r="A188" i="25"/>
  <c r="K187" i="25"/>
  <c r="J187" i="25"/>
  <c r="I187" i="25"/>
  <c r="D187" i="25"/>
  <c r="C187" i="25"/>
  <c r="A187" i="25"/>
  <c r="K186" i="25"/>
  <c r="J186" i="25"/>
  <c r="I186" i="25"/>
  <c r="D186" i="25"/>
  <c r="C186" i="25"/>
  <c r="A186" i="25"/>
  <c r="K185" i="25"/>
  <c r="J185" i="25"/>
  <c r="I185" i="25"/>
  <c r="D185" i="25"/>
  <c r="C185" i="25"/>
  <c r="A185" i="25"/>
  <c r="K184" i="25"/>
  <c r="J184" i="25"/>
  <c r="I184" i="25"/>
  <c r="D184" i="25"/>
  <c r="C184" i="25"/>
  <c r="A184" i="25"/>
  <c r="K183" i="25"/>
  <c r="J183" i="25"/>
  <c r="I183" i="25"/>
  <c r="D183" i="25"/>
  <c r="C183" i="25"/>
  <c r="A183" i="25"/>
  <c r="K182" i="25"/>
  <c r="J182" i="25"/>
  <c r="I182" i="25"/>
  <c r="D182" i="25"/>
  <c r="C182" i="25"/>
  <c r="A182" i="25"/>
  <c r="K181" i="25"/>
  <c r="J181" i="25"/>
  <c r="I181" i="25"/>
  <c r="D181" i="25"/>
  <c r="C181" i="25"/>
  <c r="A181" i="25"/>
  <c r="K180" i="25"/>
  <c r="J180" i="25"/>
  <c r="I180" i="25"/>
  <c r="D180" i="25"/>
  <c r="C180" i="25"/>
  <c r="A180" i="25"/>
  <c r="K179" i="25"/>
  <c r="J179" i="25"/>
  <c r="I179" i="25"/>
  <c r="D179" i="25"/>
  <c r="C179" i="25"/>
  <c r="A179" i="25"/>
  <c r="K178" i="25"/>
  <c r="J178" i="25"/>
  <c r="I178" i="25"/>
  <c r="D178" i="25"/>
  <c r="C178" i="25"/>
  <c r="A178" i="25"/>
  <c r="K177" i="25"/>
  <c r="J177" i="25"/>
  <c r="I177" i="25"/>
  <c r="D177" i="25"/>
  <c r="C177" i="25"/>
  <c r="A177" i="25"/>
  <c r="K176" i="25"/>
  <c r="J176" i="25"/>
  <c r="I176" i="25"/>
  <c r="D176" i="25"/>
  <c r="C176" i="25"/>
  <c r="A176" i="25"/>
  <c r="K175" i="25"/>
  <c r="J175" i="25"/>
  <c r="I175" i="25"/>
  <c r="D175" i="25"/>
  <c r="C175" i="25"/>
  <c r="A175" i="25"/>
  <c r="K174" i="25"/>
  <c r="J174" i="25"/>
  <c r="I174" i="25"/>
  <c r="D174" i="25"/>
  <c r="C174" i="25"/>
  <c r="A174" i="25"/>
  <c r="K173" i="25"/>
  <c r="J173" i="25"/>
  <c r="I173" i="25"/>
  <c r="D173" i="25"/>
  <c r="C173" i="25"/>
  <c r="A173" i="25"/>
  <c r="K172" i="25"/>
  <c r="J172" i="25"/>
  <c r="I172" i="25"/>
  <c r="D172" i="25"/>
  <c r="C172" i="25"/>
  <c r="A172" i="25"/>
  <c r="K171" i="25"/>
  <c r="J171" i="25"/>
  <c r="I171" i="25"/>
  <c r="D171" i="25"/>
  <c r="C171" i="25"/>
  <c r="A171" i="25"/>
  <c r="K170" i="25"/>
  <c r="J170" i="25"/>
  <c r="I170" i="25"/>
  <c r="D170" i="25"/>
  <c r="C170" i="25"/>
  <c r="A170" i="25"/>
  <c r="K169" i="25"/>
  <c r="J169" i="25"/>
  <c r="I169" i="25"/>
  <c r="D169" i="25"/>
  <c r="C169" i="25"/>
  <c r="A169" i="25"/>
  <c r="K168" i="25"/>
  <c r="J168" i="25"/>
  <c r="I168" i="25"/>
  <c r="D168" i="25"/>
  <c r="C168" i="25"/>
  <c r="A168" i="25"/>
  <c r="K167" i="25"/>
  <c r="J167" i="25"/>
  <c r="I167" i="25"/>
  <c r="D167" i="25"/>
  <c r="C167" i="25"/>
  <c r="A167" i="25"/>
  <c r="K166" i="25"/>
  <c r="J166" i="25"/>
  <c r="I166" i="25"/>
  <c r="D166" i="25"/>
  <c r="C166" i="25"/>
  <c r="A166" i="25"/>
  <c r="K165" i="25"/>
  <c r="J165" i="25"/>
  <c r="I165" i="25"/>
  <c r="D165" i="25"/>
  <c r="C165" i="25"/>
  <c r="A165" i="25"/>
  <c r="K164" i="25"/>
  <c r="J164" i="25"/>
  <c r="I164" i="25"/>
  <c r="D164" i="25"/>
  <c r="C164" i="25"/>
  <c r="A164" i="25"/>
  <c r="K163" i="25"/>
  <c r="J163" i="25"/>
  <c r="I163" i="25"/>
  <c r="D163" i="25"/>
  <c r="C163" i="25"/>
  <c r="A163" i="25"/>
  <c r="K162" i="25"/>
  <c r="J162" i="25"/>
  <c r="I162" i="25"/>
  <c r="D162" i="25"/>
  <c r="C162" i="25"/>
  <c r="A162" i="25"/>
  <c r="K161" i="25"/>
  <c r="J161" i="25"/>
  <c r="I161" i="25"/>
  <c r="D161" i="25"/>
  <c r="C161" i="25"/>
  <c r="A161" i="25"/>
  <c r="K160" i="25"/>
  <c r="J160" i="25"/>
  <c r="I160" i="25"/>
  <c r="D160" i="25"/>
  <c r="C160" i="25"/>
  <c r="A160" i="25"/>
  <c r="K159" i="25"/>
  <c r="J159" i="25"/>
  <c r="I159" i="25"/>
  <c r="D159" i="25"/>
  <c r="C159" i="25"/>
  <c r="A159" i="25"/>
  <c r="K158" i="25"/>
  <c r="J158" i="25"/>
  <c r="I158" i="25"/>
  <c r="D158" i="25"/>
  <c r="C158" i="25"/>
  <c r="A158" i="25"/>
  <c r="K157" i="25"/>
  <c r="J157" i="25"/>
  <c r="I157" i="25"/>
  <c r="D157" i="25"/>
  <c r="C157" i="25"/>
  <c r="A157" i="25"/>
  <c r="K156" i="25"/>
  <c r="J156" i="25"/>
  <c r="I156" i="25"/>
  <c r="D156" i="25"/>
  <c r="C156" i="25"/>
  <c r="A156" i="25"/>
  <c r="K155" i="25"/>
  <c r="J155" i="25"/>
  <c r="I155" i="25"/>
  <c r="D155" i="25"/>
  <c r="C155" i="25"/>
  <c r="A155" i="25"/>
  <c r="K154" i="25"/>
  <c r="J154" i="25"/>
  <c r="I154" i="25"/>
  <c r="D154" i="25"/>
  <c r="C154" i="25"/>
  <c r="A154" i="25"/>
  <c r="K153" i="25"/>
  <c r="J153" i="25"/>
  <c r="I153" i="25"/>
  <c r="D153" i="25"/>
  <c r="C153" i="25"/>
  <c r="A153" i="25"/>
  <c r="K152" i="25"/>
  <c r="J152" i="25"/>
  <c r="I152" i="25"/>
  <c r="D152" i="25"/>
  <c r="C152" i="25"/>
  <c r="A152" i="25"/>
  <c r="K151" i="25"/>
  <c r="J151" i="25"/>
  <c r="I151" i="25"/>
  <c r="D151" i="25"/>
  <c r="C151" i="25"/>
  <c r="A151" i="25"/>
  <c r="K150" i="25"/>
  <c r="J150" i="25"/>
  <c r="I150" i="25"/>
  <c r="D150" i="25"/>
  <c r="C150" i="25"/>
  <c r="A150" i="25"/>
  <c r="K149" i="25"/>
  <c r="J149" i="25"/>
  <c r="I149" i="25"/>
  <c r="D149" i="25"/>
  <c r="C149" i="25"/>
  <c r="A149" i="25"/>
  <c r="K148" i="25"/>
  <c r="J148" i="25"/>
  <c r="I148" i="25"/>
  <c r="D148" i="25"/>
  <c r="C148" i="25"/>
  <c r="A148" i="25"/>
  <c r="K147" i="25"/>
  <c r="J147" i="25"/>
  <c r="I147" i="25"/>
  <c r="D147" i="25"/>
  <c r="C147" i="25"/>
  <c r="A147" i="25"/>
  <c r="K146" i="25"/>
  <c r="J146" i="25"/>
  <c r="I146" i="25"/>
  <c r="D146" i="25"/>
  <c r="C146" i="25"/>
  <c r="A146" i="25"/>
  <c r="K145" i="25"/>
  <c r="J145" i="25"/>
  <c r="I145" i="25"/>
  <c r="D145" i="25"/>
  <c r="C145" i="25"/>
  <c r="A145" i="25"/>
  <c r="K144" i="25"/>
  <c r="J144" i="25"/>
  <c r="I144" i="25"/>
  <c r="D144" i="25"/>
  <c r="C144" i="25"/>
  <c r="A144" i="25"/>
  <c r="K143" i="25"/>
  <c r="J143" i="25"/>
  <c r="I143" i="25"/>
  <c r="D143" i="25"/>
  <c r="C143" i="25"/>
  <c r="A143" i="25"/>
  <c r="K142" i="25"/>
  <c r="J142" i="25"/>
  <c r="I142" i="25"/>
  <c r="D142" i="25"/>
  <c r="C142" i="25"/>
  <c r="A142" i="25"/>
  <c r="K141" i="25"/>
  <c r="J141" i="25"/>
  <c r="I141" i="25"/>
  <c r="D141" i="25"/>
  <c r="C141" i="25"/>
  <c r="A141" i="25"/>
  <c r="K140" i="25"/>
  <c r="J140" i="25"/>
  <c r="I140" i="25"/>
  <c r="D140" i="25"/>
  <c r="C140" i="25"/>
  <c r="A140" i="25"/>
  <c r="K139" i="25"/>
  <c r="J139" i="25"/>
  <c r="I139" i="25"/>
  <c r="D139" i="25"/>
  <c r="C139" i="25"/>
  <c r="A139" i="25"/>
  <c r="K138" i="25"/>
  <c r="J138" i="25"/>
  <c r="I138" i="25"/>
  <c r="D138" i="25"/>
  <c r="C138" i="25"/>
  <c r="A138" i="25"/>
  <c r="K137" i="25"/>
  <c r="J137" i="25"/>
  <c r="I137" i="25"/>
  <c r="D137" i="25"/>
  <c r="C137" i="25"/>
  <c r="A137" i="25"/>
  <c r="K136" i="25"/>
  <c r="J136" i="25"/>
  <c r="I136" i="25"/>
  <c r="D136" i="25"/>
  <c r="C136" i="25"/>
  <c r="A136" i="25"/>
  <c r="K135" i="25"/>
  <c r="J135" i="25"/>
  <c r="I135" i="25"/>
  <c r="D135" i="25"/>
  <c r="C135" i="25"/>
  <c r="A135" i="25"/>
  <c r="K134" i="25"/>
  <c r="J134" i="25"/>
  <c r="I134" i="25"/>
  <c r="D134" i="25"/>
  <c r="C134" i="25"/>
  <c r="A134" i="25"/>
  <c r="K133" i="25"/>
  <c r="J133" i="25"/>
  <c r="I133" i="25"/>
  <c r="D133" i="25"/>
  <c r="C133" i="25"/>
  <c r="A133" i="25"/>
  <c r="K132" i="25"/>
  <c r="J132" i="25"/>
  <c r="I132" i="25"/>
  <c r="D132" i="25"/>
  <c r="C132" i="25"/>
  <c r="A132" i="25"/>
  <c r="K131" i="25"/>
  <c r="J131" i="25"/>
  <c r="I131" i="25"/>
  <c r="D131" i="25"/>
  <c r="C131" i="25"/>
  <c r="A131" i="25"/>
  <c r="K130" i="25"/>
  <c r="J130" i="25"/>
  <c r="I130" i="25"/>
  <c r="D130" i="25"/>
  <c r="C130" i="25"/>
  <c r="A130" i="25"/>
  <c r="K129" i="25"/>
  <c r="J129" i="25"/>
  <c r="I129" i="25"/>
  <c r="D129" i="25"/>
  <c r="C129" i="25"/>
  <c r="A129" i="25"/>
  <c r="K128" i="25"/>
  <c r="J128" i="25"/>
  <c r="I128" i="25"/>
  <c r="D128" i="25"/>
  <c r="C128" i="25"/>
  <c r="A128" i="25"/>
  <c r="K127" i="25"/>
  <c r="J127" i="25"/>
  <c r="I127" i="25"/>
  <c r="D127" i="25"/>
  <c r="C127" i="25"/>
  <c r="A127" i="25"/>
  <c r="K126" i="25"/>
  <c r="J126" i="25"/>
  <c r="I126" i="25"/>
  <c r="D126" i="25"/>
  <c r="C126" i="25"/>
  <c r="A126" i="25"/>
  <c r="K125" i="25"/>
  <c r="J125" i="25"/>
  <c r="I125" i="25"/>
  <c r="D125" i="25"/>
  <c r="C125" i="25"/>
  <c r="A125" i="25"/>
  <c r="K124" i="25"/>
  <c r="J124" i="25"/>
  <c r="I124" i="25"/>
  <c r="D124" i="25"/>
  <c r="C124" i="25"/>
  <c r="A124" i="25"/>
  <c r="K123" i="25"/>
  <c r="J123" i="25"/>
  <c r="I123" i="25"/>
  <c r="D123" i="25"/>
  <c r="C123" i="25"/>
  <c r="A123" i="25"/>
  <c r="K122" i="25"/>
  <c r="J122" i="25"/>
  <c r="I122" i="25"/>
  <c r="D122" i="25"/>
  <c r="C122" i="25"/>
  <c r="A122" i="25"/>
  <c r="K121" i="25"/>
  <c r="J121" i="25"/>
  <c r="I121" i="25"/>
  <c r="D121" i="25"/>
  <c r="C121" i="25"/>
  <c r="A121" i="25"/>
  <c r="K120" i="25"/>
  <c r="J120" i="25"/>
  <c r="I120" i="25"/>
  <c r="D120" i="25"/>
  <c r="C120" i="25"/>
  <c r="A120" i="25"/>
  <c r="K119" i="25"/>
  <c r="J119" i="25"/>
  <c r="I119" i="25"/>
  <c r="D119" i="25"/>
  <c r="C119" i="25"/>
  <c r="A119" i="25"/>
  <c r="K118" i="25"/>
  <c r="J118" i="25"/>
  <c r="I118" i="25"/>
  <c r="D118" i="25"/>
  <c r="C118" i="25"/>
  <c r="A118" i="25"/>
  <c r="K117" i="25"/>
  <c r="J117" i="25"/>
  <c r="I117" i="25"/>
  <c r="D117" i="25"/>
  <c r="C117" i="25"/>
  <c r="A117" i="25"/>
  <c r="K116" i="25"/>
  <c r="J116" i="25"/>
  <c r="I116" i="25"/>
  <c r="D116" i="25"/>
  <c r="C116" i="25"/>
  <c r="A116" i="25"/>
  <c r="K115" i="25"/>
  <c r="J115" i="25"/>
  <c r="I115" i="25"/>
  <c r="D115" i="25"/>
  <c r="C115" i="25"/>
  <c r="A115" i="25"/>
  <c r="K114" i="25"/>
  <c r="J114" i="25"/>
  <c r="I114" i="25"/>
  <c r="D114" i="25"/>
  <c r="C114" i="25"/>
  <c r="A114" i="25"/>
  <c r="K113" i="25"/>
  <c r="J113" i="25"/>
  <c r="I113" i="25"/>
  <c r="D113" i="25"/>
  <c r="C113" i="25"/>
  <c r="A113" i="25"/>
  <c r="K112" i="25"/>
  <c r="J112" i="25"/>
  <c r="I112" i="25"/>
  <c r="D112" i="25"/>
  <c r="C112" i="25"/>
  <c r="A112" i="25"/>
  <c r="K111" i="25"/>
  <c r="J111" i="25"/>
  <c r="I111" i="25"/>
  <c r="D111" i="25"/>
  <c r="C111" i="25"/>
  <c r="A111" i="25"/>
  <c r="K110" i="25"/>
  <c r="J110" i="25"/>
  <c r="I110" i="25"/>
  <c r="D110" i="25"/>
  <c r="C110" i="25"/>
  <c r="A110" i="25"/>
  <c r="K109" i="25"/>
  <c r="J109" i="25"/>
  <c r="I109" i="25"/>
  <c r="D109" i="25"/>
  <c r="C109" i="25"/>
  <c r="A109" i="25"/>
  <c r="K108" i="25"/>
  <c r="J108" i="25"/>
  <c r="I108" i="25"/>
  <c r="D108" i="25"/>
  <c r="C108" i="25"/>
  <c r="A108" i="25"/>
  <c r="K107" i="25"/>
  <c r="J107" i="25"/>
  <c r="I107" i="25"/>
  <c r="D107" i="25"/>
  <c r="C107" i="25"/>
  <c r="A107" i="25"/>
  <c r="K106" i="25"/>
  <c r="J106" i="25"/>
  <c r="I106" i="25"/>
  <c r="D106" i="25"/>
  <c r="C106" i="25"/>
  <c r="A106" i="25"/>
  <c r="K105" i="25"/>
  <c r="J105" i="25"/>
  <c r="I105" i="25"/>
  <c r="D105" i="25"/>
  <c r="C105" i="25"/>
  <c r="A105" i="25"/>
  <c r="K104" i="25"/>
  <c r="J104" i="25"/>
  <c r="I104" i="25"/>
  <c r="D104" i="25"/>
  <c r="C104" i="25"/>
  <c r="A104" i="25"/>
  <c r="K103" i="25"/>
  <c r="J103" i="25"/>
  <c r="I103" i="25"/>
  <c r="D103" i="25"/>
  <c r="C103" i="25"/>
  <c r="A103" i="25"/>
  <c r="K102" i="25"/>
  <c r="J102" i="25"/>
  <c r="I102" i="25"/>
  <c r="D102" i="25"/>
  <c r="C102" i="25"/>
  <c r="A102" i="25"/>
  <c r="K101" i="25"/>
  <c r="J101" i="25"/>
  <c r="I101" i="25"/>
  <c r="D101" i="25"/>
  <c r="C101" i="25"/>
  <c r="A101" i="25"/>
  <c r="K100" i="25"/>
  <c r="J100" i="25"/>
  <c r="I100" i="25"/>
  <c r="D100" i="25"/>
  <c r="C100" i="25"/>
  <c r="A100" i="25"/>
  <c r="K99" i="25"/>
  <c r="J99" i="25"/>
  <c r="I99" i="25"/>
  <c r="D99" i="25"/>
  <c r="C99" i="25"/>
  <c r="A99" i="25"/>
  <c r="K98" i="25"/>
  <c r="J98" i="25"/>
  <c r="I98" i="25"/>
  <c r="D98" i="25"/>
  <c r="C98" i="25"/>
  <c r="A98" i="25"/>
  <c r="K97" i="25"/>
  <c r="J97" i="25"/>
  <c r="I97" i="25"/>
  <c r="D97" i="25"/>
  <c r="C97" i="25"/>
  <c r="A97" i="25"/>
  <c r="K96" i="25"/>
  <c r="J96" i="25"/>
  <c r="I96" i="25"/>
  <c r="D96" i="25"/>
  <c r="C96" i="25"/>
  <c r="A96" i="25"/>
  <c r="K95" i="25"/>
  <c r="J95" i="25"/>
  <c r="I95" i="25"/>
  <c r="D95" i="25"/>
  <c r="C95" i="25"/>
  <c r="A95" i="25"/>
  <c r="K94" i="25"/>
  <c r="J94" i="25"/>
  <c r="I94" i="25"/>
  <c r="D94" i="25"/>
  <c r="C94" i="25"/>
  <c r="A94" i="25"/>
  <c r="K93" i="25"/>
  <c r="J93" i="25"/>
  <c r="I93" i="25"/>
  <c r="D93" i="25"/>
  <c r="C93" i="25"/>
  <c r="A93" i="25"/>
  <c r="K92" i="25"/>
  <c r="J92" i="25"/>
  <c r="I92" i="25"/>
  <c r="D92" i="25"/>
  <c r="C92" i="25"/>
  <c r="A92" i="25"/>
  <c r="K91" i="25"/>
  <c r="J91" i="25"/>
  <c r="I91" i="25"/>
  <c r="D91" i="25"/>
  <c r="C91" i="25"/>
  <c r="A91" i="25"/>
  <c r="K90" i="25"/>
  <c r="J90" i="25"/>
  <c r="I90" i="25"/>
  <c r="D90" i="25"/>
  <c r="C90" i="25"/>
  <c r="A90" i="25"/>
  <c r="K89" i="25"/>
  <c r="J89" i="25"/>
  <c r="I89" i="25"/>
  <c r="D89" i="25"/>
  <c r="C89" i="25"/>
  <c r="A89" i="25"/>
  <c r="K88" i="25"/>
  <c r="J88" i="25"/>
  <c r="I88" i="25"/>
  <c r="D88" i="25"/>
  <c r="C88" i="25"/>
  <c r="A88" i="25"/>
  <c r="K87" i="25"/>
  <c r="J87" i="25"/>
  <c r="I87" i="25"/>
  <c r="D87" i="25"/>
  <c r="C87" i="25"/>
  <c r="A87" i="25"/>
  <c r="K86" i="25"/>
  <c r="J86" i="25"/>
  <c r="I86" i="25"/>
  <c r="D86" i="25"/>
  <c r="C86" i="25"/>
  <c r="A86" i="25"/>
  <c r="K85" i="25"/>
  <c r="J85" i="25"/>
  <c r="I85" i="25"/>
  <c r="D85" i="25"/>
  <c r="C85" i="25"/>
  <c r="A85" i="25"/>
  <c r="K84" i="25"/>
  <c r="J84" i="25"/>
  <c r="I84" i="25"/>
  <c r="D84" i="25"/>
  <c r="C84" i="25"/>
  <c r="A84" i="25"/>
  <c r="K83" i="25"/>
  <c r="J83" i="25"/>
  <c r="I83" i="25"/>
  <c r="D83" i="25"/>
  <c r="C83" i="25"/>
  <c r="A83" i="25"/>
  <c r="K82" i="25"/>
  <c r="J82" i="25"/>
  <c r="I82" i="25"/>
  <c r="D82" i="25"/>
  <c r="C82" i="25"/>
  <c r="A82" i="25"/>
  <c r="K81" i="25"/>
  <c r="J81" i="25"/>
  <c r="I81" i="25"/>
  <c r="D81" i="25"/>
  <c r="C81" i="25"/>
  <c r="A81" i="25"/>
  <c r="K80" i="25"/>
  <c r="J80" i="25"/>
  <c r="I80" i="25"/>
  <c r="D80" i="25"/>
  <c r="C80" i="25"/>
  <c r="A80" i="25"/>
  <c r="K79" i="25"/>
  <c r="J79" i="25"/>
  <c r="I79" i="25"/>
  <c r="D79" i="25"/>
  <c r="C79" i="25"/>
  <c r="A79" i="25"/>
  <c r="K78" i="25"/>
  <c r="J78" i="25"/>
  <c r="I78" i="25"/>
  <c r="D78" i="25"/>
  <c r="C78" i="25"/>
  <c r="A78" i="25"/>
  <c r="K77" i="25"/>
  <c r="J77" i="25"/>
  <c r="I77" i="25"/>
  <c r="D77" i="25"/>
  <c r="C77" i="25"/>
  <c r="A77" i="25"/>
  <c r="K76" i="25"/>
  <c r="J76" i="25"/>
  <c r="I76" i="25"/>
  <c r="D76" i="25"/>
  <c r="C76" i="25"/>
  <c r="A76" i="25"/>
  <c r="K75" i="25"/>
  <c r="J75" i="25"/>
  <c r="I75" i="25"/>
  <c r="D75" i="25"/>
  <c r="C75" i="25"/>
  <c r="A75" i="25"/>
  <c r="K74" i="25"/>
  <c r="J74" i="25"/>
  <c r="I74" i="25"/>
  <c r="D74" i="25"/>
  <c r="C74" i="25"/>
  <c r="A74" i="25"/>
  <c r="K73" i="25"/>
  <c r="J73" i="25"/>
  <c r="I73" i="25"/>
  <c r="D73" i="25"/>
  <c r="C73" i="25"/>
  <c r="A73" i="25"/>
  <c r="K72" i="25"/>
  <c r="J72" i="25"/>
  <c r="I72" i="25"/>
  <c r="D72" i="25"/>
  <c r="C72" i="25"/>
  <c r="A72" i="25"/>
  <c r="K71" i="25"/>
  <c r="J71" i="25"/>
  <c r="I71" i="25"/>
  <c r="D71" i="25"/>
  <c r="C71" i="25"/>
  <c r="A71" i="25"/>
  <c r="K70" i="25"/>
  <c r="J70" i="25"/>
  <c r="I70" i="25"/>
  <c r="D70" i="25"/>
  <c r="C70" i="25"/>
  <c r="A70" i="25"/>
  <c r="K69" i="25"/>
  <c r="J69" i="25"/>
  <c r="I69" i="25"/>
  <c r="D69" i="25"/>
  <c r="C69" i="25"/>
  <c r="A69" i="25"/>
  <c r="K68" i="25"/>
  <c r="J68" i="25"/>
  <c r="I68" i="25"/>
  <c r="D68" i="25"/>
  <c r="C68" i="25"/>
  <c r="A68" i="25"/>
  <c r="K67" i="25"/>
  <c r="J67" i="25"/>
  <c r="I67" i="25"/>
  <c r="D67" i="25"/>
  <c r="C67" i="25"/>
  <c r="A67" i="25"/>
  <c r="K66" i="25"/>
  <c r="J66" i="25"/>
  <c r="I66" i="25"/>
  <c r="D66" i="25"/>
  <c r="C66" i="25"/>
  <c r="A66" i="25"/>
  <c r="K65" i="25"/>
  <c r="J65" i="25"/>
  <c r="I65" i="25"/>
  <c r="D65" i="25"/>
  <c r="C65" i="25"/>
  <c r="A65" i="25"/>
  <c r="K64" i="25"/>
  <c r="J64" i="25"/>
  <c r="I64" i="25"/>
  <c r="D64" i="25"/>
  <c r="C64" i="25"/>
  <c r="A64" i="25"/>
  <c r="K63" i="25"/>
  <c r="J63" i="25"/>
  <c r="I63" i="25"/>
  <c r="D63" i="25"/>
  <c r="C63" i="25"/>
  <c r="A63" i="25"/>
  <c r="K62" i="25"/>
  <c r="J62" i="25"/>
  <c r="I62" i="25"/>
  <c r="D62" i="25"/>
  <c r="C62" i="25"/>
  <c r="A62" i="25"/>
  <c r="K61" i="25"/>
  <c r="J61" i="25"/>
  <c r="I61" i="25"/>
  <c r="D61" i="25"/>
  <c r="C61" i="25"/>
  <c r="A61" i="25"/>
  <c r="K60" i="25"/>
  <c r="J60" i="25"/>
  <c r="I60" i="25"/>
  <c r="D60" i="25"/>
  <c r="C60" i="25"/>
  <c r="A60" i="25"/>
  <c r="K59" i="25"/>
  <c r="J59" i="25"/>
  <c r="I59" i="25"/>
  <c r="D59" i="25"/>
  <c r="C59" i="25"/>
  <c r="A59" i="25"/>
  <c r="K58" i="25"/>
  <c r="J58" i="25"/>
  <c r="I58" i="25"/>
  <c r="D58" i="25"/>
  <c r="C58" i="25"/>
  <c r="A58" i="25"/>
  <c r="K57" i="25"/>
  <c r="J57" i="25"/>
  <c r="I57" i="25"/>
  <c r="D57" i="25"/>
  <c r="C57" i="25"/>
  <c r="A57" i="25"/>
  <c r="K56" i="25"/>
  <c r="J56" i="25"/>
  <c r="I56" i="25"/>
  <c r="D56" i="25"/>
  <c r="C56" i="25"/>
  <c r="A56" i="25"/>
  <c r="K55" i="25"/>
  <c r="J55" i="25"/>
  <c r="I55" i="25"/>
  <c r="D55" i="25"/>
  <c r="C55" i="25"/>
  <c r="A55" i="25"/>
  <c r="K54" i="25"/>
  <c r="J54" i="25"/>
  <c r="I54" i="25"/>
  <c r="D54" i="25"/>
  <c r="C54" i="25"/>
  <c r="A54" i="25"/>
  <c r="K53" i="25"/>
  <c r="J53" i="25"/>
  <c r="I53" i="25"/>
  <c r="D53" i="25"/>
  <c r="C53" i="25"/>
  <c r="A53" i="25"/>
  <c r="K52" i="25"/>
  <c r="J52" i="25"/>
  <c r="I52" i="25"/>
  <c r="D52" i="25"/>
  <c r="C52" i="25"/>
  <c r="A52" i="25"/>
  <c r="K51" i="25"/>
  <c r="J51" i="25"/>
  <c r="I51" i="25"/>
  <c r="D51" i="25"/>
  <c r="C51" i="25"/>
  <c r="A51" i="25"/>
  <c r="K50" i="25"/>
  <c r="J50" i="25"/>
  <c r="I50" i="25"/>
  <c r="D50" i="25"/>
  <c r="C50" i="25"/>
  <c r="A50" i="25"/>
  <c r="K49" i="25"/>
  <c r="J49" i="25"/>
  <c r="I49" i="25"/>
  <c r="D49" i="25"/>
  <c r="C49" i="25"/>
  <c r="A49" i="25"/>
  <c r="K48" i="25"/>
  <c r="J48" i="25"/>
  <c r="I48" i="25"/>
  <c r="D48" i="25"/>
  <c r="C48" i="25"/>
  <c r="A48" i="25"/>
  <c r="K47" i="25"/>
  <c r="J47" i="25"/>
  <c r="I47" i="25"/>
  <c r="D47" i="25"/>
  <c r="C47" i="25"/>
  <c r="A47" i="25"/>
  <c r="K46" i="25"/>
  <c r="J46" i="25"/>
  <c r="I46" i="25"/>
  <c r="D46" i="25"/>
  <c r="C46" i="25"/>
  <c r="A46" i="25"/>
  <c r="K45" i="25"/>
  <c r="J45" i="25"/>
  <c r="I45" i="25"/>
  <c r="D45" i="25"/>
  <c r="C45" i="25"/>
  <c r="A45" i="25"/>
  <c r="K44" i="25"/>
  <c r="J44" i="25"/>
  <c r="I44" i="25"/>
  <c r="D44" i="25"/>
  <c r="C44" i="25"/>
  <c r="A44" i="25"/>
  <c r="K43" i="25"/>
  <c r="J43" i="25"/>
  <c r="I43" i="25"/>
  <c r="D43" i="25"/>
  <c r="C43" i="25"/>
  <c r="A43" i="25"/>
  <c r="K42" i="25"/>
  <c r="J42" i="25"/>
  <c r="I42" i="25"/>
  <c r="D42" i="25"/>
  <c r="C42" i="25"/>
  <c r="A42" i="25"/>
  <c r="K41" i="25"/>
  <c r="J41" i="25"/>
  <c r="I41" i="25"/>
  <c r="D41" i="25"/>
  <c r="C41" i="25"/>
  <c r="A41" i="25"/>
  <c r="K40" i="25"/>
  <c r="J40" i="25"/>
  <c r="I40" i="25"/>
  <c r="D40" i="25"/>
  <c r="C40" i="25"/>
  <c r="A40" i="25"/>
  <c r="K39" i="25"/>
  <c r="J39" i="25"/>
  <c r="I39" i="25"/>
  <c r="D39" i="25"/>
  <c r="C39" i="25"/>
  <c r="A39" i="25"/>
  <c r="K38" i="25"/>
  <c r="J38" i="25"/>
  <c r="I38" i="25"/>
  <c r="D38" i="25"/>
  <c r="C38" i="25"/>
  <c r="A38" i="25"/>
  <c r="K37" i="25"/>
  <c r="J37" i="25"/>
  <c r="I37" i="25"/>
  <c r="D37" i="25"/>
  <c r="C37" i="25"/>
  <c r="A37" i="25"/>
  <c r="K36" i="25"/>
  <c r="J36" i="25"/>
  <c r="I36" i="25"/>
  <c r="D36" i="25"/>
  <c r="C36" i="25"/>
  <c r="A36" i="25"/>
  <c r="K35" i="25"/>
  <c r="J35" i="25"/>
  <c r="I35" i="25"/>
  <c r="D35" i="25"/>
  <c r="C35" i="25"/>
  <c r="A35" i="25"/>
  <c r="K34" i="25"/>
  <c r="J34" i="25"/>
  <c r="I34" i="25"/>
  <c r="D34" i="25"/>
  <c r="C34" i="25"/>
  <c r="A34" i="25"/>
  <c r="K33" i="25"/>
  <c r="J33" i="25"/>
  <c r="I33" i="25"/>
  <c r="D33" i="25"/>
  <c r="C33" i="25"/>
  <c r="A33" i="25"/>
  <c r="K32" i="25"/>
  <c r="J32" i="25"/>
  <c r="I32" i="25"/>
  <c r="D32" i="25"/>
  <c r="C32" i="25"/>
  <c r="A32" i="25"/>
  <c r="K31" i="25"/>
  <c r="J31" i="25"/>
  <c r="I31" i="25"/>
  <c r="D31" i="25"/>
  <c r="C31" i="25"/>
  <c r="A31" i="25"/>
  <c r="K30" i="25"/>
  <c r="J30" i="25"/>
  <c r="I30" i="25"/>
  <c r="D30" i="25"/>
  <c r="C30" i="25"/>
  <c r="A30" i="25"/>
  <c r="K29" i="25"/>
  <c r="J29" i="25"/>
  <c r="I29" i="25"/>
  <c r="D29" i="25"/>
  <c r="C29" i="25"/>
  <c r="A29" i="25"/>
  <c r="K28" i="25"/>
  <c r="J28" i="25"/>
  <c r="I28" i="25"/>
  <c r="D28" i="25"/>
  <c r="C28" i="25"/>
  <c r="A28" i="25"/>
  <c r="K27" i="25"/>
  <c r="J27" i="25"/>
  <c r="I27" i="25"/>
  <c r="D27" i="25"/>
  <c r="C27" i="25"/>
  <c r="A27" i="25"/>
  <c r="K26" i="25"/>
  <c r="J26" i="25"/>
  <c r="I26" i="25"/>
  <c r="D26" i="25"/>
  <c r="C26" i="25"/>
  <c r="A26" i="25"/>
  <c r="K25" i="25"/>
  <c r="J25" i="25"/>
  <c r="I25" i="25"/>
  <c r="D25" i="25"/>
  <c r="C25" i="25"/>
  <c r="A25" i="25"/>
  <c r="K24" i="25"/>
  <c r="J24" i="25"/>
  <c r="I24" i="25"/>
  <c r="D24" i="25"/>
  <c r="C24" i="25"/>
  <c r="A24" i="25"/>
  <c r="K23" i="25"/>
  <c r="J23" i="25"/>
  <c r="I23" i="25"/>
  <c r="D23" i="25"/>
  <c r="C23" i="25"/>
  <c r="A23" i="25"/>
  <c r="K22" i="25"/>
  <c r="J22" i="25"/>
  <c r="I22" i="25"/>
  <c r="D22" i="25"/>
  <c r="C22" i="25"/>
  <c r="A22" i="25"/>
  <c r="K21" i="25"/>
  <c r="J21" i="25"/>
  <c r="I21" i="25"/>
  <c r="D21" i="25"/>
  <c r="C21" i="25"/>
  <c r="A21" i="25"/>
  <c r="K20" i="25"/>
  <c r="J20" i="25"/>
  <c r="I20" i="25"/>
  <c r="D20" i="25"/>
  <c r="C20" i="25"/>
  <c r="A20" i="25"/>
  <c r="K19" i="25"/>
  <c r="J19" i="25"/>
  <c r="I19" i="25"/>
  <c r="D19" i="25"/>
  <c r="C19" i="25"/>
  <c r="A19" i="25"/>
  <c r="K18" i="25"/>
  <c r="J18" i="25"/>
  <c r="I18" i="25"/>
  <c r="D18" i="25"/>
  <c r="C18" i="25"/>
  <c r="A18" i="25"/>
  <c r="K17" i="25"/>
  <c r="J17" i="25"/>
  <c r="I17" i="25"/>
  <c r="D17" i="25"/>
  <c r="C17" i="25"/>
  <c r="A17" i="25"/>
  <c r="K16" i="25"/>
  <c r="J16" i="25"/>
  <c r="I16" i="25"/>
  <c r="D16" i="25"/>
  <c r="C16" i="25"/>
  <c r="A16" i="25"/>
  <c r="K15" i="25"/>
  <c r="J15" i="25"/>
  <c r="I15" i="25"/>
  <c r="D15" i="25"/>
  <c r="C15" i="25"/>
  <c r="A15" i="25"/>
  <c r="K14" i="25"/>
  <c r="J14" i="25"/>
  <c r="I14" i="25"/>
  <c r="D14" i="25"/>
  <c r="C14" i="25"/>
  <c r="A14" i="25"/>
  <c r="B9" i="25"/>
  <c r="B10" i="25" s="1"/>
  <c r="B8" i="25"/>
  <c r="J208" i="24"/>
  <c r="K208" i="24" s="1"/>
  <c r="G208" i="24"/>
  <c r="D208" i="24"/>
  <c r="C208" i="24"/>
  <c r="B208" i="24"/>
  <c r="J207" i="24"/>
  <c r="K207" i="24" s="1"/>
  <c r="G207" i="24"/>
  <c r="D207" i="24"/>
  <c r="C207" i="24"/>
  <c r="B207" i="24"/>
  <c r="J206" i="24"/>
  <c r="K206" i="24" s="1"/>
  <c r="G206" i="24"/>
  <c r="D206" i="24"/>
  <c r="C206" i="24"/>
  <c r="B206" i="24"/>
  <c r="J205" i="24"/>
  <c r="K205" i="24" s="1"/>
  <c r="G205" i="24"/>
  <c r="D205" i="24"/>
  <c r="C205" i="24"/>
  <c r="B205" i="24"/>
  <c r="J204" i="24"/>
  <c r="K204" i="24" s="1"/>
  <c r="G204" i="24"/>
  <c r="D204" i="24"/>
  <c r="C204" i="24"/>
  <c r="B204" i="24"/>
  <c r="J203" i="24"/>
  <c r="K203" i="24" s="1"/>
  <c r="G203" i="24"/>
  <c r="D203" i="24"/>
  <c r="C203" i="24"/>
  <c r="B203" i="24"/>
  <c r="J202" i="24"/>
  <c r="K202" i="24" s="1"/>
  <c r="G202" i="24"/>
  <c r="D202" i="24"/>
  <c r="C202" i="24"/>
  <c r="B202" i="24"/>
  <c r="J201" i="24"/>
  <c r="K201" i="24" s="1"/>
  <c r="G201" i="24"/>
  <c r="D201" i="24"/>
  <c r="C201" i="24"/>
  <c r="B201" i="24"/>
  <c r="J200" i="24"/>
  <c r="K200" i="24" s="1"/>
  <c r="G200" i="24"/>
  <c r="D200" i="24"/>
  <c r="C200" i="24"/>
  <c r="B200" i="24"/>
  <c r="J199" i="24"/>
  <c r="K199" i="24" s="1"/>
  <c r="G199" i="24"/>
  <c r="D199" i="24"/>
  <c r="C199" i="24"/>
  <c r="B199" i="24"/>
  <c r="J198" i="24"/>
  <c r="K198" i="24" s="1"/>
  <c r="G198" i="24"/>
  <c r="D198" i="24"/>
  <c r="C198" i="24"/>
  <c r="B198" i="24"/>
  <c r="J197" i="24"/>
  <c r="K197" i="24" s="1"/>
  <c r="G197" i="24"/>
  <c r="D197" i="24"/>
  <c r="C197" i="24"/>
  <c r="B197" i="24"/>
  <c r="J196" i="24"/>
  <c r="K196" i="24" s="1"/>
  <c r="G196" i="24"/>
  <c r="D196" i="24"/>
  <c r="C196" i="24"/>
  <c r="B196" i="24"/>
  <c r="J195" i="24"/>
  <c r="K195" i="24" s="1"/>
  <c r="G195" i="24"/>
  <c r="D195" i="24"/>
  <c r="C195" i="24"/>
  <c r="B195" i="24"/>
  <c r="J194" i="24"/>
  <c r="K194" i="24" s="1"/>
  <c r="G194" i="24"/>
  <c r="D194" i="24"/>
  <c r="C194" i="24"/>
  <c r="B194" i="24"/>
  <c r="J193" i="24"/>
  <c r="K193" i="24" s="1"/>
  <c r="G193" i="24"/>
  <c r="D193" i="24"/>
  <c r="C193" i="24"/>
  <c r="B193" i="24"/>
  <c r="J192" i="24"/>
  <c r="K192" i="24" s="1"/>
  <c r="G192" i="24"/>
  <c r="D192" i="24"/>
  <c r="C192" i="24"/>
  <c r="B192" i="24"/>
  <c r="J191" i="24"/>
  <c r="K191" i="24" s="1"/>
  <c r="G191" i="24"/>
  <c r="D191" i="24"/>
  <c r="C191" i="24"/>
  <c r="B191" i="24"/>
  <c r="J190" i="24"/>
  <c r="K190" i="24" s="1"/>
  <c r="G190" i="24"/>
  <c r="D190" i="24"/>
  <c r="C190" i="24"/>
  <c r="B190" i="24"/>
  <c r="J189" i="24"/>
  <c r="K189" i="24" s="1"/>
  <c r="G189" i="24"/>
  <c r="D189" i="24"/>
  <c r="C189" i="24"/>
  <c r="B189" i="24"/>
  <c r="J188" i="24"/>
  <c r="K188" i="24" s="1"/>
  <c r="G188" i="24"/>
  <c r="D188" i="24"/>
  <c r="C188" i="24"/>
  <c r="B188" i="24"/>
  <c r="J187" i="24"/>
  <c r="K187" i="24" s="1"/>
  <c r="G187" i="24"/>
  <c r="D187" i="24"/>
  <c r="C187" i="24"/>
  <c r="B187" i="24"/>
  <c r="J186" i="24"/>
  <c r="K186" i="24" s="1"/>
  <c r="G186" i="24"/>
  <c r="D186" i="24"/>
  <c r="C186" i="24"/>
  <c r="B186" i="24"/>
  <c r="J185" i="24"/>
  <c r="K185" i="24" s="1"/>
  <c r="G185" i="24"/>
  <c r="D185" i="24"/>
  <c r="C185" i="24"/>
  <c r="B185" i="24"/>
  <c r="J184" i="24"/>
  <c r="K184" i="24" s="1"/>
  <c r="G184" i="24"/>
  <c r="D184" i="24"/>
  <c r="C184" i="24"/>
  <c r="B184" i="24"/>
  <c r="J183" i="24"/>
  <c r="K183" i="24" s="1"/>
  <c r="G183" i="24"/>
  <c r="D183" i="24"/>
  <c r="C183" i="24"/>
  <c r="B183" i="24"/>
  <c r="J182" i="24"/>
  <c r="K182" i="24" s="1"/>
  <c r="G182" i="24"/>
  <c r="D182" i="24"/>
  <c r="C182" i="24"/>
  <c r="B182" i="24"/>
  <c r="J181" i="24"/>
  <c r="K181" i="24" s="1"/>
  <c r="G181" i="24"/>
  <c r="D181" i="24"/>
  <c r="C181" i="24"/>
  <c r="B181" i="24"/>
  <c r="J180" i="24"/>
  <c r="K180" i="24" s="1"/>
  <c r="G180" i="24"/>
  <c r="D180" i="24"/>
  <c r="C180" i="24"/>
  <c r="B180" i="24"/>
  <c r="J179" i="24"/>
  <c r="K179" i="24" s="1"/>
  <c r="G179" i="24"/>
  <c r="D179" i="24"/>
  <c r="C179" i="24"/>
  <c r="B179" i="24"/>
  <c r="J178" i="24"/>
  <c r="K178" i="24" s="1"/>
  <c r="G178" i="24"/>
  <c r="D178" i="24"/>
  <c r="C178" i="24"/>
  <c r="B178" i="24"/>
  <c r="J177" i="24"/>
  <c r="K177" i="24" s="1"/>
  <c r="G177" i="24"/>
  <c r="D177" i="24"/>
  <c r="C177" i="24"/>
  <c r="B177" i="24"/>
  <c r="J176" i="24"/>
  <c r="K176" i="24" s="1"/>
  <c r="G176" i="24"/>
  <c r="D176" i="24"/>
  <c r="C176" i="24"/>
  <c r="B176" i="24"/>
  <c r="J175" i="24"/>
  <c r="K175" i="24" s="1"/>
  <c r="G175" i="24"/>
  <c r="D175" i="24"/>
  <c r="C175" i="24"/>
  <c r="B175" i="24"/>
  <c r="J174" i="24"/>
  <c r="K174" i="24" s="1"/>
  <c r="G174" i="24"/>
  <c r="D174" i="24"/>
  <c r="C174" i="24"/>
  <c r="B174" i="24"/>
  <c r="J173" i="24"/>
  <c r="K173" i="24" s="1"/>
  <c r="G173" i="24"/>
  <c r="D173" i="24"/>
  <c r="C173" i="24"/>
  <c r="B173" i="24"/>
  <c r="J172" i="24"/>
  <c r="K172" i="24" s="1"/>
  <c r="G172" i="24"/>
  <c r="D172" i="24"/>
  <c r="C172" i="24"/>
  <c r="B172" i="24"/>
  <c r="J171" i="24"/>
  <c r="K171" i="24" s="1"/>
  <c r="G171" i="24"/>
  <c r="D171" i="24"/>
  <c r="C171" i="24"/>
  <c r="B171" i="24"/>
  <c r="J170" i="24"/>
  <c r="K170" i="24" s="1"/>
  <c r="G170" i="24"/>
  <c r="D170" i="24"/>
  <c r="C170" i="24"/>
  <c r="B170" i="24"/>
  <c r="J169" i="24"/>
  <c r="K169" i="24" s="1"/>
  <c r="G169" i="24"/>
  <c r="D169" i="24"/>
  <c r="C169" i="24"/>
  <c r="B169" i="24"/>
  <c r="J168" i="24"/>
  <c r="K168" i="24" s="1"/>
  <c r="G168" i="24"/>
  <c r="D168" i="24"/>
  <c r="C168" i="24"/>
  <c r="B168" i="24"/>
  <c r="J167" i="24"/>
  <c r="K167" i="24" s="1"/>
  <c r="G167" i="24"/>
  <c r="D167" i="24"/>
  <c r="C167" i="24"/>
  <c r="B167" i="24"/>
  <c r="J166" i="24"/>
  <c r="K166" i="24" s="1"/>
  <c r="G166" i="24"/>
  <c r="D166" i="24"/>
  <c r="C166" i="24"/>
  <c r="B166" i="24"/>
  <c r="J165" i="24"/>
  <c r="K165" i="24" s="1"/>
  <c r="G165" i="24"/>
  <c r="D165" i="24"/>
  <c r="C165" i="24"/>
  <c r="B165" i="24"/>
  <c r="J164" i="24"/>
  <c r="K164" i="24" s="1"/>
  <c r="G164" i="24"/>
  <c r="D164" i="24"/>
  <c r="C164" i="24"/>
  <c r="B164" i="24"/>
  <c r="J163" i="24"/>
  <c r="K163" i="24" s="1"/>
  <c r="G163" i="24"/>
  <c r="D163" i="24"/>
  <c r="C163" i="24"/>
  <c r="B163" i="24"/>
  <c r="J162" i="24"/>
  <c r="K162" i="24" s="1"/>
  <c r="G162" i="24"/>
  <c r="D162" i="24"/>
  <c r="C162" i="24"/>
  <c r="B162" i="24"/>
  <c r="J161" i="24"/>
  <c r="K161" i="24" s="1"/>
  <c r="G161" i="24"/>
  <c r="D161" i="24"/>
  <c r="C161" i="24"/>
  <c r="B161" i="24"/>
  <c r="J160" i="24"/>
  <c r="K160" i="24" s="1"/>
  <c r="G160" i="24"/>
  <c r="D160" i="24"/>
  <c r="C160" i="24"/>
  <c r="B160" i="24"/>
  <c r="J159" i="24"/>
  <c r="K159" i="24" s="1"/>
  <c r="G159" i="24"/>
  <c r="D159" i="24"/>
  <c r="C159" i="24"/>
  <c r="B159" i="24"/>
  <c r="J158" i="24"/>
  <c r="K158" i="24" s="1"/>
  <c r="G158" i="24"/>
  <c r="D158" i="24"/>
  <c r="C158" i="24"/>
  <c r="B158" i="24"/>
  <c r="J157" i="24"/>
  <c r="K157" i="24" s="1"/>
  <c r="G157" i="24"/>
  <c r="D157" i="24"/>
  <c r="C157" i="24"/>
  <c r="B157" i="24"/>
  <c r="J156" i="24"/>
  <c r="K156" i="24" s="1"/>
  <c r="G156" i="24"/>
  <c r="D156" i="24"/>
  <c r="C156" i="24"/>
  <c r="B156" i="24"/>
  <c r="J155" i="24"/>
  <c r="K155" i="24" s="1"/>
  <c r="G155" i="24"/>
  <c r="D155" i="24"/>
  <c r="C155" i="24"/>
  <c r="B155" i="24"/>
  <c r="J154" i="24"/>
  <c r="K154" i="24" s="1"/>
  <c r="G154" i="24"/>
  <c r="D154" i="24"/>
  <c r="C154" i="24"/>
  <c r="B154" i="24"/>
  <c r="J153" i="24"/>
  <c r="K153" i="24" s="1"/>
  <c r="G153" i="24"/>
  <c r="D153" i="24"/>
  <c r="C153" i="24"/>
  <c r="B153" i="24"/>
  <c r="J152" i="24"/>
  <c r="K152" i="24" s="1"/>
  <c r="G152" i="24"/>
  <c r="D152" i="24"/>
  <c r="C152" i="24"/>
  <c r="B152" i="24"/>
  <c r="J151" i="24"/>
  <c r="K151" i="24" s="1"/>
  <c r="G151" i="24"/>
  <c r="D151" i="24"/>
  <c r="C151" i="24"/>
  <c r="B151" i="24"/>
  <c r="J150" i="24"/>
  <c r="K150" i="24" s="1"/>
  <c r="G150" i="24"/>
  <c r="D150" i="24"/>
  <c r="C150" i="24"/>
  <c r="B150" i="24"/>
  <c r="J149" i="24"/>
  <c r="K149" i="24" s="1"/>
  <c r="G149" i="24"/>
  <c r="D149" i="24"/>
  <c r="C149" i="24"/>
  <c r="B149" i="24"/>
  <c r="J148" i="24"/>
  <c r="K148" i="24" s="1"/>
  <c r="G148" i="24"/>
  <c r="D148" i="24"/>
  <c r="C148" i="24"/>
  <c r="B148" i="24"/>
  <c r="J147" i="24"/>
  <c r="K147" i="24" s="1"/>
  <c r="G147" i="24"/>
  <c r="D147" i="24"/>
  <c r="C147" i="24"/>
  <c r="B147" i="24"/>
  <c r="J146" i="24"/>
  <c r="K146" i="24" s="1"/>
  <c r="G146" i="24"/>
  <c r="D146" i="24"/>
  <c r="C146" i="24"/>
  <c r="B146" i="24"/>
  <c r="J145" i="24"/>
  <c r="K145" i="24" s="1"/>
  <c r="G145" i="24"/>
  <c r="D145" i="24"/>
  <c r="C145" i="24"/>
  <c r="B145" i="24"/>
  <c r="J144" i="24"/>
  <c r="K144" i="24" s="1"/>
  <c r="G144" i="24"/>
  <c r="D144" i="24"/>
  <c r="C144" i="24"/>
  <c r="B144" i="24"/>
  <c r="J143" i="24"/>
  <c r="K143" i="24" s="1"/>
  <c r="G143" i="24"/>
  <c r="D143" i="24"/>
  <c r="C143" i="24"/>
  <c r="B143" i="24"/>
  <c r="J142" i="24"/>
  <c r="K142" i="24" s="1"/>
  <c r="G142" i="24"/>
  <c r="D142" i="24"/>
  <c r="C142" i="24"/>
  <c r="B142" i="24"/>
  <c r="J141" i="24"/>
  <c r="K141" i="24" s="1"/>
  <c r="G141" i="24"/>
  <c r="D141" i="24"/>
  <c r="C141" i="24"/>
  <c r="B141" i="24"/>
  <c r="J140" i="24"/>
  <c r="K140" i="24" s="1"/>
  <c r="G140" i="24"/>
  <c r="D140" i="24"/>
  <c r="C140" i="24"/>
  <c r="B140" i="24"/>
  <c r="J139" i="24"/>
  <c r="K139" i="24" s="1"/>
  <c r="G139" i="24"/>
  <c r="D139" i="24"/>
  <c r="C139" i="24"/>
  <c r="B139" i="24"/>
  <c r="J138" i="24"/>
  <c r="K138" i="24" s="1"/>
  <c r="G138" i="24"/>
  <c r="D138" i="24"/>
  <c r="C138" i="24"/>
  <c r="B138" i="24"/>
  <c r="J137" i="24"/>
  <c r="K137" i="24" s="1"/>
  <c r="G137" i="24"/>
  <c r="D137" i="24"/>
  <c r="C137" i="24"/>
  <c r="B137" i="24"/>
  <c r="J136" i="24"/>
  <c r="K136" i="24" s="1"/>
  <c r="G136" i="24"/>
  <c r="D136" i="24"/>
  <c r="C136" i="24"/>
  <c r="B136" i="24"/>
  <c r="J135" i="24"/>
  <c r="K135" i="24" s="1"/>
  <c r="G135" i="24"/>
  <c r="D135" i="24"/>
  <c r="C135" i="24"/>
  <c r="B135" i="24"/>
  <c r="J134" i="24"/>
  <c r="K134" i="24" s="1"/>
  <c r="G134" i="24"/>
  <c r="D134" i="24"/>
  <c r="C134" i="24"/>
  <c r="B134" i="24"/>
  <c r="J133" i="24"/>
  <c r="K133" i="24" s="1"/>
  <c r="G133" i="24"/>
  <c r="D133" i="24"/>
  <c r="C133" i="24"/>
  <c r="B133" i="24"/>
  <c r="J132" i="24"/>
  <c r="K132" i="24" s="1"/>
  <c r="G132" i="24"/>
  <c r="D132" i="24"/>
  <c r="C132" i="24"/>
  <c r="B132" i="24"/>
  <c r="J131" i="24"/>
  <c r="K131" i="24" s="1"/>
  <c r="G131" i="24"/>
  <c r="D131" i="24"/>
  <c r="C131" i="24"/>
  <c r="B131" i="24"/>
  <c r="J130" i="24"/>
  <c r="K130" i="24" s="1"/>
  <c r="G130" i="24"/>
  <c r="D130" i="24"/>
  <c r="C130" i="24"/>
  <c r="B130" i="24"/>
  <c r="J129" i="24"/>
  <c r="K129" i="24" s="1"/>
  <c r="G129" i="24"/>
  <c r="D129" i="24"/>
  <c r="C129" i="24"/>
  <c r="B129" i="24"/>
  <c r="J128" i="24"/>
  <c r="K128" i="24" s="1"/>
  <c r="G128" i="24"/>
  <c r="D128" i="24"/>
  <c r="C128" i="24"/>
  <c r="B128" i="24"/>
  <c r="J127" i="24"/>
  <c r="K127" i="24" s="1"/>
  <c r="G127" i="24"/>
  <c r="D127" i="24"/>
  <c r="C127" i="24"/>
  <c r="B127" i="24"/>
  <c r="J126" i="24"/>
  <c r="K126" i="24" s="1"/>
  <c r="G126" i="24"/>
  <c r="D126" i="24"/>
  <c r="C126" i="24"/>
  <c r="B126" i="24"/>
  <c r="J125" i="24"/>
  <c r="K125" i="24" s="1"/>
  <c r="G125" i="24"/>
  <c r="D125" i="24"/>
  <c r="C125" i="24"/>
  <c r="B125" i="24"/>
  <c r="J124" i="24"/>
  <c r="K124" i="24" s="1"/>
  <c r="G124" i="24"/>
  <c r="D124" i="24"/>
  <c r="C124" i="24"/>
  <c r="B124" i="24"/>
  <c r="J123" i="24"/>
  <c r="K123" i="24" s="1"/>
  <c r="G123" i="24"/>
  <c r="D123" i="24"/>
  <c r="C123" i="24"/>
  <c r="B123" i="24"/>
  <c r="J122" i="24"/>
  <c r="K122" i="24" s="1"/>
  <c r="G122" i="24"/>
  <c r="D122" i="24"/>
  <c r="C122" i="24"/>
  <c r="B122" i="24"/>
  <c r="J121" i="24"/>
  <c r="K121" i="24" s="1"/>
  <c r="G121" i="24"/>
  <c r="D121" i="24"/>
  <c r="C121" i="24"/>
  <c r="B121" i="24"/>
  <c r="J120" i="24"/>
  <c r="K120" i="24" s="1"/>
  <c r="G120" i="24"/>
  <c r="D120" i="24"/>
  <c r="C120" i="24"/>
  <c r="B120" i="24"/>
  <c r="J119" i="24"/>
  <c r="K119" i="24" s="1"/>
  <c r="G119" i="24"/>
  <c r="D119" i="24"/>
  <c r="C119" i="24"/>
  <c r="B119" i="24"/>
  <c r="J118" i="24"/>
  <c r="K118" i="24" s="1"/>
  <c r="G118" i="24"/>
  <c r="D118" i="24"/>
  <c r="C118" i="24"/>
  <c r="B118" i="24"/>
  <c r="J117" i="24"/>
  <c r="K117" i="24" s="1"/>
  <c r="G117" i="24"/>
  <c r="D117" i="24"/>
  <c r="C117" i="24"/>
  <c r="B117" i="24"/>
  <c r="J116" i="24"/>
  <c r="K116" i="24" s="1"/>
  <c r="G116" i="24"/>
  <c r="D116" i="24"/>
  <c r="C116" i="24"/>
  <c r="B116" i="24"/>
  <c r="J115" i="24"/>
  <c r="K115" i="24" s="1"/>
  <c r="G115" i="24"/>
  <c r="D115" i="24"/>
  <c r="C115" i="24"/>
  <c r="B115" i="24"/>
  <c r="J114" i="24"/>
  <c r="K114" i="24" s="1"/>
  <c r="G114" i="24"/>
  <c r="D114" i="24"/>
  <c r="C114" i="24"/>
  <c r="B114" i="24"/>
  <c r="J113" i="24"/>
  <c r="K113" i="24" s="1"/>
  <c r="G113" i="24"/>
  <c r="D113" i="24"/>
  <c r="C113" i="24"/>
  <c r="B113" i="24"/>
  <c r="J112" i="24"/>
  <c r="K112" i="24" s="1"/>
  <c r="G112" i="24"/>
  <c r="D112" i="24"/>
  <c r="C112" i="24"/>
  <c r="B112" i="24"/>
  <c r="J111" i="24"/>
  <c r="K111" i="24" s="1"/>
  <c r="G111" i="24"/>
  <c r="D111" i="24"/>
  <c r="C111" i="24"/>
  <c r="B111" i="24"/>
  <c r="J110" i="24"/>
  <c r="K110" i="24" s="1"/>
  <c r="G110" i="24"/>
  <c r="D110" i="24"/>
  <c r="C110" i="24"/>
  <c r="B110" i="24"/>
  <c r="J109" i="24"/>
  <c r="K109" i="24" s="1"/>
  <c r="G109" i="24"/>
  <c r="D109" i="24"/>
  <c r="C109" i="24"/>
  <c r="B109" i="24"/>
  <c r="J108" i="24"/>
  <c r="K108" i="24" s="1"/>
  <c r="G108" i="24"/>
  <c r="D108" i="24"/>
  <c r="C108" i="24"/>
  <c r="B108" i="24"/>
  <c r="J107" i="24"/>
  <c r="K107" i="24" s="1"/>
  <c r="G107" i="24"/>
  <c r="D107" i="24"/>
  <c r="C107" i="24"/>
  <c r="B107" i="24"/>
  <c r="J106" i="24"/>
  <c r="K106" i="24" s="1"/>
  <c r="G106" i="24"/>
  <c r="D106" i="24"/>
  <c r="C106" i="24"/>
  <c r="B106" i="24"/>
  <c r="J105" i="24"/>
  <c r="K105" i="24" s="1"/>
  <c r="G105" i="24"/>
  <c r="D105" i="24"/>
  <c r="C105" i="24"/>
  <c r="B105" i="24"/>
  <c r="J104" i="24"/>
  <c r="K104" i="24" s="1"/>
  <c r="G104" i="24"/>
  <c r="D104" i="24"/>
  <c r="C104" i="24"/>
  <c r="B104" i="24"/>
  <c r="J103" i="24"/>
  <c r="K103" i="24" s="1"/>
  <c r="G103" i="24"/>
  <c r="D103" i="24"/>
  <c r="C103" i="24"/>
  <c r="B103" i="24"/>
  <c r="J102" i="24"/>
  <c r="K102" i="24" s="1"/>
  <c r="G102" i="24"/>
  <c r="D102" i="24"/>
  <c r="C102" i="24"/>
  <c r="B102" i="24"/>
  <c r="J101" i="24"/>
  <c r="K101" i="24" s="1"/>
  <c r="G101" i="24"/>
  <c r="D101" i="24"/>
  <c r="C101" i="24"/>
  <c r="B101" i="24"/>
  <c r="J100" i="24"/>
  <c r="K100" i="24" s="1"/>
  <c r="G100" i="24"/>
  <c r="D100" i="24"/>
  <c r="C100" i="24"/>
  <c r="B100" i="24"/>
  <c r="J99" i="24"/>
  <c r="K99" i="24" s="1"/>
  <c r="G99" i="24"/>
  <c r="D99" i="24"/>
  <c r="C99" i="24"/>
  <c r="B99" i="24"/>
  <c r="J98" i="24"/>
  <c r="K98" i="24" s="1"/>
  <c r="G98" i="24"/>
  <c r="D98" i="24"/>
  <c r="C98" i="24"/>
  <c r="B98" i="24"/>
  <c r="J97" i="24"/>
  <c r="K97" i="24" s="1"/>
  <c r="G97" i="24"/>
  <c r="D97" i="24"/>
  <c r="C97" i="24"/>
  <c r="B97" i="24"/>
  <c r="J96" i="24"/>
  <c r="K96" i="24" s="1"/>
  <c r="G96" i="24"/>
  <c r="D96" i="24"/>
  <c r="C96" i="24"/>
  <c r="B96" i="24"/>
  <c r="J95" i="24"/>
  <c r="K95" i="24" s="1"/>
  <c r="G95" i="24"/>
  <c r="D95" i="24"/>
  <c r="C95" i="24"/>
  <c r="B95" i="24"/>
  <c r="J94" i="24"/>
  <c r="K94" i="24" s="1"/>
  <c r="G94" i="24"/>
  <c r="D94" i="24"/>
  <c r="C94" i="24"/>
  <c r="B94" i="24"/>
  <c r="J93" i="24"/>
  <c r="K93" i="24" s="1"/>
  <c r="G93" i="24"/>
  <c r="D93" i="24"/>
  <c r="C93" i="24"/>
  <c r="B93" i="24"/>
  <c r="J92" i="24"/>
  <c r="K92" i="24" s="1"/>
  <c r="G92" i="24"/>
  <c r="D92" i="24"/>
  <c r="C92" i="24"/>
  <c r="B92" i="24"/>
  <c r="J91" i="24"/>
  <c r="K91" i="24" s="1"/>
  <c r="G91" i="24"/>
  <c r="D91" i="24"/>
  <c r="C91" i="24"/>
  <c r="B91" i="24"/>
  <c r="J90" i="24"/>
  <c r="K90" i="24" s="1"/>
  <c r="G90" i="24"/>
  <c r="D90" i="24"/>
  <c r="C90" i="24"/>
  <c r="B90" i="24"/>
  <c r="J89" i="24"/>
  <c r="K89" i="24" s="1"/>
  <c r="G89" i="24"/>
  <c r="D89" i="24"/>
  <c r="C89" i="24"/>
  <c r="B89" i="24"/>
  <c r="J88" i="24"/>
  <c r="K88" i="24" s="1"/>
  <c r="G88" i="24"/>
  <c r="D88" i="24"/>
  <c r="C88" i="24"/>
  <c r="B88" i="24"/>
  <c r="J87" i="24"/>
  <c r="K87" i="24" s="1"/>
  <c r="G87" i="24"/>
  <c r="D87" i="24"/>
  <c r="C87" i="24"/>
  <c r="B87" i="24"/>
  <c r="J86" i="24"/>
  <c r="K86" i="24" s="1"/>
  <c r="G86" i="24"/>
  <c r="D86" i="24"/>
  <c r="C86" i="24"/>
  <c r="B86" i="24"/>
  <c r="J85" i="24"/>
  <c r="K85" i="24" s="1"/>
  <c r="G85" i="24"/>
  <c r="D85" i="24"/>
  <c r="C85" i="24"/>
  <c r="B85" i="24"/>
  <c r="J84" i="24"/>
  <c r="K84" i="24" s="1"/>
  <c r="G84" i="24"/>
  <c r="D84" i="24"/>
  <c r="C84" i="24"/>
  <c r="B84" i="24"/>
  <c r="J83" i="24"/>
  <c r="K83" i="24" s="1"/>
  <c r="G83" i="24"/>
  <c r="D83" i="24"/>
  <c r="C83" i="24"/>
  <c r="B83" i="24"/>
  <c r="J82" i="24"/>
  <c r="K82" i="24" s="1"/>
  <c r="G82" i="24"/>
  <c r="D82" i="24"/>
  <c r="C82" i="24"/>
  <c r="B82" i="24"/>
  <c r="J81" i="24"/>
  <c r="K81" i="24" s="1"/>
  <c r="G81" i="24"/>
  <c r="D81" i="24"/>
  <c r="C81" i="24"/>
  <c r="B81" i="24"/>
  <c r="J80" i="24"/>
  <c r="K80" i="24" s="1"/>
  <c r="G80" i="24"/>
  <c r="D80" i="24"/>
  <c r="C80" i="24"/>
  <c r="B80" i="24"/>
  <c r="J79" i="24"/>
  <c r="K79" i="24" s="1"/>
  <c r="G79" i="24"/>
  <c r="D79" i="24"/>
  <c r="C79" i="24"/>
  <c r="B79" i="24"/>
  <c r="J78" i="24"/>
  <c r="K78" i="24" s="1"/>
  <c r="G78" i="24"/>
  <c r="D78" i="24"/>
  <c r="C78" i="24"/>
  <c r="B78" i="24"/>
  <c r="J77" i="24"/>
  <c r="K77" i="24" s="1"/>
  <c r="G77" i="24"/>
  <c r="D77" i="24"/>
  <c r="C77" i="24"/>
  <c r="B77" i="24"/>
  <c r="J76" i="24"/>
  <c r="K76" i="24" s="1"/>
  <c r="G76" i="24"/>
  <c r="D76" i="24"/>
  <c r="C76" i="24"/>
  <c r="B76" i="24"/>
  <c r="J75" i="24"/>
  <c r="K75" i="24" s="1"/>
  <c r="G75" i="24"/>
  <c r="D75" i="24"/>
  <c r="C75" i="24"/>
  <c r="B75" i="24"/>
  <c r="J74" i="24"/>
  <c r="K74" i="24" s="1"/>
  <c r="G74" i="24"/>
  <c r="D74" i="24"/>
  <c r="C74" i="24"/>
  <c r="B74" i="24"/>
  <c r="J73" i="24"/>
  <c r="K73" i="24" s="1"/>
  <c r="G73" i="24"/>
  <c r="D73" i="24"/>
  <c r="C73" i="24"/>
  <c r="B73" i="24"/>
  <c r="J72" i="24"/>
  <c r="K72" i="24" s="1"/>
  <c r="G72" i="24"/>
  <c r="D72" i="24"/>
  <c r="C72" i="24"/>
  <c r="B72" i="24"/>
  <c r="J71" i="24"/>
  <c r="K71" i="24" s="1"/>
  <c r="G71" i="24"/>
  <c r="D71" i="24"/>
  <c r="C71" i="24"/>
  <c r="B71" i="24"/>
  <c r="J70" i="24"/>
  <c r="K70" i="24" s="1"/>
  <c r="G70" i="24"/>
  <c r="D70" i="24"/>
  <c r="C70" i="24"/>
  <c r="B70" i="24"/>
  <c r="J69" i="24"/>
  <c r="K69" i="24" s="1"/>
  <c r="G69" i="24"/>
  <c r="D69" i="24"/>
  <c r="C69" i="24"/>
  <c r="B69" i="24"/>
  <c r="J68" i="24"/>
  <c r="K68" i="24" s="1"/>
  <c r="G68" i="24"/>
  <c r="D68" i="24"/>
  <c r="C68" i="24"/>
  <c r="B68" i="24"/>
  <c r="J67" i="24"/>
  <c r="K67" i="24" s="1"/>
  <c r="G67" i="24"/>
  <c r="D67" i="24"/>
  <c r="C67" i="24"/>
  <c r="B67" i="24"/>
  <c r="J66" i="24"/>
  <c r="K66" i="24" s="1"/>
  <c r="G66" i="24"/>
  <c r="D66" i="24"/>
  <c r="C66" i="24"/>
  <c r="B66" i="24"/>
  <c r="J65" i="24"/>
  <c r="K65" i="24" s="1"/>
  <c r="G65" i="24"/>
  <c r="D65" i="24"/>
  <c r="C65" i="24"/>
  <c r="B65" i="24"/>
  <c r="J64" i="24"/>
  <c r="K64" i="24" s="1"/>
  <c r="G64" i="24"/>
  <c r="D64" i="24"/>
  <c r="C64" i="24"/>
  <c r="B64" i="24"/>
  <c r="J63" i="24"/>
  <c r="K63" i="24" s="1"/>
  <c r="G63" i="24"/>
  <c r="D63" i="24"/>
  <c r="C63" i="24"/>
  <c r="B63" i="24"/>
  <c r="J62" i="24"/>
  <c r="K62" i="24" s="1"/>
  <c r="G62" i="24"/>
  <c r="D62" i="24"/>
  <c r="C62" i="24"/>
  <c r="B62" i="24"/>
  <c r="J61" i="24"/>
  <c r="K61" i="24" s="1"/>
  <c r="G61" i="24"/>
  <c r="D61" i="24"/>
  <c r="C61" i="24"/>
  <c r="B61" i="24"/>
  <c r="J60" i="24"/>
  <c r="K60" i="24" s="1"/>
  <c r="G60" i="24"/>
  <c r="D60" i="24"/>
  <c r="C60" i="24"/>
  <c r="B60" i="24"/>
  <c r="J59" i="24"/>
  <c r="K59" i="24" s="1"/>
  <c r="G59" i="24"/>
  <c r="D59" i="24"/>
  <c r="C59" i="24"/>
  <c r="B59" i="24"/>
  <c r="J58" i="24"/>
  <c r="K58" i="24" s="1"/>
  <c r="G58" i="24"/>
  <c r="D58" i="24"/>
  <c r="C58" i="24"/>
  <c r="B58" i="24"/>
  <c r="J57" i="24"/>
  <c r="K57" i="24" s="1"/>
  <c r="G57" i="24"/>
  <c r="D57" i="24"/>
  <c r="C57" i="24"/>
  <c r="B57" i="24"/>
  <c r="J56" i="24"/>
  <c r="K56" i="24" s="1"/>
  <c r="G56" i="24"/>
  <c r="D56" i="24"/>
  <c r="C56" i="24"/>
  <c r="B56" i="24"/>
  <c r="J55" i="24"/>
  <c r="K55" i="24" s="1"/>
  <c r="G55" i="24"/>
  <c r="D55" i="24"/>
  <c r="C55" i="24"/>
  <c r="B55" i="24"/>
  <c r="J54" i="24"/>
  <c r="K54" i="24" s="1"/>
  <c r="G54" i="24"/>
  <c r="D54" i="24"/>
  <c r="C54" i="24"/>
  <c r="B54" i="24"/>
  <c r="J53" i="24"/>
  <c r="K53" i="24" s="1"/>
  <c r="G53" i="24"/>
  <c r="D53" i="24"/>
  <c r="C53" i="24"/>
  <c r="B53" i="24"/>
  <c r="J52" i="24"/>
  <c r="K52" i="24" s="1"/>
  <c r="G52" i="24"/>
  <c r="D52" i="24"/>
  <c r="C52" i="24"/>
  <c r="B52" i="24"/>
  <c r="J51" i="24"/>
  <c r="K51" i="24" s="1"/>
  <c r="G51" i="24"/>
  <c r="D51" i="24"/>
  <c r="C51" i="24"/>
  <c r="B51" i="24"/>
  <c r="J50" i="24"/>
  <c r="K50" i="24" s="1"/>
  <c r="G50" i="24"/>
  <c r="D50" i="24"/>
  <c r="C50" i="24"/>
  <c r="B50" i="24"/>
  <c r="J49" i="24"/>
  <c r="K49" i="24" s="1"/>
  <c r="G49" i="24"/>
  <c r="D49" i="24"/>
  <c r="C49" i="24"/>
  <c r="B49" i="24"/>
  <c r="J48" i="24"/>
  <c r="K48" i="24" s="1"/>
  <c r="G48" i="24"/>
  <c r="D48" i="24"/>
  <c r="C48" i="24"/>
  <c r="B48" i="24"/>
  <c r="J47" i="24"/>
  <c r="K47" i="24" s="1"/>
  <c r="G47" i="24"/>
  <c r="D47" i="24"/>
  <c r="C47" i="24"/>
  <c r="B47" i="24"/>
  <c r="J46" i="24"/>
  <c r="K46" i="24" s="1"/>
  <c r="G46" i="24"/>
  <c r="D46" i="24"/>
  <c r="C46" i="24"/>
  <c r="B46" i="24"/>
  <c r="J45" i="24"/>
  <c r="K45" i="24" s="1"/>
  <c r="G45" i="24"/>
  <c r="D45" i="24"/>
  <c r="C45" i="24"/>
  <c r="B45" i="24"/>
  <c r="J44" i="24"/>
  <c r="K44" i="24" s="1"/>
  <c r="G44" i="24"/>
  <c r="D44" i="24"/>
  <c r="C44" i="24"/>
  <c r="B44" i="24"/>
  <c r="J43" i="24"/>
  <c r="K43" i="24" s="1"/>
  <c r="G43" i="24"/>
  <c r="D43" i="24"/>
  <c r="C43" i="24"/>
  <c r="B43" i="24"/>
  <c r="J42" i="24"/>
  <c r="K42" i="24" s="1"/>
  <c r="G42" i="24"/>
  <c r="D42" i="24"/>
  <c r="C42" i="24"/>
  <c r="B42" i="24"/>
  <c r="J41" i="24"/>
  <c r="K41" i="24" s="1"/>
  <c r="G41" i="24"/>
  <c r="D41" i="24"/>
  <c r="C41" i="24"/>
  <c r="B41" i="24"/>
  <c r="J40" i="24"/>
  <c r="K40" i="24" s="1"/>
  <c r="G40" i="24"/>
  <c r="D40" i="24"/>
  <c r="C40" i="24"/>
  <c r="B40" i="24"/>
  <c r="J39" i="24"/>
  <c r="K39" i="24" s="1"/>
  <c r="G39" i="24"/>
  <c r="D39" i="24"/>
  <c r="C39" i="24"/>
  <c r="B39" i="24"/>
  <c r="J38" i="24"/>
  <c r="K38" i="24" s="1"/>
  <c r="G38" i="24"/>
  <c r="D38" i="24"/>
  <c r="C38" i="24"/>
  <c r="B38" i="24"/>
  <c r="J37" i="24"/>
  <c r="K37" i="24" s="1"/>
  <c r="G37" i="24"/>
  <c r="D37" i="24"/>
  <c r="C37" i="24"/>
  <c r="B37" i="24"/>
  <c r="J36" i="24"/>
  <c r="K36" i="24" s="1"/>
  <c r="G36" i="24"/>
  <c r="D36" i="24"/>
  <c r="C36" i="24"/>
  <c r="B36" i="24"/>
  <c r="J35" i="24"/>
  <c r="K35" i="24" s="1"/>
  <c r="G35" i="24"/>
  <c r="D35" i="24"/>
  <c r="C35" i="24"/>
  <c r="B35" i="24"/>
  <c r="J34" i="24"/>
  <c r="K34" i="24" s="1"/>
  <c r="G34" i="24"/>
  <c r="D34" i="24"/>
  <c r="C34" i="24"/>
  <c r="B34" i="24"/>
  <c r="J33" i="24"/>
  <c r="K33" i="24" s="1"/>
  <c r="G33" i="24"/>
  <c r="D33" i="24"/>
  <c r="C33" i="24"/>
  <c r="B33" i="24"/>
  <c r="J32" i="24"/>
  <c r="K32" i="24" s="1"/>
  <c r="G32" i="24"/>
  <c r="D32" i="24"/>
  <c r="C32" i="24"/>
  <c r="B32" i="24"/>
  <c r="J31" i="24"/>
  <c r="K31" i="24" s="1"/>
  <c r="G31" i="24"/>
  <c r="D31" i="24"/>
  <c r="C31" i="24"/>
  <c r="B31" i="24"/>
  <c r="J30" i="24"/>
  <c r="K30" i="24" s="1"/>
  <c r="G30" i="24"/>
  <c r="D30" i="24"/>
  <c r="C30" i="24"/>
  <c r="B30" i="24"/>
  <c r="J29" i="24"/>
  <c r="K29" i="24" s="1"/>
  <c r="G29" i="24"/>
  <c r="D29" i="24"/>
  <c r="C29" i="24"/>
  <c r="B29" i="24"/>
  <c r="J28" i="24"/>
  <c r="K28" i="24" s="1"/>
  <c r="G28" i="24"/>
  <c r="D28" i="24"/>
  <c r="C28" i="24"/>
  <c r="B28" i="24"/>
  <c r="J27" i="24"/>
  <c r="K27" i="24" s="1"/>
  <c r="G27" i="24"/>
  <c r="D27" i="24"/>
  <c r="C27" i="24"/>
  <c r="B27" i="24"/>
  <c r="J26" i="24"/>
  <c r="K26" i="24" s="1"/>
  <c r="G26" i="24"/>
  <c r="D26" i="24"/>
  <c r="C26" i="24"/>
  <c r="B26" i="24"/>
  <c r="J25" i="24"/>
  <c r="K25" i="24" s="1"/>
  <c r="G25" i="24"/>
  <c r="D25" i="24"/>
  <c r="C25" i="24"/>
  <c r="B25" i="24"/>
  <c r="J24" i="24"/>
  <c r="K24" i="24" s="1"/>
  <c r="G24" i="24"/>
  <c r="D24" i="24"/>
  <c r="C24" i="24"/>
  <c r="B24" i="24"/>
  <c r="J23" i="24"/>
  <c r="K23" i="24" s="1"/>
  <c r="G23" i="24"/>
  <c r="D23" i="24"/>
  <c r="C23" i="24"/>
  <c r="B23" i="24"/>
  <c r="J22" i="24"/>
  <c r="K22" i="24" s="1"/>
  <c r="G22" i="24"/>
  <c r="D22" i="24"/>
  <c r="C22" i="24"/>
  <c r="B22" i="24"/>
  <c r="J21" i="24"/>
  <c r="K21" i="24" s="1"/>
  <c r="G21" i="24"/>
  <c r="D21" i="24"/>
  <c r="C21" i="24"/>
  <c r="B21" i="24"/>
  <c r="J20" i="24"/>
  <c r="K20" i="24" s="1"/>
  <c r="G20" i="24"/>
  <c r="D20" i="24"/>
  <c r="C20" i="24"/>
  <c r="B20" i="24"/>
  <c r="J19" i="24"/>
  <c r="K19" i="24" s="1"/>
  <c r="G19" i="24"/>
  <c r="D19" i="24"/>
  <c r="C19" i="24"/>
  <c r="B19" i="24"/>
  <c r="J18" i="24"/>
  <c r="K18" i="24" s="1"/>
  <c r="G18" i="24"/>
  <c r="D18" i="24"/>
  <c r="C18" i="24"/>
  <c r="B18" i="24"/>
  <c r="J17" i="24"/>
  <c r="K17" i="24" s="1"/>
  <c r="G17" i="24"/>
  <c r="D17" i="24"/>
  <c r="C17" i="24"/>
  <c r="B17" i="24"/>
  <c r="J16" i="24"/>
  <c r="K16" i="24" s="1"/>
  <c r="G16" i="24"/>
  <c r="D16" i="24"/>
  <c r="C16" i="24"/>
  <c r="B16" i="24"/>
  <c r="J15" i="24"/>
  <c r="K15" i="24" s="1"/>
  <c r="G15" i="24"/>
  <c r="D15" i="24"/>
  <c r="C15" i="24"/>
  <c r="B15" i="24"/>
  <c r="J14" i="24"/>
  <c r="K14" i="24" s="1"/>
  <c r="G14" i="24"/>
  <c r="D14" i="24"/>
  <c r="C14" i="24"/>
  <c r="B14" i="24"/>
  <c r="J13" i="24"/>
  <c r="K13" i="24" s="1"/>
  <c r="G13" i="24"/>
  <c r="D13" i="24"/>
  <c r="C13" i="24"/>
  <c r="B13" i="24"/>
  <c r="J12" i="24"/>
  <c r="K12" i="24" s="1"/>
  <c r="G12" i="24"/>
  <c r="D12" i="24"/>
  <c r="C12" i="24"/>
  <c r="B12" i="24"/>
  <c r="J11" i="24"/>
  <c r="K11" i="24" s="1"/>
  <c r="G11" i="24"/>
  <c r="D11" i="24"/>
  <c r="C11" i="24"/>
  <c r="B11" i="24"/>
  <c r="J10" i="24"/>
  <c r="K10" i="24" s="1"/>
  <c r="G10" i="24"/>
  <c r="D10" i="24"/>
  <c r="C10" i="24"/>
  <c r="B10" i="24"/>
  <c r="J9" i="24"/>
  <c r="K9" i="24" s="1"/>
  <c r="G9" i="24"/>
  <c r="D9" i="24"/>
  <c r="C9" i="24"/>
  <c r="B9" i="24"/>
  <c r="J4" i="24"/>
  <c r="G4" i="24"/>
  <c r="D4" i="24"/>
  <c r="A4" i="24"/>
  <c r="J208" i="23"/>
  <c r="I208" i="23"/>
  <c r="F208" i="23"/>
  <c r="D208" i="23"/>
  <c r="C208" i="23"/>
  <c r="B208" i="23"/>
  <c r="J207" i="23"/>
  <c r="I207" i="23"/>
  <c r="F207" i="23"/>
  <c r="D207" i="23"/>
  <c r="C207" i="23"/>
  <c r="B207" i="23"/>
  <c r="J206" i="23"/>
  <c r="I206" i="23"/>
  <c r="F206" i="23"/>
  <c r="D206" i="23"/>
  <c r="C206" i="23"/>
  <c r="B206" i="23"/>
  <c r="J205" i="23"/>
  <c r="I205" i="23"/>
  <c r="F205" i="23"/>
  <c r="D205" i="23"/>
  <c r="C205" i="23"/>
  <c r="B205" i="23"/>
  <c r="J204" i="23"/>
  <c r="I204" i="23"/>
  <c r="F204" i="23"/>
  <c r="D204" i="23"/>
  <c r="C204" i="23"/>
  <c r="B204" i="23"/>
  <c r="J203" i="23"/>
  <c r="I203" i="23"/>
  <c r="F203" i="23"/>
  <c r="D203" i="23"/>
  <c r="C203" i="23"/>
  <c r="B203" i="23"/>
  <c r="J202" i="23"/>
  <c r="I202" i="23"/>
  <c r="F202" i="23"/>
  <c r="D202" i="23"/>
  <c r="C202" i="23"/>
  <c r="B202" i="23"/>
  <c r="J201" i="23"/>
  <c r="I201" i="23"/>
  <c r="F201" i="23"/>
  <c r="D201" i="23"/>
  <c r="C201" i="23"/>
  <c r="B201" i="23"/>
  <c r="J200" i="23"/>
  <c r="I200" i="23"/>
  <c r="F200" i="23"/>
  <c r="D200" i="23"/>
  <c r="C200" i="23"/>
  <c r="B200" i="23"/>
  <c r="J199" i="23"/>
  <c r="I199" i="23"/>
  <c r="F199" i="23"/>
  <c r="D199" i="23"/>
  <c r="C199" i="23"/>
  <c r="B199" i="23"/>
  <c r="J198" i="23"/>
  <c r="I198" i="23"/>
  <c r="F198" i="23"/>
  <c r="D198" i="23"/>
  <c r="C198" i="23"/>
  <c r="B198" i="23"/>
  <c r="J197" i="23"/>
  <c r="I197" i="23"/>
  <c r="F197" i="23"/>
  <c r="D197" i="23"/>
  <c r="C197" i="23"/>
  <c r="B197" i="23"/>
  <c r="J196" i="23"/>
  <c r="I196" i="23"/>
  <c r="F196" i="23"/>
  <c r="D196" i="23"/>
  <c r="C196" i="23"/>
  <c r="B196" i="23"/>
  <c r="J195" i="23"/>
  <c r="I195" i="23"/>
  <c r="F195" i="23"/>
  <c r="D195" i="23"/>
  <c r="C195" i="23"/>
  <c r="B195" i="23"/>
  <c r="J194" i="23"/>
  <c r="I194" i="23"/>
  <c r="F194" i="23"/>
  <c r="D194" i="23"/>
  <c r="C194" i="23"/>
  <c r="B194" i="23"/>
  <c r="J193" i="23"/>
  <c r="I193" i="23"/>
  <c r="F193" i="23"/>
  <c r="D193" i="23"/>
  <c r="C193" i="23"/>
  <c r="B193" i="23"/>
  <c r="J192" i="23"/>
  <c r="I192" i="23"/>
  <c r="F192" i="23"/>
  <c r="D192" i="23"/>
  <c r="C192" i="23"/>
  <c r="B192" i="23"/>
  <c r="J191" i="23"/>
  <c r="I191" i="23"/>
  <c r="F191" i="23"/>
  <c r="D191" i="23"/>
  <c r="C191" i="23"/>
  <c r="B191" i="23"/>
  <c r="J190" i="23"/>
  <c r="I190" i="23"/>
  <c r="F190" i="23"/>
  <c r="D190" i="23"/>
  <c r="C190" i="23"/>
  <c r="B190" i="23"/>
  <c r="J189" i="23"/>
  <c r="I189" i="23"/>
  <c r="F189" i="23"/>
  <c r="D189" i="23"/>
  <c r="C189" i="23"/>
  <c r="B189" i="23"/>
  <c r="J188" i="23"/>
  <c r="I188" i="23"/>
  <c r="F188" i="23"/>
  <c r="D188" i="23"/>
  <c r="C188" i="23"/>
  <c r="B188" i="23"/>
  <c r="J187" i="23"/>
  <c r="I187" i="23"/>
  <c r="F187" i="23"/>
  <c r="D187" i="23"/>
  <c r="C187" i="23"/>
  <c r="B187" i="23"/>
  <c r="J186" i="23"/>
  <c r="I186" i="23"/>
  <c r="F186" i="23"/>
  <c r="D186" i="23"/>
  <c r="C186" i="23"/>
  <c r="B186" i="23"/>
  <c r="J185" i="23"/>
  <c r="I185" i="23"/>
  <c r="F185" i="23"/>
  <c r="D185" i="23"/>
  <c r="C185" i="23"/>
  <c r="B185" i="23"/>
  <c r="J184" i="23"/>
  <c r="I184" i="23"/>
  <c r="F184" i="23"/>
  <c r="D184" i="23"/>
  <c r="C184" i="23"/>
  <c r="B184" i="23"/>
  <c r="J183" i="23"/>
  <c r="I183" i="23"/>
  <c r="F183" i="23"/>
  <c r="D183" i="23"/>
  <c r="C183" i="23"/>
  <c r="B183" i="23"/>
  <c r="J182" i="23"/>
  <c r="I182" i="23"/>
  <c r="F182" i="23"/>
  <c r="D182" i="23"/>
  <c r="C182" i="23"/>
  <c r="B182" i="23"/>
  <c r="J181" i="23"/>
  <c r="I181" i="23"/>
  <c r="F181" i="23"/>
  <c r="D181" i="23"/>
  <c r="C181" i="23"/>
  <c r="B181" i="23"/>
  <c r="J180" i="23"/>
  <c r="I180" i="23"/>
  <c r="F180" i="23"/>
  <c r="D180" i="23"/>
  <c r="C180" i="23"/>
  <c r="B180" i="23"/>
  <c r="J179" i="23"/>
  <c r="I179" i="23"/>
  <c r="F179" i="23"/>
  <c r="D179" i="23"/>
  <c r="C179" i="23"/>
  <c r="B179" i="23"/>
  <c r="J178" i="23"/>
  <c r="I178" i="23"/>
  <c r="F178" i="23"/>
  <c r="D178" i="23"/>
  <c r="C178" i="23"/>
  <c r="B178" i="23"/>
  <c r="J177" i="23"/>
  <c r="I177" i="23"/>
  <c r="F177" i="23"/>
  <c r="D177" i="23"/>
  <c r="C177" i="23"/>
  <c r="B177" i="23"/>
  <c r="J176" i="23"/>
  <c r="I176" i="23"/>
  <c r="F176" i="23"/>
  <c r="D176" i="23"/>
  <c r="C176" i="23"/>
  <c r="B176" i="23"/>
  <c r="J175" i="23"/>
  <c r="I175" i="23"/>
  <c r="F175" i="23"/>
  <c r="D175" i="23"/>
  <c r="C175" i="23"/>
  <c r="B175" i="23"/>
  <c r="J174" i="23"/>
  <c r="I174" i="23"/>
  <c r="F174" i="23"/>
  <c r="D174" i="23"/>
  <c r="C174" i="23"/>
  <c r="B174" i="23"/>
  <c r="J173" i="23"/>
  <c r="I173" i="23"/>
  <c r="F173" i="23"/>
  <c r="D173" i="23"/>
  <c r="C173" i="23"/>
  <c r="B173" i="23"/>
  <c r="J172" i="23"/>
  <c r="I172" i="23"/>
  <c r="F172" i="23"/>
  <c r="D172" i="23"/>
  <c r="C172" i="23"/>
  <c r="B172" i="23"/>
  <c r="J171" i="23"/>
  <c r="I171" i="23"/>
  <c r="F171" i="23"/>
  <c r="D171" i="23"/>
  <c r="C171" i="23"/>
  <c r="B171" i="23"/>
  <c r="J170" i="23"/>
  <c r="I170" i="23"/>
  <c r="F170" i="23"/>
  <c r="D170" i="23"/>
  <c r="C170" i="23"/>
  <c r="B170" i="23"/>
  <c r="J169" i="23"/>
  <c r="I169" i="23"/>
  <c r="F169" i="23"/>
  <c r="D169" i="23"/>
  <c r="C169" i="23"/>
  <c r="B169" i="23"/>
  <c r="J168" i="23"/>
  <c r="I168" i="23"/>
  <c r="F168" i="23"/>
  <c r="D168" i="23"/>
  <c r="C168" i="23"/>
  <c r="B168" i="23"/>
  <c r="J167" i="23"/>
  <c r="I167" i="23"/>
  <c r="F167" i="23"/>
  <c r="D167" i="23"/>
  <c r="C167" i="23"/>
  <c r="B167" i="23"/>
  <c r="J166" i="23"/>
  <c r="I166" i="23"/>
  <c r="F166" i="23"/>
  <c r="D166" i="23"/>
  <c r="C166" i="23"/>
  <c r="B166" i="23"/>
  <c r="J165" i="23"/>
  <c r="I165" i="23"/>
  <c r="F165" i="23"/>
  <c r="D165" i="23"/>
  <c r="C165" i="23"/>
  <c r="B165" i="23"/>
  <c r="J164" i="23"/>
  <c r="I164" i="23"/>
  <c r="F164" i="23"/>
  <c r="D164" i="23"/>
  <c r="C164" i="23"/>
  <c r="B164" i="23"/>
  <c r="J163" i="23"/>
  <c r="I163" i="23"/>
  <c r="F163" i="23"/>
  <c r="D163" i="23"/>
  <c r="C163" i="23"/>
  <c r="B163" i="23"/>
  <c r="J162" i="23"/>
  <c r="I162" i="23"/>
  <c r="F162" i="23"/>
  <c r="D162" i="23"/>
  <c r="C162" i="23"/>
  <c r="B162" i="23"/>
  <c r="J161" i="23"/>
  <c r="I161" i="23"/>
  <c r="F161" i="23"/>
  <c r="D161" i="23"/>
  <c r="C161" i="23"/>
  <c r="B161" i="23"/>
  <c r="J160" i="23"/>
  <c r="I160" i="23"/>
  <c r="F160" i="23"/>
  <c r="D160" i="23"/>
  <c r="C160" i="23"/>
  <c r="B160" i="23"/>
  <c r="J159" i="23"/>
  <c r="I159" i="23"/>
  <c r="F159" i="23"/>
  <c r="D159" i="23"/>
  <c r="C159" i="23"/>
  <c r="B159" i="23"/>
  <c r="J158" i="23"/>
  <c r="I158" i="23"/>
  <c r="F158" i="23"/>
  <c r="D158" i="23"/>
  <c r="C158" i="23"/>
  <c r="B158" i="23"/>
  <c r="J157" i="23"/>
  <c r="I157" i="23"/>
  <c r="F157" i="23"/>
  <c r="D157" i="23"/>
  <c r="C157" i="23"/>
  <c r="B157" i="23"/>
  <c r="J156" i="23"/>
  <c r="I156" i="23"/>
  <c r="F156" i="23"/>
  <c r="D156" i="23"/>
  <c r="C156" i="23"/>
  <c r="B156" i="23"/>
  <c r="J155" i="23"/>
  <c r="I155" i="23"/>
  <c r="F155" i="23"/>
  <c r="D155" i="23"/>
  <c r="C155" i="23"/>
  <c r="B155" i="23"/>
  <c r="J154" i="23"/>
  <c r="I154" i="23"/>
  <c r="F154" i="23"/>
  <c r="D154" i="23"/>
  <c r="C154" i="23"/>
  <c r="B154" i="23"/>
  <c r="J153" i="23"/>
  <c r="I153" i="23"/>
  <c r="F153" i="23"/>
  <c r="D153" i="23"/>
  <c r="C153" i="23"/>
  <c r="B153" i="23"/>
  <c r="J152" i="23"/>
  <c r="I152" i="23"/>
  <c r="F152" i="23"/>
  <c r="D152" i="23"/>
  <c r="C152" i="23"/>
  <c r="B152" i="23"/>
  <c r="J151" i="23"/>
  <c r="I151" i="23"/>
  <c r="F151" i="23"/>
  <c r="D151" i="23"/>
  <c r="C151" i="23"/>
  <c r="B151" i="23"/>
  <c r="J150" i="23"/>
  <c r="I150" i="23"/>
  <c r="F150" i="23"/>
  <c r="D150" i="23"/>
  <c r="C150" i="23"/>
  <c r="B150" i="23"/>
  <c r="J149" i="23"/>
  <c r="I149" i="23"/>
  <c r="F149" i="23"/>
  <c r="D149" i="23"/>
  <c r="C149" i="23"/>
  <c r="B149" i="23"/>
  <c r="J148" i="23"/>
  <c r="I148" i="23"/>
  <c r="F148" i="23"/>
  <c r="D148" i="23"/>
  <c r="C148" i="23"/>
  <c r="B148" i="23"/>
  <c r="J147" i="23"/>
  <c r="I147" i="23"/>
  <c r="F147" i="23"/>
  <c r="D147" i="23"/>
  <c r="C147" i="23"/>
  <c r="B147" i="23"/>
  <c r="J146" i="23"/>
  <c r="I146" i="23"/>
  <c r="F146" i="23"/>
  <c r="D146" i="23"/>
  <c r="C146" i="23"/>
  <c r="B146" i="23"/>
  <c r="J145" i="23"/>
  <c r="I145" i="23"/>
  <c r="F145" i="23"/>
  <c r="D145" i="23"/>
  <c r="C145" i="23"/>
  <c r="B145" i="23"/>
  <c r="J144" i="23"/>
  <c r="I144" i="23"/>
  <c r="F144" i="23"/>
  <c r="D144" i="23"/>
  <c r="C144" i="23"/>
  <c r="B144" i="23"/>
  <c r="J143" i="23"/>
  <c r="I143" i="23"/>
  <c r="F143" i="23"/>
  <c r="D143" i="23"/>
  <c r="C143" i="23"/>
  <c r="B143" i="23"/>
  <c r="J142" i="23"/>
  <c r="I142" i="23"/>
  <c r="F142" i="23"/>
  <c r="D142" i="23"/>
  <c r="C142" i="23"/>
  <c r="B142" i="23"/>
  <c r="J141" i="23"/>
  <c r="I141" i="23"/>
  <c r="F141" i="23"/>
  <c r="D141" i="23"/>
  <c r="C141" i="23"/>
  <c r="B141" i="23"/>
  <c r="J140" i="23"/>
  <c r="I140" i="23"/>
  <c r="F140" i="23"/>
  <c r="D140" i="23"/>
  <c r="C140" i="23"/>
  <c r="B140" i="23"/>
  <c r="J139" i="23"/>
  <c r="I139" i="23"/>
  <c r="F139" i="23"/>
  <c r="D139" i="23"/>
  <c r="C139" i="23"/>
  <c r="B139" i="23"/>
  <c r="J138" i="23"/>
  <c r="I138" i="23"/>
  <c r="F138" i="23"/>
  <c r="D138" i="23"/>
  <c r="C138" i="23"/>
  <c r="B138" i="23"/>
  <c r="J137" i="23"/>
  <c r="I137" i="23"/>
  <c r="F137" i="23"/>
  <c r="D137" i="23"/>
  <c r="C137" i="23"/>
  <c r="B137" i="23"/>
  <c r="J136" i="23"/>
  <c r="I136" i="23"/>
  <c r="F136" i="23"/>
  <c r="D136" i="23"/>
  <c r="C136" i="23"/>
  <c r="B136" i="23"/>
  <c r="J135" i="23"/>
  <c r="I135" i="23"/>
  <c r="F135" i="23"/>
  <c r="D135" i="23"/>
  <c r="C135" i="23"/>
  <c r="B135" i="23"/>
  <c r="J134" i="23"/>
  <c r="I134" i="23"/>
  <c r="F134" i="23"/>
  <c r="D134" i="23"/>
  <c r="C134" i="23"/>
  <c r="B134" i="23"/>
  <c r="J133" i="23"/>
  <c r="I133" i="23"/>
  <c r="F133" i="23"/>
  <c r="D133" i="23"/>
  <c r="C133" i="23"/>
  <c r="B133" i="23"/>
  <c r="J132" i="23"/>
  <c r="I132" i="23"/>
  <c r="F132" i="23"/>
  <c r="D132" i="23"/>
  <c r="C132" i="23"/>
  <c r="B132" i="23"/>
  <c r="J131" i="23"/>
  <c r="I131" i="23"/>
  <c r="F131" i="23"/>
  <c r="D131" i="23"/>
  <c r="C131" i="23"/>
  <c r="B131" i="23"/>
  <c r="J130" i="23"/>
  <c r="I130" i="23"/>
  <c r="F130" i="23"/>
  <c r="D130" i="23"/>
  <c r="C130" i="23"/>
  <c r="B130" i="23"/>
  <c r="J129" i="23"/>
  <c r="I129" i="23"/>
  <c r="F129" i="23"/>
  <c r="D129" i="23"/>
  <c r="C129" i="23"/>
  <c r="B129" i="23"/>
  <c r="J128" i="23"/>
  <c r="I128" i="23"/>
  <c r="F128" i="23"/>
  <c r="D128" i="23"/>
  <c r="C128" i="23"/>
  <c r="B128" i="23"/>
  <c r="J127" i="23"/>
  <c r="I127" i="23"/>
  <c r="F127" i="23"/>
  <c r="D127" i="23"/>
  <c r="C127" i="23"/>
  <c r="B127" i="23"/>
  <c r="J126" i="23"/>
  <c r="I126" i="23"/>
  <c r="F126" i="23"/>
  <c r="D126" i="23"/>
  <c r="C126" i="23"/>
  <c r="B126" i="23"/>
  <c r="J125" i="23"/>
  <c r="I125" i="23"/>
  <c r="F125" i="23"/>
  <c r="D125" i="23"/>
  <c r="C125" i="23"/>
  <c r="B125" i="23"/>
  <c r="J124" i="23"/>
  <c r="I124" i="23"/>
  <c r="F124" i="23"/>
  <c r="D124" i="23"/>
  <c r="C124" i="23"/>
  <c r="B124" i="23"/>
  <c r="J123" i="23"/>
  <c r="I123" i="23"/>
  <c r="F123" i="23"/>
  <c r="D123" i="23"/>
  <c r="C123" i="23"/>
  <c r="B123" i="23"/>
  <c r="J122" i="23"/>
  <c r="I122" i="23"/>
  <c r="F122" i="23"/>
  <c r="D122" i="23"/>
  <c r="C122" i="23"/>
  <c r="B122" i="23"/>
  <c r="J121" i="23"/>
  <c r="I121" i="23"/>
  <c r="F121" i="23"/>
  <c r="D121" i="23"/>
  <c r="C121" i="23"/>
  <c r="B121" i="23"/>
  <c r="J120" i="23"/>
  <c r="I120" i="23"/>
  <c r="F120" i="23"/>
  <c r="D120" i="23"/>
  <c r="C120" i="23"/>
  <c r="B120" i="23"/>
  <c r="J119" i="23"/>
  <c r="I119" i="23"/>
  <c r="F119" i="23"/>
  <c r="D119" i="23"/>
  <c r="C119" i="23"/>
  <c r="B119" i="23"/>
  <c r="J118" i="23"/>
  <c r="I118" i="23"/>
  <c r="F118" i="23"/>
  <c r="D118" i="23"/>
  <c r="C118" i="23"/>
  <c r="B118" i="23"/>
  <c r="J117" i="23"/>
  <c r="I117" i="23"/>
  <c r="F117" i="23"/>
  <c r="D117" i="23"/>
  <c r="C117" i="23"/>
  <c r="B117" i="23"/>
  <c r="J116" i="23"/>
  <c r="I116" i="23"/>
  <c r="F116" i="23"/>
  <c r="D116" i="23"/>
  <c r="C116" i="23"/>
  <c r="B116" i="23"/>
  <c r="J115" i="23"/>
  <c r="I115" i="23"/>
  <c r="F115" i="23"/>
  <c r="D115" i="23"/>
  <c r="C115" i="23"/>
  <c r="B115" i="23"/>
  <c r="J114" i="23"/>
  <c r="I114" i="23"/>
  <c r="F114" i="23"/>
  <c r="D114" i="23"/>
  <c r="C114" i="23"/>
  <c r="B114" i="23"/>
  <c r="J113" i="23"/>
  <c r="I113" i="23"/>
  <c r="F113" i="23"/>
  <c r="D113" i="23"/>
  <c r="C113" i="23"/>
  <c r="B113" i="23"/>
  <c r="J112" i="23"/>
  <c r="I112" i="23"/>
  <c r="F112" i="23"/>
  <c r="D112" i="23"/>
  <c r="C112" i="23"/>
  <c r="B112" i="23"/>
  <c r="J111" i="23"/>
  <c r="I111" i="23"/>
  <c r="F111" i="23"/>
  <c r="D111" i="23"/>
  <c r="C111" i="23"/>
  <c r="B111" i="23"/>
  <c r="J110" i="23"/>
  <c r="I110" i="23"/>
  <c r="F110" i="23"/>
  <c r="D110" i="23"/>
  <c r="C110" i="23"/>
  <c r="B110" i="23"/>
  <c r="J109" i="23"/>
  <c r="I109" i="23"/>
  <c r="F109" i="23"/>
  <c r="D109" i="23"/>
  <c r="C109" i="23"/>
  <c r="B109" i="23"/>
  <c r="J108" i="23"/>
  <c r="I108" i="23"/>
  <c r="F108" i="23"/>
  <c r="D108" i="23"/>
  <c r="C108" i="23"/>
  <c r="B108" i="23"/>
  <c r="J107" i="23"/>
  <c r="I107" i="23"/>
  <c r="F107" i="23"/>
  <c r="D107" i="23"/>
  <c r="C107" i="23"/>
  <c r="B107" i="23"/>
  <c r="J106" i="23"/>
  <c r="I106" i="23"/>
  <c r="F106" i="23"/>
  <c r="D106" i="23"/>
  <c r="C106" i="23"/>
  <c r="B106" i="23"/>
  <c r="J105" i="23"/>
  <c r="I105" i="23"/>
  <c r="F105" i="23"/>
  <c r="D105" i="23"/>
  <c r="C105" i="23"/>
  <c r="B105" i="23"/>
  <c r="J104" i="23"/>
  <c r="I104" i="23"/>
  <c r="F104" i="23"/>
  <c r="D104" i="23"/>
  <c r="C104" i="23"/>
  <c r="B104" i="23"/>
  <c r="J103" i="23"/>
  <c r="I103" i="23"/>
  <c r="F103" i="23"/>
  <c r="D103" i="23"/>
  <c r="C103" i="23"/>
  <c r="B103" i="23"/>
  <c r="J102" i="23"/>
  <c r="I102" i="23"/>
  <c r="F102" i="23"/>
  <c r="D102" i="23"/>
  <c r="C102" i="23"/>
  <c r="B102" i="23"/>
  <c r="J101" i="23"/>
  <c r="I101" i="23"/>
  <c r="F101" i="23"/>
  <c r="D101" i="23"/>
  <c r="C101" i="23"/>
  <c r="B101" i="23"/>
  <c r="J100" i="23"/>
  <c r="I100" i="23"/>
  <c r="F100" i="23"/>
  <c r="D100" i="23"/>
  <c r="C100" i="23"/>
  <c r="B100" i="23"/>
  <c r="J99" i="23"/>
  <c r="I99" i="23"/>
  <c r="F99" i="23"/>
  <c r="D99" i="23"/>
  <c r="C99" i="23"/>
  <c r="B99" i="23"/>
  <c r="J98" i="23"/>
  <c r="I98" i="23"/>
  <c r="F98" i="23"/>
  <c r="D98" i="23"/>
  <c r="C98" i="23"/>
  <c r="B98" i="23"/>
  <c r="J97" i="23"/>
  <c r="I97" i="23"/>
  <c r="F97" i="23"/>
  <c r="D97" i="23"/>
  <c r="C97" i="23"/>
  <c r="B97" i="23"/>
  <c r="J96" i="23"/>
  <c r="I96" i="23"/>
  <c r="F96" i="23"/>
  <c r="D96" i="23"/>
  <c r="C96" i="23"/>
  <c r="B96" i="23"/>
  <c r="J95" i="23"/>
  <c r="I95" i="23"/>
  <c r="F95" i="23"/>
  <c r="D95" i="23"/>
  <c r="C95" i="23"/>
  <c r="B95" i="23"/>
  <c r="J94" i="23"/>
  <c r="I94" i="23"/>
  <c r="F94" i="23"/>
  <c r="D94" i="23"/>
  <c r="C94" i="23"/>
  <c r="B94" i="23"/>
  <c r="J93" i="23"/>
  <c r="I93" i="23"/>
  <c r="F93" i="23"/>
  <c r="D93" i="23"/>
  <c r="C93" i="23"/>
  <c r="B93" i="23"/>
  <c r="J92" i="23"/>
  <c r="I92" i="23"/>
  <c r="F92" i="23"/>
  <c r="D92" i="23"/>
  <c r="C92" i="23"/>
  <c r="B92" i="23"/>
  <c r="J91" i="23"/>
  <c r="I91" i="23"/>
  <c r="F91" i="23"/>
  <c r="D91" i="23"/>
  <c r="C91" i="23"/>
  <c r="B91" i="23"/>
  <c r="J90" i="23"/>
  <c r="I90" i="23"/>
  <c r="F90" i="23"/>
  <c r="D90" i="23"/>
  <c r="C90" i="23"/>
  <c r="B90" i="23"/>
  <c r="J89" i="23"/>
  <c r="I89" i="23"/>
  <c r="F89" i="23"/>
  <c r="D89" i="23"/>
  <c r="C89" i="23"/>
  <c r="B89" i="23"/>
  <c r="J88" i="23"/>
  <c r="I88" i="23"/>
  <c r="F88" i="23"/>
  <c r="D88" i="23"/>
  <c r="C88" i="23"/>
  <c r="B88" i="23"/>
  <c r="J87" i="23"/>
  <c r="I87" i="23"/>
  <c r="F87" i="23"/>
  <c r="D87" i="23"/>
  <c r="C87" i="23"/>
  <c r="B87" i="23"/>
  <c r="J86" i="23"/>
  <c r="I86" i="23"/>
  <c r="F86" i="23"/>
  <c r="D86" i="23"/>
  <c r="C86" i="23"/>
  <c r="B86" i="23"/>
  <c r="J85" i="23"/>
  <c r="I85" i="23"/>
  <c r="F85" i="23"/>
  <c r="D85" i="23"/>
  <c r="C85" i="23"/>
  <c r="B85" i="23"/>
  <c r="J84" i="23"/>
  <c r="I84" i="23"/>
  <c r="F84" i="23"/>
  <c r="D84" i="23"/>
  <c r="C84" i="23"/>
  <c r="B84" i="23"/>
  <c r="J83" i="23"/>
  <c r="I83" i="23"/>
  <c r="F83" i="23"/>
  <c r="D83" i="23"/>
  <c r="C83" i="23"/>
  <c r="B83" i="23"/>
  <c r="J82" i="23"/>
  <c r="I82" i="23"/>
  <c r="F82" i="23"/>
  <c r="D82" i="23"/>
  <c r="C82" i="23"/>
  <c r="B82" i="23"/>
  <c r="J81" i="23"/>
  <c r="I81" i="23"/>
  <c r="F81" i="23"/>
  <c r="D81" i="23"/>
  <c r="C81" i="23"/>
  <c r="B81" i="23"/>
  <c r="J80" i="23"/>
  <c r="I80" i="23"/>
  <c r="F80" i="23"/>
  <c r="D80" i="23"/>
  <c r="C80" i="23"/>
  <c r="B80" i="23"/>
  <c r="J79" i="23"/>
  <c r="I79" i="23"/>
  <c r="F79" i="23"/>
  <c r="D79" i="23"/>
  <c r="C79" i="23"/>
  <c r="B79" i="23"/>
  <c r="J78" i="23"/>
  <c r="I78" i="23"/>
  <c r="F78" i="23"/>
  <c r="D78" i="23"/>
  <c r="C78" i="23"/>
  <c r="B78" i="23"/>
  <c r="J77" i="23"/>
  <c r="I77" i="23"/>
  <c r="F77" i="23"/>
  <c r="D77" i="23"/>
  <c r="C77" i="23"/>
  <c r="B77" i="23"/>
  <c r="J76" i="23"/>
  <c r="I76" i="23"/>
  <c r="F76" i="23"/>
  <c r="D76" i="23"/>
  <c r="C76" i="23"/>
  <c r="B76" i="23"/>
  <c r="J75" i="23"/>
  <c r="I75" i="23"/>
  <c r="F75" i="23"/>
  <c r="D75" i="23"/>
  <c r="C75" i="23"/>
  <c r="B75" i="23"/>
  <c r="J74" i="23"/>
  <c r="I74" i="23"/>
  <c r="F74" i="23"/>
  <c r="D74" i="23"/>
  <c r="C74" i="23"/>
  <c r="B74" i="23"/>
  <c r="J73" i="23"/>
  <c r="I73" i="23"/>
  <c r="F73" i="23"/>
  <c r="D73" i="23"/>
  <c r="C73" i="23"/>
  <c r="B73" i="23"/>
  <c r="J72" i="23"/>
  <c r="I72" i="23"/>
  <c r="F72" i="23"/>
  <c r="D72" i="23"/>
  <c r="C72" i="23"/>
  <c r="B72" i="23"/>
  <c r="J71" i="23"/>
  <c r="I71" i="23"/>
  <c r="F71" i="23"/>
  <c r="D71" i="23"/>
  <c r="C71" i="23"/>
  <c r="B71" i="23"/>
  <c r="J70" i="23"/>
  <c r="I70" i="23"/>
  <c r="F70" i="23"/>
  <c r="D70" i="23"/>
  <c r="C70" i="23"/>
  <c r="B70" i="23"/>
  <c r="J69" i="23"/>
  <c r="I69" i="23"/>
  <c r="F69" i="23"/>
  <c r="D69" i="23"/>
  <c r="C69" i="23"/>
  <c r="B69" i="23"/>
  <c r="J68" i="23"/>
  <c r="I68" i="23"/>
  <c r="F68" i="23"/>
  <c r="D68" i="23"/>
  <c r="C68" i="23"/>
  <c r="B68" i="23"/>
  <c r="J67" i="23"/>
  <c r="I67" i="23"/>
  <c r="F67" i="23"/>
  <c r="D67" i="23"/>
  <c r="C67" i="23"/>
  <c r="B67" i="23"/>
  <c r="J66" i="23"/>
  <c r="I66" i="23"/>
  <c r="F66" i="23"/>
  <c r="D66" i="23"/>
  <c r="C66" i="23"/>
  <c r="B66" i="23"/>
  <c r="J65" i="23"/>
  <c r="I65" i="23"/>
  <c r="F65" i="23"/>
  <c r="D65" i="23"/>
  <c r="C65" i="23"/>
  <c r="B65" i="23"/>
  <c r="J64" i="23"/>
  <c r="I64" i="23"/>
  <c r="F64" i="23"/>
  <c r="D64" i="23"/>
  <c r="C64" i="23"/>
  <c r="B64" i="23"/>
  <c r="J63" i="23"/>
  <c r="I63" i="23"/>
  <c r="F63" i="23"/>
  <c r="D63" i="23"/>
  <c r="C63" i="23"/>
  <c r="B63" i="23"/>
  <c r="J62" i="23"/>
  <c r="I62" i="23"/>
  <c r="F62" i="23"/>
  <c r="D62" i="23"/>
  <c r="C62" i="23"/>
  <c r="B62" i="23"/>
  <c r="J61" i="23"/>
  <c r="I61" i="23"/>
  <c r="F61" i="23"/>
  <c r="D61" i="23"/>
  <c r="C61" i="23"/>
  <c r="B61" i="23"/>
  <c r="J60" i="23"/>
  <c r="I60" i="23"/>
  <c r="F60" i="23"/>
  <c r="D60" i="23"/>
  <c r="C60" i="23"/>
  <c r="B60" i="23"/>
  <c r="J59" i="23"/>
  <c r="I59" i="23"/>
  <c r="F59" i="23"/>
  <c r="D59" i="23"/>
  <c r="C59" i="23"/>
  <c r="B59" i="23"/>
  <c r="J58" i="23"/>
  <c r="I58" i="23"/>
  <c r="F58" i="23"/>
  <c r="D58" i="23"/>
  <c r="C58" i="23"/>
  <c r="B58" i="23"/>
  <c r="J57" i="23"/>
  <c r="I57" i="23"/>
  <c r="F57" i="23"/>
  <c r="D57" i="23"/>
  <c r="C57" i="23"/>
  <c r="B57" i="23"/>
  <c r="J56" i="23"/>
  <c r="I56" i="23"/>
  <c r="F56" i="23"/>
  <c r="D56" i="23"/>
  <c r="C56" i="23"/>
  <c r="B56" i="23"/>
  <c r="J55" i="23"/>
  <c r="I55" i="23"/>
  <c r="F55" i="23"/>
  <c r="D55" i="23"/>
  <c r="C55" i="23"/>
  <c r="B55" i="23"/>
  <c r="J54" i="23"/>
  <c r="I54" i="23"/>
  <c r="F54" i="23"/>
  <c r="D54" i="23"/>
  <c r="C54" i="23"/>
  <c r="B54" i="23"/>
  <c r="J53" i="23"/>
  <c r="I53" i="23"/>
  <c r="F53" i="23"/>
  <c r="D53" i="23"/>
  <c r="C53" i="23"/>
  <c r="B53" i="23"/>
  <c r="J52" i="23"/>
  <c r="I52" i="23"/>
  <c r="F52" i="23"/>
  <c r="D52" i="23"/>
  <c r="C52" i="23"/>
  <c r="B52" i="23"/>
  <c r="J51" i="23"/>
  <c r="I51" i="23"/>
  <c r="F51" i="23"/>
  <c r="D51" i="23"/>
  <c r="C51" i="23"/>
  <c r="B51" i="23"/>
  <c r="J50" i="23"/>
  <c r="I50" i="23"/>
  <c r="F50" i="23"/>
  <c r="D50" i="23"/>
  <c r="C50" i="23"/>
  <c r="B50" i="23"/>
  <c r="J49" i="23"/>
  <c r="I49" i="23"/>
  <c r="F49" i="23"/>
  <c r="D49" i="23"/>
  <c r="C49" i="23"/>
  <c r="B49" i="23"/>
  <c r="J48" i="23"/>
  <c r="I48" i="23"/>
  <c r="F48" i="23"/>
  <c r="D48" i="23"/>
  <c r="C48" i="23"/>
  <c r="B48" i="23"/>
  <c r="J47" i="23"/>
  <c r="I47" i="23"/>
  <c r="F47" i="23"/>
  <c r="D47" i="23"/>
  <c r="C47" i="23"/>
  <c r="B47" i="23"/>
  <c r="J46" i="23"/>
  <c r="I46" i="23"/>
  <c r="F46" i="23"/>
  <c r="D46" i="23"/>
  <c r="C46" i="23"/>
  <c r="B46" i="23"/>
  <c r="J45" i="23"/>
  <c r="I45" i="23"/>
  <c r="F45" i="23"/>
  <c r="D45" i="23"/>
  <c r="C45" i="23"/>
  <c r="B45" i="23"/>
  <c r="J44" i="23"/>
  <c r="I44" i="23"/>
  <c r="F44" i="23"/>
  <c r="D44" i="23"/>
  <c r="C44" i="23"/>
  <c r="B44" i="23"/>
  <c r="J43" i="23"/>
  <c r="I43" i="23"/>
  <c r="F43" i="23"/>
  <c r="D43" i="23"/>
  <c r="C43" i="23"/>
  <c r="B43" i="23"/>
  <c r="J42" i="23"/>
  <c r="I42" i="23"/>
  <c r="F42" i="23"/>
  <c r="D42" i="23"/>
  <c r="C42" i="23"/>
  <c r="B42" i="23"/>
  <c r="J41" i="23"/>
  <c r="I41" i="23"/>
  <c r="F41" i="23"/>
  <c r="D41" i="23"/>
  <c r="C41" i="23"/>
  <c r="B41" i="23"/>
  <c r="J40" i="23"/>
  <c r="I40" i="23"/>
  <c r="F40" i="23"/>
  <c r="D40" i="23"/>
  <c r="C40" i="23"/>
  <c r="B40" i="23"/>
  <c r="J39" i="23"/>
  <c r="I39" i="23"/>
  <c r="F39" i="23"/>
  <c r="D39" i="23"/>
  <c r="C39" i="23"/>
  <c r="B39" i="23"/>
  <c r="J38" i="23"/>
  <c r="I38" i="23"/>
  <c r="F38" i="23"/>
  <c r="D38" i="23"/>
  <c r="C38" i="23"/>
  <c r="B38" i="23"/>
  <c r="J37" i="23"/>
  <c r="I37" i="23"/>
  <c r="F37" i="23"/>
  <c r="D37" i="23"/>
  <c r="C37" i="23"/>
  <c r="B37" i="23"/>
  <c r="J36" i="23"/>
  <c r="I36" i="23"/>
  <c r="F36" i="23"/>
  <c r="D36" i="23"/>
  <c r="C36" i="23"/>
  <c r="B36" i="23"/>
  <c r="J35" i="23"/>
  <c r="I35" i="23"/>
  <c r="F35" i="23"/>
  <c r="D35" i="23"/>
  <c r="C35" i="23"/>
  <c r="B35" i="23"/>
  <c r="J34" i="23"/>
  <c r="I34" i="23"/>
  <c r="F34" i="23"/>
  <c r="D34" i="23"/>
  <c r="C34" i="23"/>
  <c r="B34" i="23"/>
  <c r="J33" i="23"/>
  <c r="I33" i="23"/>
  <c r="F33" i="23"/>
  <c r="D33" i="23"/>
  <c r="C33" i="23"/>
  <c r="B33" i="23"/>
  <c r="J32" i="23"/>
  <c r="I32" i="23"/>
  <c r="F32" i="23"/>
  <c r="D32" i="23"/>
  <c r="C32" i="23"/>
  <c r="B32" i="23"/>
  <c r="J31" i="23"/>
  <c r="I31" i="23"/>
  <c r="F31" i="23"/>
  <c r="D31" i="23"/>
  <c r="C31" i="23"/>
  <c r="B31" i="23"/>
  <c r="J30" i="23"/>
  <c r="I30" i="23"/>
  <c r="F30" i="23"/>
  <c r="D30" i="23"/>
  <c r="C30" i="23"/>
  <c r="B30" i="23"/>
  <c r="J29" i="23"/>
  <c r="I29" i="23"/>
  <c r="F29" i="23"/>
  <c r="D29" i="23"/>
  <c r="C29" i="23"/>
  <c r="B29" i="23"/>
  <c r="J28" i="23"/>
  <c r="I28" i="23"/>
  <c r="F28" i="23"/>
  <c r="D28" i="23"/>
  <c r="C28" i="23"/>
  <c r="B28" i="23"/>
  <c r="J27" i="23"/>
  <c r="I27" i="23"/>
  <c r="F27" i="23"/>
  <c r="D27" i="23"/>
  <c r="C27" i="23"/>
  <c r="B27" i="23"/>
  <c r="J26" i="23"/>
  <c r="I26" i="23"/>
  <c r="F26" i="23"/>
  <c r="D26" i="23"/>
  <c r="C26" i="23"/>
  <c r="B26" i="23"/>
  <c r="J25" i="23"/>
  <c r="I25" i="23"/>
  <c r="F25" i="23"/>
  <c r="D25" i="23"/>
  <c r="C25" i="23"/>
  <c r="B25" i="23"/>
  <c r="J24" i="23"/>
  <c r="I24" i="23"/>
  <c r="F24" i="23"/>
  <c r="D24" i="23"/>
  <c r="C24" i="23"/>
  <c r="B24" i="23"/>
  <c r="J23" i="23"/>
  <c r="I23" i="23"/>
  <c r="F23" i="23"/>
  <c r="D23" i="23"/>
  <c r="C23" i="23"/>
  <c r="B23" i="23"/>
  <c r="J22" i="23"/>
  <c r="I22" i="23"/>
  <c r="F22" i="23"/>
  <c r="D22" i="23"/>
  <c r="C22" i="23"/>
  <c r="B22" i="23"/>
  <c r="J21" i="23"/>
  <c r="I21" i="23"/>
  <c r="F21" i="23"/>
  <c r="D21" i="23"/>
  <c r="C21" i="23"/>
  <c r="B21" i="23"/>
  <c r="J20" i="23"/>
  <c r="I20" i="23"/>
  <c r="F20" i="23"/>
  <c r="D20" i="23"/>
  <c r="C20" i="23"/>
  <c r="B20" i="23"/>
  <c r="J19" i="23"/>
  <c r="I19" i="23"/>
  <c r="F19" i="23"/>
  <c r="D19" i="23"/>
  <c r="C19" i="23"/>
  <c r="B19" i="23"/>
  <c r="J18" i="23"/>
  <c r="I18" i="23"/>
  <c r="F18" i="23"/>
  <c r="D18" i="23"/>
  <c r="C18" i="23"/>
  <c r="B18" i="23"/>
  <c r="J17" i="23"/>
  <c r="I17" i="23"/>
  <c r="F17" i="23"/>
  <c r="D17" i="23"/>
  <c r="C17" i="23"/>
  <c r="B17" i="23"/>
  <c r="J16" i="23"/>
  <c r="I16" i="23"/>
  <c r="F16" i="23"/>
  <c r="D16" i="23"/>
  <c r="C16" i="23"/>
  <c r="B16" i="23"/>
  <c r="J15" i="23"/>
  <c r="I15" i="23"/>
  <c r="F15" i="23"/>
  <c r="D15" i="23"/>
  <c r="C15" i="23"/>
  <c r="B15" i="23"/>
  <c r="J14" i="23"/>
  <c r="I14" i="23"/>
  <c r="F14" i="23"/>
  <c r="D14" i="23"/>
  <c r="C14" i="23"/>
  <c r="B14" i="23"/>
  <c r="J13" i="23"/>
  <c r="I13" i="23"/>
  <c r="F13" i="23"/>
  <c r="D13" i="23"/>
  <c r="C13" i="23"/>
  <c r="B13" i="23"/>
  <c r="J12" i="23"/>
  <c r="I12" i="23"/>
  <c r="F12" i="23"/>
  <c r="D12" i="23"/>
  <c r="C12" i="23"/>
  <c r="B12" i="23"/>
  <c r="J11" i="23"/>
  <c r="I11" i="23"/>
  <c r="F11" i="23"/>
  <c r="D11" i="23"/>
  <c r="C11" i="23"/>
  <c r="B11" i="23"/>
  <c r="J10" i="23"/>
  <c r="I10" i="23"/>
  <c r="F10" i="23"/>
  <c r="D10" i="23"/>
  <c r="C10" i="23"/>
  <c r="B10" i="23"/>
  <c r="J9" i="23"/>
  <c r="I9" i="23"/>
  <c r="F9" i="23"/>
  <c r="D9" i="23"/>
  <c r="C9" i="23"/>
  <c r="B9" i="23"/>
  <c r="G4" i="23"/>
  <c r="D4" i="23"/>
  <c r="A4" i="23"/>
  <c r="K213" i="22"/>
  <c r="J213" i="22"/>
  <c r="I213" i="22"/>
  <c r="D213" i="22"/>
  <c r="C213" i="22"/>
  <c r="A213" i="22"/>
  <c r="K212" i="22"/>
  <c r="J212" i="22"/>
  <c r="I212" i="22"/>
  <c r="D212" i="22"/>
  <c r="C212" i="22"/>
  <c r="A212" i="22"/>
  <c r="K211" i="22"/>
  <c r="J211" i="22"/>
  <c r="I211" i="22"/>
  <c r="D211" i="22"/>
  <c r="C211" i="22"/>
  <c r="A211" i="22"/>
  <c r="K210" i="22"/>
  <c r="J210" i="22"/>
  <c r="I210" i="22"/>
  <c r="D210" i="22"/>
  <c r="C210" i="22"/>
  <c r="A210" i="22"/>
  <c r="K209" i="22"/>
  <c r="J209" i="22"/>
  <c r="I209" i="22"/>
  <c r="D209" i="22"/>
  <c r="C209" i="22"/>
  <c r="A209" i="22"/>
  <c r="K208" i="22"/>
  <c r="J208" i="22"/>
  <c r="I208" i="22"/>
  <c r="D208" i="22"/>
  <c r="C208" i="22"/>
  <c r="A208" i="22"/>
  <c r="K207" i="22"/>
  <c r="J207" i="22"/>
  <c r="I207" i="22"/>
  <c r="D207" i="22"/>
  <c r="C207" i="22"/>
  <c r="A207" i="22"/>
  <c r="K206" i="22"/>
  <c r="J206" i="22"/>
  <c r="I206" i="22"/>
  <c r="D206" i="22"/>
  <c r="C206" i="22"/>
  <c r="A206" i="22"/>
  <c r="K205" i="22"/>
  <c r="J205" i="22"/>
  <c r="I205" i="22"/>
  <c r="D205" i="22"/>
  <c r="C205" i="22"/>
  <c r="A205" i="22"/>
  <c r="K204" i="22"/>
  <c r="J204" i="22"/>
  <c r="I204" i="22"/>
  <c r="D204" i="22"/>
  <c r="C204" i="22"/>
  <c r="A204" i="22"/>
  <c r="K203" i="22"/>
  <c r="J203" i="22"/>
  <c r="I203" i="22"/>
  <c r="D203" i="22"/>
  <c r="C203" i="22"/>
  <c r="A203" i="22"/>
  <c r="K202" i="22"/>
  <c r="J202" i="22"/>
  <c r="I202" i="22"/>
  <c r="D202" i="22"/>
  <c r="C202" i="22"/>
  <c r="A202" i="22"/>
  <c r="K201" i="22"/>
  <c r="J201" i="22"/>
  <c r="I201" i="22"/>
  <c r="D201" i="22"/>
  <c r="C201" i="22"/>
  <c r="A201" i="22"/>
  <c r="K200" i="22"/>
  <c r="J200" i="22"/>
  <c r="I200" i="22"/>
  <c r="D200" i="22"/>
  <c r="C200" i="22"/>
  <c r="A200" i="22"/>
  <c r="K199" i="22"/>
  <c r="J199" i="22"/>
  <c r="I199" i="22"/>
  <c r="D199" i="22"/>
  <c r="C199" i="22"/>
  <c r="A199" i="22"/>
  <c r="K198" i="22"/>
  <c r="J198" i="22"/>
  <c r="I198" i="22"/>
  <c r="D198" i="22"/>
  <c r="C198" i="22"/>
  <c r="A198" i="22"/>
  <c r="K197" i="22"/>
  <c r="J197" i="22"/>
  <c r="I197" i="22"/>
  <c r="D197" i="22"/>
  <c r="C197" i="22"/>
  <c r="A197" i="22"/>
  <c r="K196" i="22"/>
  <c r="J196" i="22"/>
  <c r="I196" i="22"/>
  <c r="D196" i="22"/>
  <c r="C196" i="22"/>
  <c r="A196" i="22"/>
  <c r="K195" i="22"/>
  <c r="J195" i="22"/>
  <c r="I195" i="22"/>
  <c r="D195" i="22"/>
  <c r="C195" i="22"/>
  <c r="A195" i="22"/>
  <c r="K194" i="22"/>
  <c r="J194" i="22"/>
  <c r="I194" i="22"/>
  <c r="D194" i="22"/>
  <c r="C194" i="22"/>
  <c r="A194" i="22"/>
  <c r="K193" i="22"/>
  <c r="J193" i="22"/>
  <c r="I193" i="22"/>
  <c r="D193" i="22"/>
  <c r="C193" i="22"/>
  <c r="A193" i="22"/>
  <c r="K192" i="22"/>
  <c r="J192" i="22"/>
  <c r="I192" i="22"/>
  <c r="D192" i="22"/>
  <c r="C192" i="22"/>
  <c r="A192" i="22"/>
  <c r="K191" i="22"/>
  <c r="J191" i="22"/>
  <c r="I191" i="22"/>
  <c r="D191" i="22"/>
  <c r="C191" i="22"/>
  <c r="A191" i="22"/>
  <c r="K190" i="22"/>
  <c r="J190" i="22"/>
  <c r="I190" i="22"/>
  <c r="D190" i="22"/>
  <c r="C190" i="22"/>
  <c r="A190" i="22"/>
  <c r="K189" i="22"/>
  <c r="J189" i="22"/>
  <c r="I189" i="22"/>
  <c r="D189" i="22"/>
  <c r="C189" i="22"/>
  <c r="A189" i="22"/>
  <c r="K188" i="22"/>
  <c r="J188" i="22"/>
  <c r="I188" i="22"/>
  <c r="D188" i="22"/>
  <c r="C188" i="22"/>
  <c r="A188" i="22"/>
  <c r="K187" i="22"/>
  <c r="J187" i="22"/>
  <c r="I187" i="22"/>
  <c r="D187" i="22"/>
  <c r="C187" i="22"/>
  <c r="A187" i="22"/>
  <c r="K186" i="22"/>
  <c r="J186" i="22"/>
  <c r="I186" i="22"/>
  <c r="D186" i="22"/>
  <c r="C186" i="22"/>
  <c r="A186" i="22"/>
  <c r="K185" i="22"/>
  <c r="J185" i="22"/>
  <c r="I185" i="22"/>
  <c r="D185" i="22"/>
  <c r="C185" i="22"/>
  <c r="A185" i="22"/>
  <c r="K184" i="22"/>
  <c r="J184" i="22"/>
  <c r="I184" i="22"/>
  <c r="D184" i="22"/>
  <c r="C184" i="22"/>
  <c r="A184" i="22"/>
  <c r="K183" i="22"/>
  <c r="J183" i="22"/>
  <c r="I183" i="22"/>
  <c r="D183" i="22"/>
  <c r="C183" i="22"/>
  <c r="A183" i="22"/>
  <c r="K182" i="22"/>
  <c r="J182" i="22"/>
  <c r="I182" i="22"/>
  <c r="D182" i="22"/>
  <c r="C182" i="22"/>
  <c r="A182" i="22"/>
  <c r="K181" i="22"/>
  <c r="J181" i="22"/>
  <c r="I181" i="22"/>
  <c r="D181" i="22"/>
  <c r="C181" i="22"/>
  <c r="A181" i="22"/>
  <c r="K180" i="22"/>
  <c r="J180" i="22"/>
  <c r="I180" i="22"/>
  <c r="D180" i="22"/>
  <c r="C180" i="22"/>
  <c r="A180" i="22"/>
  <c r="K179" i="22"/>
  <c r="J179" i="22"/>
  <c r="I179" i="22"/>
  <c r="D179" i="22"/>
  <c r="C179" i="22"/>
  <c r="A179" i="22"/>
  <c r="K178" i="22"/>
  <c r="J178" i="22"/>
  <c r="I178" i="22"/>
  <c r="D178" i="22"/>
  <c r="C178" i="22"/>
  <c r="A178" i="22"/>
  <c r="K177" i="22"/>
  <c r="J177" i="22"/>
  <c r="I177" i="22"/>
  <c r="D177" i="22"/>
  <c r="C177" i="22"/>
  <c r="A177" i="22"/>
  <c r="K176" i="22"/>
  <c r="J176" i="22"/>
  <c r="I176" i="22"/>
  <c r="D176" i="22"/>
  <c r="C176" i="22"/>
  <c r="A176" i="22"/>
  <c r="K175" i="22"/>
  <c r="J175" i="22"/>
  <c r="I175" i="22"/>
  <c r="D175" i="22"/>
  <c r="C175" i="22"/>
  <c r="A175" i="22"/>
  <c r="K174" i="22"/>
  <c r="J174" i="22"/>
  <c r="I174" i="22"/>
  <c r="D174" i="22"/>
  <c r="C174" i="22"/>
  <c r="A174" i="22"/>
  <c r="K173" i="22"/>
  <c r="J173" i="22"/>
  <c r="I173" i="22"/>
  <c r="D173" i="22"/>
  <c r="C173" i="22"/>
  <c r="A173" i="22"/>
  <c r="K172" i="22"/>
  <c r="J172" i="22"/>
  <c r="I172" i="22"/>
  <c r="D172" i="22"/>
  <c r="C172" i="22"/>
  <c r="A172" i="22"/>
  <c r="K171" i="22"/>
  <c r="J171" i="22"/>
  <c r="I171" i="22"/>
  <c r="D171" i="22"/>
  <c r="C171" i="22"/>
  <c r="A171" i="22"/>
  <c r="K170" i="22"/>
  <c r="J170" i="22"/>
  <c r="I170" i="22"/>
  <c r="D170" i="22"/>
  <c r="C170" i="22"/>
  <c r="A170" i="22"/>
  <c r="K169" i="22"/>
  <c r="J169" i="22"/>
  <c r="I169" i="22"/>
  <c r="D169" i="22"/>
  <c r="C169" i="22"/>
  <c r="A169" i="22"/>
  <c r="K168" i="22"/>
  <c r="J168" i="22"/>
  <c r="I168" i="22"/>
  <c r="D168" i="22"/>
  <c r="C168" i="22"/>
  <c r="A168" i="22"/>
  <c r="K167" i="22"/>
  <c r="J167" i="22"/>
  <c r="I167" i="22"/>
  <c r="D167" i="22"/>
  <c r="C167" i="22"/>
  <c r="A167" i="22"/>
  <c r="K166" i="22"/>
  <c r="J166" i="22"/>
  <c r="I166" i="22"/>
  <c r="D166" i="22"/>
  <c r="C166" i="22"/>
  <c r="A166" i="22"/>
  <c r="K165" i="22"/>
  <c r="J165" i="22"/>
  <c r="I165" i="22"/>
  <c r="D165" i="22"/>
  <c r="C165" i="22"/>
  <c r="A165" i="22"/>
  <c r="K164" i="22"/>
  <c r="J164" i="22"/>
  <c r="I164" i="22"/>
  <c r="D164" i="22"/>
  <c r="C164" i="22"/>
  <c r="A164" i="22"/>
  <c r="K163" i="22"/>
  <c r="J163" i="22"/>
  <c r="I163" i="22"/>
  <c r="D163" i="22"/>
  <c r="C163" i="22"/>
  <c r="A163" i="22"/>
  <c r="K162" i="22"/>
  <c r="J162" i="22"/>
  <c r="I162" i="22"/>
  <c r="D162" i="22"/>
  <c r="C162" i="22"/>
  <c r="A162" i="22"/>
  <c r="K161" i="22"/>
  <c r="J161" i="22"/>
  <c r="I161" i="22"/>
  <c r="D161" i="22"/>
  <c r="C161" i="22"/>
  <c r="A161" i="22"/>
  <c r="K160" i="22"/>
  <c r="J160" i="22"/>
  <c r="I160" i="22"/>
  <c r="D160" i="22"/>
  <c r="C160" i="22"/>
  <c r="A160" i="22"/>
  <c r="K159" i="22"/>
  <c r="J159" i="22"/>
  <c r="I159" i="22"/>
  <c r="D159" i="22"/>
  <c r="C159" i="22"/>
  <c r="A159" i="22"/>
  <c r="K158" i="22"/>
  <c r="J158" i="22"/>
  <c r="I158" i="22"/>
  <c r="D158" i="22"/>
  <c r="C158" i="22"/>
  <c r="A158" i="22"/>
  <c r="K157" i="22"/>
  <c r="J157" i="22"/>
  <c r="I157" i="22"/>
  <c r="D157" i="22"/>
  <c r="C157" i="22"/>
  <c r="A157" i="22"/>
  <c r="K156" i="22"/>
  <c r="J156" i="22"/>
  <c r="I156" i="22"/>
  <c r="D156" i="22"/>
  <c r="C156" i="22"/>
  <c r="A156" i="22"/>
  <c r="K155" i="22"/>
  <c r="J155" i="22"/>
  <c r="I155" i="22"/>
  <c r="D155" i="22"/>
  <c r="C155" i="22"/>
  <c r="A155" i="22"/>
  <c r="K154" i="22"/>
  <c r="J154" i="22"/>
  <c r="I154" i="22"/>
  <c r="D154" i="22"/>
  <c r="C154" i="22"/>
  <c r="A154" i="22"/>
  <c r="K153" i="22"/>
  <c r="J153" i="22"/>
  <c r="I153" i="22"/>
  <c r="D153" i="22"/>
  <c r="C153" i="22"/>
  <c r="A153" i="22"/>
  <c r="K152" i="22"/>
  <c r="J152" i="22"/>
  <c r="I152" i="22"/>
  <c r="D152" i="22"/>
  <c r="C152" i="22"/>
  <c r="A152" i="22"/>
  <c r="K151" i="22"/>
  <c r="J151" i="22"/>
  <c r="I151" i="22"/>
  <c r="D151" i="22"/>
  <c r="C151" i="22"/>
  <c r="A151" i="22"/>
  <c r="K150" i="22"/>
  <c r="J150" i="22"/>
  <c r="I150" i="22"/>
  <c r="D150" i="22"/>
  <c r="C150" i="22"/>
  <c r="A150" i="22"/>
  <c r="K149" i="22"/>
  <c r="J149" i="22"/>
  <c r="I149" i="22"/>
  <c r="D149" i="22"/>
  <c r="C149" i="22"/>
  <c r="A149" i="22"/>
  <c r="K148" i="22"/>
  <c r="J148" i="22"/>
  <c r="I148" i="22"/>
  <c r="D148" i="22"/>
  <c r="C148" i="22"/>
  <c r="A148" i="22"/>
  <c r="K147" i="22"/>
  <c r="J147" i="22"/>
  <c r="I147" i="22"/>
  <c r="D147" i="22"/>
  <c r="C147" i="22"/>
  <c r="A147" i="22"/>
  <c r="K146" i="22"/>
  <c r="J146" i="22"/>
  <c r="I146" i="22"/>
  <c r="D146" i="22"/>
  <c r="C146" i="22"/>
  <c r="A146" i="22"/>
  <c r="K145" i="22"/>
  <c r="J145" i="22"/>
  <c r="I145" i="22"/>
  <c r="D145" i="22"/>
  <c r="C145" i="22"/>
  <c r="A145" i="22"/>
  <c r="K144" i="22"/>
  <c r="J144" i="22"/>
  <c r="I144" i="22"/>
  <c r="D144" i="22"/>
  <c r="C144" i="22"/>
  <c r="A144" i="22"/>
  <c r="K143" i="22"/>
  <c r="J143" i="22"/>
  <c r="I143" i="22"/>
  <c r="D143" i="22"/>
  <c r="C143" i="22"/>
  <c r="A143" i="22"/>
  <c r="K142" i="22"/>
  <c r="J142" i="22"/>
  <c r="I142" i="22"/>
  <c r="D142" i="22"/>
  <c r="C142" i="22"/>
  <c r="A142" i="22"/>
  <c r="K141" i="22"/>
  <c r="J141" i="22"/>
  <c r="I141" i="22"/>
  <c r="D141" i="22"/>
  <c r="C141" i="22"/>
  <c r="A141" i="22"/>
  <c r="K140" i="22"/>
  <c r="J140" i="22"/>
  <c r="I140" i="22"/>
  <c r="D140" i="22"/>
  <c r="C140" i="22"/>
  <c r="A140" i="22"/>
  <c r="K139" i="22"/>
  <c r="J139" i="22"/>
  <c r="I139" i="22"/>
  <c r="D139" i="22"/>
  <c r="C139" i="22"/>
  <c r="A139" i="22"/>
  <c r="K138" i="22"/>
  <c r="J138" i="22"/>
  <c r="I138" i="22"/>
  <c r="D138" i="22"/>
  <c r="C138" i="22"/>
  <c r="A138" i="22"/>
  <c r="K137" i="22"/>
  <c r="J137" i="22"/>
  <c r="I137" i="22"/>
  <c r="D137" i="22"/>
  <c r="C137" i="22"/>
  <c r="A137" i="22"/>
  <c r="K136" i="22"/>
  <c r="J136" i="22"/>
  <c r="I136" i="22"/>
  <c r="D136" i="22"/>
  <c r="C136" i="22"/>
  <c r="A136" i="22"/>
  <c r="K135" i="22"/>
  <c r="J135" i="22"/>
  <c r="I135" i="22"/>
  <c r="D135" i="22"/>
  <c r="C135" i="22"/>
  <c r="A135" i="22"/>
  <c r="K134" i="22"/>
  <c r="J134" i="22"/>
  <c r="I134" i="22"/>
  <c r="D134" i="22"/>
  <c r="C134" i="22"/>
  <c r="A134" i="22"/>
  <c r="K133" i="22"/>
  <c r="J133" i="22"/>
  <c r="I133" i="22"/>
  <c r="D133" i="22"/>
  <c r="C133" i="22"/>
  <c r="A133" i="22"/>
  <c r="K132" i="22"/>
  <c r="J132" i="22"/>
  <c r="I132" i="22"/>
  <c r="D132" i="22"/>
  <c r="C132" i="22"/>
  <c r="A132" i="22"/>
  <c r="K131" i="22"/>
  <c r="J131" i="22"/>
  <c r="I131" i="22"/>
  <c r="D131" i="22"/>
  <c r="C131" i="22"/>
  <c r="A131" i="22"/>
  <c r="K130" i="22"/>
  <c r="J130" i="22"/>
  <c r="I130" i="22"/>
  <c r="D130" i="22"/>
  <c r="C130" i="22"/>
  <c r="A130" i="22"/>
  <c r="K129" i="22"/>
  <c r="J129" i="22"/>
  <c r="I129" i="22"/>
  <c r="D129" i="22"/>
  <c r="C129" i="22"/>
  <c r="A129" i="22"/>
  <c r="K128" i="22"/>
  <c r="J128" i="22"/>
  <c r="I128" i="22"/>
  <c r="D128" i="22"/>
  <c r="C128" i="22"/>
  <c r="A128" i="22"/>
  <c r="K127" i="22"/>
  <c r="J127" i="22"/>
  <c r="I127" i="22"/>
  <c r="D127" i="22"/>
  <c r="C127" i="22"/>
  <c r="A127" i="22"/>
  <c r="K126" i="22"/>
  <c r="J126" i="22"/>
  <c r="I126" i="22"/>
  <c r="D126" i="22"/>
  <c r="C126" i="22"/>
  <c r="A126" i="22"/>
  <c r="K125" i="22"/>
  <c r="J125" i="22"/>
  <c r="I125" i="22"/>
  <c r="D125" i="22"/>
  <c r="C125" i="22"/>
  <c r="A125" i="22"/>
  <c r="K124" i="22"/>
  <c r="J124" i="22"/>
  <c r="I124" i="22"/>
  <c r="D124" i="22"/>
  <c r="C124" i="22"/>
  <c r="A124" i="22"/>
  <c r="K123" i="22"/>
  <c r="J123" i="22"/>
  <c r="I123" i="22"/>
  <c r="D123" i="22"/>
  <c r="C123" i="22"/>
  <c r="A123" i="22"/>
  <c r="K122" i="22"/>
  <c r="J122" i="22"/>
  <c r="I122" i="22"/>
  <c r="D122" i="22"/>
  <c r="C122" i="22"/>
  <c r="A122" i="22"/>
  <c r="K121" i="22"/>
  <c r="J121" i="22"/>
  <c r="I121" i="22"/>
  <c r="D121" i="22"/>
  <c r="C121" i="22"/>
  <c r="A121" i="22"/>
  <c r="K120" i="22"/>
  <c r="J120" i="22"/>
  <c r="I120" i="22"/>
  <c r="D120" i="22"/>
  <c r="C120" i="22"/>
  <c r="A120" i="22"/>
  <c r="K119" i="22"/>
  <c r="J119" i="22"/>
  <c r="I119" i="22"/>
  <c r="D119" i="22"/>
  <c r="C119" i="22"/>
  <c r="A119" i="22"/>
  <c r="K118" i="22"/>
  <c r="J118" i="22"/>
  <c r="I118" i="22"/>
  <c r="D118" i="22"/>
  <c r="C118" i="22"/>
  <c r="A118" i="22"/>
  <c r="K117" i="22"/>
  <c r="J117" i="22"/>
  <c r="I117" i="22"/>
  <c r="D117" i="22"/>
  <c r="C117" i="22"/>
  <c r="A117" i="22"/>
  <c r="K116" i="22"/>
  <c r="J116" i="22"/>
  <c r="I116" i="22"/>
  <c r="D116" i="22"/>
  <c r="C116" i="22"/>
  <c r="A116" i="22"/>
  <c r="K115" i="22"/>
  <c r="J115" i="22"/>
  <c r="I115" i="22"/>
  <c r="D115" i="22"/>
  <c r="C115" i="22"/>
  <c r="A115" i="22"/>
  <c r="K114" i="22"/>
  <c r="J114" i="22"/>
  <c r="I114" i="22"/>
  <c r="D114" i="22"/>
  <c r="C114" i="22"/>
  <c r="A114" i="22"/>
  <c r="K113" i="22"/>
  <c r="J113" i="22"/>
  <c r="I113" i="22"/>
  <c r="D113" i="22"/>
  <c r="C113" i="22"/>
  <c r="A113" i="22"/>
  <c r="K112" i="22"/>
  <c r="J112" i="22"/>
  <c r="I112" i="22"/>
  <c r="D112" i="22"/>
  <c r="C112" i="22"/>
  <c r="A112" i="22"/>
  <c r="K111" i="22"/>
  <c r="J111" i="22"/>
  <c r="I111" i="22"/>
  <c r="D111" i="22"/>
  <c r="C111" i="22"/>
  <c r="A111" i="22"/>
  <c r="K110" i="22"/>
  <c r="J110" i="22"/>
  <c r="I110" i="22"/>
  <c r="D110" i="22"/>
  <c r="C110" i="22"/>
  <c r="A110" i="22"/>
  <c r="K109" i="22"/>
  <c r="J109" i="22"/>
  <c r="I109" i="22"/>
  <c r="D109" i="22"/>
  <c r="C109" i="22"/>
  <c r="A109" i="22"/>
  <c r="K108" i="22"/>
  <c r="J108" i="22"/>
  <c r="I108" i="22"/>
  <c r="D108" i="22"/>
  <c r="C108" i="22"/>
  <c r="A108" i="22"/>
  <c r="K107" i="22"/>
  <c r="J107" i="22"/>
  <c r="I107" i="22"/>
  <c r="D107" i="22"/>
  <c r="C107" i="22"/>
  <c r="A107" i="22"/>
  <c r="K106" i="22"/>
  <c r="J106" i="22"/>
  <c r="I106" i="22"/>
  <c r="D106" i="22"/>
  <c r="C106" i="22"/>
  <c r="A106" i="22"/>
  <c r="K105" i="22"/>
  <c r="J105" i="22"/>
  <c r="I105" i="22"/>
  <c r="D105" i="22"/>
  <c r="C105" i="22"/>
  <c r="A105" i="22"/>
  <c r="K104" i="22"/>
  <c r="J104" i="22"/>
  <c r="I104" i="22"/>
  <c r="D104" i="22"/>
  <c r="C104" i="22"/>
  <c r="A104" i="22"/>
  <c r="K103" i="22"/>
  <c r="J103" i="22"/>
  <c r="I103" i="22"/>
  <c r="D103" i="22"/>
  <c r="C103" i="22"/>
  <c r="A103" i="22"/>
  <c r="K102" i="22"/>
  <c r="J102" i="22"/>
  <c r="I102" i="22"/>
  <c r="D102" i="22"/>
  <c r="C102" i="22"/>
  <c r="A102" i="22"/>
  <c r="K101" i="22"/>
  <c r="J101" i="22"/>
  <c r="I101" i="22"/>
  <c r="D101" i="22"/>
  <c r="C101" i="22"/>
  <c r="A101" i="22"/>
  <c r="K100" i="22"/>
  <c r="J100" i="22"/>
  <c r="I100" i="22"/>
  <c r="D100" i="22"/>
  <c r="C100" i="22"/>
  <c r="A100" i="22"/>
  <c r="K99" i="22"/>
  <c r="J99" i="22"/>
  <c r="I99" i="22"/>
  <c r="D99" i="22"/>
  <c r="C99" i="22"/>
  <c r="A99" i="22"/>
  <c r="K98" i="22"/>
  <c r="J98" i="22"/>
  <c r="I98" i="22"/>
  <c r="D98" i="22"/>
  <c r="C98" i="22"/>
  <c r="A98" i="22"/>
  <c r="K97" i="22"/>
  <c r="J97" i="22"/>
  <c r="I97" i="22"/>
  <c r="D97" i="22"/>
  <c r="C97" i="22"/>
  <c r="A97" i="22"/>
  <c r="K96" i="22"/>
  <c r="J96" i="22"/>
  <c r="I96" i="22"/>
  <c r="D96" i="22"/>
  <c r="C96" i="22"/>
  <c r="A96" i="22"/>
  <c r="K95" i="22"/>
  <c r="J95" i="22"/>
  <c r="I95" i="22"/>
  <c r="D95" i="22"/>
  <c r="C95" i="22"/>
  <c r="A95" i="22"/>
  <c r="K94" i="22"/>
  <c r="J94" i="22"/>
  <c r="I94" i="22"/>
  <c r="D94" i="22"/>
  <c r="C94" i="22"/>
  <c r="A94" i="22"/>
  <c r="K93" i="22"/>
  <c r="J93" i="22"/>
  <c r="I93" i="22"/>
  <c r="D93" i="22"/>
  <c r="C93" i="22"/>
  <c r="A93" i="22"/>
  <c r="K92" i="22"/>
  <c r="J92" i="22"/>
  <c r="I92" i="22"/>
  <c r="D92" i="22"/>
  <c r="C92" i="22"/>
  <c r="A92" i="22"/>
  <c r="K91" i="22"/>
  <c r="J91" i="22"/>
  <c r="I91" i="22"/>
  <c r="D91" i="22"/>
  <c r="C91" i="22"/>
  <c r="A91" i="22"/>
  <c r="K90" i="22"/>
  <c r="J90" i="22"/>
  <c r="I90" i="22"/>
  <c r="D90" i="22"/>
  <c r="C90" i="22"/>
  <c r="A90" i="22"/>
  <c r="K89" i="22"/>
  <c r="J89" i="22"/>
  <c r="I89" i="22"/>
  <c r="D89" i="22"/>
  <c r="C89" i="22"/>
  <c r="A89" i="22"/>
  <c r="K88" i="22"/>
  <c r="J88" i="22"/>
  <c r="I88" i="22"/>
  <c r="D88" i="22"/>
  <c r="C88" i="22"/>
  <c r="A88" i="22"/>
  <c r="K87" i="22"/>
  <c r="J87" i="22"/>
  <c r="I87" i="22"/>
  <c r="D87" i="22"/>
  <c r="C87" i="22"/>
  <c r="A87" i="22"/>
  <c r="K86" i="22"/>
  <c r="J86" i="22"/>
  <c r="I86" i="22"/>
  <c r="D86" i="22"/>
  <c r="C86" i="22"/>
  <c r="A86" i="22"/>
  <c r="K85" i="22"/>
  <c r="J85" i="22"/>
  <c r="I85" i="22"/>
  <c r="D85" i="22"/>
  <c r="C85" i="22"/>
  <c r="A85" i="22"/>
  <c r="K84" i="22"/>
  <c r="J84" i="22"/>
  <c r="I84" i="22"/>
  <c r="D84" i="22"/>
  <c r="C84" i="22"/>
  <c r="A84" i="22"/>
  <c r="K83" i="22"/>
  <c r="J83" i="22"/>
  <c r="I83" i="22"/>
  <c r="D83" i="22"/>
  <c r="C83" i="22"/>
  <c r="A83" i="22"/>
  <c r="K82" i="22"/>
  <c r="J82" i="22"/>
  <c r="I82" i="22"/>
  <c r="D82" i="22"/>
  <c r="C82" i="22"/>
  <c r="A82" i="22"/>
  <c r="K81" i="22"/>
  <c r="J81" i="22"/>
  <c r="I81" i="22"/>
  <c r="D81" i="22"/>
  <c r="C81" i="22"/>
  <c r="A81" i="22"/>
  <c r="K80" i="22"/>
  <c r="J80" i="22"/>
  <c r="I80" i="22"/>
  <c r="D80" i="22"/>
  <c r="C80" i="22"/>
  <c r="A80" i="22"/>
  <c r="K79" i="22"/>
  <c r="J79" i="22"/>
  <c r="I79" i="22"/>
  <c r="D79" i="22"/>
  <c r="C79" i="22"/>
  <c r="A79" i="22"/>
  <c r="K78" i="22"/>
  <c r="J78" i="22"/>
  <c r="I78" i="22"/>
  <c r="D78" i="22"/>
  <c r="C78" i="22"/>
  <c r="A78" i="22"/>
  <c r="K77" i="22"/>
  <c r="J77" i="22"/>
  <c r="I77" i="22"/>
  <c r="D77" i="22"/>
  <c r="C77" i="22"/>
  <c r="A77" i="22"/>
  <c r="K76" i="22"/>
  <c r="J76" i="22"/>
  <c r="I76" i="22"/>
  <c r="D76" i="22"/>
  <c r="C76" i="22"/>
  <c r="A76" i="22"/>
  <c r="K75" i="22"/>
  <c r="J75" i="22"/>
  <c r="I75" i="22"/>
  <c r="D75" i="22"/>
  <c r="C75" i="22"/>
  <c r="A75" i="22"/>
  <c r="K74" i="22"/>
  <c r="J74" i="22"/>
  <c r="I74" i="22"/>
  <c r="D74" i="22"/>
  <c r="C74" i="22"/>
  <c r="A74" i="22"/>
  <c r="K73" i="22"/>
  <c r="J73" i="22"/>
  <c r="I73" i="22"/>
  <c r="D73" i="22"/>
  <c r="C73" i="22"/>
  <c r="A73" i="22"/>
  <c r="K72" i="22"/>
  <c r="J72" i="22"/>
  <c r="I72" i="22"/>
  <c r="D72" i="22"/>
  <c r="C72" i="22"/>
  <c r="A72" i="22"/>
  <c r="K71" i="22"/>
  <c r="J71" i="22"/>
  <c r="I71" i="22"/>
  <c r="D71" i="22"/>
  <c r="C71" i="22"/>
  <c r="A71" i="22"/>
  <c r="K70" i="22"/>
  <c r="J70" i="22"/>
  <c r="I70" i="22"/>
  <c r="D70" i="22"/>
  <c r="C70" i="22"/>
  <c r="A70" i="22"/>
  <c r="K69" i="22"/>
  <c r="J69" i="22"/>
  <c r="I69" i="22"/>
  <c r="D69" i="22"/>
  <c r="C69" i="22"/>
  <c r="A69" i="22"/>
  <c r="K68" i="22"/>
  <c r="J68" i="22"/>
  <c r="I68" i="22"/>
  <c r="D68" i="22"/>
  <c r="C68" i="22"/>
  <c r="A68" i="22"/>
  <c r="K67" i="22"/>
  <c r="J67" i="22"/>
  <c r="I67" i="22"/>
  <c r="D67" i="22"/>
  <c r="C67" i="22"/>
  <c r="A67" i="22"/>
  <c r="K66" i="22"/>
  <c r="J66" i="22"/>
  <c r="I66" i="22"/>
  <c r="D66" i="22"/>
  <c r="C66" i="22"/>
  <c r="A66" i="22"/>
  <c r="K65" i="22"/>
  <c r="J65" i="22"/>
  <c r="I65" i="22"/>
  <c r="D65" i="22"/>
  <c r="C65" i="22"/>
  <c r="A65" i="22"/>
  <c r="K64" i="22"/>
  <c r="J64" i="22"/>
  <c r="I64" i="22"/>
  <c r="D64" i="22"/>
  <c r="C64" i="22"/>
  <c r="A64" i="22"/>
  <c r="K63" i="22"/>
  <c r="J63" i="22"/>
  <c r="I63" i="22"/>
  <c r="D63" i="22"/>
  <c r="C63" i="22"/>
  <c r="A63" i="22"/>
  <c r="K62" i="22"/>
  <c r="J62" i="22"/>
  <c r="I62" i="22"/>
  <c r="D62" i="22"/>
  <c r="C62" i="22"/>
  <c r="A62" i="22"/>
  <c r="K61" i="22"/>
  <c r="J61" i="22"/>
  <c r="I61" i="22"/>
  <c r="D61" i="22"/>
  <c r="C61" i="22"/>
  <c r="A61" i="22"/>
  <c r="K60" i="22"/>
  <c r="J60" i="22"/>
  <c r="I60" i="22"/>
  <c r="D60" i="22"/>
  <c r="C60" i="22"/>
  <c r="A60" i="22"/>
  <c r="K59" i="22"/>
  <c r="J59" i="22"/>
  <c r="I59" i="22"/>
  <c r="D59" i="22"/>
  <c r="C59" i="22"/>
  <c r="A59" i="22"/>
  <c r="K58" i="22"/>
  <c r="J58" i="22"/>
  <c r="I58" i="22"/>
  <c r="D58" i="22"/>
  <c r="C58" i="22"/>
  <c r="A58" i="22"/>
  <c r="K57" i="22"/>
  <c r="J57" i="22"/>
  <c r="I57" i="22"/>
  <c r="D57" i="22"/>
  <c r="C57" i="22"/>
  <c r="A57" i="22"/>
  <c r="K56" i="22"/>
  <c r="J56" i="22"/>
  <c r="I56" i="22"/>
  <c r="D56" i="22"/>
  <c r="C56" i="22"/>
  <c r="A56" i="22"/>
  <c r="K55" i="22"/>
  <c r="J55" i="22"/>
  <c r="I55" i="22"/>
  <c r="D55" i="22"/>
  <c r="C55" i="22"/>
  <c r="A55" i="22"/>
  <c r="K54" i="22"/>
  <c r="J54" i="22"/>
  <c r="I54" i="22"/>
  <c r="D54" i="22"/>
  <c r="C54" i="22"/>
  <c r="A54" i="22"/>
  <c r="K53" i="22"/>
  <c r="J53" i="22"/>
  <c r="I53" i="22"/>
  <c r="D53" i="22"/>
  <c r="C53" i="22"/>
  <c r="A53" i="22"/>
  <c r="K52" i="22"/>
  <c r="J52" i="22"/>
  <c r="I52" i="22"/>
  <c r="D52" i="22"/>
  <c r="C52" i="22"/>
  <c r="A52" i="22"/>
  <c r="K51" i="22"/>
  <c r="J51" i="22"/>
  <c r="I51" i="22"/>
  <c r="D51" i="22"/>
  <c r="C51" i="22"/>
  <c r="A51" i="22"/>
  <c r="K50" i="22"/>
  <c r="J50" i="22"/>
  <c r="I50" i="22"/>
  <c r="D50" i="22"/>
  <c r="C50" i="22"/>
  <c r="A50" i="22"/>
  <c r="K49" i="22"/>
  <c r="J49" i="22"/>
  <c r="I49" i="22"/>
  <c r="D49" i="22"/>
  <c r="C49" i="22"/>
  <c r="A49" i="22"/>
  <c r="K48" i="22"/>
  <c r="J48" i="22"/>
  <c r="I48" i="22"/>
  <c r="D48" i="22"/>
  <c r="C48" i="22"/>
  <c r="A48" i="22"/>
  <c r="K47" i="22"/>
  <c r="J47" i="22"/>
  <c r="I47" i="22"/>
  <c r="D47" i="22"/>
  <c r="C47" i="22"/>
  <c r="A47" i="22"/>
  <c r="K46" i="22"/>
  <c r="J46" i="22"/>
  <c r="I46" i="22"/>
  <c r="D46" i="22"/>
  <c r="C46" i="22"/>
  <c r="A46" i="22"/>
  <c r="K45" i="22"/>
  <c r="J45" i="22"/>
  <c r="I45" i="22"/>
  <c r="D45" i="22"/>
  <c r="C45" i="22"/>
  <c r="A45" i="22"/>
  <c r="K44" i="22"/>
  <c r="J44" i="22"/>
  <c r="I44" i="22"/>
  <c r="D44" i="22"/>
  <c r="C44" i="22"/>
  <c r="A44" i="22"/>
  <c r="K43" i="22"/>
  <c r="J43" i="22"/>
  <c r="I43" i="22"/>
  <c r="D43" i="22"/>
  <c r="C43" i="22"/>
  <c r="A43" i="22"/>
  <c r="K42" i="22"/>
  <c r="J42" i="22"/>
  <c r="I42" i="22"/>
  <c r="D42" i="22"/>
  <c r="C42" i="22"/>
  <c r="A42" i="22"/>
  <c r="K41" i="22"/>
  <c r="J41" i="22"/>
  <c r="I41" i="22"/>
  <c r="D41" i="22"/>
  <c r="C41" i="22"/>
  <c r="A41" i="22"/>
  <c r="K40" i="22"/>
  <c r="J40" i="22"/>
  <c r="I40" i="22"/>
  <c r="D40" i="22"/>
  <c r="C40" i="22"/>
  <c r="A40" i="22"/>
  <c r="K39" i="22"/>
  <c r="J39" i="22"/>
  <c r="I39" i="22"/>
  <c r="D39" i="22"/>
  <c r="C39" i="22"/>
  <c r="A39" i="22"/>
  <c r="K38" i="22"/>
  <c r="J38" i="22"/>
  <c r="I38" i="22"/>
  <c r="D38" i="22"/>
  <c r="C38" i="22"/>
  <c r="A38" i="22"/>
  <c r="K37" i="22"/>
  <c r="J37" i="22"/>
  <c r="I37" i="22"/>
  <c r="D37" i="22"/>
  <c r="C37" i="22"/>
  <c r="A37" i="22"/>
  <c r="K36" i="22"/>
  <c r="J36" i="22"/>
  <c r="I36" i="22"/>
  <c r="D36" i="22"/>
  <c r="C36" i="22"/>
  <c r="A36" i="22"/>
  <c r="K35" i="22"/>
  <c r="J35" i="22"/>
  <c r="I35" i="22"/>
  <c r="D35" i="22"/>
  <c r="C35" i="22"/>
  <c r="A35" i="22"/>
  <c r="K34" i="22"/>
  <c r="J34" i="22"/>
  <c r="I34" i="22"/>
  <c r="D34" i="22"/>
  <c r="C34" i="22"/>
  <c r="A34" i="22"/>
  <c r="K33" i="22"/>
  <c r="J33" i="22"/>
  <c r="I33" i="22"/>
  <c r="D33" i="22"/>
  <c r="C33" i="22"/>
  <c r="A33" i="22"/>
  <c r="K32" i="22"/>
  <c r="J32" i="22"/>
  <c r="I32" i="22"/>
  <c r="D32" i="22"/>
  <c r="C32" i="22"/>
  <c r="A32" i="22"/>
  <c r="K31" i="22"/>
  <c r="J31" i="22"/>
  <c r="I31" i="22"/>
  <c r="D31" i="22"/>
  <c r="C31" i="22"/>
  <c r="A31" i="22"/>
  <c r="K30" i="22"/>
  <c r="J30" i="22"/>
  <c r="I30" i="22"/>
  <c r="D30" i="22"/>
  <c r="C30" i="22"/>
  <c r="A30" i="22"/>
  <c r="K29" i="22"/>
  <c r="J29" i="22"/>
  <c r="I29" i="22"/>
  <c r="D29" i="22"/>
  <c r="C29" i="22"/>
  <c r="A29" i="22"/>
  <c r="K28" i="22"/>
  <c r="J28" i="22"/>
  <c r="I28" i="22"/>
  <c r="D28" i="22"/>
  <c r="C28" i="22"/>
  <c r="A28" i="22"/>
  <c r="K27" i="22"/>
  <c r="J27" i="22"/>
  <c r="I27" i="22"/>
  <c r="D27" i="22"/>
  <c r="C27" i="22"/>
  <c r="A27" i="22"/>
  <c r="K26" i="22"/>
  <c r="J26" i="22"/>
  <c r="I26" i="22"/>
  <c r="D26" i="22"/>
  <c r="C26" i="22"/>
  <c r="A26" i="22"/>
  <c r="K25" i="22"/>
  <c r="J25" i="22"/>
  <c r="I25" i="22"/>
  <c r="D25" i="22"/>
  <c r="C25" i="22"/>
  <c r="A25" i="22"/>
  <c r="K24" i="22"/>
  <c r="J24" i="22"/>
  <c r="I24" i="22"/>
  <c r="D24" i="22"/>
  <c r="C24" i="22"/>
  <c r="A24" i="22"/>
  <c r="K23" i="22"/>
  <c r="J23" i="22"/>
  <c r="I23" i="22"/>
  <c r="D23" i="22"/>
  <c r="C23" i="22"/>
  <c r="A23" i="22"/>
  <c r="K22" i="22"/>
  <c r="J22" i="22"/>
  <c r="I22" i="22"/>
  <c r="D22" i="22"/>
  <c r="C22" i="22"/>
  <c r="A22" i="22"/>
  <c r="K21" i="22"/>
  <c r="J21" i="22"/>
  <c r="I21" i="22"/>
  <c r="D21" i="22"/>
  <c r="C21" i="22"/>
  <c r="A21" i="22"/>
  <c r="K20" i="22"/>
  <c r="J20" i="22"/>
  <c r="I20" i="22"/>
  <c r="D20" i="22"/>
  <c r="C20" i="22"/>
  <c r="A20" i="22"/>
  <c r="K19" i="22"/>
  <c r="J19" i="22"/>
  <c r="I19" i="22"/>
  <c r="D19" i="22"/>
  <c r="C19" i="22"/>
  <c r="A19" i="22"/>
  <c r="K18" i="22"/>
  <c r="J18" i="22"/>
  <c r="I18" i="22"/>
  <c r="D18" i="22"/>
  <c r="C18" i="22"/>
  <c r="A18" i="22"/>
  <c r="K17" i="22"/>
  <c r="J17" i="22"/>
  <c r="I17" i="22"/>
  <c r="D17" i="22"/>
  <c r="C17" i="22"/>
  <c r="A17" i="22"/>
  <c r="K16" i="22"/>
  <c r="J16" i="22"/>
  <c r="I16" i="22"/>
  <c r="D16" i="22"/>
  <c r="C16" i="22"/>
  <c r="A16" i="22"/>
  <c r="K15" i="22"/>
  <c r="J15" i="22"/>
  <c r="I15" i="22"/>
  <c r="D15" i="22"/>
  <c r="C15" i="22"/>
  <c r="A15" i="22"/>
  <c r="K14" i="22"/>
  <c r="J14" i="22"/>
  <c r="I14" i="22"/>
  <c r="D14" i="22"/>
  <c r="C14" i="22"/>
  <c r="A14" i="22"/>
  <c r="B9" i="22"/>
  <c r="B10" i="22" s="1"/>
  <c r="B8" i="22"/>
  <c r="J208" i="21"/>
  <c r="K208" i="21" s="1"/>
  <c r="G208" i="21"/>
  <c r="D208" i="21"/>
  <c r="C208" i="21"/>
  <c r="B208" i="21"/>
  <c r="J207" i="21"/>
  <c r="K207" i="21" s="1"/>
  <c r="G207" i="21"/>
  <c r="D207" i="21"/>
  <c r="C207" i="21"/>
  <c r="B207" i="21"/>
  <c r="J206" i="21"/>
  <c r="K206" i="21" s="1"/>
  <c r="G206" i="21"/>
  <c r="D206" i="21"/>
  <c r="C206" i="21"/>
  <c r="B206" i="21"/>
  <c r="J205" i="21"/>
  <c r="K205" i="21" s="1"/>
  <c r="G205" i="21"/>
  <c r="D205" i="21"/>
  <c r="C205" i="21"/>
  <c r="B205" i="21"/>
  <c r="J204" i="21"/>
  <c r="K204" i="21" s="1"/>
  <c r="G204" i="21"/>
  <c r="D204" i="21"/>
  <c r="C204" i="21"/>
  <c r="B204" i="21"/>
  <c r="J203" i="21"/>
  <c r="K203" i="21" s="1"/>
  <c r="G203" i="21"/>
  <c r="D203" i="21"/>
  <c r="C203" i="21"/>
  <c r="B203" i="21"/>
  <c r="J202" i="21"/>
  <c r="K202" i="21" s="1"/>
  <c r="G202" i="21"/>
  <c r="D202" i="21"/>
  <c r="C202" i="21"/>
  <c r="B202" i="21"/>
  <c r="J201" i="21"/>
  <c r="K201" i="21" s="1"/>
  <c r="G201" i="21"/>
  <c r="D201" i="21"/>
  <c r="C201" i="21"/>
  <c r="B201" i="21"/>
  <c r="J200" i="21"/>
  <c r="K200" i="21" s="1"/>
  <c r="G200" i="21"/>
  <c r="D200" i="21"/>
  <c r="C200" i="21"/>
  <c r="B200" i="21"/>
  <c r="J199" i="21"/>
  <c r="K199" i="21" s="1"/>
  <c r="G199" i="21"/>
  <c r="D199" i="21"/>
  <c r="C199" i="21"/>
  <c r="B199" i="21"/>
  <c r="J198" i="21"/>
  <c r="K198" i="21" s="1"/>
  <c r="G198" i="21"/>
  <c r="D198" i="21"/>
  <c r="C198" i="21"/>
  <c r="B198" i="21"/>
  <c r="K197" i="21"/>
  <c r="J197" i="21"/>
  <c r="G197" i="21"/>
  <c r="D197" i="21"/>
  <c r="C197" i="21"/>
  <c r="B197" i="21"/>
  <c r="J196" i="21"/>
  <c r="K196" i="21" s="1"/>
  <c r="G196" i="21"/>
  <c r="D196" i="21"/>
  <c r="C196" i="21"/>
  <c r="B196" i="21"/>
  <c r="J195" i="21"/>
  <c r="K195" i="21" s="1"/>
  <c r="G195" i="21"/>
  <c r="D195" i="21"/>
  <c r="C195" i="21"/>
  <c r="B195" i="21"/>
  <c r="J194" i="21"/>
  <c r="K194" i="21" s="1"/>
  <c r="G194" i="21"/>
  <c r="D194" i="21"/>
  <c r="C194" i="21"/>
  <c r="B194" i="21"/>
  <c r="J193" i="21"/>
  <c r="K193" i="21" s="1"/>
  <c r="G193" i="21"/>
  <c r="D193" i="21"/>
  <c r="C193" i="21"/>
  <c r="B193" i="21"/>
  <c r="J192" i="21"/>
  <c r="K192" i="21" s="1"/>
  <c r="G192" i="21"/>
  <c r="D192" i="21"/>
  <c r="C192" i="21"/>
  <c r="B192" i="21"/>
  <c r="J191" i="21"/>
  <c r="K191" i="21" s="1"/>
  <c r="G191" i="21"/>
  <c r="D191" i="21"/>
  <c r="C191" i="21"/>
  <c r="B191" i="21"/>
  <c r="J190" i="21"/>
  <c r="K190" i="21" s="1"/>
  <c r="G190" i="21"/>
  <c r="D190" i="21"/>
  <c r="C190" i="21"/>
  <c r="B190" i="21"/>
  <c r="J189" i="21"/>
  <c r="K189" i="21" s="1"/>
  <c r="G189" i="21"/>
  <c r="D189" i="21"/>
  <c r="C189" i="21"/>
  <c r="B189" i="21"/>
  <c r="J188" i="21"/>
  <c r="K188" i="21" s="1"/>
  <c r="G188" i="21"/>
  <c r="D188" i="21"/>
  <c r="C188" i="21"/>
  <c r="B188" i="21"/>
  <c r="J187" i="21"/>
  <c r="K187" i="21" s="1"/>
  <c r="G187" i="21"/>
  <c r="D187" i="21"/>
  <c r="C187" i="21"/>
  <c r="B187" i="21"/>
  <c r="J186" i="21"/>
  <c r="K186" i="21" s="1"/>
  <c r="G186" i="21"/>
  <c r="D186" i="21"/>
  <c r="C186" i="21"/>
  <c r="B186" i="21"/>
  <c r="J185" i="21"/>
  <c r="K185" i="21" s="1"/>
  <c r="G185" i="21"/>
  <c r="D185" i="21"/>
  <c r="C185" i="21"/>
  <c r="B185" i="21"/>
  <c r="J184" i="21"/>
  <c r="K184" i="21" s="1"/>
  <c r="G184" i="21"/>
  <c r="D184" i="21"/>
  <c r="C184" i="21"/>
  <c r="B184" i="21"/>
  <c r="J183" i="21"/>
  <c r="K183" i="21" s="1"/>
  <c r="G183" i="21"/>
  <c r="D183" i="21"/>
  <c r="C183" i="21"/>
  <c r="B183" i="21"/>
  <c r="J182" i="21"/>
  <c r="K182" i="21" s="1"/>
  <c r="G182" i="21"/>
  <c r="D182" i="21"/>
  <c r="C182" i="21"/>
  <c r="B182" i="21"/>
  <c r="J181" i="21"/>
  <c r="K181" i="21" s="1"/>
  <c r="G181" i="21"/>
  <c r="D181" i="21"/>
  <c r="C181" i="21"/>
  <c r="B181" i="21"/>
  <c r="J180" i="21"/>
  <c r="K180" i="21" s="1"/>
  <c r="G180" i="21"/>
  <c r="D180" i="21"/>
  <c r="C180" i="21"/>
  <c r="B180" i="21"/>
  <c r="J179" i="21"/>
  <c r="K179" i="21" s="1"/>
  <c r="G179" i="21"/>
  <c r="D179" i="21"/>
  <c r="C179" i="21"/>
  <c r="B179" i="21"/>
  <c r="J178" i="21"/>
  <c r="K178" i="21" s="1"/>
  <c r="G178" i="21"/>
  <c r="D178" i="21"/>
  <c r="C178" i="21"/>
  <c r="B178" i="21"/>
  <c r="J177" i="21"/>
  <c r="K177" i="21" s="1"/>
  <c r="G177" i="21"/>
  <c r="D177" i="21"/>
  <c r="C177" i="21"/>
  <c r="B177" i="21"/>
  <c r="J176" i="21"/>
  <c r="K176" i="21" s="1"/>
  <c r="G176" i="21"/>
  <c r="D176" i="21"/>
  <c r="C176" i="21"/>
  <c r="B176" i="21"/>
  <c r="J175" i="21"/>
  <c r="K175" i="21" s="1"/>
  <c r="G175" i="21"/>
  <c r="D175" i="21"/>
  <c r="C175" i="21"/>
  <c r="B175" i="21"/>
  <c r="J174" i="21"/>
  <c r="K174" i="21" s="1"/>
  <c r="G174" i="21"/>
  <c r="D174" i="21"/>
  <c r="C174" i="21"/>
  <c r="B174" i="21"/>
  <c r="J173" i="21"/>
  <c r="K173" i="21" s="1"/>
  <c r="G173" i="21"/>
  <c r="D173" i="21"/>
  <c r="C173" i="21"/>
  <c r="B173" i="21"/>
  <c r="J172" i="21"/>
  <c r="K172" i="21" s="1"/>
  <c r="G172" i="21"/>
  <c r="D172" i="21"/>
  <c r="C172" i="21"/>
  <c r="B172" i="21"/>
  <c r="J171" i="21"/>
  <c r="K171" i="21" s="1"/>
  <c r="G171" i="21"/>
  <c r="D171" i="21"/>
  <c r="C171" i="21"/>
  <c r="B171" i="21"/>
  <c r="J170" i="21"/>
  <c r="K170" i="21" s="1"/>
  <c r="G170" i="21"/>
  <c r="D170" i="21"/>
  <c r="C170" i="21"/>
  <c r="B170" i="21"/>
  <c r="J169" i="21"/>
  <c r="K169" i="21" s="1"/>
  <c r="G169" i="21"/>
  <c r="D169" i="21"/>
  <c r="C169" i="21"/>
  <c r="B169" i="21"/>
  <c r="J168" i="21"/>
  <c r="K168" i="21" s="1"/>
  <c r="G168" i="21"/>
  <c r="D168" i="21"/>
  <c r="C168" i="21"/>
  <c r="B168" i="21"/>
  <c r="J167" i="21"/>
  <c r="K167" i="21" s="1"/>
  <c r="G167" i="21"/>
  <c r="D167" i="21"/>
  <c r="C167" i="21"/>
  <c r="B167" i="21"/>
  <c r="J166" i="21"/>
  <c r="K166" i="21" s="1"/>
  <c r="G166" i="21"/>
  <c r="D166" i="21"/>
  <c r="C166" i="21"/>
  <c r="B166" i="21"/>
  <c r="J165" i="21"/>
  <c r="K165" i="21" s="1"/>
  <c r="G165" i="21"/>
  <c r="D165" i="21"/>
  <c r="C165" i="21"/>
  <c r="B165" i="21"/>
  <c r="J164" i="21"/>
  <c r="K164" i="21" s="1"/>
  <c r="G164" i="21"/>
  <c r="D164" i="21"/>
  <c r="C164" i="21"/>
  <c r="B164" i="21"/>
  <c r="J163" i="21"/>
  <c r="K163" i="21" s="1"/>
  <c r="G163" i="21"/>
  <c r="D163" i="21"/>
  <c r="C163" i="21"/>
  <c r="B163" i="21"/>
  <c r="J162" i="21"/>
  <c r="K162" i="21" s="1"/>
  <c r="G162" i="21"/>
  <c r="D162" i="21"/>
  <c r="C162" i="21"/>
  <c r="B162" i="21"/>
  <c r="J161" i="21"/>
  <c r="K161" i="21" s="1"/>
  <c r="G161" i="21"/>
  <c r="D161" i="21"/>
  <c r="C161" i="21"/>
  <c r="B161" i="21"/>
  <c r="J160" i="21"/>
  <c r="K160" i="21" s="1"/>
  <c r="G160" i="21"/>
  <c r="D160" i="21"/>
  <c r="C160" i="21"/>
  <c r="B160" i="21"/>
  <c r="J159" i="21"/>
  <c r="K159" i="21" s="1"/>
  <c r="G159" i="21"/>
  <c r="D159" i="21"/>
  <c r="C159" i="21"/>
  <c r="B159" i="21"/>
  <c r="J158" i="21"/>
  <c r="K158" i="21" s="1"/>
  <c r="G158" i="21"/>
  <c r="D158" i="21"/>
  <c r="C158" i="21"/>
  <c r="B158" i="21"/>
  <c r="J157" i="21"/>
  <c r="K157" i="21" s="1"/>
  <c r="G157" i="21"/>
  <c r="D157" i="21"/>
  <c r="C157" i="21"/>
  <c r="B157" i="21"/>
  <c r="J156" i="21"/>
  <c r="K156" i="21" s="1"/>
  <c r="G156" i="21"/>
  <c r="D156" i="21"/>
  <c r="C156" i="21"/>
  <c r="B156" i="21"/>
  <c r="J155" i="21"/>
  <c r="K155" i="21" s="1"/>
  <c r="G155" i="21"/>
  <c r="D155" i="21"/>
  <c r="C155" i="21"/>
  <c r="B155" i="21"/>
  <c r="J154" i="21"/>
  <c r="K154" i="21" s="1"/>
  <c r="G154" i="21"/>
  <c r="D154" i="21"/>
  <c r="C154" i="21"/>
  <c r="B154" i="21"/>
  <c r="J153" i="21"/>
  <c r="K153" i="21" s="1"/>
  <c r="G153" i="21"/>
  <c r="D153" i="21"/>
  <c r="C153" i="21"/>
  <c r="B153" i="21"/>
  <c r="J152" i="21"/>
  <c r="K152" i="21" s="1"/>
  <c r="G152" i="21"/>
  <c r="D152" i="21"/>
  <c r="C152" i="21"/>
  <c r="B152" i="21"/>
  <c r="J151" i="21"/>
  <c r="K151" i="21" s="1"/>
  <c r="G151" i="21"/>
  <c r="D151" i="21"/>
  <c r="C151" i="21"/>
  <c r="B151" i="21"/>
  <c r="J150" i="21"/>
  <c r="K150" i="21" s="1"/>
  <c r="G150" i="21"/>
  <c r="D150" i="21"/>
  <c r="C150" i="21"/>
  <c r="B150" i="21"/>
  <c r="J149" i="21"/>
  <c r="K149" i="21" s="1"/>
  <c r="G149" i="21"/>
  <c r="D149" i="21"/>
  <c r="C149" i="21"/>
  <c r="B149" i="21"/>
  <c r="J148" i="21"/>
  <c r="K148" i="21" s="1"/>
  <c r="G148" i="21"/>
  <c r="D148" i="21"/>
  <c r="C148" i="21"/>
  <c r="B148" i="21"/>
  <c r="J147" i="21"/>
  <c r="K147" i="21" s="1"/>
  <c r="G147" i="21"/>
  <c r="D147" i="21"/>
  <c r="C147" i="21"/>
  <c r="B147" i="21"/>
  <c r="J146" i="21"/>
  <c r="K146" i="21" s="1"/>
  <c r="G146" i="21"/>
  <c r="D146" i="21"/>
  <c r="C146" i="21"/>
  <c r="B146" i="21"/>
  <c r="J145" i="21"/>
  <c r="K145" i="21" s="1"/>
  <c r="G145" i="21"/>
  <c r="D145" i="21"/>
  <c r="C145" i="21"/>
  <c r="B145" i="21"/>
  <c r="J144" i="21"/>
  <c r="K144" i="21" s="1"/>
  <c r="G144" i="21"/>
  <c r="D144" i="21"/>
  <c r="C144" i="21"/>
  <c r="B144" i="21"/>
  <c r="J143" i="21"/>
  <c r="K143" i="21" s="1"/>
  <c r="G143" i="21"/>
  <c r="D143" i="21"/>
  <c r="C143" i="21"/>
  <c r="B143" i="21"/>
  <c r="J142" i="21"/>
  <c r="K142" i="21" s="1"/>
  <c r="G142" i="21"/>
  <c r="D142" i="21"/>
  <c r="C142" i="21"/>
  <c r="B142" i="21"/>
  <c r="J141" i="21"/>
  <c r="K141" i="21" s="1"/>
  <c r="G141" i="21"/>
  <c r="D141" i="21"/>
  <c r="C141" i="21"/>
  <c r="B141" i="21"/>
  <c r="J140" i="21"/>
  <c r="K140" i="21" s="1"/>
  <c r="G140" i="21"/>
  <c r="D140" i="21"/>
  <c r="C140" i="21"/>
  <c r="B140" i="21"/>
  <c r="J139" i="21"/>
  <c r="K139" i="21" s="1"/>
  <c r="G139" i="21"/>
  <c r="D139" i="21"/>
  <c r="C139" i="21"/>
  <c r="B139" i="21"/>
  <c r="J138" i="21"/>
  <c r="K138" i="21" s="1"/>
  <c r="G138" i="21"/>
  <c r="D138" i="21"/>
  <c r="C138" i="21"/>
  <c r="B138" i="21"/>
  <c r="J137" i="21"/>
  <c r="K137" i="21" s="1"/>
  <c r="G137" i="21"/>
  <c r="D137" i="21"/>
  <c r="C137" i="21"/>
  <c r="B137" i="21"/>
  <c r="J136" i="21"/>
  <c r="K136" i="21" s="1"/>
  <c r="G136" i="21"/>
  <c r="D136" i="21"/>
  <c r="C136" i="21"/>
  <c r="B136" i="21"/>
  <c r="J135" i="21"/>
  <c r="K135" i="21" s="1"/>
  <c r="G135" i="21"/>
  <c r="D135" i="21"/>
  <c r="C135" i="21"/>
  <c r="B135" i="21"/>
  <c r="J134" i="21"/>
  <c r="K134" i="21" s="1"/>
  <c r="G134" i="21"/>
  <c r="D134" i="21"/>
  <c r="C134" i="21"/>
  <c r="B134" i="21"/>
  <c r="J133" i="21"/>
  <c r="K133" i="21" s="1"/>
  <c r="G133" i="21"/>
  <c r="D133" i="21"/>
  <c r="C133" i="21"/>
  <c r="B133" i="21"/>
  <c r="J132" i="21"/>
  <c r="K132" i="21" s="1"/>
  <c r="G132" i="21"/>
  <c r="D132" i="21"/>
  <c r="C132" i="21"/>
  <c r="B132" i="21"/>
  <c r="J131" i="21"/>
  <c r="K131" i="21" s="1"/>
  <c r="G131" i="21"/>
  <c r="D131" i="21"/>
  <c r="C131" i="21"/>
  <c r="B131" i="21"/>
  <c r="J130" i="21"/>
  <c r="K130" i="21" s="1"/>
  <c r="G130" i="21"/>
  <c r="D130" i="21"/>
  <c r="C130" i="21"/>
  <c r="B130" i="21"/>
  <c r="J129" i="21"/>
  <c r="K129" i="21" s="1"/>
  <c r="G129" i="21"/>
  <c r="D129" i="21"/>
  <c r="C129" i="21"/>
  <c r="B129" i="21"/>
  <c r="J128" i="21"/>
  <c r="K128" i="21" s="1"/>
  <c r="G128" i="21"/>
  <c r="D128" i="21"/>
  <c r="C128" i="21"/>
  <c r="B128" i="21"/>
  <c r="J127" i="21"/>
  <c r="K127" i="21" s="1"/>
  <c r="G127" i="21"/>
  <c r="D127" i="21"/>
  <c r="C127" i="21"/>
  <c r="B127" i="21"/>
  <c r="J126" i="21"/>
  <c r="K126" i="21" s="1"/>
  <c r="G126" i="21"/>
  <c r="D126" i="21"/>
  <c r="C126" i="21"/>
  <c r="B126" i="21"/>
  <c r="J125" i="21"/>
  <c r="K125" i="21" s="1"/>
  <c r="G125" i="21"/>
  <c r="D125" i="21"/>
  <c r="C125" i="21"/>
  <c r="B125" i="21"/>
  <c r="J124" i="21"/>
  <c r="K124" i="21" s="1"/>
  <c r="G124" i="21"/>
  <c r="D124" i="21"/>
  <c r="C124" i="21"/>
  <c r="B124" i="21"/>
  <c r="J123" i="21"/>
  <c r="K123" i="21" s="1"/>
  <c r="G123" i="21"/>
  <c r="D123" i="21"/>
  <c r="C123" i="21"/>
  <c r="B123" i="21"/>
  <c r="J122" i="21"/>
  <c r="K122" i="21" s="1"/>
  <c r="G122" i="21"/>
  <c r="D122" i="21"/>
  <c r="C122" i="21"/>
  <c r="B122" i="21"/>
  <c r="J121" i="21"/>
  <c r="K121" i="21" s="1"/>
  <c r="G121" i="21"/>
  <c r="D121" i="21"/>
  <c r="C121" i="21"/>
  <c r="B121" i="21"/>
  <c r="J120" i="21"/>
  <c r="K120" i="21" s="1"/>
  <c r="G120" i="21"/>
  <c r="D120" i="21"/>
  <c r="C120" i="21"/>
  <c r="B120" i="21"/>
  <c r="J119" i="21"/>
  <c r="K119" i="21" s="1"/>
  <c r="G119" i="21"/>
  <c r="D119" i="21"/>
  <c r="C119" i="21"/>
  <c r="B119" i="21"/>
  <c r="J118" i="21"/>
  <c r="K118" i="21" s="1"/>
  <c r="G118" i="21"/>
  <c r="D118" i="21"/>
  <c r="C118" i="21"/>
  <c r="B118" i="21"/>
  <c r="J117" i="21"/>
  <c r="K117" i="21" s="1"/>
  <c r="G117" i="21"/>
  <c r="D117" i="21"/>
  <c r="C117" i="21"/>
  <c r="B117" i="21"/>
  <c r="J116" i="21"/>
  <c r="K116" i="21" s="1"/>
  <c r="G116" i="21"/>
  <c r="D116" i="21"/>
  <c r="C116" i="21"/>
  <c r="B116" i="21"/>
  <c r="J115" i="21"/>
  <c r="K115" i="21" s="1"/>
  <c r="G115" i="21"/>
  <c r="D115" i="21"/>
  <c r="C115" i="21"/>
  <c r="B115" i="21"/>
  <c r="J114" i="21"/>
  <c r="K114" i="21" s="1"/>
  <c r="G114" i="21"/>
  <c r="D114" i="21"/>
  <c r="C114" i="21"/>
  <c r="B114" i="21"/>
  <c r="J113" i="21"/>
  <c r="K113" i="21" s="1"/>
  <c r="G113" i="21"/>
  <c r="D113" i="21"/>
  <c r="C113" i="21"/>
  <c r="B113" i="21"/>
  <c r="J112" i="21"/>
  <c r="K112" i="21" s="1"/>
  <c r="G112" i="21"/>
  <c r="D112" i="21"/>
  <c r="C112" i="21"/>
  <c r="B112" i="21"/>
  <c r="J111" i="21"/>
  <c r="K111" i="21" s="1"/>
  <c r="G111" i="21"/>
  <c r="D111" i="21"/>
  <c r="C111" i="21"/>
  <c r="B111" i="21"/>
  <c r="J110" i="21"/>
  <c r="K110" i="21" s="1"/>
  <c r="G110" i="21"/>
  <c r="D110" i="21"/>
  <c r="C110" i="21"/>
  <c r="B110" i="21"/>
  <c r="J109" i="21"/>
  <c r="K109" i="21" s="1"/>
  <c r="G109" i="21"/>
  <c r="D109" i="21"/>
  <c r="C109" i="21"/>
  <c r="B109" i="21"/>
  <c r="J108" i="21"/>
  <c r="K108" i="21" s="1"/>
  <c r="G108" i="21"/>
  <c r="D108" i="21"/>
  <c r="C108" i="21"/>
  <c r="B108" i="21"/>
  <c r="J107" i="21"/>
  <c r="K107" i="21" s="1"/>
  <c r="G107" i="21"/>
  <c r="D107" i="21"/>
  <c r="C107" i="21"/>
  <c r="B107" i="21"/>
  <c r="J106" i="21"/>
  <c r="K106" i="21" s="1"/>
  <c r="G106" i="21"/>
  <c r="D106" i="21"/>
  <c r="C106" i="21"/>
  <c r="B106" i="21"/>
  <c r="J105" i="21"/>
  <c r="K105" i="21" s="1"/>
  <c r="G105" i="21"/>
  <c r="D105" i="21"/>
  <c r="C105" i="21"/>
  <c r="B105" i="21"/>
  <c r="J104" i="21"/>
  <c r="K104" i="21" s="1"/>
  <c r="G104" i="21"/>
  <c r="D104" i="21"/>
  <c r="C104" i="21"/>
  <c r="B104" i="21"/>
  <c r="J103" i="21"/>
  <c r="K103" i="21" s="1"/>
  <c r="G103" i="21"/>
  <c r="D103" i="21"/>
  <c r="C103" i="21"/>
  <c r="B103" i="21"/>
  <c r="J102" i="21"/>
  <c r="K102" i="21" s="1"/>
  <c r="G102" i="21"/>
  <c r="D102" i="21"/>
  <c r="C102" i="21"/>
  <c r="B102" i="21"/>
  <c r="J101" i="21"/>
  <c r="K101" i="21" s="1"/>
  <c r="G101" i="21"/>
  <c r="D101" i="21"/>
  <c r="C101" i="21"/>
  <c r="B101" i="21"/>
  <c r="J100" i="21"/>
  <c r="K100" i="21" s="1"/>
  <c r="G100" i="21"/>
  <c r="D100" i="21"/>
  <c r="C100" i="21"/>
  <c r="B100" i="21"/>
  <c r="J99" i="21"/>
  <c r="K99" i="21" s="1"/>
  <c r="G99" i="21"/>
  <c r="D99" i="21"/>
  <c r="C99" i="21"/>
  <c r="B99" i="21"/>
  <c r="J98" i="21"/>
  <c r="K98" i="21" s="1"/>
  <c r="G98" i="21"/>
  <c r="D98" i="21"/>
  <c r="C98" i="21"/>
  <c r="B98" i="21"/>
  <c r="J97" i="21"/>
  <c r="K97" i="21" s="1"/>
  <c r="G97" i="21"/>
  <c r="D97" i="21"/>
  <c r="C97" i="21"/>
  <c r="B97" i="21"/>
  <c r="J96" i="21"/>
  <c r="K96" i="21" s="1"/>
  <c r="G96" i="21"/>
  <c r="D96" i="21"/>
  <c r="C96" i="21"/>
  <c r="B96" i="21"/>
  <c r="J95" i="21"/>
  <c r="K95" i="21" s="1"/>
  <c r="G95" i="21"/>
  <c r="D95" i="21"/>
  <c r="C95" i="21"/>
  <c r="B95" i="21"/>
  <c r="J94" i="21"/>
  <c r="K94" i="21" s="1"/>
  <c r="G94" i="21"/>
  <c r="D94" i="21"/>
  <c r="C94" i="21"/>
  <c r="B94" i="21"/>
  <c r="J93" i="21"/>
  <c r="K93" i="21" s="1"/>
  <c r="G93" i="21"/>
  <c r="D93" i="21"/>
  <c r="C93" i="21"/>
  <c r="B93" i="21"/>
  <c r="J92" i="21"/>
  <c r="K92" i="21" s="1"/>
  <c r="G92" i="21"/>
  <c r="D92" i="21"/>
  <c r="C92" i="21"/>
  <c r="B92" i="21"/>
  <c r="J91" i="21"/>
  <c r="K91" i="21" s="1"/>
  <c r="G91" i="21"/>
  <c r="D91" i="21"/>
  <c r="C91" i="21"/>
  <c r="B91" i="21"/>
  <c r="J90" i="21"/>
  <c r="K90" i="21" s="1"/>
  <c r="G90" i="21"/>
  <c r="D90" i="21"/>
  <c r="C90" i="21"/>
  <c r="B90" i="21"/>
  <c r="J89" i="21"/>
  <c r="K89" i="21" s="1"/>
  <c r="G89" i="21"/>
  <c r="D89" i="21"/>
  <c r="C89" i="21"/>
  <c r="B89" i="21"/>
  <c r="J88" i="21"/>
  <c r="K88" i="21" s="1"/>
  <c r="G88" i="21"/>
  <c r="D88" i="21"/>
  <c r="C88" i="21"/>
  <c r="B88" i="21"/>
  <c r="J87" i="21"/>
  <c r="K87" i="21" s="1"/>
  <c r="G87" i="21"/>
  <c r="D87" i="21"/>
  <c r="C87" i="21"/>
  <c r="B87" i="21"/>
  <c r="J86" i="21"/>
  <c r="K86" i="21" s="1"/>
  <c r="G86" i="21"/>
  <c r="D86" i="21"/>
  <c r="C86" i="21"/>
  <c r="B86" i="21"/>
  <c r="J85" i="21"/>
  <c r="K85" i="21" s="1"/>
  <c r="G85" i="21"/>
  <c r="D85" i="21"/>
  <c r="C85" i="21"/>
  <c r="B85" i="21"/>
  <c r="J84" i="21"/>
  <c r="K84" i="21" s="1"/>
  <c r="G84" i="21"/>
  <c r="D84" i="21"/>
  <c r="C84" i="21"/>
  <c r="B84" i="21"/>
  <c r="J83" i="21"/>
  <c r="K83" i="21" s="1"/>
  <c r="G83" i="21"/>
  <c r="D83" i="21"/>
  <c r="C83" i="21"/>
  <c r="B83" i="21"/>
  <c r="J82" i="21"/>
  <c r="K82" i="21" s="1"/>
  <c r="G82" i="21"/>
  <c r="D82" i="21"/>
  <c r="C82" i="21"/>
  <c r="B82" i="21"/>
  <c r="J81" i="21"/>
  <c r="K81" i="21" s="1"/>
  <c r="G81" i="21"/>
  <c r="D81" i="21"/>
  <c r="C81" i="21"/>
  <c r="B81" i="21"/>
  <c r="J80" i="21"/>
  <c r="K80" i="21" s="1"/>
  <c r="G80" i="21"/>
  <c r="D80" i="21"/>
  <c r="C80" i="21"/>
  <c r="B80" i="21"/>
  <c r="J79" i="21"/>
  <c r="K79" i="21" s="1"/>
  <c r="G79" i="21"/>
  <c r="D79" i="21"/>
  <c r="C79" i="21"/>
  <c r="B79" i="21"/>
  <c r="J78" i="21"/>
  <c r="K78" i="21" s="1"/>
  <c r="G78" i="21"/>
  <c r="D78" i="21"/>
  <c r="C78" i="21"/>
  <c r="B78" i="21"/>
  <c r="J77" i="21"/>
  <c r="K77" i="21" s="1"/>
  <c r="G77" i="21"/>
  <c r="D77" i="21"/>
  <c r="C77" i="21"/>
  <c r="B77" i="21"/>
  <c r="J76" i="21"/>
  <c r="K76" i="21" s="1"/>
  <c r="G76" i="21"/>
  <c r="D76" i="21"/>
  <c r="C76" i="21"/>
  <c r="B76" i="21"/>
  <c r="J75" i="21"/>
  <c r="K75" i="21" s="1"/>
  <c r="G75" i="21"/>
  <c r="D75" i="21"/>
  <c r="C75" i="21"/>
  <c r="B75" i="21"/>
  <c r="J74" i="21"/>
  <c r="K74" i="21" s="1"/>
  <c r="G74" i="21"/>
  <c r="D74" i="21"/>
  <c r="C74" i="21"/>
  <c r="B74" i="21"/>
  <c r="J73" i="21"/>
  <c r="K73" i="21" s="1"/>
  <c r="G73" i="21"/>
  <c r="D73" i="21"/>
  <c r="C73" i="21"/>
  <c r="B73" i="21"/>
  <c r="J72" i="21"/>
  <c r="K72" i="21" s="1"/>
  <c r="G72" i="21"/>
  <c r="D72" i="21"/>
  <c r="C72" i="21"/>
  <c r="B72" i="21"/>
  <c r="J71" i="21"/>
  <c r="K71" i="21" s="1"/>
  <c r="G71" i="21"/>
  <c r="D71" i="21"/>
  <c r="C71" i="21"/>
  <c r="B71" i="21"/>
  <c r="J70" i="21"/>
  <c r="K70" i="21" s="1"/>
  <c r="G70" i="21"/>
  <c r="D70" i="21"/>
  <c r="C70" i="21"/>
  <c r="B70" i="21"/>
  <c r="J69" i="21"/>
  <c r="K69" i="21" s="1"/>
  <c r="G69" i="21"/>
  <c r="D69" i="21"/>
  <c r="C69" i="21"/>
  <c r="B69" i="21"/>
  <c r="J68" i="21"/>
  <c r="K68" i="21" s="1"/>
  <c r="G68" i="21"/>
  <c r="D68" i="21"/>
  <c r="C68" i="21"/>
  <c r="B68" i="21"/>
  <c r="J67" i="21"/>
  <c r="K67" i="21" s="1"/>
  <c r="G67" i="21"/>
  <c r="D67" i="21"/>
  <c r="C67" i="21"/>
  <c r="B67" i="21"/>
  <c r="J66" i="21"/>
  <c r="K66" i="21" s="1"/>
  <c r="G66" i="21"/>
  <c r="D66" i="21"/>
  <c r="C66" i="21"/>
  <c r="B66" i="21"/>
  <c r="J65" i="21"/>
  <c r="K65" i="21" s="1"/>
  <c r="G65" i="21"/>
  <c r="D65" i="21"/>
  <c r="C65" i="21"/>
  <c r="B65" i="21"/>
  <c r="J64" i="21"/>
  <c r="K64" i="21" s="1"/>
  <c r="G64" i="21"/>
  <c r="D64" i="21"/>
  <c r="C64" i="21"/>
  <c r="B64" i="21"/>
  <c r="J63" i="21"/>
  <c r="K63" i="21" s="1"/>
  <c r="G63" i="21"/>
  <c r="D63" i="21"/>
  <c r="C63" i="21"/>
  <c r="B63" i="21"/>
  <c r="J62" i="21"/>
  <c r="K62" i="21" s="1"/>
  <c r="G62" i="21"/>
  <c r="D62" i="21"/>
  <c r="C62" i="21"/>
  <c r="B62" i="21"/>
  <c r="J61" i="21"/>
  <c r="K61" i="21" s="1"/>
  <c r="G61" i="21"/>
  <c r="D61" i="21"/>
  <c r="C61" i="21"/>
  <c r="B61" i="21"/>
  <c r="J60" i="21"/>
  <c r="K60" i="21" s="1"/>
  <c r="G60" i="21"/>
  <c r="D60" i="21"/>
  <c r="C60" i="21"/>
  <c r="B60" i="21"/>
  <c r="J59" i="21"/>
  <c r="K59" i="21" s="1"/>
  <c r="G59" i="21"/>
  <c r="D59" i="21"/>
  <c r="C59" i="21"/>
  <c r="B59" i="21"/>
  <c r="J58" i="21"/>
  <c r="K58" i="21" s="1"/>
  <c r="G58" i="21"/>
  <c r="D58" i="21"/>
  <c r="C58" i="21"/>
  <c r="B58" i="21"/>
  <c r="J57" i="21"/>
  <c r="K57" i="21" s="1"/>
  <c r="G57" i="21"/>
  <c r="D57" i="21"/>
  <c r="C57" i="21"/>
  <c r="B57" i="21"/>
  <c r="J56" i="21"/>
  <c r="K56" i="21" s="1"/>
  <c r="G56" i="21"/>
  <c r="D56" i="21"/>
  <c r="C56" i="21"/>
  <c r="B56" i="21"/>
  <c r="J55" i="21"/>
  <c r="K55" i="21" s="1"/>
  <c r="G55" i="21"/>
  <c r="D55" i="21"/>
  <c r="C55" i="21"/>
  <c r="B55" i="21"/>
  <c r="J54" i="21"/>
  <c r="K54" i="21" s="1"/>
  <c r="G54" i="21"/>
  <c r="D54" i="21"/>
  <c r="C54" i="21"/>
  <c r="B54" i="21"/>
  <c r="J53" i="21"/>
  <c r="K53" i="21" s="1"/>
  <c r="G53" i="21"/>
  <c r="D53" i="21"/>
  <c r="C53" i="21"/>
  <c r="B53" i="21"/>
  <c r="J52" i="21"/>
  <c r="K52" i="21" s="1"/>
  <c r="G52" i="21"/>
  <c r="D52" i="21"/>
  <c r="C52" i="21"/>
  <c r="B52" i="21"/>
  <c r="J51" i="21"/>
  <c r="K51" i="21" s="1"/>
  <c r="G51" i="21"/>
  <c r="D51" i="21"/>
  <c r="C51" i="21"/>
  <c r="B51" i="21"/>
  <c r="J50" i="21"/>
  <c r="K50" i="21" s="1"/>
  <c r="G50" i="21"/>
  <c r="D50" i="21"/>
  <c r="C50" i="21"/>
  <c r="B50" i="21"/>
  <c r="J49" i="21"/>
  <c r="K49" i="21" s="1"/>
  <c r="G49" i="21"/>
  <c r="D49" i="21"/>
  <c r="C49" i="21"/>
  <c r="B49" i="21"/>
  <c r="J48" i="21"/>
  <c r="K48" i="21" s="1"/>
  <c r="G48" i="21"/>
  <c r="D48" i="21"/>
  <c r="C48" i="21"/>
  <c r="B48" i="21"/>
  <c r="J47" i="21"/>
  <c r="K47" i="21" s="1"/>
  <c r="G47" i="21"/>
  <c r="D47" i="21"/>
  <c r="C47" i="21"/>
  <c r="B47" i="21"/>
  <c r="J46" i="21"/>
  <c r="K46" i="21" s="1"/>
  <c r="G46" i="21"/>
  <c r="D46" i="21"/>
  <c r="C46" i="21"/>
  <c r="B46" i="21"/>
  <c r="J45" i="21"/>
  <c r="K45" i="21" s="1"/>
  <c r="G45" i="21"/>
  <c r="D45" i="21"/>
  <c r="C45" i="21"/>
  <c r="B45" i="21"/>
  <c r="J44" i="21"/>
  <c r="K44" i="21" s="1"/>
  <c r="G44" i="21"/>
  <c r="D44" i="21"/>
  <c r="C44" i="21"/>
  <c r="B44" i="21"/>
  <c r="J43" i="21"/>
  <c r="K43" i="21" s="1"/>
  <c r="G43" i="21"/>
  <c r="D43" i="21"/>
  <c r="C43" i="21"/>
  <c r="B43" i="21"/>
  <c r="J42" i="21"/>
  <c r="K42" i="21" s="1"/>
  <c r="G42" i="21"/>
  <c r="D42" i="21"/>
  <c r="C42" i="21"/>
  <c r="B42" i="21"/>
  <c r="J41" i="21"/>
  <c r="K41" i="21" s="1"/>
  <c r="G41" i="21"/>
  <c r="D41" i="21"/>
  <c r="C41" i="21"/>
  <c r="B41" i="21"/>
  <c r="J40" i="21"/>
  <c r="K40" i="21" s="1"/>
  <c r="G40" i="21"/>
  <c r="D40" i="21"/>
  <c r="C40" i="21"/>
  <c r="B40" i="21"/>
  <c r="J39" i="21"/>
  <c r="K39" i="21" s="1"/>
  <c r="G39" i="21"/>
  <c r="D39" i="21"/>
  <c r="C39" i="21"/>
  <c r="B39" i="21"/>
  <c r="J38" i="21"/>
  <c r="K38" i="21" s="1"/>
  <c r="G38" i="21"/>
  <c r="D38" i="21"/>
  <c r="C38" i="21"/>
  <c r="B38" i="21"/>
  <c r="J37" i="21"/>
  <c r="K37" i="21" s="1"/>
  <c r="G37" i="21"/>
  <c r="D37" i="21"/>
  <c r="C37" i="21"/>
  <c r="B37" i="21"/>
  <c r="J36" i="21"/>
  <c r="K36" i="21" s="1"/>
  <c r="G36" i="21"/>
  <c r="D36" i="21"/>
  <c r="C36" i="21"/>
  <c r="B36" i="21"/>
  <c r="J35" i="21"/>
  <c r="K35" i="21" s="1"/>
  <c r="G35" i="21"/>
  <c r="D35" i="21"/>
  <c r="C35" i="21"/>
  <c r="B35" i="21"/>
  <c r="J34" i="21"/>
  <c r="K34" i="21" s="1"/>
  <c r="G34" i="21"/>
  <c r="D34" i="21"/>
  <c r="C34" i="21"/>
  <c r="B34" i="21"/>
  <c r="J33" i="21"/>
  <c r="K33" i="21" s="1"/>
  <c r="G33" i="21"/>
  <c r="D33" i="21"/>
  <c r="C33" i="21"/>
  <c r="B33" i="21"/>
  <c r="J32" i="21"/>
  <c r="K32" i="21" s="1"/>
  <c r="G32" i="21"/>
  <c r="D32" i="21"/>
  <c r="C32" i="21"/>
  <c r="B32" i="21"/>
  <c r="J31" i="21"/>
  <c r="K31" i="21" s="1"/>
  <c r="G31" i="21"/>
  <c r="D31" i="21"/>
  <c r="C31" i="21"/>
  <c r="B31" i="21"/>
  <c r="J30" i="21"/>
  <c r="K30" i="21" s="1"/>
  <c r="G30" i="21"/>
  <c r="D30" i="21"/>
  <c r="C30" i="21"/>
  <c r="B30" i="21"/>
  <c r="J29" i="21"/>
  <c r="K29" i="21" s="1"/>
  <c r="G29" i="21"/>
  <c r="D29" i="21"/>
  <c r="C29" i="21"/>
  <c r="B29" i="21"/>
  <c r="J28" i="21"/>
  <c r="K28" i="21" s="1"/>
  <c r="G28" i="21"/>
  <c r="D28" i="21"/>
  <c r="C28" i="21"/>
  <c r="B28" i="21"/>
  <c r="J27" i="21"/>
  <c r="K27" i="21" s="1"/>
  <c r="G27" i="21"/>
  <c r="D27" i="21"/>
  <c r="C27" i="21"/>
  <c r="B27" i="21"/>
  <c r="J26" i="21"/>
  <c r="K26" i="21" s="1"/>
  <c r="G26" i="21"/>
  <c r="D26" i="21"/>
  <c r="C26" i="21"/>
  <c r="B26" i="21"/>
  <c r="J25" i="21"/>
  <c r="K25" i="21" s="1"/>
  <c r="G25" i="21"/>
  <c r="D25" i="21"/>
  <c r="C25" i="21"/>
  <c r="B25" i="21"/>
  <c r="J24" i="21"/>
  <c r="K24" i="21" s="1"/>
  <c r="G24" i="21"/>
  <c r="D24" i="21"/>
  <c r="C24" i="21"/>
  <c r="B24" i="21"/>
  <c r="J23" i="21"/>
  <c r="K23" i="21" s="1"/>
  <c r="G23" i="21"/>
  <c r="D23" i="21"/>
  <c r="C23" i="21"/>
  <c r="B23" i="21"/>
  <c r="J22" i="21"/>
  <c r="K22" i="21" s="1"/>
  <c r="G22" i="21"/>
  <c r="D22" i="21"/>
  <c r="C22" i="21"/>
  <c r="B22" i="21"/>
  <c r="J21" i="21"/>
  <c r="K21" i="21" s="1"/>
  <c r="G21" i="21"/>
  <c r="D21" i="21"/>
  <c r="C21" i="21"/>
  <c r="B21" i="21"/>
  <c r="J20" i="21"/>
  <c r="K20" i="21" s="1"/>
  <c r="G20" i="21"/>
  <c r="D20" i="21"/>
  <c r="C20" i="21"/>
  <c r="B20" i="21"/>
  <c r="J19" i="21"/>
  <c r="K19" i="21" s="1"/>
  <c r="G19" i="21"/>
  <c r="D19" i="21"/>
  <c r="C19" i="21"/>
  <c r="B19" i="21"/>
  <c r="J18" i="21"/>
  <c r="K18" i="21" s="1"/>
  <c r="G18" i="21"/>
  <c r="D18" i="21"/>
  <c r="C18" i="21"/>
  <c r="B18" i="21"/>
  <c r="J17" i="21"/>
  <c r="K17" i="21" s="1"/>
  <c r="G17" i="21"/>
  <c r="D17" i="21"/>
  <c r="C17" i="21"/>
  <c r="B17" i="21"/>
  <c r="J16" i="21"/>
  <c r="K16" i="21" s="1"/>
  <c r="G16" i="21"/>
  <c r="D16" i="21"/>
  <c r="C16" i="21"/>
  <c r="B16" i="21"/>
  <c r="J15" i="21"/>
  <c r="K15" i="21" s="1"/>
  <c r="G15" i="21"/>
  <c r="D15" i="21"/>
  <c r="C15" i="21"/>
  <c r="B15" i="21"/>
  <c r="J14" i="21"/>
  <c r="K14" i="21" s="1"/>
  <c r="G14" i="21"/>
  <c r="D14" i="21"/>
  <c r="C14" i="21"/>
  <c r="B14" i="21"/>
  <c r="J13" i="21"/>
  <c r="K13" i="21" s="1"/>
  <c r="G13" i="21"/>
  <c r="D13" i="21"/>
  <c r="C13" i="21"/>
  <c r="B13" i="21"/>
  <c r="J12" i="21"/>
  <c r="K12" i="21" s="1"/>
  <c r="G12" i="21"/>
  <c r="D12" i="21"/>
  <c r="C12" i="21"/>
  <c r="B12" i="21"/>
  <c r="J11" i="21"/>
  <c r="K11" i="21" s="1"/>
  <c r="G11" i="21"/>
  <c r="D11" i="21"/>
  <c r="C11" i="21"/>
  <c r="B11" i="21"/>
  <c r="J10" i="21"/>
  <c r="K10" i="21" s="1"/>
  <c r="G10" i="21"/>
  <c r="D10" i="21"/>
  <c r="C10" i="21"/>
  <c r="B10" i="21"/>
  <c r="J9" i="21"/>
  <c r="K9" i="21" s="1"/>
  <c r="G9" i="21"/>
  <c r="D9" i="21"/>
  <c r="C9" i="21"/>
  <c r="B9" i="21"/>
  <c r="J4" i="21"/>
  <c r="G4" i="21"/>
  <c r="D4" i="21"/>
  <c r="A4" i="21"/>
  <c r="J208" i="20"/>
  <c r="I208" i="20"/>
  <c r="F208" i="20"/>
  <c r="D208" i="20"/>
  <c r="C208" i="20"/>
  <c r="B208" i="20"/>
  <c r="J207" i="20"/>
  <c r="I207" i="20"/>
  <c r="F207" i="20"/>
  <c r="D207" i="20"/>
  <c r="C207" i="20"/>
  <c r="B207" i="20"/>
  <c r="J206" i="20"/>
  <c r="I206" i="20"/>
  <c r="F206" i="20"/>
  <c r="D206" i="20"/>
  <c r="C206" i="20"/>
  <c r="B206" i="20"/>
  <c r="J205" i="20"/>
  <c r="I205" i="20"/>
  <c r="F205" i="20"/>
  <c r="D205" i="20"/>
  <c r="C205" i="20"/>
  <c r="B205" i="20"/>
  <c r="J204" i="20"/>
  <c r="I204" i="20"/>
  <c r="F204" i="20"/>
  <c r="D204" i="20"/>
  <c r="C204" i="20"/>
  <c r="B204" i="20"/>
  <c r="J203" i="20"/>
  <c r="I203" i="20"/>
  <c r="F203" i="20"/>
  <c r="D203" i="20"/>
  <c r="C203" i="20"/>
  <c r="B203" i="20"/>
  <c r="J202" i="20"/>
  <c r="I202" i="20"/>
  <c r="F202" i="20"/>
  <c r="D202" i="20"/>
  <c r="C202" i="20"/>
  <c r="B202" i="20"/>
  <c r="J201" i="20"/>
  <c r="I201" i="20"/>
  <c r="F201" i="20"/>
  <c r="D201" i="20"/>
  <c r="C201" i="20"/>
  <c r="B201" i="20"/>
  <c r="J200" i="20"/>
  <c r="I200" i="20"/>
  <c r="F200" i="20"/>
  <c r="D200" i="20"/>
  <c r="C200" i="20"/>
  <c r="B200" i="20"/>
  <c r="J199" i="20"/>
  <c r="I199" i="20"/>
  <c r="F199" i="20"/>
  <c r="D199" i="20"/>
  <c r="C199" i="20"/>
  <c r="B199" i="20"/>
  <c r="J198" i="20"/>
  <c r="I198" i="20"/>
  <c r="F198" i="20"/>
  <c r="D198" i="20"/>
  <c r="C198" i="20"/>
  <c r="B198" i="20"/>
  <c r="J197" i="20"/>
  <c r="I197" i="20"/>
  <c r="F197" i="20"/>
  <c r="D197" i="20"/>
  <c r="C197" i="20"/>
  <c r="B197" i="20"/>
  <c r="J196" i="20"/>
  <c r="I196" i="20"/>
  <c r="F196" i="20"/>
  <c r="D196" i="20"/>
  <c r="C196" i="20"/>
  <c r="B196" i="20"/>
  <c r="J195" i="20"/>
  <c r="I195" i="20"/>
  <c r="F195" i="20"/>
  <c r="D195" i="20"/>
  <c r="C195" i="20"/>
  <c r="B195" i="20"/>
  <c r="J194" i="20"/>
  <c r="I194" i="20"/>
  <c r="F194" i="20"/>
  <c r="D194" i="20"/>
  <c r="C194" i="20"/>
  <c r="B194" i="20"/>
  <c r="J193" i="20"/>
  <c r="I193" i="20"/>
  <c r="F193" i="20"/>
  <c r="D193" i="20"/>
  <c r="C193" i="20"/>
  <c r="B193" i="20"/>
  <c r="J192" i="20"/>
  <c r="I192" i="20"/>
  <c r="F192" i="20"/>
  <c r="D192" i="20"/>
  <c r="C192" i="20"/>
  <c r="B192" i="20"/>
  <c r="J191" i="20"/>
  <c r="I191" i="20"/>
  <c r="F191" i="20"/>
  <c r="D191" i="20"/>
  <c r="C191" i="20"/>
  <c r="B191" i="20"/>
  <c r="J190" i="20"/>
  <c r="I190" i="20"/>
  <c r="F190" i="20"/>
  <c r="D190" i="20"/>
  <c r="C190" i="20"/>
  <c r="B190" i="20"/>
  <c r="J189" i="20"/>
  <c r="I189" i="20"/>
  <c r="F189" i="20"/>
  <c r="D189" i="20"/>
  <c r="C189" i="20"/>
  <c r="B189" i="20"/>
  <c r="J188" i="20"/>
  <c r="I188" i="20"/>
  <c r="F188" i="20"/>
  <c r="D188" i="20"/>
  <c r="C188" i="20"/>
  <c r="B188" i="20"/>
  <c r="J187" i="20"/>
  <c r="I187" i="20"/>
  <c r="F187" i="20"/>
  <c r="D187" i="20"/>
  <c r="C187" i="20"/>
  <c r="B187" i="20"/>
  <c r="J186" i="20"/>
  <c r="I186" i="20"/>
  <c r="F186" i="20"/>
  <c r="D186" i="20"/>
  <c r="C186" i="20"/>
  <c r="B186" i="20"/>
  <c r="J185" i="20"/>
  <c r="I185" i="20"/>
  <c r="F185" i="20"/>
  <c r="D185" i="20"/>
  <c r="C185" i="20"/>
  <c r="B185" i="20"/>
  <c r="J184" i="20"/>
  <c r="I184" i="20"/>
  <c r="F184" i="20"/>
  <c r="D184" i="20"/>
  <c r="C184" i="20"/>
  <c r="B184" i="20"/>
  <c r="J183" i="20"/>
  <c r="I183" i="20"/>
  <c r="F183" i="20"/>
  <c r="D183" i="20"/>
  <c r="C183" i="20"/>
  <c r="B183" i="20"/>
  <c r="J182" i="20"/>
  <c r="I182" i="20"/>
  <c r="F182" i="20"/>
  <c r="D182" i="20"/>
  <c r="C182" i="20"/>
  <c r="B182" i="20"/>
  <c r="J181" i="20"/>
  <c r="I181" i="20"/>
  <c r="F181" i="20"/>
  <c r="D181" i="20"/>
  <c r="C181" i="20"/>
  <c r="B181" i="20"/>
  <c r="J180" i="20"/>
  <c r="I180" i="20"/>
  <c r="F180" i="20"/>
  <c r="D180" i="20"/>
  <c r="C180" i="20"/>
  <c r="B180" i="20"/>
  <c r="J179" i="20"/>
  <c r="I179" i="20"/>
  <c r="F179" i="20"/>
  <c r="D179" i="20"/>
  <c r="C179" i="20"/>
  <c r="B179" i="20"/>
  <c r="J178" i="20"/>
  <c r="I178" i="20"/>
  <c r="F178" i="20"/>
  <c r="D178" i="20"/>
  <c r="C178" i="20"/>
  <c r="B178" i="20"/>
  <c r="J177" i="20"/>
  <c r="I177" i="20"/>
  <c r="F177" i="20"/>
  <c r="D177" i="20"/>
  <c r="C177" i="20"/>
  <c r="B177" i="20"/>
  <c r="J176" i="20"/>
  <c r="I176" i="20"/>
  <c r="F176" i="20"/>
  <c r="D176" i="20"/>
  <c r="C176" i="20"/>
  <c r="B176" i="20"/>
  <c r="J175" i="20"/>
  <c r="I175" i="20"/>
  <c r="F175" i="20"/>
  <c r="D175" i="20"/>
  <c r="C175" i="20"/>
  <c r="B175" i="20"/>
  <c r="J174" i="20"/>
  <c r="I174" i="20"/>
  <c r="F174" i="20"/>
  <c r="D174" i="20"/>
  <c r="C174" i="20"/>
  <c r="B174" i="20"/>
  <c r="J173" i="20"/>
  <c r="I173" i="20"/>
  <c r="F173" i="20"/>
  <c r="D173" i="20"/>
  <c r="C173" i="20"/>
  <c r="B173" i="20"/>
  <c r="J172" i="20"/>
  <c r="I172" i="20"/>
  <c r="F172" i="20"/>
  <c r="D172" i="20"/>
  <c r="C172" i="20"/>
  <c r="B172" i="20"/>
  <c r="J171" i="20"/>
  <c r="I171" i="20"/>
  <c r="F171" i="20"/>
  <c r="D171" i="20"/>
  <c r="C171" i="20"/>
  <c r="B171" i="20"/>
  <c r="J170" i="20"/>
  <c r="I170" i="20"/>
  <c r="F170" i="20"/>
  <c r="D170" i="20"/>
  <c r="C170" i="20"/>
  <c r="B170" i="20"/>
  <c r="J169" i="20"/>
  <c r="I169" i="20"/>
  <c r="F169" i="20"/>
  <c r="D169" i="20"/>
  <c r="C169" i="20"/>
  <c r="B169" i="20"/>
  <c r="J168" i="20"/>
  <c r="I168" i="20"/>
  <c r="F168" i="20"/>
  <c r="D168" i="20"/>
  <c r="C168" i="20"/>
  <c r="B168" i="20"/>
  <c r="J167" i="20"/>
  <c r="I167" i="20"/>
  <c r="F167" i="20"/>
  <c r="D167" i="20"/>
  <c r="C167" i="20"/>
  <c r="B167" i="20"/>
  <c r="J166" i="20"/>
  <c r="I166" i="20"/>
  <c r="F166" i="20"/>
  <c r="D166" i="20"/>
  <c r="C166" i="20"/>
  <c r="B166" i="20"/>
  <c r="J165" i="20"/>
  <c r="I165" i="20"/>
  <c r="F165" i="20"/>
  <c r="D165" i="20"/>
  <c r="C165" i="20"/>
  <c r="B165" i="20"/>
  <c r="J164" i="20"/>
  <c r="I164" i="20"/>
  <c r="F164" i="20"/>
  <c r="D164" i="20"/>
  <c r="C164" i="20"/>
  <c r="B164" i="20"/>
  <c r="J163" i="20"/>
  <c r="I163" i="20"/>
  <c r="F163" i="20"/>
  <c r="D163" i="20"/>
  <c r="C163" i="20"/>
  <c r="B163" i="20"/>
  <c r="J162" i="20"/>
  <c r="I162" i="20"/>
  <c r="F162" i="20"/>
  <c r="D162" i="20"/>
  <c r="C162" i="20"/>
  <c r="B162" i="20"/>
  <c r="J161" i="20"/>
  <c r="I161" i="20"/>
  <c r="F161" i="20"/>
  <c r="D161" i="20"/>
  <c r="C161" i="20"/>
  <c r="B161" i="20"/>
  <c r="J160" i="20"/>
  <c r="I160" i="20"/>
  <c r="F160" i="20"/>
  <c r="D160" i="20"/>
  <c r="C160" i="20"/>
  <c r="B160" i="20"/>
  <c r="J159" i="20"/>
  <c r="I159" i="20"/>
  <c r="F159" i="20"/>
  <c r="D159" i="20"/>
  <c r="C159" i="20"/>
  <c r="B159" i="20"/>
  <c r="J158" i="20"/>
  <c r="I158" i="20"/>
  <c r="F158" i="20"/>
  <c r="D158" i="20"/>
  <c r="C158" i="20"/>
  <c r="B158" i="20"/>
  <c r="J157" i="20"/>
  <c r="I157" i="20"/>
  <c r="F157" i="20"/>
  <c r="D157" i="20"/>
  <c r="C157" i="20"/>
  <c r="B157" i="20"/>
  <c r="J156" i="20"/>
  <c r="I156" i="20"/>
  <c r="F156" i="20"/>
  <c r="D156" i="20"/>
  <c r="C156" i="20"/>
  <c r="B156" i="20"/>
  <c r="J155" i="20"/>
  <c r="I155" i="20"/>
  <c r="F155" i="20"/>
  <c r="D155" i="20"/>
  <c r="C155" i="20"/>
  <c r="B155" i="20"/>
  <c r="J154" i="20"/>
  <c r="I154" i="20"/>
  <c r="F154" i="20"/>
  <c r="D154" i="20"/>
  <c r="C154" i="20"/>
  <c r="B154" i="20"/>
  <c r="J153" i="20"/>
  <c r="I153" i="20"/>
  <c r="F153" i="20"/>
  <c r="D153" i="20"/>
  <c r="C153" i="20"/>
  <c r="B153" i="20"/>
  <c r="J152" i="20"/>
  <c r="I152" i="20"/>
  <c r="F152" i="20"/>
  <c r="D152" i="20"/>
  <c r="C152" i="20"/>
  <c r="B152" i="20"/>
  <c r="J151" i="20"/>
  <c r="I151" i="20"/>
  <c r="F151" i="20"/>
  <c r="D151" i="20"/>
  <c r="C151" i="20"/>
  <c r="B151" i="20"/>
  <c r="J150" i="20"/>
  <c r="I150" i="20"/>
  <c r="F150" i="20"/>
  <c r="D150" i="20"/>
  <c r="C150" i="20"/>
  <c r="B150" i="20"/>
  <c r="J149" i="20"/>
  <c r="I149" i="20"/>
  <c r="F149" i="20"/>
  <c r="D149" i="20"/>
  <c r="C149" i="20"/>
  <c r="B149" i="20"/>
  <c r="J148" i="20"/>
  <c r="I148" i="20"/>
  <c r="F148" i="20"/>
  <c r="D148" i="20"/>
  <c r="C148" i="20"/>
  <c r="B148" i="20"/>
  <c r="J147" i="20"/>
  <c r="I147" i="20"/>
  <c r="F147" i="20"/>
  <c r="D147" i="20"/>
  <c r="C147" i="20"/>
  <c r="B147" i="20"/>
  <c r="J146" i="20"/>
  <c r="I146" i="20"/>
  <c r="F146" i="20"/>
  <c r="D146" i="20"/>
  <c r="C146" i="20"/>
  <c r="B146" i="20"/>
  <c r="J145" i="20"/>
  <c r="I145" i="20"/>
  <c r="F145" i="20"/>
  <c r="D145" i="20"/>
  <c r="C145" i="20"/>
  <c r="B145" i="20"/>
  <c r="J144" i="20"/>
  <c r="I144" i="20"/>
  <c r="F144" i="20"/>
  <c r="D144" i="20"/>
  <c r="C144" i="20"/>
  <c r="B144" i="20"/>
  <c r="J143" i="20"/>
  <c r="I143" i="20"/>
  <c r="F143" i="20"/>
  <c r="D143" i="20"/>
  <c r="C143" i="20"/>
  <c r="B143" i="20"/>
  <c r="J142" i="20"/>
  <c r="I142" i="20"/>
  <c r="F142" i="20"/>
  <c r="D142" i="20"/>
  <c r="C142" i="20"/>
  <c r="B142" i="20"/>
  <c r="J141" i="20"/>
  <c r="I141" i="20"/>
  <c r="F141" i="20"/>
  <c r="D141" i="20"/>
  <c r="C141" i="20"/>
  <c r="B141" i="20"/>
  <c r="J140" i="20"/>
  <c r="I140" i="20"/>
  <c r="F140" i="20"/>
  <c r="D140" i="20"/>
  <c r="C140" i="20"/>
  <c r="B140" i="20"/>
  <c r="J139" i="20"/>
  <c r="I139" i="20"/>
  <c r="F139" i="20"/>
  <c r="D139" i="20"/>
  <c r="C139" i="20"/>
  <c r="B139" i="20"/>
  <c r="J138" i="20"/>
  <c r="I138" i="20"/>
  <c r="F138" i="20"/>
  <c r="D138" i="20"/>
  <c r="C138" i="20"/>
  <c r="B138" i="20"/>
  <c r="J137" i="20"/>
  <c r="I137" i="20"/>
  <c r="F137" i="20"/>
  <c r="D137" i="20"/>
  <c r="C137" i="20"/>
  <c r="B137" i="20"/>
  <c r="J136" i="20"/>
  <c r="I136" i="20"/>
  <c r="F136" i="20"/>
  <c r="D136" i="20"/>
  <c r="C136" i="20"/>
  <c r="B136" i="20"/>
  <c r="J135" i="20"/>
  <c r="I135" i="20"/>
  <c r="F135" i="20"/>
  <c r="D135" i="20"/>
  <c r="C135" i="20"/>
  <c r="B135" i="20"/>
  <c r="J134" i="20"/>
  <c r="I134" i="20"/>
  <c r="F134" i="20"/>
  <c r="D134" i="20"/>
  <c r="C134" i="20"/>
  <c r="B134" i="20"/>
  <c r="J133" i="20"/>
  <c r="I133" i="20"/>
  <c r="F133" i="20"/>
  <c r="D133" i="20"/>
  <c r="C133" i="20"/>
  <c r="B133" i="20"/>
  <c r="J132" i="20"/>
  <c r="I132" i="20"/>
  <c r="F132" i="20"/>
  <c r="D132" i="20"/>
  <c r="C132" i="20"/>
  <c r="B132" i="20"/>
  <c r="J131" i="20"/>
  <c r="I131" i="20"/>
  <c r="F131" i="20"/>
  <c r="D131" i="20"/>
  <c r="C131" i="20"/>
  <c r="B131" i="20"/>
  <c r="J130" i="20"/>
  <c r="I130" i="20"/>
  <c r="F130" i="20"/>
  <c r="D130" i="20"/>
  <c r="C130" i="20"/>
  <c r="B130" i="20"/>
  <c r="J129" i="20"/>
  <c r="I129" i="20"/>
  <c r="F129" i="20"/>
  <c r="D129" i="20"/>
  <c r="C129" i="20"/>
  <c r="B129" i="20"/>
  <c r="J128" i="20"/>
  <c r="I128" i="20"/>
  <c r="F128" i="20"/>
  <c r="D128" i="20"/>
  <c r="C128" i="20"/>
  <c r="B128" i="20"/>
  <c r="J127" i="20"/>
  <c r="I127" i="20"/>
  <c r="F127" i="20"/>
  <c r="D127" i="20"/>
  <c r="C127" i="20"/>
  <c r="B127" i="20"/>
  <c r="J126" i="20"/>
  <c r="I126" i="20"/>
  <c r="F126" i="20"/>
  <c r="D126" i="20"/>
  <c r="C126" i="20"/>
  <c r="B126" i="20"/>
  <c r="J125" i="20"/>
  <c r="I125" i="20"/>
  <c r="F125" i="20"/>
  <c r="D125" i="20"/>
  <c r="C125" i="20"/>
  <c r="B125" i="20"/>
  <c r="J124" i="20"/>
  <c r="I124" i="20"/>
  <c r="F124" i="20"/>
  <c r="D124" i="20"/>
  <c r="C124" i="20"/>
  <c r="B124" i="20"/>
  <c r="J123" i="20"/>
  <c r="I123" i="20"/>
  <c r="F123" i="20"/>
  <c r="D123" i="20"/>
  <c r="C123" i="20"/>
  <c r="B123" i="20"/>
  <c r="J122" i="20"/>
  <c r="I122" i="20"/>
  <c r="F122" i="20"/>
  <c r="D122" i="20"/>
  <c r="C122" i="20"/>
  <c r="B122" i="20"/>
  <c r="J121" i="20"/>
  <c r="I121" i="20"/>
  <c r="F121" i="20"/>
  <c r="D121" i="20"/>
  <c r="C121" i="20"/>
  <c r="B121" i="20"/>
  <c r="J120" i="20"/>
  <c r="I120" i="20"/>
  <c r="F120" i="20"/>
  <c r="D120" i="20"/>
  <c r="C120" i="20"/>
  <c r="B120" i="20"/>
  <c r="J119" i="20"/>
  <c r="I119" i="20"/>
  <c r="F119" i="20"/>
  <c r="D119" i="20"/>
  <c r="C119" i="20"/>
  <c r="B119" i="20"/>
  <c r="J118" i="20"/>
  <c r="I118" i="20"/>
  <c r="F118" i="20"/>
  <c r="D118" i="20"/>
  <c r="C118" i="20"/>
  <c r="B118" i="20"/>
  <c r="J117" i="20"/>
  <c r="I117" i="20"/>
  <c r="F117" i="20"/>
  <c r="D117" i="20"/>
  <c r="C117" i="20"/>
  <c r="B117" i="20"/>
  <c r="J116" i="20"/>
  <c r="I116" i="20"/>
  <c r="F116" i="20"/>
  <c r="D116" i="20"/>
  <c r="C116" i="20"/>
  <c r="B116" i="20"/>
  <c r="J115" i="20"/>
  <c r="I115" i="20"/>
  <c r="F115" i="20"/>
  <c r="D115" i="20"/>
  <c r="C115" i="20"/>
  <c r="B115" i="20"/>
  <c r="J114" i="20"/>
  <c r="I114" i="20"/>
  <c r="F114" i="20"/>
  <c r="D114" i="20"/>
  <c r="C114" i="20"/>
  <c r="B114" i="20"/>
  <c r="J113" i="20"/>
  <c r="I113" i="20"/>
  <c r="F113" i="20"/>
  <c r="D113" i="20"/>
  <c r="C113" i="20"/>
  <c r="B113" i="20"/>
  <c r="J112" i="20"/>
  <c r="I112" i="20"/>
  <c r="F112" i="20"/>
  <c r="D112" i="20"/>
  <c r="C112" i="20"/>
  <c r="B112" i="20"/>
  <c r="J111" i="20"/>
  <c r="I111" i="20"/>
  <c r="F111" i="20"/>
  <c r="D111" i="20"/>
  <c r="C111" i="20"/>
  <c r="B111" i="20"/>
  <c r="J110" i="20"/>
  <c r="I110" i="20"/>
  <c r="F110" i="20"/>
  <c r="D110" i="20"/>
  <c r="C110" i="20"/>
  <c r="B110" i="20"/>
  <c r="J109" i="20"/>
  <c r="I109" i="20"/>
  <c r="F109" i="20"/>
  <c r="D109" i="20"/>
  <c r="C109" i="20"/>
  <c r="B109" i="20"/>
  <c r="J108" i="20"/>
  <c r="I108" i="20"/>
  <c r="F108" i="20"/>
  <c r="D108" i="20"/>
  <c r="C108" i="20"/>
  <c r="B108" i="20"/>
  <c r="J107" i="20"/>
  <c r="I107" i="20"/>
  <c r="F107" i="20"/>
  <c r="D107" i="20"/>
  <c r="C107" i="20"/>
  <c r="B107" i="20"/>
  <c r="J106" i="20"/>
  <c r="I106" i="20"/>
  <c r="F106" i="20"/>
  <c r="D106" i="20"/>
  <c r="C106" i="20"/>
  <c r="B106" i="20"/>
  <c r="J105" i="20"/>
  <c r="I105" i="20"/>
  <c r="F105" i="20"/>
  <c r="D105" i="20"/>
  <c r="C105" i="20"/>
  <c r="B105" i="20"/>
  <c r="J104" i="20"/>
  <c r="I104" i="20"/>
  <c r="F104" i="20"/>
  <c r="D104" i="20"/>
  <c r="C104" i="20"/>
  <c r="B104" i="20"/>
  <c r="J103" i="20"/>
  <c r="I103" i="20"/>
  <c r="F103" i="20"/>
  <c r="D103" i="20"/>
  <c r="C103" i="20"/>
  <c r="B103" i="20"/>
  <c r="J102" i="20"/>
  <c r="I102" i="20"/>
  <c r="F102" i="20"/>
  <c r="D102" i="20"/>
  <c r="C102" i="20"/>
  <c r="B102" i="20"/>
  <c r="J101" i="20"/>
  <c r="I101" i="20"/>
  <c r="F101" i="20"/>
  <c r="D101" i="20"/>
  <c r="C101" i="20"/>
  <c r="B101" i="20"/>
  <c r="J100" i="20"/>
  <c r="I100" i="20"/>
  <c r="F100" i="20"/>
  <c r="D100" i="20"/>
  <c r="C100" i="20"/>
  <c r="B100" i="20"/>
  <c r="J99" i="20"/>
  <c r="I99" i="20"/>
  <c r="F99" i="20"/>
  <c r="D99" i="20"/>
  <c r="C99" i="20"/>
  <c r="B99" i="20"/>
  <c r="J98" i="20"/>
  <c r="I98" i="20"/>
  <c r="F98" i="20"/>
  <c r="D98" i="20"/>
  <c r="C98" i="20"/>
  <c r="B98" i="20"/>
  <c r="J97" i="20"/>
  <c r="I97" i="20"/>
  <c r="F97" i="20"/>
  <c r="D97" i="20"/>
  <c r="C97" i="20"/>
  <c r="B97" i="20"/>
  <c r="J96" i="20"/>
  <c r="I96" i="20"/>
  <c r="F96" i="20"/>
  <c r="D96" i="20"/>
  <c r="C96" i="20"/>
  <c r="B96" i="20"/>
  <c r="J95" i="20"/>
  <c r="I95" i="20"/>
  <c r="F95" i="20"/>
  <c r="D95" i="20"/>
  <c r="C95" i="20"/>
  <c r="B95" i="20"/>
  <c r="J94" i="20"/>
  <c r="I94" i="20"/>
  <c r="F94" i="20"/>
  <c r="D94" i="20"/>
  <c r="C94" i="20"/>
  <c r="B94" i="20"/>
  <c r="J93" i="20"/>
  <c r="I93" i="20"/>
  <c r="F93" i="20"/>
  <c r="D93" i="20"/>
  <c r="C93" i="20"/>
  <c r="B93" i="20"/>
  <c r="J92" i="20"/>
  <c r="I92" i="20"/>
  <c r="F92" i="20"/>
  <c r="D92" i="20"/>
  <c r="C92" i="20"/>
  <c r="B92" i="20"/>
  <c r="J91" i="20"/>
  <c r="I91" i="20"/>
  <c r="F91" i="20"/>
  <c r="D91" i="20"/>
  <c r="C91" i="20"/>
  <c r="B91" i="20"/>
  <c r="J90" i="20"/>
  <c r="I90" i="20"/>
  <c r="F90" i="20"/>
  <c r="D90" i="20"/>
  <c r="C90" i="20"/>
  <c r="B90" i="20"/>
  <c r="J89" i="20"/>
  <c r="I89" i="20"/>
  <c r="F89" i="20"/>
  <c r="D89" i="20"/>
  <c r="C89" i="20"/>
  <c r="B89" i="20"/>
  <c r="J88" i="20"/>
  <c r="I88" i="20"/>
  <c r="F88" i="20"/>
  <c r="D88" i="20"/>
  <c r="C88" i="20"/>
  <c r="B88" i="20"/>
  <c r="J87" i="20"/>
  <c r="I87" i="20"/>
  <c r="F87" i="20"/>
  <c r="D87" i="20"/>
  <c r="C87" i="20"/>
  <c r="B87" i="20"/>
  <c r="J86" i="20"/>
  <c r="I86" i="20"/>
  <c r="F86" i="20"/>
  <c r="D86" i="20"/>
  <c r="C86" i="20"/>
  <c r="B86" i="20"/>
  <c r="J85" i="20"/>
  <c r="I85" i="20"/>
  <c r="F85" i="20"/>
  <c r="D85" i="20"/>
  <c r="C85" i="20"/>
  <c r="B85" i="20"/>
  <c r="J84" i="20"/>
  <c r="I84" i="20"/>
  <c r="F84" i="20"/>
  <c r="D84" i="20"/>
  <c r="C84" i="20"/>
  <c r="B84" i="20"/>
  <c r="J83" i="20"/>
  <c r="I83" i="20"/>
  <c r="F83" i="20"/>
  <c r="D83" i="20"/>
  <c r="C83" i="20"/>
  <c r="B83" i="20"/>
  <c r="J82" i="20"/>
  <c r="I82" i="20"/>
  <c r="F82" i="20"/>
  <c r="D82" i="20"/>
  <c r="C82" i="20"/>
  <c r="B82" i="20"/>
  <c r="J81" i="20"/>
  <c r="I81" i="20"/>
  <c r="F81" i="20"/>
  <c r="D81" i="20"/>
  <c r="C81" i="20"/>
  <c r="B81" i="20"/>
  <c r="J80" i="20"/>
  <c r="I80" i="20"/>
  <c r="F80" i="20"/>
  <c r="D80" i="20"/>
  <c r="C80" i="20"/>
  <c r="B80" i="20"/>
  <c r="J79" i="20"/>
  <c r="I79" i="20"/>
  <c r="F79" i="20"/>
  <c r="D79" i="20"/>
  <c r="C79" i="20"/>
  <c r="B79" i="20"/>
  <c r="J78" i="20"/>
  <c r="I78" i="20"/>
  <c r="F78" i="20"/>
  <c r="D78" i="20"/>
  <c r="C78" i="20"/>
  <c r="B78" i="20"/>
  <c r="J77" i="20"/>
  <c r="I77" i="20"/>
  <c r="F77" i="20"/>
  <c r="D77" i="20"/>
  <c r="C77" i="20"/>
  <c r="B77" i="20"/>
  <c r="J76" i="20"/>
  <c r="I76" i="20"/>
  <c r="F76" i="20"/>
  <c r="D76" i="20"/>
  <c r="C76" i="20"/>
  <c r="B76" i="20"/>
  <c r="J75" i="20"/>
  <c r="I75" i="20"/>
  <c r="F75" i="20"/>
  <c r="D75" i="20"/>
  <c r="C75" i="20"/>
  <c r="B75" i="20"/>
  <c r="J74" i="20"/>
  <c r="I74" i="20"/>
  <c r="F74" i="20"/>
  <c r="D74" i="20"/>
  <c r="C74" i="20"/>
  <c r="B74" i="20"/>
  <c r="J73" i="20"/>
  <c r="I73" i="20"/>
  <c r="F73" i="20"/>
  <c r="D73" i="20"/>
  <c r="C73" i="20"/>
  <c r="B73" i="20"/>
  <c r="J72" i="20"/>
  <c r="I72" i="20"/>
  <c r="F72" i="20"/>
  <c r="D72" i="20"/>
  <c r="C72" i="20"/>
  <c r="B72" i="20"/>
  <c r="J71" i="20"/>
  <c r="I71" i="20"/>
  <c r="F71" i="20"/>
  <c r="D71" i="20"/>
  <c r="C71" i="20"/>
  <c r="B71" i="20"/>
  <c r="J70" i="20"/>
  <c r="I70" i="20"/>
  <c r="F70" i="20"/>
  <c r="D70" i="20"/>
  <c r="C70" i="20"/>
  <c r="B70" i="20"/>
  <c r="J69" i="20"/>
  <c r="I69" i="20"/>
  <c r="F69" i="20"/>
  <c r="D69" i="20"/>
  <c r="C69" i="20"/>
  <c r="B69" i="20"/>
  <c r="J68" i="20"/>
  <c r="I68" i="20"/>
  <c r="F68" i="20"/>
  <c r="D68" i="20"/>
  <c r="C68" i="20"/>
  <c r="B68" i="20"/>
  <c r="J67" i="20"/>
  <c r="I67" i="20"/>
  <c r="F67" i="20"/>
  <c r="D67" i="20"/>
  <c r="C67" i="20"/>
  <c r="B67" i="20"/>
  <c r="J66" i="20"/>
  <c r="I66" i="20"/>
  <c r="F66" i="20"/>
  <c r="D66" i="20"/>
  <c r="C66" i="20"/>
  <c r="B66" i="20"/>
  <c r="J65" i="20"/>
  <c r="I65" i="20"/>
  <c r="F65" i="20"/>
  <c r="D65" i="20"/>
  <c r="C65" i="20"/>
  <c r="B65" i="20"/>
  <c r="J64" i="20"/>
  <c r="I64" i="20"/>
  <c r="F64" i="20"/>
  <c r="D64" i="20"/>
  <c r="C64" i="20"/>
  <c r="B64" i="20"/>
  <c r="J63" i="20"/>
  <c r="I63" i="20"/>
  <c r="F63" i="20"/>
  <c r="D63" i="20"/>
  <c r="C63" i="20"/>
  <c r="B63" i="20"/>
  <c r="J62" i="20"/>
  <c r="I62" i="20"/>
  <c r="F62" i="20"/>
  <c r="D62" i="20"/>
  <c r="C62" i="20"/>
  <c r="B62" i="20"/>
  <c r="J61" i="20"/>
  <c r="I61" i="20"/>
  <c r="F61" i="20"/>
  <c r="D61" i="20"/>
  <c r="C61" i="20"/>
  <c r="B61" i="20"/>
  <c r="J60" i="20"/>
  <c r="I60" i="20"/>
  <c r="F60" i="20"/>
  <c r="D60" i="20"/>
  <c r="C60" i="20"/>
  <c r="B60" i="20"/>
  <c r="J59" i="20"/>
  <c r="I59" i="20"/>
  <c r="F59" i="20"/>
  <c r="D59" i="20"/>
  <c r="C59" i="20"/>
  <c r="B59" i="20"/>
  <c r="J58" i="20"/>
  <c r="I58" i="20"/>
  <c r="F58" i="20"/>
  <c r="D58" i="20"/>
  <c r="C58" i="20"/>
  <c r="B58" i="20"/>
  <c r="J57" i="20"/>
  <c r="I57" i="20"/>
  <c r="F57" i="20"/>
  <c r="D57" i="20"/>
  <c r="C57" i="20"/>
  <c r="B57" i="20"/>
  <c r="J56" i="20"/>
  <c r="I56" i="20"/>
  <c r="F56" i="20"/>
  <c r="D56" i="20"/>
  <c r="C56" i="20"/>
  <c r="B56" i="20"/>
  <c r="J55" i="20"/>
  <c r="I55" i="20"/>
  <c r="F55" i="20"/>
  <c r="D55" i="20"/>
  <c r="C55" i="20"/>
  <c r="B55" i="20"/>
  <c r="J54" i="20"/>
  <c r="I54" i="20"/>
  <c r="F54" i="20"/>
  <c r="D54" i="20"/>
  <c r="C54" i="20"/>
  <c r="B54" i="20"/>
  <c r="J53" i="20"/>
  <c r="I53" i="20"/>
  <c r="F53" i="20"/>
  <c r="D53" i="20"/>
  <c r="C53" i="20"/>
  <c r="B53" i="20"/>
  <c r="J52" i="20"/>
  <c r="I52" i="20"/>
  <c r="F52" i="20"/>
  <c r="D52" i="20"/>
  <c r="C52" i="20"/>
  <c r="B52" i="20"/>
  <c r="J51" i="20"/>
  <c r="I51" i="20"/>
  <c r="F51" i="20"/>
  <c r="D51" i="20"/>
  <c r="C51" i="20"/>
  <c r="B51" i="20"/>
  <c r="J50" i="20"/>
  <c r="I50" i="20"/>
  <c r="F50" i="20"/>
  <c r="D50" i="20"/>
  <c r="C50" i="20"/>
  <c r="B50" i="20"/>
  <c r="J49" i="20"/>
  <c r="I49" i="20"/>
  <c r="F49" i="20"/>
  <c r="D49" i="20"/>
  <c r="C49" i="20"/>
  <c r="B49" i="20"/>
  <c r="J48" i="20"/>
  <c r="I48" i="20"/>
  <c r="F48" i="20"/>
  <c r="D48" i="20"/>
  <c r="C48" i="20"/>
  <c r="B48" i="20"/>
  <c r="J47" i="20"/>
  <c r="I47" i="20"/>
  <c r="F47" i="20"/>
  <c r="D47" i="20"/>
  <c r="C47" i="20"/>
  <c r="B47" i="20"/>
  <c r="J46" i="20"/>
  <c r="I46" i="20"/>
  <c r="F46" i="20"/>
  <c r="D46" i="20"/>
  <c r="C46" i="20"/>
  <c r="B46" i="20"/>
  <c r="J45" i="20"/>
  <c r="I45" i="20"/>
  <c r="F45" i="20"/>
  <c r="D45" i="20"/>
  <c r="C45" i="20"/>
  <c r="B45" i="20"/>
  <c r="J44" i="20"/>
  <c r="I44" i="20"/>
  <c r="F44" i="20"/>
  <c r="D44" i="20"/>
  <c r="C44" i="20"/>
  <c r="B44" i="20"/>
  <c r="J43" i="20"/>
  <c r="I43" i="20"/>
  <c r="F43" i="20"/>
  <c r="D43" i="20"/>
  <c r="C43" i="20"/>
  <c r="B43" i="20"/>
  <c r="J42" i="20"/>
  <c r="I42" i="20"/>
  <c r="F42" i="20"/>
  <c r="D42" i="20"/>
  <c r="C42" i="20"/>
  <c r="B42" i="20"/>
  <c r="J41" i="20"/>
  <c r="I41" i="20"/>
  <c r="F41" i="20"/>
  <c r="D41" i="20"/>
  <c r="C41" i="20"/>
  <c r="B41" i="20"/>
  <c r="J40" i="20"/>
  <c r="I40" i="20"/>
  <c r="F40" i="20"/>
  <c r="D40" i="20"/>
  <c r="C40" i="20"/>
  <c r="B40" i="20"/>
  <c r="J39" i="20"/>
  <c r="I39" i="20"/>
  <c r="F39" i="20"/>
  <c r="D39" i="20"/>
  <c r="C39" i="20"/>
  <c r="B39" i="20"/>
  <c r="J38" i="20"/>
  <c r="I38" i="20"/>
  <c r="F38" i="20"/>
  <c r="D38" i="20"/>
  <c r="C38" i="20"/>
  <c r="B38" i="20"/>
  <c r="J37" i="20"/>
  <c r="I37" i="20"/>
  <c r="F37" i="20"/>
  <c r="D37" i="20"/>
  <c r="C37" i="20"/>
  <c r="B37" i="20"/>
  <c r="J36" i="20"/>
  <c r="I36" i="20"/>
  <c r="F36" i="20"/>
  <c r="D36" i="20"/>
  <c r="C36" i="20"/>
  <c r="B36" i="20"/>
  <c r="J35" i="20"/>
  <c r="I35" i="20"/>
  <c r="F35" i="20"/>
  <c r="D35" i="20"/>
  <c r="C35" i="20"/>
  <c r="B35" i="20"/>
  <c r="J34" i="20"/>
  <c r="I34" i="20"/>
  <c r="F34" i="20"/>
  <c r="D34" i="20"/>
  <c r="C34" i="20"/>
  <c r="B34" i="20"/>
  <c r="J33" i="20"/>
  <c r="I33" i="20"/>
  <c r="F33" i="20"/>
  <c r="D33" i="20"/>
  <c r="C33" i="20"/>
  <c r="B33" i="20"/>
  <c r="J32" i="20"/>
  <c r="I32" i="20"/>
  <c r="F32" i="20"/>
  <c r="D32" i="20"/>
  <c r="C32" i="20"/>
  <c r="B32" i="20"/>
  <c r="J31" i="20"/>
  <c r="I31" i="20"/>
  <c r="F31" i="20"/>
  <c r="D31" i="20"/>
  <c r="C31" i="20"/>
  <c r="B31" i="20"/>
  <c r="J30" i="20"/>
  <c r="I30" i="20"/>
  <c r="F30" i="20"/>
  <c r="D30" i="20"/>
  <c r="C30" i="20"/>
  <c r="B30" i="20"/>
  <c r="J29" i="20"/>
  <c r="I29" i="20"/>
  <c r="F29" i="20"/>
  <c r="D29" i="20"/>
  <c r="C29" i="20"/>
  <c r="B29" i="20"/>
  <c r="J28" i="20"/>
  <c r="I28" i="20"/>
  <c r="F28" i="20"/>
  <c r="D28" i="20"/>
  <c r="C28" i="20"/>
  <c r="B28" i="20"/>
  <c r="J27" i="20"/>
  <c r="I27" i="20"/>
  <c r="F27" i="20"/>
  <c r="D27" i="20"/>
  <c r="C27" i="20"/>
  <c r="B27" i="20"/>
  <c r="J26" i="20"/>
  <c r="I26" i="20"/>
  <c r="F26" i="20"/>
  <c r="D26" i="20"/>
  <c r="C26" i="20"/>
  <c r="B26" i="20"/>
  <c r="J25" i="20"/>
  <c r="I25" i="20"/>
  <c r="F25" i="20"/>
  <c r="D25" i="20"/>
  <c r="C25" i="20"/>
  <c r="B25" i="20"/>
  <c r="J24" i="20"/>
  <c r="I24" i="20"/>
  <c r="F24" i="20"/>
  <c r="D24" i="20"/>
  <c r="C24" i="20"/>
  <c r="B24" i="20"/>
  <c r="J23" i="20"/>
  <c r="I23" i="20"/>
  <c r="F23" i="20"/>
  <c r="D23" i="20"/>
  <c r="C23" i="20"/>
  <c r="B23" i="20"/>
  <c r="J22" i="20"/>
  <c r="I22" i="20"/>
  <c r="F22" i="20"/>
  <c r="D22" i="20"/>
  <c r="C22" i="20"/>
  <c r="B22" i="20"/>
  <c r="J21" i="20"/>
  <c r="I21" i="20"/>
  <c r="F21" i="20"/>
  <c r="D21" i="20"/>
  <c r="C21" i="20"/>
  <c r="B21" i="20"/>
  <c r="J20" i="20"/>
  <c r="I20" i="20"/>
  <c r="F20" i="20"/>
  <c r="D20" i="20"/>
  <c r="C20" i="20"/>
  <c r="B20" i="20"/>
  <c r="J19" i="20"/>
  <c r="I19" i="20"/>
  <c r="F19" i="20"/>
  <c r="D19" i="20"/>
  <c r="C19" i="20"/>
  <c r="B19" i="20"/>
  <c r="J18" i="20"/>
  <c r="I18" i="20"/>
  <c r="F18" i="20"/>
  <c r="D18" i="20"/>
  <c r="C18" i="20"/>
  <c r="B18" i="20"/>
  <c r="J17" i="20"/>
  <c r="I17" i="20"/>
  <c r="F17" i="20"/>
  <c r="D17" i="20"/>
  <c r="C17" i="20"/>
  <c r="B17" i="20"/>
  <c r="J16" i="20"/>
  <c r="I16" i="20"/>
  <c r="F16" i="20"/>
  <c r="D16" i="20"/>
  <c r="C16" i="20"/>
  <c r="B16" i="20"/>
  <c r="J15" i="20"/>
  <c r="I15" i="20"/>
  <c r="F15" i="20"/>
  <c r="D15" i="20"/>
  <c r="C15" i="20"/>
  <c r="B15" i="20"/>
  <c r="J14" i="20"/>
  <c r="I14" i="20"/>
  <c r="F14" i="20"/>
  <c r="D14" i="20"/>
  <c r="C14" i="20"/>
  <c r="B14" i="20"/>
  <c r="J13" i="20"/>
  <c r="I13" i="20"/>
  <c r="F13" i="20"/>
  <c r="D13" i="20"/>
  <c r="C13" i="20"/>
  <c r="B13" i="20"/>
  <c r="J12" i="20"/>
  <c r="I12" i="20"/>
  <c r="F12" i="20"/>
  <c r="D12" i="20"/>
  <c r="C12" i="20"/>
  <c r="B12" i="20"/>
  <c r="J11" i="20"/>
  <c r="I11" i="20"/>
  <c r="F11" i="20"/>
  <c r="D11" i="20"/>
  <c r="C11" i="20"/>
  <c r="B11" i="20"/>
  <c r="J10" i="20"/>
  <c r="I10" i="20"/>
  <c r="F10" i="20"/>
  <c r="D10" i="20"/>
  <c r="C10" i="20"/>
  <c r="B10" i="20"/>
  <c r="J9" i="20"/>
  <c r="I9" i="20"/>
  <c r="F9" i="20"/>
  <c r="D9" i="20"/>
  <c r="C9" i="20"/>
  <c r="B9" i="20"/>
  <c r="G4" i="20"/>
  <c r="D4" i="20"/>
  <c r="A4" i="20"/>
  <c r="K213" i="19"/>
  <c r="J213" i="19"/>
  <c r="I213" i="19"/>
  <c r="D213" i="19"/>
  <c r="C213" i="19"/>
  <c r="A213" i="19"/>
  <c r="K212" i="19"/>
  <c r="J212" i="19"/>
  <c r="I212" i="19"/>
  <c r="D212" i="19"/>
  <c r="C212" i="19"/>
  <c r="A212" i="19"/>
  <c r="K211" i="19"/>
  <c r="J211" i="19"/>
  <c r="I211" i="19"/>
  <c r="D211" i="19"/>
  <c r="C211" i="19"/>
  <c r="A211" i="19"/>
  <c r="K210" i="19"/>
  <c r="J210" i="19"/>
  <c r="I210" i="19"/>
  <c r="D210" i="19"/>
  <c r="C210" i="19"/>
  <c r="A210" i="19"/>
  <c r="K209" i="19"/>
  <c r="J209" i="19"/>
  <c r="I209" i="19"/>
  <c r="D209" i="19"/>
  <c r="C209" i="19"/>
  <c r="A209" i="19"/>
  <c r="K208" i="19"/>
  <c r="J208" i="19"/>
  <c r="I208" i="19"/>
  <c r="D208" i="19"/>
  <c r="C208" i="19"/>
  <c r="A208" i="19"/>
  <c r="K207" i="19"/>
  <c r="J207" i="19"/>
  <c r="I207" i="19"/>
  <c r="D207" i="19"/>
  <c r="C207" i="19"/>
  <c r="A207" i="19"/>
  <c r="K206" i="19"/>
  <c r="J206" i="19"/>
  <c r="I206" i="19"/>
  <c r="D206" i="19"/>
  <c r="C206" i="19"/>
  <c r="A206" i="19"/>
  <c r="K205" i="19"/>
  <c r="J205" i="19"/>
  <c r="I205" i="19"/>
  <c r="D205" i="19"/>
  <c r="C205" i="19"/>
  <c r="A205" i="19"/>
  <c r="K204" i="19"/>
  <c r="J204" i="19"/>
  <c r="I204" i="19"/>
  <c r="D204" i="19"/>
  <c r="C204" i="19"/>
  <c r="A204" i="19"/>
  <c r="K203" i="19"/>
  <c r="J203" i="19"/>
  <c r="I203" i="19"/>
  <c r="D203" i="19"/>
  <c r="C203" i="19"/>
  <c r="A203" i="19"/>
  <c r="K202" i="19"/>
  <c r="J202" i="19"/>
  <c r="I202" i="19"/>
  <c r="D202" i="19"/>
  <c r="C202" i="19"/>
  <c r="A202" i="19"/>
  <c r="K201" i="19"/>
  <c r="J201" i="19"/>
  <c r="I201" i="19"/>
  <c r="D201" i="19"/>
  <c r="C201" i="19"/>
  <c r="A201" i="19"/>
  <c r="K200" i="19"/>
  <c r="J200" i="19"/>
  <c r="I200" i="19"/>
  <c r="D200" i="19"/>
  <c r="C200" i="19"/>
  <c r="A200" i="19"/>
  <c r="K199" i="19"/>
  <c r="J199" i="19"/>
  <c r="I199" i="19"/>
  <c r="D199" i="19"/>
  <c r="C199" i="19"/>
  <c r="A199" i="19"/>
  <c r="K198" i="19"/>
  <c r="J198" i="19"/>
  <c r="I198" i="19"/>
  <c r="D198" i="19"/>
  <c r="C198" i="19"/>
  <c r="A198" i="19"/>
  <c r="K197" i="19"/>
  <c r="J197" i="19"/>
  <c r="I197" i="19"/>
  <c r="D197" i="19"/>
  <c r="C197" i="19"/>
  <c r="A197" i="19"/>
  <c r="K196" i="19"/>
  <c r="J196" i="19"/>
  <c r="I196" i="19"/>
  <c r="D196" i="19"/>
  <c r="C196" i="19"/>
  <c r="A196" i="19"/>
  <c r="K195" i="19"/>
  <c r="J195" i="19"/>
  <c r="I195" i="19"/>
  <c r="D195" i="19"/>
  <c r="C195" i="19"/>
  <c r="A195" i="19"/>
  <c r="K194" i="19"/>
  <c r="J194" i="19"/>
  <c r="I194" i="19"/>
  <c r="D194" i="19"/>
  <c r="C194" i="19"/>
  <c r="A194" i="19"/>
  <c r="K193" i="19"/>
  <c r="J193" i="19"/>
  <c r="I193" i="19"/>
  <c r="D193" i="19"/>
  <c r="C193" i="19"/>
  <c r="A193" i="19"/>
  <c r="K192" i="19"/>
  <c r="J192" i="19"/>
  <c r="I192" i="19"/>
  <c r="D192" i="19"/>
  <c r="C192" i="19"/>
  <c r="A192" i="19"/>
  <c r="K191" i="19"/>
  <c r="J191" i="19"/>
  <c r="I191" i="19"/>
  <c r="D191" i="19"/>
  <c r="C191" i="19"/>
  <c r="A191" i="19"/>
  <c r="K190" i="19"/>
  <c r="J190" i="19"/>
  <c r="I190" i="19"/>
  <c r="D190" i="19"/>
  <c r="C190" i="19"/>
  <c r="A190" i="19"/>
  <c r="K189" i="19"/>
  <c r="J189" i="19"/>
  <c r="I189" i="19"/>
  <c r="D189" i="19"/>
  <c r="C189" i="19"/>
  <c r="A189" i="19"/>
  <c r="K188" i="19"/>
  <c r="J188" i="19"/>
  <c r="I188" i="19"/>
  <c r="D188" i="19"/>
  <c r="C188" i="19"/>
  <c r="A188" i="19"/>
  <c r="K187" i="19"/>
  <c r="J187" i="19"/>
  <c r="I187" i="19"/>
  <c r="D187" i="19"/>
  <c r="C187" i="19"/>
  <c r="A187" i="19"/>
  <c r="K186" i="19"/>
  <c r="J186" i="19"/>
  <c r="I186" i="19"/>
  <c r="D186" i="19"/>
  <c r="C186" i="19"/>
  <c r="A186" i="19"/>
  <c r="K185" i="19"/>
  <c r="J185" i="19"/>
  <c r="I185" i="19"/>
  <c r="D185" i="19"/>
  <c r="C185" i="19"/>
  <c r="A185" i="19"/>
  <c r="K184" i="19"/>
  <c r="J184" i="19"/>
  <c r="I184" i="19"/>
  <c r="D184" i="19"/>
  <c r="C184" i="19"/>
  <c r="A184" i="19"/>
  <c r="K183" i="19"/>
  <c r="J183" i="19"/>
  <c r="I183" i="19"/>
  <c r="D183" i="19"/>
  <c r="C183" i="19"/>
  <c r="A183" i="19"/>
  <c r="K182" i="19"/>
  <c r="J182" i="19"/>
  <c r="I182" i="19"/>
  <c r="D182" i="19"/>
  <c r="C182" i="19"/>
  <c r="A182" i="19"/>
  <c r="K181" i="19"/>
  <c r="J181" i="19"/>
  <c r="I181" i="19"/>
  <c r="D181" i="19"/>
  <c r="C181" i="19"/>
  <c r="A181" i="19"/>
  <c r="K180" i="19"/>
  <c r="J180" i="19"/>
  <c r="I180" i="19"/>
  <c r="D180" i="19"/>
  <c r="C180" i="19"/>
  <c r="A180" i="19"/>
  <c r="K179" i="19"/>
  <c r="J179" i="19"/>
  <c r="I179" i="19"/>
  <c r="D179" i="19"/>
  <c r="C179" i="19"/>
  <c r="A179" i="19"/>
  <c r="K178" i="19"/>
  <c r="J178" i="19"/>
  <c r="I178" i="19"/>
  <c r="D178" i="19"/>
  <c r="C178" i="19"/>
  <c r="A178" i="19"/>
  <c r="K177" i="19"/>
  <c r="J177" i="19"/>
  <c r="I177" i="19"/>
  <c r="D177" i="19"/>
  <c r="C177" i="19"/>
  <c r="A177" i="19"/>
  <c r="K176" i="19"/>
  <c r="J176" i="19"/>
  <c r="I176" i="19"/>
  <c r="D176" i="19"/>
  <c r="C176" i="19"/>
  <c r="A176" i="19"/>
  <c r="K175" i="19"/>
  <c r="J175" i="19"/>
  <c r="I175" i="19"/>
  <c r="D175" i="19"/>
  <c r="C175" i="19"/>
  <c r="A175" i="19"/>
  <c r="K174" i="19"/>
  <c r="J174" i="19"/>
  <c r="I174" i="19"/>
  <c r="D174" i="19"/>
  <c r="C174" i="19"/>
  <c r="A174" i="19"/>
  <c r="K173" i="19"/>
  <c r="J173" i="19"/>
  <c r="I173" i="19"/>
  <c r="D173" i="19"/>
  <c r="C173" i="19"/>
  <c r="A173" i="19"/>
  <c r="K172" i="19"/>
  <c r="J172" i="19"/>
  <c r="I172" i="19"/>
  <c r="D172" i="19"/>
  <c r="C172" i="19"/>
  <c r="A172" i="19"/>
  <c r="K171" i="19"/>
  <c r="J171" i="19"/>
  <c r="I171" i="19"/>
  <c r="D171" i="19"/>
  <c r="C171" i="19"/>
  <c r="A171" i="19"/>
  <c r="K170" i="19"/>
  <c r="J170" i="19"/>
  <c r="I170" i="19"/>
  <c r="D170" i="19"/>
  <c r="C170" i="19"/>
  <c r="A170" i="19"/>
  <c r="K169" i="19"/>
  <c r="J169" i="19"/>
  <c r="I169" i="19"/>
  <c r="D169" i="19"/>
  <c r="C169" i="19"/>
  <c r="A169" i="19"/>
  <c r="K168" i="19"/>
  <c r="J168" i="19"/>
  <c r="I168" i="19"/>
  <c r="D168" i="19"/>
  <c r="C168" i="19"/>
  <c r="A168" i="19"/>
  <c r="K167" i="19"/>
  <c r="J167" i="19"/>
  <c r="I167" i="19"/>
  <c r="D167" i="19"/>
  <c r="C167" i="19"/>
  <c r="A167" i="19"/>
  <c r="K166" i="19"/>
  <c r="J166" i="19"/>
  <c r="I166" i="19"/>
  <c r="D166" i="19"/>
  <c r="C166" i="19"/>
  <c r="A166" i="19"/>
  <c r="K165" i="19"/>
  <c r="J165" i="19"/>
  <c r="I165" i="19"/>
  <c r="D165" i="19"/>
  <c r="C165" i="19"/>
  <c r="A165" i="19"/>
  <c r="K164" i="19"/>
  <c r="J164" i="19"/>
  <c r="I164" i="19"/>
  <c r="D164" i="19"/>
  <c r="C164" i="19"/>
  <c r="A164" i="19"/>
  <c r="K163" i="19"/>
  <c r="J163" i="19"/>
  <c r="I163" i="19"/>
  <c r="D163" i="19"/>
  <c r="C163" i="19"/>
  <c r="A163" i="19"/>
  <c r="K162" i="19"/>
  <c r="J162" i="19"/>
  <c r="I162" i="19"/>
  <c r="D162" i="19"/>
  <c r="C162" i="19"/>
  <c r="A162" i="19"/>
  <c r="K161" i="19"/>
  <c r="J161" i="19"/>
  <c r="I161" i="19"/>
  <c r="D161" i="19"/>
  <c r="C161" i="19"/>
  <c r="A161" i="19"/>
  <c r="K160" i="19"/>
  <c r="J160" i="19"/>
  <c r="I160" i="19"/>
  <c r="D160" i="19"/>
  <c r="C160" i="19"/>
  <c r="A160" i="19"/>
  <c r="K159" i="19"/>
  <c r="J159" i="19"/>
  <c r="I159" i="19"/>
  <c r="D159" i="19"/>
  <c r="C159" i="19"/>
  <c r="A159" i="19"/>
  <c r="K158" i="19"/>
  <c r="J158" i="19"/>
  <c r="I158" i="19"/>
  <c r="D158" i="19"/>
  <c r="C158" i="19"/>
  <c r="A158" i="19"/>
  <c r="K157" i="19"/>
  <c r="J157" i="19"/>
  <c r="I157" i="19"/>
  <c r="D157" i="19"/>
  <c r="C157" i="19"/>
  <c r="A157" i="19"/>
  <c r="K156" i="19"/>
  <c r="J156" i="19"/>
  <c r="I156" i="19"/>
  <c r="D156" i="19"/>
  <c r="C156" i="19"/>
  <c r="A156" i="19"/>
  <c r="K155" i="19"/>
  <c r="J155" i="19"/>
  <c r="I155" i="19"/>
  <c r="D155" i="19"/>
  <c r="C155" i="19"/>
  <c r="A155" i="19"/>
  <c r="K154" i="19"/>
  <c r="J154" i="19"/>
  <c r="I154" i="19"/>
  <c r="D154" i="19"/>
  <c r="C154" i="19"/>
  <c r="A154" i="19"/>
  <c r="K153" i="19"/>
  <c r="J153" i="19"/>
  <c r="I153" i="19"/>
  <c r="D153" i="19"/>
  <c r="C153" i="19"/>
  <c r="A153" i="19"/>
  <c r="K152" i="19"/>
  <c r="J152" i="19"/>
  <c r="I152" i="19"/>
  <c r="D152" i="19"/>
  <c r="C152" i="19"/>
  <c r="A152" i="19"/>
  <c r="K151" i="19"/>
  <c r="J151" i="19"/>
  <c r="I151" i="19"/>
  <c r="D151" i="19"/>
  <c r="C151" i="19"/>
  <c r="A151" i="19"/>
  <c r="K150" i="19"/>
  <c r="J150" i="19"/>
  <c r="I150" i="19"/>
  <c r="D150" i="19"/>
  <c r="C150" i="19"/>
  <c r="A150" i="19"/>
  <c r="K149" i="19"/>
  <c r="J149" i="19"/>
  <c r="I149" i="19"/>
  <c r="D149" i="19"/>
  <c r="C149" i="19"/>
  <c r="A149" i="19"/>
  <c r="K148" i="19"/>
  <c r="J148" i="19"/>
  <c r="I148" i="19"/>
  <c r="D148" i="19"/>
  <c r="C148" i="19"/>
  <c r="A148" i="19"/>
  <c r="K147" i="19"/>
  <c r="J147" i="19"/>
  <c r="I147" i="19"/>
  <c r="D147" i="19"/>
  <c r="C147" i="19"/>
  <c r="A147" i="19"/>
  <c r="K146" i="19"/>
  <c r="J146" i="19"/>
  <c r="I146" i="19"/>
  <c r="D146" i="19"/>
  <c r="C146" i="19"/>
  <c r="A146" i="19"/>
  <c r="K145" i="19"/>
  <c r="J145" i="19"/>
  <c r="I145" i="19"/>
  <c r="D145" i="19"/>
  <c r="C145" i="19"/>
  <c r="A145" i="19"/>
  <c r="K144" i="19"/>
  <c r="J144" i="19"/>
  <c r="I144" i="19"/>
  <c r="D144" i="19"/>
  <c r="C144" i="19"/>
  <c r="A144" i="19"/>
  <c r="K143" i="19"/>
  <c r="J143" i="19"/>
  <c r="I143" i="19"/>
  <c r="D143" i="19"/>
  <c r="C143" i="19"/>
  <c r="A143" i="19"/>
  <c r="K142" i="19"/>
  <c r="J142" i="19"/>
  <c r="I142" i="19"/>
  <c r="D142" i="19"/>
  <c r="C142" i="19"/>
  <c r="A142" i="19"/>
  <c r="K141" i="19"/>
  <c r="J141" i="19"/>
  <c r="I141" i="19"/>
  <c r="D141" i="19"/>
  <c r="C141" i="19"/>
  <c r="A141" i="19"/>
  <c r="K140" i="19"/>
  <c r="J140" i="19"/>
  <c r="I140" i="19"/>
  <c r="D140" i="19"/>
  <c r="C140" i="19"/>
  <c r="A140" i="19"/>
  <c r="K139" i="19"/>
  <c r="J139" i="19"/>
  <c r="I139" i="19"/>
  <c r="D139" i="19"/>
  <c r="C139" i="19"/>
  <c r="A139" i="19"/>
  <c r="K138" i="19"/>
  <c r="J138" i="19"/>
  <c r="I138" i="19"/>
  <c r="D138" i="19"/>
  <c r="C138" i="19"/>
  <c r="A138" i="19"/>
  <c r="K137" i="19"/>
  <c r="J137" i="19"/>
  <c r="I137" i="19"/>
  <c r="D137" i="19"/>
  <c r="C137" i="19"/>
  <c r="A137" i="19"/>
  <c r="K136" i="19"/>
  <c r="J136" i="19"/>
  <c r="I136" i="19"/>
  <c r="D136" i="19"/>
  <c r="C136" i="19"/>
  <c r="A136" i="19"/>
  <c r="K135" i="19"/>
  <c r="J135" i="19"/>
  <c r="I135" i="19"/>
  <c r="D135" i="19"/>
  <c r="C135" i="19"/>
  <c r="A135" i="19"/>
  <c r="K134" i="19"/>
  <c r="J134" i="19"/>
  <c r="I134" i="19"/>
  <c r="D134" i="19"/>
  <c r="C134" i="19"/>
  <c r="A134" i="19"/>
  <c r="K133" i="19"/>
  <c r="J133" i="19"/>
  <c r="I133" i="19"/>
  <c r="D133" i="19"/>
  <c r="C133" i="19"/>
  <c r="A133" i="19"/>
  <c r="K132" i="19"/>
  <c r="J132" i="19"/>
  <c r="I132" i="19"/>
  <c r="D132" i="19"/>
  <c r="C132" i="19"/>
  <c r="A132" i="19"/>
  <c r="K131" i="19"/>
  <c r="J131" i="19"/>
  <c r="I131" i="19"/>
  <c r="D131" i="19"/>
  <c r="C131" i="19"/>
  <c r="A131" i="19"/>
  <c r="K130" i="19"/>
  <c r="J130" i="19"/>
  <c r="I130" i="19"/>
  <c r="D130" i="19"/>
  <c r="C130" i="19"/>
  <c r="A130" i="19"/>
  <c r="K129" i="19"/>
  <c r="J129" i="19"/>
  <c r="I129" i="19"/>
  <c r="D129" i="19"/>
  <c r="C129" i="19"/>
  <c r="A129" i="19"/>
  <c r="K128" i="19"/>
  <c r="J128" i="19"/>
  <c r="I128" i="19"/>
  <c r="D128" i="19"/>
  <c r="C128" i="19"/>
  <c r="A128" i="19"/>
  <c r="K127" i="19"/>
  <c r="J127" i="19"/>
  <c r="I127" i="19"/>
  <c r="D127" i="19"/>
  <c r="C127" i="19"/>
  <c r="A127" i="19"/>
  <c r="K126" i="19"/>
  <c r="J126" i="19"/>
  <c r="I126" i="19"/>
  <c r="D126" i="19"/>
  <c r="C126" i="19"/>
  <c r="A126" i="19"/>
  <c r="K125" i="19"/>
  <c r="J125" i="19"/>
  <c r="I125" i="19"/>
  <c r="D125" i="19"/>
  <c r="C125" i="19"/>
  <c r="A125" i="19"/>
  <c r="K124" i="19"/>
  <c r="J124" i="19"/>
  <c r="I124" i="19"/>
  <c r="D124" i="19"/>
  <c r="C124" i="19"/>
  <c r="A124" i="19"/>
  <c r="K123" i="19"/>
  <c r="J123" i="19"/>
  <c r="I123" i="19"/>
  <c r="D123" i="19"/>
  <c r="C123" i="19"/>
  <c r="A123" i="19"/>
  <c r="K122" i="19"/>
  <c r="J122" i="19"/>
  <c r="I122" i="19"/>
  <c r="D122" i="19"/>
  <c r="C122" i="19"/>
  <c r="A122" i="19"/>
  <c r="K121" i="19"/>
  <c r="J121" i="19"/>
  <c r="I121" i="19"/>
  <c r="D121" i="19"/>
  <c r="C121" i="19"/>
  <c r="A121" i="19"/>
  <c r="K120" i="19"/>
  <c r="J120" i="19"/>
  <c r="I120" i="19"/>
  <c r="D120" i="19"/>
  <c r="C120" i="19"/>
  <c r="A120" i="19"/>
  <c r="K119" i="19"/>
  <c r="J119" i="19"/>
  <c r="I119" i="19"/>
  <c r="D119" i="19"/>
  <c r="C119" i="19"/>
  <c r="A119" i="19"/>
  <c r="K118" i="19"/>
  <c r="J118" i="19"/>
  <c r="I118" i="19"/>
  <c r="D118" i="19"/>
  <c r="C118" i="19"/>
  <c r="A118" i="19"/>
  <c r="K117" i="19"/>
  <c r="J117" i="19"/>
  <c r="I117" i="19"/>
  <c r="D117" i="19"/>
  <c r="C117" i="19"/>
  <c r="A117" i="19"/>
  <c r="K116" i="19"/>
  <c r="J116" i="19"/>
  <c r="I116" i="19"/>
  <c r="D116" i="19"/>
  <c r="C116" i="19"/>
  <c r="A116" i="19"/>
  <c r="K115" i="19"/>
  <c r="J115" i="19"/>
  <c r="I115" i="19"/>
  <c r="D115" i="19"/>
  <c r="C115" i="19"/>
  <c r="A115" i="19"/>
  <c r="K114" i="19"/>
  <c r="J114" i="19"/>
  <c r="I114" i="19"/>
  <c r="D114" i="19"/>
  <c r="C114" i="19"/>
  <c r="A114" i="19"/>
  <c r="K113" i="19"/>
  <c r="J113" i="19"/>
  <c r="I113" i="19"/>
  <c r="D113" i="19"/>
  <c r="C113" i="19"/>
  <c r="A113" i="19"/>
  <c r="K112" i="19"/>
  <c r="J112" i="19"/>
  <c r="I112" i="19"/>
  <c r="D112" i="19"/>
  <c r="C112" i="19"/>
  <c r="A112" i="19"/>
  <c r="K111" i="19"/>
  <c r="J111" i="19"/>
  <c r="I111" i="19"/>
  <c r="D111" i="19"/>
  <c r="C111" i="19"/>
  <c r="A111" i="19"/>
  <c r="K110" i="19"/>
  <c r="J110" i="19"/>
  <c r="I110" i="19"/>
  <c r="D110" i="19"/>
  <c r="C110" i="19"/>
  <c r="A110" i="19"/>
  <c r="K109" i="19"/>
  <c r="J109" i="19"/>
  <c r="I109" i="19"/>
  <c r="D109" i="19"/>
  <c r="C109" i="19"/>
  <c r="A109" i="19"/>
  <c r="K108" i="19"/>
  <c r="J108" i="19"/>
  <c r="I108" i="19"/>
  <c r="D108" i="19"/>
  <c r="C108" i="19"/>
  <c r="A108" i="19"/>
  <c r="K107" i="19"/>
  <c r="J107" i="19"/>
  <c r="I107" i="19"/>
  <c r="D107" i="19"/>
  <c r="C107" i="19"/>
  <c r="A107" i="19"/>
  <c r="K106" i="19"/>
  <c r="J106" i="19"/>
  <c r="I106" i="19"/>
  <c r="D106" i="19"/>
  <c r="C106" i="19"/>
  <c r="A106" i="19"/>
  <c r="K105" i="19"/>
  <c r="J105" i="19"/>
  <c r="I105" i="19"/>
  <c r="D105" i="19"/>
  <c r="C105" i="19"/>
  <c r="A105" i="19"/>
  <c r="K104" i="19"/>
  <c r="J104" i="19"/>
  <c r="I104" i="19"/>
  <c r="D104" i="19"/>
  <c r="C104" i="19"/>
  <c r="A104" i="19"/>
  <c r="K103" i="19"/>
  <c r="J103" i="19"/>
  <c r="I103" i="19"/>
  <c r="D103" i="19"/>
  <c r="C103" i="19"/>
  <c r="A103" i="19"/>
  <c r="K102" i="19"/>
  <c r="J102" i="19"/>
  <c r="I102" i="19"/>
  <c r="D102" i="19"/>
  <c r="C102" i="19"/>
  <c r="A102" i="19"/>
  <c r="K101" i="19"/>
  <c r="J101" i="19"/>
  <c r="I101" i="19"/>
  <c r="D101" i="19"/>
  <c r="C101" i="19"/>
  <c r="A101" i="19"/>
  <c r="K100" i="19"/>
  <c r="J100" i="19"/>
  <c r="I100" i="19"/>
  <c r="D100" i="19"/>
  <c r="C100" i="19"/>
  <c r="A100" i="19"/>
  <c r="K99" i="19"/>
  <c r="J99" i="19"/>
  <c r="I99" i="19"/>
  <c r="D99" i="19"/>
  <c r="C99" i="19"/>
  <c r="A99" i="19"/>
  <c r="K98" i="19"/>
  <c r="J98" i="19"/>
  <c r="I98" i="19"/>
  <c r="D98" i="19"/>
  <c r="C98" i="19"/>
  <c r="A98" i="19"/>
  <c r="K97" i="19"/>
  <c r="J97" i="19"/>
  <c r="I97" i="19"/>
  <c r="D97" i="19"/>
  <c r="C97" i="19"/>
  <c r="A97" i="19"/>
  <c r="K96" i="19"/>
  <c r="J96" i="19"/>
  <c r="I96" i="19"/>
  <c r="D96" i="19"/>
  <c r="C96" i="19"/>
  <c r="A96" i="19"/>
  <c r="K95" i="19"/>
  <c r="J95" i="19"/>
  <c r="I95" i="19"/>
  <c r="D95" i="19"/>
  <c r="C95" i="19"/>
  <c r="A95" i="19"/>
  <c r="K94" i="19"/>
  <c r="J94" i="19"/>
  <c r="I94" i="19"/>
  <c r="D94" i="19"/>
  <c r="C94" i="19"/>
  <c r="A94" i="19"/>
  <c r="K93" i="19"/>
  <c r="J93" i="19"/>
  <c r="I93" i="19"/>
  <c r="D93" i="19"/>
  <c r="C93" i="19"/>
  <c r="A93" i="19"/>
  <c r="K92" i="19"/>
  <c r="J92" i="19"/>
  <c r="I92" i="19"/>
  <c r="D92" i="19"/>
  <c r="C92" i="19"/>
  <c r="A92" i="19"/>
  <c r="K91" i="19"/>
  <c r="J91" i="19"/>
  <c r="I91" i="19"/>
  <c r="D91" i="19"/>
  <c r="C91" i="19"/>
  <c r="A91" i="19"/>
  <c r="K90" i="19"/>
  <c r="J90" i="19"/>
  <c r="I90" i="19"/>
  <c r="D90" i="19"/>
  <c r="C90" i="19"/>
  <c r="A90" i="19"/>
  <c r="K89" i="19"/>
  <c r="J89" i="19"/>
  <c r="I89" i="19"/>
  <c r="D89" i="19"/>
  <c r="C89" i="19"/>
  <c r="A89" i="19"/>
  <c r="K88" i="19"/>
  <c r="J88" i="19"/>
  <c r="I88" i="19"/>
  <c r="D88" i="19"/>
  <c r="C88" i="19"/>
  <c r="A88" i="19"/>
  <c r="K87" i="19"/>
  <c r="J87" i="19"/>
  <c r="I87" i="19"/>
  <c r="D87" i="19"/>
  <c r="C87" i="19"/>
  <c r="A87" i="19"/>
  <c r="K86" i="19"/>
  <c r="J86" i="19"/>
  <c r="I86" i="19"/>
  <c r="D86" i="19"/>
  <c r="C86" i="19"/>
  <c r="A86" i="19"/>
  <c r="K85" i="19"/>
  <c r="J85" i="19"/>
  <c r="I85" i="19"/>
  <c r="D85" i="19"/>
  <c r="C85" i="19"/>
  <c r="A85" i="19"/>
  <c r="K84" i="19"/>
  <c r="J84" i="19"/>
  <c r="I84" i="19"/>
  <c r="D84" i="19"/>
  <c r="C84" i="19"/>
  <c r="A84" i="19"/>
  <c r="K83" i="19"/>
  <c r="J83" i="19"/>
  <c r="I83" i="19"/>
  <c r="D83" i="19"/>
  <c r="C83" i="19"/>
  <c r="A83" i="19"/>
  <c r="K82" i="19"/>
  <c r="J82" i="19"/>
  <c r="I82" i="19"/>
  <c r="D82" i="19"/>
  <c r="C82" i="19"/>
  <c r="A82" i="19"/>
  <c r="K81" i="19"/>
  <c r="J81" i="19"/>
  <c r="I81" i="19"/>
  <c r="D81" i="19"/>
  <c r="C81" i="19"/>
  <c r="A81" i="19"/>
  <c r="K80" i="19"/>
  <c r="J80" i="19"/>
  <c r="I80" i="19"/>
  <c r="D80" i="19"/>
  <c r="C80" i="19"/>
  <c r="A80" i="19"/>
  <c r="K79" i="19"/>
  <c r="J79" i="19"/>
  <c r="I79" i="19"/>
  <c r="D79" i="19"/>
  <c r="C79" i="19"/>
  <c r="A79" i="19"/>
  <c r="K78" i="19"/>
  <c r="J78" i="19"/>
  <c r="I78" i="19"/>
  <c r="D78" i="19"/>
  <c r="C78" i="19"/>
  <c r="A78" i="19"/>
  <c r="K77" i="19"/>
  <c r="J77" i="19"/>
  <c r="I77" i="19"/>
  <c r="D77" i="19"/>
  <c r="C77" i="19"/>
  <c r="A77" i="19"/>
  <c r="K76" i="19"/>
  <c r="J76" i="19"/>
  <c r="I76" i="19"/>
  <c r="D76" i="19"/>
  <c r="C76" i="19"/>
  <c r="A76" i="19"/>
  <c r="K75" i="19"/>
  <c r="J75" i="19"/>
  <c r="I75" i="19"/>
  <c r="D75" i="19"/>
  <c r="C75" i="19"/>
  <c r="A75" i="19"/>
  <c r="K74" i="19"/>
  <c r="J74" i="19"/>
  <c r="I74" i="19"/>
  <c r="D74" i="19"/>
  <c r="C74" i="19"/>
  <c r="A74" i="19"/>
  <c r="K73" i="19"/>
  <c r="J73" i="19"/>
  <c r="I73" i="19"/>
  <c r="D73" i="19"/>
  <c r="C73" i="19"/>
  <c r="A73" i="19"/>
  <c r="K72" i="19"/>
  <c r="J72" i="19"/>
  <c r="I72" i="19"/>
  <c r="D72" i="19"/>
  <c r="C72" i="19"/>
  <c r="A72" i="19"/>
  <c r="K71" i="19"/>
  <c r="J71" i="19"/>
  <c r="I71" i="19"/>
  <c r="D71" i="19"/>
  <c r="C71" i="19"/>
  <c r="A71" i="19"/>
  <c r="K70" i="19"/>
  <c r="J70" i="19"/>
  <c r="I70" i="19"/>
  <c r="D70" i="19"/>
  <c r="C70" i="19"/>
  <c r="A70" i="19"/>
  <c r="K69" i="19"/>
  <c r="J69" i="19"/>
  <c r="I69" i="19"/>
  <c r="D69" i="19"/>
  <c r="C69" i="19"/>
  <c r="A69" i="19"/>
  <c r="K68" i="19"/>
  <c r="J68" i="19"/>
  <c r="I68" i="19"/>
  <c r="D68" i="19"/>
  <c r="C68" i="19"/>
  <c r="A68" i="19"/>
  <c r="K67" i="19"/>
  <c r="J67" i="19"/>
  <c r="I67" i="19"/>
  <c r="D67" i="19"/>
  <c r="C67" i="19"/>
  <c r="A67" i="19"/>
  <c r="K66" i="19"/>
  <c r="J66" i="19"/>
  <c r="I66" i="19"/>
  <c r="D66" i="19"/>
  <c r="C66" i="19"/>
  <c r="A66" i="19"/>
  <c r="K65" i="19"/>
  <c r="J65" i="19"/>
  <c r="I65" i="19"/>
  <c r="D65" i="19"/>
  <c r="C65" i="19"/>
  <c r="A65" i="19"/>
  <c r="K64" i="19"/>
  <c r="J64" i="19"/>
  <c r="I64" i="19"/>
  <c r="D64" i="19"/>
  <c r="C64" i="19"/>
  <c r="A64" i="19"/>
  <c r="K63" i="19"/>
  <c r="J63" i="19"/>
  <c r="I63" i="19"/>
  <c r="D63" i="19"/>
  <c r="C63" i="19"/>
  <c r="A63" i="19"/>
  <c r="K62" i="19"/>
  <c r="J62" i="19"/>
  <c r="I62" i="19"/>
  <c r="D62" i="19"/>
  <c r="C62" i="19"/>
  <c r="A62" i="19"/>
  <c r="K61" i="19"/>
  <c r="J61" i="19"/>
  <c r="I61" i="19"/>
  <c r="D61" i="19"/>
  <c r="C61" i="19"/>
  <c r="A61" i="19"/>
  <c r="K60" i="19"/>
  <c r="J60" i="19"/>
  <c r="I60" i="19"/>
  <c r="D60" i="19"/>
  <c r="C60" i="19"/>
  <c r="A60" i="19"/>
  <c r="K59" i="19"/>
  <c r="J59" i="19"/>
  <c r="I59" i="19"/>
  <c r="D59" i="19"/>
  <c r="C59" i="19"/>
  <c r="A59" i="19"/>
  <c r="K58" i="19"/>
  <c r="J58" i="19"/>
  <c r="I58" i="19"/>
  <c r="D58" i="19"/>
  <c r="C58" i="19"/>
  <c r="A58" i="19"/>
  <c r="K57" i="19"/>
  <c r="J57" i="19"/>
  <c r="I57" i="19"/>
  <c r="D57" i="19"/>
  <c r="C57" i="19"/>
  <c r="A57" i="19"/>
  <c r="K56" i="19"/>
  <c r="J56" i="19"/>
  <c r="I56" i="19"/>
  <c r="D56" i="19"/>
  <c r="C56" i="19"/>
  <c r="A56" i="19"/>
  <c r="K55" i="19"/>
  <c r="J55" i="19"/>
  <c r="I55" i="19"/>
  <c r="D55" i="19"/>
  <c r="C55" i="19"/>
  <c r="A55" i="19"/>
  <c r="K54" i="19"/>
  <c r="J54" i="19"/>
  <c r="I54" i="19"/>
  <c r="D54" i="19"/>
  <c r="C54" i="19"/>
  <c r="A54" i="19"/>
  <c r="K53" i="19"/>
  <c r="J53" i="19"/>
  <c r="I53" i="19"/>
  <c r="D53" i="19"/>
  <c r="C53" i="19"/>
  <c r="A53" i="19"/>
  <c r="K52" i="19"/>
  <c r="J52" i="19"/>
  <c r="I52" i="19"/>
  <c r="D52" i="19"/>
  <c r="C52" i="19"/>
  <c r="A52" i="19"/>
  <c r="K51" i="19"/>
  <c r="J51" i="19"/>
  <c r="I51" i="19"/>
  <c r="D51" i="19"/>
  <c r="C51" i="19"/>
  <c r="A51" i="19"/>
  <c r="K50" i="19"/>
  <c r="J50" i="19"/>
  <c r="I50" i="19"/>
  <c r="D50" i="19"/>
  <c r="C50" i="19"/>
  <c r="A50" i="19"/>
  <c r="K49" i="19"/>
  <c r="J49" i="19"/>
  <c r="I49" i="19"/>
  <c r="D49" i="19"/>
  <c r="C49" i="19"/>
  <c r="A49" i="19"/>
  <c r="K48" i="19"/>
  <c r="J48" i="19"/>
  <c r="I48" i="19"/>
  <c r="D48" i="19"/>
  <c r="C48" i="19"/>
  <c r="A48" i="19"/>
  <c r="K47" i="19"/>
  <c r="J47" i="19"/>
  <c r="I47" i="19"/>
  <c r="D47" i="19"/>
  <c r="C47" i="19"/>
  <c r="A47" i="19"/>
  <c r="K46" i="19"/>
  <c r="J46" i="19"/>
  <c r="I46" i="19"/>
  <c r="D46" i="19"/>
  <c r="C46" i="19"/>
  <c r="A46" i="19"/>
  <c r="K45" i="19"/>
  <c r="J45" i="19"/>
  <c r="I45" i="19"/>
  <c r="D45" i="19"/>
  <c r="C45" i="19"/>
  <c r="A45" i="19"/>
  <c r="K44" i="19"/>
  <c r="J44" i="19"/>
  <c r="I44" i="19"/>
  <c r="D44" i="19"/>
  <c r="C44" i="19"/>
  <c r="A44" i="19"/>
  <c r="K43" i="19"/>
  <c r="J43" i="19"/>
  <c r="I43" i="19"/>
  <c r="D43" i="19"/>
  <c r="C43" i="19"/>
  <c r="A43" i="19"/>
  <c r="K42" i="19"/>
  <c r="J42" i="19"/>
  <c r="I42" i="19"/>
  <c r="D42" i="19"/>
  <c r="C42" i="19"/>
  <c r="A42" i="19"/>
  <c r="K41" i="19"/>
  <c r="J41" i="19"/>
  <c r="I41" i="19"/>
  <c r="D41" i="19"/>
  <c r="C41" i="19"/>
  <c r="A41" i="19"/>
  <c r="K40" i="19"/>
  <c r="J40" i="19"/>
  <c r="I40" i="19"/>
  <c r="D40" i="19"/>
  <c r="C40" i="19"/>
  <c r="A40" i="19"/>
  <c r="K39" i="19"/>
  <c r="J39" i="19"/>
  <c r="I39" i="19"/>
  <c r="D39" i="19"/>
  <c r="C39" i="19"/>
  <c r="A39" i="19"/>
  <c r="K38" i="19"/>
  <c r="J38" i="19"/>
  <c r="I38" i="19"/>
  <c r="D38" i="19"/>
  <c r="C38" i="19"/>
  <c r="A38" i="19"/>
  <c r="K37" i="19"/>
  <c r="J37" i="19"/>
  <c r="I37" i="19"/>
  <c r="D37" i="19"/>
  <c r="C37" i="19"/>
  <c r="A37" i="19"/>
  <c r="K36" i="19"/>
  <c r="J36" i="19"/>
  <c r="I36" i="19"/>
  <c r="D36" i="19"/>
  <c r="C36" i="19"/>
  <c r="A36" i="19"/>
  <c r="K35" i="19"/>
  <c r="J35" i="19"/>
  <c r="I35" i="19"/>
  <c r="D35" i="19"/>
  <c r="C35" i="19"/>
  <c r="A35" i="19"/>
  <c r="K34" i="19"/>
  <c r="J34" i="19"/>
  <c r="I34" i="19"/>
  <c r="D34" i="19"/>
  <c r="C34" i="19"/>
  <c r="A34" i="19"/>
  <c r="K33" i="19"/>
  <c r="J33" i="19"/>
  <c r="I33" i="19"/>
  <c r="D33" i="19"/>
  <c r="C33" i="19"/>
  <c r="A33" i="19"/>
  <c r="K32" i="19"/>
  <c r="J32" i="19"/>
  <c r="I32" i="19"/>
  <c r="D32" i="19"/>
  <c r="C32" i="19"/>
  <c r="A32" i="19"/>
  <c r="K31" i="19"/>
  <c r="J31" i="19"/>
  <c r="I31" i="19"/>
  <c r="D31" i="19"/>
  <c r="C31" i="19"/>
  <c r="A31" i="19"/>
  <c r="K30" i="19"/>
  <c r="J30" i="19"/>
  <c r="I30" i="19"/>
  <c r="D30" i="19"/>
  <c r="C30" i="19"/>
  <c r="A30" i="19"/>
  <c r="K29" i="19"/>
  <c r="J29" i="19"/>
  <c r="I29" i="19"/>
  <c r="D29" i="19"/>
  <c r="C29" i="19"/>
  <c r="A29" i="19"/>
  <c r="K28" i="19"/>
  <c r="J28" i="19"/>
  <c r="I28" i="19"/>
  <c r="D28" i="19"/>
  <c r="C28" i="19"/>
  <c r="A28" i="19"/>
  <c r="K27" i="19"/>
  <c r="J27" i="19"/>
  <c r="I27" i="19"/>
  <c r="D27" i="19"/>
  <c r="C27" i="19"/>
  <c r="A27" i="19"/>
  <c r="K26" i="19"/>
  <c r="J26" i="19"/>
  <c r="I26" i="19"/>
  <c r="D26" i="19"/>
  <c r="C26" i="19"/>
  <c r="A26" i="19"/>
  <c r="K25" i="19"/>
  <c r="J25" i="19"/>
  <c r="I25" i="19"/>
  <c r="D25" i="19"/>
  <c r="C25" i="19"/>
  <c r="A25" i="19"/>
  <c r="K24" i="19"/>
  <c r="J24" i="19"/>
  <c r="I24" i="19"/>
  <c r="D24" i="19"/>
  <c r="C24" i="19"/>
  <c r="A24" i="19"/>
  <c r="K23" i="19"/>
  <c r="J23" i="19"/>
  <c r="I23" i="19"/>
  <c r="D23" i="19"/>
  <c r="C23" i="19"/>
  <c r="A23" i="19"/>
  <c r="K22" i="19"/>
  <c r="J22" i="19"/>
  <c r="I22" i="19"/>
  <c r="D22" i="19"/>
  <c r="C22" i="19"/>
  <c r="A22" i="19"/>
  <c r="K21" i="19"/>
  <c r="J21" i="19"/>
  <c r="I21" i="19"/>
  <c r="D21" i="19"/>
  <c r="C21" i="19"/>
  <c r="A21" i="19"/>
  <c r="K20" i="19"/>
  <c r="J20" i="19"/>
  <c r="I20" i="19"/>
  <c r="D20" i="19"/>
  <c r="C20" i="19"/>
  <c r="A20" i="19"/>
  <c r="K19" i="19"/>
  <c r="J19" i="19"/>
  <c r="I19" i="19"/>
  <c r="D19" i="19"/>
  <c r="C19" i="19"/>
  <c r="A19" i="19"/>
  <c r="K18" i="19"/>
  <c r="J18" i="19"/>
  <c r="I18" i="19"/>
  <c r="D18" i="19"/>
  <c r="C18" i="19"/>
  <c r="A18" i="19"/>
  <c r="K17" i="19"/>
  <c r="J17" i="19"/>
  <c r="I17" i="19"/>
  <c r="D17" i="19"/>
  <c r="C17" i="19"/>
  <c r="A17" i="19"/>
  <c r="K16" i="19"/>
  <c r="J16" i="19"/>
  <c r="I16" i="19"/>
  <c r="D16" i="19"/>
  <c r="C16" i="19"/>
  <c r="A16" i="19"/>
  <c r="K15" i="19"/>
  <c r="J15" i="19"/>
  <c r="I15" i="19"/>
  <c r="D15" i="19"/>
  <c r="C15" i="19"/>
  <c r="A15" i="19"/>
  <c r="K14" i="19"/>
  <c r="J14" i="19"/>
  <c r="I14" i="19"/>
  <c r="D14" i="19"/>
  <c r="C14" i="19"/>
  <c r="A14" i="19"/>
  <c r="B9" i="19"/>
  <c r="B10" i="19" s="1"/>
  <c r="B8" i="19"/>
  <c r="J208" i="18"/>
  <c r="K208" i="18" s="1"/>
  <c r="G208" i="18"/>
  <c r="D208" i="18"/>
  <c r="C208" i="18"/>
  <c r="B208" i="18"/>
  <c r="J207" i="18"/>
  <c r="K207" i="18" s="1"/>
  <c r="G207" i="18"/>
  <c r="D207" i="18"/>
  <c r="C207" i="18"/>
  <c r="B207" i="18"/>
  <c r="J206" i="18"/>
  <c r="K206" i="18" s="1"/>
  <c r="G206" i="18"/>
  <c r="D206" i="18"/>
  <c r="C206" i="18"/>
  <c r="B206" i="18"/>
  <c r="J205" i="18"/>
  <c r="K205" i="18" s="1"/>
  <c r="G205" i="18"/>
  <c r="D205" i="18"/>
  <c r="C205" i="18"/>
  <c r="B205" i="18"/>
  <c r="J204" i="18"/>
  <c r="K204" i="18" s="1"/>
  <c r="G204" i="18"/>
  <c r="D204" i="18"/>
  <c r="C204" i="18"/>
  <c r="B204" i="18"/>
  <c r="J203" i="18"/>
  <c r="K203" i="18" s="1"/>
  <c r="G203" i="18"/>
  <c r="D203" i="18"/>
  <c r="C203" i="18"/>
  <c r="B203" i="18"/>
  <c r="J202" i="18"/>
  <c r="K202" i="18" s="1"/>
  <c r="G202" i="18"/>
  <c r="D202" i="18"/>
  <c r="C202" i="18"/>
  <c r="B202" i="18"/>
  <c r="J201" i="18"/>
  <c r="K201" i="18" s="1"/>
  <c r="G201" i="18"/>
  <c r="D201" i="18"/>
  <c r="C201" i="18"/>
  <c r="B201" i="18"/>
  <c r="J200" i="18"/>
  <c r="K200" i="18" s="1"/>
  <c r="G200" i="18"/>
  <c r="D200" i="18"/>
  <c r="C200" i="18"/>
  <c r="B200" i="18"/>
  <c r="J199" i="18"/>
  <c r="K199" i="18" s="1"/>
  <c r="G199" i="18"/>
  <c r="D199" i="18"/>
  <c r="C199" i="18"/>
  <c r="B199" i="18"/>
  <c r="J198" i="18"/>
  <c r="K198" i="18" s="1"/>
  <c r="G198" i="18"/>
  <c r="D198" i="18"/>
  <c r="C198" i="18"/>
  <c r="B198" i="18"/>
  <c r="J197" i="18"/>
  <c r="K197" i="18" s="1"/>
  <c r="G197" i="18"/>
  <c r="D197" i="18"/>
  <c r="C197" i="18"/>
  <c r="B197" i="18"/>
  <c r="J196" i="18"/>
  <c r="K196" i="18" s="1"/>
  <c r="G196" i="18"/>
  <c r="D196" i="18"/>
  <c r="C196" i="18"/>
  <c r="B196" i="18"/>
  <c r="J195" i="18"/>
  <c r="K195" i="18" s="1"/>
  <c r="G195" i="18"/>
  <c r="D195" i="18"/>
  <c r="C195" i="18"/>
  <c r="B195" i="18"/>
  <c r="J194" i="18"/>
  <c r="K194" i="18" s="1"/>
  <c r="G194" i="18"/>
  <c r="D194" i="18"/>
  <c r="C194" i="18"/>
  <c r="B194" i="18"/>
  <c r="J193" i="18"/>
  <c r="K193" i="18" s="1"/>
  <c r="G193" i="18"/>
  <c r="D193" i="18"/>
  <c r="C193" i="18"/>
  <c r="B193" i="18"/>
  <c r="J192" i="18"/>
  <c r="K192" i="18" s="1"/>
  <c r="G192" i="18"/>
  <c r="D192" i="18"/>
  <c r="C192" i="18"/>
  <c r="B192" i="18"/>
  <c r="J191" i="18"/>
  <c r="K191" i="18" s="1"/>
  <c r="G191" i="18"/>
  <c r="D191" i="18"/>
  <c r="C191" i="18"/>
  <c r="B191" i="18"/>
  <c r="J190" i="18"/>
  <c r="K190" i="18" s="1"/>
  <c r="G190" i="18"/>
  <c r="D190" i="18"/>
  <c r="C190" i="18"/>
  <c r="B190" i="18"/>
  <c r="J189" i="18"/>
  <c r="K189" i="18" s="1"/>
  <c r="G189" i="18"/>
  <c r="D189" i="18"/>
  <c r="C189" i="18"/>
  <c r="B189" i="18"/>
  <c r="J188" i="18"/>
  <c r="K188" i="18" s="1"/>
  <c r="G188" i="18"/>
  <c r="D188" i="18"/>
  <c r="C188" i="18"/>
  <c r="B188" i="18"/>
  <c r="J187" i="18"/>
  <c r="K187" i="18" s="1"/>
  <c r="G187" i="18"/>
  <c r="D187" i="18"/>
  <c r="C187" i="18"/>
  <c r="B187" i="18"/>
  <c r="J186" i="18"/>
  <c r="K186" i="18" s="1"/>
  <c r="G186" i="18"/>
  <c r="D186" i="18"/>
  <c r="C186" i="18"/>
  <c r="B186" i="18"/>
  <c r="J185" i="18"/>
  <c r="K185" i="18" s="1"/>
  <c r="G185" i="18"/>
  <c r="D185" i="18"/>
  <c r="C185" i="18"/>
  <c r="B185" i="18"/>
  <c r="J184" i="18"/>
  <c r="K184" i="18" s="1"/>
  <c r="G184" i="18"/>
  <c r="D184" i="18"/>
  <c r="C184" i="18"/>
  <c r="B184" i="18"/>
  <c r="J183" i="18"/>
  <c r="K183" i="18" s="1"/>
  <c r="G183" i="18"/>
  <c r="D183" i="18"/>
  <c r="C183" i="18"/>
  <c r="B183" i="18"/>
  <c r="J182" i="18"/>
  <c r="K182" i="18" s="1"/>
  <c r="G182" i="18"/>
  <c r="D182" i="18"/>
  <c r="C182" i="18"/>
  <c r="B182" i="18"/>
  <c r="J181" i="18"/>
  <c r="K181" i="18" s="1"/>
  <c r="G181" i="18"/>
  <c r="D181" i="18"/>
  <c r="C181" i="18"/>
  <c r="B181" i="18"/>
  <c r="J180" i="18"/>
  <c r="K180" i="18" s="1"/>
  <c r="G180" i="18"/>
  <c r="D180" i="18"/>
  <c r="C180" i="18"/>
  <c r="B180" i="18"/>
  <c r="J179" i="18"/>
  <c r="K179" i="18" s="1"/>
  <c r="G179" i="18"/>
  <c r="D179" i="18"/>
  <c r="C179" i="18"/>
  <c r="B179" i="18"/>
  <c r="J178" i="18"/>
  <c r="K178" i="18" s="1"/>
  <c r="G178" i="18"/>
  <c r="D178" i="18"/>
  <c r="C178" i="18"/>
  <c r="B178" i="18"/>
  <c r="J177" i="18"/>
  <c r="K177" i="18" s="1"/>
  <c r="G177" i="18"/>
  <c r="D177" i="18"/>
  <c r="C177" i="18"/>
  <c r="B177" i="18"/>
  <c r="J176" i="18"/>
  <c r="K176" i="18" s="1"/>
  <c r="G176" i="18"/>
  <c r="D176" i="18"/>
  <c r="C176" i="18"/>
  <c r="B176" i="18"/>
  <c r="J175" i="18"/>
  <c r="K175" i="18" s="1"/>
  <c r="G175" i="18"/>
  <c r="D175" i="18"/>
  <c r="C175" i="18"/>
  <c r="B175" i="18"/>
  <c r="J174" i="18"/>
  <c r="K174" i="18" s="1"/>
  <c r="G174" i="18"/>
  <c r="D174" i="18"/>
  <c r="C174" i="18"/>
  <c r="B174" i="18"/>
  <c r="J173" i="18"/>
  <c r="K173" i="18" s="1"/>
  <c r="G173" i="18"/>
  <c r="D173" i="18"/>
  <c r="C173" i="18"/>
  <c r="B173" i="18"/>
  <c r="J172" i="18"/>
  <c r="K172" i="18" s="1"/>
  <c r="G172" i="18"/>
  <c r="D172" i="18"/>
  <c r="C172" i="18"/>
  <c r="B172" i="18"/>
  <c r="J171" i="18"/>
  <c r="K171" i="18" s="1"/>
  <c r="G171" i="18"/>
  <c r="D171" i="18"/>
  <c r="C171" i="18"/>
  <c r="B171" i="18"/>
  <c r="J170" i="18"/>
  <c r="K170" i="18" s="1"/>
  <c r="G170" i="18"/>
  <c r="D170" i="18"/>
  <c r="C170" i="18"/>
  <c r="B170" i="18"/>
  <c r="J169" i="18"/>
  <c r="K169" i="18" s="1"/>
  <c r="G169" i="18"/>
  <c r="D169" i="18"/>
  <c r="C169" i="18"/>
  <c r="B169" i="18"/>
  <c r="J168" i="18"/>
  <c r="K168" i="18" s="1"/>
  <c r="G168" i="18"/>
  <c r="D168" i="18"/>
  <c r="C168" i="18"/>
  <c r="B168" i="18"/>
  <c r="J167" i="18"/>
  <c r="K167" i="18" s="1"/>
  <c r="G167" i="18"/>
  <c r="D167" i="18"/>
  <c r="C167" i="18"/>
  <c r="B167" i="18"/>
  <c r="J166" i="18"/>
  <c r="K166" i="18" s="1"/>
  <c r="G166" i="18"/>
  <c r="D166" i="18"/>
  <c r="C166" i="18"/>
  <c r="B166" i="18"/>
  <c r="J165" i="18"/>
  <c r="K165" i="18" s="1"/>
  <c r="G165" i="18"/>
  <c r="D165" i="18"/>
  <c r="C165" i="18"/>
  <c r="B165" i="18"/>
  <c r="J164" i="18"/>
  <c r="K164" i="18" s="1"/>
  <c r="G164" i="18"/>
  <c r="D164" i="18"/>
  <c r="C164" i="18"/>
  <c r="B164" i="18"/>
  <c r="J163" i="18"/>
  <c r="K163" i="18" s="1"/>
  <c r="G163" i="18"/>
  <c r="D163" i="18"/>
  <c r="C163" i="18"/>
  <c r="B163" i="18"/>
  <c r="J162" i="18"/>
  <c r="K162" i="18" s="1"/>
  <c r="G162" i="18"/>
  <c r="D162" i="18"/>
  <c r="C162" i="18"/>
  <c r="B162" i="18"/>
  <c r="J161" i="18"/>
  <c r="K161" i="18" s="1"/>
  <c r="G161" i="18"/>
  <c r="D161" i="18"/>
  <c r="C161" i="18"/>
  <c r="B161" i="18"/>
  <c r="J160" i="18"/>
  <c r="K160" i="18" s="1"/>
  <c r="G160" i="18"/>
  <c r="D160" i="18"/>
  <c r="C160" i="18"/>
  <c r="B160" i="18"/>
  <c r="J159" i="18"/>
  <c r="K159" i="18" s="1"/>
  <c r="G159" i="18"/>
  <c r="D159" i="18"/>
  <c r="C159" i="18"/>
  <c r="B159" i="18"/>
  <c r="J158" i="18"/>
  <c r="K158" i="18" s="1"/>
  <c r="G158" i="18"/>
  <c r="D158" i="18"/>
  <c r="C158" i="18"/>
  <c r="B158" i="18"/>
  <c r="J157" i="18"/>
  <c r="K157" i="18" s="1"/>
  <c r="G157" i="18"/>
  <c r="D157" i="18"/>
  <c r="C157" i="18"/>
  <c r="B157" i="18"/>
  <c r="J156" i="18"/>
  <c r="K156" i="18" s="1"/>
  <c r="G156" i="18"/>
  <c r="D156" i="18"/>
  <c r="C156" i="18"/>
  <c r="B156" i="18"/>
  <c r="J155" i="18"/>
  <c r="K155" i="18" s="1"/>
  <c r="G155" i="18"/>
  <c r="D155" i="18"/>
  <c r="C155" i="18"/>
  <c r="B155" i="18"/>
  <c r="J154" i="18"/>
  <c r="K154" i="18" s="1"/>
  <c r="G154" i="18"/>
  <c r="D154" i="18"/>
  <c r="C154" i="18"/>
  <c r="B154" i="18"/>
  <c r="J153" i="18"/>
  <c r="K153" i="18" s="1"/>
  <c r="G153" i="18"/>
  <c r="D153" i="18"/>
  <c r="C153" i="18"/>
  <c r="B153" i="18"/>
  <c r="J152" i="18"/>
  <c r="K152" i="18" s="1"/>
  <c r="G152" i="18"/>
  <c r="D152" i="18"/>
  <c r="C152" i="18"/>
  <c r="B152" i="18"/>
  <c r="J151" i="18"/>
  <c r="K151" i="18" s="1"/>
  <c r="G151" i="18"/>
  <c r="D151" i="18"/>
  <c r="C151" i="18"/>
  <c r="B151" i="18"/>
  <c r="J150" i="18"/>
  <c r="K150" i="18" s="1"/>
  <c r="G150" i="18"/>
  <c r="D150" i="18"/>
  <c r="C150" i="18"/>
  <c r="B150" i="18"/>
  <c r="J149" i="18"/>
  <c r="K149" i="18" s="1"/>
  <c r="G149" i="18"/>
  <c r="D149" i="18"/>
  <c r="C149" i="18"/>
  <c r="B149" i="18"/>
  <c r="J148" i="18"/>
  <c r="K148" i="18" s="1"/>
  <c r="G148" i="18"/>
  <c r="D148" i="18"/>
  <c r="C148" i="18"/>
  <c r="B148" i="18"/>
  <c r="J147" i="18"/>
  <c r="K147" i="18" s="1"/>
  <c r="G147" i="18"/>
  <c r="D147" i="18"/>
  <c r="C147" i="18"/>
  <c r="B147" i="18"/>
  <c r="J146" i="18"/>
  <c r="K146" i="18" s="1"/>
  <c r="G146" i="18"/>
  <c r="D146" i="18"/>
  <c r="C146" i="18"/>
  <c r="B146" i="18"/>
  <c r="J145" i="18"/>
  <c r="K145" i="18" s="1"/>
  <c r="G145" i="18"/>
  <c r="D145" i="18"/>
  <c r="C145" i="18"/>
  <c r="B145" i="18"/>
  <c r="J144" i="18"/>
  <c r="K144" i="18" s="1"/>
  <c r="G144" i="18"/>
  <c r="D144" i="18"/>
  <c r="C144" i="18"/>
  <c r="B144" i="18"/>
  <c r="J143" i="18"/>
  <c r="K143" i="18" s="1"/>
  <c r="G143" i="18"/>
  <c r="D143" i="18"/>
  <c r="C143" i="18"/>
  <c r="B143" i="18"/>
  <c r="J142" i="18"/>
  <c r="K142" i="18" s="1"/>
  <c r="G142" i="18"/>
  <c r="D142" i="18"/>
  <c r="C142" i="18"/>
  <c r="B142" i="18"/>
  <c r="K141" i="18"/>
  <c r="J141" i="18"/>
  <c r="G141" i="18"/>
  <c r="D141" i="18"/>
  <c r="C141" i="18"/>
  <c r="B141" i="18"/>
  <c r="J140" i="18"/>
  <c r="K140" i="18" s="1"/>
  <c r="G140" i="18"/>
  <c r="D140" i="18"/>
  <c r="C140" i="18"/>
  <c r="B140" i="18"/>
  <c r="J139" i="18"/>
  <c r="K139" i="18" s="1"/>
  <c r="G139" i="18"/>
  <c r="D139" i="18"/>
  <c r="C139" i="18"/>
  <c r="B139" i="18"/>
  <c r="J138" i="18"/>
  <c r="K138" i="18" s="1"/>
  <c r="G138" i="18"/>
  <c r="D138" i="18"/>
  <c r="C138" i="18"/>
  <c r="B138" i="18"/>
  <c r="J137" i="18"/>
  <c r="K137" i="18" s="1"/>
  <c r="G137" i="18"/>
  <c r="D137" i="18"/>
  <c r="C137" i="18"/>
  <c r="B137" i="18"/>
  <c r="J136" i="18"/>
  <c r="K136" i="18" s="1"/>
  <c r="G136" i="18"/>
  <c r="D136" i="18"/>
  <c r="C136" i="18"/>
  <c r="B136" i="18"/>
  <c r="J135" i="18"/>
  <c r="K135" i="18" s="1"/>
  <c r="G135" i="18"/>
  <c r="D135" i="18"/>
  <c r="C135" i="18"/>
  <c r="B135" i="18"/>
  <c r="J134" i="18"/>
  <c r="K134" i="18" s="1"/>
  <c r="G134" i="18"/>
  <c r="D134" i="18"/>
  <c r="C134" i="18"/>
  <c r="B134" i="18"/>
  <c r="J133" i="18"/>
  <c r="K133" i="18" s="1"/>
  <c r="G133" i="18"/>
  <c r="D133" i="18"/>
  <c r="C133" i="18"/>
  <c r="B133" i="18"/>
  <c r="J132" i="18"/>
  <c r="K132" i="18" s="1"/>
  <c r="G132" i="18"/>
  <c r="D132" i="18"/>
  <c r="C132" i="18"/>
  <c r="B132" i="18"/>
  <c r="J131" i="18"/>
  <c r="K131" i="18" s="1"/>
  <c r="G131" i="18"/>
  <c r="D131" i="18"/>
  <c r="C131" i="18"/>
  <c r="B131" i="18"/>
  <c r="J130" i="18"/>
  <c r="K130" i="18" s="1"/>
  <c r="G130" i="18"/>
  <c r="D130" i="18"/>
  <c r="C130" i="18"/>
  <c r="B130" i="18"/>
  <c r="J129" i="18"/>
  <c r="K129" i="18" s="1"/>
  <c r="G129" i="18"/>
  <c r="D129" i="18"/>
  <c r="C129" i="18"/>
  <c r="B129" i="18"/>
  <c r="J128" i="18"/>
  <c r="K128" i="18" s="1"/>
  <c r="G128" i="18"/>
  <c r="D128" i="18"/>
  <c r="C128" i="18"/>
  <c r="B128" i="18"/>
  <c r="J127" i="18"/>
  <c r="K127" i="18" s="1"/>
  <c r="G127" i="18"/>
  <c r="D127" i="18"/>
  <c r="C127" i="18"/>
  <c r="B127" i="18"/>
  <c r="J126" i="18"/>
  <c r="K126" i="18" s="1"/>
  <c r="G126" i="18"/>
  <c r="D126" i="18"/>
  <c r="C126" i="18"/>
  <c r="B126" i="18"/>
  <c r="J125" i="18"/>
  <c r="K125" i="18" s="1"/>
  <c r="G125" i="18"/>
  <c r="D125" i="18"/>
  <c r="C125" i="18"/>
  <c r="B125" i="18"/>
  <c r="J124" i="18"/>
  <c r="K124" i="18" s="1"/>
  <c r="G124" i="18"/>
  <c r="D124" i="18"/>
  <c r="C124" i="18"/>
  <c r="B124" i="18"/>
  <c r="J123" i="18"/>
  <c r="K123" i="18" s="1"/>
  <c r="G123" i="18"/>
  <c r="D123" i="18"/>
  <c r="C123" i="18"/>
  <c r="B123" i="18"/>
  <c r="J122" i="18"/>
  <c r="K122" i="18" s="1"/>
  <c r="G122" i="18"/>
  <c r="D122" i="18"/>
  <c r="C122" i="18"/>
  <c r="B122" i="18"/>
  <c r="J121" i="18"/>
  <c r="K121" i="18" s="1"/>
  <c r="G121" i="18"/>
  <c r="D121" i="18"/>
  <c r="C121" i="18"/>
  <c r="B121" i="18"/>
  <c r="J120" i="18"/>
  <c r="K120" i="18" s="1"/>
  <c r="G120" i="18"/>
  <c r="D120" i="18"/>
  <c r="C120" i="18"/>
  <c r="B120" i="18"/>
  <c r="J119" i="18"/>
  <c r="K119" i="18" s="1"/>
  <c r="G119" i="18"/>
  <c r="D119" i="18"/>
  <c r="C119" i="18"/>
  <c r="B119" i="18"/>
  <c r="J118" i="18"/>
  <c r="K118" i="18" s="1"/>
  <c r="G118" i="18"/>
  <c r="D118" i="18"/>
  <c r="C118" i="18"/>
  <c r="B118" i="18"/>
  <c r="J117" i="18"/>
  <c r="K117" i="18" s="1"/>
  <c r="G117" i="18"/>
  <c r="D117" i="18"/>
  <c r="C117" i="18"/>
  <c r="B117" i="18"/>
  <c r="J116" i="18"/>
  <c r="K116" i="18" s="1"/>
  <c r="G116" i="18"/>
  <c r="D116" i="18"/>
  <c r="C116" i="18"/>
  <c r="B116" i="18"/>
  <c r="J115" i="18"/>
  <c r="K115" i="18" s="1"/>
  <c r="G115" i="18"/>
  <c r="D115" i="18"/>
  <c r="C115" i="18"/>
  <c r="B115" i="18"/>
  <c r="J114" i="18"/>
  <c r="K114" i="18" s="1"/>
  <c r="G114" i="18"/>
  <c r="D114" i="18"/>
  <c r="C114" i="18"/>
  <c r="B114" i="18"/>
  <c r="J113" i="18"/>
  <c r="K113" i="18" s="1"/>
  <c r="G113" i="18"/>
  <c r="D113" i="18"/>
  <c r="C113" i="18"/>
  <c r="B113" i="18"/>
  <c r="J112" i="18"/>
  <c r="K112" i="18" s="1"/>
  <c r="G112" i="18"/>
  <c r="D112" i="18"/>
  <c r="C112" i="18"/>
  <c r="B112" i="18"/>
  <c r="J111" i="18"/>
  <c r="K111" i="18" s="1"/>
  <c r="G111" i="18"/>
  <c r="D111" i="18"/>
  <c r="C111" i="18"/>
  <c r="B111" i="18"/>
  <c r="J110" i="18"/>
  <c r="K110" i="18" s="1"/>
  <c r="G110" i="18"/>
  <c r="D110" i="18"/>
  <c r="C110" i="18"/>
  <c r="B110" i="18"/>
  <c r="J109" i="18"/>
  <c r="K109" i="18" s="1"/>
  <c r="G109" i="18"/>
  <c r="D109" i="18"/>
  <c r="C109" i="18"/>
  <c r="B109" i="18"/>
  <c r="J108" i="18"/>
  <c r="K108" i="18" s="1"/>
  <c r="G108" i="18"/>
  <c r="D108" i="18"/>
  <c r="C108" i="18"/>
  <c r="B108" i="18"/>
  <c r="J107" i="18"/>
  <c r="K107" i="18" s="1"/>
  <c r="G107" i="18"/>
  <c r="D107" i="18"/>
  <c r="C107" i="18"/>
  <c r="B107" i="18"/>
  <c r="J106" i="18"/>
  <c r="K106" i="18" s="1"/>
  <c r="G106" i="18"/>
  <c r="D106" i="18"/>
  <c r="C106" i="18"/>
  <c r="B106" i="18"/>
  <c r="J105" i="18"/>
  <c r="K105" i="18" s="1"/>
  <c r="G105" i="18"/>
  <c r="D105" i="18"/>
  <c r="C105" i="18"/>
  <c r="B105" i="18"/>
  <c r="J104" i="18"/>
  <c r="K104" i="18" s="1"/>
  <c r="G104" i="18"/>
  <c r="D104" i="18"/>
  <c r="C104" i="18"/>
  <c r="B104" i="18"/>
  <c r="J103" i="18"/>
  <c r="K103" i="18" s="1"/>
  <c r="G103" i="18"/>
  <c r="D103" i="18"/>
  <c r="C103" i="18"/>
  <c r="B103" i="18"/>
  <c r="J102" i="18"/>
  <c r="K102" i="18" s="1"/>
  <c r="G102" i="18"/>
  <c r="D102" i="18"/>
  <c r="C102" i="18"/>
  <c r="B102" i="18"/>
  <c r="J101" i="18"/>
  <c r="K101" i="18" s="1"/>
  <c r="G101" i="18"/>
  <c r="D101" i="18"/>
  <c r="C101" i="18"/>
  <c r="B101" i="18"/>
  <c r="J100" i="18"/>
  <c r="K100" i="18" s="1"/>
  <c r="G100" i="18"/>
  <c r="D100" i="18"/>
  <c r="C100" i="18"/>
  <c r="B100" i="18"/>
  <c r="J99" i="18"/>
  <c r="K99" i="18" s="1"/>
  <c r="G99" i="18"/>
  <c r="D99" i="18"/>
  <c r="C99" i="18"/>
  <c r="B99" i="18"/>
  <c r="J98" i="18"/>
  <c r="K98" i="18" s="1"/>
  <c r="G98" i="18"/>
  <c r="D98" i="18"/>
  <c r="C98" i="18"/>
  <c r="B98" i="18"/>
  <c r="J97" i="18"/>
  <c r="K97" i="18" s="1"/>
  <c r="G97" i="18"/>
  <c r="D97" i="18"/>
  <c r="C97" i="18"/>
  <c r="B97" i="18"/>
  <c r="J96" i="18"/>
  <c r="K96" i="18" s="1"/>
  <c r="G96" i="18"/>
  <c r="D96" i="18"/>
  <c r="C96" i="18"/>
  <c r="B96" i="18"/>
  <c r="J95" i="18"/>
  <c r="K95" i="18" s="1"/>
  <c r="G95" i="18"/>
  <c r="D95" i="18"/>
  <c r="C95" i="18"/>
  <c r="B95" i="18"/>
  <c r="J94" i="18"/>
  <c r="K94" i="18" s="1"/>
  <c r="G94" i="18"/>
  <c r="D94" i="18"/>
  <c r="C94" i="18"/>
  <c r="B94" i="18"/>
  <c r="J93" i="18"/>
  <c r="K93" i="18" s="1"/>
  <c r="G93" i="18"/>
  <c r="D93" i="18"/>
  <c r="C93" i="18"/>
  <c r="B93" i="18"/>
  <c r="J92" i="18"/>
  <c r="K92" i="18" s="1"/>
  <c r="G92" i="18"/>
  <c r="D92" i="18"/>
  <c r="C92" i="18"/>
  <c r="B92" i="18"/>
  <c r="J91" i="18"/>
  <c r="K91" i="18" s="1"/>
  <c r="G91" i="18"/>
  <c r="D91" i="18"/>
  <c r="C91" i="18"/>
  <c r="B91" i="18"/>
  <c r="J90" i="18"/>
  <c r="K90" i="18" s="1"/>
  <c r="G90" i="18"/>
  <c r="D90" i="18"/>
  <c r="C90" i="18"/>
  <c r="B90" i="18"/>
  <c r="J89" i="18"/>
  <c r="K89" i="18" s="1"/>
  <c r="G89" i="18"/>
  <c r="D89" i="18"/>
  <c r="C89" i="18"/>
  <c r="B89" i="18"/>
  <c r="J88" i="18"/>
  <c r="K88" i="18" s="1"/>
  <c r="G88" i="18"/>
  <c r="D88" i="18"/>
  <c r="C88" i="18"/>
  <c r="B88" i="18"/>
  <c r="J87" i="18"/>
  <c r="K87" i="18" s="1"/>
  <c r="G87" i="18"/>
  <c r="D87" i="18"/>
  <c r="C87" i="18"/>
  <c r="B87" i="18"/>
  <c r="J86" i="18"/>
  <c r="K86" i="18" s="1"/>
  <c r="G86" i="18"/>
  <c r="D86" i="18"/>
  <c r="C86" i="18"/>
  <c r="B86" i="18"/>
  <c r="J85" i="18"/>
  <c r="K85" i="18" s="1"/>
  <c r="G85" i="18"/>
  <c r="D85" i="18"/>
  <c r="C85" i="18"/>
  <c r="B85" i="18"/>
  <c r="J84" i="18"/>
  <c r="K84" i="18" s="1"/>
  <c r="G84" i="18"/>
  <c r="D84" i="18"/>
  <c r="C84" i="18"/>
  <c r="B84" i="18"/>
  <c r="J83" i="18"/>
  <c r="K83" i="18" s="1"/>
  <c r="G83" i="18"/>
  <c r="D83" i="18"/>
  <c r="C83" i="18"/>
  <c r="B83" i="18"/>
  <c r="J82" i="18"/>
  <c r="K82" i="18" s="1"/>
  <c r="G82" i="18"/>
  <c r="D82" i="18"/>
  <c r="C82" i="18"/>
  <c r="B82" i="18"/>
  <c r="J81" i="18"/>
  <c r="K81" i="18" s="1"/>
  <c r="G81" i="18"/>
  <c r="D81" i="18"/>
  <c r="C81" i="18"/>
  <c r="B81" i="18"/>
  <c r="J80" i="18"/>
  <c r="K80" i="18" s="1"/>
  <c r="G80" i="18"/>
  <c r="D80" i="18"/>
  <c r="C80" i="18"/>
  <c r="B80" i="18"/>
  <c r="J79" i="18"/>
  <c r="K79" i="18" s="1"/>
  <c r="G79" i="18"/>
  <c r="D79" i="18"/>
  <c r="C79" i="18"/>
  <c r="B79" i="18"/>
  <c r="J78" i="18"/>
  <c r="K78" i="18" s="1"/>
  <c r="G78" i="18"/>
  <c r="D78" i="18"/>
  <c r="C78" i="18"/>
  <c r="B78" i="18"/>
  <c r="J77" i="18"/>
  <c r="K77" i="18" s="1"/>
  <c r="G77" i="18"/>
  <c r="D77" i="18"/>
  <c r="C77" i="18"/>
  <c r="B77" i="18"/>
  <c r="J76" i="18"/>
  <c r="K76" i="18" s="1"/>
  <c r="G76" i="18"/>
  <c r="D76" i="18"/>
  <c r="C76" i="18"/>
  <c r="B76" i="18"/>
  <c r="J75" i="18"/>
  <c r="K75" i="18" s="1"/>
  <c r="G75" i="18"/>
  <c r="D75" i="18"/>
  <c r="C75" i="18"/>
  <c r="B75" i="18"/>
  <c r="J74" i="18"/>
  <c r="K74" i="18" s="1"/>
  <c r="G74" i="18"/>
  <c r="D74" i="18"/>
  <c r="C74" i="18"/>
  <c r="B74" i="18"/>
  <c r="J73" i="18"/>
  <c r="K73" i="18" s="1"/>
  <c r="G73" i="18"/>
  <c r="D73" i="18"/>
  <c r="C73" i="18"/>
  <c r="B73" i="18"/>
  <c r="J72" i="18"/>
  <c r="K72" i="18" s="1"/>
  <c r="G72" i="18"/>
  <c r="D72" i="18"/>
  <c r="C72" i="18"/>
  <c r="B72" i="18"/>
  <c r="J71" i="18"/>
  <c r="K71" i="18" s="1"/>
  <c r="G71" i="18"/>
  <c r="D71" i="18"/>
  <c r="C71" i="18"/>
  <c r="B71" i="18"/>
  <c r="J70" i="18"/>
  <c r="K70" i="18" s="1"/>
  <c r="G70" i="18"/>
  <c r="D70" i="18"/>
  <c r="C70" i="18"/>
  <c r="B70" i="18"/>
  <c r="J69" i="18"/>
  <c r="K69" i="18" s="1"/>
  <c r="G69" i="18"/>
  <c r="D69" i="18"/>
  <c r="C69" i="18"/>
  <c r="B69" i="18"/>
  <c r="J68" i="18"/>
  <c r="K68" i="18" s="1"/>
  <c r="G68" i="18"/>
  <c r="D68" i="18"/>
  <c r="C68" i="18"/>
  <c r="B68" i="18"/>
  <c r="J67" i="18"/>
  <c r="K67" i="18" s="1"/>
  <c r="G67" i="18"/>
  <c r="D67" i="18"/>
  <c r="C67" i="18"/>
  <c r="B67" i="18"/>
  <c r="J66" i="18"/>
  <c r="K66" i="18" s="1"/>
  <c r="G66" i="18"/>
  <c r="D66" i="18"/>
  <c r="C66" i="18"/>
  <c r="B66" i="18"/>
  <c r="J65" i="18"/>
  <c r="K65" i="18" s="1"/>
  <c r="G65" i="18"/>
  <c r="D65" i="18"/>
  <c r="C65" i="18"/>
  <c r="B65" i="18"/>
  <c r="J64" i="18"/>
  <c r="K64" i="18" s="1"/>
  <c r="G64" i="18"/>
  <c r="D64" i="18"/>
  <c r="C64" i="18"/>
  <c r="B64" i="18"/>
  <c r="J63" i="18"/>
  <c r="K63" i="18" s="1"/>
  <c r="G63" i="18"/>
  <c r="D63" i="18"/>
  <c r="C63" i="18"/>
  <c r="B63" i="18"/>
  <c r="J62" i="18"/>
  <c r="K62" i="18" s="1"/>
  <c r="G62" i="18"/>
  <c r="D62" i="18"/>
  <c r="C62" i="18"/>
  <c r="B62" i="18"/>
  <c r="J61" i="18"/>
  <c r="K61" i="18" s="1"/>
  <c r="G61" i="18"/>
  <c r="D61" i="18"/>
  <c r="C61" i="18"/>
  <c r="B61" i="18"/>
  <c r="J60" i="18"/>
  <c r="K60" i="18" s="1"/>
  <c r="G60" i="18"/>
  <c r="D60" i="18"/>
  <c r="C60" i="18"/>
  <c r="B60" i="18"/>
  <c r="J59" i="18"/>
  <c r="K59" i="18" s="1"/>
  <c r="G59" i="18"/>
  <c r="D59" i="18"/>
  <c r="C59" i="18"/>
  <c r="B59" i="18"/>
  <c r="J58" i="18"/>
  <c r="K58" i="18" s="1"/>
  <c r="G58" i="18"/>
  <c r="D58" i="18"/>
  <c r="C58" i="18"/>
  <c r="B58" i="18"/>
  <c r="J57" i="18"/>
  <c r="K57" i="18" s="1"/>
  <c r="G57" i="18"/>
  <c r="D57" i="18"/>
  <c r="C57" i="18"/>
  <c r="B57" i="18"/>
  <c r="J56" i="18"/>
  <c r="K56" i="18" s="1"/>
  <c r="G56" i="18"/>
  <c r="D56" i="18"/>
  <c r="C56" i="18"/>
  <c r="B56" i="18"/>
  <c r="J55" i="18"/>
  <c r="K55" i="18" s="1"/>
  <c r="G55" i="18"/>
  <c r="D55" i="18"/>
  <c r="C55" i="18"/>
  <c r="B55" i="18"/>
  <c r="J54" i="18"/>
  <c r="K54" i="18" s="1"/>
  <c r="G54" i="18"/>
  <c r="D54" i="18"/>
  <c r="C54" i="18"/>
  <c r="B54" i="18"/>
  <c r="J53" i="18"/>
  <c r="K53" i="18" s="1"/>
  <c r="G53" i="18"/>
  <c r="D53" i="18"/>
  <c r="C53" i="18"/>
  <c r="B53" i="18"/>
  <c r="J52" i="18"/>
  <c r="K52" i="18" s="1"/>
  <c r="G52" i="18"/>
  <c r="D52" i="18"/>
  <c r="C52" i="18"/>
  <c r="B52" i="18"/>
  <c r="J51" i="18"/>
  <c r="K51" i="18" s="1"/>
  <c r="G51" i="18"/>
  <c r="D51" i="18"/>
  <c r="C51" i="18"/>
  <c r="B51" i="18"/>
  <c r="J50" i="18"/>
  <c r="K50" i="18" s="1"/>
  <c r="G50" i="18"/>
  <c r="D50" i="18"/>
  <c r="C50" i="18"/>
  <c r="B50" i="18"/>
  <c r="J49" i="18"/>
  <c r="K49" i="18" s="1"/>
  <c r="G49" i="18"/>
  <c r="D49" i="18"/>
  <c r="C49" i="18"/>
  <c r="B49" i="18"/>
  <c r="J48" i="18"/>
  <c r="K48" i="18" s="1"/>
  <c r="G48" i="18"/>
  <c r="D48" i="18"/>
  <c r="C48" i="18"/>
  <c r="B48" i="18"/>
  <c r="J47" i="18"/>
  <c r="K47" i="18" s="1"/>
  <c r="G47" i="18"/>
  <c r="D47" i="18"/>
  <c r="C47" i="18"/>
  <c r="B47" i="18"/>
  <c r="J46" i="18"/>
  <c r="K46" i="18" s="1"/>
  <c r="G46" i="18"/>
  <c r="D46" i="18"/>
  <c r="C46" i="18"/>
  <c r="B46" i="18"/>
  <c r="J45" i="18"/>
  <c r="K45" i="18" s="1"/>
  <c r="G45" i="18"/>
  <c r="D45" i="18"/>
  <c r="C45" i="18"/>
  <c r="B45" i="18"/>
  <c r="J44" i="18"/>
  <c r="K44" i="18" s="1"/>
  <c r="G44" i="18"/>
  <c r="D44" i="18"/>
  <c r="C44" i="18"/>
  <c r="B44" i="18"/>
  <c r="J43" i="18"/>
  <c r="K43" i="18" s="1"/>
  <c r="G43" i="18"/>
  <c r="D43" i="18"/>
  <c r="C43" i="18"/>
  <c r="B43" i="18"/>
  <c r="J42" i="18"/>
  <c r="K42" i="18" s="1"/>
  <c r="G42" i="18"/>
  <c r="D42" i="18"/>
  <c r="C42" i="18"/>
  <c r="B42" i="18"/>
  <c r="J41" i="18"/>
  <c r="K41" i="18" s="1"/>
  <c r="G41" i="18"/>
  <c r="D41" i="18"/>
  <c r="C41" i="18"/>
  <c r="B41" i="18"/>
  <c r="J40" i="18"/>
  <c r="K40" i="18" s="1"/>
  <c r="G40" i="18"/>
  <c r="D40" i="18"/>
  <c r="C40" i="18"/>
  <c r="B40" i="18"/>
  <c r="J39" i="18"/>
  <c r="K39" i="18" s="1"/>
  <c r="G39" i="18"/>
  <c r="D39" i="18"/>
  <c r="C39" i="18"/>
  <c r="B39" i="18"/>
  <c r="J38" i="18"/>
  <c r="K38" i="18" s="1"/>
  <c r="G38" i="18"/>
  <c r="D38" i="18"/>
  <c r="C38" i="18"/>
  <c r="B38" i="18"/>
  <c r="J37" i="18"/>
  <c r="K37" i="18" s="1"/>
  <c r="G37" i="18"/>
  <c r="D37" i="18"/>
  <c r="C37" i="18"/>
  <c r="B37" i="18"/>
  <c r="J36" i="18"/>
  <c r="K36" i="18" s="1"/>
  <c r="G36" i="18"/>
  <c r="D36" i="18"/>
  <c r="C36" i="18"/>
  <c r="B36" i="18"/>
  <c r="J35" i="18"/>
  <c r="K35" i="18" s="1"/>
  <c r="G35" i="18"/>
  <c r="D35" i="18"/>
  <c r="C35" i="18"/>
  <c r="B35" i="18"/>
  <c r="J34" i="18"/>
  <c r="K34" i="18" s="1"/>
  <c r="G34" i="18"/>
  <c r="D34" i="18"/>
  <c r="C34" i="18"/>
  <c r="B34" i="18"/>
  <c r="J33" i="18"/>
  <c r="K33" i="18" s="1"/>
  <c r="G33" i="18"/>
  <c r="D33" i="18"/>
  <c r="C33" i="18"/>
  <c r="B33" i="18"/>
  <c r="J32" i="18"/>
  <c r="K32" i="18" s="1"/>
  <c r="G32" i="18"/>
  <c r="D32" i="18"/>
  <c r="C32" i="18"/>
  <c r="B32" i="18"/>
  <c r="J31" i="18"/>
  <c r="K31" i="18" s="1"/>
  <c r="G31" i="18"/>
  <c r="D31" i="18"/>
  <c r="C31" i="18"/>
  <c r="B31" i="18"/>
  <c r="J30" i="18"/>
  <c r="K30" i="18" s="1"/>
  <c r="G30" i="18"/>
  <c r="D30" i="18"/>
  <c r="C30" i="18"/>
  <c r="B30" i="18"/>
  <c r="J29" i="18"/>
  <c r="K29" i="18" s="1"/>
  <c r="G29" i="18"/>
  <c r="D29" i="18"/>
  <c r="C29" i="18"/>
  <c r="B29" i="18"/>
  <c r="J28" i="18"/>
  <c r="K28" i="18" s="1"/>
  <c r="G28" i="18"/>
  <c r="D28" i="18"/>
  <c r="C28" i="18"/>
  <c r="B28" i="18"/>
  <c r="J27" i="18"/>
  <c r="K27" i="18" s="1"/>
  <c r="G27" i="18"/>
  <c r="D27" i="18"/>
  <c r="C27" i="18"/>
  <c r="B27" i="18"/>
  <c r="J26" i="18"/>
  <c r="K26" i="18" s="1"/>
  <c r="G26" i="18"/>
  <c r="D26" i="18"/>
  <c r="C26" i="18"/>
  <c r="B26" i="18"/>
  <c r="J25" i="18"/>
  <c r="K25" i="18" s="1"/>
  <c r="G25" i="18"/>
  <c r="D25" i="18"/>
  <c r="C25" i="18"/>
  <c r="B25" i="18"/>
  <c r="J24" i="18"/>
  <c r="K24" i="18" s="1"/>
  <c r="G24" i="18"/>
  <c r="D24" i="18"/>
  <c r="C24" i="18"/>
  <c r="B24" i="18"/>
  <c r="J23" i="18"/>
  <c r="K23" i="18" s="1"/>
  <c r="G23" i="18"/>
  <c r="D23" i="18"/>
  <c r="C23" i="18"/>
  <c r="B23" i="18"/>
  <c r="J22" i="18"/>
  <c r="K22" i="18" s="1"/>
  <c r="G22" i="18"/>
  <c r="D22" i="18"/>
  <c r="C22" i="18"/>
  <c r="B22" i="18"/>
  <c r="J21" i="18"/>
  <c r="K21" i="18" s="1"/>
  <c r="G21" i="18"/>
  <c r="D21" i="18"/>
  <c r="C21" i="18"/>
  <c r="B21" i="18"/>
  <c r="J20" i="18"/>
  <c r="K20" i="18" s="1"/>
  <c r="G20" i="18"/>
  <c r="D20" i="18"/>
  <c r="C20" i="18"/>
  <c r="B20" i="18"/>
  <c r="J19" i="18"/>
  <c r="K19" i="18" s="1"/>
  <c r="G19" i="18"/>
  <c r="D19" i="18"/>
  <c r="C19" i="18"/>
  <c r="B19" i="18"/>
  <c r="J18" i="18"/>
  <c r="K18" i="18" s="1"/>
  <c r="G18" i="18"/>
  <c r="D18" i="18"/>
  <c r="C18" i="18"/>
  <c r="B18" i="18"/>
  <c r="J17" i="18"/>
  <c r="K17" i="18" s="1"/>
  <c r="G17" i="18"/>
  <c r="D17" i="18"/>
  <c r="C17" i="18"/>
  <c r="B17" i="18"/>
  <c r="J16" i="18"/>
  <c r="K16" i="18" s="1"/>
  <c r="G16" i="18"/>
  <c r="D16" i="18"/>
  <c r="C16" i="18"/>
  <c r="B16" i="18"/>
  <c r="J15" i="18"/>
  <c r="K15" i="18" s="1"/>
  <c r="G15" i="18"/>
  <c r="D15" i="18"/>
  <c r="C15" i="18"/>
  <c r="B15" i="18"/>
  <c r="J14" i="18"/>
  <c r="K14" i="18" s="1"/>
  <c r="G14" i="18"/>
  <c r="D14" i="18"/>
  <c r="C14" i="18"/>
  <c r="B14" i="18"/>
  <c r="J13" i="18"/>
  <c r="K13" i="18" s="1"/>
  <c r="G13" i="18"/>
  <c r="D13" i="18"/>
  <c r="C13" i="18"/>
  <c r="B13" i="18"/>
  <c r="J12" i="18"/>
  <c r="K12" i="18" s="1"/>
  <c r="G12" i="18"/>
  <c r="D12" i="18"/>
  <c r="C12" i="18"/>
  <c r="B12" i="18"/>
  <c r="J11" i="18"/>
  <c r="K11" i="18" s="1"/>
  <c r="G11" i="18"/>
  <c r="D11" i="18"/>
  <c r="C11" i="18"/>
  <c r="B11" i="18"/>
  <c r="J10" i="18"/>
  <c r="K10" i="18" s="1"/>
  <c r="G10" i="18"/>
  <c r="D10" i="18"/>
  <c r="C10" i="18"/>
  <c r="B10" i="18"/>
  <c r="J9" i="18"/>
  <c r="K9" i="18" s="1"/>
  <c r="G9" i="18"/>
  <c r="D9" i="18"/>
  <c r="C9" i="18"/>
  <c r="B9" i="18"/>
  <c r="J4" i="18"/>
  <c r="G4" i="18"/>
  <c r="D4" i="18"/>
  <c r="A4" i="18"/>
  <c r="J208" i="17"/>
  <c r="I208" i="17"/>
  <c r="F208" i="17"/>
  <c r="D208" i="17"/>
  <c r="C208" i="17"/>
  <c r="B208" i="17"/>
  <c r="J207" i="17"/>
  <c r="I207" i="17"/>
  <c r="F207" i="17"/>
  <c r="D207" i="17"/>
  <c r="C207" i="17"/>
  <c r="B207" i="17"/>
  <c r="J206" i="17"/>
  <c r="I206" i="17"/>
  <c r="F206" i="17"/>
  <c r="D206" i="17"/>
  <c r="C206" i="17"/>
  <c r="B206" i="17"/>
  <c r="J205" i="17"/>
  <c r="I205" i="17"/>
  <c r="F205" i="17"/>
  <c r="D205" i="17"/>
  <c r="C205" i="17"/>
  <c r="B205" i="17"/>
  <c r="J204" i="17"/>
  <c r="I204" i="17"/>
  <c r="F204" i="17"/>
  <c r="D204" i="17"/>
  <c r="C204" i="17"/>
  <c r="B204" i="17"/>
  <c r="J203" i="17"/>
  <c r="I203" i="17"/>
  <c r="F203" i="17"/>
  <c r="D203" i="17"/>
  <c r="C203" i="17"/>
  <c r="B203" i="17"/>
  <c r="J202" i="17"/>
  <c r="I202" i="17"/>
  <c r="F202" i="17"/>
  <c r="D202" i="17"/>
  <c r="C202" i="17"/>
  <c r="B202" i="17"/>
  <c r="J201" i="17"/>
  <c r="I201" i="17"/>
  <c r="F201" i="17"/>
  <c r="D201" i="17"/>
  <c r="C201" i="17"/>
  <c r="B201" i="17"/>
  <c r="J200" i="17"/>
  <c r="I200" i="17"/>
  <c r="F200" i="17"/>
  <c r="D200" i="17"/>
  <c r="C200" i="17"/>
  <c r="B200" i="17"/>
  <c r="J199" i="17"/>
  <c r="I199" i="17"/>
  <c r="F199" i="17"/>
  <c r="D199" i="17"/>
  <c r="C199" i="17"/>
  <c r="B199" i="17"/>
  <c r="J198" i="17"/>
  <c r="I198" i="17"/>
  <c r="F198" i="17"/>
  <c r="D198" i="17"/>
  <c r="C198" i="17"/>
  <c r="B198" i="17"/>
  <c r="J197" i="17"/>
  <c r="I197" i="17"/>
  <c r="F197" i="17"/>
  <c r="D197" i="17"/>
  <c r="C197" i="17"/>
  <c r="B197" i="17"/>
  <c r="J196" i="17"/>
  <c r="I196" i="17"/>
  <c r="F196" i="17"/>
  <c r="D196" i="17"/>
  <c r="C196" i="17"/>
  <c r="B196" i="17"/>
  <c r="J195" i="17"/>
  <c r="I195" i="17"/>
  <c r="F195" i="17"/>
  <c r="D195" i="17"/>
  <c r="C195" i="17"/>
  <c r="B195" i="17"/>
  <c r="J194" i="17"/>
  <c r="I194" i="17"/>
  <c r="F194" i="17"/>
  <c r="D194" i="17"/>
  <c r="C194" i="17"/>
  <c r="B194" i="17"/>
  <c r="J193" i="17"/>
  <c r="I193" i="17"/>
  <c r="F193" i="17"/>
  <c r="D193" i="17"/>
  <c r="C193" i="17"/>
  <c r="B193" i="17"/>
  <c r="J192" i="17"/>
  <c r="I192" i="17"/>
  <c r="F192" i="17"/>
  <c r="D192" i="17"/>
  <c r="C192" i="17"/>
  <c r="B192" i="17"/>
  <c r="J191" i="17"/>
  <c r="I191" i="17"/>
  <c r="F191" i="17"/>
  <c r="D191" i="17"/>
  <c r="C191" i="17"/>
  <c r="B191" i="17"/>
  <c r="J190" i="17"/>
  <c r="I190" i="17"/>
  <c r="F190" i="17"/>
  <c r="D190" i="17"/>
  <c r="C190" i="17"/>
  <c r="B190" i="17"/>
  <c r="J189" i="17"/>
  <c r="I189" i="17"/>
  <c r="F189" i="17"/>
  <c r="D189" i="17"/>
  <c r="C189" i="17"/>
  <c r="B189" i="17"/>
  <c r="J188" i="17"/>
  <c r="I188" i="17"/>
  <c r="F188" i="17"/>
  <c r="D188" i="17"/>
  <c r="C188" i="17"/>
  <c r="B188" i="17"/>
  <c r="J187" i="17"/>
  <c r="I187" i="17"/>
  <c r="F187" i="17"/>
  <c r="D187" i="17"/>
  <c r="C187" i="17"/>
  <c r="B187" i="17"/>
  <c r="J186" i="17"/>
  <c r="I186" i="17"/>
  <c r="F186" i="17"/>
  <c r="D186" i="17"/>
  <c r="C186" i="17"/>
  <c r="B186" i="17"/>
  <c r="J185" i="17"/>
  <c r="I185" i="17"/>
  <c r="F185" i="17"/>
  <c r="D185" i="17"/>
  <c r="C185" i="17"/>
  <c r="B185" i="17"/>
  <c r="J184" i="17"/>
  <c r="I184" i="17"/>
  <c r="F184" i="17"/>
  <c r="D184" i="17"/>
  <c r="C184" i="17"/>
  <c r="B184" i="17"/>
  <c r="J183" i="17"/>
  <c r="I183" i="17"/>
  <c r="F183" i="17"/>
  <c r="D183" i="17"/>
  <c r="C183" i="17"/>
  <c r="B183" i="17"/>
  <c r="J182" i="17"/>
  <c r="I182" i="17"/>
  <c r="F182" i="17"/>
  <c r="D182" i="17"/>
  <c r="C182" i="17"/>
  <c r="B182" i="17"/>
  <c r="J181" i="17"/>
  <c r="I181" i="17"/>
  <c r="F181" i="17"/>
  <c r="D181" i="17"/>
  <c r="C181" i="17"/>
  <c r="B181" i="17"/>
  <c r="J180" i="17"/>
  <c r="I180" i="17"/>
  <c r="F180" i="17"/>
  <c r="D180" i="17"/>
  <c r="C180" i="17"/>
  <c r="B180" i="17"/>
  <c r="J179" i="17"/>
  <c r="I179" i="17"/>
  <c r="F179" i="17"/>
  <c r="D179" i="17"/>
  <c r="C179" i="17"/>
  <c r="B179" i="17"/>
  <c r="J178" i="17"/>
  <c r="I178" i="17"/>
  <c r="F178" i="17"/>
  <c r="D178" i="17"/>
  <c r="C178" i="17"/>
  <c r="B178" i="17"/>
  <c r="J177" i="17"/>
  <c r="I177" i="17"/>
  <c r="F177" i="17"/>
  <c r="D177" i="17"/>
  <c r="C177" i="17"/>
  <c r="B177" i="17"/>
  <c r="J176" i="17"/>
  <c r="I176" i="17"/>
  <c r="F176" i="17"/>
  <c r="D176" i="17"/>
  <c r="C176" i="17"/>
  <c r="B176" i="17"/>
  <c r="J175" i="17"/>
  <c r="I175" i="17"/>
  <c r="F175" i="17"/>
  <c r="D175" i="17"/>
  <c r="C175" i="17"/>
  <c r="B175" i="17"/>
  <c r="J174" i="17"/>
  <c r="I174" i="17"/>
  <c r="F174" i="17"/>
  <c r="D174" i="17"/>
  <c r="C174" i="17"/>
  <c r="B174" i="17"/>
  <c r="J173" i="17"/>
  <c r="I173" i="17"/>
  <c r="F173" i="17"/>
  <c r="D173" i="17"/>
  <c r="C173" i="17"/>
  <c r="B173" i="17"/>
  <c r="J172" i="17"/>
  <c r="I172" i="17"/>
  <c r="F172" i="17"/>
  <c r="D172" i="17"/>
  <c r="C172" i="17"/>
  <c r="B172" i="17"/>
  <c r="J171" i="17"/>
  <c r="I171" i="17"/>
  <c r="F171" i="17"/>
  <c r="D171" i="17"/>
  <c r="C171" i="17"/>
  <c r="B171" i="17"/>
  <c r="J170" i="17"/>
  <c r="I170" i="17"/>
  <c r="F170" i="17"/>
  <c r="D170" i="17"/>
  <c r="C170" i="17"/>
  <c r="B170" i="17"/>
  <c r="J169" i="17"/>
  <c r="I169" i="17"/>
  <c r="F169" i="17"/>
  <c r="D169" i="17"/>
  <c r="C169" i="17"/>
  <c r="B169" i="17"/>
  <c r="J168" i="17"/>
  <c r="I168" i="17"/>
  <c r="F168" i="17"/>
  <c r="D168" i="17"/>
  <c r="C168" i="17"/>
  <c r="B168" i="17"/>
  <c r="J167" i="17"/>
  <c r="I167" i="17"/>
  <c r="F167" i="17"/>
  <c r="D167" i="17"/>
  <c r="C167" i="17"/>
  <c r="B167" i="17"/>
  <c r="J166" i="17"/>
  <c r="I166" i="17"/>
  <c r="F166" i="17"/>
  <c r="D166" i="17"/>
  <c r="C166" i="17"/>
  <c r="B166" i="17"/>
  <c r="J165" i="17"/>
  <c r="I165" i="17"/>
  <c r="F165" i="17"/>
  <c r="D165" i="17"/>
  <c r="C165" i="17"/>
  <c r="B165" i="17"/>
  <c r="J164" i="17"/>
  <c r="I164" i="17"/>
  <c r="F164" i="17"/>
  <c r="D164" i="17"/>
  <c r="C164" i="17"/>
  <c r="B164" i="17"/>
  <c r="J163" i="17"/>
  <c r="I163" i="17"/>
  <c r="F163" i="17"/>
  <c r="D163" i="17"/>
  <c r="C163" i="17"/>
  <c r="B163" i="17"/>
  <c r="J162" i="17"/>
  <c r="I162" i="17"/>
  <c r="F162" i="17"/>
  <c r="D162" i="17"/>
  <c r="C162" i="17"/>
  <c r="B162" i="17"/>
  <c r="J161" i="17"/>
  <c r="I161" i="17"/>
  <c r="F161" i="17"/>
  <c r="D161" i="17"/>
  <c r="C161" i="17"/>
  <c r="B161" i="17"/>
  <c r="J160" i="17"/>
  <c r="I160" i="17"/>
  <c r="F160" i="17"/>
  <c r="D160" i="17"/>
  <c r="C160" i="17"/>
  <c r="B160" i="17"/>
  <c r="J159" i="17"/>
  <c r="I159" i="17"/>
  <c r="F159" i="17"/>
  <c r="D159" i="17"/>
  <c r="C159" i="17"/>
  <c r="B159" i="17"/>
  <c r="J158" i="17"/>
  <c r="I158" i="17"/>
  <c r="F158" i="17"/>
  <c r="D158" i="17"/>
  <c r="C158" i="17"/>
  <c r="B158" i="17"/>
  <c r="J157" i="17"/>
  <c r="I157" i="17"/>
  <c r="F157" i="17"/>
  <c r="D157" i="17"/>
  <c r="C157" i="17"/>
  <c r="B157" i="17"/>
  <c r="J156" i="17"/>
  <c r="I156" i="17"/>
  <c r="F156" i="17"/>
  <c r="D156" i="17"/>
  <c r="C156" i="17"/>
  <c r="B156" i="17"/>
  <c r="J155" i="17"/>
  <c r="I155" i="17"/>
  <c r="F155" i="17"/>
  <c r="D155" i="17"/>
  <c r="C155" i="17"/>
  <c r="B155" i="17"/>
  <c r="J154" i="17"/>
  <c r="I154" i="17"/>
  <c r="F154" i="17"/>
  <c r="D154" i="17"/>
  <c r="C154" i="17"/>
  <c r="B154" i="17"/>
  <c r="J153" i="17"/>
  <c r="I153" i="17"/>
  <c r="F153" i="17"/>
  <c r="D153" i="17"/>
  <c r="C153" i="17"/>
  <c r="B153" i="17"/>
  <c r="J152" i="17"/>
  <c r="I152" i="17"/>
  <c r="F152" i="17"/>
  <c r="D152" i="17"/>
  <c r="C152" i="17"/>
  <c r="B152" i="17"/>
  <c r="J151" i="17"/>
  <c r="I151" i="17"/>
  <c r="F151" i="17"/>
  <c r="D151" i="17"/>
  <c r="C151" i="17"/>
  <c r="B151" i="17"/>
  <c r="J150" i="17"/>
  <c r="I150" i="17"/>
  <c r="F150" i="17"/>
  <c r="D150" i="17"/>
  <c r="C150" i="17"/>
  <c r="B150" i="17"/>
  <c r="J149" i="17"/>
  <c r="I149" i="17"/>
  <c r="F149" i="17"/>
  <c r="D149" i="17"/>
  <c r="C149" i="17"/>
  <c r="B149" i="17"/>
  <c r="J148" i="17"/>
  <c r="I148" i="17"/>
  <c r="F148" i="17"/>
  <c r="D148" i="17"/>
  <c r="C148" i="17"/>
  <c r="B148" i="17"/>
  <c r="J147" i="17"/>
  <c r="I147" i="17"/>
  <c r="F147" i="17"/>
  <c r="D147" i="17"/>
  <c r="C147" i="17"/>
  <c r="B147" i="17"/>
  <c r="J146" i="17"/>
  <c r="I146" i="17"/>
  <c r="F146" i="17"/>
  <c r="D146" i="17"/>
  <c r="C146" i="17"/>
  <c r="B146" i="17"/>
  <c r="J145" i="17"/>
  <c r="I145" i="17"/>
  <c r="F145" i="17"/>
  <c r="D145" i="17"/>
  <c r="C145" i="17"/>
  <c r="B145" i="17"/>
  <c r="J144" i="17"/>
  <c r="I144" i="17"/>
  <c r="F144" i="17"/>
  <c r="D144" i="17"/>
  <c r="C144" i="17"/>
  <c r="B144" i="17"/>
  <c r="J143" i="17"/>
  <c r="I143" i="17"/>
  <c r="F143" i="17"/>
  <c r="D143" i="17"/>
  <c r="C143" i="17"/>
  <c r="B143" i="17"/>
  <c r="J142" i="17"/>
  <c r="I142" i="17"/>
  <c r="F142" i="17"/>
  <c r="D142" i="17"/>
  <c r="C142" i="17"/>
  <c r="B142" i="17"/>
  <c r="J141" i="17"/>
  <c r="I141" i="17"/>
  <c r="F141" i="17"/>
  <c r="D141" i="17"/>
  <c r="C141" i="17"/>
  <c r="B141" i="17"/>
  <c r="J140" i="17"/>
  <c r="I140" i="17"/>
  <c r="F140" i="17"/>
  <c r="D140" i="17"/>
  <c r="C140" i="17"/>
  <c r="B140" i="17"/>
  <c r="J139" i="17"/>
  <c r="I139" i="17"/>
  <c r="F139" i="17"/>
  <c r="D139" i="17"/>
  <c r="C139" i="17"/>
  <c r="B139" i="17"/>
  <c r="J138" i="17"/>
  <c r="I138" i="17"/>
  <c r="F138" i="17"/>
  <c r="D138" i="17"/>
  <c r="C138" i="17"/>
  <c r="B138" i="17"/>
  <c r="J137" i="17"/>
  <c r="I137" i="17"/>
  <c r="F137" i="17"/>
  <c r="D137" i="17"/>
  <c r="C137" i="17"/>
  <c r="B137" i="17"/>
  <c r="J136" i="17"/>
  <c r="I136" i="17"/>
  <c r="F136" i="17"/>
  <c r="D136" i="17"/>
  <c r="C136" i="17"/>
  <c r="B136" i="17"/>
  <c r="J135" i="17"/>
  <c r="I135" i="17"/>
  <c r="F135" i="17"/>
  <c r="D135" i="17"/>
  <c r="C135" i="17"/>
  <c r="B135" i="17"/>
  <c r="J134" i="17"/>
  <c r="I134" i="17"/>
  <c r="F134" i="17"/>
  <c r="D134" i="17"/>
  <c r="C134" i="17"/>
  <c r="B134" i="17"/>
  <c r="J133" i="17"/>
  <c r="I133" i="17"/>
  <c r="F133" i="17"/>
  <c r="D133" i="17"/>
  <c r="C133" i="17"/>
  <c r="B133" i="17"/>
  <c r="J132" i="17"/>
  <c r="I132" i="17"/>
  <c r="F132" i="17"/>
  <c r="D132" i="17"/>
  <c r="C132" i="17"/>
  <c r="B132" i="17"/>
  <c r="J131" i="17"/>
  <c r="I131" i="17"/>
  <c r="F131" i="17"/>
  <c r="D131" i="17"/>
  <c r="C131" i="17"/>
  <c r="B131" i="17"/>
  <c r="J130" i="17"/>
  <c r="I130" i="17"/>
  <c r="F130" i="17"/>
  <c r="D130" i="17"/>
  <c r="C130" i="17"/>
  <c r="B130" i="17"/>
  <c r="J129" i="17"/>
  <c r="I129" i="17"/>
  <c r="F129" i="17"/>
  <c r="D129" i="17"/>
  <c r="C129" i="17"/>
  <c r="B129" i="17"/>
  <c r="J128" i="17"/>
  <c r="I128" i="17"/>
  <c r="F128" i="17"/>
  <c r="D128" i="17"/>
  <c r="C128" i="17"/>
  <c r="B128" i="17"/>
  <c r="J127" i="17"/>
  <c r="I127" i="17"/>
  <c r="F127" i="17"/>
  <c r="D127" i="17"/>
  <c r="C127" i="17"/>
  <c r="B127" i="17"/>
  <c r="J126" i="17"/>
  <c r="I126" i="17"/>
  <c r="F126" i="17"/>
  <c r="D126" i="17"/>
  <c r="C126" i="17"/>
  <c r="B126" i="17"/>
  <c r="J125" i="17"/>
  <c r="I125" i="17"/>
  <c r="F125" i="17"/>
  <c r="D125" i="17"/>
  <c r="C125" i="17"/>
  <c r="B125" i="17"/>
  <c r="J124" i="17"/>
  <c r="I124" i="17"/>
  <c r="F124" i="17"/>
  <c r="D124" i="17"/>
  <c r="C124" i="17"/>
  <c r="B124" i="17"/>
  <c r="J123" i="17"/>
  <c r="I123" i="17"/>
  <c r="F123" i="17"/>
  <c r="D123" i="17"/>
  <c r="C123" i="17"/>
  <c r="B123" i="17"/>
  <c r="J122" i="17"/>
  <c r="I122" i="17"/>
  <c r="F122" i="17"/>
  <c r="D122" i="17"/>
  <c r="C122" i="17"/>
  <c r="B122" i="17"/>
  <c r="J121" i="17"/>
  <c r="I121" i="17"/>
  <c r="F121" i="17"/>
  <c r="D121" i="17"/>
  <c r="C121" i="17"/>
  <c r="B121" i="17"/>
  <c r="J120" i="17"/>
  <c r="I120" i="17"/>
  <c r="F120" i="17"/>
  <c r="D120" i="17"/>
  <c r="C120" i="17"/>
  <c r="B120" i="17"/>
  <c r="J119" i="17"/>
  <c r="I119" i="17"/>
  <c r="F119" i="17"/>
  <c r="D119" i="17"/>
  <c r="C119" i="17"/>
  <c r="B119" i="17"/>
  <c r="J118" i="17"/>
  <c r="I118" i="17"/>
  <c r="F118" i="17"/>
  <c r="D118" i="17"/>
  <c r="C118" i="17"/>
  <c r="B118" i="17"/>
  <c r="J117" i="17"/>
  <c r="I117" i="17"/>
  <c r="F117" i="17"/>
  <c r="D117" i="17"/>
  <c r="C117" i="17"/>
  <c r="B117" i="17"/>
  <c r="J116" i="17"/>
  <c r="I116" i="17"/>
  <c r="F116" i="17"/>
  <c r="D116" i="17"/>
  <c r="C116" i="17"/>
  <c r="B116" i="17"/>
  <c r="J115" i="17"/>
  <c r="I115" i="17"/>
  <c r="F115" i="17"/>
  <c r="D115" i="17"/>
  <c r="C115" i="17"/>
  <c r="B115" i="17"/>
  <c r="J114" i="17"/>
  <c r="I114" i="17"/>
  <c r="F114" i="17"/>
  <c r="D114" i="17"/>
  <c r="C114" i="17"/>
  <c r="B114" i="17"/>
  <c r="J113" i="17"/>
  <c r="I113" i="17"/>
  <c r="F113" i="17"/>
  <c r="D113" i="17"/>
  <c r="C113" i="17"/>
  <c r="B113" i="17"/>
  <c r="J112" i="17"/>
  <c r="I112" i="17"/>
  <c r="F112" i="17"/>
  <c r="D112" i="17"/>
  <c r="C112" i="17"/>
  <c r="B112" i="17"/>
  <c r="J111" i="17"/>
  <c r="I111" i="17"/>
  <c r="F111" i="17"/>
  <c r="D111" i="17"/>
  <c r="C111" i="17"/>
  <c r="B111" i="17"/>
  <c r="J110" i="17"/>
  <c r="I110" i="17"/>
  <c r="F110" i="17"/>
  <c r="D110" i="17"/>
  <c r="C110" i="17"/>
  <c r="B110" i="17"/>
  <c r="J109" i="17"/>
  <c r="I109" i="17"/>
  <c r="F109" i="17"/>
  <c r="D109" i="17"/>
  <c r="C109" i="17"/>
  <c r="B109" i="17"/>
  <c r="J108" i="17"/>
  <c r="I108" i="17"/>
  <c r="F108" i="17"/>
  <c r="D108" i="17"/>
  <c r="C108" i="17"/>
  <c r="B108" i="17"/>
  <c r="J107" i="17"/>
  <c r="I107" i="17"/>
  <c r="F107" i="17"/>
  <c r="D107" i="17"/>
  <c r="C107" i="17"/>
  <c r="B107" i="17"/>
  <c r="J106" i="17"/>
  <c r="I106" i="17"/>
  <c r="F106" i="17"/>
  <c r="D106" i="17"/>
  <c r="C106" i="17"/>
  <c r="B106" i="17"/>
  <c r="J105" i="17"/>
  <c r="I105" i="17"/>
  <c r="F105" i="17"/>
  <c r="D105" i="17"/>
  <c r="C105" i="17"/>
  <c r="B105" i="17"/>
  <c r="J104" i="17"/>
  <c r="I104" i="17"/>
  <c r="F104" i="17"/>
  <c r="D104" i="17"/>
  <c r="C104" i="17"/>
  <c r="B104" i="17"/>
  <c r="J103" i="17"/>
  <c r="I103" i="17"/>
  <c r="F103" i="17"/>
  <c r="D103" i="17"/>
  <c r="C103" i="17"/>
  <c r="B103" i="17"/>
  <c r="J102" i="17"/>
  <c r="I102" i="17"/>
  <c r="F102" i="17"/>
  <c r="D102" i="17"/>
  <c r="C102" i="17"/>
  <c r="B102" i="17"/>
  <c r="J101" i="17"/>
  <c r="I101" i="17"/>
  <c r="F101" i="17"/>
  <c r="D101" i="17"/>
  <c r="C101" i="17"/>
  <c r="B101" i="17"/>
  <c r="J100" i="17"/>
  <c r="I100" i="17"/>
  <c r="F100" i="17"/>
  <c r="D100" i="17"/>
  <c r="C100" i="17"/>
  <c r="B100" i="17"/>
  <c r="J99" i="17"/>
  <c r="I99" i="17"/>
  <c r="F99" i="17"/>
  <c r="D99" i="17"/>
  <c r="C99" i="17"/>
  <c r="B99" i="17"/>
  <c r="J98" i="17"/>
  <c r="I98" i="17"/>
  <c r="F98" i="17"/>
  <c r="D98" i="17"/>
  <c r="C98" i="17"/>
  <c r="B98" i="17"/>
  <c r="J97" i="17"/>
  <c r="I97" i="17"/>
  <c r="F97" i="17"/>
  <c r="D97" i="17"/>
  <c r="C97" i="17"/>
  <c r="B97" i="17"/>
  <c r="J96" i="17"/>
  <c r="I96" i="17"/>
  <c r="F96" i="17"/>
  <c r="D96" i="17"/>
  <c r="C96" i="17"/>
  <c r="B96" i="17"/>
  <c r="J95" i="17"/>
  <c r="I95" i="17"/>
  <c r="F95" i="17"/>
  <c r="D95" i="17"/>
  <c r="C95" i="17"/>
  <c r="B95" i="17"/>
  <c r="J94" i="17"/>
  <c r="I94" i="17"/>
  <c r="F94" i="17"/>
  <c r="D94" i="17"/>
  <c r="C94" i="17"/>
  <c r="B94" i="17"/>
  <c r="J93" i="17"/>
  <c r="I93" i="17"/>
  <c r="F93" i="17"/>
  <c r="D93" i="17"/>
  <c r="C93" i="17"/>
  <c r="B93" i="17"/>
  <c r="J92" i="17"/>
  <c r="I92" i="17"/>
  <c r="F92" i="17"/>
  <c r="D92" i="17"/>
  <c r="C92" i="17"/>
  <c r="B92" i="17"/>
  <c r="J91" i="17"/>
  <c r="I91" i="17"/>
  <c r="F91" i="17"/>
  <c r="D91" i="17"/>
  <c r="C91" i="17"/>
  <c r="B91" i="17"/>
  <c r="J90" i="17"/>
  <c r="I90" i="17"/>
  <c r="F90" i="17"/>
  <c r="D90" i="17"/>
  <c r="C90" i="17"/>
  <c r="B90" i="17"/>
  <c r="J89" i="17"/>
  <c r="I89" i="17"/>
  <c r="F89" i="17"/>
  <c r="D89" i="17"/>
  <c r="C89" i="17"/>
  <c r="B89" i="17"/>
  <c r="J88" i="17"/>
  <c r="I88" i="17"/>
  <c r="F88" i="17"/>
  <c r="D88" i="17"/>
  <c r="C88" i="17"/>
  <c r="B88" i="17"/>
  <c r="J87" i="17"/>
  <c r="I87" i="17"/>
  <c r="F87" i="17"/>
  <c r="D87" i="17"/>
  <c r="C87" i="17"/>
  <c r="B87" i="17"/>
  <c r="J86" i="17"/>
  <c r="I86" i="17"/>
  <c r="F86" i="17"/>
  <c r="D86" i="17"/>
  <c r="C86" i="17"/>
  <c r="B86" i="17"/>
  <c r="J85" i="17"/>
  <c r="I85" i="17"/>
  <c r="F85" i="17"/>
  <c r="D85" i="17"/>
  <c r="C85" i="17"/>
  <c r="B85" i="17"/>
  <c r="J84" i="17"/>
  <c r="I84" i="17"/>
  <c r="F84" i="17"/>
  <c r="D84" i="17"/>
  <c r="C84" i="17"/>
  <c r="B84" i="17"/>
  <c r="J83" i="17"/>
  <c r="I83" i="17"/>
  <c r="F83" i="17"/>
  <c r="D83" i="17"/>
  <c r="C83" i="17"/>
  <c r="B83" i="17"/>
  <c r="J82" i="17"/>
  <c r="I82" i="17"/>
  <c r="F82" i="17"/>
  <c r="D82" i="17"/>
  <c r="C82" i="17"/>
  <c r="B82" i="17"/>
  <c r="J81" i="17"/>
  <c r="I81" i="17"/>
  <c r="F81" i="17"/>
  <c r="D81" i="17"/>
  <c r="C81" i="17"/>
  <c r="B81" i="17"/>
  <c r="J80" i="17"/>
  <c r="I80" i="17"/>
  <c r="F80" i="17"/>
  <c r="D80" i="17"/>
  <c r="C80" i="17"/>
  <c r="B80" i="17"/>
  <c r="J79" i="17"/>
  <c r="I79" i="17"/>
  <c r="F79" i="17"/>
  <c r="D79" i="17"/>
  <c r="C79" i="17"/>
  <c r="B79" i="17"/>
  <c r="J78" i="17"/>
  <c r="I78" i="17"/>
  <c r="F78" i="17"/>
  <c r="D78" i="17"/>
  <c r="C78" i="17"/>
  <c r="B78" i="17"/>
  <c r="J77" i="17"/>
  <c r="I77" i="17"/>
  <c r="F77" i="17"/>
  <c r="D77" i="17"/>
  <c r="C77" i="17"/>
  <c r="B77" i="17"/>
  <c r="J76" i="17"/>
  <c r="I76" i="17"/>
  <c r="F76" i="17"/>
  <c r="D76" i="17"/>
  <c r="C76" i="17"/>
  <c r="B76" i="17"/>
  <c r="J75" i="17"/>
  <c r="I75" i="17"/>
  <c r="F75" i="17"/>
  <c r="D75" i="17"/>
  <c r="C75" i="17"/>
  <c r="B75" i="17"/>
  <c r="J74" i="17"/>
  <c r="I74" i="17"/>
  <c r="F74" i="17"/>
  <c r="D74" i="17"/>
  <c r="C74" i="17"/>
  <c r="B74" i="17"/>
  <c r="J73" i="17"/>
  <c r="I73" i="17"/>
  <c r="F73" i="17"/>
  <c r="D73" i="17"/>
  <c r="C73" i="17"/>
  <c r="B73" i="17"/>
  <c r="J72" i="17"/>
  <c r="I72" i="17"/>
  <c r="F72" i="17"/>
  <c r="D72" i="17"/>
  <c r="C72" i="17"/>
  <c r="B72" i="17"/>
  <c r="J71" i="17"/>
  <c r="I71" i="17"/>
  <c r="F71" i="17"/>
  <c r="D71" i="17"/>
  <c r="C71" i="17"/>
  <c r="B71" i="17"/>
  <c r="J70" i="17"/>
  <c r="I70" i="17"/>
  <c r="F70" i="17"/>
  <c r="D70" i="17"/>
  <c r="C70" i="17"/>
  <c r="B70" i="17"/>
  <c r="J69" i="17"/>
  <c r="I69" i="17"/>
  <c r="F69" i="17"/>
  <c r="D69" i="17"/>
  <c r="C69" i="17"/>
  <c r="B69" i="17"/>
  <c r="J68" i="17"/>
  <c r="I68" i="17"/>
  <c r="F68" i="17"/>
  <c r="D68" i="17"/>
  <c r="C68" i="17"/>
  <c r="B68" i="17"/>
  <c r="J67" i="17"/>
  <c r="I67" i="17"/>
  <c r="F67" i="17"/>
  <c r="D67" i="17"/>
  <c r="C67" i="17"/>
  <c r="B67" i="17"/>
  <c r="J66" i="17"/>
  <c r="I66" i="17"/>
  <c r="F66" i="17"/>
  <c r="D66" i="17"/>
  <c r="C66" i="17"/>
  <c r="B66" i="17"/>
  <c r="J65" i="17"/>
  <c r="I65" i="17"/>
  <c r="F65" i="17"/>
  <c r="D65" i="17"/>
  <c r="C65" i="17"/>
  <c r="B65" i="17"/>
  <c r="J64" i="17"/>
  <c r="I64" i="17"/>
  <c r="F64" i="17"/>
  <c r="D64" i="17"/>
  <c r="C64" i="17"/>
  <c r="B64" i="17"/>
  <c r="J63" i="17"/>
  <c r="I63" i="17"/>
  <c r="F63" i="17"/>
  <c r="D63" i="17"/>
  <c r="C63" i="17"/>
  <c r="B63" i="17"/>
  <c r="J62" i="17"/>
  <c r="I62" i="17"/>
  <c r="F62" i="17"/>
  <c r="D62" i="17"/>
  <c r="C62" i="17"/>
  <c r="B62" i="17"/>
  <c r="J61" i="17"/>
  <c r="I61" i="17"/>
  <c r="F61" i="17"/>
  <c r="D61" i="17"/>
  <c r="C61" i="17"/>
  <c r="B61" i="17"/>
  <c r="J60" i="17"/>
  <c r="I60" i="17"/>
  <c r="F60" i="17"/>
  <c r="D60" i="17"/>
  <c r="C60" i="17"/>
  <c r="B60" i="17"/>
  <c r="J59" i="17"/>
  <c r="I59" i="17"/>
  <c r="F59" i="17"/>
  <c r="D59" i="17"/>
  <c r="C59" i="17"/>
  <c r="B59" i="17"/>
  <c r="J58" i="17"/>
  <c r="I58" i="17"/>
  <c r="F58" i="17"/>
  <c r="D58" i="17"/>
  <c r="C58" i="17"/>
  <c r="B58" i="17"/>
  <c r="J57" i="17"/>
  <c r="I57" i="17"/>
  <c r="F57" i="17"/>
  <c r="D57" i="17"/>
  <c r="C57" i="17"/>
  <c r="B57" i="17"/>
  <c r="J56" i="17"/>
  <c r="I56" i="17"/>
  <c r="F56" i="17"/>
  <c r="D56" i="17"/>
  <c r="C56" i="17"/>
  <c r="B56" i="17"/>
  <c r="J55" i="17"/>
  <c r="I55" i="17"/>
  <c r="F55" i="17"/>
  <c r="D55" i="17"/>
  <c r="C55" i="17"/>
  <c r="B55" i="17"/>
  <c r="J54" i="17"/>
  <c r="I54" i="17"/>
  <c r="F54" i="17"/>
  <c r="D54" i="17"/>
  <c r="C54" i="17"/>
  <c r="B54" i="17"/>
  <c r="J53" i="17"/>
  <c r="I53" i="17"/>
  <c r="F53" i="17"/>
  <c r="D53" i="17"/>
  <c r="C53" i="17"/>
  <c r="B53" i="17"/>
  <c r="J52" i="17"/>
  <c r="I52" i="17"/>
  <c r="F52" i="17"/>
  <c r="D52" i="17"/>
  <c r="C52" i="17"/>
  <c r="B52" i="17"/>
  <c r="J51" i="17"/>
  <c r="I51" i="17"/>
  <c r="F51" i="17"/>
  <c r="D51" i="17"/>
  <c r="C51" i="17"/>
  <c r="B51" i="17"/>
  <c r="J50" i="17"/>
  <c r="I50" i="17"/>
  <c r="F50" i="17"/>
  <c r="D50" i="17"/>
  <c r="C50" i="17"/>
  <c r="B50" i="17"/>
  <c r="J49" i="17"/>
  <c r="I49" i="17"/>
  <c r="F49" i="17"/>
  <c r="D49" i="17"/>
  <c r="C49" i="17"/>
  <c r="B49" i="17"/>
  <c r="J48" i="17"/>
  <c r="I48" i="17"/>
  <c r="F48" i="17"/>
  <c r="D48" i="17"/>
  <c r="C48" i="17"/>
  <c r="B48" i="17"/>
  <c r="J47" i="17"/>
  <c r="I47" i="17"/>
  <c r="F47" i="17"/>
  <c r="D47" i="17"/>
  <c r="C47" i="17"/>
  <c r="B47" i="17"/>
  <c r="J46" i="17"/>
  <c r="I46" i="17"/>
  <c r="F46" i="17"/>
  <c r="D46" i="17"/>
  <c r="C46" i="17"/>
  <c r="B46" i="17"/>
  <c r="J45" i="17"/>
  <c r="I45" i="17"/>
  <c r="F45" i="17"/>
  <c r="D45" i="17"/>
  <c r="C45" i="17"/>
  <c r="B45" i="17"/>
  <c r="J44" i="17"/>
  <c r="I44" i="17"/>
  <c r="F44" i="17"/>
  <c r="D44" i="17"/>
  <c r="C44" i="17"/>
  <c r="B44" i="17"/>
  <c r="J43" i="17"/>
  <c r="I43" i="17"/>
  <c r="F43" i="17"/>
  <c r="D43" i="17"/>
  <c r="C43" i="17"/>
  <c r="B43" i="17"/>
  <c r="J42" i="17"/>
  <c r="I42" i="17"/>
  <c r="F42" i="17"/>
  <c r="D42" i="17"/>
  <c r="C42" i="17"/>
  <c r="B42" i="17"/>
  <c r="J41" i="17"/>
  <c r="I41" i="17"/>
  <c r="F41" i="17"/>
  <c r="D41" i="17"/>
  <c r="C41" i="17"/>
  <c r="B41" i="17"/>
  <c r="J40" i="17"/>
  <c r="I40" i="17"/>
  <c r="F40" i="17"/>
  <c r="D40" i="17"/>
  <c r="C40" i="17"/>
  <c r="B40" i="17"/>
  <c r="J39" i="17"/>
  <c r="I39" i="17"/>
  <c r="F39" i="17"/>
  <c r="D39" i="17"/>
  <c r="C39" i="17"/>
  <c r="B39" i="17"/>
  <c r="J38" i="17"/>
  <c r="I38" i="17"/>
  <c r="F38" i="17"/>
  <c r="D38" i="17"/>
  <c r="C38" i="17"/>
  <c r="B38" i="17"/>
  <c r="J37" i="17"/>
  <c r="I37" i="17"/>
  <c r="F37" i="17"/>
  <c r="D37" i="17"/>
  <c r="C37" i="17"/>
  <c r="B37" i="17"/>
  <c r="J36" i="17"/>
  <c r="I36" i="17"/>
  <c r="F36" i="17"/>
  <c r="D36" i="17"/>
  <c r="C36" i="17"/>
  <c r="B36" i="17"/>
  <c r="J35" i="17"/>
  <c r="I35" i="17"/>
  <c r="F35" i="17"/>
  <c r="D35" i="17"/>
  <c r="C35" i="17"/>
  <c r="B35" i="17"/>
  <c r="J34" i="17"/>
  <c r="I34" i="17"/>
  <c r="F34" i="17"/>
  <c r="D34" i="17"/>
  <c r="C34" i="17"/>
  <c r="B34" i="17"/>
  <c r="J33" i="17"/>
  <c r="I33" i="17"/>
  <c r="F33" i="17"/>
  <c r="D33" i="17"/>
  <c r="C33" i="17"/>
  <c r="B33" i="17"/>
  <c r="J32" i="17"/>
  <c r="I32" i="17"/>
  <c r="F32" i="17"/>
  <c r="D32" i="17"/>
  <c r="C32" i="17"/>
  <c r="B32" i="17"/>
  <c r="J31" i="17"/>
  <c r="I31" i="17"/>
  <c r="F31" i="17"/>
  <c r="D31" i="17"/>
  <c r="C31" i="17"/>
  <c r="B31" i="17"/>
  <c r="J30" i="17"/>
  <c r="I30" i="17"/>
  <c r="F30" i="17"/>
  <c r="D30" i="17"/>
  <c r="C30" i="17"/>
  <c r="B30" i="17"/>
  <c r="J29" i="17"/>
  <c r="I29" i="17"/>
  <c r="F29" i="17"/>
  <c r="D29" i="17"/>
  <c r="C29" i="17"/>
  <c r="B29" i="17"/>
  <c r="J28" i="17"/>
  <c r="I28" i="17"/>
  <c r="F28" i="17"/>
  <c r="D28" i="17"/>
  <c r="C28" i="17"/>
  <c r="B28" i="17"/>
  <c r="J27" i="17"/>
  <c r="I27" i="17"/>
  <c r="F27" i="17"/>
  <c r="D27" i="17"/>
  <c r="C27" i="17"/>
  <c r="B27" i="17"/>
  <c r="J26" i="17"/>
  <c r="I26" i="17"/>
  <c r="F26" i="17"/>
  <c r="D26" i="17"/>
  <c r="C26" i="17"/>
  <c r="B26" i="17"/>
  <c r="J25" i="17"/>
  <c r="I25" i="17"/>
  <c r="F25" i="17"/>
  <c r="D25" i="17"/>
  <c r="C25" i="17"/>
  <c r="B25" i="17"/>
  <c r="J24" i="17"/>
  <c r="I24" i="17"/>
  <c r="F24" i="17"/>
  <c r="D24" i="17"/>
  <c r="C24" i="17"/>
  <c r="B24" i="17"/>
  <c r="J23" i="17"/>
  <c r="I23" i="17"/>
  <c r="F23" i="17"/>
  <c r="D23" i="17"/>
  <c r="C23" i="17"/>
  <c r="B23" i="17"/>
  <c r="J22" i="17"/>
  <c r="I22" i="17"/>
  <c r="F22" i="17"/>
  <c r="D22" i="17"/>
  <c r="C22" i="17"/>
  <c r="B22" i="17"/>
  <c r="J21" i="17"/>
  <c r="I21" i="17"/>
  <c r="F21" i="17"/>
  <c r="D21" i="17"/>
  <c r="C21" i="17"/>
  <c r="B21" i="17"/>
  <c r="J20" i="17"/>
  <c r="I20" i="17"/>
  <c r="F20" i="17"/>
  <c r="D20" i="17"/>
  <c r="C20" i="17"/>
  <c r="B20" i="17"/>
  <c r="J19" i="17"/>
  <c r="I19" i="17"/>
  <c r="F19" i="17"/>
  <c r="D19" i="17"/>
  <c r="C19" i="17"/>
  <c r="B19" i="17"/>
  <c r="J18" i="17"/>
  <c r="I18" i="17"/>
  <c r="F18" i="17"/>
  <c r="D18" i="17"/>
  <c r="C18" i="17"/>
  <c r="B18" i="17"/>
  <c r="J17" i="17"/>
  <c r="I17" i="17"/>
  <c r="F17" i="17"/>
  <c r="D17" i="17"/>
  <c r="C17" i="17"/>
  <c r="B17" i="17"/>
  <c r="J16" i="17"/>
  <c r="I16" i="17"/>
  <c r="F16" i="17"/>
  <c r="D16" i="17"/>
  <c r="C16" i="17"/>
  <c r="B16" i="17"/>
  <c r="J15" i="17"/>
  <c r="I15" i="17"/>
  <c r="F15" i="17"/>
  <c r="D15" i="17"/>
  <c r="C15" i="17"/>
  <c r="B15" i="17"/>
  <c r="J14" i="17"/>
  <c r="I14" i="17"/>
  <c r="F14" i="17"/>
  <c r="D14" i="17"/>
  <c r="C14" i="17"/>
  <c r="B14" i="17"/>
  <c r="J13" i="17"/>
  <c r="I13" i="17"/>
  <c r="F13" i="17"/>
  <c r="D13" i="17"/>
  <c r="C13" i="17"/>
  <c r="B13" i="17"/>
  <c r="J12" i="17"/>
  <c r="I12" i="17"/>
  <c r="F12" i="17"/>
  <c r="D12" i="17"/>
  <c r="C12" i="17"/>
  <c r="B12" i="17"/>
  <c r="J11" i="17"/>
  <c r="I11" i="17"/>
  <c r="F11" i="17"/>
  <c r="D11" i="17"/>
  <c r="C11" i="17"/>
  <c r="B11" i="17"/>
  <c r="J10" i="17"/>
  <c r="I10" i="17"/>
  <c r="F10" i="17"/>
  <c r="D10" i="17"/>
  <c r="C10" i="17"/>
  <c r="B10" i="17"/>
  <c r="J9" i="17"/>
  <c r="I9" i="17"/>
  <c r="F9" i="17"/>
  <c r="D9" i="17"/>
  <c r="C9" i="17"/>
  <c r="B9" i="17"/>
  <c r="G4" i="17"/>
  <c r="D4" i="17"/>
  <c r="A4" i="17"/>
  <c r="K213" i="16"/>
  <c r="J213" i="16"/>
  <c r="I213" i="16"/>
  <c r="D213" i="16"/>
  <c r="C213" i="16"/>
  <c r="A213" i="16"/>
  <c r="K212" i="16"/>
  <c r="J212" i="16"/>
  <c r="I212" i="16"/>
  <c r="D212" i="16"/>
  <c r="C212" i="16"/>
  <c r="A212" i="16"/>
  <c r="K211" i="16"/>
  <c r="J211" i="16"/>
  <c r="I211" i="16"/>
  <c r="D211" i="16"/>
  <c r="C211" i="16"/>
  <c r="A211" i="16"/>
  <c r="K210" i="16"/>
  <c r="J210" i="16"/>
  <c r="I210" i="16"/>
  <c r="D210" i="16"/>
  <c r="C210" i="16"/>
  <c r="A210" i="16"/>
  <c r="K209" i="16"/>
  <c r="J209" i="16"/>
  <c r="I209" i="16"/>
  <c r="D209" i="16"/>
  <c r="C209" i="16"/>
  <c r="A209" i="16"/>
  <c r="K208" i="16"/>
  <c r="J208" i="16"/>
  <c r="I208" i="16"/>
  <c r="D208" i="16"/>
  <c r="C208" i="16"/>
  <c r="A208" i="16"/>
  <c r="K207" i="16"/>
  <c r="J207" i="16"/>
  <c r="I207" i="16"/>
  <c r="D207" i="16"/>
  <c r="C207" i="16"/>
  <c r="A207" i="16"/>
  <c r="K206" i="16"/>
  <c r="J206" i="16"/>
  <c r="I206" i="16"/>
  <c r="D206" i="16"/>
  <c r="C206" i="16"/>
  <c r="A206" i="16"/>
  <c r="K205" i="16"/>
  <c r="J205" i="16"/>
  <c r="I205" i="16"/>
  <c r="D205" i="16"/>
  <c r="C205" i="16"/>
  <c r="A205" i="16"/>
  <c r="K204" i="16"/>
  <c r="J204" i="16"/>
  <c r="I204" i="16"/>
  <c r="D204" i="16"/>
  <c r="C204" i="16"/>
  <c r="A204" i="16"/>
  <c r="K203" i="16"/>
  <c r="J203" i="16"/>
  <c r="I203" i="16"/>
  <c r="D203" i="16"/>
  <c r="C203" i="16"/>
  <c r="A203" i="16"/>
  <c r="K202" i="16"/>
  <c r="J202" i="16"/>
  <c r="I202" i="16"/>
  <c r="D202" i="16"/>
  <c r="C202" i="16"/>
  <c r="A202" i="16"/>
  <c r="K201" i="16"/>
  <c r="J201" i="16"/>
  <c r="I201" i="16"/>
  <c r="D201" i="16"/>
  <c r="C201" i="16"/>
  <c r="A201" i="16"/>
  <c r="K200" i="16"/>
  <c r="J200" i="16"/>
  <c r="I200" i="16"/>
  <c r="D200" i="16"/>
  <c r="C200" i="16"/>
  <c r="A200" i="16"/>
  <c r="K199" i="16"/>
  <c r="J199" i="16"/>
  <c r="I199" i="16"/>
  <c r="D199" i="16"/>
  <c r="C199" i="16"/>
  <c r="A199" i="16"/>
  <c r="K198" i="16"/>
  <c r="J198" i="16"/>
  <c r="I198" i="16"/>
  <c r="D198" i="16"/>
  <c r="C198" i="16"/>
  <c r="A198" i="16"/>
  <c r="K197" i="16"/>
  <c r="J197" i="16"/>
  <c r="I197" i="16"/>
  <c r="D197" i="16"/>
  <c r="C197" i="16"/>
  <c r="A197" i="16"/>
  <c r="K196" i="16"/>
  <c r="J196" i="16"/>
  <c r="I196" i="16"/>
  <c r="D196" i="16"/>
  <c r="C196" i="16"/>
  <c r="A196" i="16"/>
  <c r="K195" i="16"/>
  <c r="J195" i="16"/>
  <c r="I195" i="16"/>
  <c r="D195" i="16"/>
  <c r="C195" i="16"/>
  <c r="A195" i="16"/>
  <c r="K194" i="16"/>
  <c r="J194" i="16"/>
  <c r="I194" i="16"/>
  <c r="D194" i="16"/>
  <c r="C194" i="16"/>
  <c r="A194" i="16"/>
  <c r="K193" i="16"/>
  <c r="J193" i="16"/>
  <c r="I193" i="16"/>
  <c r="D193" i="16"/>
  <c r="C193" i="16"/>
  <c r="A193" i="16"/>
  <c r="K192" i="16"/>
  <c r="J192" i="16"/>
  <c r="I192" i="16"/>
  <c r="D192" i="16"/>
  <c r="C192" i="16"/>
  <c r="A192" i="16"/>
  <c r="K191" i="16"/>
  <c r="J191" i="16"/>
  <c r="I191" i="16"/>
  <c r="D191" i="16"/>
  <c r="C191" i="16"/>
  <c r="A191" i="16"/>
  <c r="K190" i="16"/>
  <c r="J190" i="16"/>
  <c r="I190" i="16"/>
  <c r="D190" i="16"/>
  <c r="C190" i="16"/>
  <c r="A190" i="16"/>
  <c r="K189" i="16"/>
  <c r="J189" i="16"/>
  <c r="I189" i="16"/>
  <c r="D189" i="16"/>
  <c r="C189" i="16"/>
  <c r="A189" i="16"/>
  <c r="K188" i="16"/>
  <c r="J188" i="16"/>
  <c r="I188" i="16"/>
  <c r="D188" i="16"/>
  <c r="C188" i="16"/>
  <c r="A188" i="16"/>
  <c r="K187" i="16"/>
  <c r="J187" i="16"/>
  <c r="I187" i="16"/>
  <c r="D187" i="16"/>
  <c r="C187" i="16"/>
  <c r="A187" i="16"/>
  <c r="K186" i="16"/>
  <c r="J186" i="16"/>
  <c r="I186" i="16"/>
  <c r="D186" i="16"/>
  <c r="C186" i="16"/>
  <c r="A186" i="16"/>
  <c r="K185" i="16"/>
  <c r="J185" i="16"/>
  <c r="I185" i="16"/>
  <c r="D185" i="16"/>
  <c r="C185" i="16"/>
  <c r="A185" i="16"/>
  <c r="K184" i="16"/>
  <c r="J184" i="16"/>
  <c r="I184" i="16"/>
  <c r="D184" i="16"/>
  <c r="C184" i="16"/>
  <c r="A184" i="16"/>
  <c r="K183" i="16"/>
  <c r="J183" i="16"/>
  <c r="I183" i="16"/>
  <c r="D183" i="16"/>
  <c r="C183" i="16"/>
  <c r="A183" i="16"/>
  <c r="K182" i="16"/>
  <c r="J182" i="16"/>
  <c r="I182" i="16"/>
  <c r="D182" i="16"/>
  <c r="C182" i="16"/>
  <c r="A182" i="16"/>
  <c r="K181" i="16"/>
  <c r="J181" i="16"/>
  <c r="I181" i="16"/>
  <c r="D181" i="16"/>
  <c r="C181" i="16"/>
  <c r="A181" i="16"/>
  <c r="K180" i="16"/>
  <c r="J180" i="16"/>
  <c r="I180" i="16"/>
  <c r="D180" i="16"/>
  <c r="C180" i="16"/>
  <c r="A180" i="16"/>
  <c r="K179" i="16"/>
  <c r="J179" i="16"/>
  <c r="I179" i="16"/>
  <c r="D179" i="16"/>
  <c r="C179" i="16"/>
  <c r="A179" i="16"/>
  <c r="K178" i="16"/>
  <c r="J178" i="16"/>
  <c r="I178" i="16"/>
  <c r="D178" i="16"/>
  <c r="C178" i="16"/>
  <c r="A178" i="16"/>
  <c r="K177" i="16"/>
  <c r="J177" i="16"/>
  <c r="I177" i="16"/>
  <c r="D177" i="16"/>
  <c r="C177" i="16"/>
  <c r="A177" i="16"/>
  <c r="K176" i="16"/>
  <c r="J176" i="16"/>
  <c r="I176" i="16"/>
  <c r="D176" i="16"/>
  <c r="C176" i="16"/>
  <c r="A176" i="16"/>
  <c r="K175" i="16"/>
  <c r="J175" i="16"/>
  <c r="I175" i="16"/>
  <c r="D175" i="16"/>
  <c r="C175" i="16"/>
  <c r="A175" i="16"/>
  <c r="K174" i="16"/>
  <c r="J174" i="16"/>
  <c r="I174" i="16"/>
  <c r="D174" i="16"/>
  <c r="C174" i="16"/>
  <c r="A174" i="16"/>
  <c r="K173" i="16"/>
  <c r="J173" i="16"/>
  <c r="I173" i="16"/>
  <c r="D173" i="16"/>
  <c r="C173" i="16"/>
  <c r="A173" i="16"/>
  <c r="K172" i="16"/>
  <c r="J172" i="16"/>
  <c r="I172" i="16"/>
  <c r="D172" i="16"/>
  <c r="C172" i="16"/>
  <c r="A172" i="16"/>
  <c r="K171" i="16"/>
  <c r="J171" i="16"/>
  <c r="I171" i="16"/>
  <c r="D171" i="16"/>
  <c r="C171" i="16"/>
  <c r="A171" i="16"/>
  <c r="K170" i="16"/>
  <c r="J170" i="16"/>
  <c r="I170" i="16"/>
  <c r="D170" i="16"/>
  <c r="C170" i="16"/>
  <c r="A170" i="16"/>
  <c r="K169" i="16"/>
  <c r="J169" i="16"/>
  <c r="I169" i="16"/>
  <c r="D169" i="16"/>
  <c r="C169" i="16"/>
  <c r="A169" i="16"/>
  <c r="K168" i="16"/>
  <c r="J168" i="16"/>
  <c r="I168" i="16"/>
  <c r="D168" i="16"/>
  <c r="C168" i="16"/>
  <c r="A168" i="16"/>
  <c r="K167" i="16"/>
  <c r="J167" i="16"/>
  <c r="I167" i="16"/>
  <c r="D167" i="16"/>
  <c r="C167" i="16"/>
  <c r="A167" i="16"/>
  <c r="K166" i="16"/>
  <c r="J166" i="16"/>
  <c r="I166" i="16"/>
  <c r="D166" i="16"/>
  <c r="C166" i="16"/>
  <c r="A166" i="16"/>
  <c r="K165" i="16"/>
  <c r="J165" i="16"/>
  <c r="I165" i="16"/>
  <c r="D165" i="16"/>
  <c r="C165" i="16"/>
  <c r="A165" i="16"/>
  <c r="K164" i="16"/>
  <c r="J164" i="16"/>
  <c r="I164" i="16"/>
  <c r="D164" i="16"/>
  <c r="C164" i="16"/>
  <c r="A164" i="16"/>
  <c r="K163" i="16"/>
  <c r="J163" i="16"/>
  <c r="I163" i="16"/>
  <c r="D163" i="16"/>
  <c r="C163" i="16"/>
  <c r="A163" i="16"/>
  <c r="K162" i="16"/>
  <c r="J162" i="16"/>
  <c r="I162" i="16"/>
  <c r="D162" i="16"/>
  <c r="C162" i="16"/>
  <c r="A162" i="16"/>
  <c r="K161" i="16"/>
  <c r="J161" i="16"/>
  <c r="I161" i="16"/>
  <c r="D161" i="16"/>
  <c r="C161" i="16"/>
  <c r="A161" i="16"/>
  <c r="K160" i="16"/>
  <c r="J160" i="16"/>
  <c r="I160" i="16"/>
  <c r="D160" i="16"/>
  <c r="C160" i="16"/>
  <c r="A160" i="16"/>
  <c r="K159" i="16"/>
  <c r="J159" i="16"/>
  <c r="I159" i="16"/>
  <c r="D159" i="16"/>
  <c r="C159" i="16"/>
  <c r="A159" i="16"/>
  <c r="K158" i="16"/>
  <c r="J158" i="16"/>
  <c r="I158" i="16"/>
  <c r="D158" i="16"/>
  <c r="C158" i="16"/>
  <c r="A158" i="16"/>
  <c r="K157" i="16"/>
  <c r="J157" i="16"/>
  <c r="I157" i="16"/>
  <c r="D157" i="16"/>
  <c r="C157" i="16"/>
  <c r="A157" i="16"/>
  <c r="K156" i="16"/>
  <c r="J156" i="16"/>
  <c r="I156" i="16"/>
  <c r="D156" i="16"/>
  <c r="C156" i="16"/>
  <c r="A156" i="16"/>
  <c r="K155" i="16"/>
  <c r="J155" i="16"/>
  <c r="I155" i="16"/>
  <c r="D155" i="16"/>
  <c r="C155" i="16"/>
  <c r="A155" i="16"/>
  <c r="K154" i="16"/>
  <c r="J154" i="16"/>
  <c r="I154" i="16"/>
  <c r="D154" i="16"/>
  <c r="C154" i="16"/>
  <c r="A154" i="16"/>
  <c r="K153" i="16"/>
  <c r="J153" i="16"/>
  <c r="I153" i="16"/>
  <c r="D153" i="16"/>
  <c r="C153" i="16"/>
  <c r="A153" i="16"/>
  <c r="K152" i="16"/>
  <c r="J152" i="16"/>
  <c r="I152" i="16"/>
  <c r="D152" i="16"/>
  <c r="C152" i="16"/>
  <c r="A152" i="16"/>
  <c r="K151" i="16"/>
  <c r="J151" i="16"/>
  <c r="I151" i="16"/>
  <c r="D151" i="16"/>
  <c r="C151" i="16"/>
  <c r="A151" i="16"/>
  <c r="K150" i="16"/>
  <c r="J150" i="16"/>
  <c r="I150" i="16"/>
  <c r="D150" i="16"/>
  <c r="C150" i="16"/>
  <c r="A150" i="16"/>
  <c r="K149" i="16"/>
  <c r="J149" i="16"/>
  <c r="I149" i="16"/>
  <c r="D149" i="16"/>
  <c r="C149" i="16"/>
  <c r="A149" i="16"/>
  <c r="K148" i="16"/>
  <c r="J148" i="16"/>
  <c r="I148" i="16"/>
  <c r="D148" i="16"/>
  <c r="C148" i="16"/>
  <c r="A148" i="16"/>
  <c r="K147" i="16"/>
  <c r="J147" i="16"/>
  <c r="I147" i="16"/>
  <c r="D147" i="16"/>
  <c r="C147" i="16"/>
  <c r="A147" i="16"/>
  <c r="K146" i="16"/>
  <c r="J146" i="16"/>
  <c r="I146" i="16"/>
  <c r="D146" i="16"/>
  <c r="C146" i="16"/>
  <c r="A146" i="16"/>
  <c r="K145" i="16"/>
  <c r="J145" i="16"/>
  <c r="I145" i="16"/>
  <c r="D145" i="16"/>
  <c r="C145" i="16"/>
  <c r="A145" i="16"/>
  <c r="K144" i="16"/>
  <c r="J144" i="16"/>
  <c r="I144" i="16"/>
  <c r="D144" i="16"/>
  <c r="C144" i="16"/>
  <c r="A144" i="16"/>
  <c r="K143" i="16"/>
  <c r="J143" i="16"/>
  <c r="I143" i="16"/>
  <c r="D143" i="16"/>
  <c r="C143" i="16"/>
  <c r="A143" i="16"/>
  <c r="K142" i="16"/>
  <c r="J142" i="16"/>
  <c r="I142" i="16"/>
  <c r="D142" i="16"/>
  <c r="C142" i="16"/>
  <c r="A142" i="16"/>
  <c r="K141" i="16"/>
  <c r="J141" i="16"/>
  <c r="I141" i="16"/>
  <c r="D141" i="16"/>
  <c r="C141" i="16"/>
  <c r="A141" i="16"/>
  <c r="K140" i="16"/>
  <c r="J140" i="16"/>
  <c r="I140" i="16"/>
  <c r="D140" i="16"/>
  <c r="C140" i="16"/>
  <c r="A140" i="16"/>
  <c r="K139" i="16"/>
  <c r="J139" i="16"/>
  <c r="I139" i="16"/>
  <c r="D139" i="16"/>
  <c r="C139" i="16"/>
  <c r="A139" i="16"/>
  <c r="K138" i="16"/>
  <c r="J138" i="16"/>
  <c r="I138" i="16"/>
  <c r="D138" i="16"/>
  <c r="C138" i="16"/>
  <c r="A138" i="16"/>
  <c r="K137" i="16"/>
  <c r="J137" i="16"/>
  <c r="I137" i="16"/>
  <c r="D137" i="16"/>
  <c r="C137" i="16"/>
  <c r="A137" i="16"/>
  <c r="K136" i="16"/>
  <c r="J136" i="16"/>
  <c r="I136" i="16"/>
  <c r="D136" i="16"/>
  <c r="C136" i="16"/>
  <c r="A136" i="16"/>
  <c r="K135" i="16"/>
  <c r="J135" i="16"/>
  <c r="I135" i="16"/>
  <c r="D135" i="16"/>
  <c r="C135" i="16"/>
  <c r="A135" i="16"/>
  <c r="K134" i="16"/>
  <c r="J134" i="16"/>
  <c r="I134" i="16"/>
  <c r="D134" i="16"/>
  <c r="C134" i="16"/>
  <c r="A134" i="16"/>
  <c r="K133" i="16"/>
  <c r="J133" i="16"/>
  <c r="I133" i="16"/>
  <c r="D133" i="16"/>
  <c r="C133" i="16"/>
  <c r="A133" i="16"/>
  <c r="K132" i="16"/>
  <c r="J132" i="16"/>
  <c r="I132" i="16"/>
  <c r="D132" i="16"/>
  <c r="C132" i="16"/>
  <c r="A132" i="16"/>
  <c r="K131" i="16"/>
  <c r="J131" i="16"/>
  <c r="I131" i="16"/>
  <c r="D131" i="16"/>
  <c r="C131" i="16"/>
  <c r="A131" i="16"/>
  <c r="K130" i="16"/>
  <c r="J130" i="16"/>
  <c r="I130" i="16"/>
  <c r="D130" i="16"/>
  <c r="C130" i="16"/>
  <c r="A130" i="16"/>
  <c r="K129" i="16"/>
  <c r="J129" i="16"/>
  <c r="I129" i="16"/>
  <c r="D129" i="16"/>
  <c r="C129" i="16"/>
  <c r="A129" i="16"/>
  <c r="K128" i="16"/>
  <c r="J128" i="16"/>
  <c r="I128" i="16"/>
  <c r="D128" i="16"/>
  <c r="C128" i="16"/>
  <c r="A128" i="16"/>
  <c r="K127" i="16"/>
  <c r="J127" i="16"/>
  <c r="I127" i="16"/>
  <c r="D127" i="16"/>
  <c r="C127" i="16"/>
  <c r="A127" i="16"/>
  <c r="K126" i="16"/>
  <c r="J126" i="16"/>
  <c r="I126" i="16"/>
  <c r="D126" i="16"/>
  <c r="C126" i="16"/>
  <c r="A126" i="16"/>
  <c r="K125" i="16"/>
  <c r="J125" i="16"/>
  <c r="I125" i="16"/>
  <c r="D125" i="16"/>
  <c r="C125" i="16"/>
  <c r="A125" i="16"/>
  <c r="K124" i="16"/>
  <c r="J124" i="16"/>
  <c r="I124" i="16"/>
  <c r="D124" i="16"/>
  <c r="C124" i="16"/>
  <c r="A124" i="16"/>
  <c r="K123" i="16"/>
  <c r="J123" i="16"/>
  <c r="I123" i="16"/>
  <c r="D123" i="16"/>
  <c r="C123" i="16"/>
  <c r="A123" i="16"/>
  <c r="K122" i="16"/>
  <c r="J122" i="16"/>
  <c r="I122" i="16"/>
  <c r="D122" i="16"/>
  <c r="C122" i="16"/>
  <c r="A122" i="16"/>
  <c r="K121" i="16"/>
  <c r="J121" i="16"/>
  <c r="I121" i="16"/>
  <c r="D121" i="16"/>
  <c r="C121" i="16"/>
  <c r="A121" i="16"/>
  <c r="K120" i="16"/>
  <c r="J120" i="16"/>
  <c r="I120" i="16"/>
  <c r="D120" i="16"/>
  <c r="C120" i="16"/>
  <c r="A120" i="16"/>
  <c r="K119" i="16"/>
  <c r="J119" i="16"/>
  <c r="I119" i="16"/>
  <c r="D119" i="16"/>
  <c r="C119" i="16"/>
  <c r="A119" i="16"/>
  <c r="K118" i="16"/>
  <c r="J118" i="16"/>
  <c r="I118" i="16"/>
  <c r="D118" i="16"/>
  <c r="C118" i="16"/>
  <c r="A118" i="16"/>
  <c r="K117" i="16"/>
  <c r="J117" i="16"/>
  <c r="I117" i="16"/>
  <c r="D117" i="16"/>
  <c r="C117" i="16"/>
  <c r="A117" i="16"/>
  <c r="K116" i="16"/>
  <c r="J116" i="16"/>
  <c r="I116" i="16"/>
  <c r="D116" i="16"/>
  <c r="C116" i="16"/>
  <c r="A116" i="16"/>
  <c r="K115" i="16"/>
  <c r="J115" i="16"/>
  <c r="I115" i="16"/>
  <c r="D115" i="16"/>
  <c r="C115" i="16"/>
  <c r="A115" i="16"/>
  <c r="K114" i="16"/>
  <c r="J114" i="16"/>
  <c r="I114" i="16"/>
  <c r="D114" i="16"/>
  <c r="C114" i="16"/>
  <c r="A114" i="16"/>
  <c r="K113" i="16"/>
  <c r="J113" i="16"/>
  <c r="I113" i="16"/>
  <c r="D113" i="16"/>
  <c r="C113" i="16"/>
  <c r="A113" i="16"/>
  <c r="K112" i="16"/>
  <c r="J112" i="16"/>
  <c r="I112" i="16"/>
  <c r="D112" i="16"/>
  <c r="C112" i="16"/>
  <c r="A112" i="16"/>
  <c r="K111" i="16"/>
  <c r="J111" i="16"/>
  <c r="I111" i="16"/>
  <c r="D111" i="16"/>
  <c r="C111" i="16"/>
  <c r="A111" i="16"/>
  <c r="K110" i="16"/>
  <c r="J110" i="16"/>
  <c r="I110" i="16"/>
  <c r="D110" i="16"/>
  <c r="C110" i="16"/>
  <c r="A110" i="16"/>
  <c r="K109" i="16"/>
  <c r="J109" i="16"/>
  <c r="I109" i="16"/>
  <c r="D109" i="16"/>
  <c r="C109" i="16"/>
  <c r="A109" i="16"/>
  <c r="K108" i="16"/>
  <c r="J108" i="16"/>
  <c r="I108" i="16"/>
  <c r="D108" i="16"/>
  <c r="C108" i="16"/>
  <c r="A108" i="16"/>
  <c r="K107" i="16"/>
  <c r="J107" i="16"/>
  <c r="I107" i="16"/>
  <c r="D107" i="16"/>
  <c r="C107" i="16"/>
  <c r="A107" i="16"/>
  <c r="K106" i="16"/>
  <c r="J106" i="16"/>
  <c r="I106" i="16"/>
  <c r="D106" i="16"/>
  <c r="C106" i="16"/>
  <c r="A106" i="16"/>
  <c r="K105" i="16"/>
  <c r="J105" i="16"/>
  <c r="I105" i="16"/>
  <c r="D105" i="16"/>
  <c r="C105" i="16"/>
  <c r="A105" i="16"/>
  <c r="K104" i="16"/>
  <c r="J104" i="16"/>
  <c r="I104" i="16"/>
  <c r="D104" i="16"/>
  <c r="C104" i="16"/>
  <c r="A104" i="16"/>
  <c r="K103" i="16"/>
  <c r="J103" i="16"/>
  <c r="I103" i="16"/>
  <c r="D103" i="16"/>
  <c r="C103" i="16"/>
  <c r="A103" i="16"/>
  <c r="K102" i="16"/>
  <c r="J102" i="16"/>
  <c r="I102" i="16"/>
  <c r="D102" i="16"/>
  <c r="C102" i="16"/>
  <c r="A102" i="16"/>
  <c r="K101" i="16"/>
  <c r="J101" i="16"/>
  <c r="I101" i="16"/>
  <c r="D101" i="16"/>
  <c r="C101" i="16"/>
  <c r="A101" i="16"/>
  <c r="K100" i="16"/>
  <c r="J100" i="16"/>
  <c r="I100" i="16"/>
  <c r="D100" i="16"/>
  <c r="C100" i="16"/>
  <c r="A100" i="16"/>
  <c r="K99" i="16"/>
  <c r="J99" i="16"/>
  <c r="I99" i="16"/>
  <c r="D99" i="16"/>
  <c r="C99" i="16"/>
  <c r="A99" i="16"/>
  <c r="K98" i="16"/>
  <c r="J98" i="16"/>
  <c r="I98" i="16"/>
  <c r="D98" i="16"/>
  <c r="C98" i="16"/>
  <c r="A98" i="16"/>
  <c r="K97" i="16"/>
  <c r="J97" i="16"/>
  <c r="I97" i="16"/>
  <c r="D97" i="16"/>
  <c r="C97" i="16"/>
  <c r="A97" i="16"/>
  <c r="K96" i="16"/>
  <c r="J96" i="16"/>
  <c r="I96" i="16"/>
  <c r="D96" i="16"/>
  <c r="C96" i="16"/>
  <c r="A96" i="16"/>
  <c r="K95" i="16"/>
  <c r="J95" i="16"/>
  <c r="I95" i="16"/>
  <c r="D95" i="16"/>
  <c r="C95" i="16"/>
  <c r="A95" i="16"/>
  <c r="K94" i="16"/>
  <c r="J94" i="16"/>
  <c r="I94" i="16"/>
  <c r="D94" i="16"/>
  <c r="C94" i="16"/>
  <c r="A94" i="16"/>
  <c r="K93" i="16"/>
  <c r="J93" i="16"/>
  <c r="I93" i="16"/>
  <c r="D93" i="16"/>
  <c r="C93" i="16"/>
  <c r="A93" i="16"/>
  <c r="K92" i="16"/>
  <c r="J92" i="16"/>
  <c r="I92" i="16"/>
  <c r="D92" i="16"/>
  <c r="C92" i="16"/>
  <c r="A92" i="16"/>
  <c r="K91" i="16"/>
  <c r="J91" i="16"/>
  <c r="I91" i="16"/>
  <c r="D91" i="16"/>
  <c r="C91" i="16"/>
  <c r="A91" i="16"/>
  <c r="K90" i="16"/>
  <c r="J90" i="16"/>
  <c r="I90" i="16"/>
  <c r="D90" i="16"/>
  <c r="C90" i="16"/>
  <c r="A90" i="16"/>
  <c r="K89" i="16"/>
  <c r="J89" i="16"/>
  <c r="I89" i="16"/>
  <c r="D89" i="16"/>
  <c r="C89" i="16"/>
  <c r="A89" i="16"/>
  <c r="K88" i="16"/>
  <c r="J88" i="16"/>
  <c r="I88" i="16"/>
  <c r="D88" i="16"/>
  <c r="C88" i="16"/>
  <c r="A88" i="16"/>
  <c r="K87" i="16"/>
  <c r="J87" i="16"/>
  <c r="I87" i="16"/>
  <c r="D87" i="16"/>
  <c r="C87" i="16"/>
  <c r="A87" i="16"/>
  <c r="K86" i="16"/>
  <c r="J86" i="16"/>
  <c r="I86" i="16"/>
  <c r="D86" i="16"/>
  <c r="C86" i="16"/>
  <c r="A86" i="16"/>
  <c r="K85" i="16"/>
  <c r="J85" i="16"/>
  <c r="I85" i="16"/>
  <c r="D85" i="16"/>
  <c r="C85" i="16"/>
  <c r="A85" i="16"/>
  <c r="K84" i="16"/>
  <c r="J84" i="16"/>
  <c r="I84" i="16"/>
  <c r="D84" i="16"/>
  <c r="C84" i="16"/>
  <c r="A84" i="16"/>
  <c r="K83" i="16"/>
  <c r="J83" i="16"/>
  <c r="I83" i="16"/>
  <c r="D83" i="16"/>
  <c r="C83" i="16"/>
  <c r="A83" i="16"/>
  <c r="K82" i="16"/>
  <c r="J82" i="16"/>
  <c r="I82" i="16"/>
  <c r="D82" i="16"/>
  <c r="C82" i="16"/>
  <c r="A82" i="16"/>
  <c r="K81" i="16"/>
  <c r="J81" i="16"/>
  <c r="I81" i="16"/>
  <c r="D81" i="16"/>
  <c r="C81" i="16"/>
  <c r="A81" i="16"/>
  <c r="K80" i="16"/>
  <c r="J80" i="16"/>
  <c r="I80" i="16"/>
  <c r="D80" i="16"/>
  <c r="C80" i="16"/>
  <c r="A80" i="16"/>
  <c r="K79" i="16"/>
  <c r="J79" i="16"/>
  <c r="I79" i="16"/>
  <c r="D79" i="16"/>
  <c r="C79" i="16"/>
  <c r="A79" i="16"/>
  <c r="K78" i="16"/>
  <c r="J78" i="16"/>
  <c r="I78" i="16"/>
  <c r="D78" i="16"/>
  <c r="C78" i="16"/>
  <c r="A78" i="16"/>
  <c r="K77" i="16"/>
  <c r="J77" i="16"/>
  <c r="I77" i="16"/>
  <c r="D77" i="16"/>
  <c r="C77" i="16"/>
  <c r="A77" i="16"/>
  <c r="K76" i="16"/>
  <c r="J76" i="16"/>
  <c r="I76" i="16"/>
  <c r="D76" i="16"/>
  <c r="C76" i="16"/>
  <c r="A76" i="16"/>
  <c r="K75" i="16"/>
  <c r="J75" i="16"/>
  <c r="I75" i="16"/>
  <c r="D75" i="16"/>
  <c r="C75" i="16"/>
  <c r="A75" i="16"/>
  <c r="K74" i="16"/>
  <c r="J74" i="16"/>
  <c r="I74" i="16"/>
  <c r="D74" i="16"/>
  <c r="C74" i="16"/>
  <c r="A74" i="16"/>
  <c r="K73" i="16"/>
  <c r="J73" i="16"/>
  <c r="I73" i="16"/>
  <c r="D73" i="16"/>
  <c r="C73" i="16"/>
  <c r="A73" i="16"/>
  <c r="K72" i="16"/>
  <c r="J72" i="16"/>
  <c r="I72" i="16"/>
  <c r="D72" i="16"/>
  <c r="C72" i="16"/>
  <c r="A72" i="16"/>
  <c r="K71" i="16"/>
  <c r="J71" i="16"/>
  <c r="I71" i="16"/>
  <c r="D71" i="16"/>
  <c r="C71" i="16"/>
  <c r="A71" i="16"/>
  <c r="K70" i="16"/>
  <c r="J70" i="16"/>
  <c r="I70" i="16"/>
  <c r="D70" i="16"/>
  <c r="C70" i="16"/>
  <c r="A70" i="16"/>
  <c r="K69" i="16"/>
  <c r="J69" i="16"/>
  <c r="I69" i="16"/>
  <c r="D69" i="16"/>
  <c r="C69" i="16"/>
  <c r="A69" i="16"/>
  <c r="K68" i="16"/>
  <c r="J68" i="16"/>
  <c r="I68" i="16"/>
  <c r="D68" i="16"/>
  <c r="C68" i="16"/>
  <c r="A68" i="16"/>
  <c r="K67" i="16"/>
  <c r="J67" i="16"/>
  <c r="I67" i="16"/>
  <c r="D67" i="16"/>
  <c r="C67" i="16"/>
  <c r="A67" i="16"/>
  <c r="K66" i="16"/>
  <c r="J66" i="16"/>
  <c r="I66" i="16"/>
  <c r="D66" i="16"/>
  <c r="C66" i="16"/>
  <c r="A66" i="16"/>
  <c r="K65" i="16"/>
  <c r="J65" i="16"/>
  <c r="I65" i="16"/>
  <c r="D65" i="16"/>
  <c r="C65" i="16"/>
  <c r="A65" i="16"/>
  <c r="K64" i="16"/>
  <c r="J64" i="16"/>
  <c r="I64" i="16"/>
  <c r="D64" i="16"/>
  <c r="C64" i="16"/>
  <c r="A64" i="16"/>
  <c r="K63" i="16"/>
  <c r="J63" i="16"/>
  <c r="I63" i="16"/>
  <c r="D63" i="16"/>
  <c r="C63" i="16"/>
  <c r="A63" i="16"/>
  <c r="K62" i="16"/>
  <c r="J62" i="16"/>
  <c r="I62" i="16"/>
  <c r="D62" i="16"/>
  <c r="C62" i="16"/>
  <c r="A62" i="16"/>
  <c r="K61" i="16"/>
  <c r="J61" i="16"/>
  <c r="I61" i="16"/>
  <c r="D61" i="16"/>
  <c r="C61" i="16"/>
  <c r="A61" i="16"/>
  <c r="K60" i="16"/>
  <c r="J60" i="16"/>
  <c r="I60" i="16"/>
  <c r="D60" i="16"/>
  <c r="C60" i="16"/>
  <c r="A60" i="16"/>
  <c r="K59" i="16"/>
  <c r="J59" i="16"/>
  <c r="I59" i="16"/>
  <c r="D59" i="16"/>
  <c r="C59" i="16"/>
  <c r="A59" i="16"/>
  <c r="K58" i="16"/>
  <c r="J58" i="16"/>
  <c r="I58" i="16"/>
  <c r="D58" i="16"/>
  <c r="C58" i="16"/>
  <c r="A58" i="16"/>
  <c r="K57" i="16"/>
  <c r="J57" i="16"/>
  <c r="I57" i="16"/>
  <c r="D57" i="16"/>
  <c r="C57" i="16"/>
  <c r="A57" i="16"/>
  <c r="K56" i="16"/>
  <c r="J56" i="16"/>
  <c r="I56" i="16"/>
  <c r="D56" i="16"/>
  <c r="C56" i="16"/>
  <c r="A56" i="16"/>
  <c r="K55" i="16"/>
  <c r="J55" i="16"/>
  <c r="I55" i="16"/>
  <c r="D55" i="16"/>
  <c r="C55" i="16"/>
  <c r="A55" i="16"/>
  <c r="K54" i="16"/>
  <c r="J54" i="16"/>
  <c r="I54" i="16"/>
  <c r="D54" i="16"/>
  <c r="C54" i="16"/>
  <c r="A54" i="16"/>
  <c r="K53" i="16"/>
  <c r="J53" i="16"/>
  <c r="I53" i="16"/>
  <c r="D53" i="16"/>
  <c r="C53" i="16"/>
  <c r="A53" i="16"/>
  <c r="K52" i="16"/>
  <c r="J52" i="16"/>
  <c r="I52" i="16"/>
  <c r="D52" i="16"/>
  <c r="C52" i="16"/>
  <c r="A52" i="16"/>
  <c r="K51" i="16"/>
  <c r="J51" i="16"/>
  <c r="I51" i="16"/>
  <c r="D51" i="16"/>
  <c r="C51" i="16"/>
  <c r="A51" i="16"/>
  <c r="K50" i="16"/>
  <c r="J50" i="16"/>
  <c r="I50" i="16"/>
  <c r="D50" i="16"/>
  <c r="C50" i="16"/>
  <c r="A50" i="16"/>
  <c r="K49" i="16"/>
  <c r="J49" i="16"/>
  <c r="I49" i="16"/>
  <c r="D49" i="16"/>
  <c r="C49" i="16"/>
  <c r="A49" i="16"/>
  <c r="K48" i="16"/>
  <c r="J48" i="16"/>
  <c r="I48" i="16"/>
  <c r="D48" i="16"/>
  <c r="C48" i="16"/>
  <c r="A48" i="16"/>
  <c r="K47" i="16"/>
  <c r="J47" i="16"/>
  <c r="I47" i="16"/>
  <c r="D47" i="16"/>
  <c r="C47" i="16"/>
  <c r="A47" i="16"/>
  <c r="K46" i="16"/>
  <c r="J46" i="16"/>
  <c r="I46" i="16"/>
  <c r="D46" i="16"/>
  <c r="C46" i="16"/>
  <c r="A46" i="16"/>
  <c r="K45" i="16"/>
  <c r="J45" i="16"/>
  <c r="I45" i="16"/>
  <c r="D45" i="16"/>
  <c r="C45" i="16"/>
  <c r="A45" i="16"/>
  <c r="K44" i="16"/>
  <c r="J44" i="16"/>
  <c r="I44" i="16"/>
  <c r="D44" i="16"/>
  <c r="C44" i="16"/>
  <c r="A44" i="16"/>
  <c r="K43" i="16"/>
  <c r="J43" i="16"/>
  <c r="I43" i="16"/>
  <c r="D43" i="16"/>
  <c r="C43" i="16"/>
  <c r="A43" i="16"/>
  <c r="K42" i="16"/>
  <c r="J42" i="16"/>
  <c r="I42" i="16"/>
  <c r="D42" i="16"/>
  <c r="C42" i="16"/>
  <c r="A42" i="16"/>
  <c r="K41" i="16"/>
  <c r="J41" i="16"/>
  <c r="I41" i="16"/>
  <c r="D41" i="16"/>
  <c r="C41" i="16"/>
  <c r="A41" i="16"/>
  <c r="K40" i="16"/>
  <c r="J40" i="16"/>
  <c r="I40" i="16"/>
  <c r="D40" i="16"/>
  <c r="C40" i="16"/>
  <c r="A40" i="16"/>
  <c r="K39" i="16"/>
  <c r="J39" i="16"/>
  <c r="I39" i="16"/>
  <c r="D39" i="16"/>
  <c r="C39" i="16"/>
  <c r="A39" i="16"/>
  <c r="K38" i="16"/>
  <c r="J38" i="16"/>
  <c r="I38" i="16"/>
  <c r="D38" i="16"/>
  <c r="C38" i="16"/>
  <c r="A38" i="16"/>
  <c r="K37" i="16"/>
  <c r="J37" i="16"/>
  <c r="I37" i="16"/>
  <c r="D37" i="16"/>
  <c r="C37" i="16"/>
  <c r="A37" i="16"/>
  <c r="K36" i="16"/>
  <c r="J36" i="16"/>
  <c r="I36" i="16"/>
  <c r="D36" i="16"/>
  <c r="C36" i="16"/>
  <c r="A36" i="16"/>
  <c r="K35" i="16"/>
  <c r="J35" i="16"/>
  <c r="I35" i="16"/>
  <c r="D35" i="16"/>
  <c r="C35" i="16"/>
  <c r="A35" i="16"/>
  <c r="K34" i="16"/>
  <c r="J34" i="16"/>
  <c r="I34" i="16"/>
  <c r="D34" i="16"/>
  <c r="C34" i="16"/>
  <c r="A34" i="16"/>
  <c r="K33" i="16"/>
  <c r="J33" i="16"/>
  <c r="I33" i="16"/>
  <c r="D33" i="16"/>
  <c r="C33" i="16"/>
  <c r="A33" i="16"/>
  <c r="K32" i="16"/>
  <c r="J32" i="16"/>
  <c r="I32" i="16"/>
  <c r="D32" i="16"/>
  <c r="C32" i="16"/>
  <c r="A32" i="16"/>
  <c r="K31" i="16"/>
  <c r="J31" i="16"/>
  <c r="I31" i="16"/>
  <c r="D31" i="16"/>
  <c r="C31" i="16"/>
  <c r="A31" i="16"/>
  <c r="K30" i="16"/>
  <c r="J30" i="16"/>
  <c r="I30" i="16"/>
  <c r="D30" i="16"/>
  <c r="C30" i="16"/>
  <c r="A30" i="16"/>
  <c r="K29" i="16"/>
  <c r="J29" i="16"/>
  <c r="I29" i="16"/>
  <c r="D29" i="16"/>
  <c r="C29" i="16"/>
  <c r="A29" i="16"/>
  <c r="K28" i="16"/>
  <c r="J28" i="16"/>
  <c r="I28" i="16"/>
  <c r="D28" i="16"/>
  <c r="C28" i="16"/>
  <c r="A28" i="16"/>
  <c r="K27" i="16"/>
  <c r="J27" i="16"/>
  <c r="I27" i="16"/>
  <c r="D27" i="16"/>
  <c r="C27" i="16"/>
  <c r="A27" i="16"/>
  <c r="K26" i="16"/>
  <c r="J26" i="16"/>
  <c r="I26" i="16"/>
  <c r="D26" i="16"/>
  <c r="C26" i="16"/>
  <c r="A26" i="16"/>
  <c r="K25" i="16"/>
  <c r="J25" i="16"/>
  <c r="I25" i="16"/>
  <c r="D25" i="16"/>
  <c r="C25" i="16"/>
  <c r="A25" i="16"/>
  <c r="K24" i="16"/>
  <c r="J24" i="16"/>
  <c r="I24" i="16"/>
  <c r="D24" i="16"/>
  <c r="C24" i="16"/>
  <c r="A24" i="16"/>
  <c r="K23" i="16"/>
  <c r="J23" i="16"/>
  <c r="I23" i="16"/>
  <c r="D23" i="16"/>
  <c r="C23" i="16"/>
  <c r="A23" i="16"/>
  <c r="K22" i="16"/>
  <c r="J22" i="16"/>
  <c r="I22" i="16"/>
  <c r="D22" i="16"/>
  <c r="C22" i="16"/>
  <c r="A22" i="16"/>
  <c r="K21" i="16"/>
  <c r="J21" i="16"/>
  <c r="I21" i="16"/>
  <c r="D21" i="16"/>
  <c r="C21" i="16"/>
  <c r="A21" i="16"/>
  <c r="K20" i="16"/>
  <c r="J20" i="16"/>
  <c r="I20" i="16"/>
  <c r="D20" i="16"/>
  <c r="C20" i="16"/>
  <c r="A20" i="16"/>
  <c r="K19" i="16"/>
  <c r="J19" i="16"/>
  <c r="I19" i="16"/>
  <c r="D19" i="16"/>
  <c r="C19" i="16"/>
  <c r="A19" i="16"/>
  <c r="K18" i="16"/>
  <c r="J18" i="16"/>
  <c r="I18" i="16"/>
  <c r="D18" i="16"/>
  <c r="C18" i="16"/>
  <c r="A18" i="16"/>
  <c r="K17" i="16"/>
  <c r="J17" i="16"/>
  <c r="I17" i="16"/>
  <c r="D17" i="16"/>
  <c r="C17" i="16"/>
  <c r="A17" i="16"/>
  <c r="K16" i="16"/>
  <c r="J16" i="16"/>
  <c r="I16" i="16"/>
  <c r="D16" i="16"/>
  <c r="C16" i="16"/>
  <c r="A16" i="16"/>
  <c r="K15" i="16"/>
  <c r="J15" i="16"/>
  <c r="I15" i="16"/>
  <c r="D15" i="16"/>
  <c r="C15" i="16"/>
  <c r="A15" i="16"/>
  <c r="K14" i="16"/>
  <c r="J14" i="16"/>
  <c r="I14" i="16"/>
  <c r="D14" i="16"/>
  <c r="C14" i="16"/>
  <c r="A14" i="16"/>
  <c r="B9" i="16"/>
  <c r="B10" i="16" s="1"/>
  <c r="B8" i="16"/>
  <c r="J208" i="15"/>
  <c r="K208" i="15" s="1"/>
  <c r="G208" i="15"/>
  <c r="D208" i="15"/>
  <c r="C208" i="15"/>
  <c r="B208" i="15"/>
  <c r="J207" i="15"/>
  <c r="K207" i="15" s="1"/>
  <c r="G207" i="15"/>
  <c r="D207" i="15"/>
  <c r="C207" i="15"/>
  <c r="B207" i="15"/>
  <c r="J206" i="15"/>
  <c r="K206" i="15" s="1"/>
  <c r="G206" i="15"/>
  <c r="D206" i="15"/>
  <c r="C206" i="15"/>
  <c r="B206" i="15"/>
  <c r="J205" i="15"/>
  <c r="K205" i="15" s="1"/>
  <c r="G205" i="15"/>
  <c r="D205" i="15"/>
  <c r="C205" i="15"/>
  <c r="B205" i="15"/>
  <c r="J204" i="15"/>
  <c r="K204" i="15" s="1"/>
  <c r="G204" i="15"/>
  <c r="D204" i="15"/>
  <c r="C204" i="15"/>
  <c r="B204" i="15"/>
  <c r="J203" i="15"/>
  <c r="K203" i="15" s="1"/>
  <c r="G203" i="15"/>
  <c r="D203" i="15"/>
  <c r="C203" i="15"/>
  <c r="B203" i="15"/>
  <c r="J202" i="15"/>
  <c r="K202" i="15" s="1"/>
  <c r="G202" i="15"/>
  <c r="D202" i="15"/>
  <c r="C202" i="15"/>
  <c r="B202" i="15"/>
  <c r="K201" i="15"/>
  <c r="J201" i="15"/>
  <c r="G201" i="15"/>
  <c r="D201" i="15"/>
  <c r="C201" i="15"/>
  <c r="B201" i="15"/>
  <c r="J200" i="15"/>
  <c r="K200" i="15" s="1"/>
  <c r="G200" i="15"/>
  <c r="D200" i="15"/>
  <c r="C200" i="15"/>
  <c r="B200" i="15"/>
  <c r="J199" i="15"/>
  <c r="K199" i="15" s="1"/>
  <c r="G199" i="15"/>
  <c r="D199" i="15"/>
  <c r="C199" i="15"/>
  <c r="B199" i="15"/>
  <c r="J198" i="15"/>
  <c r="K198" i="15" s="1"/>
  <c r="G198" i="15"/>
  <c r="D198" i="15"/>
  <c r="C198" i="15"/>
  <c r="B198" i="15"/>
  <c r="J197" i="15"/>
  <c r="K197" i="15" s="1"/>
  <c r="G197" i="15"/>
  <c r="D197" i="15"/>
  <c r="C197" i="15"/>
  <c r="B197" i="15"/>
  <c r="J196" i="15"/>
  <c r="K196" i="15" s="1"/>
  <c r="G196" i="15"/>
  <c r="D196" i="15"/>
  <c r="C196" i="15"/>
  <c r="B196" i="15"/>
  <c r="J195" i="15"/>
  <c r="K195" i="15" s="1"/>
  <c r="G195" i="15"/>
  <c r="D195" i="15"/>
  <c r="C195" i="15"/>
  <c r="B195" i="15"/>
  <c r="J194" i="15"/>
  <c r="K194" i="15" s="1"/>
  <c r="G194" i="15"/>
  <c r="D194" i="15"/>
  <c r="C194" i="15"/>
  <c r="B194" i="15"/>
  <c r="J193" i="15"/>
  <c r="K193" i="15" s="1"/>
  <c r="G193" i="15"/>
  <c r="D193" i="15"/>
  <c r="C193" i="15"/>
  <c r="B193" i="15"/>
  <c r="J192" i="15"/>
  <c r="K192" i="15" s="1"/>
  <c r="G192" i="15"/>
  <c r="D192" i="15"/>
  <c r="C192" i="15"/>
  <c r="B192" i="15"/>
  <c r="J191" i="15"/>
  <c r="K191" i="15" s="1"/>
  <c r="G191" i="15"/>
  <c r="D191" i="15"/>
  <c r="C191" i="15"/>
  <c r="B191" i="15"/>
  <c r="J190" i="15"/>
  <c r="K190" i="15" s="1"/>
  <c r="G190" i="15"/>
  <c r="D190" i="15"/>
  <c r="C190" i="15"/>
  <c r="B190" i="15"/>
  <c r="J189" i="15"/>
  <c r="K189" i="15" s="1"/>
  <c r="G189" i="15"/>
  <c r="D189" i="15"/>
  <c r="C189" i="15"/>
  <c r="B189" i="15"/>
  <c r="J188" i="15"/>
  <c r="K188" i="15" s="1"/>
  <c r="G188" i="15"/>
  <c r="D188" i="15"/>
  <c r="C188" i="15"/>
  <c r="B188" i="15"/>
  <c r="J187" i="15"/>
  <c r="K187" i="15" s="1"/>
  <c r="G187" i="15"/>
  <c r="D187" i="15"/>
  <c r="C187" i="15"/>
  <c r="B187" i="15"/>
  <c r="J186" i="15"/>
  <c r="K186" i="15" s="1"/>
  <c r="G186" i="15"/>
  <c r="D186" i="15"/>
  <c r="C186" i="15"/>
  <c r="B186" i="15"/>
  <c r="J185" i="15"/>
  <c r="K185" i="15" s="1"/>
  <c r="G185" i="15"/>
  <c r="D185" i="15"/>
  <c r="C185" i="15"/>
  <c r="B185" i="15"/>
  <c r="J184" i="15"/>
  <c r="K184" i="15" s="1"/>
  <c r="G184" i="15"/>
  <c r="D184" i="15"/>
  <c r="C184" i="15"/>
  <c r="B184" i="15"/>
  <c r="J183" i="15"/>
  <c r="K183" i="15" s="1"/>
  <c r="G183" i="15"/>
  <c r="D183" i="15"/>
  <c r="C183" i="15"/>
  <c r="B183" i="15"/>
  <c r="J182" i="15"/>
  <c r="K182" i="15" s="1"/>
  <c r="G182" i="15"/>
  <c r="D182" i="15"/>
  <c r="C182" i="15"/>
  <c r="B182" i="15"/>
  <c r="J181" i="15"/>
  <c r="K181" i="15" s="1"/>
  <c r="G181" i="15"/>
  <c r="D181" i="15"/>
  <c r="C181" i="15"/>
  <c r="B181" i="15"/>
  <c r="J180" i="15"/>
  <c r="K180" i="15" s="1"/>
  <c r="G180" i="15"/>
  <c r="D180" i="15"/>
  <c r="C180" i="15"/>
  <c r="B180" i="15"/>
  <c r="J179" i="15"/>
  <c r="K179" i="15" s="1"/>
  <c r="G179" i="15"/>
  <c r="D179" i="15"/>
  <c r="C179" i="15"/>
  <c r="B179" i="15"/>
  <c r="J178" i="15"/>
  <c r="K178" i="15" s="1"/>
  <c r="G178" i="15"/>
  <c r="D178" i="15"/>
  <c r="C178" i="15"/>
  <c r="B178" i="15"/>
  <c r="J177" i="15"/>
  <c r="K177" i="15" s="1"/>
  <c r="G177" i="15"/>
  <c r="D177" i="15"/>
  <c r="C177" i="15"/>
  <c r="B177" i="15"/>
  <c r="J176" i="15"/>
  <c r="K176" i="15" s="1"/>
  <c r="G176" i="15"/>
  <c r="D176" i="15"/>
  <c r="C176" i="15"/>
  <c r="B176" i="15"/>
  <c r="J175" i="15"/>
  <c r="K175" i="15" s="1"/>
  <c r="G175" i="15"/>
  <c r="D175" i="15"/>
  <c r="C175" i="15"/>
  <c r="B175" i="15"/>
  <c r="J174" i="15"/>
  <c r="K174" i="15" s="1"/>
  <c r="G174" i="15"/>
  <c r="D174" i="15"/>
  <c r="C174" i="15"/>
  <c r="B174" i="15"/>
  <c r="J173" i="15"/>
  <c r="K173" i="15" s="1"/>
  <c r="G173" i="15"/>
  <c r="D173" i="15"/>
  <c r="C173" i="15"/>
  <c r="B173" i="15"/>
  <c r="J172" i="15"/>
  <c r="K172" i="15" s="1"/>
  <c r="G172" i="15"/>
  <c r="D172" i="15"/>
  <c r="C172" i="15"/>
  <c r="B172" i="15"/>
  <c r="K171" i="15"/>
  <c r="J171" i="15"/>
  <c r="G171" i="15"/>
  <c r="D171" i="15"/>
  <c r="C171" i="15"/>
  <c r="B171" i="15"/>
  <c r="J170" i="15"/>
  <c r="K170" i="15" s="1"/>
  <c r="G170" i="15"/>
  <c r="D170" i="15"/>
  <c r="C170" i="15"/>
  <c r="B170" i="15"/>
  <c r="J169" i="15"/>
  <c r="K169" i="15" s="1"/>
  <c r="G169" i="15"/>
  <c r="D169" i="15"/>
  <c r="C169" i="15"/>
  <c r="B169" i="15"/>
  <c r="J168" i="15"/>
  <c r="K168" i="15" s="1"/>
  <c r="G168" i="15"/>
  <c r="D168" i="15"/>
  <c r="C168" i="15"/>
  <c r="B168" i="15"/>
  <c r="J167" i="15"/>
  <c r="K167" i="15" s="1"/>
  <c r="G167" i="15"/>
  <c r="D167" i="15"/>
  <c r="C167" i="15"/>
  <c r="B167" i="15"/>
  <c r="J166" i="15"/>
  <c r="K166" i="15" s="1"/>
  <c r="G166" i="15"/>
  <c r="D166" i="15"/>
  <c r="C166" i="15"/>
  <c r="B166" i="15"/>
  <c r="J165" i="15"/>
  <c r="K165" i="15" s="1"/>
  <c r="G165" i="15"/>
  <c r="D165" i="15"/>
  <c r="C165" i="15"/>
  <c r="B165" i="15"/>
  <c r="J164" i="15"/>
  <c r="K164" i="15" s="1"/>
  <c r="G164" i="15"/>
  <c r="D164" i="15"/>
  <c r="C164" i="15"/>
  <c r="B164" i="15"/>
  <c r="J163" i="15"/>
  <c r="K163" i="15" s="1"/>
  <c r="G163" i="15"/>
  <c r="D163" i="15"/>
  <c r="C163" i="15"/>
  <c r="B163" i="15"/>
  <c r="J162" i="15"/>
  <c r="K162" i="15" s="1"/>
  <c r="G162" i="15"/>
  <c r="D162" i="15"/>
  <c r="C162" i="15"/>
  <c r="B162" i="15"/>
  <c r="J161" i="15"/>
  <c r="K161" i="15" s="1"/>
  <c r="G161" i="15"/>
  <c r="D161" i="15"/>
  <c r="C161" i="15"/>
  <c r="B161" i="15"/>
  <c r="J160" i="15"/>
  <c r="K160" i="15" s="1"/>
  <c r="G160" i="15"/>
  <c r="D160" i="15"/>
  <c r="C160" i="15"/>
  <c r="B160" i="15"/>
  <c r="J159" i="15"/>
  <c r="K159" i="15" s="1"/>
  <c r="G159" i="15"/>
  <c r="D159" i="15"/>
  <c r="C159" i="15"/>
  <c r="B159" i="15"/>
  <c r="J158" i="15"/>
  <c r="K158" i="15" s="1"/>
  <c r="G158" i="15"/>
  <c r="D158" i="15"/>
  <c r="C158" i="15"/>
  <c r="B158" i="15"/>
  <c r="J157" i="15"/>
  <c r="K157" i="15" s="1"/>
  <c r="G157" i="15"/>
  <c r="D157" i="15"/>
  <c r="C157" i="15"/>
  <c r="B157" i="15"/>
  <c r="J156" i="15"/>
  <c r="K156" i="15" s="1"/>
  <c r="G156" i="15"/>
  <c r="D156" i="15"/>
  <c r="C156" i="15"/>
  <c r="B156" i="15"/>
  <c r="J155" i="15"/>
  <c r="K155" i="15" s="1"/>
  <c r="G155" i="15"/>
  <c r="D155" i="15"/>
  <c r="C155" i="15"/>
  <c r="B155" i="15"/>
  <c r="J154" i="15"/>
  <c r="K154" i="15" s="1"/>
  <c r="G154" i="15"/>
  <c r="D154" i="15"/>
  <c r="C154" i="15"/>
  <c r="B154" i="15"/>
  <c r="J153" i="15"/>
  <c r="K153" i="15" s="1"/>
  <c r="G153" i="15"/>
  <c r="D153" i="15"/>
  <c r="C153" i="15"/>
  <c r="B153" i="15"/>
  <c r="J152" i="15"/>
  <c r="K152" i="15" s="1"/>
  <c r="G152" i="15"/>
  <c r="D152" i="15"/>
  <c r="C152" i="15"/>
  <c r="B152" i="15"/>
  <c r="J151" i="15"/>
  <c r="K151" i="15" s="1"/>
  <c r="G151" i="15"/>
  <c r="D151" i="15"/>
  <c r="C151" i="15"/>
  <c r="B151" i="15"/>
  <c r="J150" i="15"/>
  <c r="K150" i="15" s="1"/>
  <c r="G150" i="15"/>
  <c r="D150" i="15"/>
  <c r="C150" i="15"/>
  <c r="B150" i="15"/>
  <c r="J149" i="15"/>
  <c r="K149" i="15" s="1"/>
  <c r="G149" i="15"/>
  <c r="D149" i="15"/>
  <c r="C149" i="15"/>
  <c r="B149" i="15"/>
  <c r="J148" i="15"/>
  <c r="K148" i="15" s="1"/>
  <c r="G148" i="15"/>
  <c r="D148" i="15"/>
  <c r="C148" i="15"/>
  <c r="B148" i="15"/>
  <c r="J147" i="15"/>
  <c r="K147" i="15" s="1"/>
  <c r="G147" i="15"/>
  <c r="D147" i="15"/>
  <c r="C147" i="15"/>
  <c r="B147" i="15"/>
  <c r="J146" i="15"/>
  <c r="K146" i="15" s="1"/>
  <c r="G146" i="15"/>
  <c r="D146" i="15"/>
  <c r="C146" i="15"/>
  <c r="B146" i="15"/>
  <c r="J145" i="15"/>
  <c r="K145" i="15" s="1"/>
  <c r="G145" i="15"/>
  <c r="D145" i="15"/>
  <c r="C145" i="15"/>
  <c r="B145" i="15"/>
  <c r="J144" i="15"/>
  <c r="K144" i="15" s="1"/>
  <c r="G144" i="15"/>
  <c r="D144" i="15"/>
  <c r="C144" i="15"/>
  <c r="B144" i="15"/>
  <c r="J143" i="15"/>
  <c r="K143" i="15" s="1"/>
  <c r="G143" i="15"/>
  <c r="D143" i="15"/>
  <c r="C143" i="15"/>
  <c r="B143" i="15"/>
  <c r="J142" i="15"/>
  <c r="K142" i="15" s="1"/>
  <c r="G142" i="15"/>
  <c r="D142" i="15"/>
  <c r="C142" i="15"/>
  <c r="B142" i="15"/>
  <c r="J141" i="15"/>
  <c r="K141" i="15" s="1"/>
  <c r="G141" i="15"/>
  <c r="D141" i="15"/>
  <c r="C141" i="15"/>
  <c r="B141" i="15"/>
  <c r="J140" i="15"/>
  <c r="K140" i="15" s="1"/>
  <c r="G140" i="15"/>
  <c r="D140" i="15"/>
  <c r="C140" i="15"/>
  <c r="B140" i="15"/>
  <c r="J139" i="15"/>
  <c r="K139" i="15" s="1"/>
  <c r="G139" i="15"/>
  <c r="D139" i="15"/>
  <c r="C139" i="15"/>
  <c r="B139" i="15"/>
  <c r="J138" i="15"/>
  <c r="K138" i="15" s="1"/>
  <c r="G138" i="15"/>
  <c r="D138" i="15"/>
  <c r="C138" i="15"/>
  <c r="B138" i="15"/>
  <c r="J137" i="15"/>
  <c r="K137" i="15" s="1"/>
  <c r="G137" i="15"/>
  <c r="D137" i="15"/>
  <c r="C137" i="15"/>
  <c r="B137" i="15"/>
  <c r="J136" i="15"/>
  <c r="K136" i="15" s="1"/>
  <c r="G136" i="15"/>
  <c r="D136" i="15"/>
  <c r="C136" i="15"/>
  <c r="B136" i="15"/>
  <c r="J135" i="15"/>
  <c r="K135" i="15" s="1"/>
  <c r="G135" i="15"/>
  <c r="D135" i="15"/>
  <c r="C135" i="15"/>
  <c r="B135" i="15"/>
  <c r="J134" i="15"/>
  <c r="K134" i="15" s="1"/>
  <c r="G134" i="15"/>
  <c r="D134" i="15"/>
  <c r="C134" i="15"/>
  <c r="B134" i="15"/>
  <c r="J133" i="15"/>
  <c r="K133" i="15" s="1"/>
  <c r="G133" i="15"/>
  <c r="D133" i="15"/>
  <c r="C133" i="15"/>
  <c r="B133" i="15"/>
  <c r="J132" i="15"/>
  <c r="K132" i="15" s="1"/>
  <c r="G132" i="15"/>
  <c r="D132" i="15"/>
  <c r="C132" i="15"/>
  <c r="B132" i="15"/>
  <c r="J131" i="15"/>
  <c r="K131" i="15" s="1"/>
  <c r="G131" i="15"/>
  <c r="D131" i="15"/>
  <c r="C131" i="15"/>
  <c r="B131" i="15"/>
  <c r="J130" i="15"/>
  <c r="K130" i="15" s="1"/>
  <c r="G130" i="15"/>
  <c r="D130" i="15"/>
  <c r="C130" i="15"/>
  <c r="B130" i="15"/>
  <c r="J129" i="15"/>
  <c r="K129" i="15" s="1"/>
  <c r="G129" i="15"/>
  <c r="D129" i="15"/>
  <c r="C129" i="15"/>
  <c r="B129" i="15"/>
  <c r="J128" i="15"/>
  <c r="K128" i="15" s="1"/>
  <c r="G128" i="15"/>
  <c r="D128" i="15"/>
  <c r="C128" i="15"/>
  <c r="B128" i="15"/>
  <c r="J127" i="15"/>
  <c r="K127" i="15" s="1"/>
  <c r="G127" i="15"/>
  <c r="D127" i="15"/>
  <c r="C127" i="15"/>
  <c r="B127" i="15"/>
  <c r="J126" i="15"/>
  <c r="K126" i="15" s="1"/>
  <c r="G126" i="15"/>
  <c r="D126" i="15"/>
  <c r="C126" i="15"/>
  <c r="B126" i="15"/>
  <c r="J125" i="15"/>
  <c r="K125" i="15" s="1"/>
  <c r="G125" i="15"/>
  <c r="D125" i="15"/>
  <c r="C125" i="15"/>
  <c r="B125" i="15"/>
  <c r="J124" i="15"/>
  <c r="K124" i="15" s="1"/>
  <c r="G124" i="15"/>
  <c r="D124" i="15"/>
  <c r="C124" i="15"/>
  <c r="B124" i="15"/>
  <c r="J123" i="15"/>
  <c r="K123" i="15" s="1"/>
  <c r="G123" i="15"/>
  <c r="D123" i="15"/>
  <c r="C123" i="15"/>
  <c r="B123" i="15"/>
  <c r="J122" i="15"/>
  <c r="K122" i="15" s="1"/>
  <c r="G122" i="15"/>
  <c r="D122" i="15"/>
  <c r="C122" i="15"/>
  <c r="B122" i="15"/>
  <c r="J121" i="15"/>
  <c r="K121" i="15" s="1"/>
  <c r="G121" i="15"/>
  <c r="D121" i="15"/>
  <c r="C121" i="15"/>
  <c r="B121" i="15"/>
  <c r="J120" i="15"/>
  <c r="K120" i="15" s="1"/>
  <c r="G120" i="15"/>
  <c r="D120" i="15"/>
  <c r="C120" i="15"/>
  <c r="B120" i="15"/>
  <c r="K119" i="15"/>
  <c r="J119" i="15"/>
  <c r="G119" i="15"/>
  <c r="D119" i="15"/>
  <c r="C119" i="15"/>
  <c r="B119" i="15"/>
  <c r="J118" i="15"/>
  <c r="K118" i="15" s="1"/>
  <c r="G118" i="15"/>
  <c r="D118" i="15"/>
  <c r="C118" i="15"/>
  <c r="B118" i="15"/>
  <c r="J117" i="15"/>
  <c r="K117" i="15" s="1"/>
  <c r="G117" i="15"/>
  <c r="D117" i="15"/>
  <c r="C117" i="15"/>
  <c r="B117" i="15"/>
  <c r="J116" i="15"/>
  <c r="K116" i="15" s="1"/>
  <c r="G116" i="15"/>
  <c r="D116" i="15"/>
  <c r="C116" i="15"/>
  <c r="B116" i="15"/>
  <c r="J115" i="15"/>
  <c r="K115" i="15" s="1"/>
  <c r="G115" i="15"/>
  <c r="D115" i="15"/>
  <c r="C115" i="15"/>
  <c r="B115" i="15"/>
  <c r="J114" i="15"/>
  <c r="K114" i="15" s="1"/>
  <c r="G114" i="15"/>
  <c r="D114" i="15"/>
  <c r="C114" i="15"/>
  <c r="B114" i="15"/>
  <c r="J113" i="15"/>
  <c r="K113" i="15" s="1"/>
  <c r="G113" i="15"/>
  <c r="D113" i="15"/>
  <c r="C113" i="15"/>
  <c r="B113" i="15"/>
  <c r="J112" i="15"/>
  <c r="K112" i="15" s="1"/>
  <c r="G112" i="15"/>
  <c r="D112" i="15"/>
  <c r="C112" i="15"/>
  <c r="B112" i="15"/>
  <c r="J111" i="15"/>
  <c r="K111" i="15" s="1"/>
  <c r="G111" i="15"/>
  <c r="D111" i="15"/>
  <c r="C111" i="15"/>
  <c r="B111" i="15"/>
  <c r="J110" i="15"/>
  <c r="K110" i="15" s="1"/>
  <c r="G110" i="15"/>
  <c r="D110" i="15"/>
  <c r="C110" i="15"/>
  <c r="B110" i="15"/>
  <c r="J109" i="15"/>
  <c r="K109" i="15" s="1"/>
  <c r="G109" i="15"/>
  <c r="D109" i="15"/>
  <c r="C109" i="15"/>
  <c r="B109" i="15"/>
  <c r="J108" i="15"/>
  <c r="K108" i="15" s="1"/>
  <c r="G108" i="15"/>
  <c r="D108" i="15"/>
  <c r="C108" i="15"/>
  <c r="B108" i="15"/>
  <c r="J107" i="15"/>
  <c r="K107" i="15" s="1"/>
  <c r="G107" i="15"/>
  <c r="D107" i="15"/>
  <c r="C107" i="15"/>
  <c r="B107" i="15"/>
  <c r="J106" i="15"/>
  <c r="K106" i="15" s="1"/>
  <c r="G106" i="15"/>
  <c r="D106" i="15"/>
  <c r="C106" i="15"/>
  <c r="B106" i="15"/>
  <c r="J105" i="15"/>
  <c r="K105" i="15" s="1"/>
  <c r="G105" i="15"/>
  <c r="D105" i="15"/>
  <c r="C105" i="15"/>
  <c r="B105" i="15"/>
  <c r="J104" i="15"/>
  <c r="K104" i="15" s="1"/>
  <c r="G104" i="15"/>
  <c r="D104" i="15"/>
  <c r="C104" i="15"/>
  <c r="B104" i="15"/>
  <c r="J103" i="15"/>
  <c r="K103" i="15" s="1"/>
  <c r="G103" i="15"/>
  <c r="D103" i="15"/>
  <c r="C103" i="15"/>
  <c r="B103" i="15"/>
  <c r="J102" i="15"/>
  <c r="K102" i="15" s="1"/>
  <c r="G102" i="15"/>
  <c r="D102" i="15"/>
  <c r="C102" i="15"/>
  <c r="B102" i="15"/>
  <c r="J101" i="15"/>
  <c r="K101" i="15" s="1"/>
  <c r="G101" i="15"/>
  <c r="D101" i="15"/>
  <c r="C101" i="15"/>
  <c r="B101" i="15"/>
  <c r="J100" i="15"/>
  <c r="K100" i="15" s="1"/>
  <c r="G100" i="15"/>
  <c r="D100" i="15"/>
  <c r="C100" i="15"/>
  <c r="B100" i="15"/>
  <c r="J99" i="15"/>
  <c r="K99" i="15" s="1"/>
  <c r="G99" i="15"/>
  <c r="D99" i="15"/>
  <c r="C99" i="15"/>
  <c r="B99" i="15"/>
  <c r="J98" i="15"/>
  <c r="K98" i="15" s="1"/>
  <c r="G98" i="15"/>
  <c r="D98" i="15"/>
  <c r="C98" i="15"/>
  <c r="B98" i="15"/>
  <c r="J97" i="15"/>
  <c r="K97" i="15" s="1"/>
  <c r="G97" i="15"/>
  <c r="D97" i="15"/>
  <c r="C97" i="15"/>
  <c r="B97" i="15"/>
  <c r="J96" i="15"/>
  <c r="K96" i="15" s="1"/>
  <c r="G96" i="15"/>
  <c r="D96" i="15"/>
  <c r="C96" i="15"/>
  <c r="B96" i="15"/>
  <c r="J95" i="15"/>
  <c r="K95" i="15" s="1"/>
  <c r="G95" i="15"/>
  <c r="D95" i="15"/>
  <c r="C95" i="15"/>
  <c r="B95" i="15"/>
  <c r="J94" i="15"/>
  <c r="K94" i="15" s="1"/>
  <c r="G94" i="15"/>
  <c r="D94" i="15"/>
  <c r="C94" i="15"/>
  <c r="B94" i="15"/>
  <c r="J93" i="15"/>
  <c r="K93" i="15" s="1"/>
  <c r="G93" i="15"/>
  <c r="D93" i="15"/>
  <c r="C93" i="15"/>
  <c r="B93" i="15"/>
  <c r="J92" i="15"/>
  <c r="K92" i="15" s="1"/>
  <c r="G92" i="15"/>
  <c r="D92" i="15"/>
  <c r="C92" i="15"/>
  <c r="B92" i="15"/>
  <c r="J91" i="15"/>
  <c r="K91" i="15" s="1"/>
  <c r="G91" i="15"/>
  <c r="D91" i="15"/>
  <c r="C91" i="15"/>
  <c r="B91" i="15"/>
  <c r="J90" i="15"/>
  <c r="K90" i="15" s="1"/>
  <c r="G90" i="15"/>
  <c r="D90" i="15"/>
  <c r="C90" i="15"/>
  <c r="B90" i="15"/>
  <c r="J89" i="15"/>
  <c r="K89" i="15" s="1"/>
  <c r="G89" i="15"/>
  <c r="D89" i="15"/>
  <c r="C89" i="15"/>
  <c r="B89" i="15"/>
  <c r="J88" i="15"/>
  <c r="K88" i="15" s="1"/>
  <c r="G88" i="15"/>
  <c r="D88" i="15"/>
  <c r="C88" i="15"/>
  <c r="B88" i="15"/>
  <c r="J87" i="15"/>
  <c r="K87" i="15" s="1"/>
  <c r="G87" i="15"/>
  <c r="D87" i="15"/>
  <c r="C87" i="15"/>
  <c r="B87" i="15"/>
  <c r="J86" i="15"/>
  <c r="K86" i="15" s="1"/>
  <c r="G86" i="15"/>
  <c r="D86" i="15"/>
  <c r="C86" i="15"/>
  <c r="B86" i="15"/>
  <c r="J85" i="15"/>
  <c r="K85" i="15" s="1"/>
  <c r="G85" i="15"/>
  <c r="D85" i="15"/>
  <c r="C85" i="15"/>
  <c r="B85" i="15"/>
  <c r="J84" i="15"/>
  <c r="K84" i="15" s="1"/>
  <c r="G84" i="15"/>
  <c r="D84" i="15"/>
  <c r="C84" i="15"/>
  <c r="B84" i="15"/>
  <c r="J83" i="15"/>
  <c r="K83" i="15" s="1"/>
  <c r="G83" i="15"/>
  <c r="D83" i="15"/>
  <c r="C83" i="15"/>
  <c r="B83" i="15"/>
  <c r="J82" i="15"/>
  <c r="K82" i="15" s="1"/>
  <c r="G82" i="15"/>
  <c r="D82" i="15"/>
  <c r="C82" i="15"/>
  <c r="B82" i="15"/>
  <c r="J81" i="15"/>
  <c r="K81" i="15" s="1"/>
  <c r="G81" i="15"/>
  <c r="D81" i="15"/>
  <c r="C81" i="15"/>
  <c r="B81" i="15"/>
  <c r="J80" i="15"/>
  <c r="K80" i="15" s="1"/>
  <c r="G80" i="15"/>
  <c r="D80" i="15"/>
  <c r="C80" i="15"/>
  <c r="B80" i="15"/>
  <c r="J79" i="15"/>
  <c r="K79" i="15" s="1"/>
  <c r="G79" i="15"/>
  <c r="D79" i="15"/>
  <c r="C79" i="15"/>
  <c r="B79" i="15"/>
  <c r="J78" i="15"/>
  <c r="K78" i="15" s="1"/>
  <c r="G78" i="15"/>
  <c r="D78" i="15"/>
  <c r="C78" i="15"/>
  <c r="B78" i="15"/>
  <c r="J77" i="15"/>
  <c r="K77" i="15" s="1"/>
  <c r="G77" i="15"/>
  <c r="D77" i="15"/>
  <c r="C77" i="15"/>
  <c r="B77" i="15"/>
  <c r="J76" i="15"/>
  <c r="K76" i="15" s="1"/>
  <c r="G76" i="15"/>
  <c r="D76" i="15"/>
  <c r="C76" i="15"/>
  <c r="B76" i="15"/>
  <c r="J75" i="15"/>
  <c r="K75" i="15" s="1"/>
  <c r="G75" i="15"/>
  <c r="D75" i="15"/>
  <c r="C75" i="15"/>
  <c r="B75" i="15"/>
  <c r="J74" i="15"/>
  <c r="K74" i="15" s="1"/>
  <c r="G74" i="15"/>
  <c r="D74" i="15"/>
  <c r="C74" i="15"/>
  <c r="B74" i="15"/>
  <c r="J73" i="15"/>
  <c r="K73" i="15" s="1"/>
  <c r="G73" i="15"/>
  <c r="D73" i="15"/>
  <c r="C73" i="15"/>
  <c r="B73" i="15"/>
  <c r="J72" i="15"/>
  <c r="K72" i="15" s="1"/>
  <c r="G72" i="15"/>
  <c r="D72" i="15"/>
  <c r="C72" i="15"/>
  <c r="B72" i="15"/>
  <c r="J71" i="15"/>
  <c r="K71" i="15" s="1"/>
  <c r="G71" i="15"/>
  <c r="D71" i="15"/>
  <c r="C71" i="15"/>
  <c r="B71" i="15"/>
  <c r="J70" i="15"/>
  <c r="K70" i="15" s="1"/>
  <c r="G70" i="15"/>
  <c r="D70" i="15"/>
  <c r="C70" i="15"/>
  <c r="B70" i="15"/>
  <c r="J69" i="15"/>
  <c r="K69" i="15" s="1"/>
  <c r="G69" i="15"/>
  <c r="D69" i="15"/>
  <c r="C69" i="15"/>
  <c r="B69" i="15"/>
  <c r="J68" i="15"/>
  <c r="K68" i="15" s="1"/>
  <c r="G68" i="15"/>
  <c r="D68" i="15"/>
  <c r="C68" i="15"/>
  <c r="B68" i="15"/>
  <c r="J67" i="15"/>
  <c r="K67" i="15" s="1"/>
  <c r="G67" i="15"/>
  <c r="D67" i="15"/>
  <c r="C67" i="15"/>
  <c r="B67" i="15"/>
  <c r="J66" i="15"/>
  <c r="K66" i="15" s="1"/>
  <c r="G66" i="15"/>
  <c r="D66" i="15"/>
  <c r="C66" i="15"/>
  <c r="B66" i="15"/>
  <c r="J65" i="15"/>
  <c r="K65" i="15" s="1"/>
  <c r="G65" i="15"/>
  <c r="D65" i="15"/>
  <c r="C65" i="15"/>
  <c r="B65" i="15"/>
  <c r="J64" i="15"/>
  <c r="K64" i="15" s="1"/>
  <c r="G64" i="15"/>
  <c r="D64" i="15"/>
  <c r="C64" i="15"/>
  <c r="B64" i="15"/>
  <c r="J63" i="15"/>
  <c r="K63" i="15" s="1"/>
  <c r="G63" i="15"/>
  <c r="D63" i="15"/>
  <c r="C63" i="15"/>
  <c r="B63" i="15"/>
  <c r="J62" i="15"/>
  <c r="K62" i="15" s="1"/>
  <c r="G62" i="15"/>
  <c r="D62" i="15"/>
  <c r="C62" i="15"/>
  <c r="B62" i="15"/>
  <c r="J61" i="15"/>
  <c r="K61" i="15" s="1"/>
  <c r="G61" i="15"/>
  <c r="D61" i="15"/>
  <c r="C61" i="15"/>
  <c r="B61" i="15"/>
  <c r="J60" i="15"/>
  <c r="K60" i="15" s="1"/>
  <c r="G60" i="15"/>
  <c r="D60" i="15"/>
  <c r="C60" i="15"/>
  <c r="B60" i="15"/>
  <c r="J59" i="15"/>
  <c r="K59" i="15" s="1"/>
  <c r="G59" i="15"/>
  <c r="D59" i="15"/>
  <c r="C59" i="15"/>
  <c r="B59" i="15"/>
  <c r="J58" i="15"/>
  <c r="K58" i="15" s="1"/>
  <c r="G58" i="15"/>
  <c r="D58" i="15"/>
  <c r="C58" i="15"/>
  <c r="B58" i="15"/>
  <c r="J57" i="15"/>
  <c r="K57" i="15" s="1"/>
  <c r="G57" i="15"/>
  <c r="D57" i="15"/>
  <c r="C57" i="15"/>
  <c r="B57" i="15"/>
  <c r="J56" i="15"/>
  <c r="K56" i="15" s="1"/>
  <c r="G56" i="15"/>
  <c r="D56" i="15"/>
  <c r="C56" i="15"/>
  <c r="B56" i="15"/>
  <c r="J55" i="15"/>
  <c r="K55" i="15" s="1"/>
  <c r="G55" i="15"/>
  <c r="D55" i="15"/>
  <c r="C55" i="15"/>
  <c r="B55" i="15"/>
  <c r="J54" i="15"/>
  <c r="K54" i="15" s="1"/>
  <c r="G54" i="15"/>
  <c r="D54" i="15"/>
  <c r="C54" i="15"/>
  <c r="B54" i="15"/>
  <c r="J53" i="15"/>
  <c r="K53" i="15" s="1"/>
  <c r="G53" i="15"/>
  <c r="D53" i="15"/>
  <c r="C53" i="15"/>
  <c r="B53" i="15"/>
  <c r="J52" i="15"/>
  <c r="K52" i="15" s="1"/>
  <c r="G52" i="15"/>
  <c r="D52" i="15"/>
  <c r="C52" i="15"/>
  <c r="B52" i="15"/>
  <c r="J51" i="15"/>
  <c r="K51" i="15" s="1"/>
  <c r="G51" i="15"/>
  <c r="D51" i="15"/>
  <c r="C51" i="15"/>
  <c r="B51" i="15"/>
  <c r="J50" i="15"/>
  <c r="K50" i="15" s="1"/>
  <c r="G50" i="15"/>
  <c r="D50" i="15"/>
  <c r="C50" i="15"/>
  <c r="B50" i="15"/>
  <c r="J49" i="15"/>
  <c r="K49" i="15" s="1"/>
  <c r="G49" i="15"/>
  <c r="D49" i="15"/>
  <c r="C49" i="15"/>
  <c r="B49" i="15"/>
  <c r="J48" i="15"/>
  <c r="K48" i="15" s="1"/>
  <c r="G48" i="15"/>
  <c r="D48" i="15"/>
  <c r="C48" i="15"/>
  <c r="B48" i="15"/>
  <c r="J47" i="15"/>
  <c r="K47" i="15" s="1"/>
  <c r="G47" i="15"/>
  <c r="D47" i="15"/>
  <c r="C47" i="15"/>
  <c r="B47" i="15"/>
  <c r="J46" i="15"/>
  <c r="K46" i="15" s="1"/>
  <c r="G46" i="15"/>
  <c r="D46" i="15"/>
  <c r="C46" i="15"/>
  <c r="B46" i="15"/>
  <c r="J45" i="15"/>
  <c r="K45" i="15" s="1"/>
  <c r="G45" i="15"/>
  <c r="D45" i="15"/>
  <c r="C45" i="15"/>
  <c r="B45" i="15"/>
  <c r="J44" i="15"/>
  <c r="K44" i="15" s="1"/>
  <c r="G44" i="15"/>
  <c r="D44" i="15"/>
  <c r="C44" i="15"/>
  <c r="B44" i="15"/>
  <c r="J43" i="15"/>
  <c r="K43" i="15" s="1"/>
  <c r="G43" i="15"/>
  <c r="D43" i="15"/>
  <c r="C43" i="15"/>
  <c r="B43" i="15"/>
  <c r="J42" i="15"/>
  <c r="K42" i="15" s="1"/>
  <c r="G42" i="15"/>
  <c r="D42" i="15"/>
  <c r="C42" i="15"/>
  <c r="B42" i="15"/>
  <c r="J41" i="15"/>
  <c r="K41" i="15" s="1"/>
  <c r="G41" i="15"/>
  <c r="D41" i="15"/>
  <c r="C41" i="15"/>
  <c r="B41" i="15"/>
  <c r="J40" i="15"/>
  <c r="K40" i="15" s="1"/>
  <c r="G40" i="15"/>
  <c r="D40" i="15"/>
  <c r="C40" i="15"/>
  <c r="B40" i="15"/>
  <c r="J39" i="15"/>
  <c r="K39" i="15" s="1"/>
  <c r="G39" i="15"/>
  <c r="D39" i="15"/>
  <c r="C39" i="15"/>
  <c r="B39" i="15"/>
  <c r="J38" i="15"/>
  <c r="K38" i="15" s="1"/>
  <c r="G38" i="15"/>
  <c r="D38" i="15"/>
  <c r="C38" i="15"/>
  <c r="B38" i="15"/>
  <c r="J37" i="15"/>
  <c r="K37" i="15" s="1"/>
  <c r="G37" i="15"/>
  <c r="D37" i="15"/>
  <c r="C37" i="15"/>
  <c r="B37" i="15"/>
  <c r="J36" i="15"/>
  <c r="K36" i="15" s="1"/>
  <c r="G36" i="15"/>
  <c r="D36" i="15"/>
  <c r="C36" i="15"/>
  <c r="B36" i="15"/>
  <c r="J35" i="15"/>
  <c r="K35" i="15" s="1"/>
  <c r="G35" i="15"/>
  <c r="D35" i="15"/>
  <c r="C35" i="15"/>
  <c r="B35" i="15"/>
  <c r="J34" i="15"/>
  <c r="K34" i="15" s="1"/>
  <c r="G34" i="15"/>
  <c r="D34" i="15"/>
  <c r="C34" i="15"/>
  <c r="B34" i="15"/>
  <c r="J33" i="15"/>
  <c r="K33" i="15" s="1"/>
  <c r="G33" i="15"/>
  <c r="D33" i="15"/>
  <c r="C33" i="15"/>
  <c r="B33" i="15"/>
  <c r="J32" i="15"/>
  <c r="K32" i="15" s="1"/>
  <c r="G32" i="15"/>
  <c r="D32" i="15"/>
  <c r="C32" i="15"/>
  <c r="B32" i="15"/>
  <c r="J31" i="15"/>
  <c r="K31" i="15" s="1"/>
  <c r="G31" i="15"/>
  <c r="D31" i="15"/>
  <c r="C31" i="15"/>
  <c r="B31" i="15"/>
  <c r="J30" i="15"/>
  <c r="K30" i="15" s="1"/>
  <c r="G30" i="15"/>
  <c r="D30" i="15"/>
  <c r="C30" i="15"/>
  <c r="B30" i="15"/>
  <c r="J29" i="15"/>
  <c r="K29" i="15" s="1"/>
  <c r="G29" i="15"/>
  <c r="D29" i="15"/>
  <c r="C29" i="15"/>
  <c r="B29" i="15"/>
  <c r="J28" i="15"/>
  <c r="K28" i="15" s="1"/>
  <c r="G28" i="15"/>
  <c r="D28" i="15"/>
  <c r="C28" i="15"/>
  <c r="B28" i="15"/>
  <c r="J27" i="15"/>
  <c r="K27" i="15" s="1"/>
  <c r="G27" i="15"/>
  <c r="D27" i="15"/>
  <c r="C27" i="15"/>
  <c r="B27" i="15"/>
  <c r="J26" i="15"/>
  <c r="K26" i="15" s="1"/>
  <c r="G26" i="15"/>
  <c r="D26" i="15"/>
  <c r="C26" i="15"/>
  <c r="B26" i="15"/>
  <c r="J25" i="15"/>
  <c r="K25" i="15" s="1"/>
  <c r="G25" i="15"/>
  <c r="D25" i="15"/>
  <c r="C25" i="15"/>
  <c r="B25" i="15"/>
  <c r="J24" i="15"/>
  <c r="K24" i="15" s="1"/>
  <c r="G24" i="15"/>
  <c r="D24" i="15"/>
  <c r="C24" i="15"/>
  <c r="B24" i="15"/>
  <c r="J23" i="15"/>
  <c r="K23" i="15" s="1"/>
  <c r="G23" i="15"/>
  <c r="D23" i="15"/>
  <c r="C23" i="15"/>
  <c r="B23" i="15"/>
  <c r="J22" i="15"/>
  <c r="K22" i="15" s="1"/>
  <c r="G22" i="15"/>
  <c r="D22" i="15"/>
  <c r="C22" i="15"/>
  <c r="B22" i="15"/>
  <c r="J21" i="15"/>
  <c r="K21" i="15" s="1"/>
  <c r="G21" i="15"/>
  <c r="D21" i="15"/>
  <c r="C21" i="15"/>
  <c r="B21" i="15"/>
  <c r="J20" i="15"/>
  <c r="K20" i="15" s="1"/>
  <c r="G20" i="15"/>
  <c r="D20" i="15"/>
  <c r="C20" i="15"/>
  <c r="B20" i="15"/>
  <c r="J19" i="15"/>
  <c r="K19" i="15" s="1"/>
  <c r="G19" i="15"/>
  <c r="D19" i="15"/>
  <c r="C19" i="15"/>
  <c r="B19" i="15"/>
  <c r="J18" i="15"/>
  <c r="K18" i="15" s="1"/>
  <c r="G18" i="15"/>
  <c r="D18" i="15"/>
  <c r="C18" i="15"/>
  <c r="B18" i="15"/>
  <c r="J17" i="15"/>
  <c r="K17" i="15" s="1"/>
  <c r="G17" i="15"/>
  <c r="D17" i="15"/>
  <c r="C17" i="15"/>
  <c r="B17" i="15"/>
  <c r="J16" i="15"/>
  <c r="K16" i="15" s="1"/>
  <c r="G16" i="15"/>
  <c r="D16" i="15"/>
  <c r="C16" i="15"/>
  <c r="B16" i="15"/>
  <c r="J15" i="15"/>
  <c r="K15" i="15" s="1"/>
  <c r="G15" i="15"/>
  <c r="D15" i="15"/>
  <c r="C15" i="15"/>
  <c r="B15" i="15"/>
  <c r="J14" i="15"/>
  <c r="K14" i="15" s="1"/>
  <c r="G14" i="15"/>
  <c r="D14" i="15"/>
  <c r="C14" i="15"/>
  <c r="B14" i="15"/>
  <c r="J13" i="15"/>
  <c r="K13" i="15" s="1"/>
  <c r="G13" i="15"/>
  <c r="D13" i="15"/>
  <c r="C13" i="15"/>
  <c r="B13" i="15"/>
  <c r="J12" i="15"/>
  <c r="K12" i="15" s="1"/>
  <c r="G12" i="15"/>
  <c r="D12" i="15"/>
  <c r="C12" i="15"/>
  <c r="B12" i="15"/>
  <c r="J11" i="15"/>
  <c r="K11" i="15" s="1"/>
  <c r="G11" i="15"/>
  <c r="D11" i="15"/>
  <c r="C11" i="15"/>
  <c r="B11" i="15"/>
  <c r="J10" i="15"/>
  <c r="K10" i="15" s="1"/>
  <c r="G10" i="15"/>
  <c r="D10" i="15"/>
  <c r="C10" i="15"/>
  <c r="B10" i="15"/>
  <c r="J9" i="15"/>
  <c r="K9" i="15" s="1"/>
  <c r="G9" i="15"/>
  <c r="D9" i="15"/>
  <c r="C9" i="15"/>
  <c r="B9" i="15"/>
  <c r="J4" i="15"/>
  <c r="G4" i="15"/>
  <c r="D4" i="15"/>
  <c r="A4" i="15"/>
  <c r="J208" i="14"/>
  <c r="I208" i="14"/>
  <c r="F208" i="14"/>
  <c r="D208" i="14"/>
  <c r="C208" i="14"/>
  <c r="B208" i="14"/>
  <c r="J207" i="14"/>
  <c r="I207" i="14"/>
  <c r="F207" i="14"/>
  <c r="D207" i="14"/>
  <c r="C207" i="14"/>
  <c r="B207" i="14"/>
  <c r="J206" i="14"/>
  <c r="I206" i="14"/>
  <c r="F206" i="14"/>
  <c r="D206" i="14"/>
  <c r="C206" i="14"/>
  <c r="B206" i="14"/>
  <c r="J205" i="14"/>
  <c r="I205" i="14"/>
  <c r="F205" i="14"/>
  <c r="D205" i="14"/>
  <c r="C205" i="14"/>
  <c r="B205" i="14"/>
  <c r="J204" i="14"/>
  <c r="I204" i="14"/>
  <c r="F204" i="14"/>
  <c r="D204" i="14"/>
  <c r="C204" i="14"/>
  <c r="B204" i="14"/>
  <c r="J203" i="14"/>
  <c r="I203" i="14"/>
  <c r="F203" i="14"/>
  <c r="D203" i="14"/>
  <c r="C203" i="14"/>
  <c r="B203" i="14"/>
  <c r="J202" i="14"/>
  <c r="I202" i="14"/>
  <c r="F202" i="14"/>
  <c r="D202" i="14"/>
  <c r="C202" i="14"/>
  <c r="B202" i="14"/>
  <c r="J201" i="14"/>
  <c r="I201" i="14"/>
  <c r="F201" i="14"/>
  <c r="D201" i="14"/>
  <c r="C201" i="14"/>
  <c r="B201" i="14"/>
  <c r="J200" i="14"/>
  <c r="I200" i="14"/>
  <c r="F200" i="14"/>
  <c r="D200" i="14"/>
  <c r="C200" i="14"/>
  <c r="B200" i="14"/>
  <c r="J199" i="14"/>
  <c r="I199" i="14"/>
  <c r="F199" i="14"/>
  <c r="D199" i="14"/>
  <c r="C199" i="14"/>
  <c r="B199" i="14"/>
  <c r="J198" i="14"/>
  <c r="I198" i="14"/>
  <c r="F198" i="14"/>
  <c r="D198" i="14"/>
  <c r="C198" i="14"/>
  <c r="B198" i="14"/>
  <c r="J197" i="14"/>
  <c r="I197" i="14"/>
  <c r="F197" i="14"/>
  <c r="D197" i="14"/>
  <c r="C197" i="14"/>
  <c r="B197" i="14"/>
  <c r="J196" i="14"/>
  <c r="I196" i="14"/>
  <c r="F196" i="14"/>
  <c r="D196" i="14"/>
  <c r="C196" i="14"/>
  <c r="B196" i="14"/>
  <c r="J195" i="14"/>
  <c r="I195" i="14"/>
  <c r="F195" i="14"/>
  <c r="D195" i="14"/>
  <c r="C195" i="14"/>
  <c r="B195" i="14"/>
  <c r="J194" i="14"/>
  <c r="I194" i="14"/>
  <c r="F194" i="14"/>
  <c r="D194" i="14"/>
  <c r="C194" i="14"/>
  <c r="B194" i="14"/>
  <c r="J193" i="14"/>
  <c r="I193" i="14"/>
  <c r="F193" i="14"/>
  <c r="D193" i="14"/>
  <c r="C193" i="14"/>
  <c r="B193" i="14"/>
  <c r="J192" i="14"/>
  <c r="I192" i="14"/>
  <c r="F192" i="14"/>
  <c r="D192" i="14"/>
  <c r="C192" i="14"/>
  <c r="B192" i="14"/>
  <c r="J191" i="14"/>
  <c r="I191" i="14"/>
  <c r="F191" i="14"/>
  <c r="D191" i="14"/>
  <c r="C191" i="14"/>
  <c r="B191" i="14"/>
  <c r="J190" i="14"/>
  <c r="I190" i="14"/>
  <c r="F190" i="14"/>
  <c r="D190" i="14"/>
  <c r="C190" i="14"/>
  <c r="B190" i="14"/>
  <c r="J189" i="14"/>
  <c r="I189" i="14"/>
  <c r="F189" i="14"/>
  <c r="D189" i="14"/>
  <c r="C189" i="14"/>
  <c r="B189" i="14"/>
  <c r="J188" i="14"/>
  <c r="I188" i="14"/>
  <c r="F188" i="14"/>
  <c r="D188" i="14"/>
  <c r="C188" i="14"/>
  <c r="B188" i="14"/>
  <c r="J187" i="14"/>
  <c r="I187" i="14"/>
  <c r="F187" i="14"/>
  <c r="D187" i="14"/>
  <c r="C187" i="14"/>
  <c r="B187" i="14"/>
  <c r="J186" i="14"/>
  <c r="I186" i="14"/>
  <c r="F186" i="14"/>
  <c r="D186" i="14"/>
  <c r="C186" i="14"/>
  <c r="B186" i="14"/>
  <c r="J185" i="14"/>
  <c r="I185" i="14"/>
  <c r="F185" i="14"/>
  <c r="D185" i="14"/>
  <c r="C185" i="14"/>
  <c r="B185" i="14"/>
  <c r="J184" i="14"/>
  <c r="I184" i="14"/>
  <c r="F184" i="14"/>
  <c r="D184" i="14"/>
  <c r="C184" i="14"/>
  <c r="B184" i="14"/>
  <c r="J183" i="14"/>
  <c r="I183" i="14"/>
  <c r="F183" i="14"/>
  <c r="D183" i="14"/>
  <c r="C183" i="14"/>
  <c r="B183" i="14"/>
  <c r="J182" i="14"/>
  <c r="I182" i="14"/>
  <c r="F182" i="14"/>
  <c r="D182" i="14"/>
  <c r="C182" i="14"/>
  <c r="B182" i="14"/>
  <c r="J181" i="14"/>
  <c r="I181" i="14"/>
  <c r="F181" i="14"/>
  <c r="D181" i="14"/>
  <c r="C181" i="14"/>
  <c r="B181" i="14"/>
  <c r="J180" i="14"/>
  <c r="I180" i="14"/>
  <c r="F180" i="14"/>
  <c r="D180" i="14"/>
  <c r="C180" i="14"/>
  <c r="B180" i="14"/>
  <c r="J179" i="14"/>
  <c r="I179" i="14"/>
  <c r="F179" i="14"/>
  <c r="D179" i="14"/>
  <c r="C179" i="14"/>
  <c r="B179" i="14"/>
  <c r="J178" i="14"/>
  <c r="I178" i="14"/>
  <c r="F178" i="14"/>
  <c r="D178" i="14"/>
  <c r="C178" i="14"/>
  <c r="B178" i="14"/>
  <c r="J177" i="14"/>
  <c r="I177" i="14"/>
  <c r="F177" i="14"/>
  <c r="D177" i="14"/>
  <c r="C177" i="14"/>
  <c r="B177" i="14"/>
  <c r="J176" i="14"/>
  <c r="I176" i="14"/>
  <c r="F176" i="14"/>
  <c r="D176" i="14"/>
  <c r="C176" i="14"/>
  <c r="B176" i="14"/>
  <c r="J175" i="14"/>
  <c r="I175" i="14"/>
  <c r="F175" i="14"/>
  <c r="D175" i="14"/>
  <c r="C175" i="14"/>
  <c r="B175" i="14"/>
  <c r="J174" i="14"/>
  <c r="I174" i="14"/>
  <c r="F174" i="14"/>
  <c r="D174" i="14"/>
  <c r="C174" i="14"/>
  <c r="B174" i="14"/>
  <c r="J173" i="14"/>
  <c r="I173" i="14"/>
  <c r="F173" i="14"/>
  <c r="D173" i="14"/>
  <c r="C173" i="14"/>
  <c r="B173" i="14"/>
  <c r="J172" i="14"/>
  <c r="I172" i="14"/>
  <c r="F172" i="14"/>
  <c r="D172" i="14"/>
  <c r="C172" i="14"/>
  <c r="B172" i="14"/>
  <c r="J171" i="14"/>
  <c r="I171" i="14"/>
  <c r="F171" i="14"/>
  <c r="D171" i="14"/>
  <c r="C171" i="14"/>
  <c r="B171" i="14"/>
  <c r="J170" i="14"/>
  <c r="I170" i="14"/>
  <c r="F170" i="14"/>
  <c r="D170" i="14"/>
  <c r="C170" i="14"/>
  <c r="B170" i="14"/>
  <c r="J169" i="14"/>
  <c r="I169" i="14"/>
  <c r="F169" i="14"/>
  <c r="D169" i="14"/>
  <c r="C169" i="14"/>
  <c r="B169" i="14"/>
  <c r="J168" i="14"/>
  <c r="I168" i="14"/>
  <c r="F168" i="14"/>
  <c r="D168" i="14"/>
  <c r="C168" i="14"/>
  <c r="B168" i="14"/>
  <c r="J167" i="14"/>
  <c r="I167" i="14"/>
  <c r="F167" i="14"/>
  <c r="D167" i="14"/>
  <c r="C167" i="14"/>
  <c r="B167" i="14"/>
  <c r="J166" i="14"/>
  <c r="I166" i="14"/>
  <c r="F166" i="14"/>
  <c r="D166" i="14"/>
  <c r="C166" i="14"/>
  <c r="B166" i="14"/>
  <c r="J165" i="14"/>
  <c r="I165" i="14"/>
  <c r="F165" i="14"/>
  <c r="D165" i="14"/>
  <c r="C165" i="14"/>
  <c r="B165" i="14"/>
  <c r="J164" i="14"/>
  <c r="I164" i="14"/>
  <c r="F164" i="14"/>
  <c r="D164" i="14"/>
  <c r="C164" i="14"/>
  <c r="B164" i="14"/>
  <c r="J163" i="14"/>
  <c r="I163" i="14"/>
  <c r="F163" i="14"/>
  <c r="D163" i="14"/>
  <c r="C163" i="14"/>
  <c r="B163" i="14"/>
  <c r="J162" i="14"/>
  <c r="I162" i="14"/>
  <c r="F162" i="14"/>
  <c r="D162" i="14"/>
  <c r="C162" i="14"/>
  <c r="B162" i="14"/>
  <c r="J161" i="14"/>
  <c r="I161" i="14"/>
  <c r="F161" i="14"/>
  <c r="D161" i="14"/>
  <c r="C161" i="14"/>
  <c r="B161" i="14"/>
  <c r="J160" i="14"/>
  <c r="I160" i="14"/>
  <c r="F160" i="14"/>
  <c r="D160" i="14"/>
  <c r="C160" i="14"/>
  <c r="B160" i="14"/>
  <c r="J159" i="14"/>
  <c r="I159" i="14"/>
  <c r="F159" i="14"/>
  <c r="D159" i="14"/>
  <c r="C159" i="14"/>
  <c r="B159" i="14"/>
  <c r="J158" i="14"/>
  <c r="I158" i="14"/>
  <c r="F158" i="14"/>
  <c r="D158" i="14"/>
  <c r="C158" i="14"/>
  <c r="B158" i="14"/>
  <c r="J157" i="14"/>
  <c r="I157" i="14"/>
  <c r="F157" i="14"/>
  <c r="D157" i="14"/>
  <c r="C157" i="14"/>
  <c r="B157" i="14"/>
  <c r="J156" i="14"/>
  <c r="I156" i="14"/>
  <c r="F156" i="14"/>
  <c r="D156" i="14"/>
  <c r="C156" i="14"/>
  <c r="B156" i="14"/>
  <c r="J155" i="14"/>
  <c r="I155" i="14"/>
  <c r="F155" i="14"/>
  <c r="D155" i="14"/>
  <c r="C155" i="14"/>
  <c r="B155" i="14"/>
  <c r="J154" i="14"/>
  <c r="I154" i="14"/>
  <c r="F154" i="14"/>
  <c r="D154" i="14"/>
  <c r="C154" i="14"/>
  <c r="B154" i="14"/>
  <c r="J153" i="14"/>
  <c r="I153" i="14"/>
  <c r="F153" i="14"/>
  <c r="D153" i="14"/>
  <c r="C153" i="14"/>
  <c r="B153" i="14"/>
  <c r="J152" i="14"/>
  <c r="I152" i="14"/>
  <c r="F152" i="14"/>
  <c r="D152" i="14"/>
  <c r="C152" i="14"/>
  <c r="B152" i="14"/>
  <c r="J151" i="14"/>
  <c r="I151" i="14"/>
  <c r="F151" i="14"/>
  <c r="D151" i="14"/>
  <c r="C151" i="14"/>
  <c r="B151" i="14"/>
  <c r="J150" i="14"/>
  <c r="I150" i="14"/>
  <c r="F150" i="14"/>
  <c r="D150" i="14"/>
  <c r="C150" i="14"/>
  <c r="B150" i="14"/>
  <c r="J149" i="14"/>
  <c r="I149" i="14"/>
  <c r="F149" i="14"/>
  <c r="D149" i="14"/>
  <c r="C149" i="14"/>
  <c r="B149" i="14"/>
  <c r="J148" i="14"/>
  <c r="I148" i="14"/>
  <c r="F148" i="14"/>
  <c r="D148" i="14"/>
  <c r="C148" i="14"/>
  <c r="B148" i="14"/>
  <c r="J147" i="14"/>
  <c r="I147" i="14"/>
  <c r="F147" i="14"/>
  <c r="D147" i="14"/>
  <c r="C147" i="14"/>
  <c r="B147" i="14"/>
  <c r="J146" i="14"/>
  <c r="I146" i="14"/>
  <c r="F146" i="14"/>
  <c r="D146" i="14"/>
  <c r="C146" i="14"/>
  <c r="B146" i="14"/>
  <c r="J145" i="14"/>
  <c r="I145" i="14"/>
  <c r="F145" i="14"/>
  <c r="D145" i="14"/>
  <c r="C145" i="14"/>
  <c r="B145" i="14"/>
  <c r="J144" i="14"/>
  <c r="I144" i="14"/>
  <c r="F144" i="14"/>
  <c r="D144" i="14"/>
  <c r="C144" i="14"/>
  <c r="B144" i="14"/>
  <c r="J143" i="14"/>
  <c r="I143" i="14"/>
  <c r="F143" i="14"/>
  <c r="D143" i="14"/>
  <c r="C143" i="14"/>
  <c r="B143" i="14"/>
  <c r="J142" i="14"/>
  <c r="I142" i="14"/>
  <c r="F142" i="14"/>
  <c r="D142" i="14"/>
  <c r="C142" i="14"/>
  <c r="B142" i="14"/>
  <c r="J141" i="14"/>
  <c r="I141" i="14"/>
  <c r="F141" i="14"/>
  <c r="D141" i="14"/>
  <c r="C141" i="14"/>
  <c r="B141" i="14"/>
  <c r="J140" i="14"/>
  <c r="I140" i="14"/>
  <c r="F140" i="14"/>
  <c r="D140" i="14"/>
  <c r="C140" i="14"/>
  <c r="B140" i="14"/>
  <c r="J139" i="14"/>
  <c r="I139" i="14"/>
  <c r="F139" i="14"/>
  <c r="D139" i="14"/>
  <c r="C139" i="14"/>
  <c r="B139" i="14"/>
  <c r="J138" i="14"/>
  <c r="I138" i="14"/>
  <c r="F138" i="14"/>
  <c r="D138" i="14"/>
  <c r="C138" i="14"/>
  <c r="B138" i="14"/>
  <c r="J137" i="14"/>
  <c r="I137" i="14"/>
  <c r="F137" i="14"/>
  <c r="D137" i="14"/>
  <c r="C137" i="14"/>
  <c r="B137" i="14"/>
  <c r="J136" i="14"/>
  <c r="I136" i="14"/>
  <c r="F136" i="14"/>
  <c r="D136" i="14"/>
  <c r="C136" i="14"/>
  <c r="B136" i="14"/>
  <c r="J135" i="14"/>
  <c r="I135" i="14"/>
  <c r="F135" i="14"/>
  <c r="D135" i="14"/>
  <c r="C135" i="14"/>
  <c r="B135" i="14"/>
  <c r="J134" i="14"/>
  <c r="I134" i="14"/>
  <c r="F134" i="14"/>
  <c r="D134" i="14"/>
  <c r="C134" i="14"/>
  <c r="B134" i="14"/>
  <c r="J133" i="14"/>
  <c r="I133" i="14"/>
  <c r="F133" i="14"/>
  <c r="D133" i="14"/>
  <c r="C133" i="14"/>
  <c r="B133" i="14"/>
  <c r="J132" i="14"/>
  <c r="I132" i="14"/>
  <c r="F132" i="14"/>
  <c r="D132" i="14"/>
  <c r="C132" i="14"/>
  <c r="B132" i="14"/>
  <c r="J131" i="14"/>
  <c r="I131" i="14"/>
  <c r="F131" i="14"/>
  <c r="D131" i="14"/>
  <c r="C131" i="14"/>
  <c r="B131" i="14"/>
  <c r="J130" i="14"/>
  <c r="I130" i="14"/>
  <c r="F130" i="14"/>
  <c r="D130" i="14"/>
  <c r="C130" i="14"/>
  <c r="B130" i="14"/>
  <c r="J129" i="14"/>
  <c r="I129" i="14"/>
  <c r="F129" i="14"/>
  <c r="D129" i="14"/>
  <c r="C129" i="14"/>
  <c r="B129" i="14"/>
  <c r="J128" i="14"/>
  <c r="I128" i="14"/>
  <c r="F128" i="14"/>
  <c r="D128" i="14"/>
  <c r="C128" i="14"/>
  <c r="B128" i="14"/>
  <c r="J127" i="14"/>
  <c r="I127" i="14"/>
  <c r="F127" i="14"/>
  <c r="D127" i="14"/>
  <c r="C127" i="14"/>
  <c r="B127" i="14"/>
  <c r="J126" i="14"/>
  <c r="I126" i="14"/>
  <c r="F126" i="14"/>
  <c r="D126" i="14"/>
  <c r="C126" i="14"/>
  <c r="B126" i="14"/>
  <c r="J125" i="14"/>
  <c r="I125" i="14"/>
  <c r="F125" i="14"/>
  <c r="D125" i="14"/>
  <c r="C125" i="14"/>
  <c r="B125" i="14"/>
  <c r="J124" i="14"/>
  <c r="I124" i="14"/>
  <c r="F124" i="14"/>
  <c r="D124" i="14"/>
  <c r="C124" i="14"/>
  <c r="B124" i="14"/>
  <c r="J123" i="14"/>
  <c r="I123" i="14"/>
  <c r="F123" i="14"/>
  <c r="D123" i="14"/>
  <c r="C123" i="14"/>
  <c r="B123" i="14"/>
  <c r="J122" i="14"/>
  <c r="I122" i="14"/>
  <c r="F122" i="14"/>
  <c r="D122" i="14"/>
  <c r="C122" i="14"/>
  <c r="B122" i="14"/>
  <c r="J121" i="14"/>
  <c r="I121" i="14"/>
  <c r="F121" i="14"/>
  <c r="D121" i="14"/>
  <c r="C121" i="14"/>
  <c r="B121" i="14"/>
  <c r="J120" i="14"/>
  <c r="I120" i="14"/>
  <c r="F120" i="14"/>
  <c r="D120" i="14"/>
  <c r="C120" i="14"/>
  <c r="B120" i="14"/>
  <c r="J119" i="14"/>
  <c r="I119" i="14"/>
  <c r="F119" i="14"/>
  <c r="D119" i="14"/>
  <c r="C119" i="14"/>
  <c r="B119" i="14"/>
  <c r="J118" i="14"/>
  <c r="I118" i="14"/>
  <c r="F118" i="14"/>
  <c r="D118" i="14"/>
  <c r="C118" i="14"/>
  <c r="B118" i="14"/>
  <c r="J117" i="14"/>
  <c r="I117" i="14"/>
  <c r="F117" i="14"/>
  <c r="D117" i="14"/>
  <c r="C117" i="14"/>
  <c r="B117" i="14"/>
  <c r="J116" i="14"/>
  <c r="I116" i="14"/>
  <c r="F116" i="14"/>
  <c r="D116" i="14"/>
  <c r="C116" i="14"/>
  <c r="B116" i="14"/>
  <c r="J115" i="14"/>
  <c r="I115" i="14"/>
  <c r="F115" i="14"/>
  <c r="D115" i="14"/>
  <c r="C115" i="14"/>
  <c r="B115" i="14"/>
  <c r="J114" i="14"/>
  <c r="I114" i="14"/>
  <c r="F114" i="14"/>
  <c r="D114" i="14"/>
  <c r="C114" i="14"/>
  <c r="B114" i="14"/>
  <c r="J113" i="14"/>
  <c r="I113" i="14"/>
  <c r="F113" i="14"/>
  <c r="D113" i="14"/>
  <c r="C113" i="14"/>
  <c r="B113" i="14"/>
  <c r="J112" i="14"/>
  <c r="I112" i="14"/>
  <c r="F112" i="14"/>
  <c r="D112" i="14"/>
  <c r="C112" i="14"/>
  <c r="B112" i="14"/>
  <c r="J111" i="14"/>
  <c r="I111" i="14"/>
  <c r="F111" i="14"/>
  <c r="D111" i="14"/>
  <c r="C111" i="14"/>
  <c r="B111" i="14"/>
  <c r="J110" i="14"/>
  <c r="I110" i="14"/>
  <c r="F110" i="14"/>
  <c r="D110" i="14"/>
  <c r="C110" i="14"/>
  <c r="B110" i="14"/>
  <c r="J109" i="14"/>
  <c r="I109" i="14"/>
  <c r="F109" i="14"/>
  <c r="D109" i="14"/>
  <c r="C109" i="14"/>
  <c r="B109" i="14"/>
  <c r="J108" i="14"/>
  <c r="I108" i="14"/>
  <c r="F108" i="14"/>
  <c r="D108" i="14"/>
  <c r="C108" i="14"/>
  <c r="B108" i="14"/>
  <c r="J107" i="14"/>
  <c r="I107" i="14"/>
  <c r="F107" i="14"/>
  <c r="D107" i="14"/>
  <c r="C107" i="14"/>
  <c r="B107" i="14"/>
  <c r="J106" i="14"/>
  <c r="I106" i="14"/>
  <c r="F106" i="14"/>
  <c r="D106" i="14"/>
  <c r="C106" i="14"/>
  <c r="B106" i="14"/>
  <c r="J105" i="14"/>
  <c r="I105" i="14"/>
  <c r="F105" i="14"/>
  <c r="D105" i="14"/>
  <c r="C105" i="14"/>
  <c r="B105" i="14"/>
  <c r="J104" i="14"/>
  <c r="I104" i="14"/>
  <c r="F104" i="14"/>
  <c r="D104" i="14"/>
  <c r="C104" i="14"/>
  <c r="B104" i="14"/>
  <c r="J103" i="14"/>
  <c r="I103" i="14"/>
  <c r="F103" i="14"/>
  <c r="D103" i="14"/>
  <c r="C103" i="14"/>
  <c r="B103" i="14"/>
  <c r="J102" i="14"/>
  <c r="I102" i="14"/>
  <c r="F102" i="14"/>
  <c r="D102" i="14"/>
  <c r="C102" i="14"/>
  <c r="B102" i="14"/>
  <c r="J101" i="14"/>
  <c r="I101" i="14"/>
  <c r="F101" i="14"/>
  <c r="D101" i="14"/>
  <c r="C101" i="14"/>
  <c r="B101" i="14"/>
  <c r="J100" i="14"/>
  <c r="I100" i="14"/>
  <c r="F100" i="14"/>
  <c r="D100" i="14"/>
  <c r="C100" i="14"/>
  <c r="B100" i="14"/>
  <c r="J99" i="14"/>
  <c r="I99" i="14"/>
  <c r="F99" i="14"/>
  <c r="D99" i="14"/>
  <c r="C99" i="14"/>
  <c r="B99" i="14"/>
  <c r="J98" i="14"/>
  <c r="I98" i="14"/>
  <c r="F98" i="14"/>
  <c r="D98" i="14"/>
  <c r="C98" i="14"/>
  <c r="B98" i="14"/>
  <c r="J97" i="14"/>
  <c r="I97" i="14"/>
  <c r="F97" i="14"/>
  <c r="D97" i="14"/>
  <c r="C97" i="14"/>
  <c r="B97" i="14"/>
  <c r="J96" i="14"/>
  <c r="I96" i="14"/>
  <c r="F96" i="14"/>
  <c r="D96" i="14"/>
  <c r="C96" i="14"/>
  <c r="B96" i="14"/>
  <c r="J95" i="14"/>
  <c r="I95" i="14"/>
  <c r="F95" i="14"/>
  <c r="D95" i="14"/>
  <c r="C95" i="14"/>
  <c r="B95" i="14"/>
  <c r="J94" i="14"/>
  <c r="I94" i="14"/>
  <c r="F94" i="14"/>
  <c r="D94" i="14"/>
  <c r="C94" i="14"/>
  <c r="B94" i="14"/>
  <c r="J93" i="14"/>
  <c r="I93" i="14"/>
  <c r="F93" i="14"/>
  <c r="D93" i="14"/>
  <c r="C93" i="14"/>
  <c r="B93" i="14"/>
  <c r="J92" i="14"/>
  <c r="I92" i="14"/>
  <c r="F92" i="14"/>
  <c r="D92" i="14"/>
  <c r="C92" i="14"/>
  <c r="B92" i="14"/>
  <c r="J91" i="14"/>
  <c r="I91" i="14"/>
  <c r="F91" i="14"/>
  <c r="D91" i="14"/>
  <c r="C91" i="14"/>
  <c r="B91" i="14"/>
  <c r="J90" i="14"/>
  <c r="I90" i="14"/>
  <c r="F90" i="14"/>
  <c r="D90" i="14"/>
  <c r="C90" i="14"/>
  <c r="B90" i="14"/>
  <c r="J89" i="14"/>
  <c r="I89" i="14"/>
  <c r="F89" i="14"/>
  <c r="D89" i="14"/>
  <c r="C89" i="14"/>
  <c r="B89" i="14"/>
  <c r="J88" i="14"/>
  <c r="I88" i="14"/>
  <c r="F88" i="14"/>
  <c r="D88" i="14"/>
  <c r="C88" i="14"/>
  <c r="B88" i="14"/>
  <c r="J87" i="14"/>
  <c r="I87" i="14"/>
  <c r="F87" i="14"/>
  <c r="D87" i="14"/>
  <c r="C87" i="14"/>
  <c r="B87" i="14"/>
  <c r="J86" i="14"/>
  <c r="I86" i="14"/>
  <c r="F86" i="14"/>
  <c r="D86" i="14"/>
  <c r="C86" i="14"/>
  <c r="B86" i="14"/>
  <c r="J85" i="14"/>
  <c r="I85" i="14"/>
  <c r="F85" i="14"/>
  <c r="D85" i="14"/>
  <c r="C85" i="14"/>
  <c r="B85" i="14"/>
  <c r="J84" i="14"/>
  <c r="I84" i="14"/>
  <c r="F84" i="14"/>
  <c r="D84" i="14"/>
  <c r="C84" i="14"/>
  <c r="B84" i="14"/>
  <c r="J83" i="14"/>
  <c r="I83" i="14"/>
  <c r="F83" i="14"/>
  <c r="D83" i="14"/>
  <c r="C83" i="14"/>
  <c r="B83" i="14"/>
  <c r="J82" i="14"/>
  <c r="I82" i="14"/>
  <c r="F82" i="14"/>
  <c r="D82" i="14"/>
  <c r="C82" i="14"/>
  <c r="B82" i="14"/>
  <c r="J81" i="14"/>
  <c r="I81" i="14"/>
  <c r="F81" i="14"/>
  <c r="D81" i="14"/>
  <c r="C81" i="14"/>
  <c r="B81" i="14"/>
  <c r="J80" i="14"/>
  <c r="I80" i="14"/>
  <c r="F80" i="14"/>
  <c r="D80" i="14"/>
  <c r="C80" i="14"/>
  <c r="B80" i="14"/>
  <c r="J79" i="14"/>
  <c r="I79" i="14"/>
  <c r="F79" i="14"/>
  <c r="D79" i="14"/>
  <c r="C79" i="14"/>
  <c r="B79" i="14"/>
  <c r="J78" i="14"/>
  <c r="I78" i="14"/>
  <c r="F78" i="14"/>
  <c r="D78" i="14"/>
  <c r="C78" i="14"/>
  <c r="B78" i="14"/>
  <c r="J77" i="14"/>
  <c r="I77" i="14"/>
  <c r="F77" i="14"/>
  <c r="D77" i="14"/>
  <c r="C77" i="14"/>
  <c r="B77" i="14"/>
  <c r="J76" i="14"/>
  <c r="I76" i="14"/>
  <c r="F76" i="14"/>
  <c r="D76" i="14"/>
  <c r="C76" i="14"/>
  <c r="B76" i="14"/>
  <c r="J75" i="14"/>
  <c r="I75" i="14"/>
  <c r="F75" i="14"/>
  <c r="D75" i="14"/>
  <c r="C75" i="14"/>
  <c r="B75" i="14"/>
  <c r="J74" i="14"/>
  <c r="I74" i="14"/>
  <c r="F74" i="14"/>
  <c r="D74" i="14"/>
  <c r="C74" i="14"/>
  <c r="B74" i="14"/>
  <c r="J73" i="14"/>
  <c r="I73" i="14"/>
  <c r="F73" i="14"/>
  <c r="D73" i="14"/>
  <c r="C73" i="14"/>
  <c r="B73" i="14"/>
  <c r="J72" i="14"/>
  <c r="I72" i="14"/>
  <c r="F72" i="14"/>
  <c r="D72" i="14"/>
  <c r="C72" i="14"/>
  <c r="B72" i="14"/>
  <c r="J71" i="14"/>
  <c r="I71" i="14"/>
  <c r="F71" i="14"/>
  <c r="D71" i="14"/>
  <c r="C71" i="14"/>
  <c r="B71" i="14"/>
  <c r="J70" i="14"/>
  <c r="I70" i="14"/>
  <c r="F70" i="14"/>
  <c r="D70" i="14"/>
  <c r="C70" i="14"/>
  <c r="B70" i="14"/>
  <c r="J69" i="14"/>
  <c r="I69" i="14"/>
  <c r="F69" i="14"/>
  <c r="D69" i="14"/>
  <c r="C69" i="14"/>
  <c r="B69" i="14"/>
  <c r="J68" i="14"/>
  <c r="I68" i="14"/>
  <c r="F68" i="14"/>
  <c r="D68" i="14"/>
  <c r="C68" i="14"/>
  <c r="B68" i="14"/>
  <c r="J67" i="14"/>
  <c r="I67" i="14"/>
  <c r="F67" i="14"/>
  <c r="D67" i="14"/>
  <c r="C67" i="14"/>
  <c r="B67" i="14"/>
  <c r="J66" i="14"/>
  <c r="I66" i="14"/>
  <c r="F66" i="14"/>
  <c r="D66" i="14"/>
  <c r="C66" i="14"/>
  <c r="B66" i="14"/>
  <c r="J65" i="14"/>
  <c r="I65" i="14"/>
  <c r="F65" i="14"/>
  <c r="D65" i="14"/>
  <c r="C65" i="14"/>
  <c r="B65" i="14"/>
  <c r="J64" i="14"/>
  <c r="I64" i="14"/>
  <c r="F64" i="14"/>
  <c r="D64" i="14"/>
  <c r="C64" i="14"/>
  <c r="B64" i="14"/>
  <c r="J63" i="14"/>
  <c r="I63" i="14"/>
  <c r="F63" i="14"/>
  <c r="D63" i="14"/>
  <c r="C63" i="14"/>
  <c r="B63" i="14"/>
  <c r="J62" i="14"/>
  <c r="I62" i="14"/>
  <c r="F62" i="14"/>
  <c r="D62" i="14"/>
  <c r="C62" i="14"/>
  <c r="B62" i="14"/>
  <c r="J61" i="14"/>
  <c r="I61" i="14"/>
  <c r="F61" i="14"/>
  <c r="D61" i="14"/>
  <c r="C61" i="14"/>
  <c r="B61" i="14"/>
  <c r="J60" i="14"/>
  <c r="I60" i="14"/>
  <c r="F60" i="14"/>
  <c r="D60" i="14"/>
  <c r="C60" i="14"/>
  <c r="B60" i="14"/>
  <c r="J59" i="14"/>
  <c r="I59" i="14"/>
  <c r="F59" i="14"/>
  <c r="D59" i="14"/>
  <c r="C59" i="14"/>
  <c r="B59" i="14"/>
  <c r="J58" i="14"/>
  <c r="I58" i="14"/>
  <c r="F58" i="14"/>
  <c r="D58" i="14"/>
  <c r="C58" i="14"/>
  <c r="B58" i="14"/>
  <c r="J57" i="14"/>
  <c r="I57" i="14"/>
  <c r="F57" i="14"/>
  <c r="D57" i="14"/>
  <c r="C57" i="14"/>
  <c r="B57" i="14"/>
  <c r="J56" i="14"/>
  <c r="I56" i="14"/>
  <c r="F56" i="14"/>
  <c r="D56" i="14"/>
  <c r="C56" i="14"/>
  <c r="B56" i="14"/>
  <c r="J55" i="14"/>
  <c r="I55" i="14"/>
  <c r="F55" i="14"/>
  <c r="D55" i="14"/>
  <c r="C55" i="14"/>
  <c r="B55" i="14"/>
  <c r="J54" i="14"/>
  <c r="I54" i="14"/>
  <c r="F54" i="14"/>
  <c r="D54" i="14"/>
  <c r="C54" i="14"/>
  <c r="B54" i="14"/>
  <c r="J53" i="14"/>
  <c r="I53" i="14"/>
  <c r="F53" i="14"/>
  <c r="D53" i="14"/>
  <c r="C53" i="14"/>
  <c r="B53" i="14"/>
  <c r="J52" i="14"/>
  <c r="I52" i="14"/>
  <c r="F52" i="14"/>
  <c r="D52" i="14"/>
  <c r="C52" i="14"/>
  <c r="B52" i="14"/>
  <c r="J51" i="14"/>
  <c r="I51" i="14"/>
  <c r="F51" i="14"/>
  <c r="D51" i="14"/>
  <c r="C51" i="14"/>
  <c r="B51" i="14"/>
  <c r="J50" i="14"/>
  <c r="I50" i="14"/>
  <c r="F50" i="14"/>
  <c r="D50" i="14"/>
  <c r="C50" i="14"/>
  <c r="B50" i="14"/>
  <c r="J49" i="14"/>
  <c r="I49" i="14"/>
  <c r="F49" i="14"/>
  <c r="D49" i="14"/>
  <c r="C49" i="14"/>
  <c r="B49" i="14"/>
  <c r="J48" i="14"/>
  <c r="I48" i="14"/>
  <c r="F48" i="14"/>
  <c r="D48" i="14"/>
  <c r="C48" i="14"/>
  <c r="B48" i="14"/>
  <c r="J47" i="14"/>
  <c r="I47" i="14"/>
  <c r="F47" i="14"/>
  <c r="D47" i="14"/>
  <c r="C47" i="14"/>
  <c r="B47" i="14"/>
  <c r="J46" i="14"/>
  <c r="I46" i="14"/>
  <c r="F46" i="14"/>
  <c r="D46" i="14"/>
  <c r="C46" i="14"/>
  <c r="B46" i="14"/>
  <c r="J45" i="14"/>
  <c r="I45" i="14"/>
  <c r="F45" i="14"/>
  <c r="D45" i="14"/>
  <c r="C45" i="14"/>
  <c r="B45" i="14"/>
  <c r="J44" i="14"/>
  <c r="I44" i="14"/>
  <c r="F44" i="14"/>
  <c r="D44" i="14"/>
  <c r="C44" i="14"/>
  <c r="B44" i="14"/>
  <c r="J43" i="14"/>
  <c r="I43" i="14"/>
  <c r="F43" i="14"/>
  <c r="D43" i="14"/>
  <c r="C43" i="14"/>
  <c r="B43" i="14"/>
  <c r="J42" i="14"/>
  <c r="I42" i="14"/>
  <c r="F42" i="14"/>
  <c r="D42" i="14"/>
  <c r="C42" i="14"/>
  <c r="B42" i="14"/>
  <c r="J41" i="14"/>
  <c r="I41" i="14"/>
  <c r="F41" i="14"/>
  <c r="D41" i="14"/>
  <c r="C41" i="14"/>
  <c r="B41" i="14"/>
  <c r="J40" i="14"/>
  <c r="I40" i="14"/>
  <c r="F40" i="14"/>
  <c r="D40" i="14"/>
  <c r="C40" i="14"/>
  <c r="B40" i="14"/>
  <c r="J39" i="14"/>
  <c r="I39" i="14"/>
  <c r="F39" i="14"/>
  <c r="D39" i="14"/>
  <c r="C39" i="14"/>
  <c r="B39" i="14"/>
  <c r="J38" i="14"/>
  <c r="I38" i="14"/>
  <c r="F38" i="14"/>
  <c r="D38" i="14"/>
  <c r="C38" i="14"/>
  <c r="B38" i="14"/>
  <c r="J37" i="14"/>
  <c r="I37" i="14"/>
  <c r="F37" i="14"/>
  <c r="D37" i="14"/>
  <c r="C37" i="14"/>
  <c r="B37" i="14"/>
  <c r="J36" i="14"/>
  <c r="I36" i="14"/>
  <c r="F36" i="14"/>
  <c r="D36" i="14"/>
  <c r="C36" i="14"/>
  <c r="B36" i="14"/>
  <c r="J35" i="14"/>
  <c r="I35" i="14"/>
  <c r="F35" i="14"/>
  <c r="D35" i="14"/>
  <c r="C35" i="14"/>
  <c r="B35" i="14"/>
  <c r="J34" i="14"/>
  <c r="I34" i="14"/>
  <c r="F34" i="14"/>
  <c r="D34" i="14"/>
  <c r="C34" i="14"/>
  <c r="B34" i="14"/>
  <c r="J33" i="14"/>
  <c r="I33" i="14"/>
  <c r="F33" i="14"/>
  <c r="D33" i="14"/>
  <c r="C33" i="14"/>
  <c r="B33" i="14"/>
  <c r="J32" i="14"/>
  <c r="I32" i="14"/>
  <c r="F32" i="14"/>
  <c r="D32" i="14"/>
  <c r="C32" i="14"/>
  <c r="B32" i="14"/>
  <c r="J31" i="14"/>
  <c r="I31" i="14"/>
  <c r="F31" i="14"/>
  <c r="D31" i="14"/>
  <c r="C31" i="14"/>
  <c r="B31" i="14"/>
  <c r="J30" i="14"/>
  <c r="I30" i="14"/>
  <c r="F30" i="14"/>
  <c r="D30" i="14"/>
  <c r="C30" i="14"/>
  <c r="B30" i="14"/>
  <c r="J29" i="14"/>
  <c r="I29" i="14"/>
  <c r="F29" i="14"/>
  <c r="D29" i="14"/>
  <c r="C29" i="14"/>
  <c r="B29" i="14"/>
  <c r="J28" i="14"/>
  <c r="I28" i="14"/>
  <c r="F28" i="14"/>
  <c r="D28" i="14"/>
  <c r="C28" i="14"/>
  <c r="B28" i="14"/>
  <c r="J27" i="14"/>
  <c r="I27" i="14"/>
  <c r="F27" i="14"/>
  <c r="D27" i="14"/>
  <c r="C27" i="14"/>
  <c r="B27" i="14"/>
  <c r="J26" i="14"/>
  <c r="I26" i="14"/>
  <c r="F26" i="14"/>
  <c r="D26" i="14"/>
  <c r="C26" i="14"/>
  <c r="B26" i="14"/>
  <c r="J25" i="14"/>
  <c r="I25" i="14"/>
  <c r="F25" i="14"/>
  <c r="D25" i="14"/>
  <c r="C25" i="14"/>
  <c r="B25" i="14"/>
  <c r="J24" i="14"/>
  <c r="I24" i="14"/>
  <c r="F24" i="14"/>
  <c r="D24" i="14"/>
  <c r="C24" i="14"/>
  <c r="B24" i="14"/>
  <c r="J23" i="14"/>
  <c r="I23" i="14"/>
  <c r="F23" i="14"/>
  <c r="D23" i="14"/>
  <c r="C23" i="14"/>
  <c r="B23" i="14"/>
  <c r="J22" i="14"/>
  <c r="I22" i="14"/>
  <c r="F22" i="14"/>
  <c r="D22" i="14"/>
  <c r="C22" i="14"/>
  <c r="B22" i="14"/>
  <c r="J21" i="14"/>
  <c r="I21" i="14"/>
  <c r="F21" i="14"/>
  <c r="D21" i="14"/>
  <c r="C21" i="14"/>
  <c r="B21" i="14"/>
  <c r="J20" i="14"/>
  <c r="I20" i="14"/>
  <c r="F20" i="14"/>
  <c r="D20" i="14"/>
  <c r="C20" i="14"/>
  <c r="B20" i="14"/>
  <c r="J19" i="14"/>
  <c r="I19" i="14"/>
  <c r="F19" i="14"/>
  <c r="D19" i="14"/>
  <c r="C19" i="14"/>
  <c r="B19" i="14"/>
  <c r="J18" i="14"/>
  <c r="I18" i="14"/>
  <c r="F18" i="14"/>
  <c r="D18" i="14"/>
  <c r="C18" i="14"/>
  <c r="B18" i="14"/>
  <c r="J17" i="14"/>
  <c r="I17" i="14"/>
  <c r="F17" i="14"/>
  <c r="D17" i="14"/>
  <c r="C17" i="14"/>
  <c r="B17" i="14"/>
  <c r="J16" i="14"/>
  <c r="I16" i="14"/>
  <c r="F16" i="14"/>
  <c r="D16" i="14"/>
  <c r="C16" i="14"/>
  <c r="B16" i="14"/>
  <c r="J15" i="14"/>
  <c r="I15" i="14"/>
  <c r="F15" i="14"/>
  <c r="D15" i="14"/>
  <c r="C15" i="14"/>
  <c r="B15" i="14"/>
  <c r="J14" i="14"/>
  <c r="I14" i="14"/>
  <c r="F14" i="14"/>
  <c r="D14" i="14"/>
  <c r="C14" i="14"/>
  <c r="B14" i="14"/>
  <c r="J13" i="14"/>
  <c r="I13" i="14"/>
  <c r="F13" i="14"/>
  <c r="D13" i="14"/>
  <c r="C13" i="14"/>
  <c r="B13" i="14"/>
  <c r="J12" i="14"/>
  <c r="I12" i="14"/>
  <c r="F12" i="14"/>
  <c r="D12" i="14"/>
  <c r="C12" i="14"/>
  <c r="B12" i="14"/>
  <c r="J11" i="14"/>
  <c r="I11" i="14"/>
  <c r="F11" i="14"/>
  <c r="D11" i="14"/>
  <c r="C11" i="14"/>
  <c r="B11" i="14"/>
  <c r="J10" i="14"/>
  <c r="I10" i="14"/>
  <c r="F10" i="14"/>
  <c r="D10" i="14"/>
  <c r="C10" i="14"/>
  <c r="B10" i="14"/>
  <c r="J9" i="14"/>
  <c r="I9" i="14"/>
  <c r="F9" i="14"/>
  <c r="D9" i="14"/>
  <c r="C9" i="14"/>
  <c r="B9" i="14"/>
  <c r="G4" i="14"/>
  <c r="D4" i="14"/>
  <c r="A4" i="14"/>
  <c r="K213" i="13"/>
  <c r="J213" i="13"/>
  <c r="I213" i="13"/>
  <c r="D213" i="13"/>
  <c r="C213" i="13"/>
  <c r="A213" i="13"/>
  <c r="K212" i="13"/>
  <c r="J212" i="13"/>
  <c r="I212" i="13"/>
  <c r="D212" i="13"/>
  <c r="C212" i="13"/>
  <c r="A212" i="13"/>
  <c r="K211" i="13"/>
  <c r="J211" i="13"/>
  <c r="I211" i="13"/>
  <c r="D211" i="13"/>
  <c r="C211" i="13"/>
  <c r="A211" i="13"/>
  <c r="K210" i="13"/>
  <c r="J210" i="13"/>
  <c r="I210" i="13"/>
  <c r="D210" i="13"/>
  <c r="C210" i="13"/>
  <c r="A210" i="13"/>
  <c r="K209" i="13"/>
  <c r="J209" i="13"/>
  <c r="I209" i="13"/>
  <c r="D209" i="13"/>
  <c r="C209" i="13"/>
  <c r="A209" i="13"/>
  <c r="K208" i="13"/>
  <c r="J208" i="13"/>
  <c r="I208" i="13"/>
  <c r="D208" i="13"/>
  <c r="C208" i="13"/>
  <c r="A208" i="13"/>
  <c r="K207" i="13"/>
  <c r="J207" i="13"/>
  <c r="I207" i="13"/>
  <c r="D207" i="13"/>
  <c r="C207" i="13"/>
  <c r="A207" i="13"/>
  <c r="K206" i="13"/>
  <c r="J206" i="13"/>
  <c r="I206" i="13"/>
  <c r="D206" i="13"/>
  <c r="C206" i="13"/>
  <c r="A206" i="13"/>
  <c r="K205" i="13"/>
  <c r="J205" i="13"/>
  <c r="I205" i="13"/>
  <c r="D205" i="13"/>
  <c r="C205" i="13"/>
  <c r="A205" i="13"/>
  <c r="K204" i="13"/>
  <c r="J204" i="13"/>
  <c r="I204" i="13"/>
  <c r="D204" i="13"/>
  <c r="C204" i="13"/>
  <c r="A204" i="13"/>
  <c r="K203" i="13"/>
  <c r="J203" i="13"/>
  <c r="I203" i="13"/>
  <c r="D203" i="13"/>
  <c r="C203" i="13"/>
  <c r="A203" i="13"/>
  <c r="K202" i="13"/>
  <c r="J202" i="13"/>
  <c r="I202" i="13"/>
  <c r="D202" i="13"/>
  <c r="C202" i="13"/>
  <c r="A202" i="13"/>
  <c r="K201" i="13"/>
  <c r="J201" i="13"/>
  <c r="I201" i="13"/>
  <c r="D201" i="13"/>
  <c r="C201" i="13"/>
  <c r="A201" i="13"/>
  <c r="K200" i="13"/>
  <c r="J200" i="13"/>
  <c r="I200" i="13"/>
  <c r="D200" i="13"/>
  <c r="C200" i="13"/>
  <c r="A200" i="13"/>
  <c r="K199" i="13"/>
  <c r="J199" i="13"/>
  <c r="I199" i="13"/>
  <c r="D199" i="13"/>
  <c r="C199" i="13"/>
  <c r="A199" i="13"/>
  <c r="K198" i="13"/>
  <c r="J198" i="13"/>
  <c r="I198" i="13"/>
  <c r="D198" i="13"/>
  <c r="C198" i="13"/>
  <c r="A198" i="13"/>
  <c r="K197" i="13"/>
  <c r="J197" i="13"/>
  <c r="I197" i="13"/>
  <c r="D197" i="13"/>
  <c r="C197" i="13"/>
  <c r="A197" i="13"/>
  <c r="K196" i="13"/>
  <c r="J196" i="13"/>
  <c r="I196" i="13"/>
  <c r="D196" i="13"/>
  <c r="C196" i="13"/>
  <c r="A196" i="13"/>
  <c r="K195" i="13"/>
  <c r="J195" i="13"/>
  <c r="I195" i="13"/>
  <c r="D195" i="13"/>
  <c r="C195" i="13"/>
  <c r="A195" i="13"/>
  <c r="K194" i="13"/>
  <c r="J194" i="13"/>
  <c r="I194" i="13"/>
  <c r="D194" i="13"/>
  <c r="C194" i="13"/>
  <c r="A194" i="13"/>
  <c r="K193" i="13"/>
  <c r="J193" i="13"/>
  <c r="I193" i="13"/>
  <c r="D193" i="13"/>
  <c r="C193" i="13"/>
  <c r="A193" i="13"/>
  <c r="K192" i="13"/>
  <c r="J192" i="13"/>
  <c r="I192" i="13"/>
  <c r="D192" i="13"/>
  <c r="C192" i="13"/>
  <c r="A192" i="13"/>
  <c r="K191" i="13"/>
  <c r="J191" i="13"/>
  <c r="I191" i="13"/>
  <c r="D191" i="13"/>
  <c r="C191" i="13"/>
  <c r="A191" i="13"/>
  <c r="K190" i="13"/>
  <c r="J190" i="13"/>
  <c r="I190" i="13"/>
  <c r="D190" i="13"/>
  <c r="C190" i="13"/>
  <c r="A190" i="13"/>
  <c r="K189" i="13"/>
  <c r="J189" i="13"/>
  <c r="I189" i="13"/>
  <c r="D189" i="13"/>
  <c r="C189" i="13"/>
  <c r="A189" i="13"/>
  <c r="K188" i="13"/>
  <c r="J188" i="13"/>
  <c r="I188" i="13"/>
  <c r="D188" i="13"/>
  <c r="C188" i="13"/>
  <c r="A188" i="13"/>
  <c r="K187" i="13"/>
  <c r="J187" i="13"/>
  <c r="I187" i="13"/>
  <c r="D187" i="13"/>
  <c r="C187" i="13"/>
  <c r="A187" i="13"/>
  <c r="K186" i="13"/>
  <c r="J186" i="13"/>
  <c r="I186" i="13"/>
  <c r="D186" i="13"/>
  <c r="C186" i="13"/>
  <c r="A186" i="13"/>
  <c r="K185" i="13"/>
  <c r="J185" i="13"/>
  <c r="I185" i="13"/>
  <c r="D185" i="13"/>
  <c r="C185" i="13"/>
  <c r="A185" i="13"/>
  <c r="K184" i="13"/>
  <c r="J184" i="13"/>
  <c r="I184" i="13"/>
  <c r="D184" i="13"/>
  <c r="C184" i="13"/>
  <c r="A184" i="13"/>
  <c r="K183" i="13"/>
  <c r="J183" i="13"/>
  <c r="I183" i="13"/>
  <c r="D183" i="13"/>
  <c r="C183" i="13"/>
  <c r="A183" i="13"/>
  <c r="K182" i="13"/>
  <c r="J182" i="13"/>
  <c r="I182" i="13"/>
  <c r="D182" i="13"/>
  <c r="C182" i="13"/>
  <c r="A182" i="13"/>
  <c r="K181" i="13"/>
  <c r="J181" i="13"/>
  <c r="I181" i="13"/>
  <c r="D181" i="13"/>
  <c r="C181" i="13"/>
  <c r="A181" i="13"/>
  <c r="K180" i="13"/>
  <c r="J180" i="13"/>
  <c r="I180" i="13"/>
  <c r="D180" i="13"/>
  <c r="C180" i="13"/>
  <c r="A180" i="13"/>
  <c r="K179" i="13"/>
  <c r="J179" i="13"/>
  <c r="I179" i="13"/>
  <c r="D179" i="13"/>
  <c r="C179" i="13"/>
  <c r="A179" i="13"/>
  <c r="K178" i="13"/>
  <c r="J178" i="13"/>
  <c r="I178" i="13"/>
  <c r="D178" i="13"/>
  <c r="C178" i="13"/>
  <c r="A178" i="13"/>
  <c r="K177" i="13"/>
  <c r="J177" i="13"/>
  <c r="I177" i="13"/>
  <c r="D177" i="13"/>
  <c r="C177" i="13"/>
  <c r="A177" i="13"/>
  <c r="K176" i="13"/>
  <c r="J176" i="13"/>
  <c r="I176" i="13"/>
  <c r="D176" i="13"/>
  <c r="C176" i="13"/>
  <c r="A176" i="13"/>
  <c r="K175" i="13"/>
  <c r="J175" i="13"/>
  <c r="I175" i="13"/>
  <c r="D175" i="13"/>
  <c r="C175" i="13"/>
  <c r="A175" i="13"/>
  <c r="K174" i="13"/>
  <c r="J174" i="13"/>
  <c r="I174" i="13"/>
  <c r="D174" i="13"/>
  <c r="C174" i="13"/>
  <c r="A174" i="13"/>
  <c r="K173" i="13"/>
  <c r="J173" i="13"/>
  <c r="I173" i="13"/>
  <c r="D173" i="13"/>
  <c r="C173" i="13"/>
  <c r="A173" i="13"/>
  <c r="K172" i="13"/>
  <c r="J172" i="13"/>
  <c r="I172" i="13"/>
  <c r="D172" i="13"/>
  <c r="C172" i="13"/>
  <c r="A172" i="13"/>
  <c r="K171" i="13"/>
  <c r="J171" i="13"/>
  <c r="I171" i="13"/>
  <c r="D171" i="13"/>
  <c r="C171" i="13"/>
  <c r="A171" i="13"/>
  <c r="K170" i="13"/>
  <c r="J170" i="13"/>
  <c r="I170" i="13"/>
  <c r="D170" i="13"/>
  <c r="C170" i="13"/>
  <c r="A170" i="13"/>
  <c r="K169" i="13"/>
  <c r="J169" i="13"/>
  <c r="I169" i="13"/>
  <c r="D169" i="13"/>
  <c r="C169" i="13"/>
  <c r="A169" i="13"/>
  <c r="K168" i="13"/>
  <c r="J168" i="13"/>
  <c r="I168" i="13"/>
  <c r="D168" i="13"/>
  <c r="C168" i="13"/>
  <c r="A168" i="13"/>
  <c r="K167" i="13"/>
  <c r="J167" i="13"/>
  <c r="I167" i="13"/>
  <c r="D167" i="13"/>
  <c r="C167" i="13"/>
  <c r="A167" i="13"/>
  <c r="K166" i="13"/>
  <c r="J166" i="13"/>
  <c r="I166" i="13"/>
  <c r="D166" i="13"/>
  <c r="C166" i="13"/>
  <c r="A166" i="13"/>
  <c r="K165" i="13"/>
  <c r="J165" i="13"/>
  <c r="I165" i="13"/>
  <c r="D165" i="13"/>
  <c r="C165" i="13"/>
  <c r="A165" i="13"/>
  <c r="K164" i="13"/>
  <c r="J164" i="13"/>
  <c r="I164" i="13"/>
  <c r="D164" i="13"/>
  <c r="C164" i="13"/>
  <c r="A164" i="13"/>
  <c r="K163" i="13"/>
  <c r="J163" i="13"/>
  <c r="I163" i="13"/>
  <c r="D163" i="13"/>
  <c r="C163" i="13"/>
  <c r="A163" i="13"/>
  <c r="K162" i="13"/>
  <c r="J162" i="13"/>
  <c r="I162" i="13"/>
  <c r="D162" i="13"/>
  <c r="C162" i="13"/>
  <c r="A162" i="13"/>
  <c r="K161" i="13"/>
  <c r="J161" i="13"/>
  <c r="I161" i="13"/>
  <c r="D161" i="13"/>
  <c r="C161" i="13"/>
  <c r="A161" i="13"/>
  <c r="K160" i="13"/>
  <c r="J160" i="13"/>
  <c r="I160" i="13"/>
  <c r="D160" i="13"/>
  <c r="C160" i="13"/>
  <c r="A160" i="13"/>
  <c r="K159" i="13"/>
  <c r="J159" i="13"/>
  <c r="I159" i="13"/>
  <c r="D159" i="13"/>
  <c r="C159" i="13"/>
  <c r="A159" i="13"/>
  <c r="K158" i="13"/>
  <c r="J158" i="13"/>
  <c r="I158" i="13"/>
  <c r="D158" i="13"/>
  <c r="C158" i="13"/>
  <c r="A158" i="13"/>
  <c r="K157" i="13"/>
  <c r="J157" i="13"/>
  <c r="I157" i="13"/>
  <c r="D157" i="13"/>
  <c r="C157" i="13"/>
  <c r="A157" i="13"/>
  <c r="K156" i="13"/>
  <c r="J156" i="13"/>
  <c r="I156" i="13"/>
  <c r="D156" i="13"/>
  <c r="C156" i="13"/>
  <c r="A156" i="13"/>
  <c r="K155" i="13"/>
  <c r="J155" i="13"/>
  <c r="I155" i="13"/>
  <c r="D155" i="13"/>
  <c r="C155" i="13"/>
  <c r="A155" i="13"/>
  <c r="K154" i="13"/>
  <c r="J154" i="13"/>
  <c r="I154" i="13"/>
  <c r="D154" i="13"/>
  <c r="C154" i="13"/>
  <c r="A154" i="13"/>
  <c r="K153" i="13"/>
  <c r="J153" i="13"/>
  <c r="I153" i="13"/>
  <c r="D153" i="13"/>
  <c r="C153" i="13"/>
  <c r="A153" i="13"/>
  <c r="K152" i="13"/>
  <c r="J152" i="13"/>
  <c r="I152" i="13"/>
  <c r="D152" i="13"/>
  <c r="C152" i="13"/>
  <c r="A152" i="13"/>
  <c r="K151" i="13"/>
  <c r="J151" i="13"/>
  <c r="I151" i="13"/>
  <c r="D151" i="13"/>
  <c r="C151" i="13"/>
  <c r="A151" i="13"/>
  <c r="K150" i="13"/>
  <c r="J150" i="13"/>
  <c r="I150" i="13"/>
  <c r="D150" i="13"/>
  <c r="C150" i="13"/>
  <c r="A150" i="13"/>
  <c r="K149" i="13"/>
  <c r="J149" i="13"/>
  <c r="I149" i="13"/>
  <c r="D149" i="13"/>
  <c r="C149" i="13"/>
  <c r="A149" i="13"/>
  <c r="K148" i="13"/>
  <c r="J148" i="13"/>
  <c r="I148" i="13"/>
  <c r="D148" i="13"/>
  <c r="C148" i="13"/>
  <c r="A148" i="13"/>
  <c r="K147" i="13"/>
  <c r="J147" i="13"/>
  <c r="I147" i="13"/>
  <c r="D147" i="13"/>
  <c r="C147" i="13"/>
  <c r="A147" i="13"/>
  <c r="K146" i="13"/>
  <c r="J146" i="13"/>
  <c r="I146" i="13"/>
  <c r="D146" i="13"/>
  <c r="C146" i="13"/>
  <c r="A146" i="13"/>
  <c r="K145" i="13"/>
  <c r="J145" i="13"/>
  <c r="I145" i="13"/>
  <c r="D145" i="13"/>
  <c r="C145" i="13"/>
  <c r="A145" i="13"/>
  <c r="K144" i="13"/>
  <c r="J144" i="13"/>
  <c r="I144" i="13"/>
  <c r="D144" i="13"/>
  <c r="C144" i="13"/>
  <c r="A144" i="13"/>
  <c r="K143" i="13"/>
  <c r="J143" i="13"/>
  <c r="I143" i="13"/>
  <c r="D143" i="13"/>
  <c r="C143" i="13"/>
  <c r="A143" i="13"/>
  <c r="K142" i="13"/>
  <c r="J142" i="13"/>
  <c r="I142" i="13"/>
  <c r="D142" i="13"/>
  <c r="C142" i="13"/>
  <c r="A142" i="13"/>
  <c r="K141" i="13"/>
  <c r="J141" i="13"/>
  <c r="I141" i="13"/>
  <c r="D141" i="13"/>
  <c r="C141" i="13"/>
  <c r="A141" i="13"/>
  <c r="K140" i="13"/>
  <c r="J140" i="13"/>
  <c r="I140" i="13"/>
  <c r="D140" i="13"/>
  <c r="C140" i="13"/>
  <c r="A140" i="13"/>
  <c r="K139" i="13"/>
  <c r="J139" i="13"/>
  <c r="I139" i="13"/>
  <c r="D139" i="13"/>
  <c r="C139" i="13"/>
  <c r="A139" i="13"/>
  <c r="K138" i="13"/>
  <c r="J138" i="13"/>
  <c r="I138" i="13"/>
  <c r="D138" i="13"/>
  <c r="C138" i="13"/>
  <c r="A138" i="13"/>
  <c r="K137" i="13"/>
  <c r="J137" i="13"/>
  <c r="I137" i="13"/>
  <c r="D137" i="13"/>
  <c r="C137" i="13"/>
  <c r="A137" i="13"/>
  <c r="K136" i="13"/>
  <c r="J136" i="13"/>
  <c r="I136" i="13"/>
  <c r="D136" i="13"/>
  <c r="C136" i="13"/>
  <c r="A136" i="13"/>
  <c r="K135" i="13"/>
  <c r="J135" i="13"/>
  <c r="I135" i="13"/>
  <c r="D135" i="13"/>
  <c r="C135" i="13"/>
  <c r="A135" i="13"/>
  <c r="K134" i="13"/>
  <c r="J134" i="13"/>
  <c r="I134" i="13"/>
  <c r="D134" i="13"/>
  <c r="C134" i="13"/>
  <c r="A134" i="13"/>
  <c r="K133" i="13"/>
  <c r="J133" i="13"/>
  <c r="I133" i="13"/>
  <c r="D133" i="13"/>
  <c r="C133" i="13"/>
  <c r="A133" i="13"/>
  <c r="K132" i="13"/>
  <c r="J132" i="13"/>
  <c r="I132" i="13"/>
  <c r="D132" i="13"/>
  <c r="C132" i="13"/>
  <c r="A132" i="13"/>
  <c r="K131" i="13"/>
  <c r="J131" i="13"/>
  <c r="I131" i="13"/>
  <c r="D131" i="13"/>
  <c r="C131" i="13"/>
  <c r="A131" i="13"/>
  <c r="K130" i="13"/>
  <c r="J130" i="13"/>
  <c r="I130" i="13"/>
  <c r="D130" i="13"/>
  <c r="C130" i="13"/>
  <c r="A130" i="13"/>
  <c r="K129" i="13"/>
  <c r="J129" i="13"/>
  <c r="I129" i="13"/>
  <c r="D129" i="13"/>
  <c r="C129" i="13"/>
  <c r="A129" i="13"/>
  <c r="K128" i="13"/>
  <c r="J128" i="13"/>
  <c r="I128" i="13"/>
  <c r="D128" i="13"/>
  <c r="C128" i="13"/>
  <c r="A128" i="13"/>
  <c r="K127" i="13"/>
  <c r="J127" i="13"/>
  <c r="I127" i="13"/>
  <c r="D127" i="13"/>
  <c r="C127" i="13"/>
  <c r="A127" i="13"/>
  <c r="K126" i="13"/>
  <c r="J126" i="13"/>
  <c r="I126" i="13"/>
  <c r="D126" i="13"/>
  <c r="C126" i="13"/>
  <c r="A126" i="13"/>
  <c r="K125" i="13"/>
  <c r="J125" i="13"/>
  <c r="I125" i="13"/>
  <c r="D125" i="13"/>
  <c r="C125" i="13"/>
  <c r="A125" i="13"/>
  <c r="K124" i="13"/>
  <c r="J124" i="13"/>
  <c r="I124" i="13"/>
  <c r="D124" i="13"/>
  <c r="C124" i="13"/>
  <c r="A124" i="13"/>
  <c r="K123" i="13"/>
  <c r="J123" i="13"/>
  <c r="I123" i="13"/>
  <c r="D123" i="13"/>
  <c r="C123" i="13"/>
  <c r="A123" i="13"/>
  <c r="K122" i="13"/>
  <c r="J122" i="13"/>
  <c r="I122" i="13"/>
  <c r="D122" i="13"/>
  <c r="C122" i="13"/>
  <c r="A122" i="13"/>
  <c r="K121" i="13"/>
  <c r="J121" i="13"/>
  <c r="I121" i="13"/>
  <c r="D121" i="13"/>
  <c r="C121" i="13"/>
  <c r="A121" i="13"/>
  <c r="K120" i="13"/>
  <c r="J120" i="13"/>
  <c r="I120" i="13"/>
  <c r="D120" i="13"/>
  <c r="C120" i="13"/>
  <c r="A120" i="13"/>
  <c r="K119" i="13"/>
  <c r="J119" i="13"/>
  <c r="I119" i="13"/>
  <c r="D119" i="13"/>
  <c r="C119" i="13"/>
  <c r="A119" i="13"/>
  <c r="K118" i="13"/>
  <c r="J118" i="13"/>
  <c r="I118" i="13"/>
  <c r="D118" i="13"/>
  <c r="C118" i="13"/>
  <c r="A118" i="13"/>
  <c r="K117" i="13"/>
  <c r="J117" i="13"/>
  <c r="I117" i="13"/>
  <c r="D117" i="13"/>
  <c r="C117" i="13"/>
  <c r="A117" i="13"/>
  <c r="K116" i="13"/>
  <c r="J116" i="13"/>
  <c r="I116" i="13"/>
  <c r="D116" i="13"/>
  <c r="C116" i="13"/>
  <c r="A116" i="13"/>
  <c r="K115" i="13"/>
  <c r="J115" i="13"/>
  <c r="I115" i="13"/>
  <c r="D115" i="13"/>
  <c r="C115" i="13"/>
  <c r="A115" i="13"/>
  <c r="K114" i="13"/>
  <c r="J114" i="13"/>
  <c r="I114" i="13"/>
  <c r="D114" i="13"/>
  <c r="C114" i="13"/>
  <c r="A114" i="13"/>
  <c r="K113" i="13"/>
  <c r="J113" i="13"/>
  <c r="I113" i="13"/>
  <c r="D113" i="13"/>
  <c r="C113" i="13"/>
  <c r="A113" i="13"/>
  <c r="K112" i="13"/>
  <c r="J112" i="13"/>
  <c r="I112" i="13"/>
  <c r="D112" i="13"/>
  <c r="C112" i="13"/>
  <c r="A112" i="13"/>
  <c r="K111" i="13"/>
  <c r="J111" i="13"/>
  <c r="I111" i="13"/>
  <c r="D111" i="13"/>
  <c r="C111" i="13"/>
  <c r="A111" i="13"/>
  <c r="K110" i="13"/>
  <c r="J110" i="13"/>
  <c r="I110" i="13"/>
  <c r="D110" i="13"/>
  <c r="C110" i="13"/>
  <c r="A110" i="13"/>
  <c r="K109" i="13"/>
  <c r="J109" i="13"/>
  <c r="I109" i="13"/>
  <c r="D109" i="13"/>
  <c r="C109" i="13"/>
  <c r="A109" i="13"/>
  <c r="K108" i="13"/>
  <c r="J108" i="13"/>
  <c r="I108" i="13"/>
  <c r="D108" i="13"/>
  <c r="C108" i="13"/>
  <c r="A108" i="13"/>
  <c r="K107" i="13"/>
  <c r="J107" i="13"/>
  <c r="I107" i="13"/>
  <c r="D107" i="13"/>
  <c r="C107" i="13"/>
  <c r="A107" i="13"/>
  <c r="K106" i="13"/>
  <c r="J106" i="13"/>
  <c r="I106" i="13"/>
  <c r="D106" i="13"/>
  <c r="C106" i="13"/>
  <c r="A106" i="13"/>
  <c r="K105" i="13"/>
  <c r="J105" i="13"/>
  <c r="I105" i="13"/>
  <c r="D105" i="13"/>
  <c r="C105" i="13"/>
  <c r="A105" i="13"/>
  <c r="K104" i="13"/>
  <c r="J104" i="13"/>
  <c r="I104" i="13"/>
  <c r="D104" i="13"/>
  <c r="C104" i="13"/>
  <c r="A104" i="13"/>
  <c r="K103" i="13"/>
  <c r="J103" i="13"/>
  <c r="I103" i="13"/>
  <c r="D103" i="13"/>
  <c r="C103" i="13"/>
  <c r="A103" i="13"/>
  <c r="K102" i="13"/>
  <c r="J102" i="13"/>
  <c r="I102" i="13"/>
  <c r="D102" i="13"/>
  <c r="C102" i="13"/>
  <c r="A102" i="13"/>
  <c r="K101" i="13"/>
  <c r="J101" i="13"/>
  <c r="I101" i="13"/>
  <c r="D101" i="13"/>
  <c r="C101" i="13"/>
  <c r="A101" i="13"/>
  <c r="K100" i="13"/>
  <c r="J100" i="13"/>
  <c r="I100" i="13"/>
  <c r="D100" i="13"/>
  <c r="C100" i="13"/>
  <c r="A100" i="13"/>
  <c r="K99" i="13"/>
  <c r="J99" i="13"/>
  <c r="I99" i="13"/>
  <c r="D99" i="13"/>
  <c r="C99" i="13"/>
  <c r="A99" i="13"/>
  <c r="K98" i="13"/>
  <c r="J98" i="13"/>
  <c r="I98" i="13"/>
  <c r="D98" i="13"/>
  <c r="C98" i="13"/>
  <c r="A98" i="13"/>
  <c r="K97" i="13"/>
  <c r="J97" i="13"/>
  <c r="I97" i="13"/>
  <c r="D97" i="13"/>
  <c r="C97" i="13"/>
  <c r="A97" i="13"/>
  <c r="K96" i="13"/>
  <c r="J96" i="13"/>
  <c r="I96" i="13"/>
  <c r="D96" i="13"/>
  <c r="C96" i="13"/>
  <c r="A96" i="13"/>
  <c r="K95" i="13"/>
  <c r="J95" i="13"/>
  <c r="I95" i="13"/>
  <c r="D95" i="13"/>
  <c r="C95" i="13"/>
  <c r="A95" i="13"/>
  <c r="K94" i="13"/>
  <c r="J94" i="13"/>
  <c r="I94" i="13"/>
  <c r="D94" i="13"/>
  <c r="C94" i="13"/>
  <c r="A94" i="13"/>
  <c r="K93" i="13"/>
  <c r="J93" i="13"/>
  <c r="I93" i="13"/>
  <c r="D93" i="13"/>
  <c r="C93" i="13"/>
  <c r="A93" i="13"/>
  <c r="K92" i="13"/>
  <c r="J92" i="13"/>
  <c r="I92" i="13"/>
  <c r="D92" i="13"/>
  <c r="C92" i="13"/>
  <c r="A92" i="13"/>
  <c r="K91" i="13"/>
  <c r="J91" i="13"/>
  <c r="I91" i="13"/>
  <c r="D91" i="13"/>
  <c r="C91" i="13"/>
  <c r="A91" i="13"/>
  <c r="K90" i="13"/>
  <c r="J90" i="13"/>
  <c r="I90" i="13"/>
  <c r="D90" i="13"/>
  <c r="C90" i="13"/>
  <c r="A90" i="13"/>
  <c r="K89" i="13"/>
  <c r="J89" i="13"/>
  <c r="I89" i="13"/>
  <c r="D89" i="13"/>
  <c r="C89" i="13"/>
  <c r="A89" i="13"/>
  <c r="K88" i="13"/>
  <c r="J88" i="13"/>
  <c r="I88" i="13"/>
  <c r="D88" i="13"/>
  <c r="C88" i="13"/>
  <c r="A88" i="13"/>
  <c r="K87" i="13"/>
  <c r="J87" i="13"/>
  <c r="I87" i="13"/>
  <c r="D87" i="13"/>
  <c r="C87" i="13"/>
  <c r="A87" i="13"/>
  <c r="K86" i="13"/>
  <c r="J86" i="13"/>
  <c r="I86" i="13"/>
  <c r="D86" i="13"/>
  <c r="C86" i="13"/>
  <c r="A86" i="13"/>
  <c r="K85" i="13"/>
  <c r="J85" i="13"/>
  <c r="I85" i="13"/>
  <c r="D85" i="13"/>
  <c r="C85" i="13"/>
  <c r="A85" i="13"/>
  <c r="K84" i="13"/>
  <c r="J84" i="13"/>
  <c r="I84" i="13"/>
  <c r="D84" i="13"/>
  <c r="C84" i="13"/>
  <c r="A84" i="13"/>
  <c r="K83" i="13"/>
  <c r="J83" i="13"/>
  <c r="I83" i="13"/>
  <c r="D83" i="13"/>
  <c r="C83" i="13"/>
  <c r="A83" i="13"/>
  <c r="K82" i="13"/>
  <c r="J82" i="13"/>
  <c r="I82" i="13"/>
  <c r="D82" i="13"/>
  <c r="C82" i="13"/>
  <c r="A82" i="13"/>
  <c r="K81" i="13"/>
  <c r="J81" i="13"/>
  <c r="I81" i="13"/>
  <c r="D81" i="13"/>
  <c r="C81" i="13"/>
  <c r="A81" i="13"/>
  <c r="K80" i="13"/>
  <c r="J80" i="13"/>
  <c r="I80" i="13"/>
  <c r="D80" i="13"/>
  <c r="C80" i="13"/>
  <c r="A80" i="13"/>
  <c r="K79" i="13"/>
  <c r="J79" i="13"/>
  <c r="I79" i="13"/>
  <c r="D79" i="13"/>
  <c r="C79" i="13"/>
  <c r="A79" i="13"/>
  <c r="K78" i="13"/>
  <c r="J78" i="13"/>
  <c r="I78" i="13"/>
  <c r="D78" i="13"/>
  <c r="C78" i="13"/>
  <c r="A78" i="13"/>
  <c r="K77" i="13"/>
  <c r="J77" i="13"/>
  <c r="I77" i="13"/>
  <c r="D77" i="13"/>
  <c r="C77" i="13"/>
  <c r="A77" i="13"/>
  <c r="K76" i="13"/>
  <c r="J76" i="13"/>
  <c r="I76" i="13"/>
  <c r="D76" i="13"/>
  <c r="C76" i="13"/>
  <c r="A76" i="13"/>
  <c r="K75" i="13"/>
  <c r="J75" i="13"/>
  <c r="I75" i="13"/>
  <c r="D75" i="13"/>
  <c r="C75" i="13"/>
  <c r="A75" i="13"/>
  <c r="K74" i="13"/>
  <c r="J74" i="13"/>
  <c r="I74" i="13"/>
  <c r="D74" i="13"/>
  <c r="C74" i="13"/>
  <c r="A74" i="13"/>
  <c r="K73" i="13"/>
  <c r="J73" i="13"/>
  <c r="I73" i="13"/>
  <c r="D73" i="13"/>
  <c r="C73" i="13"/>
  <c r="A73" i="13"/>
  <c r="K72" i="13"/>
  <c r="J72" i="13"/>
  <c r="I72" i="13"/>
  <c r="D72" i="13"/>
  <c r="C72" i="13"/>
  <c r="A72" i="13"/>
  <c r="K71" i="13"/>
  <c r="J71" i="13"/>
  <c r="I71" i="13"/>
  <c r="D71" i="13"/>
  <c r="C71" i="13"/>
  <c r="A71" i="13"/>
  <c r="K70" i="13"/>
  <c r="J70" i="13"/>
  <c r="I70" i="13"/>
  <c r="D70" i="13"/>
  <c r="C70" i="13"/>
  <c r="A70" i="13"/>
  <c r="K69" i="13"/>
  <c r="J69" i="13"/>
  <c r="I69" i="13"/>
  <c r="D69" i="13"/>
  <c r="C69" i="13"/>
  <c r="A69" i="13"/>
  <c r="K68" i="13"/>
  <c r="J68" i="13"/>
  <c r="I68" i="13"/>
  <c r="D68" i="13"/>
  <c r="C68" i="13"/>
  <c r="A68" i="13"/>
  <c r="K67" i="13"/>
  <c r="J67" i="13"/>
  <c r="I67" i="13"/>
  <c r="D67" i="13"/>
  <c r="C67" i="13"/>
  <c r="A67" i="13"/>
  <c r="K66" i="13"/>
  <c r="J66" i="13"/>
  <c r="I66" i="13"/>
  <c r="D66" i="13"/>
  <c r="C66" i="13"/>
  <c r="A66" i="13"/>
  <c r="K65" i="13"/>
  <c r="J65" i="13"/>
  <c r="I65" i="13"/>
  <c r="D65" i="13"/>
  <c r="C65" i="13"/>
  <c r="A65" i="13"/>
  <c r="K64" i="13"/>
  <c r="J64" i="13"/>
  <c r="I64" i="13"/>
  <c r="D64" i="13"/>
  <c r="C64" i="13"/>
  <c r="A64" i="13"/>
  <c r="K63" i="13"/>
  <c r="J63" i="13"/>
  <c r="I63" i="13"/>
  <c r="D63" i="13"/>
  <c r="C63" i="13"/>
  <c r="A63" i="13"/>
  <c r="K62" i="13"/>
  <c r="J62" i="13"/>
  <c r="I62" i="13"/>
  <c r="D62" i="13"/>
  <c r="C62" i="13"/>
  <c r="A62" i="13"/>
  <c r="K61" i="13"/>
  <c r="J61" i="13"/>
  <c r="I61" i="13"/>
  <c r="D61" i="13"/>
  <c r="C61" i="13"/>
  <c r="A61" i="13"/>
  <c r="K60" i="13"/>
  <c r="J60" i="13"/>
  <c r="I60" i="13"/>
  <c r="D60" i="13"/>
  <c r="C60" i="13"/>
  <c r="A60" i="13"/>
  <c r="K59" i="13"/>
  <c r="J59" i="13"/>
  <c r="I59" i="13"/>
  <c r="D59" i="13"/>
  <c r="C59" i="13"/>
  <c r="A59" i="13"/>
  <c r="K58" i="13"/>
  <c r="J58" i="13"/>
  <c r="I58" i="13"/>
  <c r="D58" i="13"/>
  <c r="C58" i="13"/>
  <c r="A58" i="13"/>
  <c r="K57" i="13"/>
  <c r="J57" i="13"/>
  <c r="I57" i="13"/>
  <c r="D57" i="13"/>
  <c r="C57" i="13"/>
  <c r="A57" i="13"/>
  <c r="K56" i="13"/>
  <c r="J56" i="13"/>
  <c r="I56" i="13"/>
  <c r="D56" i="13"/>
  <c r="C56" i="13"/>
  <c r="A56" i="13"/>
  <c r="K55" i="13"/>
  <c r="J55" i="13"/>
  <c r="I55" i="13"/>
  <c r="D55" i="13"/>
  <c r="C55" i="13"/>
  <c r="A55" i="13"/>
  <c r="K54" i="13"/>
  <c r="J54" i="13"/>
  <c r="I54" i="13"/>
  <c r="D54" i="13"/>
  <c r="C54" i="13"/>
  <c r="A54" i="13"/>
  <c r="K53" i="13"/>
  <c r="J53" i="13"/>
  <c r="I53" i="13"/>
  <c r="D53" i="13"/>
  <c r="C53" i="13"/>
  <c r="A53" i="13"/>
  <c r="K52" i="13"/>
  <c r="J52" i="13"/>
  <c r="I52" i="13"/>
  <c r="D52" i="13"/>
  <c r="C52" i="13"/>
  <c r="A52" i="13"/>
  <c r="K51" i="13"/>
  <c r="J51" i="13"/>
  <c r="I51" i="13"/>
  <c r="D51" i="13"/>
  <c r="C51" i="13"/>
  <c r="A51" i="13"/>
  <c r="K50" i="13"/>
  <c r="J50" i="13"/>
  <c r="I50" i="13"/>
  <c r="D50" i="13"/>
  <c r="C50" i="13"/>
  <c r="A50" i="13"/>
  <c r="K49" i="13"/>
  <c r="J49" i="13"/>
  <c r="I49" i="13"/>
  <c r="D49" i="13"/>
  <c r="C49" i="13"/>
  <c r="A49" i="13"/>
  <c r="K48" i="13"/>
  <c r="J48" i="13"/>
  <c r="I48" i="13"/>
  <c r="D48" i="13"/>
  <c r="C48" i="13"/>
  <c r="A48" i="13"/>
  <c r="K47" i="13"/>
  <c r="J47" i="13"/>
  <c r="I47" i="13"/>
  <c r="D47" i="13"/>
  <c r="C47" i="13"/>
  <c r="A47" i="13"/>
  <c r="K46" i="13"/>
  <c r="J46" i="13"/>
  <c r="I46" i="13"/>
  <c r="D46" i="13"/>
  <c r="C46" i="13"/>
  <c r="A46" i="13"/>
  <c r="K45" i="13"/>
  <c r="J45" i="13"/>
  <c r="I45" i="13"/>
  <c r="D45" i="13"/>
  <c r="C45" i="13"/>
  <c r="A45" i="13"/>
  <c r="K44" i="13"/>
  <c r="J44" i="13"/>
  <c r="I44" i="13"/>
  <c r="D44" i="13"/>
  <c r="C44" i="13"/>
  <c r="A44" i="13"/>
  <c r="K43" i="13"/>
  <c r="J43" i="13"/>
  <c r="I43" i="13"/>
  <c r="D43" i="13"/>
  <c r="C43" i="13"/>
  <c r="A43" i="13"/>
  <c r="K42" i="13"/>
  <c r="J42" i="13"/>
  <c r="I42" i="13"/>
  <c r="D42" i="13"/>
  <c r="C42" i="13"/>
  <c r="A42" i="13"/>
  <c r="K41" i="13"/>
  <c r="J41" i="13"/>
  <c r="I41" i="13"/>
  <c r="D41" i="13"/>
  <c r="C41" i="13"/>
  <c r="A41" i="13"/>
  <c r="K40" i="13"/>
  <c r="J40" i="13"/>
  <c r="I40" i="13"/>
  <c r="D40" i="13"/>
  <c r="C40" i="13"/>
  <c r="A40" i="13"/>
  <c r="K39" i="13"/>
  <c r="J39" i="13"/>
  <c r="I39" i="13"/>
  <c r="D39" i="13"/>
  <c r="C39" i="13"/>
  <c r="A39" i="13"/>
  <c r="K38" i="13"/>
  <c r="J38" i="13"/>
  <c r="I38" i="13"/>
  <c r="D38" i="13"/>
  <c r="C38" i="13"/>
  <c r="A38" i="13"/>
  <c r="K37" i="13"/>
  <c r="J37" i="13"/>
  <c r="I37" i="13"/>
  <c r="D37" i="13"/>
  <c r="C37" i="13"/>
  <c r="A37" i="13"/>
  <c r="K36" i="13"/>
  <c r="J36" i="13"/>
  <c r="I36" i="13"/>
  <c r="D36" i="13"/>
  <c r="C36" i="13"/>
  <c r="A36" i="13"/>
  <c r="K35" i="13"/>
  <c r="J35" i="13"/>
  <c r="I35" i="13"/>
  <c r="D35" i="13"/>
  <c r="C35" i="13"/>
  <c r="A35" i="13"/>
  <c r="K34" i="13"/>
  <c r="J34" i="13"/>
  <c r="I34" i="13"/>
  <c r="D34" i="13"/>
  <c r="C34" i="13"/>
  <c r="A34" i="13"/>
  <c r="K33" i="13"/>
  <c r="J33" i="13"/>
  <c r="I33" i="13"/>
  <c r="D33" i="13"/>
  <c r="C33" i="13"/>
  <c r="A33" i="13"/>
  <c r="K32" i="13"/>
  <c r="J32" i="13"/>
  <c r="I32" i="13"/>
  <c r="D32" i="13"/>
  <c r="C32" i="13"/>
  <c r="A32" i="13"/>
  <c r="K31" i="13"/>
  <c r="J31" i="13"/>
  <c r="I31" i="13"/>
  <c r="D31" i="13"/>
  <c r="C31" i="13"/>
  <c r="A31" i="13"/>
  <c r="K30" i="13"/>
  <c r="J30" i="13"/>
  <c r="I30" i="13"/>
  <c r="D30" i="13"/>
  <c r="C30" i="13"/>
  <c r="A30" i="13"/>
  <c r="K29" i="13"/>
  <c r="J29" i="13"/>
  <c r="I29" i="13"/>
  <c r="D29" i="13"/>
  <c r="C29" i="13"/>
  <c r="A29" i="13"/>
  <c r="K28" i="13"/>
  <c r="J28" i="13"/>
  <c r="I28" i="13"/>
  <c r="D28" i="13"/>
  <c r="C28" i="13"/>
  <c r="A28" i="13"/>
  <c r="K27" i="13"/>
  <c r="J27" i="13"/>
  <c r="I27" i="13"/>
  <c r="D27" i="13"/>
  <c r="C27" i="13"/>
  <c r="A27" i="13"/>
  <c r="K26" i="13"/>
  <c r="J26" i="13"/>
  <c r="I26" i="13"/>
  <c r="D26" i="13"/>
  <c r="C26" i="13"/>
  <c r="A26" i="13"/>
  <c r="K25" i="13"/>
  <c r="J25" i="13"/>
  <c r="I25" i="13"/>
  <c r="D25" i="13"/>
  <c r="C25" i="13"/>
  <c r="A25" i="13"/>
  <c r="K24" i="13"/>
  <c r="J24" i="13"/>
  <c r="I24" i="13"/>
  <c r="D24" i="13"/>
  <c r="C24" i="13"/>
  <c r="A24" i="13"/>
  <c r="K23" i="13"/>
  <c r="J23" i="13"/>
  <c r="I23" i="13"/>
  <c r="D23" i="13"/>
  <c r="C23" i="13"/>
  <c r="A23" i="13"/>
  <c r="K22" i="13"/>
  <c r="J22" i="13"/>
  <c r="I22" i="13"/>
  <c r="D22" i="13"/>
  <c r="C22" i="13"/>
  <c r="A22" i="13"/>
  <c r="K21" i="13"/>
  <c r="J21" i="13"/>
  <c r="I21" i="13"/>
  <c r="D21" i="13"/>
  <c r="C21" i="13"/>
  <c r="A21" i="13"/>
  <c r="K20" i="13"/>
  <c r="J20" i="13"/>
  <c r="I20" i="13"/>
  <c r="D20" i="13"/>
  <c r="C20" i="13"/>
  <c r="A20" i="13"/>
  <c r="K19" i="13"/>
  <c r="J19" i="13"/>
  <c r="I19" i="13"/>
  <c r="D19" i="13"/>
  <c r="C19" i="13"/>
  <c r="A19" i="13"/>
  <c r="K18" i="13"/>
  <c r="J18" i="13"/>
  <c r="I18" i="13"/>
  <c r="D18" i="13"/>
  <c r="C18" i="13"/>
  <c r="A18" i="13"/>
  <c r="K17" i="13"/>
  <c r="J17" i="13"/>
  <c r="I17" i="13"/>
  <c r="D17" i="13"/>
  <c r="C17" i="13"/>
  <c r="A17" i="13"/>
  <c r="K16" i="13"/>
  <c r="J16" i="13"/>
  <c r="I16" i="13"/>
  <c r="D16" i="13"/>
  <c r="C16" i="13"/>
  <c r="A16" i="13"/>
  <c r="K15" i="13"/>
  <c r="J15" i="13"/>
  <c r="I15" i="13"/>
  <c r="D15" i="13"/>
  <c r="C15" i="13"/>
  <c r="A15" i="13"/>
  <c r="K14" i="13"/>
  <c r="J14" i="13"/>
  <c r="I14" i="13"/>
  <c r="D14" i="13"/>
  <c r="C14" i="13"/>
  <c r="A14" i="13"/>
  <c r="B9" i="13"/>
  <c r="B10" i="13" s="1"/>
  <c r="B8" i="13"/>
  <c r="J208" i="12"/>
  <c r="K208" i="12" s="1"/>
  <c r="G208" i="12"/>
  <c r="D208" i="12"/>
  <c r="C208" i="12"/>
  <c r="B208" i="12"/>
  <c r="J207" i="12"/>
  <c r="K207" i="12" s="1"/>
  <c r="G207" i="12"/>
  <c r="D207" i="12"/>
  <c r="C207" i="12"/>
  <c r="B207" i="12"/>
  <c r="J206" i="12"/>
  <c r="K206" i="12" s="1"/>
  <c r="G206" i="12"/>
  <c r="D206" i="12"/>
  <c r="C206" i="12"/>
  <c r="B206" i="12"/>
  <c r="J205" i="12"/>
  <c r="K205" i="12" s="1"/>
  <c r="G205" i="12"/>
  <c r="D205" i="12"/>
  <c r="C205" i="12"/>
  <c r="B205" i="12"/>
  <c r="J204" i="12"/>
  <c r="K204" i="12" s="1"/>
  <c r="G204" i="12"/>
  <c r="D204" i="12"/>
  <c r="C204" i="12"/>
  <c r="B204" i="12"/>
  <c r="J203" i="12"/>
  <c r="K203" i="12" s="1"/>
  <c r="G203" i="12"/>
  <c r="D203" i="12"/>
  <c r="C203" i="12"/>
  <c r="B203" i="12"/>
  <c r="J202" i="12"/>
  <c r="K202" i="12" s="1"/>
  <c r="G202" i="12"/>
  <c r="D202" i="12"/>
  <c r="C202" i="12"/>
  <c r="B202" i="12"/>
  <c r="J201" i="12"/>
  <c r="K201" i="12" s="1"/>
  <c r="G201" i="12"/>
  <c r="D201" i="12"/>
  <c r="C201" i="12"/>
  <c r="B201" i="12"/>
  <c r="J200" i="12"/>
  <c r="K200" i="12" s="1"/>
  <c r="G200" i="12"/>
  <c r="D200" i="12"/>
  <c r="C200" i="12"/>
  <c r="B200" i="12"/>
  <c r="J199" i="12"/>
  <c r="K199" i="12" s="1"/>
  <c r="G199" i="12"/>
  <c r="D199" i="12"/>
  <c r="C199" i="12"/>
  <c r="B199" i="12"/>
  <c r="J198" i="12"/>
  <c r="K198" i="12" s="1"/>
  <c r="G198" i="12"/>
  <c r="D198" i="12"/>
  <c r="C198" i="12"/>
  <c r="B198" i="12"/>
  <c r="J197" i="12"/>
  <c r="K197" i="12" s="1"/>
  <c r="G197" i="12"/>
  <c r="D197" i="12"/>
  <c r="C197" i="12"/>
  <c r="B197" i="12"/>
  <c r="J196" i="12"/>
  <c r="K196" i="12" s="1"/>
  <c r="G196" i="12"/>
  <c r="D196" i="12"/>
  <c r="C196" i="12"/>
  <c r="B196" i="12"/>
  <c r="J195" i="12"/>
  <c r="K195" i="12" s="1"/>
  <c r="G195" i="12"/>
  <c r="D195" i="12"/>
  <c r="C195" i="12"/>
  <c r="B195" i="12"/>
  <c r="J194" i="12"/>
  <c r="K194" i="12" s="1"/>
  <c r="G194" i="12"/>
  <c r="D194" i="12"/>
  <c r="C194" i="12"/>
  <c r="B194" i="12"/>
  <c r="J193" i="12"/>
  <c r="K193" i="12" s="1"/>
  <c r="G193" i="12"/>
  <c r="D193" i="12"/>
  <c r="C193" i="12"/>
  <c r="B193" i="12"/>
  <c r="J192" i="12"/>
  <c r="K192" i="12" s="1"/>
  <c r="G192" i="12"/>
  <c r="D192" i="12"/>
  <c r="C192" i="12"/>
  <c r="B192" i="12"/>
  <c r="J191" i="12"/>
  <c r="K191" i="12" s="1"/>
  <c r="G191" i="12"/>
  <c r="D191" i="12"/>
  <c r="C191" i="12"/>
  <c r="B191" i="12"/>
  <c r="J190" i="12"/>
  <c r="K190" i="12" s="1"/>
  <c r="G190" i="12"/>
  <c r="D190" i="12"/>
  <c r="C190" i="12"/>
  <c r="B190" i="12"/>
  <c r="J189" i="12"/>
  <c r="K189" i="12" s="1"/>
  <c r="G189" i="12"/>
  <c r="D189" i="12"/>
  <c r="C189" i="12"/>
  <c r="B189" i="12"/>
  <c r="J188" i="12"/>
  <c r="K188" i="12" s="1"/>
  <c r="G188" i="12"/>
  <c r="D188" i="12"/>
  <c r="C188" i="12"/>
  <c r="B188" i="12"/>
  <c r="J187" i="12"/>
  <c r="K187" i="12" s="1"/>
  <c r="G187" i="12"/>
  <c r="D187" i="12"/>
  <c r="C187" i="12"/>
  <c r="B187" i="12"/>
  <c r="J186" i="12"/>
  <c r="K186" i="12" s="1"/>
  <c r="G186" i="12"/>
  <c r="D186" i="12"/>
  <c r="C186" i="12"/>
  <c r="B186" i="12"/>
  <c r="J185" i="12"/>
  <c r="K185" i="12" s="1"/>
  <c r="G185" i="12"/>
  <c r="D185" i="12"/>
  <c r="C185" i="12"/>
  <c r="B185" i="12"/>
  <c r="J184" i="12"/>
  <c r="K184" i="12" s="1"/>
  <c r="G184" i="12"/>
  <c r="D184" i="12"/>
  <c r="C184" i="12"/>
  <c r="B184" i="12"/>
  <c r="J183" i="12"/>
  <c r="K183" i="12" s="1"/>
  <c r="G183" i="12"/>
  <c r="D183" i="12"/>
  <c r="C183" i="12"/>
  <c r="B183" i="12"/>
  <c r="J182" i="12"/>
  <c r="K182" i="12" s="1"/>
  <c r="G182" i="12"/>
  <c r="D182" i="12"/>
  <c r="C182" i="12"/>
  <c r="B182" i="12"/>
  <c r="J181" i="12"/>
  <c r="K181" i="12" s="1"/>
  <c r="G181" i="12"/>
  <c r="D181" i="12"/>
  <c r="C181" i="12"/>
  <c r="B181" i="12"/>
  <c r="J180" i="12"/>
  <c r="K180" i="12" s="1"/>
  <c r="G180" i="12"/>
  <c r="D180" i="12"/>
  <c r="C180" i="12"/>
  <c r="B180" i="12"/>
  <c r="J179" i="12"/>
  <c r="K179" i="12" s="1"/>
  <c r="G179" i="12"/>
  <c r="D179" i="12"/>
  <c r="C179" i="12"/>
  <c r="B179" i="12"/>
  <c r="J178" i="12"/>
  <c r="K178" i="12" s="1"/>
  <c r="G178" i="12"/>
  <c r="D178" i="12"/>
  <c r="C178" i="12"/>
  <c r="B178" i="12"/>
  <c r="J177" i="12"/>
  <c r="K177" i="12" s="1"/>
  <c r="G177" i="12"/>
  <c r="D177" i="12"/>
  <c r="C177" i="12"/>
  <c r="B177" i="12"/>
  <c r="J176" i="12"/>
  <c r="K176" i="12" s="1"/>
  <c r="G176" i="12"/>
  <c r="D176" i="12"/>
  <c r="C176" i="12"/>
  <c r="B176" i="12"/>
  <c r="J175" i="12"/>
  <c r="K175" i="12" s="1"/>
  <c r="G175" i="12"/>
  <c r="D175" i="12"/>
  <c r="C175" i="12"/>
  <c r="B175" i="12"/>
  <c r="J174" i="12"/>
  <c r="K174" i="12" s="1"/>
  <c r="G174" i="12"/>
  <c r="D174" i="12"/>
  <c r="C174" i="12"/>
  <c r="B174" i="12"/>
  <c r="J173" i="12"/>
  <c r="K173" i="12" s="1"/>
  <c r="G173" i="12"/>
  <c r="D173" i="12"/>
  <c r="C173" i="12"/>
  <c r="B173" i="12"/>
  <c r="J172" i="12"/>
  <c r="K172" i="12" s="1"/>
  <c r="G172" i="12"/>
  <c r="D172" i="12"/>
  <c r="C172" i="12"/>
  <c r="B172" i="12"/>
  <c r="J171" i="12"/>
  <c r="K171" i="12" s="1"/>
  <c r="G171" i="12"/>
  <c r="D171" i="12"/>
  <c r="C171" i="12"/>
  <c r="B171" i="12"/>
  <c r="J170" i="12"/>
  <c r="K170" i="12" s="1"/>
  <c r="G170" i="12"/>
  <c r="D170" i="12"/>
  <c r="C170" i="12"/>
  <c r="B170" i="12"/>
  <c r="J169" i="12"/>
  <c r="K169" i="12" s="1"/>
  <c r="G169" i="12"/>
  <c r="D169" i="12"/>
  <c r="C169" i="12"/>
  <c r="B169" i="12"/>
  <c r="J168" i="12"/>
  <c r="K168" i="12" s="1"/>
  <c r="G168" i="12"/>
  <c r="D168" i="12"/>
  <c r="C168" i="12"/>
  <c r="B168" i="12"/>
  <c r="J167" i="12"/>
  <c r="K167" i="12" s="1"/>
  <c r="G167" i="12"/>
  <c r="D167" i="12"/>
  <c r="C167" i="12"/>
  <c r="B167" i="12"/>
  <c r="J166" i="12"/>
  <c r="K166" i="12" s="1"/>
  <c r="G166" i="12"/>
  <c r="D166" i="12"/>
  <c r="C166" i="12"/>
  <c r="B166" i="12"/>
  <c r="J165" i="12"/>
  <c r="K165" i="12" s="1"/>
  <c r="G165" i="12"/>
  <c r="D165" i="12"/>
  <c r="C165" i="12"/>
  <c r="B165" i="12"/>
  <c r="J164" i="12"/>
  <c r="K164" i="12" s="1"/>
  <c r="G164" i="12"/>
  <c r="D164" i="12"/>
  <c r="C164" i="12"/>
  <c r="B164" i="12"/>
  <c r="J163" i="12"/>
  <c r="K163" i="12" s="1"/>
  <c r="G163" i="12"/>
  <c r="D163" i="12"/>
  <c r="C163" i="12"/>
  <c r="B163" i="12"/>
  <c r="J162" i="12"/>
  <c r="K162" i="12" s="1"/>
  <c r="G162" i="12"/>
  <c r="D162" i="12"/>
  <c r="C162" i="12"/>
  <c r="B162" i="12"/>
  <c r="J161" i="12"/>
  <c r="K161" i="12" s="1"/>
  <c r="G161" i="12"/>
  <c r="D161" i="12"/>
  <c r="C161" i="12"/>
  <c r="B161" i="12"/>
  <c r="J160" i="12"/>
  <c r="K160" i="12" s="1"/>
  <c r="G160" i="12"/>
  <c r="D160" i="12"/>
  <c r="C160" i="12"/>
  <c r="B160" i="12"/>
  <c r="J159" i="12"/>
  <c r="K159" i="12" s="1"/>
  <c r="G159" i="12"/>
  <c r="D159" i="12"/>
  <c r="C159" i="12"/>
  <c r="B159" i="12"/>
  <c r="J158" i="12"/>
  <c r="K158" i="12" s="1"/>
  <c r="G158" i="12"/>
  <c r="D158" i="12"/>
  <c r="C158" i="12"/>
  <c r="B158" i="12"/>
  <c r="J157" i="12"/>
  <c r="K157" i="12" s="1"/>
  <c r="G157" i="12"/>
  <c r="D157" i="12"/>
  <c r="C157" i="12"/>
  <c r="B157" i="12"/>
  <c r="J156" i="12"/>
  <c r="K156" i="12" s="1"/>
  <c r="G156" i="12"/>
  <c r="D156" i="12"/>
  <c r="C156" i="12"/>
  <c r="B156" i="12"/>
  <c r="J155" i="12"/>
  <c r="K155" i="12" s="1"/>
  <c r="G155" i="12"/>
  <c r="D155" i="12"/>
  <c r="C155" i="12"/>
  <c r="B155" i="12"/>
  <c r="J154" i="12"/>
  <c r="K154" i="12" s="1"/>
  <c r="G154" i="12"/>
  <c r="D154" i="12"/>
  <c r="C154" i="12"/>
  <c r="B154" i="12"/>
  <c r="J153" i="12"/>
  <c r="K153" i="12" s="1"/>
  <c r="G153" i="12"/>
  <c r="D153" i="12"/>
  <c r="C153" i="12"/>
  <c r="B153" i="12"/>
  <c r="J152" i="12"/>
  <c r="K152" i="12" s="1"/>
  <c r="G152" i="12"/>
  <c r="D152" i="12"/>
  <c r="C152" i="12"/>
  <c r="B152" i="12"/>
  <c r="J151" i="12"/>
  <c r="K151" i="12" s="1"/>
  <c r="G151" i="12"/>
  <c r="D151" i="12"/>
  <c r="C151" i="12"/>
  <c r="B151" i="12"/>
  <c r="J150" i="12"/>
  <c r="K150" i="12" s="1"/>
  <c r="G150" i="12"/>
  <c r="D150" i="12"/>
  <c r="C150" i="12"/>
  <c r="B150" i="12"/>
  <c r="J149" i="12"/>
  <c r="K149" i="12" s="1"/>
  <c r="G149" i="12"/>
  <c r="D149" i="12"/>
  <c r="C149" i="12"/>
  <c r="B149" i="12"/>
  <c r="J148" i="12"/>
  <c r="K148" i="12" s="1"/>
  <c r="G148" i="12"/>
  <c r="D148" i="12"/>
  <c r="C148" i="12"/>
  <c r="B148" i="12"/>
  <c r="J147" i="12"/>
  <c r="K147" i="12" s="1"/>
  <c r="G147" i="12"/>
  <c r="D147" i="12"/>
  <c r="C147" i="12"/>
  <c r="B147" i="12"/>
  <c r="J146" i="12"/>
  <c r="K146" i="12" s="1"/>
  <c r="G146" i="12"/>
  <c r="D146" i="12"/>
  <c r="C146" i="12"/>
  <c r="B146" i="12"/>
  <c r="J145" i="12"/>
  <c r="K145" i="12" s="1"/>
  <c r="G145" i="12"/>
  <c r="D145" i="12"/>
  <c r="C145" i="12"/>
  <c r="B145" i="12"/>
  <c r="J144" i="12"/>
  <c r="K144" i="12" s="1"/>
  <c r="G144" i="12"/>
  <c r="D144" i="12"/>
  <c r="C144" i="12"/>
  <c r="B144" i="12"/>
  <c r="J143" i="12"/>
  <c r="K143" i="12" s="1"/>
  <c r="G143" i="12"/>
  <c r="D143" i="12"/>
  <c r="C143" i="12"/>
  <c r="B143" i="12"/>
  <c r="J142" i="12"/>
  <c r="K142" i="12" s="1"/>
  <c r="G142" i="12"/>
  <c r="D142" i="12"/>
  <c r="C142" i="12"/>
  <c r="B142" i="12"/>
  <c r="J141" i="12"/>
  <c r="K141" i="12" s="1"/>
  <c r="G141" i="12"/>
  <c r="D141" i="12"/>
  <c r="C141" i="12"/>
  <c r="B141" i="12"/>
  <c r="J140" i="12"/>
  <c r="K140" i="12" s="1"/>
  <c r="G140" i="12"/>
  <c r="D140" i="12"/>
  <c r="C140" i="12"/>
  <c r="B140" i="12"/>
  <c r="J139" i="12"/>
  <c r="K139" i="12" s="1"/>
  <c r="G139" i="12"/>
  <c r="D139" i="12"/>
  <c r="C139" i="12"/>
  <c r="B139" i="12"/>
  <c r="J138" i="12"/>
  <c r="K138" i="12" s="1"/>
  <c r="G138" i="12"/>
  <c r="D138" i="12"/>
  <c r="C138" i="12"/>
  <c r="B138" i="12"/>
  <c r="J137" i="12"/>
  <c r="K137" i="12" s="1"/>
  <c r="G137" i="12"/>
  <c r="D137" i="12"/>
  <c r="C137" i="12"/>
  <c r="B137" i="12"/>
  <c r="J136" i="12"/>
  <c r="K136" i="12" s="1"/>
  <c r="G136" i="12"/>
  <c r="D136" i="12"/>
  <c r="C136" i="12"/>
  <c r="B136" i="12"/>
  <c r="J135" i="12"/>
  <c r="K135" i="12" s="1"/>
  <c r="G135" i="12"/>
  <c r="D135" i="12"/>
  <c r="C135" i="12"/>
  <c r="B135" i="12"/>
  <c r="J134" i="12"/>
  <c r="K134" i="12" s="1"/>
  <c r="G134" i="12"/>
  <c r="D134" i="12"/>
  <c r="C134" i="12"/>
  <c r="B134" i="12"/>
  <c r="J133" i="12"/>
  <c r="K133" i="12" s="1"/>
  <c r="G133" i="12"/>
  <c r="D133" i="12"/>
  <c r="C133" i="12"/>
  <c r="B133" i="12"/>
  <c r="J132" i="12"/>
  <c r="K132" i="12" s="1"/>
  <c r="G132" i="12"/>
  <c r="D132" i="12"/>
  <c r="C132" i="12"/>
  <c r="B132" i="12"/>
  <c r="J131" i="12"/>
  <c r="K131" i="12" s="1"/>
  <c r="G131" i="12"/>
  <c r="D131" i="12"/>
  <c r="C131" i="12"/>
  <c r="B131" i="12"/>
  <c r="J130" i="12"/>
  <c r="K130" i="12" s="1"/>
  <c r="G130" i="12"/>
  <c r="D130" i="12"/>
  <c r="C130" i="12"/>
  <c r="B130" i="12"/>
  <c r="J129" i="12"/>
  <c r="K129" i="12" s="1"/>
  <c r="G129" i="12"/>
  <c r="D129" i="12"/>
  <c r="C129" i="12"/>
  <c r="B129" i="12"/>
  <c r="J128" i="12"/>
  <c r="K128" i="12" s="1"/>
  <c r="G128" i="12"/>
  <c r="D128" i="12"/>
  <c r="C128" i="12"/>
  <c r="B128" i="12"/>
  <c r="J127" i="12"/>
  <c r="K127" i="12" s="1"/>
  <c r="G127" i="12"/>
  <c r="D127" i="12"/>
  <c r="C127" i="12"/>
  <c r="B127" i="12"/>
  <c r="J126" i="12"/>
  <c r="K126" i="12" s="1"/>
  <c r="G126" i="12"/>
  <c r="D126" i="12"/>
  <c r="C126" i="12"/>
  <c r="B126" i="12"/>
  <c r="J125" i="12"/>
  <c r="K125" i="12" s="1"/>
  <c r="G125" i="12"/>
  <c r="D125" i="12"/>
  <c r="C125" i="12"/>
  <c r="B125" i="12"/>
  <c r="J124" i="12"/>
  <c r="K124" i="12" s="1"/>
  <c r="G124" i="12"/>
  <c r="D124" i="12"/>
  <c r="C124" i="12"/>
  <c r="B124" i="12"/>
  <c r="J123" i="12"/>
  <c r="K123" i="12" s="1"/>
  <c r="G123" i="12"/>
  <c r="D123" i="12"/>
  <c r="C123" i="12"/>
  <c r="B123" i="12"/>
  <c r="J122" i="12"/>
  <c r="K122" i="12" s="1"/>
  <c r="G122" i="12"/>
  <c r="D122" i="12"/>
  <c r="C122" i="12"/>
  <c r="B122" i="12"/>
  <c r="J121" i="12"/>
  <c r="K121" i="12" s="1"/>
  <c r="G121" i="12"/>
  <c r="D121" i="12"/>
  <c r="C121" i="12"/>
  <c r="B121" i="12"/>
  <c r="J120" i="12"/>
  <c r="K120" i="12" s="1"/>
  <c r="G120" i="12"/>
  <c r="D120" i="12"/>
  <c r="C120" i="12"/>
  <c r="B120" i="12"/>
  <c r="J119" i="12"/>
  <c r="K119" i="12" s="1"/>
  <c r="G119" i="12"/>
  <c r="D119" i="12"/>
  <c r="C119" i="12"/>
  <c r="B119" i="12"/>
  <c r="J118" i="12"/>
  <c r="K118" i="12" s="1"/>
  <c r="G118" i="12"/>
  <c r="D118" i="12"/>
  <c r="C118" i="12"/>
  <c r="B118" i="12"/>
  <c r="J117" i="12"/>
  <c r="K117" i="12" s="1"/>
  <c r="G117" i="12"/>
  <c r="D117" i="12"/>
  <c r="C117" i="12"/>
  <c r="B117" i="12"/>
  <c r="J116" i="12"/>
  <c r="K116" i="12" s="1"/>
  <c r="G116" i="12"/>
  <c r="D116" i="12"/>
  <c r="C116" i="12"/>
  <c r="B116" i="12"/>
  <c r="J115" i="12"/>
  <c r="K115" i="12" s="1"/>
  <c r="G115" i="12"/>
  <c r="D115" i="12"/>
  <c r="C115" i="12"/>
  <c r="B115" i="12"/>
  <c r="J114" i="12"/>
  <c r="K114" i="12" s="1"/>
  <c r="G114" i="12"/>
  <c r="D114" i="12"/>
  <c r="C114" i="12"/>
  <c r="B114" i="12"/>
  <c r="J113" i="12"/>
  <c r="K113" i="12" s="1"/>
  <c r="G113" i="12"/>
  <c r="D113" i="12"/>
  <c r="C113" i="12"/>
  <c r="B113" i="12"/>
  <c r="J112" i="12"/>
  <c r="K112" i="12" s="1"/>
  <c r="G112" i="12"/>
  <c r="D112" i="12"/>
  <c r="C112" i="12"/>
  <c r="B112" i="12"/>
  <c r="J111" i="12"/>
  <c r="K111" i="12" s="1"/>
  <c r="G111" i="12"/>
  <c r="D111" i="12"/>
  <c r="C111" i="12"/>
  <c r="B111" i="12"/>
  <c r="J110" i="12"/>
  <c r="K110" i="12" s="1"/>
  <c r="G110" i="12"/>
  <c r="D110" i="12"/>
  <c r="C110" i="12"/>
  <c r="B110" i="12"/>
  <c r="J109" i="12"/>
  <c r="K109" i="12" s="1"/>
  <c r="G109" i="12"/>
  <c r="D109" i="12"/>
  <c r="C109" i="12"/>
  <c r="B109" i="12"/>
  <c r="J108" i="12"/>
  <c r="K108" i="12" s="1"/>
  <c r="G108" i="12"/>
  <c r="D108" i="12"/>
  <c r="C108" i="12"/>
  <c r="B108" i="12"/>
  <c r="J107" i="12"/>
  <c r="K107" i="12" s="1"/>
  <c r="G107" i="12"/>
  <c r="D107" i="12"/>
  <c r="C107" i="12"/>
  <c r="B107" i="12"/>
  <c r="J106" i="12"/>
  <c r="K106" i="12" s="1"/>
  <c r="G106" i="12"/>
  <c r="D106" i="12"/>
  <c r="C106" i="12"/>
  <c r="B106" i="12"/>
  <c r="J105" i="12"/>
  <c r="K105" i="12" s="1"/>
  <c r="G105" i="12"/>
  <c r="D105" i="12"/>
  <c r="C105" i="12"/>
  <c r="B105" i="12"/>
  <c r="J104" i="12"/>
  <c r="K104" i="12" s="1"/>
  <c r="G104" i="12"/>
  <c r="D104" i="12"/>
  <c r="C104" i="12"/>
  <c r="B104" i="12"/>
  <c r="J103" i="12"/>
  <c r="K103" i="12" s="1"/>
  <c r="G103" i="12"/>
  <c r="D103" i="12"/>
  <c r="C103" i="12"/>
  <c r="B103" i="12"/>
  <c r="J102" i="12"/>
  <c r="K102" i="12" s="1"/>
  <c r="G102" i="12"/>
  <c r="D102" i="12"/>
  <c r="C102" i="12"/>
  <c r="B102" i="12"/>
  <c r="J101" i="12"/>
  <c r="K101" i="12" s="1"/>
  <c r="G101" i="12"/>
  <c r="D101" i="12"/>
  <c r="C101" i="12"/>
  <c r="B101" i="12"/>
  <c r="J100" i="12"/>
  <c r="K100" i="12" s="1"/>
  <c r="G100" i="12"/>
  <c r="D100" i="12"/>
  <c r="C100" i="12"/>
  <c r="B100" i="12"/>
  <c r="J99" i="12"/>
  <c r="K99" i="12" s="1"/>
  <c r="G99" i="12"/>
  <c r="D99" i="12"/>
  <c r="C99" i="12"/>
  <c r="B99" i="12"/>
  <c r="J98" i="12"/>
  <c r="K98" i="12" s="1"/>
  <c r="G98" i="12"/>
  <c r="D98" i="12"/>
  <c r="C98" i="12"/>
  <c r="B98" i="12"/>
  <c r="J97" i="12"/>
  <c r="K97" i="12" s="1"/>
  <c r="G97" i="12"/>
  <c r="D97" i="12"/>
  <c r="C97" i="12"/>
  <c r="B97" i="12"/>
  <c r="J96" i="12"/>
  <c r="K96" i="12" s="1"/>
  <c r="G96" i="12"/>
  <c r="D96" i="12"/>
  <c r="C96" i="12"/>
  <c r="B96" i="12"/>
  <c r="J95" i="12"/>
  <c r="K95" i="12" s="1"/>
  <c r="G95" i="12"/>
  <c r="D95" i="12"/>
  <c r="C95" i="12"/>
  <c r="B95" i="12"/>
  <c r="J94" i="12"/>
  <c r="K94" i="12" s="1"/>
  <c r="G94" i="12"/>
  <c r="D94" i="12"/>
  <c r="C94" i="12"/>
  <c r="B94" i="12"/>
  <c r="J93" i="12"/>
  <c r="K93" i="12" s="1"/>
  <c r="G93" i="12"/>
  <c r="D93" i="12"/>
  <c r="C93" i="12"/>
  <c r="B93" i="12"/>
  <c r="J92" i="12"/>
  <c r="K92" i="12" s="1"/>
  <c r="G92" i="12"/>
  <c r="D92" i="12"/>
  <c r="C92" i="12"/>
  <c r="B92" i="12"/>
  <c r="J91" i="12"/>
  <c r="K91" i="12" s="1"/>
  <c r="G91" i="12"/>
  <c r="D91" i="12"/>
  <c r="C91" i="12"/>
  <c r="B91" i="12"/>
  <c r="J90" i="12"/>
  <c r="K90" i="12" s="1"/>
  <c r="G90" i="12"/>
  <c r="D90" i="12"/>
  <c r="C90" i="12"/>
  <c r="B90" i="12"/>
  <c r="J89" i="12"/>
  <c r="K89" i="12" s="1"/>
  <c r="G89" i="12"/>
  <c r="D89" i="12"/>
  <c r="C89" i="12"/>
  <c r="B89" i="12"/>
  <c r="J88" i="12"/>
  <c r="K88" i="12" s="1"/>
  <c r="G88" i="12"/>
  <c r="D88" i="12"/>
  <c r="C88" i="12"/>
  <c r="B88" i="12"/>
  <c r="J87" i="12"/>
  <c r="K87" i="12" s="1"/>
  <c r="G87" i="12"/>
  <c r="D87" i="12"/>
  <c r="C87" i="12"/>
  <c r="B87" i="12"/>
  <c r="J86" i="12"/>
  <c r="K86" i="12" s="1"/>
  <c r="G86" i="12"/>
  <c r="D86" i="12"/>
  <c r="C86" i="12"/>
  <c r="B86" i="12"/>
  <c r="J85" i="12"/>
  <c r="K85" i="12" s="1"/>
  <c r="G85" i="12"/>
  <c r="D85" i="12"/>
  <c r="C85" i="12"/>
  <c r="B85" i="12"/>
  <c r="J84" i="12"/>
  <c r="K84" i="12" s="1"/>
  <c r="G84" i="12"/>
  <c r="D84" i="12"/>
  <c r="C84" i="12"/>
  <c r="B84" i="12"/>
  <c r="J83" i="12"/>
  <c r="K83" i="12" s="1"/>
  <c r="G83" i="12"/>
  <c r="D83" i="12"/>
  <c r="C83" i="12"/>
  <c r="B83" i="12"/>
  <c r="J82" i="12"/>
  <c r="K82" i="12" s="1"/>
  <c r="G82" i="12"/>
  <c r="D82" i="12"/>
  <c r="C82" i="12"/>
  <c r="B82" i="12"/>
  <c r="J81" i="12"/>
  <c r="K81" i="12" s="1"/>
  <c r="G81" i="12"/>
  <c r="D81" i="12"/>
  <c r="C81" i="12"/>
  <c r="B81" i="12"/>
  <c r="J80" i="12"/>
  <c r="K80" i="12" s="1"/>
  <c r="G80" i="12"/>
  <c r="D80" i="12"/>
  <c r="C80" i="12"/>
  <c r="B80" i="12"/>
  <c r="J79" i="12"/>
  <c r="K79" i="12" s="1"/>
  <c r="G79" i="12"/>
  <c r="D79" i="12"/>
  <c r="C79" i="12"/>
  <c r="B79" i="12"/>
  <c r="J78" i="12"/>
  <c r="K78" i="12" s="1"/>
  <c r="G78" i="12"/>
  <c r="D78" i="12"/>
  <c r="C78" i="12"/>
  <c r="B78" i="12"/>
  <c r="J77" i="12"/>
  <c r="K77" i="12" s="1"/>
  <c r="G77" i="12"/>
  <c r="D77" i="12"/>
  <c r="C77" i="12"/>
  <c r="B77" i="12"/>
  <c r="J76" i="12"/>
  <c r="K76" i="12" s="1"/>
  <c r="G76" i="12"/>
  <c r="D76" i="12"/>
  <c r="C76" i="12"/>
  <c r="B76" i="12"/>
  <c r="J75" i="12"/>
  <c r="K75" i="12" s="1"/>
  <c r="G75" i="12"/>
  <c r="D75" i="12"/>
  <c r="C75" i="12"/>
  <c r="B75" i="12"/>
  <c r="J74" i="12"/>
  <c r="K74" i="12" s="1"/>
  <c r="G74" i="12"/>
  <c r="D74" i="12"/>
  <c r="C74" i="12"/>
  <c r="B74" i="12"/>
  <c r="J73" i="12"/>
  <c r="K73" i="12" s="1"/>
  <c r="G73" i="12"/>
  <c r="D73" i="12"/>
  <c r="C73" i="12"/>
  <c r="B73" i="12"/>
  <c r="J72" i="12"/>
  <c r="K72" i="12" s="1"/>
  <c r="G72" i="12"/>
  <c r="D72" i="12"/>
  <c r="C72" i="12"/>
  <c r="B72" i="12"/>
  <c r="J71" i="12"/>
  <c r="K71" i="12" s="1"/>
  <c r="G71" i="12"/>
  <c r="D71" i="12"/>
  <c r="C71" i="12"/>
  <c r="B71" i="12"/>
  <c r="J70" i="12"/>
  <c r="K70" i="12" s="1"/>
  <c r="G70" i="12"/>
  <c r="D70" i="12"/>
  <c r="C70" i="12"/>
  <c r="B70" i="12"/>
  <c r="J69" i="12"/>
  <c r="K69" i="12" s="1"/>
  <c r="G69" i="12"/>
  <c r="D69" i="12"/>
  <c r="C69" i="12"/>
  <c r="B69" i="12"/>
  <c r="J68" i="12"/>
  <c r="K68" i="12" s="1"/>
  <c r="G68" i="12"/>
  <c r="D68" i="12"/>
  <c r="C68" i="12"/>
  <c r="B68" i="12"/>
  <c r="J67" i="12"/>
  <c r="K67" i="12" s="1"/>
  <c r="G67" i="12"/>
  <c r="D67" i="12"/>
  <c r="C67" i="12"/>
  <c r="B67" i="12"/>
  <c r="J66" i="12"/>
  <c r="K66" i="12" s="1"/>
  <c r="G66" i="12"/>
  <c r="D66" i="12"/>
  <c r="C66" i="12"/>
  <c r="B66" i="12"/>
  <c r="J65" i="12"/>
  <c r="K65" i="12" s="1"/>
  <c r="G65" i="12"/>
  <c r="D65" i="12"/>
  <c r="C65" i="12"/>
  <c r="B65" i="12"/>
  <c r="J64" i="12"/>
  <c r="K64" i="12" s="1"/>
  <c r="G64" i="12"/>
  <c r="D64" i="12"/>
  <c r="C64" i="12"/>
  <c r="B64" i="12"/>
  <c r="J63" i="12"/>
  <c r="K63" i="12" s="1"/>
  <c r="G63" i="12"/>
  <c r="D63" i="12"/>
  <c r="C63" i="12"/>
  <c r="B63" i="12"/>
  <c r="J62" i="12"/>
  <c r="K62" i="12" s="1"/>
  <c r="G62" i="12"/>
  <c r="D62" i="12"/>
  <c r="C62" i="12"/>
  <c r="B62" i="12"/>
  <c r="J61" i="12"/>
  <c r="K61" i="12" s="1"/>
  <c r="G61" i="12"/>
  <c r="D61" i="12"/>
  <c r="C61" i="12"/>
  <c r="B61" i="12"/>
  <c r="J60" i="12"/>
  <c r="K60" i="12" s="1"/>
  <c r="G60" i="12"/>
  <c r="D60" i="12"/>
  <c r="C60" i="12"/>
  <c r="B60" i="12"/>
  <c r="J59" i="12"/>
  <c r="K59" i="12" s="1"/>
  <c r="G59" i="12"/>
  <c r="D59" i="12"/>
  <c r="C59" i="12"/>
  <c r="B59" i="12"/>
  <c r="J58" i="12"/>
  <c r="K58" i="12" s="1"/>
  <c r="G58" i="12"/>
  <c r="D58" i="12"/>
  <c r="C58" i="12"/>
  <c r="B58" i="12"/>
  <c r="J57" i="12"/>
  <c r="K57" i="12" s="1"/>
  <c r="G57" i="12"/>
  <c r="D57" i="12"/>
  <c r="C57" i="12"/>
  <c r="B57" i="12"/>
  <c r="J56" i="12"/>
  <c r="K56" i="12" s="1"/>
  <c r="G56" i="12"/>
  <c r="D56" i="12"/>
  <c r="C56" i="12"/>
  <c r="B56" i="12"/>
  <c r="J55" i="12"/>
  <c r="K55" i="12" s="1"/>
  <c r="G55" i="12"/>
  <c r="D55" i="12"/>
  <c r="C55" i="12"/>
  <c r="B55" i="12"/>
  <c r="J54" i="12"/>
  <c r="K54" i="12" s="1"/>
  <c r="G54" i="12"/>
  <c r="D54" i="12"/>
  <c r="C54" i="12"/>
  <c r="B54" i="12"/>
  <c r="J53" i="12"/>
  <c r="K53" i="12" s="1"/>
  <c r="G53" i="12"/>
  <c r="D53" i="12"/>
  <c r="C53" i="12"/>
  <c r="B53" i="12"/>
  <c r="J52" i="12"/>
  <c r="K52" i="12" s="1"/>
  <c r="G52" i="12"/>
  <c r="D52" i="12"/>
  <c r="C52" i="12"/>
  <c r="B52" i="12"/>
  <c r="J51" i="12"/>
  <c r="K51" i="12" s="1"/>
  <c r="G51" i="12"/>
  <c r="D51" i="12"/>
  <c r="C51" i="12"/>
  <c r="B51" i="12"/>
  <c r="J50" i="12"/>
  <c r="K50" i="12" s="1"/>
  <c r="G50" i="12"/>
  <c r="D50" i="12"/>
  <c r="C50" i="12"/>
  <c r="B50" i="12"/>
  <c r="J49" i="12"/>
  <c r="K49" i="12" s="1"/>
  <c r="G49" i="12"/>
  <c r="D49" i="12"/>
  <c r="C49" i="12"/>
  <c r="B49" i="12"/>
  <c r="J48" i="12"/>
  <c r="K48" i="12" s="1"/>
  <c r="G48" i="12"/>
  <c r="D48" i="12"/>
  <c r="C48" i="12"/>
  <c r="B48" i="12"/>
  <c r="J47" i="12"/>
  <c r="K47" i="12" s="1"/>
  <c r="G47" i="12"/>
  <c r="D47" i="12"/>
  <c r="C47" i="12"/>
  <c r="B47" i="12"/>
  <c r="J46" i="12"/>
  <c r="K46" i="12" s="1"/>
  <c r="G46" i="12"/>
  <c r="D46" i="12"/>
  <c r="C46" i="12"/>
  <c r="B46" i="12"/>
  <c r="J45" i="12"/>
  <c r="K45" i="12" s="1"/>
  <c r="G45" i="12"/>
  <c r="D45" i="12"/>
  <c r="C45" i="12"/>
  <c r="B45" i="12"/>
  <c r="J44" i="12"/>
  <c r="K44" i="12" s="1"/>
  <c r="G44" i="12"/>
  <c r="D44" i="12"/>
  <c r="C44" i="12"/>
  <c r="B44" i="12"/>
  <c r="J43" i="12"/>
  <c r="K43" i="12" s="1"/>
  <c r="G43" i="12"/>
  <c r="D43" i="12"/>
  <c r="C43" i="12"/>
  <c r="B43" i="12"/>
  <c r="J42" i="12"/>
  <c r="K42" i="12" s="1"/>
  <c r="G42" i="12"/>
  <c r="D42" i="12"/>
  <c r="C42" i="12"/>
  <c r="B42" i="12"/>
  <c r="J41" i="12"/>
  <c r="K41" i="12" s="1"/>
  <c r="G41" i="12"/>
  <c r="D41" i="12"/>
  <c r="C41" i="12"/>
  <c r="B41" i="12"/>
  <c r="J40" i="12"/>
  <c r="K40" i="12" s="1"/>
  <c r="G40" i="12"/>
  <c r="D40" i="12"/>
  <c r="C40" i="12"/>
  <c r="B40" i="12"/>
  <c r="J39" i="12"/>
  <c r="K39" i="12" s="1"/>
  <c r="G39" i="12"/>
  <c r="D39" i="12"/>
  <c r="C39" i="12"/>
  <c r="B39" i="12"/>
  <c r="J38" i="12"/>
  <c r="K38" i="12" s="1"/>
  <c r="G38" i="12"/>
  <c r="D38" i="12"/>
  <c r="C38" i="12"/>
  <c r="B38" i="12"/>
  <c r="J37" i="12"/>
  <c r="K37" i="12" s="1"/>
  <c r="G37" i="12"/>
  <c r="D37" i="12"/>
  <c r="C37" i="12"/>
  <c r="B37" i="12"/>
  <c r="J36" i="12"/>
  <c r="K36" i="12" s="1"/>
  <c r="G36" i="12"/>
  <c r="D36" i="12"/>
  <c r="C36" i="12"/>
  <c r="B36" i="12"/>
  <c r="J35" i="12"/>
  <c r="K35" i="12" s="1"/>
  <c r="G35" i="12"/>
  <c r="D35" i="12"/>
  <c r="C35" i="12"/>
  <c r="B35" i="12"/>
  <c r="J34" i="12"/>
  <c r="K34" i="12" s="1"/>
  <c r="G34" i="12"/>
  <c r="D34" i="12"/>
  <c r="C34" i="12"/>
  <c r="B34" i="12"/>
  <c r="J33" i="12"/>
  <c r="K33" i="12" s="1"/>
  <c r="G33" i="12"/>
  <c r="D33" i="12"/>
  <c r="C33" i="12"/>
  <c r="B33" i="12"/>
  <c r="J32" i="12"/>
  <c r="K32" i="12" s="1"/>
  <c r="G32" i="12"/>
  <c r="D32" i="12"/>
  <c r="C32" i="12"/>
  <c r="B32" i="12"/>
  <c r="J31" i="12"/>
  <c r="K31" i="12" s="1"/>
  <c r="G31" i="12"/>
  <c r="D31" i="12"/>
  <c r="C31" i="12"/>
  <c r="B31" i="12"/>
  <c r="J30" i="12"/>
  <c r="K30" i="12" s="1"/>
  <c r="G30" i="12"/>
  <c r="D30" i="12"/>
  <c r="C30" i="12"/>
  <c r="B30" i="12"/>
  <c r="J29" i="12"/>
  <c r="K29" i="12" s="1"/>
  <c r="G29" i="12"/>
  <c r="D29" i="12"/>
  <c r="C29" i="12"/>
  <c r="B29" i="12"/>
  <c r="J28" i="12"/>
  <c r="K28" i="12" s="1"/>
  <c r="G28" i="12"/>
  <c r="D28" i="12"/>
  <c r="C28" i="12"/>
  <c r="B28" i="12"/>
  <c r="J27" i="12"/>
  <c r="K27" i="12" s="1"/>
  <c r="G27" i="12"/>
  <c r="D27" i="12"/>
  <c r="C27" i="12"/>
  <c r="B27" i="12"/>
  <c r="J26" i="12"/>
  <c r="K26" i="12" s="1"/>
  <c r="G26" i="12"/>
  <c r="D26" i="12"/>
  <c r="C26" i="12"/>
  <c r="B26" i="12"/>
  <c r="J25" i="12"/>
  <c r="K25" i="12" s="1"/>
  <c r="G25" i="12"/>
  <c r="D25" i="12"/>
  <c r="C25" i="12"/>
  <c r="B25" i="12"/>
  <c r="J24" i="12"/>
  <c r="K24" i="12" s="1"/>
  <c r="G24" i="12"/>
  <c r="D24" i="12"/>
  <c r="C24" i="12"/>
  <c r="B24" i="12"/>
  <c r="J23" i="12"/>
  <c r="K23" i="12" s="1"/>
  <c r="G23" i="12"/>
  <c r="D23" i="12"/>
  <c r="C23" i="12"/>
  <c r="B23" i="12"/>
  <c r="J22" i="12"/>
  <c r="K22" i="12" s="1"/>
  <c r="G22" i="12"/>
  <c r="D22" i="12"/>
  <c r="C22" i="12"/>
  <c r="B22" i="12"/>
  <c r="J21" i="12"/>
  <c r="K21" i="12" s="1"/>
  <c r="G21" i="12"/>
  <c r="D21" i="12"/>
  <c r="C21" i="12"/>
  <c r="B21" i="12"/>
  <c r="J20" i="12"/>
  <c r="K20" i="12" s="1"/>
  <c r="G20" i="12"/>
  <c r="D20" i="12"/>
  <c r="C20" i="12"/>
  <c r="B20" i="12"/>
  <c r="J19" i="12"/>
  <c r="K19" i="12" s="1"/>
  <c r="G19" i="12"/>
  <c r="D19" i="12"/>
  <c r="C19" i="12"/>
  <c r="B19" i="12"/>
  <c r="J18" i="12"/>
  <c r="K18" i="12" s="1"/>
  <c r="G18" i="12"/>
  <c r="D18" i="12"/>
  <c r="C18" i="12"/>
  <c r="B18" i="12"/>
  <c r="J17" i="12"/>
  <c r="K17" i="12" s="1"/>
  <c r="G17" i="12"/>
  <c r="D17" i="12"/>
  <c r="C17" i="12"/>
  <c r="B17" i="12"/>
  <c r="J16" i="12"/>
  <c r="K16" i="12" s="1"/>
  <c r="G16" i="12"/>
  <c r="D16" i="12"/>
  <c r="C16" i="12"/>
  <c r="B16" i="12"/>
  <c r="J15" i="12"/>
  <c r="K15" i="12" s="1"/>
  <c r="G15" i="12"/>
  <c r="D15" i="12"/>
  <c r="C15" i="12"/>
  <c r="B15" i="12"/>
  <c r="J14" i="12"/>
  <c r="K14" i="12" s="1"/>
  <c r="G14" i="12"/>
  <c r="D14" i="12"/>
  <c r="C14" i="12"/>
  <c r="B14" i="12"/>
  <c r="J13" i="12"/>
  <c r="K13" i="12" s="1"/>
  <c r="G13" i="12"/>
  <c r="D13" i="12"/>
  <c r="C13" i="12"/>
  <c r="B13" i="12"/>
  <c r="J12" i="12"/>
  <c r="K12" i="12" s="1"/>
  <c r="G12" i="12"/>
  <c r="D12" i="12"/>
  <c r="C12" i="12"/>
  <c r="B12" i="12"/>
  <c r="J11" i="12"/>
  <c r="K11" i="12" s="1"/>
  <c r="G11" i="12"/>
  <c r="D11" i="12"/>
  <c r="C11" i="12"/>
  <c r="B11" i="12"/>
  <c r="J10" i="12"/>
  <c r="K10" i="12" s="1"/>
  <c r="G10" i="12"/>
  <c r="D10" i="12"/>
  <c r="C10" i="12"/>
  <c r="B10" i="12"/>
  <c r="J9" i="12"/>
  <c r="K9" i="12" s="1"/>
  <c r="G9" i="12"/>
  <c r="D9" i="12"/>
  <c r="C9" i="12"/>
  <c r="B9" i="12"/>
  <c r="J4" i="12"/>
  <c r="G4" i="12"/>
  <c r="D4" i="12"/>
  <c r="A4" i="12"/>
  <c r="J208" i="11"/>
  <c r="I208" i="11"/>
  <c r="F208" i="11"/>
  <c r="D208" i="11"/>
  <c r="C208" i="11"/>
  <c r="B208" i="11"/>
  <c r="J207" i="11"/>
  <c r="I207" i="11"/>
  <c r="F207" i="11"/>
  <c r="D207" i="11"/>
  <c r="C207" i="11"/>
  <c r="B207" i="11"/>
  <c r="J206" i="11"/>
  <c r="I206" i="11"/>
  <c r="F206" i="11"/>
  <c r="D206" i="11"/>
  <c r="C206" i="11"/>
  <c r="B206" i="11"/>
  <c r="J205" i="11"/>
  <c r="I205" i="11"/>
  <c r="F205" i="11"/>
  <c r="D205" i="11"/>
  <c r="C205" i="11"/>
  <c r="B205" i="11"/>
  <c r="J204" i="11"/>
  <c r="I204" i="11"/>
  <c r="F204" i="11"/>
  <c r="D204" i="11"/>
  <c r="C204" i="11"/>
  <c r="B204" i="11"/>
  <c r="J203" i="11"/>
  <c r="I203" i="11"/>
  <c r="F203" i="11"/>
  <c r="D203" i="11"/>
  <c r="C203" i="11"/>
  <c r="B203" i="11"/>
  <c r="J202" i="11"/>
  <c r="I202" i="11"/>
  <c r="F202" i="11"/>
  <c r="D202" i="11"/>
  <c r="C202" i="11"/>
  <c r="B202" i="11"/>
  <c r="J201" i="11"/>
  <c r="I201" i="11"/>
  <c r="F201" i="11"/>
  <c r="D201" i="11"/>
  <c r="C201" i="11"/>
  <c r="B201" i="11"/>
  <c r="J200" i="11"/>
  <c r="I200" i="11"/>
  <c r="F200" i="11"/>
  <c r="D200" i="11"/>
  <c r="C200" i="11"/>
  <c r="B200" i="11"/>
  <c r="J199" i="11"/>
  <c r="I199" i="11"/>
  <c r="F199" i="11"/>
  <c r="D199" i="11"/>
  <c r="C199" i="11"/>
  <c r="B199" i="11"/>
  <c r="J198" i="11"/>
  <c r="I198" i="11"/>
  <c r="F198" i="11"/>
  <c r="D198" i="11"/>
  <c r="C198" i="11"/>
  <c r="B198" i="11"/>
  <c r="J197" i="11"/>
  <c r="I197" i="11"/>
  <c r="F197" i="11"/>
  <c r="D197" i="11"/>
  <c r="C197" i="11"/>
  <c r="B197" i="11"/>
  <c r="J196" i="11"/>
  <c r="I196" i="11"/>
  <c r="F196" i="11"/>
  <c r="D196" i="11"/>
  <c r="C196" i="11"/>
  <c r="B196" i="11"/>
  <c r="J195" i="11"/>
  <c r="I195" i="11"/>
  <c r="F195" i="11"/>
  <c r="D195" i="11"/>
  <c r="C195" i="11"/>
  <c r="B195" i="11"/>
  <c r="J194" i="11"/>
  <c r="I194" i="11"/>
  <c r="F194" i="11"/>
  <c r="D194" i="11"/>
  <c r="C194" i="11"/>
  <c r="B194" i="11"/>
  <c r="J193" i="11"/>
  <c r="I193" i="11"/>
  <c r="F193" i="11"/>
  <c r="D193" i="11"/>
  <c r="C193" i="11"/>
  <c r="B193" i="11"/>
  <c r="J192" i="11"/>
  <c r="I192" i="11"/>
  <c r="F192" i="11"/>
  <c r="D192" i="11"/>
  <c r="C192" i="11"/>
  <c r="B192" i="11"/>
  <c r="J191" i="11"/>
  <c r="I191" i="11"/>
  <c r="F191" i="11"/>
  <c r="D191" i="11"/>
  <c r="C191" i="11"/>
  <c r="B191" i="11"/>
  <c r="J190" i="11"/>
  <c r="I190" i="11"/>
  <c r="F190" i="11"/>
  <c r="D190" i="11"/>
  <c r="C190" i="11"/>
  <c r="B190" i="11"/>
  <c r="J189" i="11"/>
  <c r="I189" i="11"/>
  <c r="F189" i="11"/>
  <c r="D189" i="11"/>
  <c r="C189" i="11"/>
  <c r="B189" i="11"/>
  <c r="J188" i="11"/>
  <c r="I188" i="11"/>
  <c r="F188" i="11"/>
  <c r="D188" i="11"/>
  <c r="C188" i="11"/>
  <c r="B188" i="11"/>
  <c r="J187" i="11"/>
  <c r="I187" i="11"/>
  <c r="F187" i="11"/>
  <c r="D187" i="11"/>
  <c r="C187" i="11"/>
  <c r="B187" i="11"/>
  <c r="J186" i="11"/>
  <c r="I186" i="11"/>
  <c r="F186" i="11"/>
  <c r="D186" i="11"/>
  <c r="C186" i="11"/>
  <c r="B186" i="11"/>
  <c r="J185" i="11"/>
  <c r="I185" i="11"/>
  <c r="F185" i="11"/>
  <c r="D185" i="11"/>
  <c r="C185" i="11"/>
  <c r="B185" i="11"/>
  <c r="J184" i="11"/>
  <c r="I184" i="11"/>
  <c r="F184" i="11"/>
  <c r="D184" i="11"/>
  <c r="C184" i="11"/>
  <c r="B184" i="11"/>
  <c r="J183" i="11"/>
  <c r="I183" i="11"/>
  <c r="F183" i="11"/>
  <c r="D183" i="11"/>
  <c r="C183" i="11"/>
  <c r="B183" i="11"/>
  <c r="J182" i="11"/>
  <c r="I182" i="11"/>
  <c r="F182" i="11"/>
  <c r="D182" i="11"/>
  <c r="C182" i="11"/>
  <c r="B182" i="11"/>
  <c r="J181" i="11"/>
  <c r="I181" i="11"/>
  <c r="F181" i="11"/>
  <c r="D181" i="11"/>
  <c r="C181" i="11"/>
  <c r="B181" i="11"/>
  <c r="J180" i="11"/>
  <c r="I180" i="11"/>
  <c r="F180" i="11"/>
  <c r="D180" i="11"/>
  <c r="C180" i="11"/>
  <c r="B180" i="11"/>
  <c r="J179" i="11"/>
  <c r="I179" i="11"/>
  <c r="F179" i="11"/>
  <c r="D179" i="11"/>
  <c r="C179" i="11"/>
  <c r="B179" i="11"/>
  <c r="J178" i="11"/>
  <c r="I178" i="11"/>
  <c r="F178" i="11"/>
  <c r="D178" i="11"/>
  <c r="C178" i="11"/>
  <c r="B178" i="11"/>
  <c r="J177" i="11"/>
  <c r="I177" i="11"/>
  <c r="F177" i="11"/>
  <c r="D177" i="11"/>
  <c r="C177" i="11"/>
  <c r="B177" i="11"/>
  <c r="J176" i="11"/>
  <c r="I176" i="11"/>
  <c r="F176" i="11"/>
  <c r="D176" i="11"/>
  <c r="C176" i="11"/>
  <c r="B176" i="11"/>
  <c r="J175" i="11"/>
  <c r="I175" i="11"/>
  <c r="F175" i="11"/>
  <c r="D175" i="11"/>
  <c r="C175" i="11"/>
  <c r="B175" i="11"/>
  <c r="J174" i="11"/>
  <c r="I174" i="11"/>
  <c r="F174" i="11"/>
  <c r="D174" i="11"/>
  <c r="C174" i="11"/>
  <c r="B174" i="11"/>
  <c r="J173" i="11"/>
  <c r="I173" i="11"/>
  <c r="F173" i="11"/>
  <c r="D173" i="11"/>
  <c r="C173" i="11"/>
  <c r="B173" i="11"/>
  <c r="J172" i="11"/>
  <c r="I172" i="11"/>
  <c r="F172" i="11"/>
  <c r="D172" i="11"/>
  <c r="C172" i="11"/>
  <c r="B172" i="11"/>
  <c r="J171" i="11"/>
  <c r="I171" i="11"/>
  <c r="F171" i="11"/>
  <c r="D171" i="11"/>
  <c r="C171" i="11"/>
  <c r="B171" i="11"/>
  <c r="J170" i="11"/>
  <c r="I170" i="11"/>
  <c r="F170" i="11"/>
  <c r="D170" i="11"/>
  <c r="C170" i="11"/>
  <c r="B170" i="11"/>
  <c r="J169" i="11"/>
  <c r="I169" i="11"/>
  <c r="F169" i="11"/>
  <c r="D169" i="11"/>
  <c r="C169" i="11"/>
  <c r="B169" i="11"/>
  <c r="J168" i="11"/>
  <c r="I168" i="11"/>
  <c r="F168" i="11"/>
  <c r="D168" i="11"/>
  <c r="C168" i="11"/>
  <c r="B168" i="11"/>
  <c r="J167" i="11"/>
  <c r="I167" i="11"/>
  <c r="F167" i="11"/>
  <c r="D167" i="11"/>
  <c r="C167" i="11"/>
  <c r="B167" i="11"/>
  <c r="J166" i="11"/>
  <c r="I166" i="11"/>
  <c r="F166" i="11"/>
  <c r="D166" i="11"/>
  <c r="C166" i="11"/>
  <c r="B166" i="11"/>
  <c r="J165" i="11"/>
  <c r="I165" i="11"/>
  <c r="F165" i="11"/>
  <c r="D165" i="11"/>
  <c r="C165" i="11"/>
  <c r="B165" i="11"/>
  <c r="J164" i="11"/>
  <c r="I164" i="11"/>
  <c r="F164" i="11"/>
  <c r="D164" i="11"/>
  <c r="C164" i="11"/>
  <c r="B164" i="11"/>
  <c r="J163" i="11"/>
  <c r="I163" i="11"/>
  <c r="F163" i="11"/>
  <c r="D163" i="11"/>
  <c r="C163" i="11"/>
  <c r="B163" i="11"/>
  <c r="J162" i="11"/>
  <c r="I162" i="11"/>
  <c r="F162" i="11"/>
  <c r="D162" i="11"/>
  <c r="C162" i="11"/>
  <c r="B162" i="11"/>
  <c r="J161" i="11"/>
  <c r="I161" i="11"/>
  <c r="F161" i="11"/>
  <c r="D161" i="11"/>
  <c r="C161" i="11"/>
  <c r="B161" i="11"/>
  <c r="J160" i="11"/>
  <c r="I160" i="11"/>
  <c r="F160" i="11"/>
  <c r="D160" i="11"/>
  <c r="C160" i="11"/>
  <c r="B160" i="11"/>
  <c r="J159" i="11"/>
  <c r="I159" i="11"/>
  <c r="F159" i="11"/>
  <c r="D159" i="11"/>
  <c r="C159" i="11"/>
  <c r="B159" i="11"/>
  <c r="J158" i="11"/>
  <c r="I158" i="11"/>
  <c r="F158" i="11"/>
  <c r="D158" i="11"/>
  <c r="C158" i="11"/>
  <c r="B158" i="11"/>
  <c r="J157" i="11"/>
  <c r="I157" i="11"/>
  <c r="F157" i="11"/>
  <c r="D157" i="11"/>
  <c r="C157" i="11"/>
  <c r="B157" i="11"/>
  <c r="J156" i="11"/>
  <c r="I156" i="11"/>
  <c r="F156" i="11"/>
  <c r="D156" i="11"/>
  <c r="C156" i="11"/>
  <c r="B156" i="11"/>
  <c r="J155" i="11"/>
  <c r="I155" i="11"/>
  <c r="F155" i="11"/>
  <c r="D155" i="11"/>
  <c r="C155" i="11"/>
  <c r="B155" i="11"/>
  <c r="J154" i="11"/>
  <c r="I154" i="11"/>
  <c r="F154" i="11"/>
  <c r="D154" i="11"/>
  <c r="C154" i="11"/>
  <c r="B154" i="11"/>
  <c r="J153" i="11"/>
  <c r="I153" i="11"/>
  <c r="F153" i="11"/>
  <c r="D153" i="11"/>
  <c r="C153" i="11"/>
  <c r="B153" i="11"/>
  <c r="J152" i="11"/>
  <c r="I152" i="11"/>
  <c r="F152" i="11"/>
  <c r="D152" i="11"/>
  <c r="C152" i="11"/>
  <c r="B152" i="11"/>
  <c r="J151" i="11"/>
  <c r="I151" i="11"/>
  <c r="F151" i="11"/>
  <c r="D151" i="11"/>
  <c r="C151" i="11"/>
  <c r="B151" i="11"/>
  <c r="J150" i="11"/>
  <c r="I150" i="11"/>
  <c r="F150" i="11"/>
  <c r="D150" i="11"/>
  <c r="C150" i="11"/>
  <c r="B150" i="11"/>
  <c r="J149" i="11"/>
  <c r="I149" i="11"/>
  <c r="F149" i="11"/>
  <c r="D149" i="11"/>
  <c r="C149" i="11"/>
  <c r="B149" i="11"/>
  <c r="J148" i="11"/>
  <c r="I148" i="11"/>
  <c r="F148" i="11"/>
  <c r="D148" i="11"/>
  <c r="C148" i="11"/>
  <c r="B148" i="11"/>
  <c r="J147" i="11"/>
  <c r="I147" i="11"/>
  <c r="F147" i="11"/>
  <c r="D147" i="11"/>
  <c r="C147" i="11"/>
  <c r="B147" i="11"/>
  <c r="J146" i="11"/>
  <c r="I146" i="11"/>
  <c r="F146" i="11"/>
  <c r="D146" i="11"/>
  <c r="C146" i="11"/>
  <c r="B146" i="11"/>
  <c r="J145" i="11"/>
  <c r="I145" i="11"/>
  <c r="F145" i="11"/>
  <c r="D145" i="11"/>
  <c r="C145" i="11"/>
  <c r="B145" i="11"/>
  <c r="J144" i="11"/>
  <c r="I144" i="11"/>
  <c r="F144" i="11"/>
  <c r="D144" i="11"/>
  <c r="C144" i="11"/>
  <c r="B144" i="11"/>
  <c r="J143" i="11"/>
  <c r="I143" i="11"/>
  <c r="F143" i="11"/>
  <c r="D143" i="11"/>
  <c r="C143" i="11"/>
  <c r="B143" i="11"/>
  <c r="J142" i="11"/>
  <c r="I142" i="11"/>
  <c r="F142" i="11"/>
  <c r="D142" i="11"/>
  <c r="C142" i="11"/>
  <c r="B142" i="11"/>
  <c r="J141" i="11"/>
  <c r="I141" i="11"/>
  <c r="F141" i="11"/>
  <c r="D141" i="11"/>
  <c r="C141" i="11"/>
  <c r="B141" i="11"/>
  <c r="J140" i="11"/>
  <c r="I140" i="11"/>
  <c r="F140" i="11"/>
  <c r="D140" i="11"/>
  <c r="C140" i="11"/>
  <c r="B140" i="11"/>
  <c r="J139" i="11"/>
  <c r="I139" i="11"/>
  <c r="F139" i="11"/>
  <c r="D139" i="11"/>
  <c r="C139" i="11"/>
  <c r="B139" i="11"/>
  <c r="J138" i="11"/>
  <c r="I138" i="11"/>
  <c r="F138" i="11"/>
  <c r="D138" i="11"/>
  <c r="C138" i="11"/>
  <c r="B138" i="11"/>
  <c r="J137" i="11"/>
  <c r="I137" i="11"/>
  <c r="F137" i="11"/>
  <c r="D137" i="11"/>
  <c r="C137" i="11"/>
  <c r="B137" i="11"/>
  <c r="J136" i="11"/>
  <c r="I136" i="11"/>
  <c r="F136" i="11"/>
  <c r="D136" i="11"/>
  <c r="C136" i="11"/>
  <c r="B136" i="11"/>
  <c r="J135" i="11"/>
  <c r="I135" i="11"/>
  <c r="F135" i="11"/>
  <c r="D135" i="11"/>
  <c r="C135" i="11"/>
  <c r="B135" i="11"/>
  <c r="J134" i="11"/>
  <c r="I134" i="11"/>
  <c r="F134" i="11"/>
  <c r="D134" i="11"/>
  <c r="C134" i="11"/>
  <c r="B134" i="11"/>
  <c r="J133" i="11"/>
  <c r="I133" i="11"/>
  <c r="F133" i="11"/>
  <c r="D133" i="11"/>
  <c r="C133" i="11"/>
  <c r="B133" i="11"/>
  <c r="J132" i="11"/>
  <c r="I132" i="11"/>
  <c r="F132" i="11"/>
  <c r="D132" i="11"/>
  <c r="C132" i="11"/>
  <c r="B132" i="11"/>
  <c r="J131" i="11"/>
  <c r="I131" i="11"/>
  <c r="F131" i="11"/>
  <c r="D131" i="11"/>
  <c r="C131" i="11"/>
  <c r="B131" i="11"/>
  <c r="J130" i="11"/>
  <c r="I130" i="11"/>
  <c r="F130" i="11"/>
  <c r="D130" i="11"/>
  <c r="C130" i="11"/>
  <c r="B130" i="11"/>
  <c r="J129" i="11"/>
  <c r="I129" i="11"/>
  <c r="F129" i="11"/>
  <c r="D129" i="11"/>
  <c r="C129" i="11"/>
  <c r="B129" i="11"/>
  <c r="J128" i="11"/>
  <c r="I128" i="11"/>
  <c r="F128" i="11"/>
  <c r="D128" i="11"/>
  <c r="C128" i="11"/>
  <c r="B128" i="11"/>
  <c r="J127" i="11"/>
  <c r="I127" i="11"/>
  <c r="F127" i="11"/>
  <c r="D127" i="11"/>
  <c r="C127" i="11"/>
  <c r="B127" i="11"/>
  <c r="J126" i="11"/>
  <c r="I126" i="11"/>
  <c r="F126" i="11"/>
  <c r="D126" i="11"/>
  <c r="C126" i="11"/>
  <c r="B126" i="11"/>
  <c r="J125" i="11"/>
  <c r="I125" i="11"/>
  <c r="F125" i="11"/>
  <c r="D125" i="11"/>
  <c r="C125" i="11"/>
  <c r="B125" i="11"/>
  <c r="J124" i="11"/>
  <c r="I124" i="11"/>
  <c r="F124" i="11"/>
  <c r="D124" i="11"/>
  <c r="C124" i="11"/>
  <c r="B124" i="11"/>
  <c r="J123" i="11"/>
  <c r="I123" i="11"/>
  <c r="F123" i="11"/>
  <c r="D123" i="11"/>
  <c r="C123" i="11"/>
  <c r="B123" i="11"/>
  <c r="J122" i="11"/>
  <c r="I122" i="11"/>
  <c r="F122" i="11"/>
  <c r="D122" i="11"/>
  <c r="C122" i="11"/>
  <c r="B122" i="11"/>
  <c r="J121" i="11"/>
  <c r="I121" i="11"/>
  <c r="F121" i="11"/>
  <c r="D121" i="11"/>
  <c r="C121" i="11"/>
  <c r="B121" i="11"/>
  <c r="J120" i="11"/>
  <c r="I120" i="11"/>
  <c r="F120" i="11"/>
  <c r="D120" i="11"/>
  <c r="C120" i="11"/>
  <c r="B120" i="11"/>
  <c r="J119" i="11"/>
  <c r="I119" i="11"/>
  <c r="F119" i="11"/>
  <c r="D119" i="11"/>
  <c r="C119" i="11"/>
  <c r="B119" i="11"/>
  <c r="J118" i="11"/>
  <c r="I118" i="11"/>
  <c r="F118" i="11"/>
  <c r="D118" i="11"/>
  <c r="C118" i="11"/>
  <c r="B118" i="11"/>
  <c r="J117" i="11"/>
  <c r="I117" i="11"/>
  <c r="F117" i="11"/>
  <c r="D117" i="11"/>
  <c r="C117" i="11"/>
  <c r="B117" i="11"/>
  <c r="J116" i="11"/>
  <c r="I116" i="11"/>
  <c r="F116" i="11"/>
  <c r="D116" i="11"/>
  <c r="C116" i="11"/>
  <c r="B116" i="11"/>
  <c r="J115" i="11"/>
  <c r="I115" i="11"/>
  <c r="F115" i="11"/>
  <c r="D115" i="11"/>
  <c r="C115" i="11"/>
  <c r="B115" i="11"/>
  <c r="J114" i="11"/>
  <c r="I114" i="11"/>
  <c r="F114" i="11"/>
  <c r="D114" i="11"/>
  <c r="C114" i="11"/>
  <c r="B114" i="11"/>
  <c r="J113" i="11"/>
  <c r="I113" i="11"/>
  <c r="F113" i="11"/>
  <c r="D113" i="11"/>
  <c r="C113" i="11"/>
  <c r="B113" i="11"/>
  <c r="J112" i="11"/>
  <c r="I112" i="11"/>
  <c r="F112" i="11"/>
  <c r="D112" i="11"/>
  <c r="C112" i="11"/>
  <c r="B112" i="11"/>
  <c r="J111" i="11"/>
  <c r="I111" i="11"/>
  <c r="F111" i="11"/>
  <c r="D111" i="11"/>
  <c r="C111" i="11"/>
  <c r="B111" i="11"/>
  <c r="J110" i="11"/>
  <c r="I110" i="11"/>
  <c r="F110" i="11"/>
  <c r="D110" i="11"/>
  <c r="C110" i="11"/>
  <c r="B110" i="11"/>
  <c r="J109" i="11"/>
  <c r="I109" i="11"/>
  <c r="F109" i="11"/>
  <c r="D109" i="11"/>
  <c r="C109" i="11"/>
  <c r="B109" i="11"/>
  <c r="J108" i="11"/>
  <c r="I108" i="11"/>
  <c r="F108" i="11"/>
  <c r="D108" i="11"/>
  <c r="C108" i="11"/>
  <c r="B108" i="11"/>
  <c r="J107" i="11"/>
  <c r="I107" i="11"/>
  <c r="F107" i="11"/>
  <c r="D107" i="11"/>
  <c r="C107" i="11"/>
  <c r="B107" i="11"/>
  <c r="J106" i="11"/>
  <c r="I106" i="11"/>
  <c r="F106" i="11"/>
  <c r="D106" i="11"/>
  <c r="C106" i="11"/>
  <c r="B106" i="11"/>
  <c r="J105" i="11"/>
  <c r="I105" i="11"/>
  <c r="F105" i="11"/>
  <c r="D105" i="11"/>
  <c r="C105" i="11"/>
  <c r="B105" i="11"/>
  <c r="J104" i="11"/>
  <c r="I104" i="11"/>
  <c r="F104" i="11"/>
  <c r="D104" i="11"/>
  <c r="C104" i="11"/>
  <c r="B104" i="11"/>
  <c r="J103" i="11"/>
  <c r="I103" i="11"/>
  <c r="F103" i="11"/>
  <c r="D103" i="11"/>
  <c r="C103" i="11"/>
  <c r="B103" i="11"/>
  <c r="J102" i="11"/>
  <c r="I102" i="11"/>
  <c r="F102" i="11"/>
  <c r="D102" i="11"/>
  <c r="C102" i="11"/>
  <c r="B102" i="11"/>
  <c r="J101" i="11"/>
  <c r="I101" i="11"/>
  <c r="F101" i="11"/>
  <c r="D101" i="11"/>
  <c r="C101" i="11"/>
  <c r="B101" i="11"/>
  <c r="J100" i="11"/>
  <c r="I100" i="11"/>
  <c r="F100" i="11"/>
  <c r="D100" i="11"/>
  <c r="C100" i="11"/>
  <c r="B100" i="11"/>
  <c r="J99" i="11"/>
  <c r="I99" i="11"/>
  <c r="F99" i="11"/>
  <c r="D99" i="11"/>
  <c r="C99" i="11"/>
  <c r="B99" i="11"/>
  <c r="J98" i="11"/>
  <c r="I98" i="11"/>
  <c r="F98" i="11"/>
  <c r="D98" i="11"/>
  <c r="C98" i="11"/>
  <c r="B98" i="11"/>
  <c r="J97" i="11"/>
  <c r="I97" i="11"/>
  <c r="F97" i="11"/>
  <c r="D97" i="11"/>
  <c r="C97" i="11"/>
  <c r="B97" i="11"/>
  <c r="J96" i="11"/>
  <c r="I96" i="11"/>
  <c r="F96" i="11"/>
  <c r="D96" i="11"/>
  <c r="C96" i="11"/>
  <c r="B96" i="11"/>
  <c r="J95" i="11"/>
  <c r="I95" i="11"/>
  <c r="F95" i="11"/>
  <c r="D95" i="11"/>
  <c r="C95" i="11"/>
  <c r="B95" i="11"/>
  <c r="J94" i="11"/>
  <c r="I94" i="11"/>
  <c r="F94" i="11"/>
  <c r="D94" i="11"/>
  <c r="C94" i="11"/>
  <c r="B94" i="11"/>
  <c r="J93" i="11"/>
  <c r="I93" i="11"/>
  <c r="F93" i="11"/>
  <c r="D93" i="11"/>
  <c r="C93" i="11"/>
  <c r="B93" i="11"/>
  <c r="J92" i="11"/>
  <c r="I92" i="11"/>
  <c r="F92" i="11"/>
  <c r="D92" i="11"/>
  <c r="C92" i="11"/>
  <c r="B92" i="11"/>
  <c r="J91" i="11"/>
  <c r="I91" i="11"/>
  <c r="F91" i="11"/>
  <c r="D91" i="11"/>
  <c r="C91" i="11"/>
  <c r="B91" i="11"/>
  <c r="J90" i="11"/>
  <c r="I90" i="11"/>
  <c r="F90" i="11"/>
  <c r="D90" i="11"/>
  <c r="C90" i="11"/>
  <c r="B90" i="11"/>
  <c r="J89" i="11"/>
  <c r="I89" i="11"/>
  <c r="F89" i="11"/>
  <c r="D89" i="11"/>
  <c r="C89" i="11"/>
  <c r="B89" i="11"/>
  <c r="J88" i="11"/>
  <c r="I88" i="11"/>
  <c r="F88" i="11"/>
  <c r="D88" i="11"/>
  <c r="C88" i="11"/>
  <c r="B88" i="11"/>
  <c r="J87" i="11"/>
  <c r="I87" i="11"/>
  <c r="F87" i="11"/>
  <c r="D87" i="11"/>
  <c r="C87" i="11"/>
  <c r="B87" i="11"/>
  <c r="J86" i="11"/>
  <c r="I86" i="11"/>
  <c r="F86" i="11"/>
  <c r="D86" i="11"/>
  <c r="C86" i="11"/>
  <c r="B86" i="11"/>
  <c r="J85" i="11"/>
  <c r="I85" i="11"/>
  <c r="F85" i="11"/>
  <c r="D85" i="11"/>
  <c r="C85" i="11"/>
  <c r="B85" i="11"/>
  <c r="J84" i="11"/>
  <c r="I84" i="11"/>
  <c r="F84" i="11"/>
  <c r="D84" i="11"/>
  <c r="C84" i="11"/>
  <c r="B84" i="11"/>
  <c r="J83" i="11"/>
  <c r="I83" i="11"/>
  <c r="F83" i="11"/>
  <c r="D83" i="11"/>
  <c r="C83" i="11"/>
  <c r="B83" i="11"/>
  <c r="J82" i="11"/>
  <c r="I82" i="11"/>
  <c r="F82" i="11"/>
  <c r="D82" i="11"/>
  <c r="C82" i="11"/>
  <c r="B82" i="11"/>
  <c r="J81" i="11"/>
  <c r="I81" i="11"/>
  <c r="F81" i="11"/>
  <c r="D81" i="11"/>
  <c r="C81" i="11"/>
  <c r="B81" i="11"/>
  <c r="J80" i="11"/>
  <c r="I80" i="11"/>
  <c r="F80" i="11"/>
  <c r="D80" i="11"/>
  <c r="C80" i="11"/>
  <c r="B80" i="11"/>
  <c r="J79" i="11"/>
  <c r="I79" i="11"/>
  <c r="F79" i="11"/>
  <c r="D79" i="11"/>
  <c r="C79" i="11"/>
  <c r="B79" i="11"/>
  <c r="J78" i="11"/>
  <c r="I78" i="11"/>
  <c r="F78" i="11"/>
  <c r="D78" i="11"/>
  <c r="C78" i="11"/>
  <c r="B78" i="11"/>
  <c r="J77" i="11"/>
  <c r="I77" i="11"/>
  <c r="F77" i="11"/>
  <c r="D77" i="11"/>
  <c r="C77" i="11"/>
  <c r="B77" i="11"/>
  <c r="J76" i="11"/>
  <c r="I76" i="11"/>
  <c r="F76" i="11"/>
  <c r="D76" i="11"/>
  <c r="C76" i="11"/>
  <c r="B76" i="11"/>
  <c r="J75" i="11"/>
  <c r="I75" i="11"/>
  <c r="F75" i="11"/>
  <c r="D75" i="11"/>
  <c r="C75" i="11"/>
  <c r="B75" i="11"/>
  <c r="J74" i="11"/>
  <c r="I74" i="11"/>
  <c r="F74" i="11"/>
  <c r="D74" i="11"/>
  <c r="C74" i="11"/>
  <c r="B74" i="11"/>
  <c r="J73" i="11"/>
  <c r="I73" i="11"/>
  <c r="F73" i="11"/>
  <c r="D73" i="11"/>
  <c r="C73" i="11"/>
  <c r="B73" i="11"/>
  <c r="J72" i="11"/>
  <c r="I72" i="11"/>
  <c r="F72" i="11"/>
  <c r="D72" i="11"/>
  <c r="C72" i="11"/>
  <c r="B72" i="11"/>
  <c r="J71" i="11"/>
  <c r="I71" i="11"/>
  <c r="F71" i="11"/>
  <c r="D71" i="11"/>
  <c r="C71" i="11"/>
  <c r="B71" i="11"/>
  <c r="J70" i="11"/>
  <c r="I70" i="11"/>
  <c r="F70" i="11"/>
  <c r="D70" i="11"/>
  <c r="C70" i="11"/>
  <c r="B70" i="11"/>
  <c r="J69" i="11"/>
  <c r="I69" i="11"/>
  <c r="F69" i="11"/>
  <c r="D69" i="11"/>
  <c r="C69" i="11"/>
  <c r="B69" i="11"/>
  <c r="J68" i="11"/>
  <c r="I68" i="11"/>
  <c r="F68" i="11"/>
  <c r="D68" i="11"/>
  <c r="C68" i="11"/>
  <c r="B68" i="11"/>
  <c r="J67" i="11"/>
  <c r="I67" i="11"/>
  <c r="F67" i="11"/>
  <c r="D67" i="11"/>
  <c r="C67" i="11"/>
  <c r="B67" i="11"/>
  <c r="J66" i="11"/>
  <c r="I66" i="11"/>
  <c r="F66" i="11"/>
  <c r="D66" i="11"/>
  <c r="C66" i="11"/>
  <c r="B66" i="11"/>
  <c r="J65" i="11"/>
  <c r="I65" i="11"/>
  <c r="F65" i="11"/>
  <c r="D65" i="11"/>
  <c r="C65" i="11"/>
  <c r="B65" i="11"/>
  <c r="J64" i="11"/>
  <c r="I64" i="11"/>
  <c r="F64" i="11"/>
  <c r="D64" i="11"/>
  <c r="C64" i="11"/>
  <c r="B64" i="11"/>
  <c r="J63" i="11"/>
  <c r="I63" i="11"/>
  <c r="F63" i="11"/>
  <c r="D63" i="11"/>
  <c r="C63" i="11"/>
  <c r="B63" i="11"/>
  <c r="J62" i="11"/>
  <c r="I62" i="11"/>
  <c r="F62" i="11"/>
  <c r="D62" i="11"/>
  <c r="C62" i="11"/>
  <c r="B62" i="11"/>
  <c r="J61" i="11"/>
  <c r="I61" i="11"/>
  <c r="F61" i="11"/>
  <c r="D61" i="11"/>
  <c r="C61" i="11"/>
  <c r="B61" i="11"/>
  <c r="J60" i="11"/>
  <c r="I60" i="11"/>
  <c r="F60" i="11"/>
  <c r="D60" i="11"/>
  <c r="C60" i="11"/>
  <c r="B60" i="11"/>
  <c r="J59" i="11"/>
  <c r="I59" i="11"/>
  <c r="F59" i="11"/>
  <c r="D59" i="11"/>
  <c r="C59" i="11"/>
  <c r="B59" i="11"/>
  <c r="J58" i="11"/>
  <c r="I58" i="11"/>
  <c r="F58" i="11"/>
  <c r="D58" i="11"/>
  <c r="C58" i="11"/>
  <c r="B58" i="11"/>
  <c r="J57" i="11"/>
  <c r="I57" i="11"/>
  <c r="F57" i="11"/>
  <c r="D57" i="11"/>
  <c r="C57" i="11"/>
  <c r="B57" i="11"/>
  <c r="J56" i="11"/>
  <c r="I56" i="11"/>
  <c r="F56" i="11"/>
  <c r="D56" i="11"/>
  <c r="C56" i="11"/>
  <c r="B56" i="11"/>
  <c r="J55" i="11"/>
  <c r="I55" i="11"/>
  <c r="F55" i="11"/>
  <c r="D55" i="11"/>
  <c r="C55" i="11"/>
  <c r="B55" i="11"/>
  <c r="J54" i="11"/>
  <c r="I54" i="11"/>
  <c r="F54" i="11"/>
  <c r="D54" i="11"/>
  <c r="C54" i="11"/>
  <c r="B54" i="11"/>
  <c r="J53" i="11"/>
  <c r="I53" i="11"/>
  <c r="F53" i="11"/>
  <c r="D53" i="11"/>
  <c r="C53" i="11"/>
  <c r="B53" i="11"/>
  <c r="J52" i="11"/>
  <c r="I52" i="11"/>
  <c r="F52" i="11"/>
  <c r="D52" i="11"/>
  <c r="C52" i="11"/>
  <c r="B52" i="11"/>
  <c r="J51" i="11"/>
  <c r="I51" i="11"/>
  <c r="F51" i="11"/>
  <c r="D51" i="11"/>
  <c r="C51" i="11"/>
  <c r="B51" i="11"/>
  <c r="J50" i="11"/>
  <c r="I50" i="11"/>
  <c r="F50" i="11"/>
  <c r="D50" i="11"/>
  <c r="C50" i="11"/>
  <c r="B50" i="11"/>
  <c r="J49" i="11"/>
  <c r="I49" i="11"/>
  <c r="F49" i="11"/>
  <c r="D49" i="11"/>
  <c r="C49" i="11"/>
  <c r="B49" i="11"/>
  <c r="J48" i="11"/>
  <c r="I48" i="11"/>
  <c r="F48" i="11"/>
  <c r="D48" i="11"/>
  <c r="C48" i="11"/>
  <c r="B48" i="11"/>
  <c r="J47" i="11"/>
  <c r="I47" i="11"/>
  <c r="F47" i="11"/>
  <c r="D47" i="11"/>
  <c r="C47" i="11"/>
  <c r="B47" i="11"/>
  <c r="J46" i="11"/>
  <c r="I46" i="11"/>
  <c r="F46" i="11"/>
  <c r="D46" i="11"/>
  <c r="C46" i="11"/>
  <c r="B46" i="11"/>
  <c r="J45" i="11"/>
  <c r="I45" i="11"/>
  <c r="F45" i="11"/>
  <c r="D45" i="11"/>
  <c r="C45" i="11"/>
  <c r="B45" i="11"/>
  <c r="J44" i="11"/>
  <c r="I44" i="11"/>
  <c r="F44" i="11"/>
  <c r="D44" i="11"/>
  <c r="C44" i="11"/>
  <c r="B44" i="11"/>
  <c r="J43" i="11"/>
  <c r="I43" i="11"/>
  <c r="F43" i="11"/>
  <c r="D43" i="11"/>
  <c r="C43" i="11"/>
  <c r="B43" i="11"/>
  <c r="J42" i="11"/>
  <c r="I42" i="11"/>
  <c r="F42" i="11"/>
  <c r="D42" i="11"/>
  <c r="C42" i="11"/>
  <c r="B42" i="11"/>
  <c r="J41" i="11"/>
  <c r="I41" i="11"/>
  <c r="F41" i="11"/>
  <c r="D41" i="11"/>
  <c r="C41" i="11"/>
  <c r="B41" i="11"/>
  <c r="J40" i="11"/>
  <c r="I40" i="11"/>
  <c r="F40" i="11"/>
  <c r="D40" i="11"/>
  <c r="C40" i="11"/>
  <c r="B40" i="11"/>
  <c r="J39" i="11"/>
  <c r="I39" i="11"/>
  <c r="F39" i="11"/>
  <c r="D39" i="11"/>
  <c r="C39" i="11"/>
  <c r="B39" i="11"/>
  <c r="J38" i="11"/>
  <c r="I38" i="11"/>
  <c r="F38" i="11"/>
  <c r="D38" i="11"/>
  <c r="C38" i="11"/>
  <c r="B38" i="11"/>
  <c r="J37" i="11"/>
  <c r="I37" i="11"/>
  <c r="F37" i="11"/>
  <c r="D37" i="11"/>
  <c r="C37" i="11"/>
  <c r="B37" i="11"/>
  <c r="J36" i="11"/>
  <c r="I36" i="11"/>
  <c r="F36" i="11"/>
  <c r="D36" i="11"/>
  <c r="C36" i="11"/>
  <c r="B36" i="11"/>
  <c r="J35" i="11"/>
  <c r="I35" i="11"/>
  <c r="F35" i="11"/>
  <c r="D35" i="11"/>
  <c r="C35" i="11"/>
  <c r="B35" i="11"/>
  <c r="J34" i="11"/>
  <c r="I34" i="11"/>
  <c r="F34" i="11"/>
  <c r="D34" i="11"/>
  <c r="C34" i="11"/>
  <c r="B34" i="11"/>
  <c r="J33" i="11"/>
  <c r="I33" i="11"/>
  <c r="F33" i="11"/>
  <c r="D33" i="11"/>
  <c r="C33" i="11"/>
  <c r="B33" i="11"/>
  <c r="J32" i="11"/>
  <c r="I32" i="11"/>
  <c r="F32" i="11"/>
  <c r="D32" i="11"/>
  <c r="C32" i="11"/>
  <c r="B32" i="11"/>
  <c r="J31" i="11"/>
  <c r="I31" i="11"/>
  <c r="F31" i="11"/>
  <c r="D31" i="11"/>
  <c r="C31" i="11"/>
  <c r="B31" i="11"/>
  <c r="J30" i="11"/>
  <c r="I30" i="11"/>
  <c r="F30" i="11"/>
  <c r="D30" i="11"/>
  <c r="C30" i="11"/>
  <c r="B30" i="11"/>
  <c r="J29" i="11"/>
  <c r="I29" i="11"/>
  <c r="F29" i="11"/>
  <c r="D29" i="11"/>
  <c r="C29" i="11"/>
  <c r="B29" i="11"/>
  <c r="J28" i="11"/>
  <c r="I28" i="11"/>
  <c r="F28" i="11"/>
  <c r="D28" i="11"/>
  <c r="C28" i="11"/>
  <c r="B28" i="11"/>
  <c r="J27" i="11"/>
  <c r="I27" i="11"/>
  <c r="F27" i="11"/>
  <c r="D27" i="11"/>
  <c r="C27" i="11"/>
  <c r="B27" i="11"/>
  <c r="J26" i="11"/>
  <c r="I26" i="11"/>
  <c r="F26" i="11"/>
  <c r="D26" i="11"/>
  <c r="C26" i="11"/>
  <c r="B26" i="11"/>
  <c r="J25" i="11"/>
  <c r="I25" i="11"/>
  <c r="F25" i="11"/>
  <c r="D25" i="11"/>
  <c r="C25" i="11"/>
  <c r="B25" i="11"/>
  <c r="J24" i="11"/>
  <c r="I24" i="11"/>
  <c r="F24" i="11"/>
  <c r="D24" i="11"/>
  <c r="C24" i="11"/>
  <c r="B24" i="11"/>
  <c r="J23" i="11"/>
  <c r="I23" i="11"/>
  <c r="F23" i="11"/>
  <c r="D23" i="11"/>
  <c r="C23" i="11"/>
  <c r="B23" i="11"/>
  <c r="J22" i="11"/>
  <c r="I22" i="11"/>
  <c r="F22" i="11"/>
  <c r="D22" i="11"/>
  <c r="C22" i="11"/>
  <c r="B22" i="11"/>
  <c r="J21" i="11"/>
  <c r="I21" i="11"/>
  <c r="F21" i="11"/>
  <c r="D21" i="11"/>
  <c r="C21" i="11"/>
  <c r="B21" i="11"/>
  <c r="J20" i="11"/>
  <c r="I20" i="11"/>
  <c r="F20" i="11"/>
  <c r="D20" i="11"/>
  <c r="C20" i="11"/>
  <c r="B20" i="11"/>
  <c r="J19" i="11"/>
  <c r="I19" i="11"/>
  <c r="F19" i="11"/>
  <c r="D19" i="11"/>
  <c r="C19" i="11"/>
  <c r="B19" i="11"/>
  <c r="J18" i="11"/>
  <c r="I18" i="11"/>
  <c r="F18" i="11"/>
  <c r="D18" i="11"/>
  <c r="C18" i="11"/>
  <c r="B18" i="11"/>
  <c r="J17" i="11"/>
  <c r="I17" i="11"/>
  <c r="F17" i="11"/>
  <c r="D17" i="11"/>
  <c r="C17" i="11"/>
  <c r="B17" i="11"/>
  <c r="J16" i="11"/>
  <c r="I16" i="11"/>
  <c r="F16" i="11"/>
  <c r="D16" i="11"/>
  <c r="C16" i="11"/>
  <c r="B16" i="11"/>
  <c r="J15" i="11"/>
  <c r="I15" i="11"/>
  <c r="F15" i="11"/>
  <c r="D15" i="11"/>
  <c r="C15" i="11"/>
  <c r="B15" i="11"/>
  <c r="J14" i="11"/>
  <c r="I14" i="11"/>
  <c r="F14" i="11"/>
  <c r="D14" i="11"/>
  <c r="C14" i="11"/>
  <c r="B14" i="11"/>
  <c r="J13" i="11"/>
  <c r="I13" i="11"/>
  <c r="F13" i="11"/>
  <c r="D13" i="11"/>
  <c r="C13" i="11"/>
  <c r="B13" i="11"/>
  <c r="J12" i="11"/>
  <c r="I12" i="11"/>
  <c r="F12" i="11"/>
  <c r="D12" i="11"/>
  <c r="C12" i="11"/>
  <c r="B12" i="11"/>
  <c r="J11" i="11"/>
  <c r="I11" i="11"/>
  <c r="F11" i="11"/>
  <c r="D11" i="11"/>
  <c r="C11" i="11"/>
  <c r="B11" i="11"/>
  <c r="J10" i="11"/>
  <c r="I10" i="11"/>
  <c r="F10" i="11"/>
  <c r="D10" i="11"/>
  <c r="C10" i="11"/>
  <c r="B10" i="11"/>
  <c r="J9" i="11"/>
  <c r="I9" i="11"/>
  <c r="F9" i="11"/>
  <c r="D9" i="11"/>
  <c r="C9" i="11"/>
  <c r="B9" i="11"/>
  <c r="G4" i="11"/>
  <c r="D4" i="11"/>
  <c r="A4" i="11"/>
  <c r="I503" i="10"/>
  <c r="H503" i="10"/>
  <c r="F503" i="10"/>
  <c r="C503" i="10"/>
  <c r="A503" i="10"/>
  <c r="I502" i="10"/>
  <c r="H502" i="10"/>
  <c r="F502" i="10"/>
  <c r="C502" i="10"/>
  <c r="A502" i="10"/>
  <c r="I501" i="10"/>
  <c r="H501" i="10"/>
  <c r="F501" i="10"/>
  <c r="C501" i="10"/>
  <c r="A501" i="10"/>
  <c r="I500" i="10"/>
  <c r="H500" i="10"/>
  <c r="F500" i="10"/>
  <c r="C500" i="10"/>
  <c r="A500" i="10"/>
  <c r="I499" i="10"/>
  <c r="H499" i="10"/>
  <c r="F499" i="10"/>
  <c r="C499" i="10"/>
  <c r="A499" i="10"/>
  <c r="I498" i="10"/>
  <c r="H498" i="10"/>
  <c r="F498" i="10"/>
  <c r="C498" i="10"/>
  <c r="A498" i="10"/>
  <c r="I497" i="10"/>
  <c r="H497" i="10"/>
  <c r="F497" i="10"/>
  <c r="C497" i="10"/>
  <c r="A497" i="10"/>
  <c r="I496" i="10"/>
  <c r="H496" i="10"/>
  <c r="F496" i="10"/>
  <c r="C496" i="10"/>
  <c r="A496" i="10"/>
  <c r="I495" i="10"/>
  <c r="H495" i="10"/>
  <c r="F495" i="10"/>
  <c r="C495" i="10"/>
  <c r="A495" i="10"/>
  <c r="I494" i="10"/>
  <c r="H494" i="10"/>
  <c r="F494" i="10"/>
  <c r="C494" i="10"/>
  <c r="A494" i="10"/>
  <c r="I493" i="10"/>
  <c r="H493" i="10"/>
  <c r="F493" i="10"/>
  <c r="C493" i="10"/>
  <c r="A493" i="10"/>
  <c r="I492" i="10"/>
  <c r="H492" i="10"/>
  <c r="F492" i="10"/>
  <c r="C492" i="10"/>
  <c r="A492" i="10"/>
  <c r="I491" i="10"/>
  <c r="H491" i="10"/>
  <c r="F491" i="10"/>
  <c r="C491" i="10"/>
  <c r="A491" i="10"/>
  <c r="I490" i="10"/>
  <c r="H490" i="10"/>
  <c r="F490" i="10"/>
  <c r="C490" i="10"/>
  <c r="A490" i="10"/>
  <c r="I489" i="10"/>
  <c r="H489" i="10"/>
  <c r="F489" i="10"/>
  <c r="C489" i="10"/>
  <c r="A489" i="10"/>
  <c r="I488" i="10"/>
  <c r="H488" i="10"/>
  <c r="F488" i="10"/>
  <c r="C488" i="10"/>
  <c r="A488" i="10"/>
  <c r="I487" i="10"/>
  <c r="H487" i="10"/>
  <c r="F487" i="10"/>
  <c r="C487" i="10"/>
  <c r="A487" i="10"/>
  <c r="I486" i="10"/>
  <c r="H486" i="10"/>
  <c r="F486" i="10"/>
  <c r="C486" i="10"/>
  <c r="A486" i="10"/>
  <c r="I485" i="10"/>
  <c r="H485" i="10"/>
  <c r="F485" i="10"/>
  <c r="C485" i="10"/>
  <c r="A485" i="10"/>
  <c r="I484" i="10"/>
  <c r="H484" i="10"/>
  <c r="F484" i="10"/>
  <c r="C484" i="10"/>
  <c r="A484" i="10"/>
  <c r="I483" i="10"/>
  <c r="H483" i="10"/>
  <c r="F483" i="10"/>
  <c r="C483" i="10"/>
  <c r="A483" i="10"/>
  <c r="I482" i="10"/>
  <c r="H482" i="10"/>
  <c r="F482" i="10"/>
  <c r="C482" i="10"/>
  <c r="A482" i="10"/>
  <c r="I481" i="10"/>
  <c r="H481" i="10"/>
  <c r="F481" i="10"/>
  <c r="C481" i="10"/>
  <c r="A481" i="10"/>
  <c r="I480" i="10"/>
  <c r="H480" i="10"/>
  <c r="F480" i="10"/>
  <c r="C480" i="10"/>
  <c r="A480" i="10"/>
  <c r="I479" i="10"/>
  <c r="H479" i="10"/>
  <c r="F479" i="10"/>
  <c r="C479" i="10"/>
  <c r="A479" i="10"/>
  <c r="I478" i="10"/>
  <c r="H478" i="10"/>
  <c r="F478" i="10"/>
  <c r="C478" i="10"/>
  <c r="A478" i="10"/>
  <c r="I477" i="10"/>
  <c r="H477" i="10"/>
  <c r="F477" i="10"/>
  <c r="C477" i="10"/>
  <c r="A477" i="10"/>
  <c r="I476" i="10"/>
  <c r="H476" i="10"/>
  <c r="F476" i="10"/>
  <c r="C476" i="10"/>
  <c r="A476" i="10"/>
  <c r="I475" i="10"/>
  <c r="H475" i="10"/>
  <c r="F475" i="10"/>
  <c r="C475" i="10"/>
  <c r="A475" i="10"/>
  <c r="I474" i="10"/>
  <c r="H474" i="10"/>
  <c r="F474" i="10"/>
  <c r="C474" i="10"/>
  <c r="A474" i="10"/>
  <c r="I473" i="10"/>
  <c r="H473" i="10"/>
  <c r="F473" i="10"/>
  <c r="C473" i="10"/>
  <c r="A473" i="10"/>
  <c r="I472" i="10"/>
  <c r="H472" i="10"/>
  <c r="F472" i="10"/>
  <c r="C472" i="10"/>
  <c r="A472" i="10"/>
  <c r="I471" i="10"/>
  <c r="H471" i="10"/>
  <c r="F471" i="10"/>
  <c r="C471" i="10"/>
  <c r="A471" i="10"/>
  <c r="I470" i="10"/>
  <c r="H470" i="10"/>
  <c r="F470" i="10"/>
  <c r="C470" i="10"/>
  <c r="A470" i="10"/>
  <c r="I469" i="10"/>
  <c r="H469" i="10"/>
  <c r="F469" i="10"/>
  <c r="C469" i="10"/>
  <c r="A469" i="10"/>
  <c r="I468" i="10"/>
  <c r="H468" i="10"/>
  <c r="F468" i="10"/>
  <c r="C468" i="10"/>
  <c r="A468" i="10"/>
  <c r="I467" i="10"/>
  <c r="H467" i="10"/>
  <c r="F467" i="10"/>
  <c r="C467" i="10"/>
  <c r="A467" i="10"/>
  <c r="I466" i="10"/>
  <c r="H466" i="10"/>
  <c r="F466" i="10"/>
  <c r="C466" i="10"/>
  <c r="A466" i="10"/>
  <c r="I465" i="10"/>
  <c r="H465" i="10"/>
  <c r="F465" i="10"/>
  <c r="C465" i="10"/>
  <c r="A465" i="10"/>
  <c r="I464" i="10"/>
  <c r="H464" i="10"/>
  <c r="F464" i="10"/>
  <c r="C464" i="10"/>
  <c r="A464" i="10"/>
  <c r="I463" i="10"/>
  <c r="H463" i="10"/>
  <c r="F463" i="10"/>
  <c r="C463" i="10"/>
  <c r="A463" i="10"/>
  <c r="I462" i="10"/>
  <c r="H462" i="10"/>
  <c r="F462" i="10"/>
  <c r="C462" i="10"/>
  <c r="A462" i="10"/>
  <c r="I461" i="10"/>
  <c r="H461" i="10"/>
  <c r="F461" i="10"/>
  <c r="C461" i="10"/>
  <c r="A461" i="10"/>
  <c r="I460" i="10"/>
  <c r="H460" i="10"/>
  <c r="F460" i="10"/>
  <c r="C460" i="10"/>
  <c r="A460" i="10"/>
  <c r="I459" i="10"/>
  <c r="H459" i="10"/>
  <c r="F459" i="10"/>
  <c r="C459" i="10"/>
  <c r="A459" i="10"/>
  <c r="I458" i="10"/>
  <c r="H458" i="10"/>
  <c r="F458" i="10"/>
  <c r="C458" i="10"/>
  <c r="A458" i="10"/>
  <c r="I457" i="10"/>
  <c r="H457" i="10"/>
  <c r="F457" i="10"/>
  <c r="C457" i="10"/>
  <c r="A457" i="10"/>
  <c r="I456" i="10"/>
  <c r="H456" i="10"/>
  <c r="F456" i="10"/>
  <c r="C456" i="10"/>
  <c r="A456" i="10"/>
  <c r="I455" i="10"/>
  <c r="H455" i="10"/>
  <c r="F455" i="10"/>
  <c r="C455" i="10"/>
  <c r="A455" i="10"/>
  <c r="I454" i="10"/>
  <c r="H454" i="10"/>
  <c r="F454" i="10"/>
  <c r="C454" i="10"/>
  <c r="A454" i="10"/>
  <c r="I453" i="10"/>
  <c r="H453" i="10"/>
  <c r="F453" i="10"/>
  <c r="C453" i="10"/>
  <c r="A453" i="10"/>
  <c r="I452" i="10"/>
  <c r="H452" i="10"/>
  <c r="F452" i="10"/>
  <c r="C452" i="10"/>
  <c r="A452" i="10"/>
  <c r="I451" i="10"/>
  <c r="H451" i="10"/>
  <c r="F451" i="10"/>
  <c r="C451" i="10"/>
  <c r="A451" i="10"/>
  <c r="I450" i="10"/>
  <c r="H450" i="10"/>
  <c r="F450" i="10"/>
  <c r="C450" i="10"/>
  <c r="A450" i="10"/>
  <c r="I449" i="10"/>
  <c r="H449" i="10"/>
  <c r="F449" i="10"/>
  <c r="C449" i="10"/>
  <c r="A449" i="10"/>
  <c r="I448" i="10"/>
  <c r="H448" i="10"/>
  <c r="F448" i="10"/>
  <c r="C448" i="10"/>
  <c r="A448" i="10"/>
  <c r="I447" i="10"/>
  <c r="H447" i="10"/>
  <c r="F447" i="10"/>
  <c r="C447" i="10"/>
  <c r="A447" i="10"/>
  <c r="I446" i="10"/>
  <c r="H446" i="10"/>
  <c r="F446" i="10"/>
  <c r="C446" i="10"/>
  <c r="A446" i="10"/>
  <c r="I445" i="10"/>
  <c r="H445" i="10"/>
  <c r="F445" i="10"/>
  <c r="C445" i="10"/>
  <c r="A445" i="10"/>
  <c r="I444" i="10"/>
  <c r="H444" i="10"/>
  <c r="F444" i="10"/>
  <c r="C444" i="10"/>
  <c r="A444" i="10"/>
  <c r="I443" i="10"/>
  <c r="H443" i="10"/>
  <c r="F443" i="10"/>
  <c r="C443" i="10"/>
  <c r="A443" i="10"/>
  <c r="I442" i="10"/>
  <c r="H442" i="10"/>
  <c r="F442" i="10"/>
  <c r="C442" i="10"/>
  <c r="A442" i="10"/>
  <c r="I441" i="10"/>
  <c r="H441" i="10"/>
  <c r="F441" i="10"/>
  <c r="C441" i="10"/>
  <c r="A441" i="10"/>
  <c r="I440" i="10"/>
  <c r="H440" i="10"/>
  <c r="F440" i="10"/>
  <c r="C440" i="10"/>
  <c r="A440" i="10"/>
  <c r="I439" i="10"/>
  <c r="H439" i="10"/>
  <c r="F439" i="10"/>
  <c r="C439" i="10"/>
  <c r="A439" i="10"/>
  <c r="I438" i="10"/>
  <c r="H438" i="10"/>
  <c r="F438" i="10"/>
  <c r="C438" i="10"/>
  <c r="A438" i="10"/>
  <c r="I437" i="10"/>
  <c r="H437" i="10"/>
  <c r="F437" i="10"/>
  <c r="C437" i="10"/>
  <c r="A437" i="10"/>
  <c r="I436" i="10"/>
  <c r="H436" i="10"/>
  <c r="F436" i="10"/>
  <c r="C436" i="10"/>
  <c r="A436" i="10"/>
  <c r="I435" i="10"/>
  <c r="H435" i="10"/>
  <c r="F435" i="10"/>
  <c r="C435" i="10"/>
  <c r="A435" i="10"/>
  <c r="I434" i="10"/>
  <c r="H434" i="10"/>
  <c r="F434" i="10"/>
  <c r="C434" i="10"/>
  <c r="A434" i="10"/>
  <c r="I433" i="10"/>
  <c r="H433" i="10"/>
  <c r="F433" i="10"/>
  <c r="C433" i="10"/>
  <c r="A433" i="10"/>
  <c r="I432" i="10"/>
  <c r="H432" i="10"/>
  <c r="F432" i="10"/>
  <c r="C432" i="10"/>
  <c r="A432" i="10"/>
  <c r="I431" i="10"/>
  <c r="H431" i="10"/>
  <c r="F431" i="10"/>
  <c r="C431" i="10"/>
  <c r="A431" i="10"/>
  <c r="I430" i="10"/>
  <c r="H430" i="10"/>
  <c r="F430" i="10"/>
  <c r="C430" i="10"/>
  <c r="A430" i="10"/>
  <c r="I429" i="10"/>
  <c r="H429" i="10"/>
  <c r="F429" i="10"/>
  <c r="C429" i="10"/>
  <c r="A429" i="10"/>
  <c r="I428" i="10"/>
  <c r="H428" i="10"/>
  <c r="F428" i="10"/>
  <c r="C428" i="10"/>
  <c r="A428" i="10"/>
  <c r="I427" i="10"/>
  <c r="H427" i="10"/>
  <c r="F427" i="10"/>
  <c r="C427" i="10"/>
  <c r="A427" i="10"/>
  <c r="I426" i="10"/>
  <c r="H426" i="10"/>
  <c r="F426" i="10"/>
  <c r="C426" i="10"/>
  <c r="A426" i="10"/>
  <c r="I425" i="10"/>
  <c r="H425" i="10"/>
  <c r="F425" i="10"/>
  <c r="C425" i="10"/>
  <c r="A425" i="10"/>
  <c r="I424" i="10"/>
  <c r="H424" i="10"/>
  <c r="F424" i="10"/>
  <c r="C424" i="10"/>
  <c r="A424" i="10"/>
  <c r="I423" i="10"/>
  <c r="H423" i="10"/>
  <c r="F423" i="10"/>
  <c r="C423" i="10"/>
  <c r="A423" i="10"/>
  <c r="I422" i="10"/>
  <c r="H422" i="10"/>
  <c r="F422" i="10"/>
  <c r="C422" i="10"/>
  <c r="A422" i="10"/>
  <c r="I421" i="10"/>
  <c r="H421" i="10"/>
  <c r="F421" i="10"/>
  <c r="C421" i="10"/>
  <c r="A421" i="10"/>
  <c r="I420" i="10"/>
  <c r="H420" i="10"/>
  <c r="F420" i="10"/>
  <c r="C420" i="10"/>
  <c r="A420" i="10"/>
  <c r="I419" i="10"/>
  <c r="H419" i="10"/>
  <c r="F419" i="10"/>
  <c r="C419" i="10"/>
  <c r="A419" i="10"/>
  <c r="I418" i="10"/>
  <c r="H418" i="10"/>
  <c r="F418" i="10"/>
  <c r="C418" i="10"/>
  <c r="A418" i="10"/>
  <c r="I417" i="10"/>
  <c r="H417" i="10"/>
  <c r="F417" i="10"/>
  <c r="C417" i="10"/>
  <c r="A417" i="10"/>
  <c r="I416" i="10"/>
  <c r="H416" i="10"/>
  <c r="F416" i="10"/>
  <c r="C416" i="10"/>
  <c r="A416" i="10"/>
  <c r="I415" i="10"/>
  <c r="H415" i="10"/>
  <c r="F415" i="10"/>
  <c r="C415" i="10"/>
  <c r="A415" i="10"/>
  <c r="I414" i="10"/>
  <c r="H414" i="10"/>
  <c r="F414" i="10"/>
  <c r="C414" i="10"/>
  <c r="A414" i="10"/>
  <c r="I413" i="10"/>
  <c r="H413" i="10"/>
  <c r="F413" i="10"/>
  <c r="C413" i="10"/>
  <c r="A413" i="10"/>
  <c r="I412" i="10"/>
  <c r="H412" i="10"/>
  <c r="F412" i="10"/>
  <c r="C412" i="10"/>
  <c r="A412" i="10"/>
  <c r="I411" i="10"/>
  <c r="H411" i="10"/>
  <c r="F411" i="10"/>
  <c r="C411" i="10"/>
  <c r="A411" i="10"/>
  <c r="I410" i="10"/>
  <c r="H410" i="10"/>
  <c r="F410" i="10"/>
  <c r="C410" i="10"/>
  <c r="A410" i="10"/>
  <c r="I409" i="10"/>
  <c r="H409" i="10"/>
  <c r="F409" i="10"/>
  <c r="C409" i="10"/>
  <c r="A409" i="10"/>
  <c r="I408" i="10"/>
  <c r="H408" i="10"/>
  <c r="F408" i="10"/>
  <c r="C408" i="10"/>
  <c r="A408" i="10"/>
  <c r="I407" i="10"/>
  <c r="H407" i="10"/>
  <c r="F407" i="10"/>
  <c r="C407" i="10"/>
  <c r="A407" i="10"/>
  <c r="I406" i="10"/>
  <c r="H406" i="10"/>
  <c r="F406" i="10"/>
  <c r="C406" i="10"/>
  <c r="A406" i="10"/>
  <c r="I405" i="10"/>
  <c r="H405" i="10"/>
  <c r="F405" i="10"/>
  <c r="C405" i="10"/>
  <c r="A405" i="10"/>
  <c r="I404" i="10"/>
  <c r="H404" i="10"/>
  <c r="F404" i="10"/>
  <c r="C404" i="10"/>
  <c r="A404" i="10"/>
  <c r="I403" i="10"/>
  <c r="H403" i="10"/>
  <c r="F403" i="10"/>
  <c r="C403" i="10"/>
  <c r="A403" i="10"/>
  <c r="I402" i="10"/>
  <c r="H402" i="10"/>
  <c r="F402" i="10"/>
  <c r="C402" i="10"/>
  <c r="A402" i="10"/>
  <c r="I401" i="10"/>
  <c r="H401" i="10"/>
  <c r="F401" i="10"/>
  <c r="C401" i="10"/>
  <c r="A401" i="10"/>
  <c r="I400" i="10"/>
  <c r="H400" i="10"/>
  <c r="F400" i="10"/>
  <c r="C400" i="10"/>
  <c r="A400" i="10"/>
  <c r="I399" i="10"/>
  <c r="H399" i="10"/>
  <c r="F399" i="10"/>
  <c r="C399" i="10"/>
  <c r="A399" i="10"/>
  <c r="I398" i="10"/>
  <c r="H398" i="10"/>
  <c r="F398" i="10"/>
  <c r="C398" i="10"/>
  <c r="A398" i="10"/>
  <c r="I397" i="10"/>
  <c r="H397" i="10"/>
  <c r="F397" i="10"/>
  <c r="C397" i="10"/>
  <c r="A397" i="10"/>
  <c r="I396" i="10"/>
  <c r="H396" i="10"/>
  <c r="F396" i="10"/>
  <c r="C396" i="10"/>
  <c r="A396" i="10"/>
  <c r="I395" i="10"/>
  <c r="H395" i="10"/>
  <c r="F395" i="10"/>
  <c r="C395" i="10"/>
  <c r="A395" i="10"/>
  <c r="I394" i="10"/>
  <c r="H394" i="10"/>
  <c r="F394" i="10"/>
  <c r="C394" i="10"/>
  <c r="A394" i="10"/>
  <c r="I393" i="10"/>
  <c r="H393" i="10"/>
  <c r="F393" i="10"/>
  <c r="C393" i="10"/>
  <c r="A393" i="10"/>
  <c r="I392" i="10"/>
  <c r="H392" i="10"/>
  <c r="F392" i="10"/>
  <c r="C392" i="10"/>
  <c r="A392" i="10"/>
  <c r="I391" i="10"/>
  <c r="H391" i="10"/>
  <c r="F391" i="10"/>
  <c r="C391" i="10"/>
  <c r="A391" i="10"/>
  <c r="I390" i="10"/>
  <c r="H390" i="10"/>
  <c r="F390" i="10"/>
  <c r="C390" i="10"/>
  <c r="A390" i="10"/>
  <c r="I389" i="10"/>
  <c r="H389" i="10"/>
  <c r="F389" i="10"/>
  <c r="C389" i="10"/>
  <c r="A389" i="10"/>
  <c r="I388" i="10"/>
  <c r="H388" i="10"/>
  <c r="F388" i="10"/>
  <c r="C388" i="10"/>
  <c r="A388" i="10"/>
  <c r="I387" i="10"/>
  <c r="H387" i="10"/>
  <c r="F387" i="10"/>
  <c r="C387" i="10"/>
  <c r="A387" i="10"/>
  <c r="I386" i="10"/>
  <c r="H386" i="10"/>
  <c r="F386" i="10"/>
  <c r="C386" i="10"/>
  <c r="A386" i="10"/>
  <c r="I385" i="10"/>
  <c r="H385" i="10"/>
  <c r="F385" i="10"/>
  <c r="C385" i="10"/>
  <c r="A385" i="10"/>
  <c r="I384" i="10"/>
  <c r="H384" i="10"/>
  <c r="F384" i="10"/>
  <c r="C384" i="10"/>
  <c r="A384" i="10"/>
  <c r="I383" i="10"/>
  <c r="H383" i="10"/>
  <c r="F383" i="10"/>
  <c r="C383" i="10"/>
  <c r="A383" i="10"/>
  <c r="I382" i="10"/>
  <c r="H382" i="10"/>
  <c r="F382" i="10"/>
  <c r="C382" i="10"/>
  <c r="A382" i="10"/>
  <c r="I381" i="10"/>
  <c r="H381" i="10"/>
  <c r="F381" i="10"/>
  <c r="C381" i="10"/>
  <c r="A381" i="10"/>
  <c r="I380" i="10"/>
  <c r="H380" i="10"/>
  <c r="F380" i="10"/>
  <c r="C380" i="10"/>
  <c r="A380" i="10"/>
  <c r="I379" i="10"/>
  <c r="H379" i="10"/>
  <c r="F379" i="10"/>
  <c r="C379" i="10"/>
  <c r="A379" i="10"/>
  <c r="I378" i="10"/>
  <c r="H378" i="10"/>
  <c r="F378" i="10"/>
  <c r="C378" i="10"/>
  <c r="A378" i="10"/>
  <c r="I377" i="10"/>
  <c r="H377" i="10"/>
  <c r="F377" i="10"/>
  <c r="C377" i="10"/>
  <c r="A377" i="10"/>
  <c r="I376" i="10"/>
  <c r="H376" i="10"/>
  <c r="F376" i="10"/>
  <c r="C376" i="10"/>
  <c r="A376" i="10"/>
  <c r="I375" i="10"/>
  <c r="H375" i="10"/>
  <c r="F375" i="10"/>
  <c r="C375" i="10"/>
  <c r="A375" i="10"/>
  <c r="I374" i="10"/>
  <c r="H374" i="10"/>
  <c r="F374" i="10"/>
  <c r="C374" i="10"/>
  <c r="A374" i="10"/>
  <c r="I373" i="10"/>
  <c r="H373" i="10"/>
  <c r="F373" i="10"/>
  <c r="C373" i="10"/>
  <c r="A373" i="10"/>
  <c r="I372" i="10"/>
  <c r="H372" i="10"/>
  <c r="F372" i="10"/>
  <c r="C372" i="10"/>
  <c r="A372" i="10"/>
  <c r="I371" i="10"/>
  <c r="H371" i="10"/>
  <c r="F371" i="10"/>
  <c r="C371" i="10"/>
  <c r="A371" i="10"/>
  <c r="I370" i="10"/>
  <c r="H370" i="10"/>
  <c r="F370" i="10"/>
  <c r="C370" i="10"/>
  <c r="A370" i="10"/>
  <c r="I369" i="10"/>
  <c r="H369" i="10"/>
  <c r="F369" i="10"/>
  <c r="C369" i="10"/>
  <c r="A369" i="10"/>
  <c r="I368" i="10"/>
  <c r="H368" i="10"/>
  <c r="F368" i="10"/>
  <c r="C368" i="10"/>
  <c r="A368" i="10"/>
  <c r="I367" i="10"/>
  <c r="H367" i="10"/>
  <c r="F367" i="10"/>
  <c r="C367" i="10"/>
  <c r="A367" i="10"/>
  <c r="I366" i="10"/>
  <c r="H366" i="10"/>
  <c r="F366" i="10"/>
  <c r="C366" i="10"/>
  <c r="A366" i="10"/>
  <c r="I365" i="10"/>
  <c r="H365" i="10"/>
  <c r="F365" i="10"/>
  <c r="C365" i="10"/>
  <c r="A365" i="10"/>
  <c r="I364" i="10"/>
  <c r="H364" i="10"/>
  <c r="F364" i="10"/>
  <c r="C364" i="10"/>
  <c r="A364" i="10"/>
  <c r="I363" i="10"/>
  <c r="H363" i="10"/>
  <c r="F363" i="10"/>
  <c r="C363" i="10"/>
  <c r="A363" i="10"/>
  <c r="I362" i="10"/>
  <c r="H362" i="10"/>
  <c r="F362" i="10"/>
  <c r="C362" i="10"/>
  <c r="A362" i="10"/>
  <c r="I361" i="10"/>
  <c r="H361" i="10"/>
  <c r="F361" i="10"/>
  <c r="C361" i="10"/>
  <c r="A361" i="10"/>
  <c r="I360" i="10"/>
  <c r="H360" i="10"/>
  <c r="F360" i="10"/>
  <c r="C360" i="10"/>
  <c r="A360" i="10"/>
  <c r="I359" i="10"/>
  <c r="H359" i="10"/>
  <c r="F359" i="10"/>
  <c r="C359" i="10"/>
  <c r="A359" i="10"/>
  <c r="I358" i="10"/>
  <c r="H358" i="10"/>
  <c r="F358" i="10"/>
  <c r="C358" i="10"/>
  <c r="A358" i="10"/>
  <c r="I357" i="10"/>
  <c r="H357" i="10"/>
  <c r="F357" i="10"/>
  <c r="C357" i="10"/>
  <c r="A357" i="10"/>
  <c r="I356" i="10"/>
  <c r="H356" i="10"/>
  <c r="F356" i="10"/>
  <c r="C356" i="10"/>
  <c r="A356" i="10"/>
  <c r="I355" i="10"/>
  <c r="H355" i="10"/>
  <c r="F355" i="10"/>
  <c r="C355" i="10"/>
  <c r="A355" i="10"/>
  <c r="I354" i="10"/>
  <c r="H354" i="10"/>
  <c r="F354" i="10"/>
  <c r="C354" i="10"/>
  <c r="A354" i="10"/>
  <c r="I353" i="10"/>
  <c r="H353" i="10"/>
  <c r="F353" i="10"/>
  <c r="C353" i="10"/>
  <c r="A353" i="10"/>
  <c r="I352" i="10"/>
  <c r="H352" i="10"/>
  <c r="F352" i="10"/>
  <c r="C352" i="10"/>
  <c r="A352" i="10"/>
  <c r="I351" i="10"/>
  <c r="H351" i="10"/>
  <c r="F351" i="10"/>
  <c r="C351" i="10"/>
  <c r="A351" i="10"/>
  <c r="I350" i="10"/>
  <c r="H350" i="10"/>
  <c r="F350" i="10"/>
  <c r="C350" i="10"/>
  <c r="A350" i="10"/>
  <c r="I349" i="10"/>
  <c r="H349" i="10"/>
  <c r="F349" i="10"/>
  <c r="C349" i="10"/>
  <c r="A349" i="10"/>
  <c r="I348" i="10"/>
  <c r="H348" i="10"/>
  <c r="F348" i="10"/>
  <c r="C348" i="10"/>
  <c r="A348" i="10"/>
  <c r="I347" i="10"/>
  <c r="H347" i="10"/>
  <c r="F347" i="10"/>
  <c r="C347" i="10"/>
  <c r="A347" i="10"/>
  <c r="I346" i="10"/>
  <c r="H346" i="10"/>
  <c r="F346" i="10"/>
  <c r="C346" i="10"/>
  <c r="A346" i="10"/>
  <c r="I345" i="10"/>
  <c r="H345" i="10"/>
  <c r="F345" i="10"/>
  <c r="C345" i="10"/>
  <c r="A345" i="10"/>
  <c r="I344" i="10"/>
  <c r="H344" i="10"/>
  <c r="F344" i="10"/>
  <c r="C344" i="10"/>
  <c r="A344" i="10"/>
  <c r="I343" i="10"/>
  <c r="H343" i="10"/>
  <c r="F343" i="10"/>
  <c r="C343" i="10"/>
  <c r="A343" i="10"/>
  <c r="I342" i="10"/>
  <c r="H342" i="10"/>
  <c r="F342" i="10"/>
  <c r="C342" i="10"/>
  <c r="A342" i="10"/>
  <c r="I341" i="10"/>
  <c r="H341" i="10"/>
  <c r="F341" i="10"/>
  <c r="C341" i="10"/>
  <c r="A341" i="10"/>
  <c r="I340" i="10"/>
  <c r="H340" i="10"/>
  <c r="F340" i="10"/>
  <c r="C340" i="10"/>
  <c r="A340" i="10"/>
  <c r="I339" i="10"/>
  <c r="H339" i="10"/>
  <c r="F339" i="10"/>
  <c r="C339" i="10"/>
  <c r="A339" i="10"/>
  <c r="I338" i="10"/>
  <c r="H338" i="10"/>
  <c r="F338" i="10"/>
  <c r="C338" i="10"/>
  <c r="A338" i="10"/>
  <c r="I337" i="10"/>
  <c r="H337" i="10"/>
  <c r="F337" i="10"/>
  <c r="C337" i="10"/>
  <c r="A337" i="10"/>
  <c r="I336" i="10"/>
  <c r="H336" i="10"/>
  <c r="F336" i="10"/>
  <c r="C336" i="10"/>
  <c r="A336" i="10"/>
  <c r="I335" i="10"/>
  <c r="H335" i="10"/>
  <c r="F335" i="10"/>
  <c r="C335" i="10"/>
  <c r="A335" i="10"/>
  <c r="I334" i="10"/>
  <c r="H334" i="10"/>
  <c r="F334" i="10"/>
  <c r="C334" i="10"/>
  <c r="A334" i="10"/>
  <c r="I333" i="10"/>
  <c r="H333" i="10"/>
  <c r="F333" i="10"/>
  <c r="C333" i="10"/>
  <c r="A333" i="10"/>
  <c r="I332" i="10"/>
  <c r="H332" i="10"/>
  <c r="F332" i="10"/>
  <c r="C332" i="10"/>
  <c r="A332" i="10"/>
  <c r="I331" i="10"/>
  <c r="H331" i="10"/>
  <c r="F331" i="10"/>
  <c r="C331" i="10"/>
  <c r="A331" i="10"/>
  <c r="I330" i="10"/>
  <c r="H330" i="10"/>
  <c r="F330" i="10"/>
  <c r="C330" i="10"/>
  <c r="A330" i="10"/>
  <c r="I329" i="10"/>
  <c r="H329" i="10"/>
  <c r="F329" i="10"/>
  <c r="C329" i="10"/>
  <c r="A329" i="10"/>
  <c r="I328" i="10"/>
  <c r="H328" i="10"/>
  <c r="F328" i="10"/>
  <c r="C328" i="10"/>
  <c r="A328" i="10"/>
  <c r="I327" i="10"/>
  <c r="H327" i="10"/>
  <c r="F327" i="10"/>
  <c r="C327" i="10"/>
  <c r="A327" i="10"/>
  <c r="I326" i="10"/>
  <c r="H326" i="10"/>
  <c r="F326" i="10"/>
  <c r="C326" i="10"/>
  <c r="A326" i="10"/>
  <c r="I325" i="10"/>
  <c r="H325" i="10"/>
  <c r="F325" i="10"/>
  <c r="C325" i="10"/>
  <c r="A325" i="10"/>
  <c r="I324" i="10"/>
  <c r="H324" i="10"/>
  <c r="F324" i="10"/>
  <c r="C324" i="10"/>
  <c r="A324" i="10"/>
  <c r="I323" i="10"/>
  <c r="H323" i="10"/>
  <c r="F323" i="10"/>
  <c r="C323" i="10"/>
  <c r="A323" i="10"/>
  <c r="I322" i="10"/>
  <c r="H322" i="10"/>
  <c r="F322" i="10"/>
  <c r="C322" i="10"/>
  <c r="A322" i="10"/>
  <c r="I321" i="10"/>
  <c r="H321" i="10"/>
  <c r="F321" i="10"/>
  <c r="C321" i="10"/>
  <c r="A321" i="10"/>
  <c r="I320" i="10"/>
  <c r="H320" i="10"/>
  <c r="F320" i="10"/>
  <c r="C320" i="10"/>
  <c r="A320" i="10"/>
  <c r="I319" i="10"/>
  <c r="H319" i="10"/>
  <c r="F319" i="10"/>
  <c r="C319" i="10"/>
  <c r="A319" i="10"/>
  <c r="I318" i="10"/>
  <c r="H318" i="10"/>
  <c r="F318" i="10"/>
  <c r="C318" i="10"/>
  <c r="A318" i="10"/>
  <c r="I317" i="10"/>
  <c r="H317" i="10"/>
  <c r="F317" i="10"/>
  <c r="C317" i="10"/>
  <c r="A317" i="10"/>
  <c r="I316" i="10"/>
  <c r="H316" i="10"/>
  <c r="F316" i="10"/>
  <c r="C316" i="10"/>
  <c r="A316" i="10"/>
  <c r="I315" i="10"/>
  <c r="H315" i="10"/>
  <c r="F315" i="10"/>
  <c r="C315" i="10"/>
  <c r="A315" i="10"/>
  <c r="I314" i="10"/>
  <c r="H314" i="10"/>
  <c r="F314" i="10"/>
  <c r="C314" i="10"/>
  <c r="A314" i="10"/>
  <c r="I313" i="10"/>
  <c r="H313" i="10"/>
  <c r="F313" i="10"/>
  <c r="C313" i="10"/>
  <c r="A313" i="10"/>
  <c r="I312" i="10"/>
  <c r="H312" i="10"/>
  <c r="F312" i="10"/>
  <c r="C312" i="10"/>
  <c r="A312" i="10"/>
  <c r="I311" i="10"/>
  <c r="H311" i="10"/>
  <c r="F311" i="10"/>
  <c r="C311" i="10"/>
  <c r="A311" i="10"/>
  <c r="I310" i="10"/>
  <c r="H310" i="10"/>
  <c r="F310" i="10"/>
  <c r="C310" i="10"/>
  <c r="A310" i="10"/>
  <c r="I309" i="10"/>
  <c r="H309" i="10"/>
  <c r="F309" i="10"/>
  <c r="C309" i="10"/>
  <c r="A309" i="10"/>
  <c r="I308" i="10"/>
  <c r="H308" i="10"/>
  <c r="F308" i="10"/>
  <c r="C308" i="10"/>
  <c r="A308" i="10"/>
  <c r="I307" i="10"/>
  <c r="H307" i="10"/>
  <c r="F307" i="10"/>
  <c r="C307" i="10"/>
  <c r="A307" i="10"/>
  <c r="I306" i="10"/>
  <c r="H306" i="10"/>
  <c r="F306" i="10"/>
  <c r="C306" i="10"/>
  <c r="A306" i="10"/>
  <c r="I305" i="10"/>
  <c r="H305" i="10"/>
  <c r="F305" i="10"/>
  <c r="C305" i="10"/>
  <c r="A305" i="10"/>
  <c r="I304" i="10"/>
  <c r="H304" i="10"/>
  <c r="F304" i="10"/>
  <c r="C304" i="10"/>
  <c r="A304" i="10"/>
  <c r="I303" i="10"/>
  <c r="H303" i="10"/>
  <c r="F303" i="10"/>
  <c r="C303" i="10"/>
  <c r="A303" i="10"/>
  <c r="I302" i="10"/>
  <c r="H302" i="10"/>
  <c r="F302" i="10"/>
  <c r="C302" i="10"/>
  <c r="A302" i="10"/>
  <c r="I301" i="10"/>
  <c r="H301" i="10"/>
  <c r="F301" i="10"/>
  <c r="C301" i="10"/>
  <c r="A301" i="10"/>
  <c r="I300" i="10"/>
  <c r="H300" i="10"/>
  <c r="F300" i="10"/>
  <c r="C300" i="10"/>
  <c r="A300" i="10"/>
  <c r="I299" i="10"/>
  <c r="H299" i="10"/>
  <c r="F299" i="10"/>
  <c r="C299" i="10"/>
  <c r="A299" i="10"/>
  <c r="I298" i="10"/>
  <c r="H298" i="10"/>
  <c r="F298" i="10"/>
  <c r="C298" i="10"/>
  <c r="A298" i="10"/>
  <c r="I297" i="10"/>
  <c r="H297" i="10"/>
  <c r="F297" i="10"/>
  <c r="C297" i="10"/>
  <c r="A297" i="10"/>
  <c r="I296" i="10"/>
  <c r="H296" i="10"/>
  <c r="F296" i="10"/>
  <c r="C296" i="10"/>
  <c r="A296" i="10"/>
  <c r="I295" i="10"/>
  <c r="H295" i="10"/>
  <c r="F295" i="10"/>
  <c r="C295" i="10"/>
  <c r="A295" i="10"/>
  <c r="I294" i="10"/>
  <c r="H294" i="10"/>
  <c r="F294" i="10"/>
  <c r="C294" i="10"/>
  <c r="A294" i="10"/>
  <c r="I293" i="10"/>
  <c r="H293" i="10"/>
  <c r="F293" i="10"/>
  <c r="C293" i="10"/>
  <c r="A293" i="10"/>
  <c r="I292" i="10"/>
  <c r="H292" i="10"/>
  <c r="F292" i="10"/>
  <c r="C292" i="10"/>
  <c r="A292" i="10"/>
  <c r="I291" i="10"/>
  <c r="H291" i="10"/>
  <c r="F291" i="10"/>
  <c r="C291" i="10"/>
  <c r="A291" i="10"/>
  <c r="I290" i="10"/>
  <c r="H290" i="10"/>
  <c r="F290" i="10"/>
  <c r="C290" i="10"/>
  <c r="A290" i="10"/>
  <c r="I289" i="10"/>
  <c r="H289" i="10"/>
  <c r="F289" i="10"/>
  <c r="C289" i="10"/>
  <c r="A289" i="10"/>
  <c r="I288" i="10"/>
  <c r="H288" i="10"/>
  <c r="F288" i="10"/>
  <c r="C288" i="10"/>
  <c r="A288" i="10"/>
  <c r="I287" i="10"/>
  <c r="H287" i="10"/>
  <c r="F287" i="10"/>
  <c r="C287" i="10"/>
  <c r="A287" i="10"/>
  <c r="I286" i="10"/>
  <c r="H286" i="10"/>
  <c r="F286" i="10"/>
  <c r="C286" i="10"/>
  <c r="A286" i="10"/>
  <c r="I285" i="10"/>
  <c r="H285" i="10"/>
  <c r="F285" i="10"/>
  <c r="C285" i="10"/>
  <c r="A285" i="10"/>
  <c r="I284" i="10"/>
  <c r="H284" i="10"/>
  <c r="F284" i="10"/>
  <c r="C284" i="10"/>
  <c r="A284" i="10"/>
  <c r="I283" i="10"/>
  <c r="H283" i="10"/>
  <c r="F283" i="10"/>
  <c r="C283" i="10"/>
  <c r="A283" i="10"/>
  <c r="I282" i="10"/>
  <c r="H282" i="10"/>
  <c r="F282" i="10"/>
  <c r="C282" i="10"/>
  <c r="A282" i="10"/>
  <c r="I281" i="10"/>
  <c r="H281" i="10"/>
  <c r="F281" i="10"/>
  <c r="C281" i="10"/>
  <c r="A281" i="10"/>
  <c r="I280" i="10"/>
  <c r="H280" i="10"/>
  <c r="F280" i="10"/>
  <c r="C280" i="10"/>
  <c r="A280" i="10"/>
  <c r="I279" i="10"/>
  <c r="H279" i="10"/>
  <c r="F279" i="10"/>
  <c r="C279" i="10"/>
  <c r="A279" i="10"/>
  <c r="I278" i="10"/>
  <c r="H278" i="10"/>
  <c r="F278" i="10"/>
  <c r="C278" i="10"/>
  <c r="A278" i="10"/>
  <c r="I277" i="10"/>
  <c r="H277" i="10"/>
  <c r="F277" i="10"/>
  <c r="C277" i="10"/>
  <c r="A277" i="10"/>
  <c r="I276" i="10"/>
  <c r="H276" i="10"/>
  <c r="F276" i="10"/>
  <c r="C276" i="10"/>
  <c r="A276" i="10"/>
  <c r="I275" i="10"/>
  <c r="H275" i="10"/>
  <c r="F275" i="10"/>
  <c r="C275" i="10"/>
  <c r="A275" i="10"/>
  <c r="I274" i="10"/>
  <c r="H274" i="10"/>
  <c r="F274" i="10"/>
  <c r="C274" i="10"/>
  <c r="A274" i="10"/>
  <c r="I273" i="10"/>
  <c r="H273" i="10"/>
  <c r="F273" i="10"/>
  <c r="C273" i="10"/>
  <c r="A273" i="10"/>
  <c r="I272" i="10"/>
  <c r="H272" i="10"/>
  <c r="F272" i="10"/>
  <c r="C272" i="10"/>
  <c r="A272" i="10"/>
  <c r="I271" i="10"/>
  <c r="H271" i="10"/>
  <c r="F271" i="10"/>
  <c r="C271" i="10"/>
  <c r="A271" i="10"/>
  <c r="I270" i="10"/>
  <c r="H270" i="10"/>
  <c r="F270" i="10"/>
  <c r="C270" i="10"/>
  <c r="A270" i="10"/>
  <c r="I269" i="10"/>
  <c r="H269" i="10"/>
  <c r="F269" i="10"/>
  <c r="C269" i="10"/>
  <c r="A269" i="10"/>
  <c r="I268" i="10"/>
  <c r="H268" i="10"/>
  <c r="F268" i="10"/>
  <c r="C268" i="10"/>
  <c r="A268" i="10"/>
  <c r="I267" i="10"/>
  <c r="H267" i="10"/>
  <c r="F267" i="10"/>
  <c r="C267" i="10"/>
  <c r="A267" i="10"/>
  <c r="I266" i="10"/>
  <c r="H266" i="10"/>
  <c r="F266" i="10"/>
  <c r="C266" i="10"/>
  <c r="A266" i="10"/>
  <c r="I265" i="10"/>
  <c r="H265" i="10"/>
  <c r="F265" i="10"/>
  <c r="C265" i="10"/>
  <c r="A265" i="10"/>
  <c r="I264" i="10"/>
  <c r="H264" i="10"/>
  <c r="F264" i="10"/>
  <c r="C264" i="10"/>
  <c r="A264" i="10"/>
  <c r="I263" i="10"/>
  <c r="H263" i="10"/>
  <c r="F263" i="10"/>
  <c r="C263" i="10"/>
  <c r="A263" i="10"/>
  <c r="I262" i="10"/>
  <c r="H262" i="10"/>
  <c r="F262" i="10"/>
  <c r="C262" i="10"/>
  <c r="A262" i="10"/>
  <c r="I261" i="10"/>
  <c r="H261" i="10"/>
  <c r="F261" i="10"/>
  <c r="C261" i="10"/>
  <c r="A261" i="10"/>
  <c r="I260" i="10"/>
  <c r="H260" i="10"/>
  <c r="F260" i="10"/>
  <c r="C260" i="10"/>
  <c r="A260" i="10"/>
  <c r="I259" i="10"/>
  <c r="H259" i="10"/>
  <c r="F259" i="10"/>
  <c r="C259" i="10"/>
  <c r="A259" i="10"/>
  <c r="I258" i="10"/>
  <c r="H258" i="10"/>
  <c r="F258" i="10"/>
  <c r="C258" i="10"/>
  <c r="A258" i="10"/>
  <c r="I257" i="10"/>
  <c r="H257" i="10"/>
  <c r="F257" i="10"/>
  <c r="C257" i="10"/>
  <c r="A257" i="10"/>
  <c r="I256" i="10"/>
  <c r="H256" i="10"/>
  <c r="F256" i="10"/>
  <c r="C256" i="10"/>
  <c r="A256" i="10"/>
  <c r="I255" i="10"/>
  <c r="H255" i="10"/>
  <c r="F255" i="10"/>
  <c r="C255" i="10"/>
  <c r="A255" i="10"/>
  <c r="I254" i="10"/>
  <c r="H254" i="10"/>
  <c r="F254" i="10"/>
  <c r="C254" i="10"/>
  <c r="A254" i="10"/>
  <c r="I253" i="10"/>
  <c r="H253" i="10"/>
  <c r="F253" i="10"/>
  <c r="C253" i="10"/>
  <c r="A253" i="10"/>
  <c r="I252" i="10"/>
  <c r="H252" i="10"/>
  <c r="F252" i="10"/>
  <c r="C252" i="10"/>
  <c r="A252" i="10"/>
  <c r="I251" i="10"/>
  <c r="H251" i="10"/>
  <c r="F251" i="10"/>
  <c r="C251" i="10"/>
  <c r="A251" i="10"/>
  <c r="I250" i="10"/>
  <c r="H250" i="10"/>
  <c r="F250" i="10"/>
  <c r="C250" i="10"/>
  <c r="A250" i="10"/>
  <c r="I249" i="10"/>
  <c r="H249" i="10"/>
  <c r="F249" i="10"/>
  <c r="C249" i="10"/>
  <c r="A249" i="10"/>
  <c r="I248" i="10"/>
  <c r="H248" i="10"/>
  <c r="F248" i="10"/>
  <c r="C248" i="10"/>
  <c r="A248" i="10"/>
  <c r="I247" i="10"/>
  <c r="H247" i="10"/>
  <c r="F247" i="10"/>
  <c r="C247" i="10"/>
  <c r="A247" i="10"/>
  <c r="I246" i="10"/>
  <c r="H246" i="10"/>
  <c r="F246" i="10"/>
  <c r="C246" i="10"/>
  <c r="A246" i="10"/>
  <c r="I245" i="10"/>
  <c r="H245" i="10"/>
  <c r="F245" i="10"/>
  <c r="C245" i="10"/>
  <c r="A245" i="10"/>
  <c r="I244" i="10"/>
  <c r="H244" i="10"/>
  <c r="F244" i="10"/>
  <c r="C244" i="10"/>
  <c r="A244" i="10"/>
  <c r="I243" i="10"/>
  <c r="H243" i="10"/>
  <c r="F243" i="10"/>
  <c r="C243" i="10"/>
  <c r="A243" i="10"/>
  <c r="I242" i="10"/>
  <c r="H242" i="10"/>
  <c r="F242" i="10"/>
  <c r="C242" i="10"/>
  <c r="A242" i="10"/>
  <c r="I241" i="10"/>
  <c r="H241" i="10"/>
  <c r="F241" i="10"/>
  <c r="C241" i="10"/>
  <c r="A241" i="10"/>
  <c r="I240" i="10"/>
  <c r="H240" i="10"/>
  <c r="F240" i="10"/>
  <c r="C240" i="10"/>
  <c r="A240" i="10"/>
  <c r="I239" i="10"/>
  <c r="H239" i="10"/>
  <c r="F239" i="10"/>
  <c r="C239" i="10"/>
  <c r="A239" i="10"/>
  <c r="I238" i="10"/>
  <c r="H238" i="10"/>
  <c r="F238" i="10"/>
  <c r="C238" i="10"/>
  <c r="A238" i="10"/>
  <c r="I237" i="10"/>
  <c r="H237" i="10"/>
  <c r="F237" i="10"/>
  <c r="C237" i="10"/>
  <c r="A237" i="10"/>
  <c r="I236" i="10"/>
  <c r="H236" i="10"/>
  <c r="F236" i="10"/>
  <c r="C236" i="10"/>
  <c r="A236" i="10"/>
  <c r="I235" i="10"/>
  <c r="H235" i="10"/>
  <c r="F235" i="10"/>
  <c r="C235" i="10"/>
  <c r="A235" i="10"/>
  <c r="I234" i="10"/>
  <c r="H234" i="10"/>
  <c r="F234" i="10"/>
  <c r="C234" i="10"/>
  <c r="A234" i="10"/>
  <c r="I233" i="10"/>
  <c r="H233" i="10"/>
  <c r="F233" i="10"/>
  <c r="C233" i="10"/>
  <c r="A233" i="10"/>
  <c r="I232" i="10"/>
  <c r="H232" i="10"/>
  <c r="F232" i="10"/>
  <c r="C232" i="10"/>
  <c r="A232" i="10"/>
  <c r="I231" i="10"/>
  <c r="H231" i="10"/>
  <c r="F231" i="10"/>
  <c r="C231" i="10"/>
  <c r="A231" i="10"/>
  <c r="I230" i="10"/>
  <c r="H230" i="10"/>
  <c r="F230" i="10"/>
  <c r="C230" i="10"/>
  <c r="A230" i="10"/>
  <c r="I229" i="10"/>
  <c r="H229" i="10"/>
  <c r="F229" i="10"/>
  <c r="C229" i="10"/>
  <c r="A229" i="10"/>
  <c r="I228" i="10"/>
  <c r="H228" i="10"/>
  <c r="F228" i="10"/>
  <c r="C228" i="10"/>
  <c r="A228" i="10"/>
  <c r="I227" i="10"/>
  <c r="H227" i="10"/>
  <c r="F227" i="10"/>
  <c r="C227" i="10"/>
  <c r="A227" i="10"/>
  <c r="I226" i="10"/>
  <c r="H226" i="10"/>
  <c r="F226" i="10"/>
  <c r="C226" i="10"/>
  <c r="A226" i="10"/>
  <c r="I225" i="10"/>
  <c r="H225" i="10"/>
  <c r="F225" i="10"/>
  <c r="C225" i="10"/>
  <c r="A225" i="10"/>
  <c r="I224" i="10"/>
  <c r="H224" i="10"/>
  <c r="F224" i="10"/>
  <c r="C224" i="10"/>
  <c r="A224" i="10"/>
  <c r="I223" i="10"/>
  <c r="H223" i="10"/>
  <c r="F223" i="10"/>
  <c r="C223" i="10"/>
  <c r="A223" i="10"/>
  <c r="I222" i="10"/>
  <c r="H222" i="10"/>
  <c r="F222" i="10"/>
  <c r="C222" i="10"/>
  <c r="A222" i="10"/>
  <c r="I221" i="10"/>
  <c r="H221" i="10"/>
  <c r="F221" i="10"/>
  <c r="C221" i="10"/>
  <c r="A221" i="10"/>
  <c r="I220" i="10"/>
  <c r="H220" i="10"/>
  <c r="F220" i="10"/>
  <c r="C220" i="10"/>
  <c r="A220" i="10"/>
  <c r="I219" i="10"/>
  <c r="H219" i="10"/>
  <c r="F219" i="10"/>
  <c r="C219" i="10"/>
  <c r="A219" i="10"/>
  <c r="I218" i="10"/>
  <c r="H218" i="10"/>
  <c r="F218" i="10"/>
  <c r="C218" i="10"/>
  <c r="A218" i="10"/>
  <c r="I217" i="10"/>
  <c r="H217" i="10"/>
  <c r="F217" i="10"/>
  <c r="C217" i="10"/>
  <c r="A217" i="10"/>
  <c r="I216" i="10"/>
  <c r="H216" i="10"/>
  <c r="F216" i="10"/>
  <c r="C216" i="10"/>
  <c r="A216" i="10"/>
  <c r="I215" i="10"/>
  <c r="H215" i="10"/>
  <c r="F215" i="10"/>
  <c r="C215" i="10"/>
  <c r="A215" i="10"/>
  <c r="I214" i="10"/>
  <c r="H214" i="10"/>
  <c r="F214" i="10"/>
  <c r="C214" i="10"/>
  <c r="A214" i="10"/>
  <c r="I213" i="10"/>
  <c r="H213" i="10"/>
  <c r="F213" i="10"/>
  <c r="C213" i="10"/>
  <c r="A213" i="10"/>
  <c r="I212" i="10"/>
  <c r="H212" i="10"/>
  <c r="F212" i="10"/>
  <c r="C212" i="10"/>
  <c r="A212" i="10"/>
  <c r="I211" i="10"/>
  <c r="H211" i="10"/>
  <c r="F211" i="10"/>
  <c r="C211" i="10"/>
  <c r="A211" i="10"/>
  <c r="I210" i="10"/>
  <c r="H210" i="10"/>
  <c r="F210" i="10"/>
  <c r="C210" i="10"/>
  <c r="A210" i="10"/>
  <c r="I209" i="10"/>
  <c r="H209" i="10"/>
  <c r="F209" i="10"/>
  <c r="C209" i="10"/>
  <c r="A209" i="10"/>
  <c r="I208" i="10"/>
  <c r="H208" i="10"/>
  <c r="F208" i="10"/>
  <c r="C208" i="10"/>
  <c r="A208" i="10"/>
  <c r="I207" i="10"/>
  <c r="H207" i="10"/>
  <c r="F207" i="10"/>
  <c r="C207" i="10"/>
  <c r="A207" i="10"/>
  <c r="I206" i="10"/>
  <c r="H206" i="10"/>
  <c r="F206" i="10"/>
  <c r="C206" i="10"/>
  <c r="A206" i="10"/>
  <c r="I205" i="10"/>
  <c r="H205" i="10"/>
  <c r="F205" i="10"/>
  <c r="C205" i="10"/>
  <c r="A205" i="10"/>
  <c r="I204" i="10"/>
  <c r="H204" i="10"/>
  <c r="F204" i="10"/>
  <c r="C204" i="10"/>
  <c r="A204" i="10"/>
  <c r="I203" i="10"/>
  <c r="H203" i="10"/>
  <c r="F203" i="10"/>
  <c r="C203" i="10"/>
  <c r="A203" i="10"/>
  <c r="I202" i="10"/>
  <c r="H202" i="10"/>
  <c r="F202" i="10"/>
  <c r="C202" i="10"/>
  <c r="A202" i="10"/>
  <c r="I201" i="10"/>
  <c r="H201" i="10"/>
  <c r="F201" i="10"/>
  <c r="C201" i="10"/>
  <c r="A201" i="10"/>
  <c r="I200" i="10"/>
  <c r="H200" i="10"/>
  <c r="F200" i="10"/>
  <c r="C200" i="10"/>
  <c r="A200" i="10"/>
  <c r="I199" i="10"/>
  <c r="H199" i="10"/>
  <c r="F199" i="10"/>
  <c r="C199" i="10"/>
  <c r="A199" i="10"/>
  <c r="I198" i="10"/>
  <c r="H198" i="10"/>
  <c r="F198" i="10"/>
  <c r="C198" i="10"/>
  <c r="A198" i="10"/>
  <c r="I197" i="10"/>
  <c r="H197" i="10"/>
  <c r="F197" i="10"/>
  <c r="C197" i="10"/>
  <c r="A197" i="10"/>
  <c r="I196" i="10"/>
  <c r="H196" i="10"/>
  <c r="F196" i="10"/>
  <c r="C196" i="10"/>
  <c r="A196" i="10"/>
  <c r="I195" i="10"/>
  <c r="H195" i="10"/>
  <c r="F195" i="10"/>
  <c r="C195" i="10"/>
  <c r="A195" i="10"/>
  <c r="I194" i="10"/>
  <c r="H194" i="10"/>
  <c r="F194" i="10"/>
  <c r="C194" i="10"/>
  <c r="A194" i="10"/>
  <c r="I193" i="10"/>
  <c r="H193" i="10"/>
  <c r="F193" i="10"/>
  <c r="C193" i="10"/>
  <c r="A193" i="10"/>
  <c r="I192" i="10"/>
  <c r="H192" i="10"/>
  <c r="F192" i="10"/>
  <c r="C192" i="10"/>
  <c r="A192" i="10"/>
  <c r="I191" i="10"/>
  <c r="H191" i="10"/>
  <c r="F191" i="10"/>
  <c r="C191" i="10"/>
  <c r="A191" i="10"/>
  <c r="I190" i="10"/>
  <c r="H190" i="10"/>
  <c r="F190" i="10"/>
  <c r="C190" i="10"/>
  <c r="A190" i="10"/>
  <c r="I189" i="10"/>
  <c r="H189" i="10"/>
  <c r="F189" i="10"/>
  <c r="C189" i="10"/>
  <c r="A189" i="10"/>
  <c r="I188" i="10"/>
  <c r="H188" i="10"/>
  <c r="F188" i="10"/>
  <c r="C188" i="10"/>
  <c r="A188" i="10"/>
  <c r="I187" i="10"/>
  <c r="H187" i="10"/>
  <c r="F187" i="10"/>
  <c r="C187" i="10"/>
  <c r="A187" i="10"/>
  <c r="I186" i="10"/>
  <c r="H186" i="10"/>
  <c r="F186" i="10"/>
  <c r="C186" i="10"/>
  <c r="A186" i="10"/>
  <c r="I185" i="10"/>
  <c r="H185" i="10"/>
  <c r="F185" i="10"/>
  <c r="C185" i="10"/>
  <c r="A185" i="10"/>
  <c r="I184" i="10"/>
  <c r="H184" i="10"/>
  <c r="F184" i="10"/>
  <c r="C184" i="10"/>
  <c r="A184" i="10"/>
  <c r="I183" i="10"/>
  <c r="H183" i="10"/>
  <c r="F183" i="10"/>
  <c r="C183" i="10"/>
  <c r="A183" i="10"/>
  <c r="I182" i="10"/>
  <c r="H182" i="10"/>
  <c r="F182" i="10"/>
  <c r="C182" i="10"/>
  <c r="A182" i="10"/>
  <c r="I181" i="10"/>
  <c r="H181" i="10"/>
  <c r="F181" i="10"/>
  <c r="C181" i="10"/>
  <c r="A181" i="10"/>
  <c r="I180" i="10"/>
  <c r="H180" i="10"/>
  <c r="F180" i="10"/>
  <c r="C180" i="10"/>
  <c r="A180" i="10"/>
  <c r="I179" i="10"/>
  <c r="H179" i="10"/>
  <c r="F179" i="10"/>
  <c r="C179" i="10"/>
  <c r="A179" i="10"/>
  <c r="I178" i="10"/>
  <c r="H178" i="10"/>
  <c r="F178" i="10"/>
  <c r="C178" i="10"/>
  <c r="A178" i="10"/>
  <c r="I177" i="10"/>
  <c r="H177" i="10"/>
  <c r="F177" i="10"/>
  <c r="C177" i="10"/>
  <c r="A177" i="10"/>
  <c r="I176" i="10"/>
  <c r="H176" i="10"/>
  <c r="F176" i="10"/>
  <c r="C176" i="10"/>
  <c r="A176" i="10"/>
  <c r="I175" i="10"/>
  <c r="H175" i="10"/>
  <c r="F175" i="10"/>
  <c r="C175" i="10"/>
  <c r="A175" i="10"/>
  <c r="I174" i="10"/>
  <c r="H174" i="10"/>
  <c r="F174" i="10"/>
  <c r="C174" i="10"/>
  <c r="A174" i="10"/>
  <c r="I173" i="10"/>
  <c r="H173" i="10"/>
  <c r="F173" i="10"/>
  <c r="C173" i="10"/>
  <c r="A173" i="10"/>
  <c r="I172" i="10"/>
  <c r="H172" i="10"/>
  <c r="F172" i="10"/>
  <c r="C172" i="10"/>
  <c r="A172" i="10"/>
  <c r="I171" i="10"/>
  <c r="H171" i="10"/>
  <c r="F171" i="10"/>
  <c r="C171" i="10"/>
  <c r="A171" i="10"/>
  <c r="I170" i="10"/>
  <c r="H170" i="10"/>
  <c r="F170" i="10"/>
  <c r="C170" i="10"/>
  <c r="A170" i="10"/>
  <c r="I169" i="10"/>
  <c r="H169" i="10"/>
  <c r="F169" i="10"/>
  <c r="C169" i="10"/>
  <c r="A169" i="10"/>
  <c r="I168" i="10"/>
  <c r="H168" i="10"/>
  <c r="F168" i="10"/>
  <c r="C168" i="10"/>
  <c r="A168" i="10"/>
  <c r="I167" i="10"/>
  <c r="H167" i="10"/>
  <c r="F167" i="10"/>
  <c r="C167" i="10"/>
  <c r="A167" i="10"/>
  <c r="I166" i="10"/>
  <c r="H166" i="10"/>
  <c r="F166" i="10"/>
  <c r="C166" i="10"/>
  <c r="A166" i="10"/>
  <c r="I165" i="10"/>
  <c r="H165" i="10"/>
  <c r="F165" i="10"/>
  <c r="C165" i="10"/>
  <c r="A165" i="10"/>
  <c r="I164" i="10"/>
  <c r="H164" i="10"/>
  <c r="F164" i="10"/>
  <c r="C164" i="10"/>
  <c r="A164" i="10"/>
  <c r="I163" i="10"/>
  <c r="H163" i="10"/>
  <c r="F163" i="10"/>
  <c r="C163" i="10"/>
  <c r="A163" i="10"/>
  <c r="I162" i="10"/>
  <c r="H162" i="10"/>
  <c r="F162" i="10"/>
  <c r="C162" i="10"/>
  <c r="A162" i="10"/>
  <c r="I161" i="10"/>
  <c r="H161" i="10"/>
  <c r="F161" i="10"/>
  <c r="C161" i="10"/>
  <c r="A161" i="10"/>
  <c r="I160" i="10"/>
  <c r="H160" i="10"/>
  <c r="F160" i="10"/>
  <c r="C160" i="10"/>
  <c r="A160" i="10"/>
  <c r="I159" i="10"/>
  <c r="H159" i="10"/>
  <c r="F159" i="10"/>
  <c r="C159" i="10"/>
  <c r="A159" i="10"/>
  <c r="I158" i="10"/>
  <c r="H158" i="10"/>
  <c r="F158" i="10"/>
  <c r="C158" i="10"/>
  <c r="A158" i="10"/>
  <c r="I157" i="10"/>
  <c r="H157" i="10"/>
  <c r="F157" i="10"/>
  <c r="C157" i="10"/>
  <c r="A157" i="10"/>
  <c r="I156" i="10"/>
  <c r="H156" i="10"/>
  <c r="F156" i="10"/>
  <c r="C156" i="10"/>
  <c r="A156" i="10"/>
  <c r="I155" i="10"/>
  <c r="H155" i="10"/>
  <c r="F155" i="10"/>
  <c r="C155" i="10"/>
  <c r="A155" i="10"/>
  <c r="I154" i="10"/>
  <c r="H154" i="10"/>
  <c r="F154" i="10"/>
  <c r="C154" i="10"/>
  <c r="A154" i="10"/>
  <c r="I153" i="10"/>
  <c r="H153" i="10"/>
  <c r="F153" i="10"/>
  <c r="C153" i="10"/>
  <c r="A153" i="10"/>
  <c r="I152" i="10"/>
  <c r="H152" i="10"/>
  <c r="F152" i="10"/>
  <c r="C152" i="10"/>
  <c r="A152" i="10"/>
  <c r="I151" i="10"/>
  <c r="H151" i="10"/>
  <c r="F151" i="10"/>
  <c r="C151" i="10"/>
  <c r="A151" i="10"/>
  <c r="I150" i="10"/>
  <c r="H150" i="10"/>
  <c r="F150" i="10"/>
  <c r="C150" i="10"/>
  <c r="A150" i="10"/>
  <c r="I149" i="10"/>
  <c r="H149" i="10"/>
  <c r="F149" i="10"/>
  <c r="C149" i="10"/>
  <c r="A149" i="10"/>
  <c r="I148" i="10"/>
  <c r="H148" i="10"/>
  <c r="F148" i="10"/>
  <c r="C148" i="10"/>
  <c r="A148" i="10"/>
  <c r="I147" i="10"/>
  <c r="H147" i="10"/>
  <c r="F147" i="10"/>
  <c r="C147" i="10"/>
  <c r="A147" i="10"/>
  <c r="I146" i="10"/>
  <c r="H146" i="10"/>
  <c r="F146" i="10"/>
  <c r="C146" i="10"/>
  <c r="A146" i="10"/>
  <c r="I145" i="10"/>
  <c r="H145" i="10"/>
  <c r="F145" i="10"/>
  <c r="C145" i="10"/>
  <c r="A145" i="10"/>
  <c r="I144" i="10"/>
  <c r="H144" i="10"/>
  <c r="F144" i="10"/>
  <c r="C144" i="10"/>
  <c r="A144" i="10"/>
  <c r="I143" i="10"/>
  <c r="H143" i="10"/>
  <c r="F143" i="10"/>
  <c r="C143" i="10"/>
  <c r="A143" i="10"/>
  <c r="I142" i="10"/>
  <c r="H142" i="10"/>
  <c r="F142" i="10"/>
  <c r="C142" i="10"/>
  <c r="A142" i="10"/>
  <c r="I141" i="10"/>
  <c r="H141" i="10"/>
  <c r="F141" i="10"/>
  <c r="C141" i="10"/>
  <c r="A141" i="10"/>
  <c r="I140" i="10"/>
  <c r="H140" i="10"/>
  <c r="F140" i="10"/>
  <c r="C140" i="10"/>
  <c r="A140" i="10"/>
  <c r="I139" i="10"/>
  <c r="H139" i="10"/>
  <c r="F139" i="10"/>
  <c r="C139" i="10"/>
  <c r="A139" i="10"/>
  <c r="I138" i="10"/>
  <c r="H138" i="10"/>
  <c r="F138" i="10"/>
  <c r="C138" i="10"/>
  <c r="A138" i="10"/>
  <c r="I137" i="10"/>
  <c r="H137" i="10"/>
  <c r="F137" i="10"/>
  <c r="C137" i="10"/>
  <c r="A137" i="10"/>
  <c r="I136" i="10"/>
  <c r="H136" i="10"/>
  <c r="F136" i="10"/>
  <c r="C136" i="10"/>
  <c r="A136" i="10"/>
  <c r="I135" i="10"/>
  <c r="H135" i="10"/>
  <c r="F135" i="10"/>
  <c r="C135" i="10"/>
  <c r="A135" i="10"/>
  <c r="I134" i="10"/>
  <c r="H134" i="10"/>
  <c r="F134" i="10"/>
  <c r="C134" i="10"/>
  <c r="A134" i="10"/>
  <c r="I133" i="10"/>
  <c r="H133" i="10"/>
  <c r="F133" i="10"/>
  <c r="C133" i="10"/>
  <c r="A133" i="10"/>
  <c r="I132" i="10"/>
  <c r="H132" i="10"/>
  <c r="F132" i="10"/>
  <c r="C132" i="10"/>
  <c r="A132" i="10"/>
  <c r="I131" i="10"/>
  <c r="H131" i="10"/>
  <c r="F131" i="10"/>
  <c r="C131" i="10"/>
  <c r="A131" i="10"/>
  <c r="I130" i="10"/>
  <c r="H130" i="10"/>
  <c r="F130" i="10"/>
  <c r="C130" i="10"/>
  <c r="A130" i="10"/>
  <c r="I129" i="10"/>
  <c r="H129" i="10"/>
  <c r="F129" i="10"/>
  <c r="C129" i="10"/>
  <c r="A129" i="10"/>
  <c r="I128" i="10"/>
  <c r="H128" i="10"/>
  <c r="F128" i="10"/>
  <c r="C128" i="10"/>
  <c r="A128" i="10"/>
  <c r="I127" i="10"/>
  <c r="H127" i="10"/>
  <c r="F127" i="10"/>
  <c r="C127" i="10"/>
  <c r="A127" i="10"/>
  <c r="I126" i="10"/>
  <c r="H126" i="10"/>
  <c r="F126" i="10"/>
  <c r="C126" i="10"/>
  <c r="A126" i="10"/>
  <c r="I125" i="10"/>
  <c r="H125" i="10"/>
  <c r="F125" i="10"/>
  <c r="C125" i="10"/>
  <c r="A125" i="10"/>
  <c r="I124" i="10"/>
  <c r="H124" i="10"/>
  <c r="F124" i="10"/>
  <c r="C124" i="10"/>
  <c r="A124" i="10"/>
  <c r="I123" i="10"/>
  <c r="H123" i="10"/>
  <c r="F123" i="10"/>
  <c r="C123" i="10"/>
  <c r="A123" i="10"/>
  <c r="I122" i="10"/>
  <c r="H122" i="10"/>
  <c r="F122" i="10"/>
  <c r="C122" i="10"/>
  <c r="A122" i="10"/>
  <c r="I121" i="10"/>
  <c r="H121" i="10"/>
  <c r="F121" i="10"/>
  <c r="C121" i="10"/>
  <c r="A121" i="10"/>
  <c r="I120" i="10"/>
  <c r="H120" i="10"/>
  <c r="F120" i="10"/>
  <c r="C120" i="10"/>
  <c r="A120" i="10"/>
  <c r="I119" i="10"/>
  <c r="H119" i="10"/>
  <c r="F119" i="10"/>
  <c r="C119" i="10"/>
  <c r="A119" i="10"/>
  <c r="I118" i="10"/>
  <c r="H118" i="10"/>
  <c r="F118" i="10"/>
  <c r="C118" i="10"/>
  <c r="A118" i="10"/>
  <c r="I117" i="10"/>
  <c r="H117" i="10"/>
  <c r="F117" i="10"/>
  <c r="C117" i="10"/>
  <c r="A117" i="10"/>
  <c r="I116" i="10"/>
  <c r="H116" i="10"/>
  <c r="F116" i="10"/>
  <c r="C116" i="10"/>
  <c r="A116" i="10"/>
  <c r="I115" i="10"/>
  <c r="H115" i="10"/>
  <c r="F115" i="10"/>
  <c r="C115" i="10"/>
  <c r="A115" i="10"/>
  <c r="I114" i="10"/>
  <c r="H114" i="10"/>
  <c r="F114" i="10"/>
  <c r="C114" i="10"/>
  <c r="A114" i="10"/>
  <c r="I113" i="10"/>
  <c r="H113" i="10"/>
  <c r="F113" i="10"/>
  <c r="C113" i="10"/>
  <c r="A113" i="10"/>
  <c r="I112" i="10"/>
  <c r="H112" i="10"/>
  <c r="F112" i="10"/>
  <c r="C112" i="10"/>
  <c r="A112" i="10"/>
  <c r="I111" i="10"/>
  <c r="H111" i="10"/>
  <c r="F111" i="10"/>
  <c r="C111" i="10"/>
  <c r="A111" i="10"/>
  <c r="I110" i="10"/>
  <c r="H110" i="10"/>
  <c r="F110" i="10"/>
  <c r="C110" i="10"/>
  <c r="A110" i="10"/>
  <c r="I109" i="10"/>
  <c r="H109" i="10"/>
  <c r="F109" i="10"/>
  <c r="C109" i="10"/>
  <c r="A109" i="10"/>
  <c r="I108" i="10"/>
  <c r="H108" i="10"/>
  <c r="F108" i="10"/>
  <c r="C108" i="10"/>
  <c r="A108" i="10"/>
  <c r="I107" i="10"/>
  <c r="H107" i="10"/>
  <c r="F107" i="10"/>
  <c r="C107" i="10"/>
  <c r="A107" i="10"/>
  <c r="I106" i="10"/>
  <c r="H106" i="10"/>
  <c r="F106" i="10"/>
  <c r="C106" i="10"/>
  <c r="A106" i="10"/>
  <c r="I105" i="10"/>
  <c r="H105" i="10"/>
  <c r="F105" i="10"/>
  <c r="C105" i="10"/>
  <c r="A105" i="10"/>
  <c r="I104" i="10"/>
  <c r="H104" i="10"/>
  <c r="F104" i="10"/>
  <c r="C104" i="10"/>
  <c r="A104" i="10"/>
  <c r="I103" i="10"/>
  <c r="H103" i="10"/>
  <c r="F103" i="10"/>
  <c r="C103" i="10"/>
  <c r="A103" i="10"/>
  <c r="I102" i="10"/>
  <c r="H102" i="10"/>
  <c r="F102" i="10"/>
  <c r="C102" i="10"/>
  <c r="A102" i="10"/>
  <c r="I101" i="10"/>
  <c r="H101" i="10"/>
  <c r="F101" i="10"/>
  <c r="C101" i="10"/>
  <c r="A101" i="10"/>
  <c r="I100" i="10"/>
  <c r="H100" i="10"/>
  <c r="F100" i="10"/>
  <c r="C100" i="10"/>
  <c r="A100" i="10"/>
  <c r="I99" i="10"/>
  <c r="H99" i="10"/>
  <c r="F99" i="10"/>
  <c r="C99" i="10"/>
  <c r="A99" i="10"/>
  <c r="I98" i="10"/>
  <c r="H98" i="10"/>
  <c r="F98" i="10"/>
  <c r="C98" i="10"/>
  <c r="A98" i="10"/>
  <c r="I97" i="10"/>
  <c r="H97" i="10"/>
  <c r="F97" i="10"/>
  <c r="C97" i="10"/>
  <c r="A97" i="10"/>
  <c r="I96" i="10"/>
  <c r="H96" i="10"/>
  <c r="F96" i="10"/>
  <c r="C96" i="10"/>
  <c r="A96" i="10"/>
  <c r="I95" i="10"/>
  <c r="H95" i="10"/>
  <c r="F95" i="10"/>
  <c r="C95" i="10"/>
  <c r="A95" i="10"/>
  <c r="I94" i="10"/>
  <c r="H94" i="10"/>
  <c r="F94" i="10"/>
  <c r="C94" i="10"/>
  <c r="A94" i="10"/>
  <c r="I93" i="10"/>
  <c r="H93" i="10"/>
  <c r="F93" i="10"/>
  <c r="C93" i="10"/>
  <c r="A93" i="10"/>
  <c r="I92" i="10"/>
  <c r="H92" i="10"/>
  <c r="F92" i="10"/>
  <c r="C92" i="10"/>
  <c r="A92" i="10"/>
  <c r="I91" i="10"/>
  <c r="H91" i="10"/>
  <c r="F91" i="10"/>
  <c r="C91" i="10"/>
  <c r="A91" i="10"/>
  <c r="I90" i="10"/>
  <c r="H90" i="10"/>
  <c r="F90" i="10"/>
  <c r="C90" i="10"/>
  <c r="A90" i="10"/>
  <c r="I89" i="10"/>
  <c r="H89" i="10"/>
  <c r="F89" i="10"/>
  <c r="C89" i="10"/>
  <c r="A89" i="10"/>
  <c r="I88" i="10"/>
  <c r="H88" i="10"/>
  <c r="F88" i="10"/>
  <c r="C88" i="10"/>
  <c r="A88" i="10"/>
  <c r="I87" i="10"/>
  <c r="H87" i="10"/>
  <c r="F87" i="10"/>
  <c r="C87" i="10"/>
  <c r="A87" i="10"/>
  <c r="I86" i="10"/>
  <c r="H86" i="10"/>
  <c r="F86" i="10"/>
  <c r="C86" i="10"/>
  <c r="A86" i="10"/>
  <c r="I85" i="10"/>
  <c r="H85" i="10"/>
  <c r="F85" i="10"/>
  <c r="C85" i="10"/>
  <c r="A85" i="10"/>
  <c r="I84" i="10"/>
  <c r="H84" i="10"/>
  <c r="F84" i="10"/>
  <c r="C84" i="10"/>
  <c r="A84" i="10"/>
  <c r="I83" i="10"/>
  <c r="H83" i="10"/>
  <c r="F83" i="10"/>
  <c r="C83" i="10"/>
  <c r="A83" i="10"/>
  <c r="I82" i="10"/>
  <c r="H82" i="10"/>
  <c r="F82" i="10"/>
  <c r="C82" i="10"/>
  <c r="A82" i="10"/>
  <c r="I81" i="10"/>
  <c r="H81" i="10"/>
  <c r="F81" i="10"/>
  <c r="C81" i="10"/>
  <c r="A81" i="10"/>
  <c r="I80" i="10"/>
  <c r="H80" i="10"/>
  <c r="F80" i="10"/>
  <c r="C80" i="10"/>
  <c r="A80" i="10"/>
  <c r="I79" i="10"/>
  <c r="H79" i="10"/>
  <c r="F79" i="10"/>
  <c r="C79" i="10"/>
  <c r="A79" i="10"/>
  <c r="I78" i="10"/>
  <c r="H78" i="10"/>
  <c r="F78" i="10"/>
  <c r="C78" i="10"/>
  <c r="A78" i="10"/>
  <c r="I77" i="10"/>
  <c r="H77" i="10"/>
  <c r="F77" i="10"/>
  <c r="C77" i="10"/>
  <c r="A77" i="10"/>
  <c r="I76" i="10"/>
  <c r="H76" i="10"/>
  <c r="F76" i="10"/>
  <c r="C76" i="10"/>
  <c r="A76" i="10"/>
  <c r="I75" i="10"/>
  <c r="H75" i="10"/>
  <c r="F75" i="10"/>
  <c r="C75" i="10"/>
  <c r="A75" i="10"/>
  <c r="I74" i="10"/>
  <c r="H74" i="10"/>
  <c r="F74" i="10"/>
  <c r="C74" i="10"/>
  <c r="A74" i="10"/>
  <c r="I73" i="10"/>
  <c r="H73" i="10"/>
  <c r="F73" i="10"/>
  <c r="C73" i="10"/>
  <c r="A73" i="10"/>
  <c r="I72" i="10"/>
  <c r="H72" i="10"/>
  <c r="F72" i="10"/>
  <c r="C72" i="10"/>
  <c r="A72" i="10"/>
  <c r="I71" i="10"/>
  <c r="H71" i="10"/>
  <c r="F71" i="10"/>
  <c r="C71" i="10"/>
  <c r="A71" i="10"/>
  <c r="I70" i="10"/>
  <c r="H70" i="10"/>
  <c r="F70" i="10"/>
  <c r="C70" i="10"/>
  <c r="A70" i="10"/>
  <c r="I69" i="10"/>
  <c r="H69" i="10"/>
  <c r="F69" i="10"/>
  <c r="C69" i="10"/>
  <c r="A69" i="10"/>
  <c r="I68" i="10"/>
  <c r="H68" i="10"/>
  <c r="F68" i="10"/>
  <c r="C68" i="10"/>
  <c r="A68" i="10"/>
  <c r="I67" i="10"/>
  <c r="H67" i="10"/>
  <c r="F67" i="10"/>
  <c r="C67" i="10"/>
  <c r="A67" i="10"/>
  <c r="I66" i="10"/>
  <c r="H66" i="10"/>
  <c r="F66" i="10"/>
  <c r="C66" i="10"/>
  <c r="A66" i="10"/>
  <c r="I65" i="10"/>
  <c r="H65" i="10"/>
  <c r="F65" i="10"/>
  <c r="C65" i="10"/>
  <c r="A65" i="10"/>
  <c r="I64" i="10"/>
  <c r="H64" i="10"/>
  <c r="F64" i="10"/>
  <c r="C64" i="10"/>
  <c r="A64" i="10"/>
  <c r="I63" i="10"/>
  <c r="H63" i="10"/>
  <c r="F63" i="10"/>
  <c r="C63" i="10"/>
  <c r="A63" i="10"/>
  <c r="I62" i="10"/>
  <c r="H62" i="10"/>
  <c r="F62" i="10"/>
  <c r="C62" i="10"/>
  <c r="A62" i="10"/>
  <c r="I61" i="10"/>
  <c r="H61" i="10"/>
  <c r="F61" i="10"/>
  <c r="C61" i="10"/>
  <c r="A61" i="10"/>
  <c r="I60" i="10"/>
  <c r="H60" i="10"/>
  <c r="F60" i="10"/>
  <c r="C60" i="10"/>
  <c r="A60" i="10"/>
  <c r="I59" i="10"/>
  <c r="H59" i="10"/>
  <c r="F59" i="10"/>
  <c r="C59" i="10"/>
  <c r="A59" i="10"/>
  <c r="I58" i="10"/>
  <c r="H58" i="10"/>
  <c r="F58" i="10"/>
  <c r="C58" i="10"/>
  <c r="A58" i="10"/>
  <c r="I57" i="10"/>
  <c r="H57" i="10"/>
  <c r="F57" i="10"/>
  <c r="C57" i="10"/>
  <c r="A57" i="10"/>
  <c r="I56" i="10"/>
  <c r="H56" i="10"/>
  <c r="F56" i="10"/>
  <c r="C56" i="10"/>
  <c r="A56" i="10"/>
  <c r="I55" i="10"/>
  <c r="H55" i="10"/>
  <c r="F55" i="10"/>
  <c r="C55" i="10"/>
  <c r="A55" i="10"/>
  <c r="I54" i="10"/>
  <c r="H54" i="10"/>
  <c r="F54" i="10"/>
  <c r="C54" i="10"/>
  <c r="A54" i="10"/>
  <c r="I53" i="10"/>
  <c r="H53" i="10"/>
  <c r="F53" i="10"/>
  <c r="C53" i="10"/>
  <c r="A53" i="10"/>
  <c r="I52" i="10"/>
  <c r="H52" i="10"/>
  <c r="F52" i="10"/>
  <c r="C52" i="10"/>
  <c r="A52" i="10"/>
  <c r="I51" i="10"/>
  <c r="H51" i="10"/>
  <c r="F51" i="10"/>
  <c r="C51" i="10"/>
  <c r="A51" i="10"/>
  <c r="I50" i="10"/>
  <c r="H50" i="10"/>
  <c r="F50" i="10"/>
  <c r="C50" i="10"/>
  <c r="A50" i="10"/>
  <c r="I49" i="10"/>
  <c r="H49" i="10"/>
  <c r="F49" i="10"/>
  <c r="C49" i="10"/>
  <c r="A49" i="10"/>
  <c r="I48" i="10"/>
  <c r="H48" i="10"/>
  <c r="F48" i="10"/>
  <c r="C48" i="10"/>
  <c r="A48" i="10"/>
  <c r="I47" i="10"/>
  <c r="H47" i="10"/>
  <c r="F47" i="10"/>
  <c r="C47" i="10"/>
  <c r="A47" i="10"/>
  <c r="I46" i="10"/>
  <c r="H46" i="10"/>
  <c r="F46" i="10"/>
  <c r="C46" i="10"/>
  <c r="A46" i="10"/>
  <c r="I45" i="10"/>
  <c r="H45" i="10"/>
  <c r="F45" i="10"/>
  <c r="C45" i="10"/>
  <c r="A45" i="10"/>
  <c r="I44" i="10"/>
  <c r="H44" i="10"/>
  <c r="F44" i="10"/>
  <c r="C44" i="10"/>
  <c r="A44" i="10"/>
  <c r="I43" i="10"/>
  <c r="H43" i="10"/>
  <c r="F43" i="10"/>
  <c r="C43" i="10"/>
  <c r="A43" i="10"/>
  <c r="I42" i="10"/>
  <c r="H42" i="10"/>
  <c r="F42" i="10"/>
  <c r="C42" i="10"/>
  <c r="A42" i="10"/>
  <c r="I41" i="10"/>
  <c r="H41" i="10"/>
  <c r="F41" i="10"/>
  <c r="C41" i="10"/>
  <c r="A41" i="10"/>
  <c r="I40" i="10"/>
  <c r="H40" i="10"/>
  <c r="F40" i="10"/>
  <c r="C40" i="10"/>
  <c r="A40" i="10"/>
  <c r="I39" i="10"/>
  <c r="H39" i="10"/>
  <c r="F39" i="10"/>
  <c r="C39" i="10"/>
  <c r="A39" i="10"/>
  <c r="I38" i="10"/>
  <c r="H38" i="10"/>
  <c r="F38" i="10"/>
  <c r="C38" i="10"/>
  <c r="A38" i="10"/>
  <c r="I37" i="10"/>
  <c r="H37" i="10"/>
  <c r="F37" i="10"/>
  <c r="C37" i="10"/>
  <c r="A37" i="10"/>
  <c r="I36" i="10"/>
  <c r="H36" i="10"/>
  <c r="F36" i="10"/>
  <c r="C36" i="10"/>
  <c r="A36" i="10"/>
  <c r="I35" i="10"/>
  <c r="H35" i="10"/>
  <c r="F35" i="10"/>
  <c r="C35" i="10"/>
  <c r="A35" i="10"/>
  <c r="I34" i="10"/>
  <c r="H34" i="10"/>
  <c r="F34" i="10"/>
  <c r="C34" i="10"/>
  <c r="A34" i="10"/>
  <c r="I33" i="10"/>
  <c r="H33" i="10"/>
  <c r="F33" i="10"/>
  <c r="C33" i="10"/>
  <c r="A33" i="10"/>
  <c r="I32" i="10"/>
  <c r="H32" i="10"/>
  <c r="F32" i="10"/>
  <c r="C32" i="10"/>
  <c r="A32" i="10"/>
  <c r="I31" i="10"/>
  <c r="H31" i="10"/>
  <c r="F31" i="10"/>
  <c r="C31" i="10"/>
  <c r="A31" i="10"/>
  <c r="I30" i="10"/>
  <c r="H30" i="10"/>
  <c r="F30" i="10"/>
  <c r="C30" i="10"/>
  <c r="A30" i="10"/>
  <c r="I29" i="10"/>
  <c r="H29" i="10"/>
  <c r="F29" i="10"/>
  <c r="C29" i="10"/>
  <c r="A29" i="10"/>
  <c r="I28" i="10"/>
  <c r="H28" i="10"/>
  <c r="F28" i="10"/>
  <c r="C28" i="10"/>
  <c r="A28" i="10"/>
  <c r="I27" i="10"/>
  <c r="H27" i="10"/>
  <c r="F27" i="10"/>
  <c r="C27" i="10"/>
  <c r="A27" i="10"/>
  <c r="I26" i="10"/>
  <c r="H26" i="10"/>
  <c r="F26" i="10"/>
  <c r="C26" i="10"/>
  <c r="A26" i="10"/>
  <c r="I25" i="10"/>
  <c r="H25" i="10"/>
  <c r="F25" i="10"/>
  <c r="C25" i="10"/>
  <c r="A25" i="10"/>
  <c r="I24" i="10"/>
  <c r="H24" i="10"/>
  <c r="F24" i="10"/>
  <c r="C24" i="10"/>
  <c r="A24" i="10"/>
  <c r="I23" i="10"/>
  <c r="H23" i="10"/>
  <c r="F23" i="10"/>
  <c r="C23" i="10"/>
  <c r="A23" i="10"/>
  <c r="I22" i="10"/>
  <c r="H22" i="10"/>
  <c r="F22" i="10"/>
  <c r="C22" i="10"/>
  <c r="A22" i="10"/>
  <c r="I21" i="10"/>
  <c r="H21" i="10"/>
  <c r="F21" i="10"/>
  <c r="C21" i="10"/>
  <c r="A21" i="10"/>
  <c r="I20" i="10"/>
  <c r="H20" i="10"/>
  <c r="F20" i="10"/>
  <c r="C20" i="10"/>
  <c r="A20" i="10"/>
  <c r="I19" i="10"/>
  <c r="H19" i="10"/>
  <c r="F19" i="10"/>
  <c r="C19" i="10"/>
  <c r="A19" i="10"/>
  <c r="I18" i="10"/>
  <c r="H18" i="10"/>
  <c r="F18" i="10"/>
  <c r="C18" i="10"/>
  <c r="A18" i="10"/>
  <c r="I17" i="10"/>
  <c r="H17" i="10"/>
  <c r="F17" i="10"/>
  <c r="C17" i="10"/>
  <c r="A17" i="10"/>
  <c r="I16" i="10"/>
  <c r="H16" i="10"/>
  <c r="F16" i="10"/>
  <c r="C16" i="10"/>
  <c r="A16" i="10"/>
  <c r="I15" i="10"/>
  <c r="H15" i="10"/>
  <c r="F15" i="10"/>
  <c r="C15" i="10"/>
  <c r="A15" i="10"/>
  <c r="I14" i="10"/>
  <c r="H14" i="10"/>
  <c r="F14" i="10"/>
  <c r="C14" i="10"/>
  <c r="A14" i="10"/>
  <c r="I13" i="10"/>
  <c r="H13" i="10"/>
  <c r="F13" i="10"/>
  <c r="C13" i="10"/>
  <c r="A13" i="10"/>
  <c r="I12" i="10"/>
  <c r="H12" i="10"/>
  <c r="F12" i="10"/>
  <c r="C12" i="10"/>
  <c r="A12" i="10"/>
  <c r="I11" i="10"/>
  <c r="H11" i="10"/>
  <c r="F11" i="10"/>
  <c r="C11" i="10"/>
  <c r="A11" i="10"/>
  <c r="I10" i="10"/>
  <c r="H10" i="10"/>
  <c r="F10" i="10"/>
  <c r="C10" i="10"/>
  <c r="A10" i="10"/>
  <c r="I9" i="10"/>
  <c r="H9" i="10"/>
  <c r="F9" i="10"/>
  <c r="C9" i="10"/>
  <c r="A9" i="10"/>
  <c r="I8" i="10"/>
  <c r="H8" i="10"/>
  <c r="F8" i="10"/>
  <c r="C8" i="10"/>
  <c r="A8" i="10"/>
  <c r="I7" i="10"/>
  <c r="H7" i="10"/>
  <c r="F7" i="10"/>
  <c r="C7" i="10"/>
  <c r="A7" i="10"/>
  <c r="I6" i="10"/>
  <c r="H6" i="10"/>
  <c r="F6" i="10"/>
  <c r="C6" i="10"/>
  <c r="A6" i="10"/>
  <c r="I5" i="10"/>
  <c r="H5" i="10"/>
  <c r="F5" i="10"/>
  <c r="C5" i="10"/>
  <c r="A5" i="10"/>
  <c r="I4" i="10"/>
  <c r="H4" i="10"/>
  <c r="F4" i="10"/>
  <c r="C4" i="10"/>
  <c r="A4" i="10"/>
  <c r="I2003" i="9"/>
  <c r="J2003" i="9" s="1"/>
  <c r="I2002" i="9"/>
  <c r="J2002" i="9" s="1"/>
  <c r="I2001" i="9"/>
  <c r="J2001" i="9" s="1"/>
  <c r="I2000" i="9"/>
  <c r="J2000" i="9" s="1"/>
  <c r="I1999" i="9"/>
  <c r="J1999" i="9" s="1"/>
  <c r="I1998" i="9"/>
  <c r="J1998" i="9" s="1"/>
  <c r="I1997" i="9"/>
  <c r="J1997" i="9" s="1"/>
  <c r="I1996" i="9"/>
  <c r="J1996" i="9" s="1"/>
  <c r="I1995" i="9"/>
  <c r="J1995" i="9" s="1"/>
  <c r="I1994" i="9"/>
  <c r="J1994" i="9" s="1"/>
  <c r="I1993" i="9"/>
  <c r="J1993" i="9" s="1"/>
  <c r="I1992" i="9"/>
  <c r="J1992" i="9" s="1"/>
  <c r="I1991" i="9"/>
  <c r="J1991" i="9" s="1"/>
  <c r="I1990" i="9"/>
  <c r="J1990" i="9" s="1"/>
  <c r="I1989" i="9"/>
  <c r="J1989" i="9" s="1"/>
  <c r="I1988" i="9"/>
  <c r="J1988" i="9" s="1"/>
  <c r="I1987" i="9"/>
  <c r="J1987" i="9" s="1"/>
  <c r="I1986" i="9"/>
  <c r="J1986" i="9" s="1"/>
  <c r="I1985" i="9"/>
  <c r="J1985" i="9" s="1"/>
  <c r="I1984" i="9"/>
  <c r="J1984" i="9" s="1"/>
  <c r="I1983" i="9"/>
  <c r="J1983" i="9" s="1"/>
  <c r="I1982" i="9"/>
  <c r="J1982" i="9" s="1"/>
  <c r="I1981" i="9"/>
  <c r="J1981" i="9" s="1"/>
  <c r="I1980" i="9"/>
  <c r="J1980" i="9" s="1"/>
  <c r="I1979" i="9"/>
  <c r="J1979" i="9" s="1"/>
  <c r="I1978" i="9"/>
  <c r="J1978" i="9" s="1"/>
  <c r="I1977" i="9"/>
  <c r="J1977" i="9" s="1"/>
  <c r="I1976" i="9"/>
  <c r="J1976" i="9" s="1"/>
  <c r="I1975" i="9"/>
  <c r="J1975" i="9" s="1"/>
  <c r="I1974" i="9"/>
  <c r="J1974" i="9" s="1"/>
  <c r="I1973" i="9"/>
  <c r="J1973" i="9" s="1"/>
  <c r="I1972" i="9"/>
  <c r="J1972" i="9" s="1"/>
  <c r="I1971" i="9"/>
  <c r="J1971" i="9" s="1"/>
  <c r="I1970" i="9"/>
  <c r="J1970" i="9" s="1"/>
  <c r="I1969" i="9"/>
  <c r="J1969" i="9" s="1"/>
  <c r="I1968" i="9"/>
  <c r="J1968" i="9" s="1"/>
  <c r="I1967" i="9"/>
  <c r="J1967" i="9" s="1"/>
  <c r="I1966" i="9"/>
  <c r="J1966" i="9" s="1"/>
  <c r="I1965" i="9"/>
  <c r="J1965" i="9" s="1"/>
  <c r="I1964" i="9"/>
  <c r="J1964" i="9" s="1"/>
  <c r="I1963" i="9"/>
  <c r="J1963" i="9" s="1"/>
  <c r="I1962" i="9"/>
  <c r="J1962" i="9" s="1"/>
  <c r="I1961" i="9"/>
  <c r="J1961" i="9" s="1"/>
  <c r="I1960" i="9"/>
  <c r="J1960" i="9" s="1"/>
  <c r="I1959" i="9"/>
  <c r="J1959" i="9" s="1"/>
  <c r="I1958" i="9"/>
  <c r="J1958" i="9" s="1"/>
  <c r="I1957" i="9"/>
  <c r="J1957" i="9" s="1"/>
  <c r="I1956" i="9"/>
  <c r="J1956" i="9" s="1"/>
  <c r="I1955" i="9"/>
  <c r="J1955" i="9" s="1"/>
  <c r="I1954" i="9"/>
  <c r="J1954" i="9" s="1"/>
  <c r="I1953" i="9"/>
  <c r="J1953" i="9" s="1"/>
  <c r="I1952" i="9"/>
  <c r="J1952" i="9" s="1"/>
  <c r="I1951" i="9"/>
  <c r="J1951" i="9" s="1"/>
  <c r="I1950" i="9"/>
  <c r="J1950" i="9" s="1"/>
  <c r="I1949" i="9"/>
  <c r="J1949" i="9" s="1"/>
  <c r="I1948" i="9"/>
  <c r="J1948" i="9" s="1"/>
  <c r="I1947" i="9"/>
  <c r="J1947" i="9" s="1"/>
  <c r="I1946" i="9"/>
  <c r="J1946" i="9" s="1"/>
  <c r="I1945" i="9"/>
  <c r="J1945" i="9" s="1"/>
  <c r="I1944" i="9"/>
  <c r="J1944" i="9" s="1"/>
  <c r="I1943" i="9"/>
  <c r="J1943" i="9" s="1"/>
  <c r="I1942" i="9"/>
  <c r="J1942" i="9" s="1"/>
  <c r="I1941" i="9"/>
  <c r="J1941" i="9" s="1"/>
  <c r="I1940" i="9"/>
  <c r="J1940" i="9" s="1"/>
  <c r="I1939" i="9"/>
  <c r="J1939" i="9" s="1"/>
  <c r="I1938" i="9"/>
  <c r="J1938" i="9" s="1"/>
  <c r="I1937" i="9"/>
  <c r="J1937" i="9" s="1"/>
  <c r="I1936" i="9"/>
  <c r="J1936" i="9" s="1"/>
  <c r="I1935" i="9"/>
  <c r="J1935" i="9" s="1"/>
  <c r="I1934" i="9"/>
  <c r="J1934" i="9" s="1"/>
  <c r="I1933" i="9"/>
  <c r="J1933" i="9" s="1"/>
  <c r="I1932" i="9"/>
  <c r="J1932" i="9" s="1"/>
  <c r="I1931" i="9"/>
  <c r="J1931" i="9" s="1"/>
  <c r="I1930" i="9"/>
  <c r="J1930" i="9" s="1"/>
  <c r="I1929" i="9"/>
  <c r="J1929" i="9" s="1"/>
  <c r="I1928" i="9"/>
  <c r="J1928" i="9" s="1"/>
  <c r="I1927" i="9"/>
  <c r="J1927" i="9" s="1"/>
  <c r="I1926" i="9"/>
  <c r="J1926" i="9" s="1"/>
  <c r="I1925" i="9"/>
  <c r="J1925" i="9" s="1"/>
  <c r="I1924" i="9"/>
  <c r="J1924" i="9" s="1"/>
  <c r="I1923" i="9"/>
  <c r="J1923" i="9" s="1"/>
  <c r="I1922" i="9"/>
  <c r="J1922" i="9" s="1"/>
  <c r="I1921" i="9"/>
  <c r="J1921" i="9" s="1"/>
  <c r="I1920" i="9"/>
  <c r="J1920" i="9" s="1"/>
  <c r="I1919" i="9"/>
  <c r="J1919" i="9" s="1"/>
  <c r="I1918" i="9"/>
  <c r="J1918" i="9" s="1"/>
  <c r="I1917" i="9"/>
  <c r="J1917" i="9" s="1"/>
  <c r="I1916" i="9"/>
  <c r="J1916" i="9" s="1"/>
  <c r="I1915" i="9"/>
  <c r="J1915" i="9" s="1"/>
  <c r="I1914" i="9"/>
  <c r="J1914" i="9" s="1"/>
  <c r="I1913" i="9"/>
  <c r="J1913" i="9" s="1"/>
  <c r="I1912" i="9"/>
  <c r="J1912" i="9" s="1"/>
  <c r="I1911" i="9"/>
  <c r="J1911" i="9" s="1"/>
  <c r="I1910" i="9"/>
  <c r="J1910" i="9" s="1"/>
  <c r="I1909" i="9"/>
  <c r="J1909" i="9" s="1"/>
  <c r="I1908" i="9"/>
  <c r="J1908" i="9" s="1"/>
  <c r="I1907" i="9"/>
  <c r="J1907" i="9" s="1"/>
  <c r="I1906" i="9"/>
  <c r="J1906" i="9" s="1"/>
  <c r="I1905" i="9"/>
  <c r="J1905" i="9" s="1"/>
  <c r="I1904" i="9"/>
  <c r="J1904" i="9" s="1"/>
  <c r="I1903" i="9"/>
  <c r="J1903" i="9" s="1"/>
  <c r="I1902" i="9"/>
  <c r="J1902" i="9" s="1"/>
  <c r="I1901" i="9"/>
  <c r="J1901" i="9" s="1"/>
  <c r="I1900" i="9"/>
  <c r="J1900" i="9" s="1"/>
  <c r="I1899" i="9"/>
  <c r="J1899" i="9" s="1"/>
  <c r="I1898" i="9"/>
  <c r="J1898" i="9" s="1"/>
  <c r="I1897" i="9"/>
  <c r="J1897" i="9" s="1"/>
  <c r="I1896" i="9"/>
  <c r="J1896" i="9" s="1"/>
  <c r="I1895" i="9"/>
  <c r="J1895" i="9" s="1"/>
  <c r="I1894" i="9"/>
  <c r="J1894" i="9" s="1"/>
  <c r="I1893" i="9"/>
  <c r="J1893" i="9" s="1"/>
  <c r="I1892" i="9"/>
  <c r="J1892" i="9" s="1"/>
  <c r="I1891" i="9"/>
  <c r="J1891" i="9" s="1"/>
  <c r="I1890" i="9"/>
  <c r="J1890" i="9" s="1"/>
  <c r="I1889" i="9"/>
  <c r="J1889" i="9" s="1"/>
  <c r="I1888" i="9"/>
  <c r="J1888" i="9" s="1"/>
  <c r="I1887" i="9"/>
  <c r="J1887" i="9" s="1"/>
  <c r="I1886" i="9"/>
  <c r="J1886" i="9" s="1"/>
  <c r="I1885" i="9"/>
  <c r="J1885" i="9" s="1"/>
  <c r="I1884" i="9"/>
  <c r="J1884" i="9" s="1"/>
  <c r="I1883" i="9"/>
  <c r="J1883" i="9" s="1"/>
  <c r="I1882" i="9"/>
  <c r="J1882" i="9" s="1"/>
  <c r="I1881" i="9"/>
  <c r="J1881" i="9" s="1"/>
  <c r="I1880" i="9"/>
  <c r="J1880" i="9" s="1"/>
  <c r="I1879" i="9"/>
  <c r="J1879" i="9" s="1"/>
  <c r="I1878" i="9"/>
  <c r="J1878" i="9" s="1"/>
  <c r="I1877" i="9"/>
  <c r="J1877" i="9" s="1"/>
  <c r="I1876" i="9"/>
  <c r="J1876" i="9" s="1"/>
  <c r="I1875" i="9"/>
  <c r="J1875" i="9" s="1"/>
  <c r="I1874" i="9"/>
  <c r="J1874" i="9" s="1"/>
  <c r="I1873" i="9"/>
  <c r="J1873" i="9" s="1"/>
  <c r="I1872" i="9"/>
  <c r="J1872" i="9" s="1"/>
  <c r="I1871" i="9"/>
  <c r="J1871" i="9" s="1"/>
  <c r="I1870" i="9"/>
  <c r="J1870" i="9" s="1"/>
  <c r="I1869" i="9"/>
  <c r="J1869" i="9" s="1"/>
  <c r="I1868" i="9"/>
  <c r="J1868" i="9" s="1"/>
  <c r="I1867" i="9"/>
  <c r="J1867" i="9" s="1"/>
  <c r="I1866" i="9"/>
  <c r="J1866" i="9" s="1"/>
  <c r="I1865" i="9"/>
  <c r="J1865" i="9" s="1"/>
  <c r="I1864" i="9"/>
  <c r="J1864" i="9" s="1"/>
  <c r="I1863" i="9"/>
  <c r="J1863" i="9" s="1"/>
  <c r="I1862" i="9"/>
  <c r="J1862" i="9" s="1"/>
  <c r="I1861" i="9"/>
  <c r="J1861" i="9" s="1"/>
  <c r="I1860" i="9"/>
  <c r="J1860" i="9" s="1"/>
  <c r="I1859" i="9"/>
  <c r="J1859" i="9" s="1"/>
  <c r="I1858" i="9"/>
  <c r="J1858" i="9" s="1"/>
  <c r="I1857" i="9"/>
  <c r="J1857" i="9" s="1"/>
  <c r="I1856" i="9"/>
  <c r="J1856" i="9" s="1"/>
  <c r="I1855" i="9"/>
  <c r="J1855" i="9" s="1"/>
  <c r="I1854" i="9"/>
  <c r="J1854" i="9" s="1"/>
  <c r="I1853" i="9"/>
  <c r="J1853" i="9" s="1"/>
  <c r="I1852" i="9"/>
  <c r="J1852" i="9" s="1"/>
  <c r="I1851" i="9"/>
  <c r="J1851" i="9" s="1"/>
  <c r="I1850" i="9"/>
  <c r="J1850" i="9" s="1"/>
  <c r="I1849" i="9"/>
  <c r="J1849" i="9" s="1"/>
  <c r="I1848" i="9"/>
  <c r="J1848" i="9" s="1"/>
  <c r="I1847" i="9"/>
  <c r="J1847" i="9" s="1"/>
  <c r="I1846" i="9"/>
  <c r="J1846" i="9" s="1"/>
  <c r="I1845" i="9"/>
  <c r="J1845" i="9" s="1"/>
  <c r="I1844" i="9"/>
  <c r="J1844" i="9" s="1"/>
  <c r="I1843" i="9"/>
  <c r="J1843" i="9" s="1"/>
  <c r="I1842" i="9"/>
  <c r="J1842" i="9" s="1"/>
  <c r="I1841" i="9"/>
  <c r="J1841" i="9" s="1"/>
  <c r="I1840" i="9"/>
  <c r="J1840" i="9" s="1"/>
  <c r="I1839" i="9"/>
  <c r="J1839" i="9" s="1"/>
  <c r="I1838" i="9"/>
  <c r="J1838" i="9" s="1"/>
  <c r="I1837" i="9"/>
  <c r="J1837" i="9" s="1"/>
  <c r="I1836" i="9"/>
  <c r="J1836" i="9" s="1"/>
  <c r="I1835" i="9"/>
  <c r="J1835" i="9" s="1"/>
  <c r="I1834" i="9"/>
  <c r="J1834" i="9" s="1"/>
  <c r="I1833" i="9"/>
  <c r="J1833" i="9" s="1"/>
  <c r="I1832" i="9"/>
  <c r="J1832" i="9" s="1"/>
  <c r="I1831" i="9"/>
  <c r="J1831" i="9" s="1"/>
  <c r="I1830" i="9"/>
  <c r="J1830" i="9" s="1"/>
  <c r="I1829" i="9"/>
  <c r="J1829" i="9" s="1"/>
  <c r="I1828" i="9"/>
  <c r="J1828" i="9" s="1"/>
  <c r="I1827" i="9"/>
  <c r="J1827" i="9" s="1"/>
  <c r="I1826" i="9"/>
  <c r="J1826" i="9" s="1"/>
  <c r="I1825" i="9"/>
  <c r="J1825" i="9" s="1"/>
  <c r="I1824" i="9"/>
  <c r="J1824" i="9" s="1"/>
  <c r="I1823" i="9"/>
  <c r="J1823" i="9" s="1"/>
  <c r="I1822" i="9"/>
  <c r="J1822" i="9" s="1"/>
  <c r="I1821" i="9"/>
  <c r="J1821" i="9" s="1"/>
  <c r="I1820" i="9"/>
  <c r="J1820" i="9" s="1"/>
  <c r="I1819" i="9"/>
  <c r="J1819" i="9" s="1"/>
  <c r="I1818" i="9"/>
  <c r="J1818" i="9" s="1"/>
  <c r="I1817" i="9"/>
  <c r="J1817" i="9" s="1"/>
  <c r="I1816" i="9"/>
  <c r="J1816" i="9" s="1"/>
  <c r="I1815" i="9"/>
  <c r="J1815" i="9" s="1"/>
  <c r="I1814" i="9"/>
  <c r="J1814" i="9" s="1"/>
  <c r="I1813" i="9"/>
  <c r="J1813" i="9" s="1"/>
  <c r="I1812" i="9"/>
  <c r="J1812" i="9" s="1"/>
  <c r="I1811" i="9"/>
  <c r="J1811" i="9" s="1"/>
  <c r="I1810" i="9"/>
  <c r="J1810" i="9" s="1"/>
  <c r="I1809" i="9"/>
  <c r="J1809" i="9" s="1"/>
  <c r="I1808" i="9"/>
  <c r="J1808" i="9" s="1"/>
  <c r="I1807" i="9"/>
  <c r="J1807" i="9" s="1"/>
  <c r="I1806" i="9"/>
  <c r="J1806" i="9" s="1"/>
  <c r="I1805" i="9"/>
  <c r="J1805" i="9" s="1"/>
  <c r="I1804" i="9"/>
  <c r="J1804" i="9" s="1"/>
  <c r="I1803" i="9"/>
  <c r="J1803" i="9" s="1"/>
  <c r="I1802" i="9"/>
  <c r="J1802" i="9" s="1"/>
  <c r="I1801" i="9"/>
  <c r="J1801" i="9" s="1"/>
  <c r="I1800" i="9"/>
  <c r="J1800" i="9" s="1"/>
  <c r="I1799" i="9"/>
  <c r="J1799" i="9" s="1"/>
  <c r="I1798" i="9"/>
  <c r="J1798" i="9" s="1"/>
  <c r="I1797" i="9"/>
  <c r="J1797" i="9" s="1"/>
  <c r="I1796" i="9"/>
  <c r="J1796" i="9" s="1"/>
  <c r="I1795" i="9"/>
  <c r="J1795" i="9" s="1"/>
  <c r="I1794" i="9"/>
  <c r="J1794" i="9" s="1"/>
  <c r="I1793" i="9"/>
  <c r="J1793" i="9" s="1"/>
  <c r="I1792" i="9"/>
  <c r="J1792" i="9" s="1"/>
  <c r="I1791" i="9"/>
  <c r="J1791" i="9" s="1"/>
  <c r="I1790" i="9"/>
  <c r="J1790" i="9" s="1"/>
  <c r="I1789" i="9"/>
  <c r="J1789" i="9" s="1"/>
  <c r="I1788" i="9"/>
  <c r="J1788" i="9" s="1"/>
  <c r="I1787" i="9"/>
  <c r="J1787" i="9" s="1"/>
  <c r="I1786" i="9"/>
  <c r="J1786" i="9" s="1"/>
  <c r="I1785" i="9"/>
  <c r="J1785" i="9" s="1"/>
  <c r="I1784" i="9"/>
  <c r="J1784" i="9" s="1"/>
  <c r="I1783" i="9"/>
  <c r="J1783" i="9" s="1"/>
  <c r="I1782" i="9"/>
  <c r="J1782" i="9" s="1"/>
  <c r="I1781" i="9"/>
  <c r="J1781" i="9" s="1"/>
  <c r="I1780" i="9"/>
  <c r="J1780" i="9" s="1"/>
  <c r="I1779" i="9"/>
  <c r="J1779" i="9" s="1"/>
  <c r="I1778" i="9"/>
  <c r="J1778" i="9" s="1"/>
  <c r="I1777" i="9"/>
  <c r="J1777" i="9" s="1"/>
  <c r="I1776" i="9"/>
  <c r="J1776" i="9" s="1"/>
  <c r="I1775" i="9"/>
  <c r="J1775" i="9" s="1"/>
  <c r="I1774" i="9"/>
  <c r="J1774" i="9" s="1"/>
  <c r="I1773" i="9"/>
  <c r="J1773" i="9" s="1"/>
  <c r="I1772" i="9"/>
  <c r="J1772" i="9" s="1"/>
  <c r="I1771" i="9"/>
  <c r="J1771" i="9" s="1"/>
  <c r="I1770" i="9"/>
  <c r="J1770" i="9" s="1"/>
  <c r="J1769" i="9"/>
  <c r="I1769" i="9"/>
  <c r="I1768" i="9"/>
  <c r="J1768" i="9" s="1"/>
  <c r="I1767" i="9"/>
  <c r="J1767" i="9" s="1"/>
  <c r="I1766" i="9"/>
  <c r="J1766" i="9" s="1"/>
  <c r="I1765" i="9"/>
  <c r="J1765" i="9" s="1"/>
  <c r="I1764" i="9"/>
  <c r="J1764" i="9" s="1"/>
  <c r="J1763" i="9"/>
  <c r="I1763" i="9"/>
  <c r="I1762" i="9"/>
  <c r="J1762" i="9" s="1"/>
  <c r="I1761" i="9"/>
  <c r="J1761" i="9" s="1"/>
  <c r="I1760" i="9"/>
  <c r="J1760" i="9" s="1"/>
  <c r="I1759" i="9"/>
  <c r="J1759" i="9" s="1"/>
  <c r="I1758" i="9"/>
  <c r="J1758" i="9" s="1"/>
  <c r="I1757" i="9"/>
  <c r="J1757" i="9" s="1"/>
  <c r="I1756" i="9"/>
  <c r="J1756" i="9" s="1"/>
  <c r="I1755" i="9"/>
  <c r="J1755" i="9" s="1"/>
  <c r="I1754" i="9"/>
  <c r="J1754" i="9" s="1"/>
  <c r="I1753" i="9"/>
  <c r="J1753" i="9" s="1"/>
  <c r="I1752" i="9"/>
  <c r="J1752" i="9" s="1"/>
  <c r="J1751" i="9"/>
  <c r="I1751" i="9"/>
  <c r="I1750" i="9"/>
  <c r="J1750" i="9" s="1"/>
  <c r="J1749" i="9"/>
  <c r="I1749" i="9"/>
  <c r="I1748" i="9"/>
  <c r="J1748" i="9" s="1"/>
  <c r="J1747" i="9"/>
  <c r="I1747" i="9"/>
  <c r="I1746" i="9"/>
  <c r="J1746" i="9" s="1"/>
  <c r="I1745" i="9"/>
  <c r="J1745" i="9" s="1"/>
  <c r="I1744" i="9"/>
  <c r="J1744" i="9" s="1"/>
  <c r="J1743" i="9"/>
  <c r="I1743" i="9"/>
  <c r="I1742" i="9"/>
  <c r="J1742" i="9" s="1"/>
  <c r="I1741" i="9"/>
  <c r="J1741" i="9" s="1"/>
  <c r="I1740" i="9"/>
  <c r="J1740" i="9" s="1"/>
  <c r="I1739" i="9"/>
  <c r="J1739" i="9" s="1"/>
  <c r="I1738" i="9"/>
  <c r="J1738" i="9" s="1"/>
  <c r="I1737" i="9"/>
  <c r="J1737" i="9" s="1"/>
  <c r="I1736" i="9"/>
  <c r="J1736" i="9" s="1"/>
  <c r="I1735" i="9"/>
  <c r="J1735" i="9" s="1"/>
  <c r="I1734" i="9"/>
  <c r="J1734" i="9" s="1"/>
  <c r="J1733" i="9"/>
  <c r="I1733" i="9"/>
  <c r="I1732" i="9"/>
  <c r="J1732" i="9" s="1"/>
  <c r="J1731" i="9"/>
  <c r="I1731" i="9"/>
  <c r="I1730" i="9"/>
  <c r="J1730" i="9" s="1"/>
  <c r="J1729" i="9"/>
  <c r="I1729" i="9"/>
  <c r="I1728" i="9"/>
  <c r="J1728" i="9" s="1"/>
  <c r="I1727" i="9"/>
  <c r="J1727" i="9" s="1"/>
  <c r="I1726" i="9"/>
  <c r="J1726" i="9" s="1"/>
  <c r="I1725" i="9"/>
  <c r="J1725" i="9" s="1"/>
  <c r="I1724" i="9"/>
  <c r="J1724" i="9" s="1"/>
  <c r="J1723" i="9"/>
  <c r="I1723" i="9"/>
  <c r="I1722" i="9"/>
  <c r="J1722" i="9" s="1"/>
  <c r="I1721" i="9"/>
  <c r="J1721" i="9" s="1"/>
  <c r="I1720" i="9"/>
  <c r="J1720" i="9" s="1"/>
  <c r="J1719" i="9"/>
  <c r="I1719" i="9"/>
  <c r="I1718" i="9"/>
  <c r="J1718" i="9" s="1"/>
  <c r="I1717" i="9"/>
  <c r="J1717" i="9" s="1"/>
  <c r="I1716" i="9"/>
  <c r="J1716" i="9" s="1"/>
  <c r="J1715" i="9"/>
  <c r="I1715" i="9"/>
  <c r="I1714" i="9"/>
  <c r="J1714" i="9" s="1"/>
  <c r="I1713" i="9"/>
  <c r="J1713" i="9" s="1"/>
  <c r="I1712" i="9"/>
  <c r="J1712" i="9" s="1"/>
  <c r="I1711" i="9"/>
  <c r="J1711" i="9" s="1"/>
  <c r="I1710" i="9"/>
  <c r="J1710" i="9" s="1"/>
  <c r="I1709" i="9"/>
  <c r="J1709" i="9" s="1"/>
  <c r="I1708" i="9"/>
  <c r="J1708" i="9" s="1"/>
  <c r="I1707" i="9"/>
  <c r="J1707" i="9" s="1"/>
  <c r="I1706" i="9"/>
  <c r="J1706" i="9" s="1"/>
  <c r="I1705" i="9"/>
  <c r="J1705" i="9" s="1"/>
  <c r="I1704" i="9"/>
  <c r="J1704" i="9" s="1"/>
  <c r="J1703" i="9"/>
  <c r="I1703" i="9"/>
  <c r="I1702" i="9"/>
  <c r="J1702" i="9" s="1"/>
  <c r="J1701" i="9"/>
  <c r="I1701" i="9"/>
  <c r="I1700" i="9"/>
  <c r="J1700" i="9" s="1"/>
  <c r="J1699" i="9"/>
  <c r="I1699" i="9"/>
  <c r="I1698" i="9"/>
  <c r="J1698" i="9" s="1"/>
  <c r="J1697" i="9"/>
  <c r="I1697" i="9"/>
  <c r="I1696" i="9"/>
  <c r="J1696" i="9" s="1"/>
  <c r="I1695" i="9"/>
  <c r="J1695" i="9" s="1"/>
  <c r="I1694" i="9"/>
  <c r="J1694" i="9" s="1"/>
  <c r="I1693" i="9"/>
  <c r="J1693" i="9" s="1"/>
  <c r="I1692" i="9"/>
  <c r="J1692" i="9" s="1"/>
  <c r="J1691" i="9"/>
  <c r="I1691" i="9"/>
  <c r="I1690" i="9"/>
  <c r="J1690" i="9" s="1"/>
  <c r="I1689" i="9"/>
  <c r="J1689" i="9" s="1"/>
  <c r="I1688" i="9"/>
  <c r="J1688" i="9" s="1"/>
  <c r="I1687" i="9"/>
  <c r="J1687" i="9" s="1"/>
  <c r="J1686" i="9"/>
  <c r="I1686" i="9"/>
  <c r="J1685" i="9"/>
  <c r="I1685" i="9"/>
  <c r="I1684" i="9"/>
  <c r="J1684" i="9" s="1"/>
  <c r="J1683" i="9"/>
  <c r="I1683" i="9"/>
  <c r="I1682" i="9"/>
  <c r="J1682" i="9" s="1"/>
  <c r="I1681" i="9"/>
  <c r="J1681" i="9" s="1"/>
  <c r="I1680" i="9"/>
  <c r="J1680" i="9" s="1"/>
  <c r="J1679" i="9"/>
  <c r="I1679" i="9"/>
  <c r="J1678" i="9"/>
  <c r="I1678" i="9"/>
  <c r="J1677" i="9"/>
  <c r="I1677" i="9"/>
  <c r="I1676" i="9"/>
  <c r="J1676" i="9" s="1"/>
  <c r="I1675" i="9"/>
  <c r="J1675" i="9" s="1"/>
  <c r="J1674" i="9"/>
  <c r="I1674" i="9"/>
  <c r="J1673" i="9"/>
  <c r="I1673" i="9"/>
  <c r="I1672" i="9"/>
  <c r="J1672" i="9" s="1"/>
  <c r="J1671" i="9"/>
  <c r="I1671" i="9"/>
  <c r="I1670" i="9"/>
  <c r="J1670" i="9" s="1"/>
  <c r="I1669" i="9"/>
  <c r="J1669" i="9" s="1"/>
  <c r="I1668" i="9"/>
  <c r="J1668" i="9" s="1"/>
  <c r="I1667" i="9"/>
  <c r="J1667" i="9" s="1"/>
  <c r="I1666" i="9"/>
  <c r="J1666" i="9" s="1"/>
  <c r="J1665" i="9"/>
  <c r="I1665" i="9"/>
  <c r="I1664" i="9"/>
  <c r="J1664" i="9" s="1"/>
  <c r="J1663" i="9"/>
  <c r="I1663" i="9"/>
  <c r="J1662" i="9"/>
  <c r="I1662" i="9"/>
  <c r="I1661" i="9"/>
  <c r="J1661" i="9" s="1"/>
  <c r="I1660" i="9"/>
  <c r="J1660" i="9" s="1"/>
  <c r="J1659" i="9"/>
  <c r="I1659" i="9"/>
  <c r="I1658" i="9"/>
  <c r="J1658" i="9" s="1"/>
  <c r="I1657" i="9"/>
  <c r="J1657" i="9" s="1"/>
  <c r="I1656" i="9"/>
  <c r="J1656" i="9" s="1"/>
  <c r="I1655" i="9"/>
  <c r="J1655" i="9" s="1"/>
  <c r="J1654" i="9"/>
  <c r="I1654" i="9"/>
  <c r="J1653" i="9"/>
  <c r="I1653" i="9"/>
  <c r="I1652" i="9"/>
  <c r="J1652" i="9" s="1"/>
  <c r="I1651" i="9"/>
  <c r="J1651" i="9" s="1"/>
  <c r="J1650" i="9"/>
  <c r="I1650" i="9"/>
  <c r="I1649" i="9"/>
  <c r="J1649" i="9" s="1"/>
  <c r="I1648" i="9"/>
  <c r="J1648" i="9" s="1"/>
  <c r="J1647" i="9"/>
  <c r="I1647" i="9"/>
  <c r="I1646" i="9"/>
  <c r="J1646" i="9" s="1"/>
  <c r="J1645" i="9"/>
  <c r="I1645" i="9"/>
  <c r="I1644" i="9"/>
  <c r="J1644" i="9" s="1"/>
  <c r="I1643" i="9"/>
  <c r="J1643" i="9" s="1"/>
  <c r="J1642" i="9"/>
  <c r="I1642" i="9"/>
  <c r="I1641" i="9"/>
  <c r="J1641" i="9" s="1"/>
  <c r="I1640" i="9"/>
  <c r="J1640" i="9" s="1"/>
  <c r="J1639" i="9"/>
  <c r="I1639" i="9"/>
  <c r="I1638" i="9"/>
  <c r="J1638" i="9" s="1"/>
  <c r="J1637" i="9"/>
  <c r="I1637" i="9"/>
  <c r="I1636" i="9"/>
  <c r="J1636" i="9" s="1"/>
  <c r="I1635" i="9"/>
  <c r="J1635" i="9" s="1"/>
  <c r="I1634" i="9"/>
  <c r="J1634" i="9" s="1"/>
  <c r="J1633" i="9"/>
  <c r="I1633" i="9"/>
  <c r="I1632" i="9"/>
  <c r="J1632" i="9" s="1"/>
  <c r="J1631" i="9"/>
  <c r="I1631" i="9"/>
  <c r="J1630" i="9"/>
  <c r="I1630" i="9"/>
  <c r="I1629" i="9"/>
  <c r="J1629" i="9" s="1"/>
  <c r="I1628" i="9"/>
  <c r="J1628" i="9" s="1"/>
  <c r="J1627" i="9"/>
  <c r="I1627" i="9"/>
  <c r="I1626" i="9"/>
  <c r="J1626" i="9" s="1"/>
  <c r="I1625" i="9"/>
  <c r="J1625" i="9" s="1"/>
  <c r="I1624" i="9"/>
  <c r="J1624" i="9" s="1"/>
  <c r="I1623" i="9"/>
  <c r="J1623" i="9" s="1"/>
  <c r="J1622" i="9"/>
  <c r="I1622" i="9"/>
  <c r="J1621" i="9"/>
  <c r="I1621" i="9"/>
  <c r="I1620" i="9"/>
  <c r="J1620" i="9" s="1"/>
  <c r="J1619" i="9"/>
  <c r="I1619" i="9"/>
  <c r="J1618" i="9"/>
  <c r="I1618" i="9"/>
  <c r="I1617" i="9"/>
  <c r="J1617" i="9" s="1"/>
  <c r="I1616" i="9"/>
  <c r="J1616" i="9" s="1"/>
  <c r="I1615" i="9"/>
  <c r="J1615" i="9" s="1"/>
  <c r="J1614" i="9"/>
  <c r="I1614" i="9"/>
  <c r="J1613" i="9"/>
  <c r="I1613" i="9"/>
  <c r="I1612" i="9"/>
  <c r="J1612" i="9" s="1"/>
  <c r="I1611" i="9"/>
  <c r="J1611" i="9" s="1"/>
  <c r="I1610" i="9"/>
  <c r="J1610" i="9" s="1"/>
  <c r="J1609" i="9"/>
  <c r="I1609" i="9"/>
  <c r="I1608" i="9"/>
  <c r="J1608" i="9" s="1"/>
  <c r="J1607" i="9"/>
  <c r="I1607" i="9"/>
  <c r="J1606" i="9"/>
  <c r="I1606" i="9"/>
  <c r="I1605" i="9"/>
  <c r="J1605" i="9" s="1"/>
  <c r="I1604" i="9"/>
  <c r="J1604" i="9" s="1"/>
  <c r="I1603" i="9"/>
  <c r="J1603" i="9" s="1"/>
  <c r="I1602" i="9"/>
  <c r="J1602" i="9" s="1"/>
  <c r="J1601" i="9"/>
  <c r="I1601" i="9"/>
  <c r="I1600" i="9"/>
  <c r="J1600" i="9" s="1"/>
  <c r="J1599" i="9"/>
  <c r="I1599" i="9"/>
  <c r="J1598" i="9"/>
  <c r="I1598" i="9"/>
  <c r="I1597" i="9"/>
  <c r="J1597" i="9" s="1"/>
  <c r="I1596" i="9"/>
  <c r="J1596" i="9" s="1"/>
  <c r="I1595" i="9"/>
  <c r="J1595" i="9" s="1"/>
  <c r="I1594" i="9"/>
  <c r="J1594" i="9" s="1"/>
  <c r="I1593" i="9"/>
  <c r="J1593" i="9" s="1"/>
  <c r="I1592" i="9"/>
  <c r="J1592" i="9" s="1"/>
  <c r="I1591" i="9"/>
  <c r="J1591" i="9" s="1"/>
  <c r="J1590" i="9"/>
  <c r="I1590" i="9"/>
  <c r="J1589" i="9"/>
  <c r="I1589" i="9"/>
  <c r="I1588" i="9"/>
  <c r="J1588" i="9" s="1"/>
  <c r="J1587" i="9"/>
  <c r="I1587" i="9"/>
  <c r="J1586" i="9"/>
  <c r="I1586" i="9"/>
  <c r="I1585" i="9"/>
  <c r="J1585" i="9" s="1"/>
  <c r="I1584" i="9"/>
  <c r="J1584" i="9" s="1"/>
  <c r="J1583" i="9"/>
  <c r="I1583" i="9"/>
  <c r="J1582" i="9"/>
  <c r="I1582" i="9"/>
  <c r="J1581" i="9"/>
  <c r="I1581" i="9"/>
  <c r="I1580" i="9"/>
  <c r="J1580" i="9" s="1"/>
  <c r="I1579" i="9"/>
  <c r="J1579" i="9" s="1"/>
  <c r="J1578" i="9"/>
  <c r="I1578" i="9"/>
  <c r="J1577" i="9"/>
  <c r="I1577" i="9"/>
  <c r="I1576" i="9"/>
  <c r="J1576" i="9" s="1"/>
  <c r="J1575" i="9"/>
  <c r="I1575" i="9"/>
  <c r="I1574" i="9"/>
  <c r="J1574" i="9" s="1"/>
  <c r="I1573" i="9"/>
  <c r="J1573" i="9" s="1"/>
  <c r="I1572" i="9"/>
  <c r="J1572" i="9" s="1"/>
  <c r="I1571" i="9"/>
  <c r="J1571" i="9" s="1"/>
  <c r="I1570" i="9"/>
  <c r="J1570" i="9" s="1"/>
  <c r="I1569" i="9"/>
  <c r="J1569" i="9" s="1"/>
  <c r="I1568" i="9"/>
  <c r="J1568" i="9" s="1"/>
  <c r="J1567" i="9"/>
  <c r="I1567" i="9"/>
  <c r="J1566" i="9"/>
  <c r="I1566" i="9"/>
  <c r="J1565" i="9"/>
  <c r="I1565" i="9"/>
  <c r="I1564" i="9"/>
  <c r="J1564" i="9" s="1"/>
  <c r="J1563" i="9"/>
  <c r="I1563" i="9"/>
  <c r="I1562" i="9"/>
  <c r="J1562" i="9" s="1"/>
  <c r="I1561" i="9"/>
  <c r="J1561" i="9" s="1"/>
  <c r="I1560" i="9"/>
  <c r="J1560" i="9" s="1"/>
  <c r="J1559" i="9"/>
  <c r="I1559" i="9"/>
  <c r="J1558" i="9"/>
  <c r="I1558" i="9"/>
  <c r="J1557" i="9"/>
  <c r="I1557" i="9"/>
  <c r="I1556" i="9"/>
  <c r="J1556" i="9" s="1"/>
  <c r="J1555" i="9"/>
  <c r="I1555" i="9"/>
  <c r="I1554" i="9"/>
  <c r="J1554" i="9" s="1"/>
  <c r="I1553" i="9"/>
  <c r="J1553" i="9" s="1"/>
  <c r="I1552" i="9"/>
  <c r="J1552" i="9" s="1"/>
  <c r="J1551" i="9"/>
  <c r="I1551" i="9"/>
  <c r="J1550" i="9"/>
  <c r="I1550" i="9"/>
  <c r="J1549" i="9"/>
  <c r="I1549" i="9"/>
  <c r="I1548" i="9"/>
  <c r="J1548" i="9" s="1"/>
  <c r="I1547" i="9"/>
  <c r="J1547" i="9" s="1"/>
  <c r="J1546" i="9"/>
  <c r="I1546" i="9"/>
  <c r="J1545" i="9"/>
  <c r="I1545" i="9"/>
  <c r="I1544" i="9"/>
  <c r="J1544" i="9" s="1"/>
  <c r="J1543" i="9"/>
  <c r="I1543" i="9"/>
  <c r="I1542" i="9"/>
  <c r="J1542" i="9" s="1"/>
  <c r="I1541" i="9"/>
  <c r="J1541" i="9" s="1"/>
  <c r="I1540" i="9"/>
  <c r="J1540" i="9" s="1"/>
  <c r="I1539" i="9"/>
  <c r="J1539" i="9" s="1"/>
  <c r="I1538" i="9"/>
  <c r="J1538" i="9" s="1"/>
  <c r="J1537" i="9"/>
  <c r="I1537" i="9"/>
  <c r="I1536" i="9"/>
  <c r="J1536" i="9" s="1"/>
  <c r="J1535" i="9"/>
  <c r="I1535" i="9"/>
  <c r="J1534" i="9"/>
  <c r="I1534" i="9"/>
  <c r="I1533" i="9"/>
  <c r="J1533" i="9" s="1"/>
  <c r="I1532" i="9"/>
  <c r="J1532" i="9" s="1"/>
  <c r="J1531" i="9"/>
  <c r="I1531" i="9"/>
  <c r="I1530" i="9"/>
  <c r="J1530" i="9" s="1"/>
  <c r="I1529" i="9"/>
  <c r="J1529" i="9" s="1"/>
  <c r="I1528" i="9"/>
  <c r="J1528" i="9" s="1"/>
  <c r="I1527" i="9"/>
  <c r="J1527" i="9" s="1"/>
  <c r="J1526" i="9"/>
  <c r="I1526" i="9"/>
  <c r="J1525" i="9"/>
  <c r="I1525" i="9"/>
  <c r="I1524" i="9"/>
  <c r="J1524" i="9" s="1"/>
  <c r="I1523" i="9"/>
  <c r="J1523" i="9" s="1"/>
  <c r="J1522" i="9"/>
  <c r="I1522" i="9"/>
  <c r="I1521" i="9"/>
  <c r="J1521" i="9" s="1"/>
  <c r="I1520" i="9"/>
  <c r="J1520" i="9" s="1"/>
  <c r="J1519" i="9"/>
  <c r="I1519" i="9"/>
  <c r="I1518" i="9"/>
  <c r="J1518" i="9" s="1"/>
  <c r="J1517" i="9"/>
  <c r="I1517" i="9"/>
  <c r="I1516" i="9"/>
  <c r="J1516" i="9" s="1"/>
  <c r="I1515" i="9"/>
  <c r="J1515" i="9" s="1"/>
  <c r="J1514" i="9"/>
  <c r="I1514" i="9"/>
  <c r="I1513" i="9"/>
  <c r="J1513" i="9" s="1"/>
  <c r="I1512" i="9"/>
  <c r="J1512" i="9" s="1"/>
  <c r="J1511" i="9"/>
  <c r="I1511" i="9"/>
  <c r="I1510" i="9"/>
  <c r="J1510" i="9" s="1"/>
  <c r="J1509" i="9"/>
  <c r="I1509" i="9"/>
  <c r="I1508" i="9"/>
  <c r="J1508" i="9" s="1"/>
  <c r="I1507" i="9"/>
  <c r="J1507" i="9" s="1"/>
  <c r="I1506" i="9"/>
  <c r="J1506" i="9" s="1"/>
  <c r="J1505" i="9"/>
  <c r="I1505" i="9"/>
  <c r="I1504" i="9"/>
  <c r="J1504" i="9" s="1"/>
  <c r="J1503" i="9"/>
  <c r="I1503" i="9"/>
  <c r="J1502" i="9"/>
  <c r="I1502" i="9"/>
  <c r="I1501" i="9"/>
  <c r="J1501" i="9" s="1"/>
  <c r="I1500" i="9"/>
  <c r="J1500" i="9" s="1"/>
  <c r="J1499" i="9"/>
  <c r="I1499" i="9"/>
  <c r="I1498" i="9"/>
  <c r="J1498" i="9" s="1"/>
  <c r="I1497" i="9"/>
  <c r="J1497" i="9" s="1"/>
  <c r="I1496" i="9"/>
  <c r="J1496" i="9" s="1"/>
  <c r="I1495" i="9"/>
  <c r="J1495" i="9" s="1"/>
  <c r="J1494" i="9"/>
  <c r="I1494" i="9"/>
  <c r="J1493" i="9"/>
  <c r="I1493" i="9"/>
  <c r="I1492" i="9"/>
  <c r="J1492" i="9" s="1"/>
  <c r="J1491" i="9"/>
  <c r="I1491" i="9"/>
  <c r="J1490" i="9"/>
  <c r="I1490" i="9"/>
  <c r="I1489" i="9"/>
  <c r="J1489" i="9" s="1"/>
  <c r="I1488" i="9"/>
  <c r="J1488" i="9" s="1"/>
  <c r="I1487" i="9"/>
  <c r="J1487" i="9" s="1"/>
  <c r="J1486" i="9"/>
  <c r="I1486" i="9"/>
  <c r="J1485" i="9"/>
  <c r="I1485" i="9"/>
  <c r="I1484" i="9"/>
  <c r="J1484" i="9" s="1"/>
  <c r="I1483" i="9"/>
  <c r="J1483" i="9" s="1"/>
  <c r="I1482" i="9"/>
  <c r="J1482" i="9" s="1"/>
  <c r="J1481" i="9"/>
  <c r="I1481" i="9"/>
  <c r="I1480" i="9"/>
  <c r="J1480" i="9" s="1"/>
  <c r="J1479" i="9"/>
  <c r="I1479" i="9"/>
  <c r="J1478" i="9"/>
  <c r="I1478" i="9"/>
  <c r="I1477" i="9"/>
  <c r="J1477" i="9" s="1"/>
  <c r="I1476" i="9"/>
  <c r="J1476" i="9" s="1"/>
  <c r="I1475" i="9"/>
  <c r="J1475" i="9" s="1"/>
  <c r="I1474" i="9"/>
  <c r="J1474" i="9" s="1"/>
  <c r="J1473" i="9"/>
  <c r="I1473" i="9"/>
  <c r="I1472" i="9"/>
  <c r="J1472" i="9" s="1"/>
  <c r="J1471" i="9"/>
  <c r="I1471" i="9"/>
  <c r="J1470" i="9"/>
  <c r="I1470" i="9"/>
  <c r="I1469" i="9"/>
  <c r="J1469" i="9" s="1"/>
  <c r="I1468" i="9"/>
  <c r="J1468" i="9" s="1"/>
  <c r="I1467" i="9"/>
  <c r="J1467" i="9" s="1"/>
  <c r="I1466" i="9"/>
  <c r="J1466" i="9" s="1"/>
  <c r="I1465" i="9"/>
  <c r="J1465" i="9" s="1"/>
  <c r="I1464" i="9"/>
  <c r="J1464" i="9" s="1"/>
  <c r="I1463" i="9"/>
  <c r="J1463" i="9" s="1"/>
  <c r="J1462" i="9"/>
  <c r="I1462" i="9"/>
  <c r="J1461" i="9"/>
  <c r="I1461" i="9"/>
  <c r="I1460" i="9"/>
  <c r="J1460" i="9" s="1"/>
  <c r="J1459" i="9"/>
  <c r="I1459" i="9"/>
  <c r="J1458" i="9"/>
  <c r="I1458" i="9"/>
  <c r="I1457" i="9"/>
  <c r="J1457" i="9" s="1"/>
  <c r="I1456" i="9"/>
  <c r="J1456" i="9" s="1"/>
  <c r="J1455" i="9"/>
  <c r="I1455" i="9"/>
  <c r="J1454" i="9"/>
  <c r="I1454" i="9"/>
  <c r="J1453" i="9"/>
  <c r="I1453" i="9"/>
  <c r="I1452" i="9"/>
  <c r="J1452" i="9" s="1"/>
  <c r="I1451" i="9"/>
  <c r="J1451" i="9" s="1"/>
  <c r="J1450" i="9"/>
  <c r="I1450" i="9"/>
  <c r="J1449" i="9"/>
  <c r="I1449" i="9"/>
  <c r="I1448" i="9"/>
  <c r="J1448" i="9" s="1"/>
  <c r="J1447" i="9"/>
  <c r="I1447" i="9"/>
  <c r="I1446" i="9"/>
  <c r="J1446" i="9" s="1"/>
  <c r="I1445" i="9"/>
  <c r="J1445" i="9" s="1"/>
  <c r="I1444" i="9"/>
  <c r="J1444" i="9" s="1"/>
  <c r="I1443" i="9"/>
  <c r="J1443" i="9" s="1"/>
  <c r="I1442" i="9"/>
  <c r="J1442" i="9" s="1"/>
  <c r="I1441" i="9"/>
  <c r="J1441" i="9" s="1"/>
  <c r="I1440" i="9"/>
  <c r="J1440" i="9" s="1"/>
  <c r="J1439" i="9"/>
  <c r="I1439" i="9"/>
  <c r="J1438" i="9"/>
  <c r="I1438" i="9"/>
  <c r="J1437" i="9"/>
  <c r="I1437" i="9"/>
  <c r="I1436" i="9"/>
  <c r="J1436" i="9" s="1"/>
  <c r="J1435" i="9"/>
  <c r="I1435" i="9"/>
  <c r="I1434" i="9"/>
  <c r="J1434" i="9" s="1"/>
  <c r="I1433" i="9"/>
  <c r="J1433" i="9" s="1"/>
  <c r="I1432" i="9"/>
  <c r="J1432" i="9" s="1"/>
  <c r="J1431" i="9"/>
  <c r="I1431" i="9"/>
  <c r="J1430" i="9"/>
  <c r="I1430" i="9"/>
  <c r="J1429" i="9"/>
  <c r="I1429" i="9"/>
  <c r="I1428" i="9"/>
  <c r="J1428" i="9" s="1"/>
  <c r="J1427" i="9"/>
  <c r="I1427" i="9"/>
  <c r="I1426" i="9"/>
  <c r="J1426" i="9" s="1"/>
  <c r="I1425" i="9"/>
  <c r="J1425" i="9" s="1"/>
  <c r="I1424" i="9"/>
  <c r="J1424" i="9" s="1"/>
  <c r="J1423" i="9"/>
  <c r="I1423" i="9"/>
  <c r="J1422" i="9"/>
  <c r="I1422" i="9"/>
  <c r="J1421" i="9"/>
  <c r="I1421" i="9"/>
  <c r="I1420" i="9"/>
  <c r="J1420" i="9" s="1"/>
  <c r="I1419" i="9"/>
  <c r="J1419" i="9" s="1"/>
  <c r="J1418" i="9"/>
  <c r="I1418" i="9"/>
  <c r="J1417" i="9"/>
  <c r="I1417" i="9"/>
  <c r="I1416" i="9"/>
  <c r="J1416" i="9" s="1"/>
  <c r="J1415" i="9"/>
  <c r="I1415" i="9"/>
  <c r="I1414" i="9"/>
  <c r="J1414" i="9" s="1"/>
  <c r="I1413" i="9"/>
  <c r="J1413" i="9" s="1"/>
  <c r="I1412" i="9"/>
  <c r="J1412" i="9" s="1"/>
  <c r="I1411" i="9"/>
  <c r="J1411" i="9" s="1"/>
  <c r="I1410" i="9"/>
  <c r="J1410" i="9" s="1"/>
  <c r="J1409" i="9"/>
  <c r="I1409" i="9"/>
  <c r="I1408" i="9"/>
  <c r="J1408" i="9" s="1"/>
  <c r="J1407" i="9"/>
  <c r="I1407" i="9"/>
  <c r="J1406" i="9"/>
  <c r="I1406" i="9"/>
  <c r="I1405" i="9"/>
  <c r="J1405" i="9" s="1"/>
  <c r="I1404" i="9"/>
  <c r="J1404" i="9" s="1"/>
  <c r="J1403" i="9"/>
  <c r="I1403" i="9"/>
  <c r="I1402" i="9"/>
  <c r="J1402" i="9" s="1"/>
  <c r="I1401" i="9"/>
  <c r="J1401" i="9" s="1"/>
  <c r="I1400" i="9"/>
  <c r="J1400" i="9" s="1"/>
  <c r="I1399" i="9"/>
  <c r="J1399" i="9" s="1"/>
  <c r="J1398" i="9"/>
  <c r="I1398" i="9"/>
  <c r="J1397" i="9"/>
  <c r="I1397" i="9"/>
  <c r="I1396" i="9"/>
  <c r="J1396" i="9" s="1"/>
  <c r="I1395" i="9"/>
  <c r="J1395" i="9" s="1"/>
  <c r="J1394" i="9"/>
  <c r="I1394" i="9"/>
  <c r="I1393" i="9"/>
  <c r="J1393" i="9" s="1"/>
  <c r="I1392" i="9"/>
  <c r="J1392" i="9" s="1"/>
  <c r="J1391" i="9"/>
  <c r="I1391" i="9"/>
  <c r="I1390" i="9"/>
  <c r="J1390" i="9" s="1"/>
  <c r="J1389" i="9"/>
  <c r="I1389" i="9"/>
  <c r="I1388" i="9"/>
  <c r="J1388" i="9" s="1"/>
  <c r="I1387" i="9"/>
  <c r="J1387" i="9" s="1"/>
  <c r="J1386" i="9"/>
  <c r="I1386" i="9"/>
  <c r="I1385" i="9"/>
  <c r="J1385" i="9" s="1"/>
  <c r="I1384" i="9"/>
  <c r="J1384" i="9" s="1"/>
  <c r="J1383" i="9"/>
  <c r="I1383" i="9"/>
  <c r="I1382" i="9"/>
  <c r="J1382" i="9" s="1"/>
  <c r="J1381" i="9"/>
  <c r="I1381" i="9"/>
  <c r="I1380" i="9"/>
  <c r="J1380" i="9" s="1"/>
  <c r="I1379" i="9"/>
  <c r="J1379" i="9" s="1"/>
  <c r="I1378" i="9"/>
  <c r="J1378" i="9" s="1"/>
  <c r="J1377" i="9"/>
  <c r="I1377" i="9"/>
  <c r="I1376" i="9"/>
  <c r="J1376" i="9" s="1"/>
  <c r="J1375" i="9"/>
  <c r="I1375" i="9"/>
  <c r="J1374" i="9"/>
  <c r="I1374" i="9"/>
  <c r="I1373" i="9"/>
  <c r="J1373" i="9" s="1"/>
  <c r="I1372" i="9"/>
  <c r="J1372" i="9" s="1"/>
  <c r="J1371" i="9"/>
  <c r="I1371" i="9"/>
  <c r="I1370" i="9"/>
  <c r="J1370" i="9" s="1"/>
  <c r="I1369" i="9"/>
  <c r="J1369" i="9" s="1"/>
  <c r="I1368" i="9"/>
  <c r="J1368" i="9" s="1"/>
  <c r="I1367" i="9"/>
  <c r="J1367" i="9" s="1"/>
  <c r="J1366" i="9"/>
  <c r="I1366" i="9"/>
  <c r="J1365" i="9"/>
  <c r="I1365" i="9"/>
  <c r="I1364" i="9"/>
  <c r="J1364" i="9" s="1"/>
  <c r="J1363" i="9"/>
  <c r="I1363" i="9"/>
  <c r="J1362" i="9"/>
  <c r="I1362" i="9"/>
  <c r="I1361" i="9"/>
  <c r="J1361" i="9" s="1"/>
  <c r="I1360" i="9"/>
  <c r="J1360" i="9" s="1"/>
  <c r="I1359" i="9"/>
  <c r="J1359" i="9" s="1"/>
  <c r="J1358" i="9"/>
  <c r="I1358" i="9"/>
  <c r="J1357" i="9"/>
  <c r="I1357" i="9"/>
  <c r="I1356" i="9"/>
  <c r="J1356" i="9" s="1"/>
  <c r="I1355" i="9"/>
  <c r="J1355" i="9" s="1"/>
  <c r="I1354" i="9"/>
  <c r="J1354" i="9" s="1"/>
  <c r="J1353" i="9"/>
  <c r="I1353" i="9"/>
  <c r="I1352" i="9"/>
  <c r="J1352" i="9" s="1"/>
  <c r="J1351" i="9"/>
  <c r="I1351" i="9"/>
  <c r="J1350" i="9"/>
  <c r="I1350" i="9"/>
  <c r="I1349" i="9"/>
  <c r="J1349" i="9" s="1"/>
  <c r="I1348" i="9"/>
  <c r="J1348" i="9" s="1"/>
  <c r="I1347" i="9"/>
  <c r="J1347" i="9" s="1"/>
  <c r="I1346" i="9"/>
  <c r="J1346" i="9" s="1"/>
  <c r="J1345" i="9"/>
  <c r="I1345" i="9"/>
  <c r="I1344" i="9"/>
  <c r="J1344" i="9" s="1"/>
  <c r="J1343" i="9"/>
  <c r="I1343" i="9"/>
  <c r="J1342" i="9"/>
  <c r="I1342" i="9"/>
  <c r="I1341" i="9"/>
  <c r="J1341" i="9" s="1"/>
  <c r="I1340" i="9"/>
  <c r="J1340" i="9" s="1"/>
  <c r="I1339" i="9"/>
  <c r="J1339" i="9" s="1"/>
  <c r="I1338" i="9"/>
  <c r="J1338" i="9" s="1"/>
  <c r="I1337" i="9"/>
  <c r="J1337" i="9" s="1"/>
  <c r="I1336" i="9"/>
  <c r="J1336" i="9" s="1"/>
  <c r="I1335" i="9"/>
  <c r="J1335" i="9" s="1"/>
  <c r="J1334" i="9"/>
  <c r="I1334" i="9"/>
  <c r="J1333" i="9"/>
  <c r="I1333" i="9"/>
  <c r="I1332" i="9"/>
  <c r="J1332" i="9" s="1"/>
  <c r="J1331" i="9"/>
  <c r="I1331" i="9"/>
  <c r="J1330" i="9"/>
  <c r="I1330" i="9"/>
  <c r="I1329" i="9"/>
  <c r="J1329" i="9" s="1"/>
  <c r="I1328" i="9"/>
  <c r="J1328" i="9" s="1"/>
  <c r="J1327" i="9"/>
  <c r="I1327" i="9"/>
  <c r="J1326" i="9"/>
  <c r="I1326" i="9"/>
  <c r="J1325" i="9"/>
  <c r="I1325" i="9"/>
  <c r="I1324" i="9"/>
  <c r="J1324" i="9" s="1"/>
  <c r="I1323" i="9"/>
  <c r="J1323" i="9" s="1"/>
  <c r="J1322" i="9"/>
  <c r="I1322" i="9"/>
  <c r="J1321" i="9"/>
  <c r="I1321" i="9"/>
  <c r="I1320" i="9"/>
  <c r="J1320" i="9" s="1"/>
  <c r="J1319" i="9"/>
  <c r="I1319" i="9"/>
  <c r="I1318" i="9"/>
  <c r="J1318" i="9" s="1"/>
  <c r="I1317" i="9"/>
  <c r="J1317" i="9" s="1"/>
  <c r="I1316" i="9"/>
  <c r="J1316" i="9" s="1"/>
  <c r="I1315" i="9"/>
  <c r="J1315" i="9" s="1"/>
  <c r="I1314" i="9"/>
  <c r="J1314" i="9" s="1"/>
  <c r="I1313" i="9"/>
  <c r="J1313" i="9" s="1"/>
  <c r="I1312" i="9"/>
  <c r="J1312" i="9" s="1"/>
  <c r="J1311" i="9"/>
  <c r="I1311" i="9"/>
  <c r="J1310" i="9"/>
  <c r="I1310" i="9"/>
  <c r="J1309" i="9"/>
  <c r="I1309" i="9"/>
  <c r="I1308" i="9"/>
  <c r="J1308" i="9" s="1"/>
  <c r="J1307" i="9"/>
  <c r="I1307" i="9"/>
  <c r="I1306" i="9"/>
  <c r="J1306" i="9" s="1"/>
  <c r="I1305" i="9"/>
  <c r="J1305" i="9" s="1"/>
  <c r="I1304" i="9"/>
  <c r="J1304" i="9" s="1"/>
  <c r="J1303" i="9"/>
  <c r="I1303" i="9"/>
  <c r="J1302" i="9"/>
  <c r="I1302" i="9"/>
  <c r="J1301" i="9"/>
  <c r="I1301" i="9"/>
  <c r="I1300" i="9"/>
  <c r="J1300" i="9" s="1"/>
  <c r="J1299" i="9"/>
  <c r="I1299" i="9"/>
  <c r="I1298" i="9"/>
  <c r="J1298" i="9" s="1"/>
  <c r="I1297" i="9"/>
  <c r="J1297" i="9" s="1"/>
  <c r="I1296" i="9"/>
  <c r="J1296" i="9" s="1"/>
  <c r="J1295" i="9"/>
  <c r="I1295" i="9"/>
  <c r="J1294" i="9"/>
  <c r="I1294" i="9"/>
  <c r="J1293" i="9"/>
  <c r="I1293" i="9"/>
  <c r="I1292" i="9"/>
  <c r="J1292" i="9" s="1"/>
  <c r="I1291" i="9"/>
  <c r="J1291" i="9" s="1"/>
  <c r="J1290" i="9"/>
  <c r="I1290" i="9"/>
  <c r="J1289" i="9"/>
  <c r="I1289" i="9"/>
  <c r="I1288" i="9"/>
  <c r="J1288" i="9" s="1"/>
  <c r="J1287" i="9"/>
  <c r="I1287" i="9"/>
  <c r="I1286" i="9"/>
  <c r="J1286" i="9" s="1"/>
  <c r="I1285" i="9"/>
  <c r="J1285" i="9" s="1"/>
  <c r="I1284" i="9"/>
  <c r="J1284" i="9" s="1"/>
  <c r="I1283" i="9"/>
  <c r="J1283" i="9" s="1"/>
  <c r="I1282" i="9"/>
  <c r="J1282" i="9" s="1"/>
  <c r="J1281" i="9"/>
  <c r="I1281" i="9"/>
  <c r="I1280" i="9"/>
  <c r="J1280" i="9" s="1"/>
  <c r="J1279" i="9"/>
  <c r="I1279" i="9"/>
  <c r="J1278" i="9"/>
  <c r="I1278" i="9"/>
  <c r="I1277" i="9"/>
  <c r="J1277" i="9" s="1"/>
  <c r="I1276" i="9"/>
  <c r="J1276" i="9" s="1"/>
  <c r="J1275" i="9"/>
  <c r="I1275" i="9"/>
  <c r="I1274" i="9"/>
  <c r="J1274" i="9" s="1"/>
  <c r="I1273" i="9"/>
  <c r="J1273" i="9" s="1"/>
  <c r="I1272" i="9"/>
  <c r="J1272" i="9" s="1"/>
  <c r="I1271" i="9"/>
  <c r="J1271" i="9" s="1"/>
  <c r="J1270" i="9"/>
  <c r="I1270" i="9"/>
  <c r="J1269" i="9"/>
  <c r="I1269" i="9"/>
  <c r="I1268" i="9"/>
  <c r="J1268" i="9" s="1"/>
  <c r="I1267" i="9"/>
  <c r="J1267" i="9" s="1"/>
  <c r="J1266" i="9"/>
  <c r="I1266" i="9"/>
  <c r="I1265" i="9"/>
  <c r="J1265" i="9" s="1"/>
  <c r="I1264" i="9"/>
  <c r="J1264" i="9" s="1"/>
  <c r="J1263" i="9"/>
  <c r="I1263" i="9"/>
  <c r="I1262" i="9"/>
  <c r="J1262" i="9" s="1"/>
  <c r="J1261" i="9"/>
  <c r="I1261" i="9"/>
  <c r="I1260" i="9"/>
  <c r="J1260" i="9" s="1"/>
  <c r="I1259" i="9"/>
  <c r="J1259" i="9" s="1"/>
  <c r="J1258" i="9"/>
  <c r="I1258" i="9"/>
  <c r="I1257" i="9"/>
  <c r="J1257" i="9" s="1"/>
  <c r="I1256" i="9"/>
  <c r="J1256" i="9" s="1"/>
  <c r="J1255" i="9"/>
  <c r="I1255" i="9"/>
  <c r="I1254" i="9"/>
  <c r="J1254" i="9" s="1"/>
  <c r="J1253" i="9"/>
  <c r="I1253" i="9"/>
  <c r="I1252" i="9"/>
  <c r="J1252" i="9" s="1"/>
  <c r="I1251" i="9"/>
  <c r="J1251" i="9" s="1"/>
  <c r="I1250" i="9"/>
  <c r="J1250" i="9" s="1"/>
  <c r="J1249" i="9"/>
  <c r="I1249" i="9"/>
  <c r="I1248" i="9"/>
  <c r="J1248" i="9" s="1"/>
  <c r="J1247" i="9"/>
  <c r="I1247" i="9"/>
  <c r="J1246" i="9"/>
  <c r="I1246" i="9"/>
  <c r="I1245" i="9"/>
  <c r="J1245" i="9" s="1"/>
  <c r="I1244" i="9"/>
  <c r="J1244" i="9" s="1"/>
  <c r="J1243" i="9"/>
  <c r="I1243" i="9"/>
  <c r="I1242" i="9"/>
  <c r="J1242" i="9" s="1"/>
  <c r="I1241" i="9"/>
  <c r="J1241" i="9" s="1"/>
  <c r="I1240" i="9"/>
  <c r="J1240" i="9" s="1"/>
  <c r="I1239" i="9"/>
  <c r="J1239" i="9" s="1"/>
  <c r="J1238" i="9"/>
  <c r="I1238" i="9"/>
  <c r="J1237" i="9"/>
  <c r="I1237" i="9"/>
  <c r="I1236" i="9"/>
  <c r="J1236" i="9" s="1"/>
  <c r="J1235" i="9"/>
  <c r="I1235" i="9"/>
  <c r="J1234" i="9"/>
  <c r="I1234" i="9"/>
  <c r="I1233" i="9"/>
  <c r="J1233" i="9" s="1"/>
  <c r="I1232" i="9"/>
  <c r="J1232" i="9" s="1"/>
  <c r="I1231" i="9"/>
  <c r="J1231" i="9" s="1"/>
  <c r="J1230" i="9"/>
  <c r="I1230" i="9"/>
  <c r="J1229" i="9"/>
  <c r="I1229" i="9"/>
  <c r="I1228" i="9"/>
  <c r="J1228" i="9" s="1"/>
  <c r="I1227" i="9"/>
  <c r="J1227" i="9" s="1"/>
  <c r="I1226" i="9"/>
  <c r="J1226" i="9" s="1"/>
  <c r="J1225" i="9"/>
  <c r="I1225" i="9"/>
  <c r="I1224" i="9"/>
  <c r="J1224" i="9" s="1"/>
  <c r="J1223" i="9"/>
  <c r="I1223" i="9"/>
  <c r="J1222" i="9"/>
  <c r="I1222" i="9"/>
  <c r="I1221" i="9"/>
  <c r="J1221" i="9" s="1"/>
  <c r="I1220" i="9"/>
  <c r="J1220" i="9" s="1"/>
  <c r="I1219" i="9"/>
  <c r="J1219" i="9" s="1"/>
  <c r="I1218" i="9"/>
  <c r="J1218" i="9" s="1"/>
  <c r="J1217" i="9"/>
  <c r="I1217" i="9"/>
  <c r="I1216" i="9"/>
  <c r="J1216" i="9" s="1"/>
  <c r="J1215" i="9"/>
  <c r="I1215" i="9"/>
  <c r="J1214" i="9"/>
  <c r="I1214" i="9"/>
  <c r="I1213" i="9"/>
  <c r="J1213" i="9" s="1"/>
  <c r="I1212" i="9"/>
  <c r="J1212" i="9" s="1"/>
  <c r="I1211" i="9"/>
  <c r="J1211" i="9" s="1"/>
  <c r="I1210" i="9"/>
  <c r="J1210" i="9" s="1"/>
  <c r="I1209" i="9"/>
  <c r="J1209" i="9" s="1"/>
  <c r="I1208" i="9"/>
  <c r="J1208" i="9" s="1"/>
  <c r="I1207" i="9"/>
  <c r="J1207" i="9" s="1"/>
  <c r="J1206" i="9"/>
  <c r="I1206" i="9"/>
  <c r="J1205" i="9"/>
  <c r="I1205" i="9"/>
  <c r="I1204" i="9"/>
  <c r="J1204" i="9" s="1"/>
  <c r="J1203" i="9"/>
  <c r="I1203" i="9"/>
  <c r="J1202" i="9"/>
  <c r="I1202" i="9"/>
  <c r="I1201" i="9"/>
  <c r="J1201" i="9" s="1"/>
  <c r="I1200" i="9"/>
  <c r="J1200" i="9" s="1"/>
  <c r="J1199" i="9"/>
  <c r="I1199" i="9"/>
  <c r="J1198" i="9"/>
  <c r="I1198" i="9"/>
  <c r="J1197" i="9"/>
  <c r="I1197" i="9"/>
  <c r="I1196" i="9"/>
  <c r="J1196" i="9" s="1"/>
  <c r="I1195" i="9"/>
  <c r="J1195" i="9" s="1"/>
  <c r="J1194" i="9"/>
  <c r="I1194" i="9"/>
  <c r="J1193" i="9"/>
  <c r="I1193" i="9"/>
  <c r="I1192" i="9"/>
  <c r="J1192" i="9" s="1"/>
  <c r="J1191" i="9"/>
  <c r="I1191" i="9"/>
  <c r="I1190" i="9"/>
  <c r="J1190" i="9" s="1"/>
  <c r="I1189" i="9"/>
  <c r="J1189" i="9" s="1"/>
  <c r="I1188" i="9"/>
  <c r="J1188" i="9" s="1"/>
  <c r="I1187" i="9"/>
  <c r="J1187" i="9" s="1"/>
  <c r="I1186" i="9"/>
  <c r="J1186" i="9" s="1"/>
  <c r="I1185" i="9"/>
  <c r="J1185" i="9" s="1"/>
  <c r="I1184" i="9"/>
  <c r="J1184" i="9" s="1"/>
  <c r="J1183" i="9"/>
  <c r="I1183" i="9"/>
  <c r="J1182" i="9"/>
  <c r="I1182" i="9"/>
  <c r="J1181" i="9"/>
  <c r="I1181" i="9"/>
  <c r="I1180" i="9"/>
  <c r="J1180" i="9" s="1"/>
  <c r="J1179" i="9"/>
  <c r="I1179" i="9"/>
  <c r="I1178" i="9"/>
  <c r="J1178" i="9" s="1"/>
  <c r="I1177" i="9"/>
  <c r="J1177" i="9" s="1"/>
  <c r="I1176" i="9"/>
  <c r="J1176" i="9" s="1"/>
  <c r="J1175" i="9"/>
  <c r="I1175" i="9"/>
  <c r="J1174" i="9"/>
  <c r="I1174" i="9"/>
  <c r="J1173" i="9"/>
  <c r="I1173" i="9"/>
  <c r="I1172" i="9"/>
  <c r="J1172" i="9" s="1"/>
  <c r="J1171" i="9"/>
  <c r="I1171" i="9"/>
  <c r="I1170" i="9"/>
  <c r="J1170" i="9" s="1"/>
  <c r="I1169" i="9"/>
  <c r="J1169" i="9" s="1"/>
  <c r="I1168" i="9"/>
  <c r="J1168" i="9" s="1"/>
  <c r="J1167" i="9"/>
  <c r="I1167" i="9"/>
  <c r="J1166" i="9"/>
  <c r="I1166" i="9"/>
  <c r="J1165" i="9"/>
  <c r="I1165" i="9"/>
  <c r="I1164" i="9"/>
  <c r="J1164" i="9" s="1"/>
  <c r="I1163" i="9"/>
  <c r="J1163" i="9" s="1"/>
  <c r="J1162" i="9"/>
  <c r="I1162" i="9"/>
  <c r="J1161" i="9"/>
  <c r="I1161" i="9"/>
  <c r="I1160" i="9"/>
  <c r="J1160" i="9" s="1"/>
  <c r="J1159" i="9"/>
  <c r="I1159" i="9"/>
  <c r="I1158" i="9"/>
  <c r="J1158" i="9" s="1"/>
  <c r="I1157" i="9"/>
  <c r="J1157" i="9" s="1"/>
  <c r="I1156" i="9"/>
  <c r="J1156" i="9" s="1"/>
  <c r="I1155" i="9"/>
  <c r="J1155" i="9" s="1"/>
  <c r="I1154" i="9"/>
  <c r="J1154" i="9" s="1"/>
  <c r="J1153" i="9"/>
  <c r="I1153" i="9"/>
  <c r="I1152" i="9"/>
  <c r="J1152" i="9" s="1"/>
  <c r="J1151" i="9"/>
  <c r="I1151" i="9"/>
  <c r="J1150" i="9"/>
  <c r="I1150" i="9"/>
  <c r="I1149" i="9"/>
  <c r="J1149" i="9" s="1"/>
  <c r="I1148" i="9"/>
  <c r="J1148" i="9" s="1"/>
  <c r="J1147" i="9"/>
  <c r="I1147" i="9"/>
  <c r="I1146" i="9"/>
  <c r="J1146" i="9" s="1"/>
  <c r="I1145" i="9"/>
  <c r="J1145" i="9" s="1"/>
  <c r="I1144" i="9"/>
  <c r="J1144" i="9" s="1"/>
  <c r="I1143" i="9"/>
  <c r="J1143" i="9" s="1"/>
  <c r="J1142" i="9"/>
  <c r="I1142" i="9"/>
  <c r="J1141" i="9"/>
  <c r="I1141" i="9"/>
  <c r="I1140" i="9"/>
  <c r="J1140" i="9" s="1"/>
  <c r="I1139" i="9"/>
  <c r="J1139" i="9" s="1"/>
  <c r="J1138" i="9"/>
  <c r="I1138" i="9"/>
  <c r="I1137" i="9"/>
  <c r="J1137" i="9" s="1"/>
  <c r="I1136" i="9"/>
  <c r="J1136" i="9" s="1"/>
  <c r="J1135" i="9"/>
  <c r="I1135" i="9"/>
  <c r="I1134" i="9"/>
  <c r="J1134" i="9" s="1"/>
  <c r="J1133" i="9"/>
  <c r="I1133" i="9"/>
  <c r="I1132" i="9"/>
  <c r="J1132" i="9" s="1"/>
  <c r="I1131" i="9"/>
  <c r="J1131" i="9" s="1"/>
  <c r="J1130" i="9"/>
  <c r="I1130" i="9"/>
  <c r="I1129" i="9"/>
  <c r="J1129" i="9" s="1"/>
  <c r="I1128" i="9"/>
  <c r="J1128" i="9" s="1"/>
  <c r="J1127" i="9"/>
  <c r="I1127" i="9"/>
  <c r="I1126" i="9"/>
  <c r="J1126" i="9" s="1"/>
  <c r="J1125" i="9"/>
  <c r="I1125" i="9"/>
  <c r="I1124" i="9"/>
  <c r="J1124" i="9" s="1"/>
  <c r="I1123" i="9"/>
  <c r="J1123" i="9" s="1"/>
  <c r="I1122" i="9"/>
  <c r="J1122" i="9" s="1"/>
  <c r="J1121" i="9"/>
  <c r="I1121" i="9"/>
  <c r="I1120" i="9"/>
  <c r="J1120" i="9" s="1"/>
  <c r="J1119" i="9"/>
  <c r="I1119" i="9"/>
  <c r="J1118" i="9"/>
  <c r="I1118" i="9"/>
  <c r="I1117" i="9"/>
  <c r="J1117" i="9" s="1"/>
  <c r="I1116" i="9"/>
  <c r="J1116" i="9" s="1"/>
  <c r="J1115" i="9"/>
  <c r="I1115" i="9"/>
  <c r="I1114" i="9"/>
  <c r="J1114" i="9" s="1"/>
  <c r="I1113" i="9"/>
  <c r="J1113" i="9" s="1"/>
  <c r="I1112" i="9"/>
  <c r="J1112" i="9" s="1"/>
  <c r="I1111" i="9"/>
  <c r="J1111" i="9" s="1"/>
  <c r="J1110" i="9"/>
  <c r="I1110" i="9"/>
  <c r="J1109" i="9"/>
  <c r="I1109" i="9"/>
  <c r="I1108" i="9"/>
  <c r="J1108" i="9" s="1"/>
  <c r="J1107" i="9"/>
  <c r="I1107" i="9"/>
  <c r="J1106" i="9"/>
  <c r="I1106" i="9"/>
  <c r="I1105" i="9"/>
  <c r="J1105" i="9" s="1"/>
  <c r="I1104" i="9"/>
  <c r="J1104" i="9" s="1"/>
  <c r="I1103" i="9"/>
  <c r="J1103" i="9" s="1"/>
  <c r="J1102" i="9"/>
  <c r="I1102" i="9"/>
  <c r="J1101" i="9"/>
  <c r="I1101" i="9"/>
  <c r="I1100" i="9"/>
  <c r="J1100" i="9" s="1"/>
  <c r="I1099" i="9"/>
  <c r="J1099" i="9" s="1"/>
  <c r="I1098" i="9"/>
  <c r="J1098" i="9" s="1"/>
  <c r="J1097" i="9"/>
  <c r="I1097" i="9"/>
  <c r="I1096" i="9"/>
  <c r="J1096" i="9" s="1"/>
  <c r="J1095" i="9"/>
  <c r="I1095" i="9"/>
  <c r="J1094" i="9"/>
  <c r="I1094" i="9"/>
  <c r="I1093" i="9"/>
  <c r="J1093" i="9" s="1"/>
  <c r="I1092" i="9"/>
  <c r="J1092" i="9" s="1"/>
  <c r="I1091" i="9"/>
  <c r="J1091" i="9" s="1"/>
  <c r="I1090" i="9"/>
  <c r="J1090" i="9" s="1"/>
  <c r="J1089" i="9"/>
  <c r="I1089" i="9"/>
  <c r="I1088" i="9"/>
  <c r="J1088" i="9" s="1"/>
  <c r="J1087" i="9"/>
  <c r="I1087" i="9"/>
  <c r="J1086" i="9"/>
  <c r="I1086" i="9"/>
  <c r="I1085" i="9"/>
  <c r="J1085" i="9" s="1"/>
  <c r="I1084" i="9"/>
  <c r="J1084" i="9" s="1"/>
  <c r="I1083" i="9"/>
  <c r="J1083" i="9" s="1"/>
  <c r="I1082" i="9"/>
  <c r="J1082" i="9" s="1"/>
  <c r="I1081" i="9"/>
  <c r="J1081" i="9" s="1"/>
  <c r="I1080" i="9"/>
  <c r="J1080" i="9" s="1"/>
  <c r="I1079" i="9"/>
  <c r="J1079" i="9" s="1"/>
  <c r="J1078" i="9"/>
  <c r="I1078" i="9"/>
  <c r="J1077" i="9"/>
  <c r="I1077" i="9"/>
  <c r="I1076" i="9"/>
  <c r="J1076" i="9" s="1"/>
  <c r="J1075" i="9"/>
  <c r="I1075" i="9"/>
  <c r="J1074" i="9"/>
  <c r="I1074" i="9"/>
  <c r="I1073" i="9"/>
  <c r="J1073" i="9" s="1"/>
  <c r="I1072" i="9"/>
  <c r="J1072" i="9" s="1"/>
  <c r="J1071" i="9"/>
  <c r="I1071" i="9"/>
  <c r="J1070" i="9"/>
  <c r="I1070" i="9"/>
  <c r="J1069" i="9"/>
  <c r="I1069" i="9"/>
  <c r="I1068" i="9"/>
  <c r="J1068" i="9" s="1"/>
  <c r="I1067" i="9"/>
  <c r="J1067" i="9" s="1"/>
  <c r="J1066" i="9"/>
  <c r="I1066" i="9"/>
  <c r="J1065" i="9"/>
  <c r="I1065" i="9"/>
  <c r="I1064" i="9"/>
  <c r="J1064" i="9" s="1"/>
  <c r="J1063" i="9"/>
  <c r="I1063" i="9"/>
  <c r="I1062" i="9"/>
  <c r="J1062" i="9" s="1"/>
  <c r="I1061" i="9"/>
  <c r="J1061" i="9" s="1"/>
  <c r="I1060" i="9"/>
  <c r="J1060" i="9" s="1"/>
  <c r="I1059" i="9"/>
  <c r="J1059" i="9" s="1"/>
  <c r="I1058" i="9"/>
  <c r="J1058" i="9" s="1"/>
  <c r="I1057" i="9"/>
  <c r="J1057" i="9" s="1"/>
  <c r="I1056" i="9"/>
  <c r="J1056" i="9" s="1"/>
  <c r="J1055" i="9"/>
  <c r="I1055" i="9"/>
  <c r="J1054" i="9"/>
  <c r="I1054" i="9"/>
  <c r="J1053" i="9"/>
  <c r="I1053" i="9"/>
  <c r="I1052" i="9"/>
  <c r="J1052" i="9" s="1"/>
  <c r="J1051" i="9"/>
  <c r="I1051" i="9"/>
  <c r="I1050" i="9"/>
  <c r="J1050" i="9" s="1"/>
  <c r="I1049" i="9"/>
  <c r="J1049" i="9" s="1"/>
  <c r="I1048" i="9"/>
  <c r="J1048" i="9" s="1"/>
  <c r="J1047" i="9"/>
  <c r="I1047" i="9"/>
  <c r="J1046" i="9"/>
  <c r="I1046" i="9"/>
  <c r="J1045" i="9"/>
  <c r="I1045" i="9"/>
  <c r="I1044" i="9"/>
  <c r="J1044" i="9" s="1"/>
  <c r="J1043" i="9"/>
  <c r="I1043" i="9"/>
  <c r="I1042" i="9"/>
  <c r="J1042" i="9" s="1"/>
  <c r="I1041" i="9"/>
  <c r="J1041" i="9" s="1"/>
  <c r="I1040" i="9"/>
  <c r="J1040" i="9" s="1"/>
  <c r="J1039" i="9"/>
  <c r="I1039" i="9"/>
  <c r="J1038" i="9"/>
  <c r="I1038" i="9"/>
  <c r="J1037" i="9"/>
  <c r="I1037" i="9"/>
  <c r="I1036" i="9"/>
  <c r="J1036" i="9" s="1"/>
  <c r="I1035" i="9"/>
  <c r="J1035" i="9" s="1"/>
  <c r="J1034" i="9"/>
  <c r="I1034" i="9"/>
  <c r="J1033" i="9"/>
  <c r="I1033" i="9"/>
  <c r="I1032" i="9"/>
  <c r="J1032" i="9" s="1"/>
  <c r="I1031" i="9"/>
  <c r="J1031" i="9" s="1"/>
  <c r="J1030" i="9"/>
  <c r="I1030" i="9"/>
  <c r="J1029" i="9"/>
  <c r="I1029" i="9"/>
  <c r="I1028" i="9"/>
  <c r="J1028" i="9" s="1"/>
  <c r="I1027" i="9"/>
  <c r="J1027" i="9" s="1"/>
  <c r="I1026" i="9"/>
  <c r="J1026" i="9" s="1"/>
  <c r="J1025" i="9"/>
  <c r="I1025" i="9"/>
  <c r="I1024" i="9"/>
  <c r="J1024" i="9" s="1"/>
  <c r="I1023" i="9"/>
  <c r="J1023" i="9" s="1"/>
  <c r="J1022" i="9"/>
  <c r="I1022" i="9"/>
  <c r="I1021" i="9"/>
  <c r="J1021" i="9" s="1"/>
  <c r="I1020" i="9"/>
  <c r="J1020" i="9" s="1"/>
  <c r="I1019" i="9"/>
  <c r="J1019" i="9" s="1"/>
  <c r="J1018" i="9"/>
  <c r="I1018" i="9"/>
  <c r="J1017" i="9"/>
  <c r="I1017" i="9"/>
  <c r="I1016" i="9"/>
  <c r="J1016" i="9" s="1"/>
  <c r="I1015" i="9"/>
  <c r="J1015" i="9" s="1"/>
  <c r="J1014" i="9"/>
  <c r="I1014" i="9"/>
  <c r="J1013" i="9"/>
  <c r="I1013" i="9"/>
  <c r="I1012" i="9"/>
  <c r="J1012" i="9" s="1"/>
  <c r="I1011" i="9"/>
  <c r="J1011" i="9" s="1"/>
  <c r="I1010" i="9"/>
  <c r="J1010" i="9" s="1"/>
  <c r="J1009" i="9"/>
  <c r="I1009" i="9"/>
  <c r="I1008" i="9"/>
  <c r="J1008" i="9" s="1"/>
  <c r="I1007" i="9"/>
  <c r="J1007" i="9" s="1"/>
  <c r="J1006" i="9"/>
  <c r="I1006" i="9"/>
  <c r="I1005" i="9"/>
  <c r="J1005" i="9" s="1"/>
  <c r="I1004" i="9"/>
  <c r="J1004" i="9" s="1"/>
  <c r="I1003" i="9"/>
  <c r="J1003" i="9" s="1"/>
  <c r="J1002" i="9"/>
  <c r="I1002" i="9"/>
  <c r="J1001" i="9"/>
  <c r="I1001" i="9"/>
  <c r="I1000" i="9"/>
  <c r="J1000" i="9" s="1"/>
  <c r="I999" i="9"/>
  <c r="J999" i="9" s="1"/>
  <c r="J998" i="9"/>
  <c r="I998" i="9"/>
  <c r="J997" i="9"/>
  <c r="I997" i="9"/>
  <c r="I996" i="9"/>
  <c r="J996" i="9" s="1"/>
  <c r="I995" i="9"/>
  <c r="J995" i="9" s="1"/>
  <c r="I994" i="9"/>
  <c r="J994" i="9" s="1"/>
  <c r="J993" i="9"/>
  <c r="I993" i="9"/>
  <c r="I992" i="9"/>
  <c r="J992" i="9" s="1"/>
  <c r="I991" i="9"/>
  <c r="J991" i="9" s="1"/>
  <c r="J990" i="9"/>
  <c r="I990" i="9"/>
  <c r="I989" i="9"/>
  <c r="J989" i="9" s="1"/>
  <c r="I988" i="9"/>
  <c r="J988" i="9" s="1"/>
  <c r="I987" i="9"/>
  <c r="J987" i="9" s="1"/>
  <c r="J986" i="9"/>
  <c r="I986" i="9"/>
  <c r="J985" i="9"/>
  <c r="I985" i="9"/>
  <c r="I984" i="9"/>
  <c r="J984" i="9" s="1"/>
  <c r="I983" i="9"/>
  <c r="J983" i="9" s="1"/>
  <c r="J982" i="9"/>
  <c r="I982" i="9"/>
  <c r="J981" i="9"/>
  <c r="I981" i="9"/>
  <c r="I980" i="9"/>
  <c r="J980" i="9" s="1"/>
  <c r="I979" i="9"/>
  <c r="J979" i="9" s="1"/>
  <c r="I978" i="9"/>
  <c r="J978" i="9" s="1"/>
  <c r="J977" i="9"/>
  <c r="I977" i="9"/>
  <c r="I976" i="9"/>
  <c r="J976" i="9" s="1"/>
  <c r="I975" i="9"/>
  <c r="J975" i="9" s="1"/>
  <c r="J974" i="9"/>
  <c r="I974" i="9"/>
  <c r="I973" i="9"/>
  <c r="J973" i="9" s="1"/>
  <c r="I972" i="9"/>
  <c r="J972" i="9" s="1"/>
  <c r="I971" i="9"/>
  <c r="J971" i="9" s="1"/>
  <c r="J970" i="9"/>
  <c r="I970" i="9"/>
  <c r="J969" i="9"/>
  <c r="I969" i="9"/>
  <c r="I968" i="9"/>
  <c r="J968" i="9" s="1"/>
  <c r="I967" i="9"/>
  <c r="J967" i="9" s="1"/>
  <c r="J966" i="9"/>
  <c r="I966" i="9"/>
  <c r="J965" i="9"/>
  <c r="I965" i="9"/>
  <c r="I964" i="9"/>
  <c r="J964" i="9" s="1"/>
  <c r="I963" i="9"/>
  <c r="J963" i="9" s="1"/>
  <c r="I962" i="9"/>
  <c r="J962" i="9" s="1"/>
  <c r="J961" i="9"/>
  <c r="I961" i="9"/>
  <c r="I960" i="9"/>
  <c r="J960" i="9" s="1"/>
  <c r="I959" i="9"/>
  <c r="J959" i="9" s="1"/>
  <c r="J958" i="9"/>
  <c r="I958" i="9"/>
  <c r="I957" i="9"/>
  <c r="J957" i="9" s="1"/>
  <c r="I956" i="9"/>
  <c r="J956" i="9" s="1"/>
  <c r="I955" i="9"/>
  <c r="J955" i="9" s="1"/>
  <c r="J954" i="9"/>
  <c r="I954" i="9"/>
  <c r="J953" i="9"/>
  <c r="I953" i="9"/>
  <c r="I952" i="9"/>
  <c r="J952" i="9" s="1"/>
  <c r="I951" i="9"/>
  <c r="J951" i="9" s="1"/>
  <c r="J950" i="9"/>
  <c r="I950" i="9"/>
  <c r="J949" i="9"/>
  <c r="I949" i="9"/>
  <c r="I948" i="9"/>
  <c r="J948" i="9" s="1"/>
  <c r="I947" i="9"/>
  <c r="J947" i="9" s="1"/>
  <c r="I946" i="9"/>
  <c r="J946" i="9" s="1"/>
  <c r="J945" i="9"/>
  <c r="I945" i="9"/>
  <c r="I944" i="9"/>
  <c r="J944" i="9" s="1"/>
  <c r="I943" i="9"/>
  <c r="J943" i="9" s="1"/>
  <c r="J942" i="9"/>
  <c r="I942" i="9"/>
  <c r="I941" i="9"/>
  <c r="J941" i="9" s="1"/>
  <c r="I940" i="9"/>
  <c r="J940" i="9" s="1"/>
  <c r="I939" i="9"/>
  <c r="J939" i="9" s="1"/>
  <c r="J938" i="9"/>
  <c r="I938" i="9"/>
  <c r="J937" i="9"/>
  <c r="I937" i="9"/>
  <c r="I936" i="9"/>
  <c r="J936" i="9" s="1"/>
  <c r="I935" i="9"/>
  <c r="J935" i="9" s="1"/>
  <c r="J934" i="9"/>
  <c r="I934" i="9"/>
  <c r="J933" i="9"/>
  <c r="I933" i="9"/>
  <c r="I932" i="9"/>
  <c r="J932" i="9" s="1"/>
  <c r="I931" i="9"/>
  <c r="J931" i="9" s="1"/>
  <c r="I930" i="9"/>
  <c r="J930" i="9" s="1"/>
  <c r="J929" i="9"/>
  <c r="I929" i="9"/>
  <c r="I928" i="9"/>
  <c r="J928" i="9" s="1"/>
  <c r="I927" i="9"/>
  <c r="J927" i="9" s="1"/>
  <c r="J926" i="9"/>
  <c r="I926" i="9"/>
  <c r="I925" i="9"/>
  <c r="J925" i="9" s="1"/>
  <c r="I924" i="9"/>
  <c r="J924" i="9" s="1"/>
  <c r="I923" i="9"/>
  <c r="J923" i="9" s="1"/>
  <c r="J922" i="9"/>
  <c r="I922" i="9"/>
  <c r="J921" i="9"/>
  <c r="I921" i="9"/>
  <c r="I920" i="9"/>
  <c r="J920" i="9" s="1"/>
  <c r="I919" i="9"/>
  <c r="J919" i="9" s="1"/>
  <c r="J918" i="9"/>
  <c r="I918" i="9"/>
  <c r="J917" i="9"/>
  <c r="I917" i="9"/>
  <c r="I916" i="9"/>
  <c r="J916" i="9" s="1"/>
  <c r="I915" i="9"/>
  <c r="J915" i="9" s="1"/>
  <c r="I914" i="9"/>
  <c r="J914" i="9" s="1"/>
  <c r="J913" i="9"/>
  <c r="I913" i="9"/>
  <c r="I912" i="9"/>
  <c r="J912" i="9" s="1"/>
  <c r="I911" i="9"/>
  <c r="J911" i="9" s="1"/>
  <c r="J910" i="9"/>
  <c r="I910" i="9"/>
  <c r="I909" i="9"/>
  <c r="J909" i="9" s="1"/>
  <c r="I908" i="9"/>
  <c r="J908" i="9" s="1"/>
  <c r="I907" i="9"/>
  <c r="J907" i="9" s="1"/>
  <c r="J906" i="9"/>
  <c r="I906" i="9"/>
  <c r="J905" i="9"/>
  <c r="I905" i="9"/>
  <c r="I904" i="9"/>
  <c r="J904" i="9" s="1"/>
  <c r="I903" i="9"/>
  <c r="J903" i="9" s="1"/>
  <c r="J902" i="9"/>
  <c r="I902" i="9"/>
  <c r="J901" i="9"/>
  <c r="I901" i="9"/>
  <c r="I900" i="9"/>
  <c r="J900" i="9" s="1"/>
  <c r="I899" i="9"/>
  <c r="J899" i="9" s="1"/>
  <c r="I898" i="9"/>
  <c r="J898" i="9" s="1"/>
  <c r="J897" i="9"/>
  <c r="I897" i="9"/>
  <c r="I896" i="9"/>
  <c r="J896" i="9" s="1"/>
  <c r="I895" i="9"/>
  <c r="J895" i="9" s="1"/>
  <c r="J894" i="9"/>
  <c r="I894" i="9"/>
  <c r="I893" i="9"/>
  <c r="J893" i="9" s="1"/>
  <c r="I892" i="9"/>
  <c r="J892" i="9" s="1"/>
  <c r="I891" i="9"/>
  <c r="J891" i="9" s="1"/>
  <c r="J890" i="9"/>
  <c r="I890" i="9"/>
  <c r="J889" i="9"/>
  <c r="I889" i="9"/>
  <c r="I888" i="9"/>
  <c r="J888" i="9" s="1"/>
  <c r="I887" i="9"/>
  <c r="J887" i="9" s="1"/>
  <c r="J886" i="9"/>
  <c r="I886" i="9"/>
  <c r="J885" i="9"/>
  <c r="I885" i="9"/>
  <c r="I884" i="9"/>
  <c r="J884" i="9" s="1"/>
  <c r="I883" i="9"/>
  <c r="J883" i="9" s="1"/>
  <c r="I882" i="9"/>
  <c r="J882" i="9" s="1"/>
  <c r="J881" i="9"/>
  <c r="I881" i="9"/>
  <c r="I880" i="9"/>
  <c r="J880" i="9" s="1"/>
  <c r="I879" i="9"/>
  <c r="J879" i="9" s="1"/>
  <c r="J878" i="9"/>
  <c r="I878" i="9"/>
  <c r="I877" i="9"/>
  <c r="J877" i="9" s="1"/>
  <c r="I876" i="9"/>
  <c r="J876" i="9" s="1"/>
  <c r="I875" i="9"/>
  <c r="J875" i="9" s="1"/>
  <c r="J874" i="9"/>
  <c r="I874" i="9"/>
  <c r="J873" i="9"/>
  <c r="I873" i="9"/>
  <c r="I872" i="9"/>
  <c r="J872" i="9" s="1"/>
  <c r="I871" i="9"/>
  <c r="J871" i="9" s="1"/>
  <c r="J870" i="9"/>
  <c r="I870" i="9"/>
  <c r="J869" i="9"/>
  <c r="I869" i="9"/>
  <c r="I868" i="9"/>
  <c r="J868" i="9" s="1"/>
  <c r="I867" i="9"/>
  <c r="J867" i="9" s="1"/>
  <c r="I866" i="9"/>
  <c r="J866" i="9" s="1"/>
  <c r="J865" i="9"/>
  <c r="I865" i="9"/>
  <c r="I864" i="9"/>
  <c r="J864" i="9" s="1"/>
  <c r="I863" i="9"/>
  <c r="J863" i="9" s="1"/>
  <c r="J862" i="9"/>
  <c r="I862" i="9"/>
  <c r="I861" i="9"/>
  <c r="J861" i="9" s="1"/>
  <c r="I860" i="9"/>
  <c r="J860" i="9" s="1"/>
  <c r="I859" i="9"/>
  <c r="J859" i="9" s="1"/>
  <c r="J858" i="9"/>
  <c r="I858" i="9"/>
  <c r="J857" i="9"/>
  <c r="I857" i="9"/>
  <c r="I856" i="9"/>
  <c r="J856" i="9" s="1"/>
  <c r="I855" i="9"/>
  <c r="J855" i="9" s="1"/>
  <c r="J854" i="9"/>
  <c r="I854" i="9"/>
  <c r="J853" i="9"/>
  <c r="I853" i="9"/>
  <c r="I852" i="9"/>
  <c r="J852" i="9" s="1"/>
  <c r="I851" i="9"/>
  <c r="J851" i="9" s="1"/>
  <c r="I850" i="9"/>
  <c r="J850" i="9" s="1"/>
  <c r="J849" i="9"/>
  <c r="I849" i="9"/>
  <c r="I848" i="9"/>
  <c r="J848" i="9" s="1"/>
  <c r="I847" i="9"/>
  <c r="J847" i="9" s="1"/>
  <c r="J846" i="9"/>
  <c r="I846" i="9"/>
  <c r="I845" i="9"/>
  <c r="J845" i="9" s="1"/>
  <c r="I844" i="9"/>
  <c r="J844" i="9" s="1"/>
  <c r="I843" i="9"/>
  <c r="J843" i="9" s="1"/>
  <c r="J842" i="9"/>
  <c r="I842" i="9"/>
  <c r="J841" i="9"/>
  <c r="I841" i="9"/>
  <c r="I840" i="9"/>
  <c r="J840" i="9" s="1"/>
  <c r="I839" i="9"/>
  <c r="J839" i="9" s="1"/>
  <c r="J838" i="9"/>
  <c r="I838" i="9"/>
  <c r="J837" i="9"/>
  <c r="I837" i="9"/>
  <c r="I836" i="9"/>
  <c r="J836" i="9" s="1"/>
  <c r="I835" i="9"/>
  <c r="J835" i="9" s="1"/>
  <c r="I834" i="9"/>
  <c r="J834" i="9" s="1"/>
  <c r="J833" i="9"/>
  <c r="I833" i="9"/>
  <c r="I832" i="9"/>
  <c r="J832" i="9" s="1"/>
  <c r="I831" i="9"/>
  <c r="J831" i="9" s="1"/>
  <c r="J830" i="9"/>
  <c r="I830" i="9"/>
  <c r="I829" i="9"/>
  <c r="J829" i="9" s="1"/>
  <c r="I828" i="9"/>
  <c r="J828" i="9" s="1"/>
  <c r="I827" i="9"/>
  <c r="J827" i="9" s="1"/>
  <c r="J826" i="9"/>
  <c r="I826" i="9"/>
  <c r="J825" i="9"/>
  <c r="I825" i="9"/>
  <c r="I824" i="9"/>
  <c r="J824" i="9" s="1"/>
  <c r="I823" i="9"/>
  <c r="J823" i="9" s="1"/>
  <c r="J822" i="9"/>
  <c r="I822" i="9"/>
  <c r="J821" i="9"/>
  <c r="I821" i="9"/>
  <c r="I820" i="9"/>
  <c r="J820" i="9" s="1"/>
  <c r="I819" i="9"/>
  <c r="J819" i="9" s="1"/>
  <c r="I818" i="9"/>
  <c r="J818" i="9" s="1"/>
  <c r="J817" i="9"/>
  <c r="I817" i="9"/>
  <c r="I816" i="9"/>
  <c r="J816" i="9" s="1"/>
  <c r="I815" i="9"/>
  <c r="J815" i="9" s="1"/>
  <c r="J814" i="9"/>
  <c r="I814" i="9"/>
  <c r="I813" i="9"/>
  <c r="J813" i="9" s="1"/>
  <c r="I812" i="9"/>
  <c r="J812" i="9" s="1"/>
  <c r="I811" i="9"/>
  <c r="J811" i="9" s="1"/>
  <c r="J810" i="9"/>
  <c r="I810" i="9"/>
  <c r="J809" i="9"/>
  <c r="I809" i="9"/>
  <c r="I808" i="9"/>
  <c r="J808" i="9" s="1"/>
  <c r="I807" i="9"/>
  <c r="J807" i="9" s="1"/>
  <c r="J806" i="9"/>
  <c r="I806" i="9"/>
  <c r="J805" i="9"/>
  <c r="I805" i="9"/>
  <c r="I804" i="9"/>
  <c r="J804" i="9" s="1"/>
  <c r="I803" i="9"/>
  <c r="J803" i="9" s="1"/>
  <c r="I802" i="9"/>
  <c r="J802" i="9" s="1"/>
  <c r="J801" i="9"/>
  <c r="I801" i="9"/>
  <c r="I800" i="9"/>
  <c r="J800" i="9" s="1"/>
  <c r="I799" i="9"/>
  <c r="J799" i="9" s="1"/>
  <c r="J798" i="9"/>
  <c r="I798" i="9"/>
  <c r="I797" i="9"/>
  <c r="J797" i="9" s="1"/>
  <c r="I796" i="9"/>
  <c r="J796" i="9" s="1"/>
  <c r="I795" i="9"/>
  <c r="J795" i="9" s="1"/>
  <c r="J794" i="9"/>
  <c r="I794" i="9"/>
  <c r="J793" i="9"/>
  <c r="I793" i="9"/>
  <c r="I792" i="9"/>
  <c r="J792" i="9" s="1"/>
  <c r="I791" i="9"/>
  <c r="J791" i="9" s="1"/>
  <c r="J790" i="9"/>
  <c r="I790" i="9"/>
  <c r="J789" i="9"/>
  <c r="I789" i="9"/>
  <c r="I788" i="9"/>
  <c r="J788" i="9" s="1"/>
  <c r="I787" i="9"/>
  <c r="J787" i="9" s="1"/>
  <c r="I786" i="9"/>
  <c r="J786" i="9" s="1"/>
  <c r="J785" i="9"/>
  <c r="I785" i="9"/>
  <c r="I784" i="9"/>
  <c r="J784" i="9" s="1"/>
  <c r="I783" i="9"/>
  <c r="J783" i="9" s="1"/>
  <c r="J782" i="9"/>
  <c r="I782" i="9"/>
  <c r="I781" i="9"/>
  <c r="J781" i="9" s="1"/>
  <c r="I780" i="9"/>
  <c r="J780" i="9" s="1"/>
  <c r="I779" i="9"/>
  <c r="J779" i="9" s="1"/>
  <c r="J778" i="9"/>
  <c r="I778" i="9"/>
  <c r="J777" i="9"/>
  <c r="I777" i="9"/>
  <c r="I776" i="9"/>
  <c r="J776" i="9" s="1"/>
  <c r="I775" i="9"/>
  <c r="J775" i="9" s="1"/>
  <c r="J774" i="9"/>
  <c r="I774" i="9"/>
  <c r="J773" i="9"/>
  <c r="I773" i="9"/>
  <c r="I772" i="9"/>
  <c r="J772" i="9" s="1"/>
  <c r="I771" i="9"/>
  <c r="J771" i="9" s="1"/>
  <c r="I770" i="9"/>
  <c r="J770" i="9" s="1"/>
  <c r="J769" i="9"/>
  <c r="I769" i="9"/>
  <c r="I768" i="9"/>
  <c r="J768" i="9" s="1"/>
  <c r="I767" i="9"/>
  <c r="J767" i="9" s="1"/>
  <c r="J766" i="9"/>
  <c r="I766" i="9"/>
  <c r="I765" i="9"/>
  <c r="J765" i="9" s="1"/>
  <c r="I764" i="9"/>
  <c r="J764" i="9" s="1"/>
  <c r="I763" i="9"/>
  <c r="J763" i="9" s="1"/>
  <c r="J762" i="9"/>
  <c r="I762" i="9"/>
  <c r="J761" i="9"/>
  <c r="I761" i="9"/>
  <c r="I760" i="9"/>
  <c r="J760" i="9" s="1"/>
  <c r="I759" i="9"/>
  <c r="J759" i="9" s="1"/>
  <c r="J758" i="9"/>
  <c r="I758" i="9"/>
  <c r="J757" i="9"/>
  <c r="I757" i="9"/>
  <c r="I756" i="9"/>
  <c r="J756" i="9" s="1"/>
  <c r="I755" i="9"/>
  <c r="J755" i="9" s="1"/>
  <c r="I754" i="9"/>
  <c r="J754" i="9" s="1"/>
  <c r="J753" i="9"/>
  <c r="I753" i="9"/>
  <c r="I752" i="9"/>
  <c r="J752" i="9" s="1"/>
  <c r="I751" i="9"/>
  <c r="J751" i="9" s="1"/>
  <c r="J750" i="9"/>
  <c r="I750" i="9"/>
  <c r="I749" i="9"/>
  <c r="J749" i="9" s="1"/>
  <c r="I748" i="9"/>
  <c r="J748" i="9" s="1"/>
  <c r="I747" i="9"/>
  <c r="J747" i="9" s="1"/>
  <c r="J746" i="9"/>
  <c r="I746" i="9"/>
  <c r="J745" i="9"/>
  <c r="I745" i="9"/>
  <c r="I744" i="9"/>
  <c r="J744" i="9" s="1"/>
  <c r="I743" i="9"/>
  <c r="J743" i="9" s="1"/>
  <c r="J742" i="9"/>
  <c r="I742" i="9"/>
  <c r="J741" i="9"/>
  <c r="I741" i="9"/>
  <c r="I740" i="9"/>
  <c r="J740" i="9" s="1"/>
  <c r="I739" i="9"/>
  <c r="J739" i="9" s="1"/>
  <c r="I738" i="9"/>
  <c r="J738" i="9" s="1"/>
  <c r="J737" i="9"/>
  <c r="I737" i="9"/>
  <c r="I736" i="9"/>
  <c r="J736" i="9" s="1"/>
  <c r="I735" i="9"/>
  <c r="J735" i="9" s="1"/>
  <c r="J734" i="9"/>
  <c r="I734" i="9"/>
  <c r="I733" i="9"/>
  <c r="J733" i="9" s="1"/>
  <c r="I732" i="9"/>
  <c r="J732" i="9" s="1"/>
  <c r="I731" i="9"/>
  <c r="J731" i="9" s="1"/>
  <c r="J730" i="9"/>
  <c r="I730" i="9"/>
  <c r="J729" i="9"/>
  <c r="I729" i="9"/>
  <c r="I728" i="9"/>
  <c r="J728" i="9" s="1"/>
  <c r="I727" i="9"/>
  <c r="J727" i="9" s="1"/>
  <c r="J726" i="9"/>
  <c r="I726" i="9"/>
  <c r="J725" i="9"/>
  <c r="I725" i="9"/>
  <c r="I724" i="9"/>
  <c r="J724" i="9" s="1"/>
  <c r="I723" i="9"/>
  <c r="J723" i="9" s="1"/>
  <c r="I722" i="9"/>
  <c r="J722" i="9" s="1"/>
  <c r="J721" i="9"/>
  <c r="I721" i="9"/>
  <c r="I720" i="9"/>
  <c r="J720" i="9" s="1"/>
  <c r="I719" i="9"/>
  <c r="J719" i="9" s="1"/>
  <c r="J718" i="9"/>
  <c r="I718" i="9"/>
  <c r="I717" i="9"/>
  <c r="J717" i="9" s="1"/>
  <c r="I716" i="9"/>
  <c r="J716" i="9" s="1"/>
  <c r="I715" i="9"/>
  <c r="J715" i="9" s="1"/>
  <c r="J714" i="9"/>
  <c r="I714" i="9"/>
  <c r="J713" i="9"/>
  <c r="I713" i="9"/>
  <c r="I712" i="9"/>
  <c r="J712" i="9" s="1"/>
  <c r="I711" i="9"/>
  <c r="J711" i="9" s="1"/>
  <c r="J710" i="9"/>
  <c r="I710" i="9"/>
  <c r="J709" i="9"/>
  <c r="I709" i="9"/>
  <c r="I708" i="9"/>
  <c r="J708" i="9" s="1"/>
  <c r="I707" i="9"/>
  <c r="J707" i="9" s="1"/>
  <c r="I706" i="9"/>
  <c r="J706" i="9" s="1"/>
  <c r="J705" i="9"/>
  <c r="I705" i="9"/>
  <c r="I704" i="9"/>
  <c r="J704" i="9" s="1"/>
  <c r="I703" i="9"/>
  <c r="J703" i="9" s="1"/>
  <c r="J702" i="9"/>
  <c r="I702" i="9"/>
  <c r="I701" i="9"/>
  <c r="J701" i="9" s="1"/>
  <c r="I700" i="9"/>
  <c r="J700" i="9" s="1"/>
  <c r="I699" i="9"/>
  <c r="J699" i="9" s="1"/>
  <c r="J698" i="9"/>
  <c r="I698" i="9"/>
  <c r="J697" i="9"/>
  <c r="I697" i="9"/>
  <c r="I696" i="9"/>
  <c r="J696" i="9" s="1"/>
  <c r="I695" i="9"/>
  <c r="J695" i="9" s="1"/>
  <c r="J694" i="9"/>
  <c r="I694" i="9"/>
  <c r="J693" i="9"/>
  <c r="I693" i="9"/>
  <c r="I692" i="9"/>
  <c r="J692" i="9" s="1"/>
  <c r="I691" i="9"/>
  <c r="J691" i="9" s="1"/>
  <c r="I690" i="9"/>
  <c r="J690" i="9" s="1"/>
  <c r="J689" i="9"/>
  <c r="I689" i="9"/>
  <c r="I688" i="9"/>
  <c r="J688" i="9" s="1"/>
  <c r="I687" i="9"/>
  <c r="J687" i="9" s="1"/>
  <c r="J686" i="9"/>
  <c r="I686" i="9"/>
  <c r="I685" i="9"/>
  <c r="J685" i="9" s="1"/>
  <c r="I684" i="9"/>
  <c r="J684" i="9" s="1"/>
  <c r="I683" i="9"/>
  <c r="J683" i="9" s="1"/>
  <c r="J682" i="9"/>
  <c r="I682" i="9"/>
  <c r="J681" i="9"/>
  <c r="I681" i="9"/>
  <c r="I680" i="9"/>
  <c r="J680" i="9" s="1"/>
  <c r="I679" i="9"/>
  <c r="J679" i="9" s="1"/>
  <c r="J678" i="9"/>
  <c r="I678" i="9"/>
  <c r="J677" i="9"/>
  <c r="I677" i="9"/>
  <c r="I676" i="9"/>
  <c r="J676" i="9" s="1"/>
  <c r="I675" i="9"/>
  <c r="J675" i="9" s="1"/>
  <c r="I674" i="9"/>
  <c r="J674" i="9" s="1"/>
  <c r="J673" i="9"/>
  <c r="I673" i="9"/>
  <c r="I672" i="9"/>
  <c r="J672" i="9" s="1"/>
  <c r="I671" i="9"/>
  <c r="J671" i="9" s="1"/>
  <c r="J670" i="9"/>
  <c r="I670" i="9"/>
  <c r="I669" i="9"/>
  <c r="J669" i="9" s="1"/>
  <c r="I668" i="9"/>
  <c r="J668" i="9" s="1"/>
  <c r="I667" i="9"/>
  <c r="J667" i="9" s="1"/>
  <c r="J666" i="9"/>
  <c r="I666" i="9"/>
  <c r="J665" i="9"/>
  <c r="I665" i="9"/>
  <c r="I664" i="9"/>
  <c r="J664" i="9" s="1"/>
  <c r="I663" i="9"/>
  <c r="J663" i="9" s="1"/>
  <c r="J662" i="9"/>
  <c r="I662" i="9"/>
  <c r="J661" i="9"/>
  <c r="I661" i="9"/>
  <c r="I660" i="9"/>
  <c r="J660" i="9" s="1"/>
  <c r="I659" i="9"/>
  <c r="J659" i="9" s="1"/>
  <c r="I658" i="9"/>
  <c r="J658" i="9" s="1"/>
  <c r="J657" i="9"/>
  <c r="I657" i="9"/>
  <c r="I656" i="9"/>
  <c r="J656" i="9" s="1"/>
  <c r="I655" i="9"/>
  <c r="J655" i="9" s="1"/>
  <c r="J654" i="9"/>
  <c r="I654" i="9"/>
  <c r="I653" i="9"/>
  <c r="J653" i="9" s="1"/>
  <c r="I652" i="9"/>
  <c r="J652" i="9" s="1"/>
  <c r="I651" i="9"/>
  <c r="J651" i="9" s="1"/>
  <c r="J650" i="9"/>
  <c r="I650" i="9"/>
  <c r="J649" i="9"/>
  <c r="I649" i="9"/>
  <c r="I648" i="9"/>
  <c r="J648" i="9" s="1"/>
  <c r="I647" i="9"/>
  <c r="J647" i="9" s="1"/>
  <c r="J646" i="9"/>
  <c r="I646" i="9"/>
  <c r="J645" i="9"/>
  <c r="I645" i="9"/>
  <c r="I644" i="9"/>
  <c r="J644" i="9" s="1"/>
  <c r="I643" i="9"/>
  <c r="J643" i="9" s="1"/>
  <c r="I642" i="9"/>
  <c r="J642" i="9" s="1"/>
  <c r="J641" i="9"/>
  <c r="I641" i="9"/>
  <c r="I640" i="9"/>
  <c r="J640" i="9" s="1"/>
  <c r="I639" i="9"/>
  <c r="J639" i="9" s="1"/>
  <c r="J638" i="9"/>
  <c r="I638" i="9"/>
  <c r="I637" i="9"/>
  <c r="J637" i="9" s="1"/>
  <c r="I636" i="9"/>
  <c r="J636" i="9" s="1"/>
  <c r="I635" i="9"/>
  <c r="J635" i="9" s="1"/>
  <c r="J634" i="9"/>
  <c r="I634" i="9"/>
  <c r="J633" i="9"/>
  <c r="I633" i="9"/>
  <c r="I632" i="9"/>
  <c r="J632" i="9" s="1"/>
  <c r="I631" i="9"/>
  <c r="J631" i="9" s="1"/>
  <c r="J630" i="9"/>
  <c r="I630" i="9"/>
  <c r="J629" i="9"/>
  <c r="I629" i="9"/>
  <c r="I628" i="9"/>
  <c r="J628" i="9" s="1"/>
  <c r="I627" i="9"/>
  <c r="J627" i="9" s="1"/>
  <c r="I626" i="9"/>
  <c r="J626" i="9" s="1"/>
  <c r="J625" i="9"/>
  <c r="I625" i="9"/>
  <c r="I624" i="9"/>
  <c r="J624" i="9" s="1"/>
  <c r="I623" i="9"/>
  <c r="J623" i="9" s="1"/>
  <c r="J622" i="9"/>
  <c r="I622" i="9"/>
  <c r="I621" i="9"/>
  <c r="J621" i="9" s="1"/>
  <c r="I620" i="9"/>
  <c r="J620" i="9" s="1"/>
  <c r="I619" i="9"/>
  <c r="J619" i="9" s="1"/>
  <c r="J618" i="9"/>
  <c r="I618" i="9"/>
  <c r="J617" i="9"/>
  <c r="I617" i="9"/>
  <c r="I616" i="9"/>
  <c r="J616" i="9" s="1"/>
  <c r="I615" i="9"/>
  <c r="J615" i="9" s="1"/>
  <c r="J614" i="9"/>
  <c r="I614" i="9"/>
  <c r="J613" i="9"/>
  <c r="I613" i="9"/>
  <c r="I612" i="9"/>
  <c r="J612" i="9" s="1"/>
  <c r="I611" i="9"/>
  <c r="J611" i="9" s="1"/>
  <c r="I610" i="9"/>
  <c r="J610" i="9" s="1"/>
  <c r="J609" i="9"/>
  <c r="I609" i="9"/>
  <c r="J608" i="9"/>
  <c r="I608" i="9"/>
  <c r="I607" i="9"/>
  <c r="J607" i="9" s="1"/>
  <c r="J606" i="9"/>
  <c r="I606" i="9"/>
  <c r="I605" i="9"/>
  <c r="J605" i="9" s="1"/>
  <c r="I604" i="9"/>
  <c r="J604" i="9" s="1"/>
  <c r="I603" i="9"/>
  <c r="J603" i="9" s="1"/>
  <c r="J602" i="9"/>
  <c r="I602" i="9"/>
  <c r="I601" i="9"/>
  <c r="J601" i="9" s="1"/>
  <c r="J600" i="9"/>
  <c r="I600" i="9"/>
  <c r="I599" i="9"/>
  <c r="J599" i="9" s="1"/>
  <c r="I598" i="9"/>
  <c r="J598" i="9" s="1"/>
  <c r="J597" i="9"/>
  <c r="I597" i="9"/>
  <c r="I596" i="9"/>
  <c r="J596" i="9" s="1"/>
  <c r="I595" i="9"/>
  <c r="J595" i="9" s="1"/>
  <c r="J594" i="9"/>
  <c r="I594" i="9"/>
  <c r="J593" i="9"/>
  <c r="I593" i="9"/>
  <c r="I592" i="9"/>
  <c r="J592" i="9" s="1"/>
  <c r="I591" i="9"/>
  <c r="J591" i="9" s="1"/>
  <c r="I590" i="9"/>
  <c r="J590" i="9" s="1"/>
  <c r="I589" i="9"/>
  <c r="J589" i="9" s="1"/>
  <c r="J588" i="9"/>
  <c r="I588" i="9"/>
  <c r="I587" i="9"/>
  <c r="J587" i="9" s="1"/>
  <c r="J586" i="9"/>
  <c r="I586" i="9"/>
  <c r="J585" i="9"/>
  <c r="I585" i="9"/>
  <c r="J584" i="9"/>
  <c r="I584" i="9"/>
  <c r="I583" i="9"/>
  <c r="J583" i="9" s="1"/>
  <c r="I582" i="9"/>
  <c r="J582" i="9" s="1"/>
  <c r="I581" i="9"/>
  <c r="J581" i="9" s="1"/>
  <c r="I580" i="9"/>
  <c r="J580" i="9" s="1"/>
  <c r="I579" i="9"/>
  <c r="J579" i="9" s="1"/>
  <c r="I578" i="9"/>
  <c r="J578" i="9" s="1"/>
  <c r="J577" i="9"/>
  <c r="I577" i="9"/>
  <c r="J576" i="9"/>
  <c r="I576" i="9"/>
  <c r="I575" i="9"/>
  <c r="J575" i="9" s="1"/>
  <c r="J574" i="9"/>
  <c r="I574" i="9"/>
  <c r="I573" i="9"/>
  <c r="J573" i="9" s="1"/>
  <c r="I572" i="9"/>
  <c r="J572" i="9" s="1"/>
  <c r="I571" i="9"/>
  <c r="J571" i="9" s="1"/>
  <c r="J570" i="9"/>
  <c r="I570" i="9"/>
  <c r="I569" i="9"/>
  <c r="J569" i="9" s="1"/>
  <c r="J568" i="9"/>
  <c r="I568" i="9"/>
  <c r="I567" i="9"/>
  <c r="J567" i="9" s="1"/>
  <c r="I566" i="9"/>
  <c r="J566" i="9" s="1"/>
  <c r="J565" i="9"/>
  <c r="I565" i="9"/>
  <c r="I564" i="9"/>
  <c r="J564" i="9" s="1"/>
  <c r="I563" i="9"/>
  <c r="J563" i="9" s="1"/>
  <c r="J562" i="9"/>
  <c r="I562" i="9"/>
  <c r="J561" i="9"/>
  <c r="I561" i="9"/>
  <c r="I560" i="9"/>
  <c r="J560" i="9" s="1"/>
  <c r="I559" i="9"/>
  <c r="J559" i="9" s="1"/>
  <c r="I558" i="9"/>
  <c r="J558" i="9" s="1"/>
  <c r="I557" i="9"/>
  <c r="J557" i="9" s="1"/>
  <c r="J556" i="9"/>
  <c r="I556" i="9"/>
  <c r="I555" i="9"/>
  <c r="J555" i="9" s="1"/>
  <c r="J554" i="9"/>
  <c r="I554" i="9"/>
  <c r="J553" i="9"/>
  <c r="I553" i="9"/>
  <c r="J552" i="9"/>
  <c r="I552" i="9"/>
  <c r="I551" i="9"/>
  <c r="J551" i="9" s="1"/>
  <c r="I550" i="9"/>
  <c r="J550" i="9" s="1"/>
  <c r="I549" i="9"/>
  <c r="J549" i="9" s="1"/>
  <c r="I548" i="9"/>
  <c r="J548" i="9" s="1"/>
  <c r="I547" i="9"/>
  <c r="J547" i="9" s="1"/>
  <c r="I546" i="9"/>
  <c r="J546" i="9" s="1"/>
  <c r="J545" i="9"/>
  <c r="I545" i="9"/>
  <c r="J544" i="9"/>
  <c r="I544" i="9"/>
  <c r="I543" i="9"/>
  <c r="J543" i="9" s="1"/>
  <c r="J542" i="9"/>
  <c r="I542" i="9"/>
  <c r="I541" i="9"/>
  <c r="J541" i="9" s="1"/>
  <c r="I540" i="9"/>
  <c r="J540" i="9" s="1"/>
  <c r="I539" i="9"/>
  <c r="J539" i="9" s="1"/>
  <c r="J538" i="9"/>
  <c r="I538" i="9"/>
  <c r="I537" i="9"/>
  <c r="J537" i="9" s="1"/>
  <c r="J536" i="9"/>
  <c r="I536" i="9"/>
  <c r="I535" i="9"/>
  <c r="J535" i="9" s="1"/>
  <c r="I534" i="9"/>
  <c r="J534" i="9" s="1"/>
  <c r="J533" i="9"/>
  <c r="I533" i="9"/>
  <c r="I532" i="9"/>
  <c r="J532" i="9" s="1"/>
  <c r="I531" i="9"/>
  <c r="J531" i="9" s="1"/>
  <c r="J530" i="9"/>
  <c r="I530" i="9"/>
  <c r="J529" i="9"/>
  <c r="I529" i="9"/>
  <c r="I528" i="9"/>
  <c r="J528" i="9" s="1"/>
  <c r="I527" i="9"/>
  <c r="J527" i="9" s="1"/>
  <c r="I526" i="9"/>
  <c r="J526" i="9" s="1"/>
  <c r="I525" i="9"/>
  <c r="J525" i="9" s="1"/>
  <c r="J524" i="9"/>
  <c r="I524" i="9"/>
  <c r="I523" i="9"/>
  <c r="J523" i="9" s="1"/>
  <c r="J522" i="9"/>
  <c r="I522" i="9"/>
  <c r="J521" i="9"/>
  <c r="I521" i="9"/>
  <c r="J520" i="9"/>
  <c r="I520" i="9"/>
  <c r="I519" i="9"/>
  <c r="J519" i="9" s="1"/>
  <c r="I518" i="9"/>
  <c r="J518" i="9" s="1"/>
  <c r="I517" i="9"/>
  <c r="J517" i="9" s="1"/>
  <c r="I516" i="9"/>
  <c r="J516" i="9" s="1"/>
  <c r="I515" i="9"/>
  <c r="J515" i="9" s="1"/>
  <c r="I514" i="9"/>
  <c r="J514" i="9" s="1"/>
  <c r="J513" i="9"/>
  <c r="I513" i="9"/>
  <c r="J512" i="9"/>
  <c r="I512" i="9"/>
  <c r="I511" i="9"/>
  <c r="J511" i="9" s="1"/>
  <c r="J510" i="9"/>
  <c r="I510" i="9"/>
  <c r="I509" i="9"/>
  <c r="J509" i="9" s="1"/>
  <c r="I508" i="9"/>
  <c r="J508" i="9" s="1"/>
  <c r="I507" i="9"/>
  <c r="J507" i="9" s="1"/>
  <c r="J506" i="9"/>
  <c r="I506" i="9"/>
  <c r="I505" i="9"/>
  <c r="J505" i="9" s="1"/>
  <c r="J504" i="9"/>
  <c r="I504" i="9"/>
  <c r="I503" i="9"/>
  <c r="J503" i="9" s="1"/>
  <c r="I502" i="9"/>
  <c r="J502" i="9" s="1"/>
  <c r="J501" i="9"/>
  <c r="I501" i="9"/>
  <c r="I500" i="9"/>
  <c r="J500" i="9" s="1"/>
  <c r="I499" i="9"/>
  <c r="J499" i="9" s="1"/>
  <c r="J498" i="9"/>
  <c r="I498" i="9"/>
  <c r="J497" i="9"/>
  <c r="I497" i="9"/>
  <c r="I496" i="9"/>
  <c r="J496" i="9" s="1"/>
  <c r="I495" i="9"/>
  <c r="J495" i="9" s="1"/>
  <c r="I494" i="9"/>
  <c r="J494" i="9" s="1"/>
  <c r="I493" i="9"/>
  <c r="J493" i="9" s="1"/>
  <c r="J492" i="9"/>
  <c r="I492" i="9"/>
  <c r="I491" i="9"/>
  <c r="J491" i="9" s="1"/>
  <c r="J490" i="9"/>
  <c r="I490" i="9"/>
  <c r="J489" i="9"/>
  <c r="I489" i="9"/>
  <c r="J488" i="9"/>
  <c r="I488" i="9"/>
  <c r="I487" i="9"/>
  <c r="J487" i="9" s="1"/>
  <c r="I486" i="9"/>
  <c r="J486" i="9" s="1"/>
  <c r="I485" i="9"/>
  <c r="J485" i="9" s="1"/>
  <c r="I484" i="9"/>
  <c r="J484" i="9" s="1"/>
  <c r="I483" i="9"/>
  <c r="J483" i="9" s="1"/>
  <c r="I482" i="9"/>
  <c r="J482" i="9" s="1"/>
  <c r="J481" i="9"/>
  <c r="I481" i="9"/>
  <c r="J480" i="9"/>
  <c r="I480" i="9"/>
  <c r="I479" i="9"/>
  <c r="J479" i="9" s="1"/>
  <c r="J478" i="9"/>
  <c r="I478" i="9"/>
  <c r="I477" i="9"/>
  <c r="J477" i="9" s="1"/>
  <c r="I476" i="9"/>
  <c r="J476" i="9" s="1"/>
  <c r="I475" i="9"/>
  <c r="J475" i="9" s="1"/>
  <c r="J474" i="9"/>
  <c r="I474" i="9"/>
  <c r="I473" i="9"/>
  <c r="J473" i="9" s="1"/>
  <c r="J472" i="9"/>
  <c r="I472" i="9"/>
  <c r="I471" i="9"/>
  <c r="J471" i="9" s="1"/>
  <c r="I470" i="9"/>
  <c r="J470" i="9" s="1"/>
  <c r="J469" i="9"/>
  <c r="I469" i="9"/>
  <c r="I468" i="9"/>
  <c r="J468" i="9" s="1"/>
  <c r="I467" i="9"/>
  <c r="J467" i="9" s="1"/>
  <c r="J466" i="9"/>
  <c r="I466" i="9"/>
  <c r="J465" i="9"/>
  <c r="I465" i="9"/>
  <c r="I464" i="9"/>
  <c r="J464" i="9" s="1"/>
  <c r="I463" i="9"/>
  <c r="J463" i="9" s="1"/>
  <c r="I462" i="9"/>
  <c r="J462" i="9" s="1"/>
  <c r="I461" i="9"/>
  <c r="J461" i="9" s="1"/>
  <c r="J460" i="9"/>
  <c r="I460" i="9"/>
  <c r="I459" i="9"/>
  <c r="J459" i="9" s="1"/>
  <c r="J458" i="9"/>
  <c r="I458" i="9"/>
  <c r="J457" i="9"/>
  <c r="I457" i="9"/>
  <c r="J456" i="9"/>
  <c r="I456" i="9"/>
  <c r="I455" i="9"/>
  <c r="J455" i="9" s="1"/>
  <c r="I454" i="9"/>
  <c r="J454" i="9" s="1"/>
  <c r="I453" i="9"/>
  <c r="J453" i="9" s="1"/>
  <c r="I452" i="9"/>
  <c r="J452" i="9" s="1"/>
  <c r="I451" i="9"/>
  <c r="J451" i="9" s="1"/>
  <c r="I450" i="9"/>
  <c r="J450" i="9" s="1"/>
  <c r="J449" i="9"/>
  <c r="I449" i="9"/>
  <c r="J448" i="9"/>
  <c r="I448" i="9"/>
  <c r="I447" i="9"/>
  <c r="J447" i="9" s="1"/>
  <c r="J446" i="9"/>
  <c r="I446" i="9"/>
  <c r="I445" i="9"/>
  <c r="J445" i="9" s="1"/>
  <c r="I444" i="9"/>
  <c r="J444" i="9" s="1"/>
  <c r="I443" i="9"/>
  <c r="J443" i="9" s="1"/>
  <c r="J442" i="9"/>
  <c r="I442" i="9"/>
  <c r="I441" i="9"/>
  <c r="J441" i="9" s="1"/>
  <c r="J440" i="9"/>
  <c r="I440" i="9"/>
  <c r="I439" i="9"/>
  <c r="J439" i="9" s="1"/>
  <c r="I438" i="9"/>
  <c r="J438" i="9" s="1"/>
  <c r="J437" i="9"/>
  <c r="I437" i="9"/>
  <c r="I436" i="9"/>
  <c r="J436" i="9" s="1"/>
  <c r="I435" i="9"/>
  <c r="J435" i="9" s="1"/>
  <c r="J434" i="9"/>
  <c r="I434" i="9"/>
  <c r="J433" i="9"/>
  <c r="I433" i="9"/>
  <c r="I432" i="9"/>
  <c r="J432" i="9" s="1"/>
  <c r="I431" i="9"/>
  <c r="J431" i="9" s="1"/>
  <c r="I430" i="9"/>
  <c r="J430" i="9" s="1"/>
  <c r="I429" i="9"/>
  <c r="J429" i="9" s="1"/>
  <c r="J428" i="9"/>
  <c r="I428" i="9"/>
  <c r="I427" i="9"/>
  <c r="J427" i="9" s="1"/>
  <c r="J426" i="9"/>
  <c r="I426" i="9"/>
  <c r="J425" i="9"/>
  <c r="I425" i="9"/>
  <c r="J424" i="9"/>
  <c r="I424" i="9"/>
  <c r="I423" i="9"/>
  <c r="J423" i="9" s="1"/>
  <c r="I422" i="9"/>
  <c r="J422" i="9" s="1"/>
  <c r="I421" i="9"/>
  <c r="J421" i="9" s="1"/>
  <c r="I420" i="9"/>
  <c r="J420" i="9" s="1"/>
  <c r="I419" i="9"/>
  <c r="J419" i="9" s="1"/>
  <c r="I418" i="9"/>
  <c r="J418" i="9" s="1"/>
  <c r="J417" i="9"/>
  <c r="I417" i="9"/>
  <c r="J416" i="9"/>
  <c r="I416" i="9"/>
  <c r="I415" i="9"/>
  <c r="J415" i="9" s="1"/>
  <c r="J414" i="9"/>
  <c r="I414" i="9"/>
  <c r="I413" i="9"/>
  <c r="J413" i="9" s="1"/>
  <c r="I412" i="9"/>
  <c r="J412" i="9" s="1"/>
  <c r="I411" i="9"/>
  <c r="J411" i="9" s="1"/>
  <c r="J410" i="9"/>
  <c r="I410" i="9"/>
  <c r="I409" i="9"/>
  <c r="J409" i="9" s="1"/>
  <c r="J408" i="9"/>
  <c r="I408" i="9"/>
  <c r="I407" i="9"/>
  <c r="J407" i="9" s="1"/>
  <c r="I406" i="9"/>
  <c r="J406" i="9" s="1"/>
  <c r="J405" i="9"/>
  <c r="I405" i="9"/>
  <c r="I404" i="9"/>
  <c r="J404" i="9" s="1"/>
  <c r="I403" i="9"/>
  <c r="J403" i="9" s="1"/>
  <c r="J402" i="9"/>
  <c r="I402" i="9"/>
  <c r="J401" i="9"/>
  <c r="I401" i="9"/>
  <c r="I400" i="9"/>
  <c r="J400" i="9" s="1"/>
  <c r="I399" i="9"/>
  <c r="J399" i="9" s="1"/>
  <c r="I398" i="9"/>
  <c r="J398" i="9" s="1"/>
  <c r="I397" i="9"/>
  <c r="J397" i="9" s="1"/>
  <c r="J396" i="9"/>
  <c r="I396" i="9"/>
  <c r="I395" i="9"/>
  <c r="J395" i="9" s="1"/>
  <c r="J394" i="9"/>
  <c r="I394" i="9"/>
  <c r="J393" i="9"/>
  <c r="I393" i="9"/>
  <c r="J392" i="9"/>
  <c r="I392" i="9"/>
  <c r="I391" i="9"/>
  <c r="J391" i="9" s="1"/>
  <c r="I390" i="9"/>
  <c r="J390" i="9" s="1"/>
  <c r="I389" i="9"/>
  <c r="J389" i="9" s="1"/>
  <c r="I388" i="9"/>
  <c r="J388" i="9" s="1"/>
  <c r="I387" i="9"/>
  <c r="J387" i="9" s="1"/>
  <c r="I386" i="9"/>
  <c r="J386" i="9" s="1"/>
  <c r="J385" i="9"/>
  <c r="I385" i="9"/>
  <c r="J384" i="9"/>
  <c r="I384" i="9"/>
  <c r="I383" i="9"/>
  <c r="J383" i="9" s="1"/>
  <c r="J382" i="9"/>
  <c r="I382" i="9"/>
  <c r="I381" i="9"/>
  <c r="J381" i="9" s="1"/>
  <c r="I380" i="9"/>
  <c r="J380" i="9" s="1"/>
  <c r="I379" i="9"/>
  <c r="J379" i="9" s="1"/>
  <c r="J378" i="9"/>
  <c r="I378" i="9"/>
  <c r="I377" i="9"/>
  <c r="J377" i="9" s="1"/>
  <c r="J376" i="9"/>
  <c r="I376" i="9"/>
  <c r="I375" i="9"/>
  <c r="J375" i="9" s="1"/>
  <c r="I374" i="9"/>
  <c r="J374" i="9" s="1"/>
  <c r="J373" i="9"/>
  <c r="I373" i="9"/>
  <c r="I372" i="9"/>
  <c r="J372" i="9" s="1"/>
  <c r="I371" i="9"/>
  <c r="J371" i="9" s="1"/>
  <c r="J370" i="9"/>
  <c r="I370" i="9"/>
  <c r="J369" i="9"/>
  <c r="I369" i="9"/>
  <c r="I368" i="9"/>
  <c r="J368" i="9" s="1"/>
  <c r="I367" i="9"/>
  <c r="J367" i="9" s="1"/>
  <c r="I366" i="9"/>
  <c r="J366" i="9" s="1"/>
  <c r="I365" i="9"/>
  <c r="J365" i="9" s="1"/>
  <c r="J364" i="9"/>
  <c r="I364" i="9"/>
  <c r="I363" i="9"/>
  <c r="J363" i="9" s="1"/>
  <c r="J362" i="9"/>
  <c r="I362" i="9"/>
  <c r="J361" i="9"/>
  <c r="I361" i="9"/>
  <c r="J360" i="9"/>
  <c r="I360" i="9"/>
  <c r="I359" i="9"/>
  <c r="J359" i="9" s="1"/>
  <c r="I358" i="9"/>
  <c r="J358" i="9" s="1"/>
  <c r="I357" i="9"/>
  <c r="J357" i="9" s="1"/>
  <c r="I356" i="9"/>
  <c r="J356" i="9" s="1"/>
  <c r="I355" i="9"/>
  <c r="J355" i="9" s="1"/>
  <c r="I354" i="9"/>
  <c r="J354" i="9" s="1"/>
  <c r="J353" i="9"/>
  <c r="I353" i="9"/>
  <c r="J352" i="9"/>
  <c r="I352" i="9"/>
  <c r="I351" i="9"/>
  <c r="J351" i="9" s="1"/>
  <c r="J350" i="9"/>
  <c r="I350" i="9"/>
  <c r="I349" i="9"/>
  <c r="J349" i="9" s="1"/>
  <c r="I348" i="9"/>
  <c r="J348" i="9" s="1"/>
  <c r="I347" i="9"/>
  <c r="J347" i="9" s="1"/>
  <c r="J346" i="9"/>
  <c r="I346" i="9"/>
  <c r="I345" i="9"/>
  <c r="J345" i="9" s="1"/>
  <c r="J344" i="9"/>
  <c r="I344" i="9"/>
  <c r="I343" i="9"/>
  <c r="J343" i="9" s="1"/>
  <c r="I342" i="9"/>
  <c r="J342" i="9" s="1"/>
  <c r="J341" i="9"/>
  <c r="I341" i="9"/>
  <c r="I340" i="9"/>
  <c r="J340" i="9" s="1"/>
  <c r="I339" i="9"/>
  <c r="J339" i="9" s="1"/>
  <c r="J338" i="9"/>
  <c r="I338" i="9"/>
  <c r="J337" i="9"/>
  <c r="I337" i="9"/>
  <c r="I336" i="9"/>
  <c r="J336" i="9" s="1"/>
  <c r="I335" i="9"/>
  <c r="J335" i="9" s="1"/>
  <c r="I334" i="9"/>
  <c r="J334" i="9" s="1"/>
  <c r="I333" i="9"/>
  <c r="J333" i="9" s="1"/>
  <c r="J332" i="9"/>
  <c r="I332" i="9"/>
  <c r="I331" i="9"/>
  <c r="J331" i="9" s="1"/>
  <c r="J330" i="9"/>
  <c r="I330" i="9"/>
  <c r="J329" i="9"/>
  <c r="I329" i="9"/>
  <c r="J328" i="9"/>
  <c r="I328" i="9"/>
  <c r="I327" i="9"/>
  <c r="J327" i="9" s="1"/>
  <c r="I326" i="9"/>
  <c r="J326" i="9" s="1"/>
  <c r="I325" i="9"/>
  <c r="J325" i="9" s="1"/>
  <c r="I324" i="9"/>
  <c r="J324" i="9" s="1"/>
  <c r="I323" i="9"/>
  <c r="J323" i="9" s="1"/>
  <c r="I322" i="9"/>
  <c r="J322" i="9" s="1"/>
  <c r="J321" i="9"/>
  <c r="I321" i="9"/>
  <c r="J320" i="9"/>
  <c r="I320" i="9"/>
  <c r="I319" i="9"/>
  <c r="J319" i="9" s="1"/>
  <c r="J318" i="9"/>
  <c r="I318" i="9"/>
  <c r="I317" i="9"/>
  <c r="J317" i="9" s="1"/>
  <c r="I316" i="9"/>
  <c r="J316" i="9" s="1"/>
  <c r="I315" i="9"/>
  <c r="J315" i="9" s="1"/>
  <c r="J314" i="9"/>
  <c r="I314" i="9"/>
  <c r="I313" i="9"/>
  <c r="J313" i="9" s="1"/>
  <c r="J312" i="9"/>
  <c r="I312" i="9"/>
  <c r="I311" i="9"/>
  <c r="J311" i="9" s="1"/>
  <c r="I310" i="9"/>
  <c r="J310" i="9" s="1"/>
  <c r="J309" i="9"/>
  <c r="I309" i="9"/>
  <c r="I308" i="9"/>
  <c r="J308" i="9" s="1"/>
  <c r="I307" i="9"/>
  <c r="J307" i="9" s="1"/>
  <c r="J306" i="9"/>
  <c r="I306" i="9"/>
  <c r="J305" i="9"/>
  <c r="I305" i="9"/>
  <c r="I304" i="9"/>
  <c r="J304" i="9" s="1"/>
  <c r="I303" i="9"/>
  <c r="J303" i="9" s="1"/>
  <c r="I302" i="9"/>
  <c r="J302" i="9" s="1"/>
  <c r="I301" i="9"/>
  <c r="J301" i="9" s="1"/>
  <c r="J300" i="9"/>
  <c r="I300" i="9"/>
  <c r="I299" i="9"/>
  <c r="J299" i="9" s="1"/>
  <c r="J298" i="9"/>
  <c r="I298" i="9"/>
  <c r="J297" i="9"/>
  <c r="I297" i="9"/>
  <c r="J296" i="9"/>
  <c r="I296" i="9"/>
  <c r="I295" i="9"/>
  <c r="J295" i="9" s="1"/>
  <c r="I294" i="9"/>
  <c r="J294" i="9" s="1"/>
  <c r="I293" i="9"/>
  <c r="J293" i="9" s="1"/>
  <c r="I292" i="9"/>
  <c r="J292" i="9" s="1"/>
  <c r="I291" i="9"/>
  <c r="J291" i="9" s="1"/>
  <c r="I290" i="9"/>
  <c r="J290" i="9" s="1"/>
  <c r="J289" i="9"/>
  <c r="I289" i="9"/>
  <c r="J288" i="9"/>
  <c r="I288" i="9"/>
  <c r="I287" i="9"/>
  <c r="J287" i="9" s="1"/>
  <c r="J286" i="9"/>
  <c r="I286" i="9"/>
  <c r="I285" i="9"/>
  <c r="J285" i="9" s="1"/>
  <c r="I284" i="9"/>
  <c r="J284" i="9" s="1"/>
  <c r="I283" i="9"/>
  <c r="J283" i="9" s="1"/>
  <c r="J282" i="9"/>
  <c r="I282" i="9"/>
  <c r="I281" i="9"/>
  <c r="J281" i="9" s="1"/>
  <c r="J280" i="9"/>
  <c r="I280" i="9"/>
  <c r="I279" i="9"/>
  <c r="J279" i="9" s="1"/>
  <c r="I278" i="9"/>
  <c r="J278" i="9" s="1"/>
  <c r="J277" i="9"/>
  <c r="I277" i="9"/>
  <c r="I276" i="9"/>
  <c r="J276" i="9" s="1"/>
  <c r="I275" i="9"/>
  <c r="J275" i="9" s="1"/>
  <c r="J274" i="9"/>
  <c r="I274" i="9"/>
  <c r="J273" i="9"/>
  <c r="I273" i="9"/>
  <c r="I272" i="9"/>
  <c r="J272" i="9" s="1"/>
  <c r="I271" i="9"/>
  <c r="J271" i="9" s="1"/>
  <c r="I270" i="9"/>
  <c r="J270" i="9" s="1"/>
  <c r="I269" i="9"/>
  <c r="J269" i="9" s="1"/>
  <c r="J268" i="9"/>
  <c r="I268" i="9"/>
  <c r="I267" i="9"/>
  <c r="J267" i="9" s="1"/>
  <c r="J266" i="9"/>
  <c r="I266" i="9"/>
  <c r="J265" i="9"/>
  <c r="I265" i="9"/>
  <c r="J264" i="9"/>
  <c r="I264" i="9"/>
  <c r="I263" i="9"/>
  <c r="J263" i="9" s="1"/>
  <c r="I262" i="9"/>
  <c r="J262" i="9" s="1"/>
  <c r="I261" i="9"/>
  <c r="J261" i="9" s="1"/>
  <c r="I260" i="9"/>
  <c r="J260" i="9" s="1"/>
  <c r="I259" i="9"/>
  <c r="J259" i="9" s="1"/>
  <c r="I258" i="9"/>
  <c r="J258" i="9" s="1"/>
  <c r="J257" i="9"/>
  <c r="I257" i="9"/>
  <c r="J256" i="9"/>
  <c r="I256" i="9"/>
  <c r="I255" i="9"/>
  <c r="J255" i="9" s="1"/>
  <c r="J254" i="9"/>
  <c r="I254" i="9"/>
  <c r="I253" i="9"/>
  <c r="J253" i="9" s="1"/>
  <c r="I252" i="9"/>
  <c r="J252" i="9" s="1"/>
  <c r="I251" i="9"/>
  <c r="J251" i="9" s="1"/>
  <c r="J250" i="9"/>
  <c r="I250" i="9"/>
  <c r="I249" i="9"/>
  <c r="J249" i="9" s="1"/>
  <c r="J248" i="9"/>
  <c r="I248" i="9"/>
  <c r="I247" i="9"/>
  <c r="J247" i="9" s="1"/>
  <c r="I246" i="9"/>
  <c r="J246" i="9" s="1"/>
  <c r="J245" i="9"/>
  <c r="I245" i="9"/>
  <c r="I244" i="9"/>
  <c r="J244" i="9" s="1"/>
  <c r="I243" i="9"/>
  <c r="J243" i="9" s="1"/>
  <c r="J242" i="9"/>
  <c r="I242" i="9"/>
  <c r="J241" i="9"/>
  <c r="I241" i="9"/>
  <c r="I240" i="9"/>
  <c r="J240" i="9" s="1"/>
  <c r="I239" i="9"/>
  <c r="J239" i="9" s="1"/>
  <c r="I238" i="9"/>
  <c r="J238" i="9" s="1"/>
  <c r="I237" i="9"/>
  <c r="J237" i="9" s="1"/>
  <c r="J236" i="9"/>
  <c r="I236" i="9"/>
  <c r="I235" i="9"/>
  <c r="J235" i="9" s="1"/>
  <c r="J234" i="9"/>
  <c r="I234" i="9"/>
  <c r="J233" i="9"/>
  <c r="I233" i="9"/>
  <c r="J232" i="9"/>
  <c r="I232" i="9"/>
  <c r="I231" i="9"/>
  <c r="J231" i="9" s="1"/>
  <c r="I230" i="9"/>
  <c r="J230" i="9" s="1"/>
  <c r="I229" i="9"/>
  <c r="J229" i="9" s="1"/>
  <c r="I228" i="9"/>
  <c r="J228" i="9" s="1"/>
  <c r="I227" i="9"/>
  <c r="J227" i="9" s="1"/>
  <c r="I226" i="9"/>
  <c r="J226" i="9" s="1"/>
  <c r="J225" i="9"/>
  <c r="I225" i="9"/>
  <c r="J224" i="9"/>
  <c r="I224" i="9"/>
  <c r="I223" i="9"/>
  <c r="J223" i="9" s="1"/>
  <c r="J222" i="9"/>
  <c r="I222" i="9"/>
  <c r="I221" i="9"/>
  <c r="J221" i="9" s="1"/>
  <c r="I220" i="9"/>
  <c r="J220" i="9" s="1"/>
  <c r="I219" i="9"/>
  <c r="J219" i="9" s="1"/>
  <c r="J218" i="9"/>
  <c r="I218" i="9"/>
  <c r="I217" i="9"/>
  <c r="J217" i="9" s="1"/>
  <c r="J216" i="9"/>
  <c r="I216" i="9"/>
  <c r="I215" i="9"/>
  <c r="J215" i="9" s="1"/>
  <c r="I214" i="9"/>
  <c r="J214" i="9" s="1"/>
  <c r="J213" i="9"/>
  <c r="I213" i="9"/>
  <c r="I212" i="9"/>
  <c r="J212" i="9" s="1"/>
  <c r="I211" i="9"/>
  <c r="J211" i="9" s="1"/>
  <c r="J210" i="9"/>
  <c r="I210" i="9"/>
  <c r="J209" i="9"/>
  <c r="I209" i="9"/>
  <c r="I208" i="9"/>
  <c r="J208" i="9" s="1"/>
  <c r="I207" i="9"/>
  <c r="J207" i="9" s="1"/>
  <c r="I206" i="9"/>
  <c r="J206" i="9" s="1"/>
  <c r="I205" i="9"/>
  <c r="J205" i="9" s="1"/>
  <c r="J204" i="9"/>
  <c r="I204" i="9"/>
  <c r="I203" i="9"/>
  <c r="J203" i="9" s="1"/>
  <c r="J202" i="9"/>
  <c r="I202" i="9"/>
  <c r="J201" i="9"/>
  <c r="I201" i="9"/>
  <c r="J200" i="9"/>
  <c r="I200" i="9"/>
  <c r="I199" i="9"/>
  <c r="J199" i="9" s="1"/>
  <c r="I198" i="9"/>
  <c r="J198" i="9" s="1"/>
  <c r="I197" i="9"/>
  <c r="J197" i="9" s="1"/>
  <c r="I196" i="9"/>
  <c r="J196" i="9" s="1"/>
  <c r="I195" i="9"/>
  <c r="J195" i="9" s="1"/>
  <c r="I194" i="9"/>
  <c r="J194" i="9" s="1"/>
  <c r="J193" i="9"/>
  <c r="I193" i="9"/>
  <c r="J192" i="9"/>
  <c r="I192" i="9"/>
  <c r="I191" i="9"/>
  <c r="J191" i="9" s="1"/>
  <c r="J190" i="9"/>
  <c r="I190" i="9"/>
  <c r="I189" i="9"/>
  <c r="J189" i="9" s="1"/>
  <c r="I188" i="9"/>
  <c r="J188" i="9" s="1"/>
  <c r="I187" i="9"/>
  <c r="J187" i="9" s="1"/>
  <c r="J186" i="9"/>
  <c r="I186" i="9"/>
  <c r="I185" i="9"/>
  <c r="J185" i="9" s="1"/>
  <c r="J184" i="9"/>
  <c r="I184" i="9"/>
  <c r="I183" i="9"/>
  <c r="J183" i="9" s="1"/>
  <c r="I182" i="9"/>
  <c r="J182" i="9" s="1"/>
  <c r="J181" i="9"/>
  <c r="I181" i="9"/>
  <c r="I180" i="9"/>
  <c r="J180" i="9" s="1"/>
  <c r="I179" i="9"/>
  <c r="J179" i="9" s="1"/>
  <c r="J178" i="9"/>
  <c r="I178" i="9"/>
  <c r="J177" i="9"/>
  <c r="I177" i="9"/>
  <c r="I176" i="9"/>
  <c r="J176" i="9" s="1"/>
  <c r="I175" i="9"/>
  <c r="J175" i="9" s="1"/>
  <c r="I174" i="9"/>
  <c r="J174" i="9" s="1"/>
  <c r="I173" i="9"/>
  <c r="J173" i="9" s="1"/>
  <c r="J172" i="9"/>
  <c r="I172" i="9"/>
  <c r="I171" i="9"/>
  <c r="J171" i="9" s="1"/>
  <c r="J170" i="9"/>
  <c r="I170" i="9"/>
  <c r="J169" i="9"/>
  <c r="I169" i="9"/>
  <c r="J168" i="9"/>
  <c r="I168" i="9"/>
  <c r="I167" i="9"/>
  <c r="J167" i="9" s="1"/>
  <c r="I166" i="9"/>
  <c r="J166" i="9" s="1"/>
  <c r="I165" i="9"/>
  <c r="J165" i="9" s="1"/>
  <c r="I164" i="9"/>
  <c r="J164" i="9" s="1"/>
  <c r="I163" i="9"/>
  <c r="J163" i="9" s="1"/>
  <c r="I162" i="9"/>
  <c r="J162" i="9" s="1"/>
  <c r="J161" i="9"/>
  <c r="I161" i="9"/>
  <c r="J160" i="9"/>
  <c r="I160" i="9"/>
  <c r="I159" i="9"/>
  <c r="J159" i="9" s="1"/>
  <c r="J158" i="9"/>
  <c r="I158" i="9"/>
  <c r="I157" i="9"/>
  <c r="J157" i="9" s="1"/>
  <c r="I156" i="9"/>
  <c r="J156" i="9" s="1"/>
  <c r="I155" i="9"/>
  <c r="J155" i="9" s="1"/>
  <c r="J154" i="9"/>
  <c r="I154" i="9"/>
  <c r="I153" i="9"/>
  <c r="J153" i="9" s="1"/>
  <c r="J152" i="9"/>
  <c r="I152" i="9"/>
  <c r="I151" i="9"/>
  <c r="J151" i="9" s="1"/>
  <c r="I150" i="9"/>
  <c r="J150" i="9" s="1"/>
  <c r="J149" i="9"/>
  <c r="I149" i="9"/>
  <c r="I148" i="9"/>
  <c r="J148" i="9" s="1"/>
  <c r="I147" i="9"/>
  <c r="J147" i="9" s="1"/>
  <c r="J146" i="9"/>
  <c r="I146" i="9"/>
  <c r="J145" i="9"/>
  <c r="I145" i="9"/>
  <c r="I144" i="9"/>
  <c r="J144" i="9" s="1"/>
  <c r="I143" i="9"/>
  <c r="J143" i="9" s="1"/>
  <c r="I142" i="9"/>
  <c r="J142" i="9" s="1"/>
  <c r="I141" i="9"/>
  <c r="J141" i="9" s="1"/>
  <c r="J140" i="9"/>
  <c r="I140" i="9"/>
  <c r="I139" i="9"/>
  <c r="J139" i="9" s="1"/>
  <c r="J138" i="9"/>
  <c r="I138" i="9"/>
  <c r="J137" i="9"/>
  <c r="I137" i="9"/>
  <c r="J136" i="9"/>
  <c r="I136" i="9"/>
  <c r="I135" i="9"/>
  <c r="J135" i="9" s="1"/>
  <c r="I134" i="9"/>
  <c r="J134" i="9" s="1"/>
  <c r="I133" i="9"/>
  <c r="J133" i="9" s="1"/>
  <c r="I132" i="9"/>
  <c r="J132" i="9" s="1"/>
  <c r="I131" i="9"/>
  <c r="J131" i="9" s="1"/>
  <c r="I130" i="9"/>
  <c r="J130" i="9" s="1"/>
  <c r="J129" i="9"/>
  <c r="I129" i="9"/>
  <c r="J128" i="9"/>
  <c r="I128" i="9"/>
  <c r="I127" i="9"/>
  <c r="J127" i="9" s="1"/>
  <c r="J126" i="9"/>
  <c r="I126" i="9"/>
  <c r="I125" i="9"/>
  <c r="J125" i="9" s="1"/>
  <c r="I124" i="9"/>
  <c r="J124" i="9" s="1"/>
  <c r="I123" i="9"/>
  <c r="J123" i="9" s="1"/>
  <c r="J122" i="9"/>
  <c r="I122" i="9"/>
  <c r="I121" i="9"/>
  <c r="J121" i="9" s="1"/>
  <c r="J120" i="9"/>
  <c r="I120" i="9"/>
  <c r="I119" i="9"/>
  <c r="J119" i="9" s="1"/>
  <c r="I118" i="9"/>
  <c r="J118" i="9" s="1"/>
  <c r="J117" i="9"/>
  <c r="I117" i="9"/>
  <c r="I116" i="9"/>
  <c r="J116" i="9" s="1"/>
  <c r="I115" i="9"/>
  <c r="J115" i="9" s="1"/>
  <c r="J114" i="9"/>
  <c r="I114" i="9"/>
  <c r="J113" i="9"/>
  <c r="I113" i="9"/>
  <c r="I112" i="9"/>
  <c r="J112" i="9" s="1"/>
  <c r="I111" i="9"/>
  <c r="J111" i="9" s="1"/>
  <c r="I110" i="9"/>
  <c r="J110" i="9" s="1"/>
  <c r="I109" i="9"/>
  <c r="J109" i="9" s="1"/>
  <c r="J108" i="9"/>
  <c r="I108" i="9"/>
  <c r="I107" i="9"/>
  <c r="J107" i="9" s="1"/>
  <c r="J106" i="9"/>
  <c r="I106" i="9"/>
  <c r="J105" i="9"/>
  <c r="I105" i="9"/>
  <c r="J104" i="9"/>
  <c r="I104" i="9"/>
  <c r="I103" i="9"/>
  <c r="J103" i="9" s="1"/>
  <c r="I102" i="9"/>
  <c r="J102" i="9" s="1"/>
  <c r="I101" i="9"/>
  <c r="J101" i="9" s="1"/>
  <c r="I100" i="9"/>
  <c r="J100" i="9" s="1"/>
  <c r="I99" i="9"/>
  <c r="J99" i="9" s="1"/>
  <c r="I98" i="9"/>
  <c r="J98" i="9" s="1"/>
  <c r="J97" i="9"/>
  <c r="I97" i="9"/>
  <c r="J96" i="9"/>
  <c r="I96" i="9"/>
  <c r="I95" i="9"/>
  <c r="J95" i="9" s="1"/>
  <c r="J94" i="9"/>
  <c r="I94" i="9"/>
  <c r="I93" i="9"/>
  <c r="J93" i="9" s="1"/>
  <c r="I92" i="9"/>
  <c r="J92" i="9" s="1"/>
  <c r="I91" i="9"/>
  <c r="J91" i="9" s="1"/>
  <c r="J90" i="9"/>
  <c r="I90" i="9"/>
  <c r="I89" i="9"/>
  <c r="J89" i="9" s="1"/>
  <c r="J88" i="9"/>
  <c r="I88" i="9"/>
  <c r="I87" i="9"/>
  <c r="J87" i="9" s="1"/>
  <c r="I86" i="9"/>
  <c r="J86" i="9" s="1"/>
  <c r="J85" i="9"/>
  <c r="I85" i="9"/>
  <c r="I84" i="9"/>
  <c r="J84" i="9" s="1"/>
  <c r="I83" i="9"/>
  <c r="J83" i="9" s="1"/>
  <c r="J82" i="9"/>
  <c r="I82" i="9"/>
  <c r="J81" i="9"/>
  <c r="I81" i="9"/>
  <c r="I80" i="9"/>
  <c r="J80" i="9" s="1"/>
  <c r="I79" i="9"/>
  <c r="J79" i="9" s="1"/>
  <c r="I78" i="9"/>
  <c r="J78" i="9" s="1"/>
  <c r="I77" i="9"/>
  <c r="J77" i="9" s="1"/>
  <c r="J76" i="9"/>
  <c r="I76" i="9"/>
  <c r="I75" i="9"/>
  <c r="J75" i="9" s="1"/>
  <c r="J74" i="9"/>
  <c r="I74" i="9"/>
  <c r="J73" i="9"/>
  <c r="I73" i="9"/>
  <c r="J72" i="9"/>
  <c r="I72" i="9"/>
  <c r="I71" i="9"/>
  <c r="J71" i="9" s="1"/>
  <c r="I70" i="9"/>
  <c r="J70" i="9" s="1"/>
  <c r="I69" i="9"/>
  <c r="J69" i="9" s="1"/>
  <c r="I68" i="9"/>
  <c r="J68" i="9" s="1"/>
  <c r="I67" i="9"/>
  <c r="J67" i="9" s="1"/>
  <c r="I66" i="9"/>
  <c r="J66" i="9" s="1"/>
  <c r="J65" i="9"/>
  <c r="I65" i="9"/>
  <c r="J64" i="9"/>
  <c r="I64" i="9"/>
  <c r="I63" i="9"/>
  <c r="J63" i="9" s="1"/>
  <c r="J62" i="9"/>
  <c r="I62" i="9"/>
  <c r="I61" i="9"/>
  <c r="J61" i="9" s="1"/>
  <c r="I60" i="9"/>
  <c r="J60" i="9" s="1"/>
  <c r="I59" i="9"/>
  <c r="J59" i="9" s="1"/>
  <c r="J58" i="9"/>
  <c r="I58" i="9"/>
  <c r="I57" i="9"/>
  <c r="J57" i="9" s="1"/>
  <c r="J56" i="9"/>
  <c r="I56" i="9"/>
  <c r="I55" i="9"/>
  <c r="J55" i="9" s="1"/>
  <c r="I54" i="9"/>
  <c r="J54" i="9" s="1"/>
  <c r="J53" i="9"/>
  <c r="I53" i="9"/>
  <c r="I52" i="9"/>
  <c r="J52" i="9" s="1"/>
  <c r="I51" i="9"/>
  <c r="J51" i="9" s="1"/>
  <c r="J50" i="9"/>
  <c r="I50" i="9"/>
  <c r="J49" i="9"/>
  <c r="I49" i="9"/>
  <c r="I48" i="9"/>
  <c r="J48" i="9" s="1"/>
  <c r="I47" i="9"/>
  <c r="J47" i="9" s="1"/>
  <c r="I46" i="9"/>
  <c r="J46" i="9" s="1"/>
  <c r="I45" i="9"/>
  <c r="J45" i="9" s="1"/>
  <c r="J44" i="9"/>
  <c r="I44" i="9"/>
  <c r="I43" i="9"/>
  <c r="J43" i="9" s="1"/>
  <c r="J42" i="9"/>
  <c r="I42" i="9"/>
  <c r="J41" i="9"/>
  <c r="I41" i="9"/>
  <c r="J40" i="9"/>
  <c r="I40" i="9"/>
  <c r="I39" i="9"/>
  <c r="J39" i="9" s="1"/>
  <c r="I38" i="9"/>
  <c r="J38" i="9" s="1"/>
  <c r="I37" i="9"/>
  <c r="J37" i="9" s="1"/>
  <c r="I36" i="9"/>
  <c r="J36" i="9" s="1"/>
  <c r="I35" i="9"/>
  <c r="J35" i="9" s="1"/>
  <c r="I34" i="9"/>
  <c r="J34" i="9" s="1"/>
  <c r="J33" i="9"/>
  <c r="I33" i="9"/>
  <c r="J32" i="9"/>
  <c r="I32" i="9"/>
  <c r="I31" i="9"/>
  <c r="J31" i="9" s="1"/>
  <c r="J30" i="9"/>
  <c r="I30" i="9"/>
  <c r="I29" i="9"/>
  <c r="J29" i="9" s="1"/>
  <c r="I28" i="9"/>
  <c r="J28" i="9" s="1"/>
  <c r="I27" i="9"/>
  <c r="J27" i="9" s="1"/>
  <c r="J26" i="9"/>
  <c r="I26" i="9"/>
  <c r="I25" i="9"/>
  <c r="J25" i="9" s="1"/>
  <c r="J24" i="9"/>
  <c r="I24" i="9"/>
  <c r="I23" i="9"/>
  <c r="J23" i="9" s="1"/>
  <c r="I22" i="9"/>
  <c r="J22" i="9" s="1"/>
  <c r="J21" i="9"/>
  <c r="I21" i="9"/>
  <c r="I20" i="9"/>
  <c r="J20" i="9" s="1"/>
  <c r="I19" i="9"/>
  <c r="J19" i="9" s="1"/>
  <c r="J18" i="9"/>
  <c r="I18" i="9"/>
  <c r="J17" i="9"/>
  <c r="I17" i="9"/>
  <c r="I16" i="9"/>
  <c r="J16" i="9" s="1"/>
  <c r="I15" i="9"/>
  <c r="J15" i="9" s="1"/>
  <c r="I14" i="9"/>
  <c r="J14" i="9" s="1"/>
  <c r="I13" i="9"/>
  <c r="J13" i="9" s="1"/>
  <c r="J12" i="9"/>
  <c r="I12" i="9"/>
  <c r="I11" i="9"/>
  <c r="J11" i="9" s="1"/>
  <c r="J10" i="9"/>
  <c r="I10" i="9"/>
  <c r="J9" i="9"/>
  <c r="I9" i="9"/>
  <c r="J8" i="9"/>
  <c r="I8" i="9"/>
  <c r="I7" i="9"/>
  <c r="J7" i="9" s="1"/>
  <c r="I6" i="9"/>
  <c r="J6" i="9" s="1"/>
  <c r="I5" i="9"/>
  <c r="J5" i="9" s="1"/>
  <c r="I4" i="9"/>
  <c r="J4" i="9" s="1"/>
  <c r="M5003" i="8"/>
  <c r="L5003" i="8"/>
  <c r="M5002" i="8"/>
  <c r="L5002" i="8"/>
  <c r="M5001" i="8"/>
  <c r="L5001" i="8"/>
  <c r="M5000" i="8"/>
  <c r="L5000" i="8"/>
  <c r="M4999" i="8"/>
  <c r="L4999" i="8"/>
  <c r="M4998" i="8"/>
  <c r="L4998" i="8"/>
  <c r="M4997" i="8"/>
  <c r="L4997" i="8"/>
  <c r="M4996" i="8"/>
  <c r="L4996" i="8"/>
  <c r="M4995" i="8"/>
  <c r="L4995" i="8"/>
  <c r="M4994" i="8"/>
  <c r="L4994" i="8"/>
  <c r="M4993" i="8"/>
  <c r="L4993" i="8"/>
  <c r="M4992" i="8"/>
  <c r="L4992" i="8"/>
  <c r="M4991" i="8"/>
  <c r="L4991" i="8"/>
  <c r="M4990" i="8"/>
  <c r="L4990" i="8"/>
  <c r="M4989" i="8"/>
  <c r="L4989" i="8"/>
  <c r="M4988" i="8"/>
  <c r="L4988" i="8"/>
  <c r="M4987" i="8"/>
  <c r="L4987" i="8"/>
  <c r="M4986" i="8"/>
  <c r="L4986" i="8"/>
  <c r="M4985" i="8"/>
  <c r="L4985" i="8"/>
  <c r="M4984" i="8"/>
  <c r="L4984" i="8"/>
  <c r="M4983" i="8"/>
  <c r="L4983" i="8"/>
  <c r="M4982" i="8"/>
  <c r="L4982" i="8"/>
  <c r="M4981" i="8"/>
  <c r="L4981" i="8"/>
  <c r="M4980" i="8"/>
  <c r="L4980" i="8"/>
  <c r="M4979" i="8"/>
  <c r="L4979" i="8"/>
  <c r="M4978" i="8"/>
  <c r="L4978" i="8"/>
  <c r="M4977" i="8"/>
  <c r="L4977" i="8"/>
  <c r="M4976" i="8"/>
  <c r="L4976" i="8"/>
  <c r="M4975" i="8"/>
  <c r="L4975" i="8"/>
  <c r="M4974" i="8"/>
  <c r="L4974" i="8"/>
  <c r="M4973" i="8"/>
  <c r="L4973" i="8"/>
  <c r="M4972" i="8"/>
  <c r="L4972" i="8"/>
  <c r="M4971" i="8"/>
  <c r="L4971" i="8"/>
  <c r="M4970" i="8"/>
  <c r="L4970" i="8"/>
  <c r="M4969" i="8"/>
  <c r="L4969" i="8"/>
  <c r="M4968" i="8"/>
  <c r="L4968" i="8"/>
  <c r="M4967" i="8"/>
  <c r="L4967" i="8"/>
  <c r="M4966" i="8"/>
  <c r="L4966" i="8"/>
  <c r="M4965" i="8"/>
  <c r="L4965" i="8"/>
  <c r="M4964" i="8"/>
  <c r="L4964" i="8"/>
  <c r="M4963" i="8"/>
  <c r="L4963" i="8"/>
  <c r="M4962" i="8"/>
  <c r="L4962" i="8"/>
  <c r="M4961" i="8"/>
  <c r="L4961" i="8"/>
  <c r="M4960" i="8"/>
  <c r="L4960" i="8"/>
  <c r="M4959" i="8"/>
  <c r="L4959" i="8"/>
  <c r="M4958" i="8"/>
  <c r="L4958" i="8"/>
  <c r="M4957" i="8"/>
  <c r="L4957" i="8"/>
  <c r="M4956" i="8"/>
  <c r="L4956" i="8"/>
  <c r="M4955" i="8"/>
  <c r="L4955" i="8"/>
  <c r="M4954" i="8"/>
  <c r="L4954" i="8"/>
  <c r="M4953" i="8"/>
  <c r="L4953" i="8"/>
  <c r="M4952" i="8"/>
  <c r="L4952" i="8"/>
  <c r="M4951" i="8"/>
  <c r="L4951" i="8"/>
  <c r="M4950" i="8"/>
  <c r="L4950" i="8"/>
  <c r="M4949" i="8"/>
  <c r="L4949" i="8"/>
  <c r="M4948" i="8"/>
  <c r="L4948" i="8"/>
  <c r="M4947" i="8"/>
  <c r="L4947" i="8"/>
  <c r="M4946" i="8"/>
  <c r="L4946" i="8"/>
  <c r="M4945" i="8"/>
  <c r="L4945" i="8"/>
  <c r="M4944" i="8"/>
  <c r="L4944" i="8"/>
  <c r="M4943" i="8"/>
  <c r="L4943" i="8"/>
  <c r="M4942" i="8"/>
  <c r="L4942" i="8"/>
  <c r="M4941" i="8"/>
  <c r="L4941" i="8"/>
  <c r="M4940" i="8"/>
  <c r="L4940" i="8"/>
  <c r="M4939" i="8"/>
  <c r="L4939" i="8"/>
  <c r="M4938" i="8"/>
  <c r="L4938" i="8"/>
  <c r="M4937" i="8"/>
  <c r="L4937" i="8"/>
  <c r="M4936" i="8"/>
  <c r="L4936" i="8"/>
  <c r="M4935" i="8"/>
  <c r="L4935" i="8"/>
  <c r="M4934" i="8"/>
  <c r="L4934" i="8"/>
  <c r="M4933" i="8"/>
  <c r="L4933" i="8"/>
  <c r="M4932" i="8"/>
  <c r="L4932" i="8"/>
  <c r="M4931" i="8"/>
  <c r="L4931" i="8"/>
  <c r="M4930" i="8"/>
  <c r="L4930" i="8"/>
  <c r="M4929" i="8"/>
  <c r="L4929" i="8"/>
  <c r="M4928" i="8"/>
  <c r="L4928" i="8"/>
  <c r="M4927" i="8"/>
  <c r="L4927" i="8"/>
  <c r="M4926" i="8"/>
  <c r="L4926" i="8"/>
  <c r="M4925" i="8"/>
  <c r="L4925" i="8"/>
  <c r="M4924" i="8"/>
  <c r="L4924" i="8"/>
  <c r="M4923" i="8"/>
  <c r="L4923" i="8"/>
  <c r="M4922" i="8"/>
  <c r="L4922" i="8"/>
  <c r="M4921" i="8"/>
  <c r="L4921" i="8"/>
  <c r="M4920" i="8"/>
  <c r="L4920" i="8"/>
  <c r="M4919" i="8"/>
  <c r="L4919" i="8"/>
  <c r="M4918" i="8"/>
  <c r="L4918" i="8"/>
  <c r="M4917" i="8"/>
  <c r="L4917" i="8"/>
  <c r="M4916" i="8"/>
  <c r="L4916" i="8"/>
  <c r="M4915" i="8"/>
  <c r="L4915" i="8"/>
  <c r="M4914" i="8"/>
  <c r="L4914" i="8"/>
  <c r="M4913" i="8"/>
  <c r="L4913" i="8"/>
  <c r="M4912" i="8"/>
  <c r="L4912" i="8"/>
  <c r="M4911" i="8"/>
  <c r="L4911" i="8"/>
  <c r="M4910" i="8"/>
  <c r="L4910" i="8"/>
  <c r="M4909" i="8"/>
  <c r="L4909" i="8"/>
  <c r="M4908" i="8"/>
  <c r="L4908" i="8"/>
  <c r="M4907" i="8"/>
  <c r="L4907" i="8"/>
  <c r="M4906" i="8"/>
  <c r="L4906" i="8"/>
  <c r="M4905" i="8"/>
  <c r="L4905" i="8"/>
  <c r="M4904" i="8"/>
  <c r="L4904" i="8"/>
  <c r="M4903" i="8"/>
  <c r="L4903" i="8"/>
  <c r="M4902" i="8"/>
  <c r="L4902" i="8"/>
  <c r="M4901" i="8"/>
  <c r="L4901" i="8"/>
  <c r="M4900" i="8"/>
  <c r="L4900" i="8"/>
  <c r="M4899" i="8"/>
  <c r="L4899" i="8"/>
  <c r="M4898" i="8"/>
  <c r="L4898" i="8"/>
  <c r="M4897" i="8"/>
  <c r="L4897" i="8"/>
  <c r="M4896" i="8"/>
  <c r="L4896" i="8"/>
  <c r="M4895" i="8"/>
  <c r="L4895" i="8"/>
  <c r="M4894" i="8"/>
  <c r="L4894" i="8"/>
  <c r="M4893" i="8"/>
  <c r="L4893" i="8"/>
  <c r="M4892" i="8"/>
  <c r="L4892" i="8"/>
  <c r="M4891" i="8"/>
  <c r="L4891" i="8"/>
  <c r="M4890" i="8"/>
  <c r="L4890" i="8"/>
  <c r="M4889" i="8"/>
  <c r="L4889" i="8"/>
  <c r="M4888" i="8"/>
  <c r="L4888" i="8"/>
  <c r="M4887" i="8"/>
  <c r="L4887" i="8"/>
  <c r="M4886" i="8"/>
  <c r="L4886" i="8"/>
  <c r="M4885" i="8"/>
  <c r="L4885" i="8"/>
  <c r="M4884" i="8"/>
  <c r="L4884" i="8"/>
  <c r="M4883" i="8"/>
  <c r="L4883" i="8"/>
  <c r="M4882" i="8"/>
  <c r="L4882" i="8"/>
  <c r="M4881" i="8"/>
  <c r="L4881" i="8"/>
  <c r="M4880" i="8"/>
  <c r="L4880" i="8"/>
  <c r="M4879" i="8"/>
  <c r="L4879" i="8"/>
  <c r="M4878" i="8"/>
  <c r="L4878" i="8"/>
  <c r="M4877" i="8"/>
  <c r="L4877" i="8"/>
  <c r="M4876" i="8"/>
  <c r="L4876" i="8"/>
  <c r="M4875" i="8"/>
  <c r="L4875" i="8"/>
  <c r="M4874" i="8"/>
  <c r="L4874" i="8"/>
  <c r="M4873" i="8"/>
  <c r="L4873" i="8"/>
  <c r="M4872" i="8"/>
  <c r="L4872" i="8"/>
  <c r="M4871" i="8"/>
  <c r="L4871" i="8"/>
  <c r="M4870" i="8"/>
  <c r="L4870" i="8"/>
  <c r="M4869" i="8"/>
  <c r="L4869" i="8"/>
  <c r="M4868" i="8"/>
  <c r="L4868" i="8"/>
  <c r="M4867" i="8"/>
  <c r="L4867" i="8"/>
  <c r="M4866" i="8"/>
  <c r="L4866" i="8"/>
  <c r="M4865" i="8"/>
  <c r="L4865" i="8"/>
  <c r="M4864" i="8"/>
  <c r="L4864" i="8"/>
  <c r="M4863" i="8"/>
  <c r="L4863" i="8"/>
  <c r="M4862" i="8"/>
  <c r="L4862" i="8"/>
  <c r="M4861" i="8"/>
  <c r="L4861" i="8"/>
  <c r="M4860" i="8"/>
  <c r="L4860" i="8"/>
  <c r="M4859" i="8"/>
  <c r="L4859" i="8"/>
  <c r="M4858" i="8"/>
  <c r="L4858" i="8"/>
  <c r="M4857" i="8"/>
  <c r="L4857" i="8"/>
  <c r="M4856" i="8"/>
  <c r="L4856" i="8"/>
  <c r="M4855" i="8"/>
  <c r="L4855" i="8"/>
  <c r="M4854" i="8"/>
  <c r="L4854" i="8"/>
  <c r="M4853" i="8"/>
  <c r="L4853" i="8"/>
  <c r="M4852" i="8"/>
  <c r="L4852" i="8"/>
  <c r="M4851" i="8"/>
  <c r="L4851" i="8"/>
  <c r="M4850" i="8"/>
  <c r="L4850" i="8"/>
  <c r="M4849" i="8"/>
  <c r="L4849" i="8"/>
  <c r="M4848" i="8"/>
  <c r="L4848" i="8"/>
  <c r="M4847" i="8"/>
  <c r="L4847" i="8"/>
  <c r="M4846" i="8"/>
  <c r="L4846" i="8"/>
  <c r="M4845" i="8"/>
  <c r="L4845" i="8"/>
  <c r="M4844" i="8"/>
  <c r="L4844" i="8"/>
  <c r="M4843" i="8"/>
  <c r="L4843" i="8"/>
  <c r="M4842" i="8"/>
  <c r="L4842" i="8"/>
  <c r="M4841" i="8"/>
  <c r="L4841" i="8"/>
  <c r="M4840" i="8"/>
  <c r="L4840" i="8"/>
  <c r="M4839" i="8"/>
  <c r="L4839" i="8"/>
  <c r="M4838" i="8"/>
  <c r="L4838" i="8"/>
  <c r="M4837" i="8"/>
  <c r="L4837" i="8"/>
  <c r="M4836" i="8"/>
  <c r="L4836" i="8"/>
  <c r="M4835" i="8"/>
  <c r="L4835" i="8"/>
  <c r="M4834" i="8"/>
  <c r="L4834" i="8"/>
  <c r="M4833" i="8"/>
  <c r="L4833" i="8"/>
  <c r="M4832" i="8"/>
  <c r="L4832" i="8"/>
  <c r="M4831" i="8"/>
  <c r="L4831" i="8"/>
  <c r="M4830" i="8"/>
  <c r="L4830" i="8"/>
  <c r="M4829" i="8"/>
  <c r="L4829" i="8"/>
  <c r="M4828" i="8"/>
  <c r="L4828" i="8"/>
  <c r="M4827" i="8"/>
  <c r="L4827" i="8"/>
  <c r="M4826" i="8"/>
  <c r="L4826" i="8"/>
  <c r="M4825" i="8"/>
  <c r="L4825" i="8"/>
  <c r="M4824" i="8"/>
  <c r="L4824" i="8"/>
  <c r="M4823" i="8"/>
  <c r="L4823" i="8"/>
  <c r="M4822" i="8"/>
  <c r="L4822" i="8"/>
  <c r="M4821" i="8"/>
  <c r="L4821" i="8"/>
  <c r="M4820" i="8"/>
  <c r="L4820" i="8"/>
  <c r="M4819" i="8"/>
  <c r="L4819" i="8"/>
  <c r="M4818" i="8"/>
  <c r="L4818" i="8"/>
  <c r="M4817" i="8"/>
  <c r="L4817" i="8"/>
  <c r="M4816" i="8"/>
  <c r="L4816" i="8"/>
  <c r="M4815" i="8"/>
  <c r="L4815" i="8"/>
  <c r="M4814" i="8"/>
  <c r="L4814" i="8"/>
  <c r="M4813" i="8"/>
  <c r="L4813" i="8"/>
  <c r="M4812" i="8"/>
  <c r="L4812" i="8"/>
  <c r="M4811" i="8"/>
  <c r="L4811" i="8"/>
  <c r="M4810" i="8"/>
  <c r="L4810" i="8"/>
  <c r="M4809" i="8"/>
  <c r="L4809" i="8"/>
  <c r="M4808" i="8"/>
  <c r="L4808" i="8"/>
  <c r="M4807" i="8"/>
  <c r="L4807" i="8"/>
  <c r="M4806" i="8"/>
  <c r="L4806" i="8"/>
  <c r="M4805" i="8"/>
  <c r="L4805" i="8"/>
  <c r="M4804" i="8"/>
  <c r="L4804" i="8"/>
  <c r="M4803" i="8"/>
  <c r="L4803" i="8"/>
  <c r="M4802" i="8"/>
  <c r="L4802" i="8"/>
  <c r="M4801" i="8"/>
  <c r="L4801" i="8"/>
  <c r="M4800" i="8"/>
  <c r="L4800" i="8"/>
  <c r="M4799" i="8"/>
  <c r="L4799" i="8"/>
  <c r="M4798" i="8"/>
  <c r="L4798" i="8"/>
  <c r="M4797" i="8"/>
  <c r="L4797" i="8"/>
  <c r="M4796" i="8"/>
  <c r="L4796" i="8"/>
  <c r="M4795" i="8"/>
  <c r="L4795" i="8"/>
  <c r="M4794" i="8"/>
  <c r="L4794" i="8"/>
  <c r="M4793" i="8"/>
  <c r="L4793" i="8"/>
  <c r="M4792" i="8"/>
  <c r="L4792" i="8"/>
  <c r="M4791" i="8"/>
  <c r="L4791" i="8"/>
  <c r="M4790" i="8"/>
  <c r="L4790" i="8"/>
  <c r="M4789" i="8"/>
  <c r="L4789" i="8"/>
  <c r="M4788" i="8"/>
  <c r="L4788" i="8"/>
  <c r="M4787" i="8"/>
  <c r="L4787" i="8"/>
  <c r="M4786" i="8"/>
  <c r="L4786" i="8"/>
  <c r="M4785" i="8"/>
  <c r="L4785" i="8"/>
  <c r="M4784" i="8"/>
  <c r="L4784" i="8"/>
  <c r="M4783" i="8"/>
  <c r="L4783" i="8"/>
  <c r="M4782" i="8"/>
  <c r="L4782" i="8"/>
  <c r="M4781" i="8"/>
  <c r="L4781" i="8"/>
  <c r="M4780" i="8"/>
  <c r="L4780" i="8"/>
  <c r="M4779" i="8"/>
  <c r="L4779" i="8"/>
  <c r="M4778" i="8"/>
  <c r="L4778" i="8"/>
  <c r="M4777" i="8"/>
  <c r="L4777" i="8"/>
  <c r="M4776" i="8"/>
  <c r="L4776" i="8"/>
  <c r="M4775" i="8"/>
  <c r="L4775" i="8"/>
  <c r="M4774" i="8"/>
  <c r="L4774" i="8"/>
  <c r="M4773" i="8"/>
  <c r="L4773" i="8"/>
  <c r="M4772" i="8"/>
  <c r="L4772" i="8"/>
  <c r="M4771" i="8"/>
  <c r="L4771" i="8"/>
  <c r="M4770" i="8"/>
  <c r="L4770" i="8"/>
  <c r="M4769" i="8"/>
  <c r="L4769" i="8"/>
  <c r="M4768" i="8"/>
  <c r="L4768" i="8"/>
  <c r="M4767" i="8"/>
  <c r="L4767" i="8"/>
  <c r="M4766" i="8"/>
  <c r="L4766" i="8"/>
  <c r="M4765" i="8"/>
  <c r="L4765" i="8"/>
  <c r="M4764" i="8"/>
  <c r="L4764" i="8"/>
  <c r="M4763" i="8"/>
  <c r="L4763" i="8"/>
  <c r="M4762" i="8"/>
  <c r="L4762" i="8"/>
  <c r="M4761" i="8"/>
  <c r="L4761" i="8"/>
  <c r="M4760" i="8"/>
  <c r="L4760" i="8"/>
  <c r="M4759" i="8"/>
  <c r="L4759" i="8"/>
  <c r="M4758" i="8"/>
  <c r="L4758" i="8"/>
  <c r="M4757" i="8"/>
  <c r="L4757" i="8"/>
  <c r="M4756" i="8"/>
  <c r="L4756" i="8"/>
  <c r="M4755" i="8"/>
  <c r="L4755" i="8"/>
  <c r="M4754" i="8"/>
  <c r="L4754" i="8"/>
  <c r="M4753" i="8"/>
  <c r="L4753" i="8"/>
  <c r="M4752" i="8"/>
  <c r="L4752" i="8"/>
  <c r="M4751" i="8"/>
  <c r="L4751" i="8"/>
  <c r="M4750" i="8"/>
  <c r="L4750" i="8"/>
  <c r="M4749" i="8"/>
  <c r="L4749" i="8"/>
  <c r="M4748" i="8"/>
  <c r="L4748" i="8"/>
  <c r="M4747" i="8"/>
  <c r="L4747" i="8"/>
  <c r="M4746" i="8"/>
  <c r="L4746" i="8"/>
  <c r="M4745" i="8"/>
  <c r="L4745" i="8"/>
  <c r="M4744" i="8"/>
  <c r="L4744" i="8"/>
  <c r="M4743" i="8"/>
  <c r="L4743" i="8"/>
  <c r="M4742" i="8"/>
  <c r="L4742" i="8"/>
  <c r="M4741" i="8"/>
  <c r="L4741" i="8"/>
  <c r="M4740" i="8"/>
  <c r="L4740" i="8"/>
  <c r="M4739" i="8"/>
  <c r="L4739" i="8"/>
  <c r="M4738" i="8"/>
  <c r="L4738" i="8"/>
  <c r="M4737" i="8"/>
  <c r="L4737" i="8"/>
  <c r="M4736" i="8"/>
  <c r="L4736" i="8"/>
  <c r="M4735" i="8"/>
  <c r="L4735" i="8"/>
  <c r="M4734" i="8"/>
  <c r="L4734" i="8"/>
  <c r="M4733" i="8"/>
  <c r="L4733" i="8"/>
  <c r="M4732" i="8"/>
  <c r="L4732" i="8"/>
  <c r="M4731" i="8"/>
  <c r="L4731" i="8"/>
  <c r="M4730" i="8"/>
  <c r="L4730" i="8"/>
  <c r="M4729" i="8"/>
  <c r="L4729" i="8"/>
  <c r="M4728" i="8"/>
  <c r="L4728" i="8"/>
  <c r="M4727" i="8"/>
  <c r="L4727" i="8"/>
  <c r="M4726" i="8"/>
  <c r="L4726" i="8"/>
  <c r="M4725" i="8"/>
  <c r="L4725" i="8"/>
  <c r="M4724" i="8"/>
  <c r="L4724" i="8"/>
  <c r="M4723" i="8"/>
  <c r="L4723" i="8"/>
  <c r="M4722" i="8"/>
  <c r="L4722" i="8"/>
  <c r="M4721" i="8"/>
  <c r="L4721" i="8"/>
  <c r="M4720" i="8"/>
  <c r="L4720" i="8"/>
  <c r="M4719" i="8"/>
  <c r="L4719" i="8"/>
  <c r="M4718" i="8"/>
  <c r="L4718" i="8"/>
  <c r="M4717" i="8"/>
  <c r="L4717" i="8"/>
  <c r="M4716" i="8"/>
  <c r="L4716" i="8"/>
  <c r="M4715" i="8"/>
  <c r="L4715" i="8"/>
  <c r="M4714" i="8"/>
  <c r="L4714" i="8"/>
  <c r="M4713" i="8"/>
  <c r="L4713" i="8"/>
  <c r="M4712" i="8"/>
  <c r="L4712" i="8"/>
  <c r="M4711" i="8"/>
  <c r="L4711" i="8"/>
  <c r="M4710" i="8"/>
  <c r="L4710" i="8"/>
  <c r="M4709" i="8"/>
  <c r="L4709" i="8"/>
  <c r="M4708" i="8"/>
  <c r="L4708" i="8"/>
  <c r="M4707" i="8"/>
  <c r="L4707" i="8"/>
  <c r="M4706" i="8"/>
  <c r="L4706" i="8"/>
  <c r="M4705" i="8"/>
  <c r="L4705" i="8"/>
  <c r="M4704" i="8"/>
  <c r="L4704" i="8"/>
  <c r="M4703" i="8"/>
  <c r="L4703" i="8"/>
  <c r="M4702" i="8"/>
  <c r="L4702" i="8"/>
  <c r="M4701" i="8"/>
  <c r="L4701" i="8"/>
  <c r="M4700" i="8"/>
  <c r="L4700" i="8"/>
  <c r="M4699" i="8"/>
  <c r="L4699" i="8"/>
  <c r="M4698" i="8"/>
  <c r="L4698" i="8"/>
  <c r="M4697" i="8"/>
  <c r="L4697" i="8"/>
  <c r="M4696" i="8"/>
  <c r="L4696" i="8"/>
  <c r="M4695" i="8"/>
  <c r="L4695" i="8"/>
  <c r="M4694" i="8"/>
  <c r="L4694" i="8"/>
  <c r="M4693" i="8"/>
  <c r="L4693" i="8"/>
  <c r="M4692" i="8"/>
  <c r="L4692" i="8"/>
  <c r="M4691" i="8"/>
  <c r="L4691" i="8"/>
  <c r="M4690" i="8"/>
  <c r="L4690" i="8"/>
  <c r="M4689" i="8"/>
  <c r="L4689" i="8"/>
  <c r="M4688" i="8"/>
  <c r="L4688" i="8"/>
  <c r="M4687" i="8"/>
  <c r="L4687" i="8"/>
  <c r="M4686" i="8"/>
  <c r="L4686" i="8"/>
  <c r="M4685" i="8"/>
  <c r="L4685" i="8"/>
  <c r="M4684" i="8"/>
  <c r="L4684" i="8"/>
  <c r="M4683" i="8"/>
  <c r="L4683" i="8"/>
  <c r="M4682" i="8"/>
  <c r="L4682" i="8"/>
  <c r="M4681" i="8"/>
  <c r="L4681" i="8"/>
  <c r="M4680" i="8"/>
  <c r="L4680" i="8"/>
  <c r="M4679" i="8"/>
  <c r="L4679" i="8"/>
  <c r="M4678" i="8"/>
  <c r="L4678" i="8"/>
  <c r="M4677" i="8"/>
  <c r="L4677" i="8"/>
  <c r="M4676" i="8"/>
  <c r="L4676" i="8"/>
  <c r="M4675" i="8"/>
  <c r="L4675" i="8"/>
  <c r="M4674" i="8"/>
  <c r="L4674" i="8"/>
  <c r="M4673" i="8"/>
  <c r="L4673" i="8"/>
  <c r="M4672" i="8"/>
  <c r="L4672" i="8"/>
  <c r="M4671" i="8"/>
  <c r="L4671" i="8"/>
  <c r="M4670" i="8"/>
  <c r="L4670" i="8"/>
  <c r="M4669" i="8"/>
  <c r="L4669" i="8"/>
  <c r="M4668" i="8"/>
  <c r="L4668" i="8"/>
  <c r="M4667" i="8"/>
  <c r="L4667" i="8"/>
  <c r="M4666" i="8"/>
  <c r="L4666" i="8"/>
  <c r="M4665" i="8"/>
  <c r="L4665" i="8"/>
  <c r="M4664" i="8"/>
  <c r="L4664" i="8"/>
  <c r="M4663" i="8"/>
  <c r="L4663" i="8"/>
  <c r="M4662" i="8"/>
  <c r="L4662" i="8"/>
  <c r="M4661" i="8"/>
  <c r="L4661" i="8"/>
  <c r="M4660" i="8"/>
  <c r="L4660" i="8"/>
  <c r="M4659" i="8"/>
  <c r="L4659" i="8"/>
  <c r="M4658" i="8"/>
  <c r="L4658" i="8"/>
  <c r="M4657" i="8"/>
  <c r="L4657" i="8"/>
  <c r="M4656" i="8"/>
  <c r="L4656" i="8"/>
  <c r="M4655" i="8"/>
  <c r="L4655" i="8"/>
  <c r="M4654" i="8"/>
  <c r="L4654" i="8"/>
  <c r="M4653" i="8"/>
  <c r="L4653" i="8"/>
  <c r="M4652" i="8"/>
  <c r="L4652" i="8"/>
  <c r="M4651" i="8"/>
  <c r="L4651" i="8"/>
  <c r="M4650" i="8"/>
  <c r="L4650" i="8"/>
  <c r="M4649" i="8"/>
  <c r="L4649" i="8"/>
  <c r="M4648" i="8"/>
  <c r="L4648" i="8"/>
  <c r="M4647" i="8"/>
  <c r="L4647" i="8"/>
  <c r="M4646" i="8"/>
  <c r="L4646" i="8"/>
  <c r="M4645" i="8"/>
  <c r="L4645" i="8"/>
  <c r="M4644" i="8"/>
  <c r="L4644" i="8"/>
  <c r="M4643" i="8"/>
  <c r="L4643" i="8"/>
  <c r="M4642" i="8"/>
  <c r="L4642" i="8"/>
  <c r="M4641" i="8"/>
  <c r="L4641" i="8"/>
  <c r="M4640" i="8"/>
  <c r="L4640" i="8"/>
  <c r="M4639" i="8"/>
  <c r="L4639" i="8"/>
  <c r="M4638" i="8"/>
  <c r="L4638" i="8"/>
  <c r="M4637" i="8"/>
  <c r="L4637" i="8"/>
  <c r="M4636" i="8"/>
  <c r="L4636" i="8"/>
  <c r="M4635" i="8"/>
  <c r="L4635" i="8"/>
  <c r="M4634" i="8"/>
  <c r="L4634" i="8"/>
  <c r="M4633" i="8"/>
  <c r="L4633" i="8"/>
  <c r="M4632" i="8"/>
  <c r="L4632" i="8"/>
  <c r="M4631" i="8"/>
  <c r="L4631" i="8"/>
  <c r="M4630" i="8"/>
  <c r="L4630" i="8"/>
  <c r="M4629" i="8"/>
  <c r="L4629" i="8"/>
  <c r="M4628" i="8"/>
  <c r="L4628" i="8"/>
  <c r="M4627" i="8"/>
  <c r="L4627" i="8"/>
  <c r="M4626" i="8"/>
  <c r="L4626" i="8"/>
  <c r="M4625" i="8"/>
  <c r="L4625" i="8"/>
  <c r="M4624" i="8"/>
  <c r="L4624" i="8"/>
  <c r="M4623" i="8"/>
  <c r="L4623" i="8"/>
  <c r="M4622" i="8"/>
  <c r="L4622" i="8"/>
  <c r="M4621" i="8"/>
  <c r="L4621" i="8"/>
  <c r="M4620" i="8"/>
  <c r="L4620" i="8"/>
  <c r="M4619" i="8"/>
  <c r="L4619" i="8"/>
  <c r="M4618" i="8"/>
  <c r="L4618" i="8"/>
  <c r="M4617" i="8"/>
  <c r="L4617" i="8"/>
  <c r="M4616" i="8"/>
  <c r="L4616" i="8"/>
  <c r="M4615" i="8"/>
  <c r="L4615" i="8"/>
  <c r="M4614" i="8"/>
  <c r="L4614" i="8"/>
  <c r="M4613" i="8"/>
  <c r="L4613" i="8"/>
  <c r="M4612" i="8"/>
  <c r="L4612" i="8"/>
  <c r="M4611" i="8"/>
  <c r="L4611" i="8"/>
  <c r="M4610" i="8"/>
  <c r="L4610" i="8"/>
  <c r="M4609" i="8"/>
  <c r="L4609" i="8"/>
  <c r="M4608" i="8"/>
  <c r="L4608" i="8"/>
  <c r="M4607" i="8"/>
  <c r="L4607" i="8"/>
  <c r="M4606" i="8"/>
  <c r="L4606" i="8"/>
  <c r="M4605" i="8"/>
  <c r="L4605" i="8"/>
  <c r="M4604" i="8"/>
  <c r="L4604" i="8"/>
  <c r="M4603" i="8"/>
  <c r="L4603" i="8"/>
  <c r="M4602" i="8"/>
  <c r="L4602" i="8"/>
  <c r="M4601" i="8"/>
  <c r="L4601" i="8"/>
  <c r="M4600" i="8"/>
  <c r="L4600" i="8"/>
  <c r="M4599" i="8"/>
  <c r="L4599" i="8"/>
  <c r="M4598" i="8"/>
  <c r="L4598" i="8"/>
  <c r="M4597" i="8"/>
  <c r="L4597" i="8"/>
  <c r="M4596" i="8"/>
  <c r="L4596" i="8"/>
  <c r="M4595" i="8"/>
  <c r="L4595" i="8"/>
  <c r="M4594" i="8"/>
  <c r="L4594" i="8"/>
  <c r="M4593" i="8"/>
  <c r="L4593" i="8"/>
  <c r="M4592" i="8"/>
  <c r="L4592" i="8"/>
  <c r="M4591" i="8"/>
  <c r="L4591" i="8"/>
  <c r="M4590" i="8"/>
  <c r="L4590" i="8"/>
  <c r="M4589" i="8"/>
  <c r="L4589" i="8"/>
  <c r="M4588" i="8"/>
  <c r="L4588" i="8"/>
  <c r="M4587" i="8"/>
  <c r="L4587" i="8"/>
  <c r="M4586" i="8"/>
  <c r="L4586" i="8"/>
  <c r="M4585" i="8"/>
  <c r="L4585" i="8"/>
  <c r="M4584" i="8"/>
  <c r="L4584" i="8"/>
  <c r="M4583" i="8"/>
  <c r="L4583" i="8"/>
  <c r="M4582" i="8"/>
  <c r="L4582" i="8"/>
  <c r="M4581" i="8"/>
  <c r="L4581" i="8"/>
  <c r="M4580" i="8"/>
  <c r="L4580" i="8"/>
  <c r="M4579" i="8"/>
  <c r="L4579" i="8"/>
  <c r="M4578" i="8"/>
  <c r="L4578" i="8"/>
  <c r="M4577" i="8"/>
  <c r="L4577" i="8"/>
  <c r="M4576" i="8"/>
  <c r="L4576" i="8"/>
  <c r="M4575" i="8"/>
  <c r="L4575" i="8"/>
  <c r="M4574" i="8"/>
  <c r="L4574" i="8"/>
  <c r="M4573" i="8"/>
  <c r="L4573" i="8"/>
  <c r="M4572" i="8"/>
  <c r="L4572" i="8"/>
  <c r="M4571" i="8"/>
  <c r="L4571" i="8"/>
  <c r="M4570" i="8"/>
  <c r="L4570" i="8"/>
  <c r="M4569" i="8"/>
  <c r="L4569" i="8"/>
  <c r="M4568" i="8"/>
  <c r="L4568" i="8"/>
  <c r="M4567" i="8"/>
  <c r="L4567" i="8"/>
  <c r="M4566" i="8"/>
  <c r="L4566" i="8"/>
  <c r="M4565" i="8"/>
  <c r="L4565" i="8"/>
  <c r="M4564" i="8"/>
  <c r="L4564" i="8"/>
  <c r="M4563" i="8"/>
  <c r="L4563" i="8"/>
  <c r="M4562" i="8"/>
  <c r="L4562" i="8"/>
  <c r="M4561" i="8"/>
  <c r="L4561" i="8"/>
  <c r="M4560" i="8"/>
  <c r="L4560" i="8"/>
  <c r="M4559" i="8"/>
  <c r="L4559" i="8"/>
  <c r="M4558" i="8"/>
  <c r="L4558" i="8"/>
  <c r="M4557" i="8"/>
  <c r="L4557" i="8"/>
  <c r="M4556" i="8"/>
  <c r="L4556" i="8"/>
  <c r="M4555" i="8"/>
  <c r="L4555" i="8"/>
  <c r="M4554" i="8"/>
  <c r="L4554" i="8"/>
  <c r="M4553" i="8"/>
  <c r="L4553" i="8"/>
  <c r="M4552" i="8"/>
  <c r="L4552" i="8"/>
  <c r="M4551" i="8"/>
  <c r="L4551" i="8"/>
  <c r="M4550" i="8"/>
  <c r="L4550" i="8"/>
  <c r="M4549" i="8"/>
  <c r="L4549" i="8"/>
  <c r="M4548" i="8"/>
  <c r="L4548" i="8"/>
  <c r="M4547" i="8"/>
  <c r="L4547" i="8"/>
  <c r="M4546" i="8"/>
  <c r="L4546" i="8"/>
  <c r="M4545" i="8"/>
  <c r="L4545" i="8"/>
  <c r="M4544" i="8"/>
  <c r="L4544" i="8"/>
  <c r="M4543" i="8"/>
  <c r="L4543" i="8"/>
  <c r="M4542" i="8"/>
  <c r="L4542" i="8"/>
  <c r="M4541" i="8"/>
  <c r="L4541" i="8"/>
  <c r="M4540" i="8"/>
  <c r="L4540" i="8"/>
  <c r="M4539" i="8"/>
  <c r="L4539" i="8"/>
  <c r="M4538" i="8"/>
  <c r="L4538" i="8"/>
  <c r="M4537" i="8"/>
  <c r="L4537" i="8"/>
  <c r="M4536" i="8"/>
  <c r="L4536" i="8"/>
  <c r="M4535" i="8"/>
  <c r="L4535" i="8"/>
  <c r="M4534" i="8"/>
  <c r="L4534" i="8"/>
  <c r="M4533" i="8"/>
  <c r="L4533" i="8"/>
  <c r="M4532" i="8"/>
  <c r="L4532" i="8"/>
  <c r="M4531" i="8"/>
  <c r="L4531" i="8"/>
  <c r="M4530" i="8"/>
  <c r="L4530" i="8"/>
  <c r="M4529" i="8"/>
  <c r="L4529" i="8"/>
  <c r="M4528" i="8"/>
  <c r="L4528" i="8"/>
  <c r="M4527" i="8"/>
  <c r="L4527" i="8"/>
  <c r="M4526" i="8"/>
  <c r="L4526" i="8"/>
  <c r="M4525" i="8"/>
  <c r="L4525" i="8"/>
  <c r="M4524" i="8"/>
  <c r="L4524" i="8"/>
  <c r="M4523" i="8"/>
  <c r="L4523" i="8"/>
  <c r="M4522" i="8"/>
  <c r="L4522" i="8"/>
  <c r="M4521" i="8"/>
  <c r="L4521" i="8"/>
  <c r="M4520" i="8"/>
  <c r="L4520" i="8"/>
  <c r="M4519" i="8"/>
  <c r="L4519" i="8"/>
  <c r="M4518" i="8"/>
  <c r="L4518" i="8"/>
  <c r="M4517" i="8"/>
  <c r="L4517" i="8"/>
  <c r="M4516" i="8"/>
  <c r="L4516" i="8"/>
  <c r="M4515" i="8"/>
  <c r="L4515" i="8"/>
  <c r="M4514" i="8"/>
  <c r="L4514" i="8"/>
  <c r="M4513" i="8"/>
  <c r="L4513" i="8"/>
  <c r="M4512" i="8"/>
  <c r="L4512" i="8"/>
  <c r="M4511" i="8"/>
  <c r="L4511" i="8"/>
  <c r="M4510" i="8"/>
  <c r="L4510" i="8"/>
  <c r="M4509" i="8"/>
  <c r="L4509" i="8"/>
  <c r="M4508" i="8"/>
  <c r="L4508" i="8"/>
  <c r="M4507" i="8"/>
  <c r="L4507" i="8"/>
  <c r="M4506" i="8"/>
  <c r="L4506" i="8"/>
  <c r="M4505" i="8"/>
  <c r="L4505" i="8"/>
  <c r="M4504" i="8"/>
  <c r="L4504" i="8"/>
  <c r="M4503" i="8"/>
  <c r="L4503" i="8"/>
  <c r="M4502" i="8"/>
  <c r="L4502" i="8"/>
  <c r="M4501" i="8"/>
  <c r="L4501" i="8"/>
  <c r="M4500" i="8"/>
  <c r="L4500" i="8"/>
  <c r="M4499" i="8"/>
  <c r="L4499" i="8"/>
  <c r="M4498" i="8"/>
  <c r="L4498" i="8"/>
  <c r="M4497" i="8"/>
  <c r="L4497" i="8"/>
  <c r="M4496" i="8"/>
  <c r="L4496" i="8"/>
  <c r="M4495" i="8"/>
  <c r="L4495" i="8"/>
  <c r="M4494" i="8"/>
  <c r="L4494" i="8"/>
  <c r="M4493" i="8"/>
  <c r="L4493" i="8"/>
  <c r="M4492" i="8"/>
  <c r="L4492" i="8"/>
  <c r="M4491" i="8"/>
  <c r="L4491" i="8"/>
  <c r="M4490" i="8"/>
  <c r="L4490" i="8"/>
  <c r="M4489" i="8"/>
  <c r="L4489" i="8"/>
  <c r="M4488" i="8"/>
  <c r="L4488" i="8"/>
  <c r="M4487" i="8"/>
  <c r="L4487" i="8"/>
  <c r="M4486" i="8"/>
  <c r="L4486" i="8"/>
  <c r="M4485" i="8"/>
  <c r="L4485" i="8"/>
  <c r="M4484" i="8"/>
  <c r="L4484" i="8"/>
  <c r="M4483" i="8"/>
  <c r="L4483" i="8"/>
  <c r="M4482" i="8"/>
  <c r="L4482" i="8"/>
  <c r="M4481" i="8"/>
  <c r="L4481" i="8"/>
  <c r="M4480" i="8"/>
  <c r="L4480" i="8"/>
  <c r="M4479" i="8"/>
  <c r="L4479" i="8"/>
  <c r="M4478" i="8"/>
  <c r="L4478" i="8"/>
  <c r="M4477" i="8"/>
  <c r="L4477" i="8"/>
  <c r="M4476" i="8"/>
  <c r="L4476" i="8"/>
  <c r="M4475" i="8"/>
  <c r="L4475" i="8"/>
  <c r="M4474" i="8"/>
  <c r="L4474" i="8"/>
  <c r="M4473" i="8"/>
  <c r="L4473" i="8"/>
  <c r="M4472" i="8"/>
  <c r="L4472" i="8"/>
  <c r="M4471" i="8"/>
  <c r="L4471" i="8"/>
  <c r="M4470" i="8"/>
  <c r="L4470" i="8"/>
  <c r="M4469" i="8"/>
  <c r="L4469" i="8"/>
  <c r="M4468" i="8"/>
  <c r="L4468" i="8"/>
  <c r="M4467" i="8"/>
  <c r="L4467" i="8"/>
  <c r="M4466" i="8"/>
  <c r="L4466" i="8"/>
  <c r="M4465" i="8"/>
  <c r="L4465" i="8"/>
  <c r="M4464" i="8"/>
  <c r="L4464" i="8"/>
  <c r="M4463" i="8"/>
  <c r="L4463" i="8"/>
  <c r="M4462" i="8"/>
  <c r="L4462" i="8"/>
  <c r="M4461" i="8"/>
  <c r="L4461" i="8"/>
  <c r="M4460" i="8"/>
  <c r="L4460" i="8"/>
  <c r="M4459" i="8"/>
  <c r="L4459" i="8"/>
  <c r="M4458" i="8"/>
  <c r="L4458" i="8"/>
  <c r="M4457" i="8"/>
  <c r="L4457" i="8"/>
  <c r="M4456" i="8"/>
  <c r="L4456" i="8"/>
  <c r="M4455" i="8"/>
  <c r="L4455" i="8"/>
  <c r="M4454" i="8"/>
  <c r="L4454" i="8"/>
  <c r="M4453" i="8"/>
  <c r="L4453" i="8"/>
  <c r="M4452" i="8"/>
  <c r="L4452" i="8"/>
  <c r="M4451" i="8"/>
  <c r="L4451" i="8"/>
  <c r="M4450" i="8"/>
  <c r="L4450" i="8"/>
  <c r="M4449" i="8"/>
  <c r="L4449" i="8"/>
  <c r="M4448" i="8"/>
  <c r="L4448" i="8"/>
  <c r="M4447" i="8"/>
  <c r="L4447" i="8"/>
  <c r="M4446" i="8"/>
  <c r="L4446" i="8"/>
  <c r="M4445" i="8"/>
  <c r="L4445" i="8"/>
  <c r="M4444" i="8"/>
  <c r="L4444" i="8"/>
  <c r="M4443" i="8"/>
  <c r="L4443" i="8"/>
  <c r="M4442" i="8"/>
  <c r="L4442" i="8"/>
  <c r="M4441" i="8"/>
  <c r="L4441" i="8"/>
  <c r="M4440" i="8"/>
  <c r="L4440" i="8"/>
  <c r="M4439" i="8"/>
  <c r="L4439" i="8"/>
  <c r="M4438" i="8"/>
  <c r="L4438" i="8"/>
  <c r="M4437" i="8"/>
  <c r="L4437" i="8"/>
  <c r="M4436" i="8"/>
  <c r="L4436" i="8"/>
  <c r="M4435" i="8"/>
  <c r="L4435" i="8"/>
  <c r="M4434" i="8"/>
  <c r="L4434" i="8"/>
  <c r="M4433" i="8"/>
  <c r="L4433" i="8"/>
  <c r="M4432" i="8"/>
  <c r="L4432" i="8"/>
  <c r="M4431" i="8"/>
  <c r="L4431" i="8"/>
  <c r="M4430" i="8"/>
  <c r="L4430" i="8"/>
  <c r="M4429" i="8"/>
  <c r="L4429" i="8"/>
  <c r="M4428" i="8"/>
  <c r="L4428" i="8"/>
  <c r="M4427" i="8"/>
  <c r="L4427" i="8"/>
  <c r="M4426" i="8"/>
  <c r="L4426" i="8"/>
  <c r="M4425" i="8"/>
  <c r="L4425" i="8"/>
  <c r="M4424" i="8"/>
  <c r="L4424" i="8"/>
  <c r="M4423" i="8"/>
  <c r="L4423" i="8"/>
  <c r="M4422" i="8"/>
  <c r="L4422" i="8"/>
  <c r="M4421" i="8"/>
  <c r="L4421" i="8"/>
  <c r="M4420" i="8"/>
  <c r="L4420" i="8"/>
  <c r="M4419" i="8"/>
  <c r="L4419" i="8"/>
  <c r="M4418" i="8"/>
  <c r="L4418" i="8"/>
  <c r="M4417" i="8"/>
  <c r="L4417" i="8"/>
  <c r="M4416" i="8"/>
  <c r="L4416" i="8"/>
  <c r="M4415" i="8"/>
  <c r="L4415" i="8"/>
  <c r="M4414" i="8"/>
  <c r="L4414" i="8"/>
  <c r="M4413" i="8"/>
  <c r="L4413" i="8"/>
  <c r="M4412" i="8"/>
  <c r="L4412" i="8"/>
  <c r="M4411" i="8"/>
  <c r="L4411" i="8"/>
  <c r="M4410" i="8"/>
  <c r="L4410" i="8"/>
  <c r="M4409" i="8"/>
  <c r="L4409" i="8"/>
  <c r="M4408" i="8"/>
  <c r="L4408" i="8"/>
  <c r="M4407" i="8"/>
  <c r="L4407" i="8"/>
  <c r="M4406" i="8"/>
  <c r="L4406" i="8"/>
  <c r="M4405" i="8"/>
  <c r="L4405" i="8"/>
  <c r="M4404" i="8"/>
  <c r="L4404" i="8"/>
  <c r="M4403" i="8"/>
  <c r="L4403" i="8"/>
  <c r="M4402" i="8"/>
  <c r="L4402" i="8"/>
  <c r="M4401" i="8"/>
  <c r="L4401" i="8"/>
  <c r="M4400" i="8"/>
  <c r="L4400" i="8"/>
  <c r="M4399" i="8"/>
  <c r="L4399" i="8"/>
  <c r="M4398" i="8"/>
  <c r="L4398" i="8"/>
  <c r="M4397" i="8"/>
  <c r="L4397" i="8"/>
  <c r="M4396" i="8"/>
  <c r="L4396" i="8"/>
  <c r="M4395" i="8"/>
  <c r="L4395" i="8"/>
  <c r="M4394" i="8"/>
  <c r="L4394" i="8"/>
  <c r="M4393" i="8"/>
  <c r="L4393" i="8"/>
  <c r="M4392" i="8"/>
  <c r="L4392" i="8"/>
  <c r="M4391" i="8"/>
  <c r="L4391" i="8"/>
  <c r="M4390" i="8"/>
  <c r="L4390" i="8"/>
  <c r="M4389" i="8"/>
  <c r="L4389" i="8"/>
  <c r="M4388" i="8"/>
  <c r="L4388" i="8"/>
  <c r="M4387" i="8"/>
  <c r="L4387" i="8"/>
  <c r="M4386" i="8"/>
  <c r="L4386" i="8"/>
  <c r="M4385" i="8"/>
  <c r="L4385" i="8"/>
  <c r="M4384" i="8"/>
  <c r="L4384" i="8"/>
  <c r="M4383" i="8"/>
  <c r="L4383" i="8"/>
  <c r="M4382" i="8"/>
  <c r="L4382" i="8"/>
  <c r="M4381" i="8"/>
  <c r="L4381" i="8"/>
  <c r="M4380" i="8"/>
  <c r="L4380" i="8"/>
  <c r="M4379" i="8"/>
  <c r="L4379" i="8"/>
  <c r="M4378" i="8"/>
  <c r="L4378" i="8"/>
  <c r="M4377" i="8"/>
  <c r="L4377" i="8"/>
  <c r="M4376" i="8"/>
  <c r="L4376" i="8"/>
  <c r="M4375" i="8"/>
  <c r="L4375" i="8"/>
  <c r="M4374" i="8"/>
  <c r="L4374" i="8"/>
  <c r="M4373" i="8"/>
  <c r="L4373" i="8"/>
  <c r="M4372" i="8"/>
  <c r="L4372" i="8"/>
  <c r="M4371" i="8"/>
  <c r="L4371" i="8"/>
  <c r="M4370" i="8"/>
  <c r="L4370" i="8"/>
  <c r="M4369" i="8"/>
  <c r="L4369" i="8"/>
  <c r="M4368" i="8"/>
  <c r="L4368" i="8"/>
  <c r="M4367" i="8"/>
  <c r="L4367" i="8"/>
  <c r="M4366" i="8"/>
  <c r="L4366" i="8"/>
  <c r="M4365" i="8"/>
  <c r="L4365" i="8"/>
  <c r="M4364" i="8"/>
  <c r="L4364" i="8"/>
  <c r="M4363" i="8"/>
  <c r="L4363" i="8"/>
  <c r="M4362" i="8"/>
  <c r="L4362" i="8"/>
  <c r="M4361" i="8"/>
  <c r="L4361" i="8"/>
  <c r="M4360" i="8"/>
  <c r="L4360" i="8"/>
  <c r="M4359" i="8"/>
  <c r="L4359" i="8"/>
  <c r="M4358" i="8"/>
  <c r="L4358" i="8"/>
  <c r="M4357" i="8"/>
  <c r="L4357" i="8"/>
  <c r="M4356" i="8"/>
  <c r="L4356" i="8"/>
  <c r="M4355" i="8"/>
  <c r="L4355" i="8"/>
  <c r="M4354" i="8"/>
  <c r="L4354" i="8"/>
  <c r="M4353" i="8"/>
  <c r="L4353" i="8"/>
  <c r="M4352" i="8"/>
  <c r="L4352" i="8"/>
  <c r="M4351" i="8"/>
  <c r="L4351" i="8"/>
  <c r="M4350" i="8"/>
  <c r="L4350" i="8"/>
  <c r="M4349" i="8"/>
  <c r="L4349" i="8"/>
  <c r="M4348" i="8"/>
  <c r="L4348" i="8"/>
  <c r="M4347" i="8"/>
  <c r="L4347" i="8"/>
  <c r="M4346" i="8"/>
  <c r="L4346" i="8"/>
  <c r="M4345" i="8"/>
  <c r="L4345" i="8"/>
  <c r="M4344" i="8"/>
  <c r="L4344" i="8"/>
  <c r="M4343" i="8"/>
  <c r="L4343" i="8"/>
  <c r="M4342" i="8"/>
  <c r="L4342" i="8"/>
  <c r="M4341" i="8"/>
  <c r="L4341" i="8"/>
  <c r="M4340" i="8"/>
  <c r="L4340" i="8"/>
  <c r="M4339" i="8"/>
  <c r="L4339" i="8"/>
  <c r="M4338" i="8"/>
  <c r="L4338" i="8"/>
  <c r="M4337" i="8"/>
  <c r="L4337" i="8"/>
  <c r="M4336" i="8"/>
  <c r="L4336" i="8"/>
  <c r="M4335" i="8"/>
  <c r="L4335" i="8"/>
  <c r="M4334" i="8"/>
  <c r="L4334" i="8"/>
  <c r="M4333" i="8"/>
  <c r="L4333" i="8"/>
  <c r="M4332" i="8"/>
  <c r="L4332" i="8"/>
  <c r="M4331" i="8"/>
  <c r="L4331" i="8"/>
  <c r="M4330" i="8"/>
  <c r="L4330" i="8"/>
  <c r="M4329" i="8"/>
  <c r="L4329" i="8"/>
  <c r="M4328" i="8"/>
  <c r="L4328" i="8"/>
  <c r="M4327" i="8"/>
  <c r="L4327" i="8"/>
  <c r="M4326" i="8"/>
  <c r="L4326" i="8"/>
  <c r="M4325" i="8"/>
  <c r="L4325" i="8"/>
  <c r="M4324" i="8"/>
  <c r="L4324" i="8"/>
  <c r="M4323" i="8"/>
  <c r="L4323" i="8"/>
  <c r="M4322" i="8"/>
  <c r="L4322" i="8"/>
  <c r="M4321" i="8"/>
  <c r="L4321" i="8"/>
  <c r="M4320" i="8"/>
  <c r="L4320" i="8"/>
  <c r="M4319" i="8"/>
  <c r="L4319" i="8"/>
  <c r="M4318" i="8"/>
  <c r="L4318" i="8"/>
  <c r="M4317" i="8"/>
  <c r="L4317" i="8"/>
  <c r="M4316" i="8"/>
  <c r="L4316" i="8"/>
  <c r="M4315" i="8"/>
  <c r="L4315" i="8"/>
  <c r="M4314" i="8"/>
  <c r="L4314" i="8"/>
  <c r="M4313" i="8"/>
  <c r="L4313" i="8"/>
  <c r="M4312" i="8"/>
  <c r="L4312" i="8"/>
  <c r="M4311" i="8"/>
  <c r="L4311" i="8"/>
  <c r="M4310" i="8"/>
  <c r="L4310" i="8"/>
  <c r="M4309" i="8"/>
  <c r="L4309" i="8"/>
  <c r="M4308" i="8"/>
  <c r="L4308" i="8"/>
  <c r="M4307" i="8"/>
  <c r="L4307" i="8"/>
  <c r="M4306" i="8"/>
  <c r="L4306" i="8"/>
  <c r="M4305" i="8"/>
  <c r="L4305" i="8"/>
  <c r="M4304" i="8"/>
  <c r="L4304" i="8"/>
  <c r="M4303" i="8"/>
  <c r="L4303" i="8"/>
  <c r="M4302" i="8"/>
  <c r="L4302" i="8"/>
  <c r="M4301" i="8"/>
  <c r="L4301" i="8"/>
  <c r="M4300" i="8"/>
  <c r="L4300" i="8"/>
  <c r="M4299" i="8"/>
  <c r="L4299" i="8"/>
  <c r="M4298" i="8"/>
  <c r="L4298" i="8"/>
  <c r="M4297" i="8"/>
  <c r="L4297" i="8"/>
  <c r="M4296" i="8"/>
  <c r="L4296" i="8"/>
  <c r="M4295" i="8"/>
  <c r="L4295" i="8"/>
  <c r="M4294" i="8"/>
  <c r="L4294" i="8"/>
  <c r="M4293" i="8"/>
  <c r="L4293" i="8"/>
  <c r="M4292" i="8"/>
  <c r="L4292" i="8"/>
  <c r="M4291" i="8"/>
  <c r="L4291" i="8"/>
  <c r="M4290" i="8"/>
  <c r="L4290" i="8"/>
  <c r="M4289" i="8"/>
  <c r="L4289" i="8"/>
  <c r="M4288" i="8"/>
  <c r="L4288" i="8"/>
  <c r="M4287" i="8"/>
  <c r="L4287" i="8"/>
  <c r="M4286" i="8"/>
  <c r="L4286" i="8"/>
  <c r="M4285" i="8"/>
  <c r="L4285" i="8"/>
  <c r="M4284" i="8"/>
  <c r="L4284" i="8"/>
  <c r="M4283" i="8"/>
  <c r="L4283" i="8"/>
  <c r="M4282" i="8"/>
  <c r="L4282" i="8"/>
  <c r="M4281" i="8"/>
  <c r="L4281" i="8"/>
  <c r="M4280" i="8"/>
  <c r="L4280" i="8"/>
  <c r="M4279" i="8"/>
  <c r="L4279" i="8"/>
  <c r="M4278" i="8"/>
  <c r="L4278" i="8"/>
  <c r="M4277" i="8"/>
  <c r="L4277" i="8"/>
  <c r="M4276" i="8"/>
  <c r="L4276" i="8"/>
  <c r="M4275" i="8"/>
  <c r="L4275" i="8"/>
  <c r="M4274" i="8"/>
  <c r="L4274" i="8"/>
  <c r="M4273" i="8"/>
  <c r="L4273" i="8"/>
  <c r="M4272" i="8"/>
  <c r="L4272" i="8"/>
  <c r="M4271" i="8"/>
  <c r="L4271" i="8"/>
  <c r="M4270" i="8"/>
  <c r="L4270" i="8"/>
  <c r="M4269" i="8"/>
  <c r="L4269" i="8"/>
  <c r="M4268" i="8"/>
  <c r="L4268" i="8"/>
  <c r="M4267" i="8"/>
  <c r="L4267" i="8"/>
  <c r="M4266" i="8"/>
  <c r="L4266" i="8"/>
  <c r="M4265" i="8"/>
  <c r="L4265" i="8"/>
  <c r="M4264" i="8"/>
  <c r="L4264" i="8"/>
  <c r="M4263" i="8"/>
  <c r="L4263" i="8"/>
  <c r="M4262" i="8"/>
  <c r="L4262" i="8"/>
  <c r="M4261" i="8"/>
  <c r="L4261" i="8"/>
  <c r="M4260" i="8"/>
  <c r="L4260" i="8"/>
  <c r="M4259" i="8"/>
  <c r="L4259" i="8"/>
  <c r="M4258" i="8"/>
  <c r="L4258" i="8"/>
  <c r="M4257" i="8"/>
  <c r="L4257" i="8"/>
  <c r="M4256" i="8"/>
  <c r="L4256" i="8"/>
  <c r="M4255" i="8"/>
  <c r="L4255" i="8"/>
  <c r="M4254" i="8"/>
  <c r="L4254" i="8"/>
  <c r="M4253" i="8"/>
  <c r="L4253" i="8"/>
  <c r="M4252" i="8"/>
  <c r="L4252" i="8"/>
  <c r="M4251" i="8"/>
  <c r="L4251" i="8"/>
  <c r="M4250" i="8"/>
  <c r="L4250" i="8"/>
  <c r="M4249" i="8"/>
  <c r="L4249" i="8"/>
  <c r="M4248" i="8"/>
  <c r="L4248" i="8"/>
  <c r="M4247" i="8"/>
  <c r="L4247" i="8"/>
  <c r="M4246" i="8"/>
  <c r="L4246" i="8"/>
  <c r="M4245" i="8"/>
  <c r="L4245" i="8"/>
  <c r="M4244" i="8"/>
  <c r="L4244" i="8"/>
  <c r="M4243" i="8"/>
  <c r="L4243" i="8"/>
  <c r="M4242" i="8"/>
  <c r="L4242" i="8"/>
  <c r="M4241" i="8"/>
  <c r="L4241" i="8"/>
  <c r="M4240" i="8"/>
  <c r="L4240" i="8"/>
  <c r="M4239" i="8"/>
  <c r="L4239" i="8"/>
  <c r="M4238" i="8"/>
  <c r="L4238" i="8"/>
  <c r="M4237" i="8"/>
  <c r="L4237" i="8"/>
  <c r="M4236" i="8"/>
  <c r="L4236" i="8"/>
  <c r="M4235" i="8"/>
  <c r="L4235" i="8"/>
  <c r="M4234" i="8"/>
  <c r="L4234" i="8"/>
  <c r="M4233" i="8"/>
  <c r="L4233" i="8"/>
  <c r="M4232" i="8"/>
  <c r="L4232" i="8"/>
  <c r="M4231" i="8"/>
  <c r="L4231" i="8"/>
  <c r="M4230" i="8"/>
  <c r="L4230" i="8"/>
  <c r="M4229" i="8"/>
  <c r="L4229" i="8"/>
  <c r="M4228" i="8"/>
  <c r="L4228" i="8"/>
  <c r="M4227" i="8"/>
  <c r="L4227" i="8"/>
  <c r="M4226" i="8"/>
  <c r="L4226" i="8"/>
  <c r="M4225" i="8"/>
  <c r="L4225" i="8"/>
  <c r="M4224" i="8"/>
  <c r="L4224" i="8"/>
  <c r="M4223" i="8"/>
  <c r="L4223" i="8"/>
  <c r="M4222" i="8"/>
  <c r="L4222" i="8"/>
  <c r="M4221" i="8"/>
  <c r="L4221" i="8"/>
  <c r="M4220" i="8"/>
  <c r="L4220" i="8"/>
  <c r="M4219" i="8"/>
  <c r="L4219" i="8"/>
  <c r="M4218" i="8"/>
  <c r="L4218" i="8"/>
  <c r="M4217" i="8"/>
  <c r="L4217" i="8"/>
  <c r="M4216" i="8"/>
  <c r="L4216" i="8"/>
  <c r="M4215" i="8"/>
  <c r="L4215" i="8"/>
  <c r="M4214" i="8"/>
  <c r="L4214" i="8"/>
  <c r="M4213" i="8"/>
  <c r="L4213" i="8"/>
  <c r="M4212" i="8"/>
  <c r="L4212" i="8"/>
  <c r="M4211" i="8"/>
  <c r="L4211" i="8"/>
  <c r="M4210" i="8"/>
  <c r="L4210" i="8"/>
  <c r="M4209" i="8"/>
  <c r="L4209" i="8"/>
  <c r="M4208" i="8"/>
  <c r="L4208" i="8"/>
  <c r="M4207" i="8"/>
  <c r="L4207" i="8"/>
  <c r="M4206" i="8"/>
  <c r="L4206" i="8"/>
  <c r="M4205" i="8"/>
  <c r="L4205" i="8"/>
  <c r="M4204" i="8"/>
  <c r="L4204" i="8"/>
  <c r="M4203" i="8"/>
  <c r="L4203" i="8"/>
  <c r="M4202" i="8"/>
  <c r="L4202" i="8"/>
  <c r="M4201" i="8"/>
  <c r="L4201" i="8"/>
  <c r="M4200" i="8"/>
  <c r="L4200" i="8"/>
  <c r="M4199" i="8"/>
  <c r="L4199" i="8"/>
  <c r="M4198" i="8"/>
  <c r="L4198" i="8"/>
  <c r="M4197" i="8"/>
  <c r="L4197" i="8"/>
  <c r="M4196" i="8"/>
  <c r="L4196" i="8"/>
  <c r="M4195" i="8"/>
  <c r="L4195" i="8"/>
  <c r="M4194" i="8"/>
  <c r="L4194" i="8"/>
  <c r="M4193" i="8"/>
  <c r="L4193" i="8"/>
  <c r="M4192" i="8"/>
  <c r="L4192" i="8"/>
  <c r="M4191" i="8"/>
  <c r="L4191" i="8"/>
  <c r="M4190" i="8"/>
  <c r="L4190" i="8"/>
  <c r="M4189" i="8"/>
  <c r="L4189" i="8"/>
  <c r="M4188" i="8"/>
  <c r="L4188" i="8"/>
  <c r="M4187" i="8"/>
  <c r="L4187" i="8"/>
  <c r="M4186" i="8"/>
  <c r="L4186" i="8"/>
  <c r="M4185" i="8"/>
  <c r="L4185" i="8"/>
  <c r="M4184" i="8"/>
  <c r="L4184" i="8"/>
  <c r="M4183" i="8"/>
  <c r="L4183" i="8"/>
  <c r="M4182" i="8"/>
  <c r="L4182" i="8"/>
  <c r="M4181" i="8"/>
  <c r="L4181" i="8"/>
  <c r="M4180" i="8"/>
  <c r="L4180" i="8"/>
  <c r="M4179" i="8"/>
  <c r="L4179" i="8"/>
  <c r="M4178" i="8"/>
  <c r="L4178" i="8"/>
  <c r="M4177" i="8"/>
  <c r="L4177" i="8"/>
  <c r="M4176" i="8"/>
  <c r="L4176" i="8"/>
  <c r="M4175" i="8"/>
  <c r="L4175" i="8"/>
  <c r="M4174" i="8"/>
  <c r="L4174" i="8"/>
  <c r="M4173" i="8"/>
  <c r="L4173" i="8"/>
  <c r="M4172" i="8"/>
  <c r="L4172" i="8"/>
  <c r="M4171" i="8"/>
  <c r="L4171" i="8"/>
  <c r="M4170" i="8"/>
  <c r="L4170" i="8"/>
  <c r="M4169" i="8"/>
  <c r="L4169" i="8"/>
  <c r="M4168" i="8"/>
  <c r="L4168" i="8"/>
  <c r="M4167" i="8"/>
  <c r="L4167" i="8"/>
  <c r="M4166" i="8"/>
  <c r="L4166" i="8"/>
  <c r="M4165" i="8"/>
  <c r="L4165" i="8"/>
  <c r="M4164" i="8"/>
  <c r="L4164" i="8"/>
  <c r="M4163" i="8"/>
  <c r="L4163" i="8"/>
  <c r="M4162" i="8"/>
  <c r="L4162" i="8"/>
  <c r="M4161" i="8"/>
  <c r="L4161" i="8"/>
  <c r="M4160" i="8"/>
  <c r="L4160" i="8"/>
  <c r="M4159" i="8"/>
  <c r="L4159" i="8"/>
  <c r="M4158" i="8"/>
  <c r="L4158" i="8"/>
  <c r="M4157" i="8"/>
  <c r="L4157" i="8"/>
  <c r="M4156" i="8"/>
  <c r="L4156" i="8"/>
  <c r="M4155" i="8"/>
  <c r="L4155" i="8"/>
  <c r="M4154" i="8"/>
  <c r="L4154" i="8"/>
  <c r="M4153" i="8"/>
  <c r="L4153" i="8"/>
  <c r="M4152" i="8"/>
  <c r="L4152" i="8"/>
  <c r="M4151" i="8"/>
  <c r="L4151" i="8"/>
  <c r="M4150" i="8"/>
  <c r="L4150" i="8"/>
  <c r="M4149" i="8"/>
  <c r="L4149" i="8"/>
  <c r="M4148" i="8"/>
  <c r="L4148" i="8"/>
  <c r="M4147" i="8"/>
  <c r="L4147" i="8"/>
  <c r="M4146" i="8"/>
  <c r="L4146" i="8"/>
  <c r="M4145" i="8"/>
  <c r="L4145" i="8"/>
  <c r="M4144" i="8"/>
  <c r="L4144" i="8"/>
  <c r="M4143" i="8"/>
  <c r="L4143" i="8"/>
  <c r="M4142" i="8"/>
  <c r="L4142" i="8"/>
  <c r="M4141" i="8"/>
  <c r="L4141" i="8"/>
  <c r="M4140" i="8"/>
  <c r="L4140" i="8"/>
  <c r="M4139" i="8"/>
  <c r="L4139" i="8"/>
  <c r="M4138" i="8"/>
  <c r="L4138" i="8"/>
  <c r="M4137" i="8"/>
  <c r="L4137" i="8"/>
  <c r="M4136" i="8"/>
  <c r="L4136" i="8"/>
  <c r="M4135" i="8"/>
  <c r="L4135" i="8"/>
  <c r="M4134" i="8"/>
  <c r="L4134" i="8"/>
  <c r="M4133" i="8"/>
  <c r="L4133" i="8"/>
  <c r="M4132" i="8"/>
  <c r="L4132" i="8"/>
  <c r="M4131" i="8"/>
  <c r="L4131" i="8"/>
  <c r="M4130" i="8"/>
  <c r="L4130" i="8"/>
  <c r="M4129" i="8"/>
  <c r="L4129" i="8"/>
  <c r="M4128" i="8"/>
  <c r="L4128" i="8"/>
  <c r="M4127" i="8"/>
  <c r="L4127" i="8"/>
  <c r="M4126" i="8"/>
  <c r="L4126" i="8"/>
  <c r="M4125" i="8"/>
  <c r="L4125" i="8"/>
  <c r="M4124" i="8"/>
  <c r="L4124" i="8"/>
  <c r="M4123" i="8"/>
  <c r="L4123" i="8"/>
  <c r="M4122" i="8"/>
  <c r="L4122" i="8"/>
  <c r="M4121" i="8"/>
  <c r="L4121" i="8"/>
  <c r="M4120" i="8"/>
  <c r="L4120" i="8"/>
  <c r="M4119" i="8"/>
  <c r="L4119" i="8"/>
  <c r="M4118" i="8"/>
  <c r="L4118" i="8"/>
  <c r="M4117" i="8"/>
  <c r="L4117" i="8"/>
  <c r="M4116" i="8"/>
  <c r="L4116" i="8"/>
  <c r="M4115" i="8"/>
  <c r="L4115" i="8"/>
  <c r="M4114" i="8"/>
  <c r="L4114" i="8"/>
  <c r="M4113" i="8"/>
  <c r="L4113" i="8"/>
  <c r="M4112" i="8"/>
  <c r="L4112" i="8"/>
  <c r="M4111" i="8"/>
  <c r="L4111" i="8"/>
  <c r="M4110" i="8"/>
  <c r="L4110" i="8"/>
  <c r="M4109" i="8"/>
  <c r="L4109" i="8"/>
  <c r="M4108" i="8"/>
  <c r="L4108" i="8"/>
  <c r="M4107" i="8"/>
  <c r="L4107" i="8"/>
  <c r="M4106" i="8"/>
  <c r="L4106" i="8"/>
  <c r="M4105" i="8"/>
  <c r="L4105" i="8"/>
  <c r="M4104" i="8"/>
  <c r="L4104" i="8"/>
  <c r="M4103" i="8"/>
  <c r="L4103" i="8"/>
  <c r="M4102" i="8"/>
  <c r="L4102" i="8"/>
  <c r="M4101" i="8"/>
  <c r="L4101" i="8"/>
  <c r="M4100" i="8"/>
  <c r="L4100" i="8"/>
  <c r="M4099" i="8"/>
  <c r="L4099" i="8"/>
  <c r="M4098" i="8"/>
  <c r="L4098" i="8"/>
  <c r="M4097" i="8"/>
  <c r="L4097" i="8"/>
  <c r="M4096" i="8"/>
  <c r="L4096" i="8"/>
  <c r="M4095" i="8"/>
  <c r="L4095" i="8"/>
  <c r="M4094" i="8"/>
  <c r="L4094" i="8"/>
  <c r="M4093" i="8"/>
  <c r="L4093" i="8"/>
  <c r="M4092" i="8"/>
  <c r="L4092" i="8"/>
  <c r="M4091" i="8"/>
  <c r="L4091" i="8"/>
  <c r="M4090" i="8"/>
  <c r="L4090" i="8"/>
  <c r="M4089" i="8"/>
  <c r="L4089" i="8"/>
  <c r="M4088" i="8"/>
  <c r="L4088" i="8"/>
  <c r="M4087" i="8"/>
  <c r="L4087" i="8"/>
  <c r="M4086" i="8"/>
  <c r="L4086" i="8"/>
  <c r="M4085" i="8"/>
  <c r="L4085" i="8"/>
  <c r="M4084" i="8"/>
  <c r="L4084" i="8"/>
  <c r="M4083" i="8"/>
  <c r="L4083" i="8"/>
  <c r="M4082" i="8"/>
  <c r="L4082" i="8"/>
  <c r="M4081" i="8"/>
  <c r="L4081" i="8"/>
  <c r="M4080" i="8"/>
  <c r="L4080" i="8"/>
  <c r="M4079" i="8"/>
  <c r="L4079" i="8"/>
  <c r="M4078" i="8"/>
  <c r="L4078" i="8"/>
  <c r="M4077" i="8"/>
  <c r="L4077" i="8"/>
  <c r="M4076" i="8"/>
  <c r="L4076" i="8"/>
  <c r="M4075" i="8"/>
  <c r="L4075" i="8"/>
  <c r="M4074" i="8"/>
  <c r="L4074" i="8"/>
  <c r="M4073" i="8"/>
  <c r="L4073" i="8"/>
  <c r="M4072" i="8"/>
  <c r="L4072" i="8"/>
  <c r="M4071" i="8"/>
  <c r="L4071" i="8"/>
  <c r="M4070" i="8"/>
  <c r="L4070" i="8"/>
  <c r="M4069" i="8"/>
  <c r="L4069" i="8"/>
  <c r="M4068" i="8"/>
  <c r="L4068" i="8"/>
  <c r="M4067" i="8"/>
  <c r="L4067" i="8"/>
  <c r="M4066" i="8"/>
  <c r="L4066" i="8"/>
  <c r="M4065" i="8"/>
  <c r="L4065" i="8"/>
  <c r="M4064" i="8"/>
  <c r="L4064" i="8"/>
  <c r="M4063" i="8"/>
  <c r="L4063" i="8"/>
  <c r="M4062" i="8"/>
  <c r="L4062" i="8"/>
  <c r="M4061" i="8"/>
  <c r="L4061" i="8"/>
  <c r="M4060" i="8"/>
  <c r="L4060" i="8"/>
  <c r="M4059" i="8"/>
  <c r="L4059" i="8"/>
  <c r="M4058" i="8"/>
  <c r="L4058" i="8"/>
  <c r="M4057" i="8"/>
  <c r="L4057" i="8"/>
  <c r="M4056" i="8"/>
  <c r="L4056" i="8"/>
  <c r="M4055" i="8"/>
  <c r="L4055" i="8"/>
  <c r="M4054" i="8"/>
  <c r="L4054" i="8"/>
  <c r="M4053" i="8"/>
  <c r="L4053" i="8"/>
  <c r="M4052" i="8"/>
  <c r="L4052" i="8"/>
  <c r="M4051" i="8"/>
  <c r="L4051" i="8"/>
  <c r="M4050" i="8"/>
  <c r="L4050" i="8"/>
  <c r="M4049" i="8"/>
  <c r="L4049" i="8"/>
  <c r="M4048" i="8"/>
  <c r="L4048" i="8"/>
  <c r="M4047" i="8"/>
  <c r="L4047" i="8"/>
  <c r="M4046" i="8"/>
  <c r="L4046" i="8"/>
  <c r="M4045" i="8"/>
  <c r="L4045" i="8"/>
  <c r="M4044" i="8"/>
  <c r="L4044" i="8"/>
  <c r="M4043" i="8"/>
  <c r="L4043" i="8"/>
  <c r="M4042" i="8"/>
  <c r="L4042" i="8"/>
  <c r="M4041" i="8"/>
  <c r="L4041" i="8"/>
  <c r="M4040" i="8"/>
  <c r="L4040" i="8"/>
  <c r="M4039" i="8"/>
  <c r="L4039" i="8"/>
  <c r="M4038" i="8"/>
  <c r="L4038" i="8"/>
  <c r="M4037" i="8"/>
  <c r="L4037" i="8"/>
  <c r="M4036" i="8"/>
  <c r="L4036" i="8"/>
  <c r="M4035" i="8"/>
  <c r="L4035" i="8"/>
  <c r="M4034" i="8"/>
  <c r="L4034" i="8"/>
  <c r="M4033" i="8"/>
  <c r="L4033" i="8"/>
  <c r="M4032" i="8"/>
  <c r="L4032" i="8"/>
  <c r="M4031" i="8"/>
  <c r="L4031" i="8"/>
  <c r="M4030" i="8"/>
  <c r="L4030" i="8"/>
  <c r="M4029" i="8"/>
  <c r="L4029" i="8"/>
  <c r="M4028" i="8"/>
  <c r="L4028" i="8"/>
  <c r="M4027" i="8"/>
  <c r="L4027" i="8"/>
  <c r="M4026" i="8"/>
  <c r="L4026" i="8"/>
  <c r="M4025" i="8"/>
  <c r="L4025" i="8"/>
  <c r="M4024" i="8"/>
  <c r="L4024" i="8"/>
  <c r="M4023" i="8"/>
  <c r="L4023" i="8"/>
  <c r="M4022" i="8"/>
  <c r="L4022" i="8"/>
  <c r="M4021" i="8"/>
  <c r="L4021" i="8"/>
  <c r="M4020" i="8"/>
  <c r="L4020" i="8"/>
  <c r="M4019" i="8"/>
  <c r="L4019" i="8"/>
  <c r="M4018" i="8"/>
  <c r="L4018" i="8"/>
  <c r="M4017" i="8"/>
  <c r="L4017" i="8"/>
  <c r="M4016" i="8"/>
  <c r="L4016" i="8"/>
  <c r="M4015" i="8"/>
  <c r="L4015" i="8"/>
  <c r="M4014" i="8"/>
  <c r="L4014" i="8"/>
  <c r="M4013" i="8"/>
  <c r="L4013" i="8"/>
  <c r="M4012" i="8"/>
  <c r="L4012" i="8"/>
  <c r="M4011" i="8"/>
  <c r="L4011" i="8"/>
  <c r="M4010" i="8"/>
  <c r="L4010" i="8"/>
  <c r="M4009" i="8"/>
  <c r="L4009" i="8"/>
  <c r="M4008" i="8"/>
  <c r="L4008" i="8"/>
  <c r="M4007" i="8"/>
  <c r="L4007" i="8"/>
  <c r="M4006" i="8"/>
  <c r="L4006" i="8"/>
  <c r="M4005" i="8"/>
  <c r="L4005" i="8"/>
  <c r="M4004" i="8"/>
  <c r="L4004" i="8"/>
  <c r="M4003" i="8"/>
  <c r="L4003" i="8"/>
  <c r="M4002" i="8"/>
  <c r="L4002" i="8"/>
  <c r="M4001" i="8"/>
  <c r="L4001" i="8"/>
  <c r="M4000" i="8"/>
  <c r="L4000" i="8"/>
  <c r="M3999" i="8"/>
  <c r="L3999" i="8"/>
  <c r="M3998" i="8"/>
  <c r="L3998" i="8"/>
  <c r="M3997" i="8"/>
  <c r="L3997" i="8"/>
  <c r="M3996" i="8"/>
  <c r="L3996" i="8"/>
  <c r="M3995" i="8"/>
  <c r="L3995" i="8"/>
  <c r="M3994" i="8"/>
  <c r="L3994" i="8"/>
  <c r="M3993" i="8"/>
  <c r="L3993" i="8"/>
  <c r="M3992" i="8"/>
  <c r="L3992" i="8"/>
  <c r="M3991" i="8"/>
  <c r="L3991" i="8"/>
  <c r="M3990" i="8"/>
  <c r="L3990" i="8"/>
  <c r="M3989" i="8"/>
  <c r="L3989" i="8"/>
  <c r="M3988" i="8"/>
  <c r="L3988" i="8"/>
  <c r="M3987" i="8"/>
  <c r="L3987" i="8"/>
  <c r="M3986" i="8"/>
  <c r="L3986" i="8"/>
  <c r="M3985" i="8"/>
  <c r="L3985" i="8"/>
  <c r="M3984" i="8"/>
  <c r="L3984" i="8"/>
  <c r="M3983" i="8"/>
  <c r="L3983" i="8"/>
  <c r="M3982" i="8"/>
  <c r="L3982" i="8"/>
  <c r="M3981" i="8"/>
  <c r="L3981" i="8"/>
  <c r="M3980" i="8"/>
  <c r="L3980" i="8"/>
  <c r="M3979" i="8"/>
  <c r="L3979" i="8"/>
  <c r="M3978" i="8"/>
  <c r="L3978" i="8"/>
  <c r="M3977" i="8"/>
  <c r="L3977" i="8"/>
  <c r="M3976" i="8"/>
  <c r="L3976" i="8"/>
  <c r="M3975" i="8"/>
  <c r="L3975" i="8"/>
  <c r="M3974" i="8"/>
  <c r="L3974" i="8"/>
  <c r="M3973" i="8"/>
  <c r="L3973" i="8"/>
  <c r="M3972" i="8"/>
  <c r="L3972" i="8"/>
  <c r="M3971" i="8"/>
  <c r="L3971" i="8"/>
  <c r="M3970" i="8"/>
  <c r="L3970" i="8"/>
  <c r="M3969" i="8"/>
  <c r="L3969" i="8"/>
  <c r="M3968" i="8"/>
  <c r="L3968" i="8"/>
  <c r="M3967" i="8"/>
  <c r="L3967" i="8"/>
  <c r="M3966" i="8"/>
  <c r="L3966" i="8"/>
  <c r="M3965" i="8"/>
  <c r="L3965" i="8"/>
  <c r="M3964" i="8"/>
  <c r="L3964" i="8"/>
  <c r="M3963" i="8"/>
  <c r="L3963" i="8"/>
  <c r="M3962" i="8"/>
  <c r="L3962" i="8"/>
  <c r="M3961" i="8"/>
  <c r="L3961" i="8"/>
  <c r="M3960" i="8"/>
  <c r="L3960" i="8"/>
  <c r="M3959" i="8"/>
  <c r="L3959" i="8"/>
  <c r="M3958" i="8"/>
  <c r="L3958" i="8"/>
  <c r="M3957" i="8"/>
  <c r="L3957" i="8"/>
  <c r="M3956" i="8"/>
  <c r="L3956" i="8"/>
  <c r="M3955" i="8"/>
  <c r="L3955" i="8"/>
  <c r="M3954" i="8"/>
  <c r="L3954" i="8"/>
  <c r="M3953" i="8"/>
  <c r="L3953" i="8"/>
  <c r="M3952" i="8"/>
  <c r="L3952" i="8"/>
  <c r="M3951" i="8"/>
  <c r="L3951" i="8"/>
  <c r="M3950" i="8"/>
  <c r="L3950" i="8"/>
  <c r="M3949" i="8"/>
  <c r="L3949" i="8"/>
  <c r="M3948" i="8"/>
  <c r="L3948" i="8"/>
  <c r="M3947" i="8"/>
  <c r="L3947" i="8"/>
  <c r="M3946" i="8"/>
  <c r="L3946" i="8"/>
  <c r="M3945" i="8"/>
  <c r="L3945" i="8"/>
  <c r="M3944" i="8"/>
  <c r="L3944" i="8"/>
  <c r="M3943" i="8"/>
  <c r="L3943" i="8"/>
  <c r="M3942" i="8"/>
  <c r="L3942" i="8"/>
  <c r="M3941" i="8"/>
  <c r="L3941" i="8"/>
  <c r="M3940" i="8"/>
  <c r="L3940" i="8"/>
  <c r="M3939" i="8"/>
  <c r="L3939" i="8"/>
  <c r="M3938" i="8"/>
  <c r="L3938" i="8"/>
  <c r="M3937" i="8"/>
  <c r="L3937" i="8"/>
  <c r="M3936" i="8"/>
  <c r="L3936" i="8"/>
  <c r="M3935" i="8"/>
  <c r="L3935" i="8"/>
  <c r="M3934" i="8"/>
  <c r="L3934" i="8"/>
  <c r="M3933" i="8"/>
  <c r="L3933" i="8"/>
  <c r="M3932" i="8"/>
  <c r="L3932" i="8"/>
  <c r="M3931" i="8"/>
  <c r="L3931" i="8"/>
  <c r="M3930" i="8"/>
  <c r="L3930" i="8"/>
  <c r="M3929" i="8"/>
  <c r="L3929" i="8"/>
  <c r="M3928" i="8"/>
  <c r="L3928" i="8"/>
  <c r="M3927" i="8"/>
  <c r="L3927" i="8"/>
  <c r="M3926" i="8"/>
  <c r="L3926" i="8"/>
  <c r="M3925" i="8"/>
  <c r="L3925" i="8"/>
  <c r="M3924" i="8"/>
  <c r="L3924" i="8"/>
  <c r="M3923" i="8"/>
  <c r="L3923" i="8"/>
  <c r="M3922" i="8"/>
  <c r="L3922" i="8"/>
  <c r="M3921" i="8"/>
  <c r="L3921" i="8"/>
  <c r="M3920" i="8"/>
  <c r="L3920" i="8"/>
  <c r="M3919" i="8"/>
  <c r="L3919" i="8"/>
  <c r="M3918" i="8"/>
  <c r="L3918" i="8"/>
  <c r="M3917" i="8"/>
  <c r="L3917" i="8"/>
  <c r="M3916" i="8"/>
  <c r="L3916" i="8"/>
  <c r="M3915" i="8"/>
  <c r="L3915" i="8"/>
  <c r="M3914" i="8"/>
  <c r="L3914" i="8"/>
  <c r="M3913" i="8"/>
  <c r="L3913" i="8"/>
  <c r="M3912" i="8"/>
  <c r="L3912" i="8"/>
  <c r="M3911" i="8"/>
  <c r="L3911" i="8"/>
  <c r="M3910" i="8"/>
  <c r="L3910" i="8"/>
  <c r="M3909" i="8"/>
  <c r="L3909" i="8"/>
  <c r="M3908" i="8"/>
  <c r="L3908" i="8"/>
  <c r="M3907" i="8"/>
  <c r="L3907" i="8"/>
  <c r="M3906" i="8"/>
  <c r="L3906" i="8"/>
  <c r="M3905" i="8"/>
  <c r="L3905" i="8"/>
  <c r="M3904" i="8"/>
  <c r="L3904" i="8"/>
  <c r="M3903" i="8"/>
  <c r="L3903" i="8"/>
  <c r="M3902" i="8"/>
  <c r="L3902" i="8"/>
  <c r="M3901" i="8"/>
  <c r="L3901" i="8"/>
  <c r="M3900" i="8"/>
  <c r="L3900" i="8"/>
  <c r="M3899" i="8"/>
  <c r="L3899" i="8"/>
  <c r="M3898" i="8"/>
  <c r="L3898" i="8"/>
  <c r="M3897" i="8"/>
  <c r="L3897" i="8"/>
  <c r="M3896" i="8"/>
  <c r="L3896" i="8"/>
  <c r="M3895" i="8"/>
  <c r="L3895" i="8"/>
  <c r="M3894" i="8"/>
  <c r="L3894" i="8"/>
  <c r="M3893" i="8"/>
  <c r="L3893" i="8"/>
  <c r="M3892" i="8"/>
  <c r="L3892" i="8"/>
  <c r="M3891" i="8"/>
  <c r="L3891" i="8"/>
  <c r="M3890" i="8"/>
  <c r="L3890" i="8"/>
  <c r="M3889" i="8"/>
  <c r="L3889" i="8"/>
  <c r="M3888" i="8"/>
  <c r="L3888" i="8"/>
  <c r="M3887" i="8"/>
  <c r="L3887" i="8"/>
  <c r="M3886" i="8"/>
  <c r="L3886" i="8"/>
  <c r="M3885" i="8"/>
  <c r="L3885" i="8"/>
  <c r="M3884" i="8"/>
  <c r="L3884" i="8"/>
  <c r="M3883" i="8"/>
  <c r="L3883" i="8"/>
  <c r="M3882" i="8"/>
  <c r="L3882" i="8"/>
  <c r="M3881" i="8"/>
  <c r="L3881" i="8"/>
  <c r="M3880" i="8"/>
  <c r="L3880" i="8"/>
  <c r="M3879" i="8"/>
  <c r="L3879" i="8"/>
  <c r="M3878" i="8"/>
  <c r="L3878" i="8"/>
  <c r="M3877" i="8"/>
  <c r="L3877" i="8"/>
  <c r="M3876" i="8"/>
  <c r="L3876" i="8"/>
  <c r="M3875" i="8"/>
  <c r="L3875" i="8"/>
  <c r="M3874" i="8"/>
  <c r="L3874" i="8"/>
  <c r="M3873" i="8"/>
  <c r="L3873" i="8"/>
  <c r="M3872" i="8"/>
  <c r="L3872" i="8"/>
  <c r="M3871" i="8"/>
  <c r="L3871" i="8"/>
  <c r="M3870" i="8"/>
  <c r="L3870" i="8"/>
  <c r="M3869" i="8"/>
  <c r="L3869" i="8"/>
  <c r="M3868" i="8"/>
  <c r="L3868" i="8"/>
  <c r="M3867" i="8"/>
  <c r="L3867" i="8"/>
  <c r="M3866" i="8"/>
  <c r="L3866" i="8"/>
  <c r="M3865" i="8"/>
  <c r="L3865" i="8"/>
  <c r="M3864" i="8"/>
  <c r="L3864" i="8"/>
  <c r="M3863" i="8"/>
  <c r="L3863" i="8"/>
  <c r="M3862" i="8"/>
  <c r="L3862" i="8"/>
  <c r="M3861" i="8"/>
  <c r="L3861" i="8"/>
  <c r="M3860" i="8"/>
  <c r="L3860" i="8"/>
  <c r="M3859" i="8"/>
  <c r="L3859" i="8"/>
  <c r="M3858" i="8"/>
  <c r="L3858" i="8"/>
  <c r="M3857" i="8"/>
  <c r="L3857" i="8"/>
  <c r="M3856" i="8"/>
  <c r="L3856" i="8"/>
  <c r="M3855" i="8"/>
  <c r="L3855" i="8"/>
  <c r="M3854" i="8"/>
  <c r="L3854" i="8"/>
  <c r="M3853" i="8"/>
  <c r="L3853" i="8"/>
  <c r="M3852" i="8"/>
  <c r="L3852" i="8"/>
  <c r="M3851" i="8"/>
  <c r="L3851" i="8"/>
  <c r="M3850" i="8"/>
  <c r="L3850" i="8"/>
  <c r="M3849" i="8"/>
  <c r="L3849" i="8"/>
  <c r="M3848" i="8"/>
  <c r="L3848" i="8"/>
  <c r="M3847" i="8"/>
  <c r="L3847" i="8"/>
  <c r="M3846" i="8"/>
  <c r="L3846" i="8"/>
  <c r="M3845" i="8"/>
  <c r="L3845" i="8"/>
  <c r="M3844" i="8"/>
  <c r="L3844" i="8"/>
  <c r="M3843" i="8"/>
  <c r="L3843" i="8"/>
  <c r="M3842" i="8"/>
  <c r="L3842" i="8"/>
  <c r="M3841" i="8"/>
  <c r="L3841" i="8"/>
  <c r="M3840" i="8"/>
  <c r="L3840" i="8"/>
  <c r="M3839" i="8"/>
  <c r="L3839" i="8"/>
  <c r="M3838" i="8"/>
  <c r="L3838" i="8"/>
  <c r="M3837" i="8"/>
  <c r="L3837" i="8"/>
  <c r="M3836" i="8"/>
  <c r="L3836" i="8"/>
  <c r="M3835" i="8"/>
  <c r="L3835" i="8"/>
  <c r="M3834" i="8"/>
  <c r="L3834" i="8"/>
  <c r="M3833" i="8"/>
  <c r="L3833" i="8"/>
  <c r="M3832" i="8"/>
  <c r="L3832" i="8"/>
  <c r="M3831" i="8"/>
  <c r="L3831" i="8"/>
  <c r="M3830" i="8"/>
  <c r="L3830" i="8"/>
  <c r="M3829" i="8"/>
  <c r="L3829" i="8"/>
  <c r="M3828" i="8"/>
  <c r="L3828" i="8"/>
  <c r="M3827" i="8"/>
  <c r="L3827" i="8"/>
  <c r="M3826" i="8"/>
  <c r="L3826" i="8"/>
  <c r="M3825" i="8"/>
  <c r="L3825" i="8"/>
  <c r="M3824" i="8"/>
  <c r="L3824" i="8"/>
  <c r="M3823" i="8"/>
  <c r="L3823" i="8"/>
  <c r="M3822" i="8"/>
  <c r="L3822" i="8"/>
  <c r="M3821" i="8"/>
  <c r="L3821" i="8"/>
  <c r="M3820" i="8"/>
  <c r="L3820" i="8"/>
  <c r="M3819" i="8"/>
  <c r="L3819" i="8"/>
  <c r="M3818" i="8"/>
  <c r="L3818" i="8"/>
  <c r="M3817" i="8"/>
  <c r="L3817" i="8"/>
  <c r="M3816" i="8"/>
  <c r="L3816" i="8"/>
  <c r="M3815" i="8"/>
  <c r="L3815" i="8"/>
  <c r="M3814" i="8"/>
  <c r="L3814" i="8"/>
  <c r="M3813" i="8"/>
  <c r="L3813" i="8"/>
  <c r="M3812" i="8"/>
  <c r="L3812" i="8"/>
  <c r="M3811" i="8"/>
  <c r="L3811" i="8"/>
  <c r="M3810" i="8"/>
  <c r="L3810" i="8"/>
  <c r="M3809" i="8"/>
  <c r="L3809" i="8"/>
  <c r="M3808" i="8"/>
  <c r="L3808" i="8"/>
  <c r="M3807" i="8"/>
  <c r="L3807" i="8"/>
  <c r="M3806" i="8"/>
  <c r="L3806" i="8"/>
  <c r="M3805" i="8"/>
  <c r="L3805" i="8"/>
  <c r="M3804" i="8"/>
  <c r="L3804" i="8"/>
  <c r="M3803" i="8"/>
  <c r="L3803" i="8"/>
  <c r="M3802" i="8"/>
  <c r="L3802" i="8"/>
  <c r="M3801" i="8"/>
  <c r="L3801" i="8"/>
  <c r="M3800" i="8"/>
  <c r="L3800" i="8"/>
  <c r="M3799" i="8"/>
  <c r="L3799" i="8"/>
  <c r="M3798" i="8"/>
  <c r="L3798" i="8"/>
  <c r="M3797" i="8"/>
  <c r="L3797" i="8"/>
  <c r="M3796" i="8"/>
  <c r="L3796" i="8"/>
  <c r="M3795" i="8"/>
  <c r="L3795" i="8"/>
  <c r="M3794" i="8"/>
  <c r="L3794" i="8"/>
  <c r="M3793" i="8"/>
  <c r="L3793" i="8"/>
  <c r="M3792" i="8"/>
  <c r="L3792" i="8"/>
  <c r="M3791" i="8"/>
  <c r="L3791" i="8"/>
  <c r="M3790" i="8"/>
  <c r="L3790" i="8"/>
  <c r="M3789" i="8"/>
  <c r="L3789" i="8"/>
  <c r="M3788" i="8"/>
  <c r="L3788" i="8"/>
  <c r="M3787" i="8"/>
  <c r="L3787" i="8"/>
  <c r="M3786" i="8"/>
  <c r="L3786" i="8"/>
  <c r="M3785" i="8"/>
  <c r="L3785" i="8"/>
  <c r="M3784" i="8"/>
  <c r="L3784" i="8"/>
  <c r="M3783" i="8"/>
  <c r="L3783" i="8"/>
  <c r="M3782" i="8"/>
  <c r="L3782" i="8"/>
  <c r="M3781" i="8"/>
  <c r="L3781" i="8"/>
  <c r="M3780" i="8"/>
  <c r="L3780" i="8"/>
  <c r="M3779" i="8"/>
  <c r="L3779" i="8"/>
  <c r="M3778" i="8"/>
  <c r="L3778" i="8"/>
  <c r="M3777" i="8"/>
  <c r="L3777" i="8"/>
  <c r="M3776" i="8"/>
  <c r="L3776" i="8"/>
  <c r="M3775" i="8"/>
  <c r="L3775" i="8"/>
  <c r="M3774" i="8"/>
  <c r="L3774" i="8"/>
  <c r="M3773" i="8"/>
  <c r="L3773" i="8"/>
  <c r="M3772" i="8"/>
  <c r="L3772" i="8"/>
  <c r="M3771" i="8"/>
  <c r="L3771" i="8"/>
  <c r="M3770" i="8"/>
  <c r="L3770" i="8"/>
  <c r="M3769" i="8"/>
  <c r="L3769" i="8"/>
  <c r="M3768" i="8"/>
  <c r="L3768" i="8"/>
  <c r="M3767" i="8"/>
  <c r="L3767" i="8"/>
  <c r="M3766" i="8"/>
  <c r="L3766" i="8"/>
  <c r="M3765" i="8"/>
  <c r="L3765" i="8"/>
  <c r="M3764" i="8"/>
  <c r="L3764" i="8"/>
  <c r="M3763" i="8"/>
  <c r="L3763" i="8"/>
  <c r="M3762" i="8"/>
  <c r="L3762" i="8"/>
  <c r="M3761" i="8"/>
  <c r="L3761" i="8"/>
  <c r="M3760" i="8"/>
  <c r="L3760" i="8"/>
  <c r="M3759" i="8"/>
  <c r="L3759" i="8"/>
  <c r="M3758" i="8"/>
  <c r="L3758" i="8"/>
  <c r="M3757" i="8"/>
  <c r="L3757" i="8"/>
  <c r="M3756" i="8"/>
  <c r="L3756" i="8"/>
  <c r="M3755" i="8"/>
  <c r="L3755" i="8"/>
  <c r="M3754" i="8"/>
  <c r="L3754" i="8"/>
  <c r="M3753" i="8"/>
  <c r="L3753" i="8"/>
  <c r="M3752" i="8"/>
  <c r="L3752" i="8"/>
  <c r="M3751" i="8"/>
  <c r="L3751" i="8"/>
  <c r="M3750" i="8"/>
  <c r="L3750" i="8"/>
  <c r="M3749" i="8"/>
  <c r="L3749" i="8"/>
  <c r="M3748" i="8"/>
  <c r="L3748" i="8"/>
  <c r="M3747" i="8"/>
  <c r="L3747" i="8"/>
  <c r="M3746" i="8"/>
  <c r="L3746" i="8"/>
  <c r="M3745" i="8"/>
  <c r="L3745" i="8"/>
  <c r="M3744" i="8"/>
  <c r="L3744" i="8"/>
  <c r="M3743" i="8"/>
  <c r="L3743" i="8"/>
  <c r="M3742" i="8"/>
  <c r="L3742" i="8"/>
  <c r="M3741" i="8"/>
  <c r="L3741" i="8"/>
  <c r="M3740" i="8"/>
  <c r="L3740" i="8"/>
  <c r="M3739" i="8"/>
  <c r="L3739" i="8"/>
  <c r="M3738" i="8"/>
  <c r="L3738" i="8"/>
  <c r="M3737" i="8"/>
  <c r="L3737" i="8"/>
  <c r="M3736" i="8"/>
  <c r="L3736" i="8"/>
  <c r="M3735" i="8"/>
  <c r="L3735" i="8"/>
  <c r="M3734" i="8"/>
  <c r="L3734" i="8"/>
  <c r="M3733" i="8"/>
  <c r="L3733" i="8"/>
  <c r="M3732" i="8"/>
  <c r="L3732" i="8"/>
  <c r="M3731" i="8"/>
  <c r="L3731" i="8"/>
  <c r="M3730" i="8"/>
  <c r="L3730" i="8"/>
  <c r="M3729" i="8"/>
  <c r="L3729" i="8"/>
  <c r="M3728" i="8"/>
  <c r="L3728" i="8"/>
  <c r="M3727" i="8"/>
  <c r="L3727" i="8"/>
  <c r="M3726" i="8"/>
  <c r="L3726" i="8"/>
  <c r="M3725" i="8"/>
  <c r="L3725" i="8"/>
  <c r="M3724" i="8"/>
  <c r="L3724" i="8"/>
  <c r="M3723" i="8"/>
  <c r="L3723" i="8"/>
  <c r="M3722" i="8"/>
  <c r="L3722" i="8"/>
  <c r="M3721" i="8"/>
  <c r="L3721" i="8"/>
  <c r="M3720" i="8"/>
  <c r="L3720" i="8"/>
  <c r="M3719" i="8"/>
  <c r="L3719" i="8"/>
  <c r="M3718" i="8"/>
  <c r="L3718" i="8"/>
  <c r="M3717" i="8"/>
  <c r="L3717" i="8"/>
  <c r="M3716" i="8"/>
  <c r="L3716" i="8"/>
  <c r="M3715" i="8"/>
  <c r="L3715" i="8"/>
  <c r="M3714" i="8"/>
  <c r="L3714" i="8"/>
  <c r="M3713" i="8"/>
  <c r="L3713" i="8"/>
  <c r="M3712" i="8"/>
  <c r="L3712" i="8"/>
  <c r="M3711" i="8"/>
  <c r="L3711" i="8"/>
  <c r="M3710" i="8"/>
  <c r="L3710" i="8"/>
  <c r="M3709" i="8"/>
  <c r="L3709" i="8"/>
  <c r="M3708" i="8"/>
  <c r="L3708" i="8"/>
  <c r="M3707" i="8"/>
  <c r="L3707" i="8"/>
  <c r="M3706" i="8"/>
  <c r="L3706" i="8"/>
  <c r="M3705" i="8"/>
  <c r="L3705" i="8"/>
  <c r="M3704" i="8"/>
  <c r="L3704" i="8"/>
  <c r="M3703" i="8"/>
  <c r="L3703" i="8"/>
  <c r="M3702" i="8"/>
  <c r="L3702" i="8"/>
  <c r="M3701" i="8"/>
  <c r="L3701" i="8"/>
  <c r="M3700" i="8"/>
  <c r="L3700" i="8"/>
  <c r="M3699" i="8"/>
  <c r="L3699" i="8"/>
  <c r="M3698" i="8"/>
  <c r="L3698" i="8"/>
  <c r="M3697" i="8"/>
  <c r="L3697" i="8"/>
  <c r="M3696" i="8"/>
  <c r="L3696" i="8"/>
  <c r="M3695" i="8"/>
  <c r="L3695" i="8"/>
  <c r="M3694" i="8"/>
  <c r="L3694" i="8"/>
  <c r="M3693" i="8"/>
  <c r="L3693" i="8"/>
  <c r="M3692" i="8"/>
  <c r="L3692" i="8"/>
  <c r="M3691" i="8"/>
  <c r="L3691" i="8"/>
  <c r="M3690" i="8"/>
  <c r="L3690" i="8"/>
  <c r="M3689" i="8"/>
  <c r="L3689" i="8"/>
  <c r="M3688" i="8"/>
  <c r="L3688" i="8"/>
  <c r="M3687" i="8"/>
  <c r="L3687" i="8"/>
  <c r="M3686" i="8"/>
  <c r="L3686" i="8"/>
  <c r="M3685" i="8"/>
  <c r="L3685" i="8"/>
  <c r="M3684" i="8"/>
  <c r="L3684" i="8"/>
  <c r="M3683" i="8"/>
  <c r="L3683" i="8"/>
  <c r="M3682" i="8"/>
  <c r="L3682" i="8"/>
  <c r="M3681" i="8"/>
  <c r="L3681" i="8"/>
  <c r="M3680" i="8"/>
  <c r="L3680" i="8"/>
  <c r="M3679" i="8"/>
  <c r="L3679" i="8"/>
  <c r="M3678" i="8"/>
  <c r="L3678" i="8"/>
  <c r="M3677" i="8"/>
  <c r="L3677" i="8"/>
  <c r="M3676" i="8"/>
  <c r="L3676" i="8"/>
  <c r="M3675" i="8"/>
  <c r="L3675" i="8"/>
  <c r="M3674" i="8"/>
  <c r="L3674" i="8"/>
  <c r="M3673" i="8"/>
  <c r="L3673" i="8"/>
  <c r="M3672" i="8"/>
  <c r="L3672" i="8"/>
  <c r="M3671" i="8"/>
  <c r="L3671" i="8"/>
  <c r="M3670" i="8"/>
  <c r="L3670" i="8"/>
  <c r="M3669" i="8"/>
  <c r="L3669" i="8"/>
  <c r="M3668" i="8"/>
  <c r="L3668" i="8"/>
  <c r="M3667" i="8"/>
  <c r="L3667" i="8"/>
  <c r="M3666" i="8"/>
  <c r="L3666" i="8"/>
  <c r="M3665" i="8"/>
  <c r="L3665" i="8"/>
  <c r="M3664" i="8"/>
  <c r="L3664" i="8"/>
  <c r="M3663" i="8"/>
  <c r="L3663" i="8"/>
  <c r="M3662" i="8"/>
  <c r="L3662" i="8"/>
  <c r="M3661" i="8"/>
  <c r="L3661" i="8"/>
  <c r="M3660" i="8"/>
  <c r="L3660" i="8"/>
  <c r="M3659" i="8"/>
  <c r="L3659" i="8"/>
  <c r="M3658" i="8"/>
  <c r="L3658" i="8"/>
  <c r="M3657" i="8"/>
  <c r="L3657" i="8"/>
  <c r="M3656" i="8"/>
  <c r="L3656" i="8"/>
  <c r="M3655" i="8"/>
  <c r="L3655" i="8"/>
  <c r="M3654" i="8"/>
  <c r="L3654" i="8"/>
  <c r="M3653" i="8"/>
  <c r="L3653" i="8"/>
  <c r="M3652" i="8"/>
  <c r="L3652" i="8"/>
  <c r="M3651" i="8"/>
  <c r="L3651" i="8"/>
  <c r="M3650" i="8"/>
  <c r="L3650" i="8"/>
  <c r="M3649" i="8"/>
  <c r="L3649" i="8"/>
  <c r="M3648" i="8"/>
  <c r="L3648" i="8"/>
  <c r="M3647" i="8"/>
  <c r="L3647" i="8"/>
  <c r="M3646" i="8"/>
  <c r="L3646" i="8"/>
  <c r="M3645" i="8"/>
  <c r="L3645" i="8"/>
  <c r="M3644" i="8"/>
  <c r="L3644" i="8"/>
  <c r="M3643" i="8"/>
  <c r="L3643" i="8"/>
  <c r="M3642" i="8"/>
  <c r="L3642" i="8"/>
  <c r="M3641" i="8"/>
  <c r="L3641" i="8"/>
  <c r="M3640" i="8"/>
  <c r="L3640" i="8"/>
  <c r="M3639" i="8"/>
  <c r="L3639" i="8"/>
  <c r="M3638" i="8"/>
  <c r="L3638" i="8"/>
  <c r="M3637" i="8"/>
  <c r="L3637" i="8"/>
  <c r="M3636" i="8"/>
  <c r="L3636" i="8"/>
  <c r="M3635" i="8"/>
  <c r="L3635" i="8"/>
  <c r="M3634" i="8"/>
  <c r="L3634" i="8"/>
  <c r="M3633" i="8"/>
  <c r="L3633" i="8"/>
  <c r="M3632" i="8"/>
  <c r="L3632" i="8"/>
  <c r="M3631" i="8"/>
  <c r="L3631" i="8"/>
  <c r="M3630" i="8"/>
  <c r="L3630" i="8"/>
  <c r="M3629" i="8"/>
  <c r="L3629" i="8"/>
  <c r="M3628" i="8"/>
  <c r="L3628" i="8"/>
  <c r="M3627" i="8"/>
  <c r="L3627" i="8"/>
  <c r="M3626" i="8"/>
  <c r="L3626" i="8"/>
  <c r="M3625" i="8"/>
  <c r="L3625" i="8"/>
  <c r="M3624" i="8"/>
  <c r="L3624" i="8"/>
  <c r="M3623" i="8"/>
  <c r="L3623" i="8"/>
  <c r="M3622" i="8"/>
  <c r="L3622" i="8"/>
  <c r="M3621" i="8"/>
  <c r="L3621" i="8"/>
  <c r="M3620" i="8"/>
  <c r="L3620" i="8"/>
  <c r="M3619" i="8"/>
  <c r="L3619" i="8"/>
  <c r="M3618" i="8"/>
  <c r="L3618" i="8"/>
  <c r="M3617" i="8"/>
  <c r="L3617" i="8"/>
  <c r="M3616" i="8"/>
  <c r="L3616" i="8"/>
  <c r="M3615" i="8"/>
  <c r="L3615" i="8"/>
  <c r="M3614" i="8"/>
  <c r="L3614" i="8"/>
  <c r="M3613" i="8"/>
  <c r="L3613" i="8"/>
  <c r="M3612" i="8"/>
  <c r="L3612" i="8"/>
  <c r="M3611" i="8"/>
  <c r="L3611" i="8"/>
  <c r="M3610" i="8"/>
  <c r="L3610" i="8"/>
  <c r="M3609" i="8"/>
  <c r="L3609" i="8"/>
  <c r="M3608" i="8"/>
  <c r="L3608" i="8"/>
  <c r="M3607" i="8"/>
  <c r="L3607" i="8"/>
  <c r="M3606" i="8"/>
  <c r="L3606" i="8"/>
  <c r="M3605" i="8"/>
  <c r="L3605" i="8"/>
  <c r="M3604" i="8"/>
  <c r="L3604" i="8"/>
  <c r="M3603" i="8"/>
  <c r="L3603" i="8"/>
  <c r="M3602" i="8"/>
  <c r="L3602" i="8"/>
  <c r="M3601" i="8"/>
  <c r="L3601" i="8"/>
  <c r="M3600" i="8"/>
  <c r="L3600" i="8"/>
  <c r="M3599" i="8"/>
  <c r="L3599" i="8"/>
  <c r="M3598" i="8"/>
  <c r="L3598" i="8"/>
  <c r="M3597" i="8"/>
  <c r="L3597" i="8"/>
  <c r="M3596" i="8"/>
  <c r="L3596" i="8"/>
  <c r="M3595" i="8"/>
  <c r="L3595" i="8"/>
  <c r="M3594" i="8"/>
  <c r="L3594" i="8"/>
  <c r="M3593" i="8"/>
  <c r="L3593" i="8"/>
  <c r="M3592" i="8"/>
  <c r="L3592" i="8"/>
  <c r="M3591" i="8"/>
  <c r="L3591" i="8"/>
  <c r="M3590" i="8"/>
  <c r="L3590" i="8"/>
  <c r="M3589" i="8"/>
  <c r="L3589" i="8"/>
  <c r="M3588" i="8"/>
  <c r="L3588" i="8"/>
  <c r="M3587" i="8"/>
  <c r="L3587" i="8"/>
  <c r="M3586" i="8"/>
  <c r="L3586" i="8"/>
  <c r="M3585" i="8"/>
  <c r="L3585" i="8"/>
  <c r="M3584" i="8"/>
  <c r="L3584" i="8"/>
  <c r="M3583" i="8"/>
  <c r="L3583" i="8"/>
  <c r="M3582" i="8"/>
  <c r="L3582" i="8"/>
  <c r="M3581" i="8"/>
  <c r="L3581" i="8"/>
  <c r="M3580" i="8"/>
  <c r="L3580" i="8"/>
  <c r="M3579" i="8"/>
  <c r="L3579" i="8"/>
  <c r="M3578" i="8"/>
  <c r="L3578" i="8"/>
  <c r="M3577" i="8"/>
  <c r="L3577" i="8"/>
  <c r="M3576" i="8"/>
  <c r="L3576" i="8"/>
  <c r="M3575" i="8"/>
  <c r="L3575" i="8"/>
  <c r="M3574" i="8"/>
  <c r="L3574" i="8"/>
  <c r="M3573" i="8"/>
  <c r="L3573" i="8"/>
  <c r="M3572" i="8"/>
  <c r="L3572" i="8"/>
  <c r="M3571" i="8"/>
  <c r="L3571" i="8"/>
  <c r="M3570" i="8"/>
  <c r="L3570" i="8"/>
  <c r="M3569" i="8"/>
  <c r="L3569" i="8"/>
  <c r="M3568" i="8"/>
  <c r="L3568" i="8"/>
  <c r="M3567" i="8"/>
  <c r="L3567" i="8"/>
  <c r="M3566" i="8"/>
  <c r="L3566" i="8"/>
  <c r="M3565" i="8"/>
  <c r="L3565" i="8"/>
  <c r="M3564" i="8"/>
  <c r="L3564" i="8"/>
  <c r="M3563" i="8"/>
  <c r="L3563" i="8"/>
  <c r="M3562" i="8"/>
  <c r="L3562" i="8"/>
  <c r="M3561" i="8"/>
  <c r="L3561" i="8"/>
  <c r="M3560" i="8"/>
  <c r="L3560" i="8"/>
  <c r="M3559" i="8"/>
  <c r="L3559" i="8"/>
  <c r="M3558" i="8"/>
  <c r="L3558" i="8"/>
  <c r="M3557" i="8"/>
  <c r="L3557" i="8"/>
  <c r="M3556" i="8"/>
  <c r="L3556" i="8"/>
  <c r="M3555" i="8"/>
  <c r="L3555" i="8"/>
  <c r="M3554" i="8"/>
  <c r="L3554" i="8"/>
  <c r="M3553" i="8"/>
  <c r="L3553" i="8"/>
  <c r="M3552" i="8"/>
  <c r="L3552" i="8"/>
  <c r="M3551" i="8"/>
  <c r="L3551" i="8"/>
  <c r="M3550" i="8"/>
  <c r="L3550" i="8"/>
  <c r="M3549" i="8"/>
  <c r="L3549" i="8"/>
  <c r="M3548" i="8"/>
  <c r="L3548" i="8"/>
  <c r="M3547" i="8"/>
  <c r="L3547" i="8"/>
  <c r="M3546" i="8"/>
  <c r="L3546" i="8"/>
  <c r="M3545" i="8"/>
  <c r="L3545" i="8"/>
  <c r="M3544" i="8"/>
  <c r="L3544" i="8"/>
  <c r="M3543" i="8"/>
  <c r="L3543" i="8"/>
  <c r="M3542" i="8"/>
  <c r="L3542" i="8"/>
  <c r="M3541" i="8"/>
  <c r="L3541" i="8"/>
  <c r="M3540" i="8"/>
  <c r="L3540" i="8"/>
  <c r="M3539" i="8"/>
  <c r="L3539" i="8"/>
  <c r="M3538" i="8"/>
  <c r="L3538" i="8"/>
  <c r="M3537" i="8"/>
  <c r="L3537" i="8"/>
  <c r="M3536" i="8"/>
  <c r="L3536" i="8"/>
  <c r="M3535" i="8"/>
  <c r="L3535" i="8"/>
  <c r="M3534" i="8"/>
  <c r="L3534" i="8"/>
  <c r="M3533" i="8"/>
  <c r="L3533" i="8"/>
  <c r="M3532" i="8"/>
  <c r="L3532" i="8"/>
  <c r="M3531" i="8"/>
  <c r="L3531" i="8"/>
  <c r="M3530" i="8"/>
  <c r="L3530" i="8"/>
  <c r="M3529" i="8"/>
  <c r="L3529" i="8"/>
  <c r="M3528" i="8"/>
  <c r="L3528" i="8"/>
  <c r="M3527" i="8"/>
  <c r="L3527" i="8"/>
  <c r="M3526" i="8"/>
  <c r="L3526" i="8"/>
  <c r="M3525" i="8"/>
  <c r="L3525" i="8"/>
  <c r="M3524" i="8"/>
  <c r="L3524" i="8"/>
  <c r="M3523" i="8"/>
  <c r="L3523" i="8"/>
  <c r="M3522" i="8"/>
  <c r="L3522" i="8"/>
  <c r="M3521" i="8"/>
  <c r="L3521" i="8"/>
  <c r="M3520" i="8"/>
  <c r="L3520" i="8"/>
  <c r="M3519" i="8"/>
  <c r="L3519" i="8"/>
  <c r="M3518" i="8"/>
  <c r="L3518" i="8"/>
  <c r="M3517" i="8"/>
  <c r="L3517" i="8"/>
  <c r="M3516" i="8"/>
  <c r="L3516" i="8"/>
  <c r="M3515" i="8"/>
  <c r="L3515" i="8"/>
  <c r="M3514" i="8"/>
  <c r="L3514" i="8"/>
  <c r="M3513" i="8"/>
  <c r="L3513" i="8"/>
  <c r="M3512" i="8"/>
  <c r="L3512" i="8"/>
  <c r="M3511" i="8"/>
  <c r="L3511" i="8"/>
  <c r="M3510" i="8"/>
  <c r="L3510" i="8"/>
  <c r="M3509" i="8"/>
  <c r="L3509" i="8"/>
  <c r="M3508" i="8"/>
  <c r="L3508" i="8"/>
  <c r="M3507" i="8"/>
  <c r="L3507" i="8"/>
  <c r="M3506" i="8"/>
  <c r="L3506" i="8"/>
  <c r="M3505" i="8"/>
  <c r="L3505" i="8"/>
  <c r="M3504" i="8"/>
  <c r="L3504" i="8"/>
  <c r="M3503" i="8"/>
  <c r="L3503" i="8"/>
  <c r="M3502" i="8"/>
  <c r="L3502" i="8"/>
  <c r="M3501" i="8"/>
  <c r="L3501" i="8"/>
  <c r="M3500" i="8"/>
  <c r="L3500" i="8"/>
  <c r="M3499" i="8"/>
  <c r="L3499" i="8"/>
  <c r="M3498" i="8"/>
  <c r="L3498" i="8"/>
  <c r="M3497" i="8"/>
  <c r="L3497" i="8"/>
  <c r="M3496" i="8"/>
  <c r="L3496" i="8"/>
  <c r="M3495" i="8"/>
  <c r="L3495" i="8"/>
  <c r="M3494" i="8"/>
  <c r="L3494" i="8"/>
  <c r="M3493" i="8"/>
  <c r="L3493" i="8"/>
  <c r="M3492" i="8"/>
  <c r="L3492" i="8"/>
  <c r="M3491" i="8"/>
  <c r="L3491" i="8"/>
  <c r="M3490" i="8"/>
  <c r="L3490" i="8"/>
  <c r="M3489" i="8"/>
  <c r="L3489" i="8"/>
  <c r="M3488" i="8"/>
  <c r="L3488" i="8"/>
  <c r="M3487" i="8"/>
  <c r="L3487" i="8"/>
  <c r="M3486" i="8"/>
  <c r="L3486" i="8"/>
  <c r="M3485" i="8"/>
  <c r="L3485" i="8"/>
  <c r="M3484" i="8"/>
  <c r="L3484" i="8"/>
  <c r="M3483" i="8"/>
  <c r="L3483" i="8"/>
  <c r="M3482" i="8"/>
  <c r="L3482" i="8"/>
  <c r="M3481" i="8"/>
  <c r="L3481" i="8"/>
  <c r="M3480" i="8"/>
  <c r="L3480" i="8"/>
  <c r="M3479" i="8"/>
  <c r="L3479" i="8"/>
  <c r="M3478" i="8"/>
  <c r="L3478" i="8"/>
  <c r="M3477" i="8"/>
  <c r="L3477" i="8"/>
  <c r="M3476" i="8"/>
  <c r="L3476" i="8"/>
  <c r="M3475" i="8"/>
  <c r="L3475" i="8"/>
  <c r="M3474" i="8"/>
  <c r="L3474" i="8"/>
  <c r="M3473" i="8"/>
  <c r="L3473" i="8"/>
  <c r="M3472" i="8"/>
  <c r="L3472" i="8"/>
  <c r="M3471" i="8"/>
  <c r="L3471" i="8"/>
  <c r="M3470" i="8"/>
  <c r="L3470" i="8"/>
  <c r="M3469" i="8"/>
  <c r="L3469" i="8"/>
  <c r="M3468" i="8"/>
  <c r="L3468" i="8"/>
  <c r="M3467" i="8"/>
  <c r="L3467" i="8"/>
  <c r="M3466" i="8"/>
  <c r="L3466" i="8"/>
  <c r="M3465" i="8"/>
  <c r="L3465" i="8"/>
  <c r="M3464" i="8"/>
  <c r="L3464" i="8"/>
  <c r="M3463" i="8"/>
  <c r="L3463" i="8"/>
  <c r="M3462" i="8"/>
  <c r="L3462" i="8"/>
  <c r="M3461" i="8"/>
  <c r="L3461" i="8"/>
  <c r="M3460" i="8"/>
  <c r="L3460" i="8"/>
  <c r="M3459" i="8"/>
  <c r="L3459" i="8"/>
  <c r="M3458" i="8"/>
  <c r="L3458" i="8"/>
  <c r="M3457" i="8"/>
  <c r="L3457" i="8"/>
  <c r="M3456" i="8"/>
  <c r="L3456" i="8"/>
  <c r="M3455" i="8"/>
  <c r="L3455" i="8"/>
  <c r="M3454" i="8"/>
  <c r="L3454" i="8"/>
  <c r="M3453" i="8"/>
  <c r="L3453" i="8"/>
  <c r="M3452" i="8"/>
  <c r="L3452" i="8"/>
  <c r="M3451" i="8"/>
  <c r="L3451" i="8"/>
  <c r="M3450" i="8"/>
  <c r="L3450" i="8"/>
  <c r="M3449" i="8"/>
  <c r="L3449" i="8"/>
  <c r="M3448" i="8"/>
  <c r="L3448" i="8"/>
  <c r="M3447" i="8"/>
  <c r="L3447" i="8"/>
  <c r="M3446" i="8"/>
  <c r="L3446" i="8"/>
  <c r="M3445" i="8"/>
  <c r="L3445" i="8"/>
  <c r="M3444" i="8"/>
  <c r="L3444" i="8"/>
  <c r="M3443" i="8"/>
  <c r="L3443" i="8"/>
  <c r="M3442" i="8"/>
  <c r="L3442" i="8"/>
  <c r="M3441" i="8"/>
  <c r="L3441" i="8"/>
  <c r="M3440" i="8"/>
  <c r="L3440" i="8"/>
  <c r="M3439" i="8"/>
  <c r="L3439" i="8"/>
  <c r="M3438" i="8"/>
  <c r="L3438" i="8"/>
  <c r="M3437" i="8"/>
  <c r="L3437" i="8"/>
  <c r="M3436" i="8"/>
  <c r="L3436" i="8"/>
  <c r="M3435" i="8"/>
  <c r="L3435" i="8"/>
  <c r="M3434" i="8"/>
  <c r="L3434" i="8"/>
  <c r="M3433" i="8"/>
  <c r="L3433" i="8"/>
  <c r="M3432" i="8"/>
  <c r="L3432" i="8"/>
  <c r="M3431" i="8"/>
  <c r="L3431" i="8"/>
  <c r="M3430" i="8"/>
  <c r="L3430" i="8"/>
  <c r="M3429" i="8"/>
  <c r="L3429" i="8"/>
  <c r="M3428" i="8"/>
  <c r="L3428" i="8"/>
  <c r="M3427" i="8"/>
  <c r="L3427" i="8"/>
  <c r="M3426" i="8"/>
  <c r="L3426" i="8"/>
  <c r="M3425" i="8"/>
  <c r="L3425" i="8"/>
  <c r="M3424" i="8"/>
  <c r="L3424" i="8"/>
  <c r="M3423" i="8"/>
  <c r="L3423" i="8"/>
  <c r="M3422" i="8"/>
  <c r="L3422" i="8"/>
  <c r="M3421" i="8"/>
  <c r="L3421" i="8"/>
  <c r="M3420" i="8"/>
  <c r="L3420" i="8"/>
  <c r="M3419" i="8"/>
  <c r="L3419" i="8"/>
  <c r="M3418" i="8"/>
  <c r="L3418" i="8"/>
  <c r="M3417" i="8"/>
  <c r="L3417" i="8"/>
  <c r="M3416" i="8"/>
  <c r="L3416" i="8"/>
  <c r="M3415" i="8"/>
  <c r="L3415" i="8"/>
  <c r="M3414" i="8"/>
  <c r="L3414" i="8"/>
  <c r="M3413" i="8"/>
  <c r="L3413" i="8"/>
  <c r="M3412" i="8"/>
  <c r="L3412" i="8"/>
  <c r="M3411" i="8"/>
  <c r="L3411" i="8"/>
  <c r="M3410" i="8"/>
  <c r="L3410" i="8"/>
  <c r="M3409" i="8"/>
  <c r="L3409" i="8"/>
  <c r="M3408" i="8"/>
  <c r="L3408" i="8"/>
  <c r="M3407" i="8"/>
  <c r="L3407" i="8"/>
  <c r="M3406" i="8"/>
  <c r="L3406" i="8"/>
  <c r="M3405" i="8"/>
  <c r="L3405" i="8"/>
  <c r="M3404" i="8"/>
  <c r="L3404" i="8"/>
  <c r="M3403" i="8"/>
  <c r="L3403" i="8"/>
  <c r="M3402" i="8"/>
  <c r="L3402" i="8"/>
  <c r="M3401" i="8"/>
  <c r="L3401" i="8"/>
  <c r="M3400" i="8"/>
  <c r="L3400" i="8"/>
  <c r="M3399" i="8"/>
  <c r="L3399" i="8"/>
  <c r="M3398" i="8"/>
  <c r="L3398" i="8"/>
  <c r="M3397" i="8"/>
  <c r="L3397" i="8"/>
  <c r="M3396" i="8"/>
  <c r="L3396" i="8"/>
  <c r="M3395" i="8"/>
  <c r="L3395" i="8"/>
  <c r="M3394" i="8"/>
  <c r="L3394" i="8"/>
  <c r="M3393" i="8"/>
  <c r="L3393" i="8"/>
  <c r="M3392" i="8"/>
  <c r="L3392" i="8"/>
  <c r="M3391" i="8"/>
  <c r="L3391" i="8"/>
  <c r="M3390" i="8"/>
  <c r="L3390" i="8"/>
  <c r="M3389" i="8"/>
  <c r="L3389" i="8"/>
  <c r="M3388" i="8"/>
  <c r="L3388" i="8"/>
  <c r="M3387" i="8"/>
  <c r="L3387" i="8"/>
  <c r="M3386" i="8"/>
  <c r="L3386" i="8"/>
  <c r="M3385" i="8"/>
  <c r="L3385" i="8"/>
  <c r="M3384" i="8"/>
  <c r="L3384" i="8"/>
  <c r="M3383" i="8"/>
  <c r="L3383" i="8"/>
  <c r="M3382" i="8"/>
  <c r="L3382" i="8"/>
  <c r="M3381" i="8"/>
  <c r="L3381" i="8"/>
  <c r="M3380" i="8"/>
  <c r="L3380" i="8"/>
  <c r="M3379" i="8"/>
  <c r="L3379" i="8"/>
  <c r="M3378" i="8"/>
  <c r="L3378" i="8"/>
  <c r="M3377" i="8"/>
  <c r="L3377" i="8"/>
  <c r="M3376" i="8"/>
  <c r="L3376" i="8"/>
  <c r="M3375" i="8"/>
  <c r="L3375" i="8"/>
  <c r="M3374" i="8"/>
  <c r="L3374" i="8"/>
  <c r="M3373" i="8"/>
  <c r="L3373" i="8"/>
  <c r="M3372" i="8"/>
  <c r="L3372" i="8"/>
  <c r="M3371" i="8"/>
  <c r="L3371" i="8"/>
  <c r="M3370" i="8"/>
  <c r="L3370" i="8"/>
  <c r="M3369" i="8"/>
  <c r="L3369" i="8"/>
  <c r="M3368" i="8"/>
  <c r="L3368" i="8"/>
  <c r="M3367" i="8"/>
  <c r="L3367" i="8"/>
  <c r="M3366" i="8"/>
  <c r="L3366" i="8"/>
  <c r="M3365" i="8"/>
  <c r="L3365" i="8"/>
  <c r="M3364" i="8"/>
  <c r="L3364" i="8"/>
  <c r="M3363" i="8"/>
  <c r="L3363" i="8"/>
  <c r="M3362" i="8"/>
  <c r="L3362" i="8"/>
  <c r="M3361" i="8"/>
  <c r="L3361" i="8"/>
  <c r="M3360" i="8"/>
  <c r="L3360" i="8"/>
  <c r="M3359" i="8"/>
  <c r="L3359" i="8"/>
  <c r="M3358" i="8"/>
  <c r="L3358" i="8"/>
  <c r="M3357" i="8"/>
  <c r="L3357" i="8"/>
  <c r="M3356" i="8"/>
  <c r="L3356" i="8"/>
  <c r="M3355" i="8"/>
  <c r="L3355" i="8"/>
  <c r="M3354" i="8"/>
  <c r="L3354" i="8"/>
  <c r="M3353" i="8"/>
  <c r="L3353" i="8"/>
  <c r="M3352" i="8"/>
  <c r="L3352" i="8"/>
  <c r="M3351" i="8"/>
  <c r="L3351" i="8"/>
  <c r="M3350" i="8"/>
  <c r="L3350" i="8"/>
  <c r="M3349" i="8"/>
  <c r="L3349" i="8"/>
  <c r="M3348" i="8"/>
  <c r="L3348" i="8"/>
  <c r="M3347" i="8"/>
  <c r="L3347" i="8"/>
  <c r="M3346" i="8"/>
  <c r="L3346" i="8"/>
  <c r="M3345" i="8"/>
  <c r="L3345" i="8"/>
  <c r="M3344" i="8"/>
  <c r="L3344" i="8"/>
  <c r="M3343" i="8"/>
  <c r="L3343" i="8"/>
  <c r="M3342" i="8"/>
  <c r="L3342" i="8"/>
  <c r="M3341" i="8"/>
  <c r="L3341" i="8"/>
  <c r="M3340" i="8"/>
  <c r="L3340" i="8"/>
  <c r="M3339" i="8"/>
  <c r="L3339" i="8"/>
  <c r="M3338" i="8"/>
  <c r="L3338" i="8"/>
  <c r="M3337" i="8"/>
  <c r="L3337" i="8"/>
  <c r="M3336" i="8"/>
  <c r="L3336" i="8"/>
  <c r="M3335" i="8"/>
  <c r="L3335" i="8"/>
  <c r="M3334" i="8"/>
  <c r="L3334" i="8"/>
  <c r="M3333" i="8"/>
  <c r="L3333" i="8"/>
  <c r="M3332" i="8"/>
  <c r="L3332" i="8"/>
  <c r="M3331" i="8"/>
  <c r="L3331" i="8"/>
  <c r="M3330" i="8"/>
  <c r="L3330" i="8"/>
  <c r="M3329" i="8"/>
  <c r="L3329" i="8"/>
  <c r="M3328" i="8"/>
  <c r="L3328" i="8"/>
  <c r="M3327" i="8"/>
  <c r="L3327" i="8"/>
  <c r="M3326" i="8"/>
  <c r="L3326" i="8"/>
  <c r="M3325" i="8"/>
  <c r="L3325" i="8"/>
  <c r="M3324" i="8"/>
  <c r="L3324" i="8"/>
  <c r="M3323" i="8"/>
  <c r="L3323" i="8"/>
  <c r="M3322" i="8"/>
  <c r="L3322" i="8"/>
  <c r="M3321" i="8"/>
  <c r="L3321" i="8"/>
  <c r="M3320" i="8"/>
  <c r="L3320" i="8"/>
  <c r="M3319" i="8"/>
  <c r="L3319" i="8"/>
  <c r="M3318" i="8"/>
  <c r="L3318" i="8"/>
  <c r="M3317" i="8"/>
  <c r="L3317" i="8"/>
  <c r="M3316" i="8"/>
  <c r="L3316" i="8"/>
  <c r="M3315" i="8"/>
  <c r="L3315" i="8"/>
  <c r="M3314" i="8"/>
  <c r="L3314" i="8"/>
  <c r="M3313" i="8"/>
  <c r="L3313" i="8"/>
  <c r="M3312" i="8"/>
  <c r="L3312" i="8"/>
  <c r="M3311" i="8"/>
  <c r="L3311" i="8"/>
  <c r="M3310" i="8"/>
  <c r="L3310" i="8"/>
  <c r="M3309" i="8"/>
  <c r="L3309" i="8"/>
  <c r="M3308" i="8"/>
  <c r="L3308" i="8"/>
  <c r="M3307" i="8"/>
  <c r="L3307" i="8"/>
  <c r="M3306" i="8"/>
  <c r="L3306" i="8"/>
  <c r="M3305" i="8"/>
  <c r="L3305" i="8"/>
  <c r="M3304" i="8"/>
  <c r="L3304" i="8"/>
  <c r="M3303" i="8"/>
  <c r="L3303" i="8"/>
  <c r="M3302" i="8"/>
  <c r="L3302" i="8"/>
  <c r="M3301" i="8"/>
  <c r="L3301" i="8"/>
  <c r="M3300" i="8"/>
  <c r="L3300" i="8"/>
  <c r="M3299" i="8"/>
  <c r="L3299" i="8"/>
  <c r="M3298" i="8"/>
  <c r="L3298" i="8"/>
  <c r="M3297" i="8"/>
  <c r="L3297" i="8"/>
  <c r="M3296" i="8"/>
  <c r="L3296" i="8"/>
  <c r="M3295" i="8"/>
  <c r="L3295" i="8"/>
  <c r="M3294" i="8"/>
  <c r="L3294" i="8"/>
  <c r="M3293" i="8"/>
  <c r="L3293" i="8"/>
  <c r="M3292" i="8"/>
  <c r="L3292" i="8"/>
  <c r="M3291" i="8"/>
  <c r="L3291" i="8"/>
  <c r="M3290" i="8"/>
  <c r="L3290" i="8"/>
  <c r="M3289" i="8"/>
  <c r="L3289" i="8"/>
  <c r="M3288" i="8"/>
  <c r="L3288" i="8"/>
  <c r="M3287" i="8"/>
  <c r="L3287" i="8"/>
  <c r="M3286" i="8"/>
  <c r="L3286" i="8"/>
  <c r="M3285" i="8"/>
  <c r="L3285" i="8"/>
  <c r="M3284" i="8"/>
  <c r="L3284" i="8"/>
  <c r="M3283" i="8"/>
  <c r="L3283" i="8"/>
  <c r="M3282" i="8"/>
  <c r="L3282" i="8"/>
  <c r="M3281" i="8"/>
  <c r="L3281" i="8"/>
  <c r="M3280" i="8"/>
  <c r="L3280" i="8"/>
  <c r="M3279" i="8"/>
  <c r="L3279" i="8"/>
  <c r="M3278" i="8"/>
  <c r="L3278" i="8"/>
  <c r="M3277" i="8"/>
  <c r="L3277" i="8"/>
  <c r="M3276" i="8"/>
  <c r="L3276" i="8"/>
  <c r="M3275" i="8"/>
  <c r="L3275" i="8"/>
  <c r="M3274" i="8"/>
  <c r="L3274" i="8"/>
  <c r="M3273" i="8"/>
  <c r="L3273" i="8"/>
  <c r="M3272" i="8"/>
  <c r="L3272" i="8"/>
  <c r="M3271" i="8"/>
  <c r="L3271" i="8"/>
  <c r="M3270" i="8"/>
  <c r="L3270" i="8"/>
  <c r="M3269" i="8"/>
  <c r="L3269" i="8"/>
  <c r="M3268" i="8"/>
  <c r="L3268" i="8"/>
  <c r="M3267" i="8"/>
  <c r="L3267" i="8"/>
  <c r="M3266" i="8"/>
  <c r="L3266" i="8"/>
  <c r="M3265" i="8"/>
  <c r="L3265" i="8"/>
  <c r="M3264" i="8"/>
  <c r="L3264" i="8"/>
  <c r="M3263" i="8"/>
  <c r="L3263" i="8"/>
  <c r="M3262" i="8"/>
  <c r="L3262" i="8"/>
  <c r="M3261" i="8"/>
  <c r="L3261" i="8"/>
  <c r="M3260" i="8"/>
  <c r="L3260" i="8"/>
  <c r="M3259" i="8"/>
  <c r="L3259" i="8"/>
  <c r="M3258" i="8"/>
  <c r="L3258" i="8"/>
  <c r="M3257" i="8"/>
  <c r="L3257" i="8"/>
  <c r="M3256" i="8"/>
  <c r="L3256" i="8"/>
  <c r="M3255" i="8"/>
  <c r="L3255" i="8"/>
  <c r="M3254" i="8"/>
  <c r="L3254" i="8"/>
  <c r="M3253" i="8"/>
  <c r="L3253" i="8"/>
  <c r="M3252" i="8"/>
  <c r="L3252" i="8"/>
  <c r="M3251" i="8"/>
  <c r="L3251" i="8"/>
  <c r="M3250" i="8"/>
  <c r="L3250" i="8"/>
  <c r="M3249" i="8"/>
  <c r="L3249" i="8"/>
  <c r="M3248" i="8"/>
  <c r="L3248" i="8"/>
  <c r="M3247" i="8"/>
  <c r="L3247" i="8"/>
  <c r="M3246" i="8"/>
  <c r="L3246" i="8"/>
  <c r="M3245" i="8"/>
  <c r="L3245" i="8"/>
  <c r="M3244" i="8"/>
  <c r="L3244" i="8"/>
  <c r="M3243" i="8"/>
  <c r="L3243" i="8"/>
  <c r="M3242" i="8"/>
  <c r="L3242" i="8"/>
  <c r="M3241" i="8"/>
  <c r="L3241" i="8"/>
  <c r="M3240" i="8"/>
  <c r="L3240" i="8"/>
  <c r="M3239" i="8"/>
  <c r="L3239" i="8"/>
  <c r="M3238" i="8"/>
  <c r="L3238" i="8"/>
  <c r="M3237" i="8"/>
  <c r="L3237" i="8"/>
  <c r="M3236" i="8"/>
  <c r="L3236" i="8"/>
  <c r="M3235" i="8"/>
  <c r="L3235" i="8"/>
  <c r="M3234" i="8"/>
  <c r="L3234" i="8"/>
  <c r="M3233" i="8"/>
  <c r="L3233" i="8"/>
  <c r="M3232" i="8"/>
  <c r="L3232" i="8"/>
  <c r="M3231" i="8"/>
  <c r="L3231" i="8"/>
  <c r="M3230" i="8"/>
  <c r="L3230" i="8"/>
  <c r="M3229" i="8"/>
  <c r="L3229" i="8"/>
  <c r="M3228" i="8"/>
  <c r="L3228" i="8"/>
  <c r="M3227" i="8"/>
  <c r="L3227" i="8"/>
  <c r="M3226" i="8"/>
  <c r="L3226" i="8"/>
  <c r="M3225" i="8"/>
  <c r="L3225" i="8"/>
  <c r="M3224" i="8"/>
  <c r="L3224" i="8"/>
  <c r="M3223" i="8"/>
  <c r="L3223" i="8"/>
  <c r="M3222" i="8"/>
  <c r="L3222" i="8"/>
  <c r="M3221" i="8"/>
  <c r="L3221" i="8"/>
  <c r="M3220" i="8"/>
  <c r="L3220" i="8"/>
  <c r="M3219" i="8"/>
  <c r="L3219" i="8"/>
  <c r="M3218" i="8"/>
  <c r="L3218" i="8"/>
  <c r="M3217" i="8"/>
  <c r="L3217" i="8"/>
  <c r="M3216" i="8"/>
  <c r="L3216" i="8"/>
  <c r="M3215" i="8"/>
  <c r="L3215" i="8"/>
  <c r="M3214" i="8"/>
  <c r="L3214" i="8"/>
  <c r="M3213" i="8"/>
  <c r="L3213" i="8"/>
  <c r="M3212" i="8"/>
  <c r="L3212" i="8"/>
  <c r="M3211" i="8"/>
  <c r="L3211" i="8"/>
  <c r="M3210" i="8"/>
  <c r="L3210" i="8"/>
  <c r="M3209" i="8"/>
  <c r="L3209" i="8"/>
  <c r="M3208" i="8"/>
  <c r="L3208" i="8"/>
  <c r="M3207" i="8"/>
  <c r="L3207" i="8"/>
  <c r="M3206" i="8"/>
  <c r="L3206" i="8"/>
  <c r="M3205" i="8"/>
  <c r="L3205" i="8"/>
  <c r="M3204" i="8"/>
  <c r="L3204" i="8"/>
  <c r="M3203" i="8"/>
  <c r="L3203" i="8"/>
  <c r="M3202" i="8"/>
  <c r="L3202" i="8"/>
  <c r="M3201" i="8"/>
  <c r="L3201" i="8"/>
  <c r="M3200" i="8"/>
  <c r="L3200" i="8"/>
  <c r="M3199" i="8"/>
  <c r="L3199" i="8"/>
  <c r="M3198" i="8"/>
  <c r="L3198" i="8"/>
  <c r="M3197" i="8"/>
  <c r="L3197" i="8"/>
  <c r="M3196" i="8"/>
  <c r="L3196" i="8"/>
  <c r="M3195" i="8"/>
  <c r="L3195" i="8"/>
  <c r="M3194" i="8"/>
  <c r="L3194" i="8"/>
  <c r="M3193" i="8"/>
  <c r="L3193" i="8"/>
  <c r="M3192" i="8"/>
  <c r="L3192" i="8"/>
  <c r="M3191" i="8"/>
  <c r="L3191" i="8"/>
  <c r="M3190" i="8"/>
  <c r="L3190" i="8"/>
  <c r="M3189" i="8"/>
  <c r="L3189" i="8"/>
  <c r="M3188" i="8"/>
  <c r="L3188" i="8"/>
  <c r="M3187" i="8"/>
  <c r="L3187" i="8"/>
  <c r="M3186" i="8"/>
  <c r="L3186" i="8"/>
  <c r="M3185" i="8"/>
  <c r="L3185" i="8"/>
  <c r="M3184" i="8"/>
  <c r="L3184" i="8"/>
  <c r="M3183" i="8"/>
  <c r="L3183" i="8"/>
  <c r="M3182" i="8"/>
  <c r="L3182" i="8"/>
  <c r="M3181" i="8"/>
  <c r="L3181" i="8"/>
  <c r="M3180" i="8"/>
  <c r="L3180" i="8"/>
  <c r="M3179" i="8"/>
  <c r="L3179" i="8"/>
  <c r="M3178" i="8"/>
  <c r="L3178" i="8"/>
  <c r="M3177" i="8"/>
  <c r="L3177" i="8"/>
  <c r="M3176" i="8"/>
  <c r="L3176" i="8"/>
  <c r="M3175" i="8"/>
  <c r="L3175" i="8"/>
  <c r="M3174" i="8"/>
  <c r="L3174" i="8"/>
  <c r="M3173" i="8"/>
  <c r="L3173" i="8"/>
  <c r="M3172" i="8"/>
  <c r="L3172" i="8"/>
  <c r="M3171" i="8"/>
  <c r="L3171" i="8"/>
  <c r="M3170" i="8"/>
  <c r="L3170" i="8"/>
  <c r="M3169" i="8"/>
  <c r="L3169" i="8"/>
  <c r="M3168" i="8"/>
  <c r="L3168" i="8"/>
  <c r="M3167" i="8"/>
  <c r="L3167" i="8"/>
  <c r="M3166" i="8"/>
  <c r="L3166" i="8"/>
  <c r="M3165" i="8"/>
  <c r="L3165" i="8"/>
  <c r="M3164" i="8"/>
  <c r="L3164" i="8"/>
  <c r="M3163" i="8"/>
  <c r="L3163" i="8"/>
  <c r="M3162" i="8"/>
  <c r="L3162" i="8"/>
  <c r="M3161" i="8"/>
  <c r="L3161" i="8"/>
  <c r="M3160" i="8"/>
  <c r="L3160" i="8"/>
  <c r="M3159" i="8"/>
  <c r="L3159" i="8"/>
  <c r="M3158" i="8"/>
  <c r="L3158" i="8"/>
  <c r="M3157" i="8"/>
  <c r="L3157" i="8"/>
  <c r="M3156" i="8"/>
  <c r="L3156" i="8"/>
  <c r="M3155" i="8"/>
  <c r="L3155" i="8"/>
  <c r="M3154" i="8"/>
  <c r="L3154" i="8"/>
  <c r="M3153" i="8"/>
  <c r="L3153" i="8"/>
  <c r="M3152" i="8"/>
  <c r="L3152" i="8"/>
  <c r="M3151" i="8"/>
  <c r="L3151" i="8"/>
  <c r="M3150" i="8"/>
  <c r="L3150" i="8"/>
  <c r="M3149" i="8"/>
  <c r="L3149" i="8"/>
  <c r="M3148" i="8"/>
  <c r="L3148" i="8"/>
  <c r="M3147" i="8"/>
  <c r="L3147" i="8"/>
  <c r="M3146" i="8"/>
  <c r="L3146" i="8"/>
  <c r="M3145" i="8"/>
  <c r="L3145" i="8"/>
  <c r="M3144" i="8"/>
  <c r="L3144" i="8"/>
  <c r="M3143" i="8"/>
  <c r="L3143" i="8"/>
  <c r="M3142" i="8"/>
  <c r="L3142" i="8"/>
  <c r="M3141" i="8"/>
  <c r="L3141" i="8"/>
  <c r="M3140" i="8"/>
  <c r="L3140" i="8"/>
  <c r="M3139" i="8"/>
  <c r="L3139" i="8"/>
  <c r="M3138" i="8"/>
  <c r="L3138" i="8"/>
  <c r="M3137" i="8"/>
  <c r="L3137" i="8"/>
  <c r="M3136" i="8"/>
  <c r="L3136" i="8"/>
  <c r="M3135" i="8"/>
  <c r="L3135" i="8"/>
  <c r="M3134" i="8"/>
  <c r="L3134" i="8"/>
  <c r="M3133" i="8"/>
  <c r="L3133" i="8"/>
  <c r="M3132" i="8"/>
  <c r="L3132" i="8"/>
  <c r="M3131" i="8"/>
  <c r="L3131" i="8"/>
  <c r="M3130" i="8"/>
  <c r="L3130" i="8"/>
  <c r="M3129" i="8"/>
  <c r="L3129" i="8"/>
  <c r="M3128" i="8"/>
  <c r="L3128" i="8"/>
  <c r="M3127" i="8"/>
  <c r="L3127" i="8"/>
  <c r="M3126" i="8"/>
  <c r="L3126" i="8"/>
  <c r="M3125" i="8"/>
  <c r="L3125" i="8"/>
  <c r="M3124" i="8"/>
  <c r="L3124" i="8"/>
  <c r="M3123" i="8"/>
  <c r="L3123" i="8"/>
  <c r="M3122" i="8"/>
  <c r="L3122" i="8"/>
  <c r="M3121" i="8"/>
  <c r="L3121" i="8"/>
  <c r="M3120" i="8"/>
  <c r="L3120" i="8"/>
  <c r="M3119" i="8"/>
  <c r="L3119" i="8"/>
  <c r="M3118" i="8"/>
  <c r="L3118" i="8"/>
  <c r="M3117" i="8"/>
  <c r="L3117" i="8"/>
  <c r="M3116" i="8"/>
  <c r="L3116" i="8"/>
  <c r="M3115" i="8"/>
  <c r="L3115" i="8"/>
  <c r="M3114" i="8"/>
  <c r="L3114" i="8"/>
  <c r="M3113" i="8"/>
  <c r="L3113" i="8"/>
  <c r="M3112" i="8"/>
  <c r="L3112" i="8"/>
  <c r="M3111" i="8"/>
  <c r="L3111" i="8"/>
  <c r="M3110" i="8"/>
  <c r="L3110" i="8"/>
  <c r="M3109" i="8"/>
  <c r="L3109" i="8"/>
  <c r="M3108" i="8"/>
  <c r="L3108" i="8"/>
  <c r="M3107" i="8"/>
  <c r="L3107" i="8"/>
  <c r="M3106" i="8"/>
  <c r="L3106" i="8"/>
  <c r="M3105" i="8"/>
  <c r="L3105" i="8"/>
  <c r="M3104" i="8"/>
  <c r="L3104" i="8"/>
  <c r="M3103" i="8"/>
  <c r="L3103" i="8"/>
  <c r="M3102" i="8"/>
  <c r="L3102" i="8"/>
  <c r="M3101" i="8"/>
  <c r="L3101" i="8"/>
  <c r="M3100" i="8"/>
  <c r="L3100" i="8"/>
  <c r="M3099" i="8"/>
  <c r="L3099" i="8"/>
  <c r="M3098" i="8"/>
  <c r="L3098" i="8"/>
  <c r="M3097" i="8"/>
  <c r="L3097" i="8"/>
  <c r="M3096" i="8"/>
  <c r="L3096" i="8"/>
  <c r="M3095" i="8"/>
  <c r="L3095" i="8"/>
  <c r="M3094" i="8"/>
  <c r="L3094" i="8"/>
  <c r="M3093" i="8"/>
  <c r="L3093" i="8"/>
  <c r="M3092" i="8"/>
  <c r="L3092" i="8"/>
  <c r="M3091" i="8"/>
  <c r="L3091" i="8"/>
  <c r="M3090" i="8"/>
  <c r="L3090" i="8"/>
  <c r="M3089" i="8"/>
  <c r="L3089" i="8"/>
  <c r="M3088" i="8"/>
  <c r="L3088" i="8"/>
  <c r="M3087" i="8"/>
  <c r="L3087" i="8"/>
  <c r="M3086" i="8"/>
  <c r="L3086" i="8"/>
  <c r="M3085" i="8"/>
  <c r="L3085" i="8"/>
  <c r="M3084" i="8"/>
  <c r="L3084" i="8"/>
  <c r="M3083" i="8"/>
  <c r="L3083" i="8"/>
  <c r="M3082" i="8"/>
  <c r="L3082" i="8"/>
  <c r="M3081" i="8"/>
  <c r="L3081" i="8"/>
  <c r="M3080" i="8"/>
  <c r="L3080" i="8"/>
  <c r="M3079" i="8"/>
  <c r="L3079" i="8"/>
  <c r="M3078" i="8"/>
  <c r="L3078" i="8"/>
  <c r="M3077" i="8"/>
  <c r="L3077" i="8"/>
  <c r="M3076" i="8"/>
  <c r="L3076" i="8"/>
  <c r="M3075" i="8"/>
  <c r="L3075" i="8"/>
  <c r="M3074" i="8"/>
  <c r="L3074" i="8"/>
  <c r="M3073" i="8"/>
  <c r="L3073" i="8"/>
  <c r="M3072" i="8"/>
  <c r="L3072" i="8"/>
  <c r="M3071" i="8"/>
  <c r="L3071" i="8"/>
  <c r="M3070" i="8"/>
  <c r="L3070" i="8"/>
  <c r="M3069" i="8"/>
  <c r="L3069" i="8"/>
  <c r="M3068" i="8"/>
  <c r="L3068" i="8"/>
  <c r="M3067" i="8"/>
  <c r="L3067" i="8"/>
  <c r="M3066" i="8"/>
  <c r="L3066" i="8"/>
  <c r="M3065" i="8"/>
  <c r="L3065" i="8"/>
  <c r="M3064" i="8"/>
  <c r="L3064" i="8"/>
  <c r="M3063" i="8"/>
  <c r="L3063" i="8"/>
  <c r="M3062" i="8"/>
  <c r="L3062" i="8"/>
  <c r="M3061" i="8"/>
  <c r="L3061" i="8"/>
  <c r="M3060" i="8"/>
  <c r="L3060" i="8"/>
  <c r="M3059" i="8"/>
  <c r="L3059" i="8"/>
  <c r="M3058" i="8"/>
  <c r="L3058" i="8"/>
  <c r="M3057" i="8"/>
  <c r="L3057" i="8"/>
  <c r="M3056" i="8"/>
  <c r="L3056" i="8"/>
  <c r="M3055" i="8"/>
  <c r="L3055" i="8"/>
  <c r="M3054" i="8"/>
  <c r="L3054" i="8"/>
  <c r="M3053" i="8"/>
  <c r="L3053" i="8"/>
  <c r="M3052" i="8"/>
  <c r="L3052" i="8"/>
  <c r="M3051" i="8"/>
  <c r="L3051" i="8"/>
  <c r="M3050" i="8"/>
  <c r="L3050" i="8"/>
  <c r="M3049" i="8"/>
  <c r="L3049" i="8"/>
  <c r="M3048" i="8"/>
  <c r="L3048" i="8"/>
  <c r="M3047" i="8"/>
  <c r="L3047" i="8"/>
  <c r="M3046" i="8"/>
  <c r="L3046" i="8"/>
  <c r="M3045" i="8"/>
  <c r="L3045" i="8"/>
  <c r="M3044" i="8"/>
  <c r="L3044" i="8"/>
  <c r="M3043" i="8"/>
  <c r="L3043" i="8"/>
  <c r="M3042" i="8"/>
  <c r="L3042" i="8"/>
  <c r="M3041" i="8"/>
  <c r="L3041" i="8"/>
  <c r="M3040" i="8"/>
  <c r="L3040" i="8"/>
  <c r="M3039" i="8"/>
  <c r="L3039" i="8"/>
  <c r="M3038" i="8"/>
  <c r="L3038" i="8"/>
  <c r="M3037" i="8"/>
  <c r="L3037" i="8"/>
  <c r="M3036" i="8"/>
  <c r="L3036" i="8"/>
  <c r="M3035" i="8"/>
  <c r="L3035" i="8"/>
  <c r="M3034" i="8"/>
  <c r="L3034" i="8"/>
  <c r="M3033" i="8"/>
  <c r="L3033" i="8"/>
  <c r="M3032" i="8"/>
  <c r="L3032" i="8"/>
  <c r="M3031" i="8"/>
  <c r="L3031" i="8"/>
  <c r="M3030" i="8"/>
  <c r="L3030" i="8"/>
  <c r="M3029" i="8"/>
  <c r="L3029" i="8"/>
  <c r="M3028" i="8"/>
  <c r="L3028" i="8"/>
  <c r="M3027" i="8"/>
  <c r="L3027" i="8"/>
  <c r="M3026" i="8"/>
  <c r="L3026" i="8"/>
  <c r="M3025" i="8"/>
  <c r="L3025" i="8"/>
  <c r="M3024" i="8"/>
  <c r="L3024" i="8"/>
  <c r="M3023" i="8"/>
  <c r="L3023" i="8"/>
  <c r="M3022" i="8"/>
  <c r="L3022" i="8"/>
  <c r="M3021" i="8"/>
  <c r="L3021" i="8"/>
  <c r="M3020" i="8"/>
  <c r="L3020" i="8"/>
  <c r="M3019" i="8"/>
  <c r="L3019" i="8"/>
  <c r="M3018" i="8"/>
  <c r="L3018" i="8"/>
  <c r="M3017" i="8"/>
  <c r="L3017" i="8"/>
  <c r="M3016" i="8"/>
  <c r="L3016" i="8"/>
  <c r="M3015" i="8"/>
  <c r="L3015" i="8"/>
  <c r="M3014" i="8"/>
  <c r="L3014" i="8"/>
  <c r="M3013" i="8"/>
  <c r="L3013" i="8"/>
  <c r="M3012" i="8"/>
  <c r="L3012" i="8"/>
  <c r="M3011" i="8"/>
  <c r="L3011" i="8"/>
  <c r="M3010" i="8"/>
  <c r="L3010" i="8"/>
  <c r="M3009" i="8"/>
  <c r="L3009" i="8"/>
  <c r="M3008" i="8"/>
  <c r="L3008" i="8"/>
  <c r="M3007" i="8"/>
  <c r="L3007" i="8"/>
  <c r="M3006" i="8"/>
  <c r="L3006" i="8"/>
  <c r="M3005" i="8"/>
  <c r="L3005" i="8"/>
  <c r="M3004" i="8"/>
  <c r="L3004" i="8"/>
  <c r="M3003" i="8"/>
  <c r="L3003" i="8"/>
  <c r="M3002" i="8"/>
  <c r="L3002" i="8"/>
  <c r="M3001" i="8"/>
  <c r="L3001" i="8"/>
  <c r="M3000" i="8"/>
  <c r="L3000" i="8"/>
  <c r="M2999" i="8"/>
  <c r="L2999" i="8"/>
  <c r="M2998" i="8"/>
  <c r="L2998" i="8"/>
  <c r="M2997" i="8"/>
  <c r="L2997" i="8"/>
  <c r="M2996" i="8"/>
  <c r="L2996" i="8"/>
  <c r="M2995" i="8"/>
  <c r="L2995" i="8"/>
  <c r="M2994" i="8"/>
  <c r="L2994" i="8"/>
  <c r="M2993" i="8"/>
  <c r="L2993" i="8"/>
  <c r="M2992" i="8"/>
  <c r="L2992" i="8"/>
  <c r="M2991" i="8"/>
  <c r="L2991" i="8"/>
  <c r="M2990" i="8"/>
  <c r="L2990" i="8"/>
  <c r="M2989" i="8"/>
  <c r="L2989" i="8"/>
  <c r="M2988" i="8"/>
  <c r="L2988" i="8"/>
  <c r="M2987" i="8"/>
  <c r="L2987" i="8"/>
  <c r="M2986" i="8"/>
  <c r="L2986" i="8"/>
  <c r="M2985" i="8"/>
  <c r="L2985" i="8"/>
  <c r="M2984" i="8"/>
  <c r="L2984" i="8"/>
  <c r="M2983" i="8"/>
  <c r="L2983" i="8"/>
  <c r="M2982" i="8"/>
  <c r="L2982" i="8"/>
  <c r="M2981" i="8"/>
  <c r="L2981" i="8"/>
  <c r="M2980" i="8"/>
  <c r="L2980" i="8"/>
  <c r="M2979" i="8"/>
  <c r="L2979" i="8"/>
  <c r="M2978" i="8"/>
  <c r="L2978" i="8"/>
  <c r="M2977" i="8"/>
  <c r="L2977" i="8"/>
  <c r="M2976" i="8"/>
  <c r="L2976" i="8"/>
  <c r="M2975" i="8"/>
  <c r="L2975" i="8"/>
  <c r="M2974" i="8"/>
  <c r="L2974" i="8"/>
  <c r="M2973" i="8"/>
  <c r="L2973" i="8"/>
  <c r="M2972" i="8"/>
  <c r="L2972" i="8"/>
  <c r="M2971" i="8"/>
  <c r="L2971" i="8"/>
  <c r="M2970" i="8"/>
  <c r="L2970" i="8"/>
  <c r="M2969" i="8"/>
  <c r="L2969" i="8"/>
  <c r="M2968" i="8"/>
  <c r="L2968" i="8"/>
  <c r="M2967" i="8"/>
  <c r="L2967" i="8"/>
  <c r="M2966" i="8"/>
  <c r="L2966" i="8"/>
  <c r="M2965" i="8"/>
  <c r="L2965" i="8"/>
  <c r="M2964" i="8"/>
  <c r="L2964" i="8"/>
  <c r="M2963" i="8"/>
  <c r="L2963" i="8"/>
  <c r="M2962" i="8"/>
  <c r="L2962" i="8"/>
  <c r="M2961" i="8"/>
  <c r="L2961" i="8"/>
  <c r="M2960" i="8"/>
  <c r="L2960" i="8"/>
  <c r="M2959" i="8"/>
  <c r="L2959" i="8"/>
  <c r="M2958" i="8"/>
  <c r="L2958" i="8"/>
  <c r="M2957" i="8"/>
  <c r="L2957" i="8"/>
  <c r="M2956" i="8"/>
  <c r="L2956" i="8"/>
  <c r="M2955" i="8"/>
  <c r="L2955" i="8"/>
  <c r="M2954" i="8"/>
  <c r="L2954" i="8"/>
  <c r="M2953" i="8"/>
  <c r="L2953" i="8"/>
  <c r="M2952" i="8"/>
  <c r="L2952" i="8"/>
  <c r="M2951" i="8"/>
  <c r="L2951" i="8"/>
  <c r="M2950" i="8"/>
  <c r="L2950" i="8"/>
  <c r="M2949" i="8"/>
  <c r="L2949" i="8"/>
  <c r="M2948" i="8"/>
  <c r="L2948" i="8"/>
  <c r="M2947" i="8"/>
  <c r="L2947" i="8"/>
  <c r="M2946" i="8"/>
  <c r="L2946" i="8"/>
  <c r="M2945" i="8"/>
  <c r="L2945" i="8"/>
  <c r="M2944" i="8"/>
  <c r="L2944" i="8"/>
  <c r="M2943" i="8"/>
  <c r="L2943" i="8"/>
  <c r="M2942" i="8"/>
  <c r="L2942" i="8"/>
  <c r="M2941" i="8"/>
  <c r="L2941" i="8"/>
  <c r="M2940" i="8"/>
  <c r="L2940" i="8"/>
  <c r="M2939" i="8"/>
  <c r="L2939" i="8"/>
  <c r="M2938" i="8"/>
  <c r="L2938" i="8"/>
  <c r="M2937" i="8"/>
  <c r="L2937" i="8"/>
  <c r="M2936" i="8"/>
  <c r="L2936" i="8"/>
  <c r="M2935" i="8"/>
  <c r="L2935" i="8"/>
  <c r="M2934" i="8"/>
  <c r="L2934" i="8"/>
  <c r="M2933" i="8"/>
  <c r="L2933" i="8"/>
  <c r="M2932" i="8"/>
  <c r="L2932" i="8"/>
  <c r="M2931" i="8"/>
  <c r="L2931" i="8"/>
  <c r="M2930" i="8"/>
  <c r="L2930" i="8"/>
  <c r="M2929" i="8"/>
  <c r="L2929" i="8"/>
  <c r="M2928" i="8"/>
  <c r="L2928" i="8"/>
  <c r="M2927" i="8"/>
  <c r="L2927" i="8"/>
  <c r="M2926" i="8"/>
  <c r="L2926" i="8"/>
  <c r="M2925" i="8"/>
  <c r="L2925" i="8"/>
  <c r="M2924" i="8"/>
  <c r="L2924" i="8"/>
  <c r="M2923" i="8"/>
  <c r="L2923" i="8"/>
  <c r="M2922" i="8"/>
  <c r="L2922" i="8"/>
  <c r="M2921" i="8"/>
  <c r="L2921" i="8"/>
  <c r="M2920" i="8"/>
  <c r="L2920" i="8"/>
  <c r="M2919" i="8"/>
  <c r="L2919" i="8"/>
  <c r="M2918" i="8"/>
  <c r="L2918" i="8"/>
  <c r="M2917" i="8"/>
  <c r="L2917" i="8"/>
  <c r="M2916" i="8"/>
  <c r="L2916" i="8"/>
  <c r="M2915" i="8"/>
  <c r="L2915" i="8"/>
  <c r="M2914" i="8"/>
  <c r="L2914" i="8"/>
  <c r="M2913" i="8"/>
  <c r="L2913" i="8"/>
  <c r="M2912" i="8"/>
  <c r="L2912" i="8"/>
  <c r="M2911" i="8"/>
  <c r="L2911" i="8"/>
  <c r="M2910" i="8"/>
  <c r="L2910" i="8"/>
  <c r="M2909" i="8"/>
  <c r="L2909" i="8"/>
  <c r="M2908" i="8"/>
  <c r="L2908" i="8"/>
  <c r="M2907" i="8"/>
  <c r="L2907" i="8"/>
  <c r="M2906" i="8"/>
  <c r="L2906" i="8"/>
  <c r="M2905" i="8"/>
  <c r="L2905" i="8"/>
  <c r="M2904" i="8"/>
  <c r="L2904" i="8"/>
  <c r="M2903" i="8"/>
  <c r="L2903" i="8"/>
  <c r="M2902" i="8"/>
  <c r="L2902" i="8"/>
  <c r="M2901" i="8"/>
  <c r="L2901" i="8"/>
  <c r="M2900" i="8"/>
  <c r="L2900" i="8"/>
  <c r="M2899" i="8"/>
  <c r="L2899" i="8"/>
  <c r="M2898" i="8"/>
  <c r="L2898" i="8"/>
  <c r="M2897" i="8"/>
  <c r="L2897" i="8"/>
  <c r="M2896" i="8"/>
  <c r="L2896" i="8"/>
  <c r="M2895" i="8"/>
  <c r="L2895" i="8"/>
  <c r="M2894" i="8"/>
  <c r="L2894" i="8"/>
  <c r="M2893" i="8"/>
  <c r="L2893" i="8"/>
  <c r="M2892" i="8"/>
  <c r="L2892" i="8"/>
  <c r="M2891" i="8"/>
  <c r="L2891" i="8"/>
  <c r="M2890" i="8"/>
  <c r="L2890" i="8"/>
  <c r="M2889" i="8"/>
  <c r="L2889" i="8"/>
  <c r="M2888" i="8"/>
  <c r="L2888" i="8"/>
  <c r="M2887" i="8"/>
  <c r="L2887" i="8"/>
  <c r="M2886" i="8"/>
  <c r="L2886" i="8"/>
  <c r="M2885" i="8"/>
  <c r="L2885" i="8"/>
  <c r="M2884" i="8"/>
  <c r="L2884" i="8"/>
  <c r="M2883" i="8"/>
  <c r="L2883" i="8"/>
  <c r="M2882" i="8"/>
  <c r="L2882" i="8"/>
  <c r="M2881" i="8"/>
  <c r="L2881" i="8"/>
  <c r="M2880" i="8"/>
  <c r="L2880" i="8"/>
  <c r="M2879" i="8"/>
  <c r="L2879" i="8"/>
  <c r="M2878" i="8"/>
  <c r="L2878" i="8"/>
  <c r="M2877" i="8"/>
  <c r="L2877" i="8"/>
  <c r="M2876" i="8"/>
  <c r="L2876" i="8"/>
  <c r="M2875" i="8"/>
  <c r="L2875" i="8"/>
  <c r="M2874" i="8"/>
  <c r="L2874" i="8"/>
  <c r="M2873" i="8"/>
  <c r="L2873" i="8"/>
  <c r="M2872" i="8"/>
  <c r="L2872" i="8"/>
  <c r="M2871" i="8"/>
  <c r="L2871" i="8"/>
  <c r="M2870" i="8"/>
  <c r="L2870" i="8"/>
  <c r="M2869" i="8"/>
  <c r="L2869" i="8"/>
  <c r="M2868" i="8"/>
  <c r="L2868" i="8"/>
  <c r="M2867" i="8"/>
  <c r="L2867" i="8"/>
  <c r="M2866" i="8"/>
  <c r="L2866" i="8"/>
  <c r="M2865" i="8"/>
  <c r="L2865" i="8"/>
  <c r="M2864" i="8"/>
  <c r="L2864" i="8"/>
  <c r="M2863" i="8"/>
  <c r="L2863" i="8"/>
  <c r="M2862" i="8"/>
  <c r="L2862" i="8"/>
  <c r="M2861" i="8"/>
  <c r="L2861" i="8"/>
  <c r="M2860" i="8"/>
  <c r="L2860" i="8"/>
  <c r="M2859" i="8"/>
  <c r="L2859" i="8"/>
  <c r="M2858" i="8"/>
  <c r="L2858" i="8"/>
  <c r="M2857" i="8"/>
  <c r="L2857" i="8"/>
  <c r="M2856" i="8"/>
  <c r="L2856" i="8"/>
  <c r="M2855" i="8"/>
  <c r="L2855" i="8"/>
  <c r="M2854" i="8"/>
  <c r="L2854" i="8"/>
  <c r="M2853" i="8"/>
  <c r="L2853" i="8"/>
  <c r="M2852" i="8"/>
  <c r="L2852" i="8"/>
  <c r="M2851" i="8"/>
  <c r="L2851" i="8"/>
  <c r="M2850" i="8"/>
  <c r="L2850" i="8"/>
  <c r="M2849" i="8"/>
  <c r="L2849" i="8"/>
  <c r="M2848" i="8"/>
  <c r="L2848" i="8"/>
  <c r="M2847" i="8"/>
  <c r="L2847" i="8"/>
  <c r="M2846" i="8"/>
  <c r="L2846" i="8"/>
  <c r="M2845" i="8"/>
  <c r="L2845" i="8"/>
  <c r="M2844" i="8"/>
  <c r="L2844" i="8"/>
  <c r="M2843" i="8"/>
  <c r="L2843" i="8"/>
  <c r="M2842" i="8"/>
  <c r="L2842" i="8"/>
  <c r="M2841" i="8"/>
  <c r="L2841" i="8"/>
  <c r="M2840" i="8"/>
  <c r="L2840" i="8"/>
  <c r="M2839" i="8"/>
  <c r="L2839" i="8"/>
  <c r="M2838" i="8"/>
  <c r="L2838" i="8"/>
  <c r="M2837" i="8"/>
  <c r="L2837" i="8"/>
  <c r="M2836" i="8"/>
  <c r="L2836" i="8"/>
  <c r="M2835" i="8"/>
  <c r="L2835" i="8"/>
  <c r="M2834" i="8"/>
  <c r="L2834" i="8"/>
  <c r="M2833" i="8"/>
  <c r="L2833" i="8"/>
  <c r="M2832" i="8"/>
  <c r="L2832" i="8"/>
  <c r="M2831" i="8"/>
  <c r="L2831" i="8"/>
  <c r="M2830" i="8"/>
  <c r="L2830" i="8"/>
  <c r="M2829" i="8"/>
  <c r="L2829" i="8"/>
  <c r="M2828" i="8"/>
  <c r="L2828" i="8"/>
  <c r="M2827" i="8"/>
  <c r="L2827" i="8"/>
  <c r="M2826" i="8"/>
  <c r="L2826" i="8"/>
  <c r="M2825" i="8"/>
  <c r="L2825" i="8"/>
  <c r="M2824" i="8"/>
  <c r="L2824" i="8"/>
  <c r="M2823" i="8"/>
  <c r="L2823" i="8"/>
  <c r="M2822" i="8"/>
  <c r="L2822" i="8"/>
  <c r="M2821" i="8"/>
  <c r="L2821" i="8"/>
  <c r="M2820" i="8"/>
  <c r="L2820" i="8"/>
  <c r="M2819" i="8"/>
  <c r="L2819" i="8"/>
  <c r="M2818" i="8"/>
  <c r="L2818" i="8"/>
  <c r="M2817" i="8"/>
  <c r="L2817" i="8"/>
  <c r="M2816" i="8"/>
  <c r="L2816" i="8"/>
  <c r="M2815" i="8"/>
  <c r="L2815" i="8"/>
  <c r="M2814" i="8"/>
  <c r="L2814" i="8"/>
  <c r="M2813" i="8"/>
  <c r="L2813" i="8"/>
  <c r="M2812" i="8"/>
  <c r="L2812" i="8"/>
  <c r="M2811" i="8"/>
  <c r="L2811" i="8"/>
  <c r="M2810" i="8"/>
  <c r="L2810" i="8"/>
  <c r="M2809" i="8"/>
  <c r="L2809" i="8"/>
  <c r="M2808" i="8"/>
  <c r="L2808" i="8"/>
  <c r="M2807" i="8"/>
  <c r="L2807" i="8"/>
  <c r="M2806" i="8"/>
  <c r="L2806" i="8"/>
  <c r="M2805" i="8"/>
  <c r="L2805" i="8"/>
  <c r="M2804" i="8"/>
  <c r="L2804" i="8"/>
  <c r="M2803" i="8"/>
  <c r="L2803" i="8"/>
  <c r="M2802" i="8"/>
  <c r="L2802" i="8"/>
  <c r="M2801" i="8"/>
  <c r="L2801" i="8"/>
  <c r="M2800" i="8"/>
  <c r="L2800" i="8"/>
  <c r="M2799" i="8"/>
  <c r="L2799" i="8"/>
  <c r="M2798" i="8"/>
  <c r="L2798" i="8"/>
  <c r="M2797" i="8"/>
  <c r="L2797" i="8"/>
  <c r="M2796" i="8"/>
  <c r="L2796" i="8"/>
  <c r="M2795" i="8"/>
  <c r="L2795" i="8"/>
  <c r="M2794" i="8"/>
  <c r="L2794" i="8"/>
  <c r="M2793" i="8"/>
  <c r="L2793" i="8"/>
  <c r="M2792" i="8"/>
  <c r="L2792" i="8"/>
  <c r="M2791" i="8"/>
  <c r="L2791" i="8"/>
  <c r="M2790" i="8"/>
  <c r="L2790" i="8"/>
  <c r="M2789" i="8"/>
  <c r="L2789" i="8"/>
  <c r="M2788" i="8"/>
  <c r="L2788" i="8"/>
  <c r="M2787" i="8"/>
  <c r="L2787" i="8"/>
  <c r="M2786" i="8"/>
  <c r="L2786" i="8"/>
  <c r="M2785" i="8"/>
  <c r="L2785" i="8"/>
  <c r="M2784" i="8"/>
  <c r="L2784" i="8"/>
  <c r="M2783" i="8"/>
  <c r="L2783" i="8"/>
  <c r="M2782" i="8"/>
  <c r="L2782" i="8"/>
  <c r="M2781" i="8"/>
  <c r="L2781" i="8"/>
  <c r="M2780" i="8"/>
  <c r="L2780" i="8"/>
  <c r="M2779" i="8"/>
  <c r="L2779" i="8"/>
  <c r="M2778" i="8"/>
  <c r="L2778" i="8"/>
  <c r="M2777" i="8"/>
  <c r="L2777" i="8"/>
  <c r="M2776" i="8"/>
  <c r="L2776" i="8"/>
  <c r="M2775" i="8"/>
  <c r="L2775" i="8"/>
  <c r="M2774" i="8"/>
  <c r="L2774" i="8"/>
  <c r="M2773" i="8"/>
  <c r="L2773" i="8"/>
  <c r="M2772" i="8"/>
  <c r="L2772" i="8"/>
  <c r="M2771" i="8"/>
  <c r="L2771" i="8"/>
  <c r="M2770" i="8"/>
  <c r="L2770" i="8"/>
  <c r="M2769" i="8"/>
  <c r="L2769" i="8"/>
  <c r="M2768" i="8"/>
  <c r="L2768" i="8"/>
  <c r="M2767" i="8"/>
  <c r="L2767" i="8"/>
  <c r="M2766" i="8"/>
  <c r="L2766" i="8"/>
  <c r="M2765" i="8"/>
  <c r="L2765" i="8"/>
  <c r="M2764" i="8"/>
  <c r="L2764" i="8"/>
  <c r="M2763" i="8"/>
  <c r="L2763" i="8"/>
  <c r="M2762" i="8"/>
  <c r="L2762" i="8"/>
  <c r="M2761" i="8"/>
  <c r="L2761" i="8"/>
  <c r="M2760" i="8"/>
  <c r="L2760" i="8"/>
  <c r="M2759" i="8"/>
  <c r="L2759" i="8"/>
  <c r="M2758" i="8"/>
  <c r="L2758" i="8"/>
  <c r="M2757" i="8"/>
  <c r="L2757" i="8"/>
  <c r="M2756" i="8"/>
  <c r="L2756" i="8"/>
  <c r="M2755" i="8"/>
  <c r="L2755" i="8"/>
  <c r="M2754" i="8"/>
  <c r="L2754" i="8"/>
  <c r="M2753" i="8"/>
  <c r="L2753" i="8"/>
  <c r="M2752" i="8"/>
  <c r="L2752" i="8"/>
  <c r="M2751" i="8"/>
  <c r="L2751" i="8"/>
  <c r="M2750" i="8"/>
  <c r="L2750" i="8"/>
  <c r="M2749" i="8"/>
  <c r="L2749" i="8"/>
  <c r="M2748" i="8"/>
  <c r="L2748" i="8"/>
  <c r="M2747" i="8"/>
  <c r="L2747" i="8"/>
  <c r="M2746" i="8"/>
  <c r="L2746" i="8"/>
  <c r="M2745" i="8"/>
  <c r="L2745" i="8"/>
  <c r="M2744" i="8"/>
  <c r="L2744" i="8"/>
  <c r="M2743" i="8"/>
  <c r="L2743" i="8"/>
  <c r="M2742" i="8"/>
  <c r="L2742" i="8"/>
  <c r="M2741" i="8"/>
  <c r="L2741" i="8"/>
  <c r="M2740" i="8"/>
  <c r="L2740" i="8"/>
  <c r="M2739" i="8"/>
  <c r="L2739" i="8"/>
  <c r="M2738" i="8"/>
  <c r="L2738" i="8"/>
  <c r="M2737" i="8"/>
  <c r="L2737" i="8"/>
  <c r="M2736" i="8"/>
  <c r="L2736" i="8"/>
  <c r="M2735" i="8"/>
  <c r="L2735" i="8"/>
  <c r="M2734" i="8"/>
  <c r="L2734" i="8"/>
  <c r="M2733" i="8"/>
  <c r="L2733" i="8"/>
  <c r="M2732" i="8"/>
  <c r="L2732" i="8"/>
  <c r="M2731" i="8"/>
  <c r="L2731" i="8"/>
  <c r="M2730" i="8"/>
  <c r="L2730" i="8"/>
  <c r="M2729" i="8"/>
  <c r="L2729" i="8"/>
  <c r="M2728" i="8"/>
  <c r="L2728" i="8"/>
  <c r="M2727" i="8"/>
  <c r="L2727" i="8"/>
  <c r="M2726" i="8"/>
  <c r="L2726" i="8"/>
  <c r="M2725" i="8"/>
  <c r="L2725" i="8"/>
  <c r="M2724" i="8"/>
  <c r="L2724" i="8"/>
  <c r="M2723" i="8"/>
  <c r="L2723" i="8"/>
  <c r="M2722" i="8"/>
  <c r="L2722" i="8"/>
  <c r="M2721" i="8"/>
  <c r="L2721" i="8"/>
  <c r="M2720" i="8"/>
  <c r="L2720" i="8"/>
  <c r="M2719" i="8"/>
  <c r="L2719" i="8"/>
  <c r="M2718" i="8"/>
  <c r="L2718" i="8"/>
  <c r="M2717" i="8"/>
  <c r="L2717" i="8"/>
  <c r="M2716" i="8"/>
  <c r="L2716" i="8"/>
  <c r="M2715" i="8"/>
  <c r="L2715" i="8"/>
  <c r="M2714" i="8"/>
  <c r="L2714" i="8"/>
  <c r="M2713" i="8"/>
  <c r="L2713" i="8"/>
  <c r="M2712" i="8"/>
  <c r="L2712" i="8"/>
  <c r="M2711" i="8"/>
  <c r="L2711" i="8"/>
  <c r="M2710" i="8"/>
  <c r="L2710" i="8"/>
  <c r="M2709" i="8"/>
  <c r="L2709" i="8"/>
  <c r="M2708" i="8"/>
  <c r="L2708" i="8"/>
  <c r="M2707" i="8"/>
  <c r="L2707" i="8"/>
  <c r="M2706" i="8"/>
  <c r="L2706" i="8"/>
  <c r="M2705" i="8"/>
  <c r="L2705" i="8"/>
  <c r="M2704" i="8"/>
  <c r="L2704" i="8"/>
  <c r="M2703" i="8"/>
  <c r="L2703" i="8"/>
  <c r="M2702" i="8"/>
  <c r="L2702" i="8"/>
  <c r="M2701" i="8"/>
  <c r="L2701" i="8"/>
  <c r="M2700" i="8"/>
  <c r="L2700" i="8"/>
  <c r="M2699" i="8"/>
  <c r="L2699" i="8"/>
  <c r="M2698" i="8"/>
  <c r="L2698" i="8"/>
  <c r="M2697" i="8"/>
  <c r="L2697" i="8"/>
  <c r="M2696" i="8"/>
  <c r="L2696" i="8"/>
  <c r="M2695" i="8"/>
  <c r="L2695" i="8"/>
  <c r="M2694" i="8"/>
  <c r="L2694" i="8"/>
  <c r="M2693" i="8"/>
  <c r="L2693" i="8"/>
  <c r="M2692" i="8"/>
  <c r="L2692" i="8"/>
  <c r="M2691" i="8"/>
  <c r="L2691" i="8"/>
  <c r="M2690" i="8"/>
  <c r="L2690" i="8"/>
  <c r="M2689" i="8"/>
  <c r="L2689" i="8"/>
  <c r="M2688" i="8"/>
  <c r="L2688" i="8"/>
  <c r="M2687" i="8"/>
  <c r="L2687" i="8"/>
  <c r="M2686" i="8"/>
  <c r="L2686" i="8"/>
  <c r="M2685" i="8"/>
  <c r="L2685" i="8"/>
  <c r="M2684" i="8"/>
  <c r="L2684" i="8"/>
  <c r="M2683" i="8"/>
  <c r="L2683" i="8"/>
  <c r="M2682" i="8"/>
  <c r="L2682" i="8"/>
  <c r="M2681" i="8"/>
  <c r="L2681" i="8"/>
  <c r="M2680" i="8"/>
  <c r="L2680" i="8"/>
  <c r="M2679" i="8"/>
  <c r="L2679" i="8"/>
  <c r="M2678" i="8"/>
  <c r="L2678" i="8"/>
  <c r="M2677" i="8"/>
  <c r="L2677" i="8"/>
  <c r="M2676" i="8"/>
  <c r="L2676" i="8"/>
  <c r="M2675" i="8"/>
  <c r="L2675" i="8"/>
  <c r="M2674" i="8"/>
  <c r="L2674" i="8"/>
  <c r="M2673" i="8"/>
  <c r="L2673" i="8"/>
  <c r="M2672" i="8"/>
  <c r="L2672" i="8"/>
  <c r="M2671" i="8"/>
  <c r="L2671" i="8"/>
  <c r="M2670" i="8"/>
  <c r="L2670" i="8"/>
  <c r="M2669" i="8"/>
  <c r="L2669" i="8"/>
  <c r="M2668" i="8"/>
  <c r="L2668" i="8"/>
  <c r="M2667" i="8"/>
  <c r="L2667" i="8"/>
  <c r="M2666" i="8"/>
  <c r="L2666" i="8"/>
  <c r="M2665" i="8"/>
  <c r="L2665" i="8"/>
  <c r="M2664" i="8"/>
  <c r="L2664" i="8"/>
  <c r="M2663" i="8"/>
  <c r="L2663" i="8"/>
  <c r="M2662" i="8"/>
  <c r="L2662" i="8"/>
  <c r="M2661" i="8"/>
  <c r="L2661" i="8"/>
  <c r="M2660" i="8"/>
  <c r="L2660" i="8"/>
  <c r="M2659" i="8"/>
  <c r="L2659" i="8"/>
  <c r="M2658" i="8"/>
  <c r="L2658" i="8"/>
  <c r="M2657" i="8"/>
  <c r="L2657" i="8"/>
  <c r="M2656" i="8"/>
  <c r="L2656" i="8"/>
  <c r="M2655" i="8"/>
  <c r="L2655" i="8"/>
  <c r="M2654" i="8"/>
  <c r="L2654" i="8"/>
  <c r="M2653" i="8"/>
  <c r="L2653" i="8"/>
  <c r="M2652" i="8"/>
  <c r="L2652" i="8"/>
  <c r="M2651" i="8"/>
  <c r="L2651" i="8"/>
  <c r="M2650" i="8"/>
  <c r="L2650" i="8"/>
  <c r="M2649" i="8"/>
  <c r="L2649" i="8"/>
  <c r="M2648" i="8"/>
  <c r="L2648" i="8"/>
  <c r="M2647" i="8"/>
  <c r="L2647" i="8"/>
  <c r="M2646" i="8"/>
  <c r="L2646" i="8"/>
  <c r="M2645" i="8"/>
  <c r="L2645" i="8"/>
  <c r="M2644" i="8"/>
  <c r="L2644" i="8"/>
  <c r="M2643" i="8"/>
  <c r="L2643" i="8"/>
  <c r="M2642" i="8"/>
  <c r="L2642" i="8"/>
  <c r="M2641" i="8"/>
  <c r="L2641" i="8"/>
  <c r="M2640" i="8"/>
  <c r="L2640" i="8"/>
  <c r="M2639" i="8"/>
  <c r="L2639" i="8"/>
  <c r="M2638" i="8"/>
  <c r="L2638" i="8"/>
  <c r="M2637" i="8"/>
  <c r="L2637" i="8"/>
  <c r="M2636" i="8"/>
  <c r="L2636" i="8"/>
  <c r="M2635" i="8"/>
  <c r="L2635" i="8"/>
  <c r="M2634" i="8"/>
  <c r="L2634" i="8"/>
  <c r="M2633" i="8"/>
  <c r="L2633" i="8"/>
  <c r="M2632" i="8"/>
  <c r="L2632" i="8"/>
  <c r="M2631" i="8"/>
  <c r="L2631" i="8"/>
  <c r="M2630" i="8"/>
  <c r="L2630" i="8"/>
  <c r="M2629" i="8"/>
  <c r="L2629" i="8"/>
  <c r="M2628" i="8"/>
  <c r="L2628" i="8"/>
  <c r="M2627" i="8"/>
  <c r="L2627" i="8"/>
  <c r="M2626" i="8"/>
  <c r="L2626" i="8"/>
  <c r="M2625" i="8"/>
  <c r="L2625" i="8"/>
  <c r="M2624" i="8"/>
  <c r="L2624" i="8"/>
  <c r="M2623" i="8"/>
  <c r="L2623" i="8"/>
  <c r="M2622" i="8"/>
  <c r="L2622" i="8"/>
  <c r="M2621" i="8"/>
  <c r="L2621" i="8"/>
  <c r="M2620" i="8"/>
  <c r="L2620" i="8"/>
  <c r="M2619" i="8"/>
  <c r="L2619" i="8"/>
  <c r="M2618" i="8"/>
  <c r="L2618" i="8"/>
  <c r="M2617" i="8"/>
  <c r="L2617" i="8"/>
  <c r="M2616" i="8"/>
  <c r="L2616" i="8"/>
  <c r="M2615" i="8"/>
  <c r="L2615" i="8"/>
  <c r="M2614" i="8"/>
  <c r="L2614" i="8"/>
  <c r="M2613" i="8"/>
  <c r="L2613" i="8"/>
  <c r="M2612" i="8"/>
  <c r="L2612" i="8"/>
  <c r="M2611" i="8"/>
  <c r="L2611" i="8"/>
  <c r="M2610" i="8"/>
  <c r="L2610" i="8"/>
  <c r="M2609" i="8"/>
  <c r="L2609" i="8"/>
  <c r="M2608" i="8"/>
  <c r="L2608" i="8"/>
  <c r="M2607" i="8"/>
  <c r="L2607" i="8"/>
  <c r="M2606" i="8"/>
  <c r="L2606" i="8"/>
  <c r="M2605" i="8"/>
  <c r="L2605" i="8"/>
  <c r="M2604" i="8"/>
  <c r="L2604" i="8"/>
  <c r="M2603" i="8"/>
  <c r="L2603" i="8"/>
  <c r="M2602" i="8"/>
  <c r="L2602" i="8"/>
  <c r="M2601" i="8"/>
  <c r="L2601" i="8"/>
  <c r="M2600" i="8"/>
  <c r="L2600" i="8"/>
  <c r="M2599" i="8"/>
  <c r="L2599" i="8"/>
  <c r="M2598" i="8"/>
  <c r="L2598" i="8"/>
  <c r="M2597" i="8"/>
  <c r="L2597" i="8"/>
  <c r="M2596" i="8"/>
  <c r="L2596" i="8"/>
  <c r="M2595" i="8"/>
  <c r="L2595" i="8"/>
  <c r="M2594" i="8"/>
  <c r="L2594" i="8"/>
  <c r="M2593" i="8"/>
  <c r="L2593" i="8"/>
  <c r="M2592" i="8"/>
  <c r="L2592" i="8"/>
  <c r="M2591" i="8"/>
  <c r="L2591" i="8"/>
  <c r="M2590" i="8"/>
  <c r="L2590" i="8"/>
  <c r="M2589" i="8"/>
  <c r="L2589" i="8"/>
  <c r="M2588" i="8"/>
  <c r="L2588" i="8"/>
  <c r="M2587" i="8"/>
  <c r="L2587" i="8"/>
  <c r="M2586" i="8"/>
  <c r="L2586" i="8"/>
  <c r="M2585" i="8"/>
  <c r="L2585" i="8"/>
  <c r="M2584" i="8"/>
  <c r="L2584" i="8"/>
  <c r="M2583" i="8"/>
  <c r="L2583" i="8"/>
  <c r="M2582" i="8"/>
  <c r="L2582" i="8"/>
  <c r="M2581" i="8"/>
  <c r="L2581" i="8"/>
  <c r="M2580" i="8"/>
  <c r="L2580" i="8"/>
  <c r="M2579" i="8"/>
  <c r="L2579" i="8"/>
  <c r="M2578" i="8"/>
  <c r="L2578" i="8"/>
  <c r="M2577" i="8"/>
  <c r="L2577" i="8"/>
  <c r="M2576" i="8"/>
  <c r="L2576" i="8"/>
  <c r="M2575" i="8"/>
  <c r="L2575" i="8"/>
  <c r="M2574" i="8"/>
  <c r="L2574" i="8"/>
  <c r="M2573" i="8"/>
  <c r="L2573" i="8"/>
  <c r="M2572" i="8"/>
  <c r="L2572" i="8"/>
  <c r="M2571" i="8"/>
  <c r="L2571" i="8"/>
  <c r="M2570" i="8"/>
  <c r="L2570" i="8"/>
  <c r="M2569" i="8"/>
  <c r="L2569" i="8"/>
  <c r="M2568" i="8"/>
  <c r="L2568" i="8"/>
  <c r="M2567" i="8"/>
  <c r="L2567" i="8"/>
  <c r="M2566" i="8"/>
  <c r="L2566" i="8"/>
  <c r="M2565" i="8"/>
  <c r="L2565" i="8"/>
  <c r="M2564" i="8"/>
  <c r="L2564" i="8"/>
  <c r="M2563" i="8"/>
  <c r="L2563" i="8"/>
  <c r="M2562" i="8"/>
  <c r="L2562" i="8"/>
  <c r="M2561" i="8"/>
  <c r="L2561" i="8"/>
  <c r="M2560" i="8"/>
  <c r="L2560" i="8"/>
  <c r="M2559" i="8"/>
  <c r="L2559" i="8"/>
  <c r="M2558" i="8"/>
  <c r="L2558" i="8"/>
  <c r="M2557" i="8"/>
  <c r="L2557" i="8"/>
  <c r="M2556" i="8"/>
  <c r="L2556" i="8"/>
  <c r="M2555" i="8"/>
  <c r="L2555" i="8"/>
  <c r="M2554" i="8"/>
  <c r="L2554" i="8"/>
  <c r="M2553" i="8"/>
  <c r="L2553" i="8"/>
  <c r="M2552" i="8"/>
  <c r="L2552" i="8"/>
  <c r="M2551" i="8"/>
  <c r="L2551" i="8"/>
  <c r="M2550" i="8"/>
  <c r="L2550" i="8"/>
  <c r="M2549" i="8"/>
  <c r="L2549" i="8"/>
  <c r="M2548" i="8"/>
  <c r="L2548" i="8"/>
  <c r="M2547" i="8"/>
  <c r="L2547" i="8"/>
  <c r="M2546" i="8"/>
  <c r="L2546" i="8"/>
  <c r="M2545" i="8"/>
  <c r="L2545" i="8"/>
  <c r="M2544" i="8"/>
  <c r="L2544" i="8"/>
  <c r="M2543" i="8"/>
  <c r="L2543" i="8"/>
  <c r="M2542" i="8"/>
  <c r="L2542" i="8"/>
  <c r="M2541" i="8"/>
  <c r="L2541" i="8"/>
  <c r="M2540" i="8"/>
  <c r="L2540" i="8"/>
  <c r="M2539" i="8"/>
  <c r="L2539" i="8"/>
  <c r="M2538" i="8"/>
  <c r="L2538" i="8"/>
  <c r="M2537" i="8"/>
  <c r="L2537" i="8"/>
  <c r="M2536" i="8"/>
  <c r="L2536" i="8"/>
  <c r="M2535" i="8"/>
  <c r="L2535" i="8"/>
  <c r="M2534" i="8"/>
  <c r="L2534" i="8"/>
  <c r="M2533" i="8"/>
  <c r="L2533" i="8"/>
  <c r="M2532" i="8"/>
  <c r="L2532" i="8"/>
  <c r="M2531" i="8"/>
  <c r="L2531" i="8"/>
  <c r="M2530" i="8"/>
  <c r="L2530" i="8"/>
  <c r="M2529" i="8"/>
  <c r="L2529" i="8"/>
  <c r="M2528" i="8"/>
  <c r="L2528" i="8"/>
  <c r="M2527" i="8"/>
  <c r="L2527" i="8"/>
  <c r="M2526" i="8"/>
  <c r="L2526" i="8"/>
  <c r="M2525" i="8"/>
  <c r="L2525" i="8"/>
  <c r="M2524" i="8"/>
  <c r="L2524" i="8"/>
  <c r="M2523" i="8"/>
  <c r="L2523" i="8"/>
  <c r="M2522" i="8"/>
  <c r="L2522" i="8"/>
  <c r="M2521" i="8"/>
  <c r="L2521" i="8"/>
  <c r="M2520" i="8"/>
  <c r="L2520" i="8"/>
  <c r="M2519" i="8"/>
  <c r="L2519" i="8"/>
  <c r="M2518" i="8"/>
  <c r="L2518" i="8"/>
  <c r="M2517" i="8"/>
  <c r="L2517" i="8"/>
  <c r="M2516" i="8"/>
  <c r="L2516" i="8"/>
  <c r="M2515" i="8"/>
  <c r="L2515" i="8"/>
  <c r="M2514" i="8"/>
  <c r="L2514" i="8"/>
  <c r="M2513" i="8"/>
  <c r="L2513" i="8"/>
  <c r="M2512" i="8"/>
  <c r="L2512" i="8"/>
  <c r="M2511" i="8"/>
  <c r="L2511" i="8"/>
  <c r="M2510" i="8"/>
  <c r="L2510" i="8"/>
  <c r="M2509" i="8"/>
  <c r="L2509" i="8"/>
  <c r="M2508" i="8"/>
  <c r="L2508" i="8"/>
  <c r="M2507" i="8"/>
  <c r="L2507" i="8"/>
  <c r="M2506" i="8"/>
  <c r="L2506" i="8"/>
  <c r="M2505" i="8"/>
  <c r="L2505" i="8"/>
  <c r="M2504" i="8"/>
  <c r="L2504" i="8"/>
  <c r="M2503" i="8"/>
  <c r="L2503" i="8"/>
  <c r="M2502" i="8"/>
  <c r="L2502" i="8"/>
  <c r="M2501" i="8"/>
  <c r="L2501" i="8"/>
  <c r="M2500" i="8"/>
  <c r="L2500" i="8"/>
  <c r="M2499" i="8"/>
  <c r="L2499" i="8"/>
  <c r="M2498" i="8"/>
  <c r="L2498" i="8"/>
  <c r="M2497" i="8"/>
  <c r="L2497" i="8"/>
  <c r="M2496" i="8"/>
  <c r="L2496" i="8"/>
  <c r="M2495" i="8"/>
  <c r="L2495" i="8"/>
  <c r="M2494" i="8"/>
  <c r="L2494" i="8"/>
  <c r="M2493" i="8"/>
  <c r="L2493" i="8"/>
  <c r="M2492" i="8"/>
  <c r="L2492" i="8"/>
  <c r="M2491" i="8"/>
  <c r="L2491" i="8"/>
  <c r="M2490" i="8"/>
  <c r="L2490" i="8"/>
  <c r="M2489" i="8"/>
  <c r="L2489" i="8"/>
  <c r="M2488" i="8"/>
  <c r="L2488" i="8"/>
  <c r="M2487" i="8"/>
  <c r="L2487" i="8"/>
  <c r="M2486" i="8"/>
  <c r="L2486" i="8"/>
  <c r="M2485" i="8"/>
  <c r="L2485" i="8"/>
  <c r="M2484" i="8"/>
  <c r="L2484" i="8"/>
  <c r="M2483" i="8"/>
  <c r="L2483" i="8"/>
  <c r="M2482" i="8"/>
  <c r="L2482" i="8"/>
  <c r="M2481" i="8"/>
  <c r="L2481" i="8"/>
  <c r="M2480" i="8"/>
  <c r="L2480" i="8"/>
  <c r="M2479" i="8"/>
  <c r="L2479" i="8"/>
  <c r="M2478" i="8"/>
  <c r="L2478" i="8"/>
  <c r="M2477" i="8"/>
  <c r="L2477" i="8"/>
  <c r="M2476" i="8"/>
  <c r="L2476" i="8"/>
  <c r="M2475" i="8"/>
  <c r="L2475" i="8"/>
  <c r="M2474" i="8"/>
  <c r="L2474" i="8"/>
  <c r="M2473" i="8"/>
  <c r="L2473" i="8"/>
  <c r="M2472" i="8"/>
  <c r="L2472" i="8"/>
  <c r="M2471" i="8"/>
  <c r="L2471" i="8"/>
  <c r="M2470" i="8"/>
  <c r="L2470" i="8"/>
  <c r="M2469" i="8"/>
  <c r="L2469" i="8"/>
  <c r="M2468" i="8"/>
  <c r="L2468" i="8"/>
  <c r="M2467" i="8"/>
  <c r="L2467" i="8"/>
  <c r="M2466" i="8"/>
  <c r="L2466" i="8"/>
  <c r="M2465" i="8"/>
  <c r="L2465" i="8"/>
  <c r="M2464" i="8"/>
  <c r="L2464" i="8"/>
  <c r="M2463" i="8"/>
  <c r="L2463" i="8"/>
  <c r="M2462" i="8"/>
  <c r="L2462" i="8"/>
  <c r="M2461" i="8"/>
  <c r="L2461" i="8"/>
  <c r="M2460" i="8"/>
  <c r="L2460" i="8"/>
  <c r="M2459" i="8"/>
  <c r="L2459" i="8"/>
  <c r="M2458" i="8"/>
  <c r="L2458" i="8"/>
  <c r="M2457" i="8"/>
  <c r="L2457" i="8"/>
  <c r="M2456" i="8"/>
  <c r="L2456" i="8"/>
  <c r="M2455" i="8"/>
  <c r="L2455" i="8"/>
  <c r="M2454" i="8"/>
  <c r="L2454" i="8"/>
  <c r="M2453" i="8"/>
  <c r="L2453" i="8"/>
  <c r="M2452" i="8"/>
  <c r="L2452" i="8"/>
  <c r="M2451" i="8"/>
  <c r="L2451" i="8"/>
  <c r="M2450" i="8"/>
  <c r="L2450" i="8"/>
  <c r="M2449" i="8"/>
  <c r="L2449" i="8"/>
  <c r="M2448" i="8"/>
  <c r="L2448" i="8"/>
  <c r="M2447" i="8"/>
  <c r="L2447" i="8"/>
  <c r="M2446" i="8"/>
  <c r="L2446" i="8"/>
  <c r="M2445" i="8"/>
  <c r="L2445" i="8"/>
  <c r="M2444" i="8"/>
  <c r="L2444" i="8"/>
  <c r="M2443" i="8"/>
  <c r="L2443" i="8"/>
  <c r="M2442" i="8"/>
  <c r="L2442" i="8"/>
  <c r="M2441" i="8"/>
  <c r="L2441" i="8"/>
  <c r="M2440" i="8"/>
  <c r="L2440" i="8"/>
  <c r="M2439" i="8"/>
  <c r="L2439" i="8"/>
  <c r="M2438" i="8"/>
  <c r="L2438" i="8"/>
  <c r="M2437" i="8"/>
  <c r="L2437" i="8"/>
  <c r="M2436" i="8"/>
  <c r="L2436" i="8"/>
  <c r="M2435" i="8"/>
  <c r="L2435" i="8"/>
  <c r="M2434" i="8"/>
  <c r="L2434" i="8"/>
  <c r="M2433" i="8"/>
  <c r="L2433" i="8"/>
  <c r="M2432" i="8"/>
  <c r="L2432" i="8"/>
  <c r="M2431" i="8"/>
  <c r="L2431" i="8"/>
  <c r="M2430" i="8"/>
  <c r="L2430" i="8"/>
  <c r="M2429" i="8"/>
  <c r="L2429" i="8"/>
  <c r="M2428" i="8"/>
  <c r="L2428" i="8"/>
  <c r="M2427" i="8"/>
  <c r="L2427" i="8"/>
  <c r="M2426" i="8"/>
  <c r="L2426" i="8"/>
  <c r="M2425" i="8"/>
  <c r="L2425" i="8"/>
  <c r="M2424" i="8"/>
  <c r="L2424" i="8"/>
  <c r="M2423" i="8"/>
  <c r="L2423" i="8"/>
  <c r="M2422" i="8"/>
  <c r="L2422" i="8"/>
  <c r="M2421" i="8"/>
  <c r="L2421" i="8"/>
  <c r="M2420" i="8"/>
  <c r="L2420" i="8"/>
  <c r="M2419" i="8"/>
  <c r="L2419" i="8"/>
  <c r="M2418" i="8"/>
  <c r="L2418" i="8"/>
  <c r="M2417" i="8"/>
  <c r="L2417" i="8"/>
  <c r="M2416" i="8"/>
  <c r="L2416" i="8"/>
  <c r="M2415" i="8"/>
  <c r="L2415" i="8"/>
  <c r="M2414" i="8"/>
  <c r="L2414" i="8"/>
  <c r="M2413" i="8"/>
  <c r="L2413" i="8"/>
  <c r="M2412" i="8"/>
  <c r="L2412" i="8"/>
  <c r="M2411" i="8"/>
  <c r="L2411" i="8"/>
  <c r="M2410" i="8"/>
  <c r="L2410" i="8"/>
  <c r="M2409" i="8"/>
  <c r="L2409" i="8"/>
  <c r="M2408" i="8"/>
  <c r="L2408" i="8"/>
  <c r="M2407" i="8"/>
  <c r="L2407" i="8"/>
  <c r="M2406" i="8"/>
  <c r="L2406" i="8"/>
  <c r="M2405" i="8"/>
  <c r="L2405" i="8"/>
  <c r="M2404" i="8"/>
  <c r="L2404" i="8"/>
  <c r="M2403" i="8"/>
  <c r="L2403" i="8"/>
  <c r="M2402" i="8"/>
  <c r="L2402" i="8"/>
  <c r="M2401" i="8"/>
  <c r="L2401" i="8"/>
  <c r="M2400" i="8"/>
  <c r="L2400" i="8"/>
  <c r="M2399" i="8"/>
  <c r="L2399" i="8"/>
  <c r="M2398" i="8"/>
  <c r="L2398" i="8"/>
  <c r="M2397" i="8"/>
  <c r="L2397" i="8"/>
  <c r="M2396" i="8"/>
  <c r="L2396" i="8"/>
  <c r="M2395" i="8"/>
  <c r="L2395" i="8"/>
  <c r="M2394" i="8"/>
  <c r="L2394" i="8"/>
  <c r="M2393" i="8"/>
  <c r="L2393" i="8"/>
  <c r="M2392" i="8"/>
  <c r="L2392" i="8"/>
  <c r="M2391" i="8"/>
  <c r="L2391" i="8"/>
  <c r="M2390" i="8"/>
  <c r="L2390" i="8"/>
  <c r="M2389" i="8"/>
  <c r="L2389" i="8"/>
  <c r="M2388" i="8"/>
  <c r="L2388" i="8"/>
  <c r="M2387" i="8"/>
  <c r="L2387" i="8"/>
  <c r="M2386" i="8"/>
  <c r="L2386" i="8"/>
  <c r="M2385" i="8"/>
  <c r="L2385" i="8"/>
  <c r="M2384" i="8"/>
  <c r="L2384" i="8"/>
  <c r="M2383" i="8"/>
  <c r="L2383" i="8"/>
  <c r="M2382" i="8"/>
  <c r="L2382" i="8"/>
  <c r="M2381" i="8"/>
  <c r="L2381" i="8"/>
  <c r="M2380" i="8"/>
  <c r="L2380" i="8"/>
  <c r="M2379" i="8"/>
  <c r="L2379" i="8"/>
  <c r="M2378" i="8"/>
  <c r="L2378" i="8"/>
  <c r="M2377" i="8"/>
  <c r="L2377" i="8"/>
  <c r="M2376" i="8"/>
  <c r="L2376" i="8"/>
  <c r="M2375" i="8"/>
  <c r="L2375" i="8"/>
  <c r="M2374" i="8"/>
  <c r="L2374" i="8"/>
  <c r="M2373" i="8"/>
  <c r="L2373" i="8"/>
  <c r="M2372" i="8"/>
  <c r="L2372" i="8"/>
  <c r="M2371" i="8"/>
  <c r="L2371" i="8"/>
  <c r="M2370" i="8"/>
  <c r="L2370" i="8"/>
  <c r="M2369" i="8"/>
  <c r="L2369" i="8"/>
  <c r="M2368" i="8"/>
  <c r="L2368" i="8"/>
  <c r="M2367" i="8"/>
  <c r="L2367" i="8"/>
  <c r="M2366" i="8"/>
  <c r="L2366" i="8"/>
  <c r="M2365" i="8"/>
  <c r="L2365" i="8"/>
  <c r="M2364" i="8"/>
  <c r="L2364" i="8"/>
  <c r="M2363" i="8"/>
  <c r="L2363" i="8"/>
  <c r="M2362" i="8"/>
  <c r="L2362" i="8"/>
  <c r="M2361" i="8"/>
  <c r="L2361" i="8"/>
  <c r="M2360" i="8"/>
  <c r="L2360" i="8"/>
  <c r="M2359" i="8"/>
  <c r="L2359" i="8"/>
  <c r="M2358" i="8"/>
  <c r="L2358" i="8"/>
  <c r="M2357" i="8"/>
  <c r="L2357" i="8"/>
  <c r="M2356" i="8"/>
  <c r="L2356" i="8"/>
  <c r="M2355" i="8"/>
  <c r="L2355" i="8"/>
  <c r="M2354" i="8"/>
  <c r="L2354" i="8"/>
  <c r="M2353" i="8"/>
  <c r="L2353" i="8"/>
  <c r="M2352" i="8"/>
  <c r="L2352" i="8"/>
  <c r="M2351" i="8"/>
  <c r="L2351" i="8"/>
  <c r="M2350" i="8"/>
  <c r="L2350" i="8"/>
  <c r="M2349" i="8"/>
  <c r="L2349" i="8"/>
  <c r="M2348" i="8"/>
  <c r="L2348" i="8"/>
  <c r="M2347" i="8"/>
  <c r="L2347" i="8"/>
  <c r="M2346" i="8"/>
  <c r="L2346" i="8"/>
  <c r="M2345" i="8"/>
  <c r="L2345" i="8"/>
  <c r="M2344" i="8"/>
  <c r="L2344" i="8"/>
  <c r="M2343" i="8"/>
  <c r="L2343" i="8"/>
  <c r="M2342" i="8"/>
  <c r="L2342" i="8"/>
  <c r="M2341" i="8"/>
  <c r="L2341" i="8"/>
  <c r="M2340" i="8"/>
  <c r="L2340" i="8"/>
  <c r="M2339" i="8"/>
  <c r="L2339" i="8"/>
  <c r="M2338" i="8"/>
  <c r="L2338" i="8"/>
  <c r="M2337" i="8"/>
  <c r="L2337" i="8"/>
  <c r="M2336" i="8"/>
  <c r="L2336" i="8"/>
  <c r="M2335" i="8"/>
  <c r="L2335" i="8"/>
  <c r="M2334" i="8"/>
  <c r="L2334" i="8"/>
  <c r="M2333" i="8"/>
  <c r="L2333" i="8"/>
  <c r="M2332" i="8"/>
  <c r="L2332" i="8"/>
  <c r="M2331" i="8"/>
  <c r="L2331" i="8"/>
  <c r="M2330" i="8"/>
  <c r="L2330" i="8"/>
  <c r="M2329" i="8"/>
  <c r="L2329" i="8"/>
  <c r="M2328" i="8"/>
  <c r="L2328" i="8"/>
  <c r="M2327" i="8"/>
  <c r="L2327" i="8"/>
  <c r="M2326" i="8"/>
  <c r="L2326" i="8"/>
  <c r="M2325" i="8"/>
  <c r="L2325" i="8"/>
  <c r="M2324" i="8"/>
  <c r="L2324" i="8"/>
  <c r="M2323" i="8"/>
  <c r="L2323" i="8"/>
  <c r="M2322" i="8"/>
  <c r="L2322" i="8"/>
  <c r="M2321" i="8"/>
  <c r="L2321" i="8"/>
  <c r="M2320" i="8"/>
  <c r="L2320" i="8"/>
  <c r="M2319" i="8"/>
  <c r="L2319" i="8"/>
  <c r="M2318" i="8"/>
  <c r="L2318" i="8"/>
  <c r="M2317" i="8"/>
  <c r="L2317" i="8"/>
  <c r="M2316" i="8"/>
  <c r="L2316" i="8"/>
  <c r="M2315" i="8"/>
  <c r="L2315" i="8"/>
  <c r="M2314" i="8"/>
  <c r="L2314" i="8"/>
  <c r="M2313" i="8"/>
  <c r="L2313" i="8"/>
  <c r="M2312" i="8"/>
  <c r="L2312" i="8"/>
  <c r="M2311" i="8"/>
  <c r="L2311" i="8"/>
  <c r="M2310" i="8"/>
  <c r="L2310" i="8"/>
  <c r="M2309" i="8"/>
  <c r="L2309" i="8"/>
  <c r="M2308" i="8"/>
  <c r="L2308" i="8"/>
  <c r="M2307" i="8"/>
  <c r="L2307" i="8"/>
  <c r="M2306" i="8"/>
  <c r="L2306" i="8"/>
  <c r="M2305" i="8"/>
  <c r="L2305" i="8"/>
  <c r="M2304" i="8"/>
  <c r="L2304" i="8"/>
  <c r="M2303" i="8"/>
  <c r="L2303" i="8"/>
  <c r="M2302" i="8"/>
  <c r="L2302" i="8"/>
  <c r="M2301" i="8"/>
  <c r="L2301" i="8"/>
  <c r="M2300" i="8"/>
  <c r="L2300" i="8"/>
  <c r="M2299" i="8"/>
  <c r="L2299" i="8"/>
  <c r="M2298" i="8"/>
  <c r="L2298" i="8"/>
  <c r="M2297" i="8"/>
  <c r="L2297" i="8"/>
  <c r="M2296" i="8"/>
  <c r="L2296" i="8"/>
  <c r="M2295" i="8"/>
  <c r="L2295" i="8"/>
  <c r="M2294" i="8"/>
  <c r="L2294" i="8"/>
  <c r="M2293" i="8"/>
  <c r="L2293" i="8"/>
  <c r="M2292" i="8"/>
  <c r="L2292" i="8"/>
  <c r="M2291" i="8"/>
  <c r="L2291" i="8"/>
  <c r="M2290" i="8"/>
  <c r="L2290" i="8"/>
  <c r="M2289" i="8"/>
  <c r="L2289" i="8"/>
  <c r="M2288" i="8"/>
  <c r="L2288" i="8"/>
  <c r="M2287" i="8"/>
  <c r="L2287" i="8"/>
  <c r="M2286" i="8"/>
  <c r="L2286" i="8"/>
  <c r="M2285" i="8"/>
  <c r="L2285" i="8"/>
  <c r="M2284" i="8"/>
  <c r="L2284" i="8"/>
  <c r="M2283" i="8"/>
  <c r="L2283" i="8"/>
  <c r="M2282" i="8"/>
  <c r="L2282" i="8"/>
  <c r="M2281" i="8"/>
  <c r="L2281" i="8"/>
  <c r="M2280" i="8"/>
  <c r="L2280" i="8"/>
  <c r="M2279" i="8"/>
  <c r="L2279" i="8"/>
  <c r="M2278" i="8"/>
  <c r="L2278" i="8"/>
  <c r="M2277" i="8"/>
  <c r="L2277" i="8"/>
  <c r="M2276" i="8"/>
  <c r="L2276" i="8"/>
  <c r="M2275" i="8"/>
  <c r="L2275" i="8"/>
  <c r="M2274" i="8"/>
  <c r="L2274" i="8"/>
  <c r="M2273" i="8"/>
  <c r="L2273" i="8"/>
  <c r="M2272" i="8"/>
  <c r="L2272" i="8"/>
  <c r="M2271" i="8"/>
  <c r="L2271" i="8"/>
  <c r="M2270" i="8"/>
  <c r="L2270" i="8"/>
  <c r="M2269" i="8"/>
  <c r="L2269" i="8"/>
  <c r="M2268" i="8"/>
  <c r="L2268" i="8"/>
  <c r="M2267" i="8"/>
  <c r="L2267" i="8"/>
  <c r="M2266" i="8"/>
  <c r="L2266" i="8"/>
  <c r="M2265" i="8"/>
  <c r="L2265" i="8"/>
  <c r="M2264" i="8"/>
  <c r="L2264" i="8"/>
  <c r="M2263" i="8"/>
  <c r="L2263" i="8"/>
  <c r="M2262" i="8"/>
  <c r="L2262" i="8"/>
  <c r="M2261" i="8"/>
  <c r="L2261" i="8"/>
  <c r="M2260" i="8"/>
  <c r="L2260" i="8"/>
  <c r="M2259" i="8"/>
  <c r="L2259" i="8"/>
  <c r="M2258" i="8"/>
  <c r="L2258" i="8"/>
  <c r="M2257" i="8"/>
  <c r="L2257" i="8"/>
  <c r="M2256" i="8"/>
  <c r="L2256" i="8"/>
  <c r="M2255" i="8"/>
  <c r="L2255" i="8"/>
  <c r="M2254" i="8"/>
  <c r="L2254" i="8"/>
  <c r="M2253" i="8"/>
  <c r="L2253" i="8"/>
  <c r="M2252" i="8"/>
  <c r="L2252" i="8"/>
  <c r="M2251" i="8"/>
  <c r="L2251" i="8"/>
  <c r="M2250" i="8"/>
  <c r="L2250" i="8"/>
  <c r="M2249" i="8"/>
  <c r="L2249" i="8"/>
  <c r="M2248" i="8"/>
  <c r="L2248" i="8"/>
  <c r="M2247" i="8"/>
  <c r="L2247" i="8"/>
  <c r="M2246" i="8"/>
  <c r="L2246" i="8"/>
  <c r="M2245" i="8"/>
  <c r="L2245" i="8"/>
  <c r="M2244" i="8"/>
  <c r="L2244" i="8"/>
  <c r="M2243" i="8"/>
  <c r="L2243" i="8"/>
  <c r="M2242" i="8"/>
  <c r="L2242" i="8"/>
  <c r="M2241" i="8"/>
  <c r="L2241" i="8"/>
  <c r="M2240" i="8"/>
  <c r="L2240" i="8"/>
  <c r="M2239" i="8"/>
  <c r="L2239" i="8"/>
  <c r="M2238" i="8"/>
  <c r="L2238" i="8"/>
  <c r="M2237" i="8"/>
  <c r="L2237" i="8"/>
  <c r="M2236" i="8"/>
  <c r="L2236" i="8"/>
  <c r="M2235" i="8"/>
  <c r="L2235" i="8"/>
  <c r="M2234" i="8"/>
  <c r="L2234" i="8"/>
  <c r="M2233" i="8"/>
  <c r="L2233" i="8"/>
  <c r="M2232" i="8"/>
  <c r="L2232" i="8"/>
  <c r="M2231" i="8"/>
  <c r="L2231" i="8"/>
  <c r="M2230" i="8"/>
  <c r="L2230" i="8"/>
  <c r="M2229" i="8"/>
  <c r="L2229" i="8"/>
  <c r="M2228" i="8"/>
  <c r="L2228" i="8"/>
  <c r="M2227" i="8"/>
  <c r="L2227" i="8"/>
  <c r="M2226" i="8"/>
  <c r="L2226" i="8"/>
  <c r="M2225" i="8"/>
  <c r="L2225" i="8"/>
  <c r="M2224" i="8"/>
  <c r="L2224" i="8"/>
  <c r="M2223" i="8"/>
  <c r="L2223" i="8"/>
  <c r="M2222" i="8"/>
  <c r="L2222" i="8"/>
  <c r="M2221" i="8"/>
  <c r="L2221" i="8"/>
  <c r="M2220" i="8"/>
  <c r="L2220" i="8"/>
  <c r="M2219" i="8"/>
  <c r="L2219" i="8"/>
  <c r="M2218" i="8"/>
  <c r="L2218" i="8"/>
  <c r="M2217" i="8"/>
  <c r="L2217" i="8"/>
  <c r="M2216" i="8"/>
  <c r="L2216" i="8"/>
  <c r="M2215" i="8"/>
  <c r="L2215" i="8"/>
  <c r="M2214" i="8"/>
  <c r="L2214" i="8"/>
  <c r="M2213" i="8"/>
  <c r="L2213" i="8"/>
  <c r="M2212" i="8"/>
  <c r="L2212" i="8"/>
  <c r="M2211" i="8"/>
  <c r="L2211" i="8"/>
  <c r="M2210" i="8"/>
  <c r="L2210" i="8"/>
  <c r="M2209" i="8"/>
  <c r="L2209" i="8"/>
  <c r="M2208" i="8"/>
  <c r="L2208" i="8"/>
  <c r="M2207" i="8"/>
  <c r="L2207" i="8"/>
  <c r="M2206" i="8"/>
  <c r="L2206" i="8"/>
  <c r="M2205" i="8"/>
  <c r="L2205" i="8"/>
  <c r="M2204" i="8"/>
  <c r="L2204" i="8"/>
  <c r="M2203" i="8"/>
  <c r="L2203" i="8"/>
  <c r="M2202" i="8"/>
  <c r="L2202" i="8"/>
  <c r="M2201" i="8"/>
  <c r="L2201" i="8"/>
  <c r="M2200" i="8"/>
  <c r="L2200" i="8"/>
  <c r="M2199" i="8"/>
  <c r="L2199" i="8"/>
  <c r="M2198" i="8"/>
  <c r="L2198" i="8"/>
  <c r="M2197" i="8"/>
  <c r="L2197" i="8"/>
  <c r="M2196" i="8"/>
  <c r="L2196" i="8"/>
  <c r="M2195" i="8"/>
  <c r="L2195" i="8"/>
  <c r="M2194" i="8"/>
  <c r="L2194" i="8"/>
  <c r="M2193" i="8"/>
  <c r="L2193" i="8"/>
  <c r="M2192" i="8"/>
  <c r="L2192" i="8"/>
  <c r="M2191" i="8"/>
  <c r="L2191" i="8"/>
  <c r="M2190" i="8"/>
  <c r="L2190" i="8"/>
  <c r="M2189" i="8"/>
  <c r="L2189" i="8"/>
  <c r="M2188" i="8"/>
  <c r="L2188" i="8"/>
  <c r="M2187" i="8"/>
  <c r="L2187" i="8"/>
  <c r="M2186" i="8"/>
  <c r="L2186" i="8"/>
  <c r="M2185" i="8"/>
  <c r="L2185" i="8"/>
  <c r="M2184" i="8"/>
  <c r="L2184" i="8"/>
  <c r="M2183" i="8"/>
  <c r="L2183" i="8"/>
  <c r="M2182" i="8"/>
  <c r="L2182" i="8"/>
  <c r="M2181" i="8"/>
  <c r="L2181" i="8"/>
  <c r="M2180" i="8"/>
  <c r="L2180" i="8"/>
  <c r="M2179" i="8"/>
  <c r="L2179" i="8"/>
  <c r="M2178" i="8"/>
  <c r="L2178" i="8"/>
  <c r="M2177" i="8"/>
  <c r="L2177" i="8"/>
  <c r="M2176" i="8"/>
  <c r="L2176" i="8"/>
  <c r="M2175" i="8"/>
  <c r="L2175" i="8"/>
  <c r="M2174" i="8"/>
  <c r="L2174" i="8"/>
  <c r="M2173" i="8"/>
  <c r="L2173" i="8"/>
  <c r="M2172" i="8"/>
  <c r="L2172" i="8"/>
  <c r="M2171" i="8"/>
  <c r="L2171" i="8"/>
  <c r="M2170" i="8"/>
  <c r="L2170" i="8"/>
  <c r="M2169" i="8"/>
  <c r="L2169" i="8"/>
  <c r="M2168" i="8"/>
  <c r="L2168" i="8"/>
  <c r="M2167" i="8"/>
  <c r="L2167" i="8"/>
  <c r="M2166" i="8"/>
  <c r="L2166" i="8"/>
  <c r="M2165" i="8"/>
  <c r="L2165" i="8"/>
  <c r="M2164" i="8"/>
  <c r="L2164" i="8"/>
  <c r="M2163" i="8"/>
  <c r="L2163" i="8"/>
  <c r="M2162" i="8"/>
  <c r="L2162" i="8"/>
  <c r="M2161" i="8"/>
  <c r="L2161" i="8"/>
  <c r="M2160" i="8"/>
  <c r="L2160" i="8"/>
  <c r="M2159" i="8"/>
  <c r="L2159" i="8"/>
  <c r="M2158" i="8"/>
  <c r="L2158" i="8"/>
  <c r="M2157" i="8"/>
  <c r="L2157" i="8"/>
  <c r="M2156" i="8"/>
  <c r="L2156" i="8"/>
  <c r="M2155" i="8"/>
  <c r="L2155" i="8"/>
  <c r="M2154" i="8"/>
  <c r="L2154" i="8"/>
  <c r="M2153" i="8"/>
  <c r="L2153" i="8"/>
  <c r="M2152" i="8"/>
  <c r="L2152" i="8"/>
  <c r="M2151" i="8"/>
  <c r="L2151" i="8"/>
  <c r="M2150" i="8"/>
  <c r="L2150" i="8"/>
  <c r="M2149" i="8"/>
  <c r="L2149" i="8"/>
  <c r="M2148" i="8"/>
  <c r="L2148" i="8"/>
  <c r="M2147" i="8"/>
  <c r="L2147" i="8"/>
  <c r="M2146" i="8"/>
  <c r="L2146" i="8"/>
  <c r="M2145" i="8"/>
  <c r="L2145" i="8"/>
  <c r="M2144" i="8"/>
  <c r="L2144" i="8"/>
  <c r="M2143" i="8"/>
  <c r="L2143" i="8"/>
  <c r="M2142" i="8"/>
  <c r="L2142" i="8"/>
  <c r="M2141" i="8"/>
  <c r="L2141" i="8"/>
  <c r="M2140" i="8"/>
  <c r="L2140" i="8"/>
  <c r="M2139" i="8"/>
  <c r="L2139" i="8"/>
  <c r="M2138" i="8"/>
  <c r="L2138" i="8"/>
  <c r="M2137" i="8"/>
  <c r="L2137" i="8"/>
  <c r="M2136" i="8"/>
  <c r="L2136" i="8"/>
  <c r="M2135" i="8"/>
  <c r="L2135" i="8"/>
  <c r="M2134" i="8"/>
  <c r="L2134" i="8"/>
  <c r="M2133" i="8"/>
  <c r="L2133" i="8"/>
  <c r="M2132" i="8"/>
  <c r="L2132" i="8"/>
  <c r="M2131" i="8"/>
  <c r="L2131" i="8"/>
  <c r="M2130" i="8"/>
  <c r="L2130" i="8"/>
  <c r="M2129" i="8"/>
  <c r="L2129" i="8"/>
  <c r="M2128" i="8"/>
  <c r="L2128" i="8"/>
  <c r="M2127" i="8"/>
  <c r="L2127" i="8"/>
  <c r="M2126" i="8"/>
  <c r="L2126" i="8"/>
  <c r="M2125" i="8"/>
  <c r="L2125" i="8"/>
  <c r="M2124" i="8"/>
  <c r="L2124" i="8"/>
  <c r="M2123" i="8"/>
  <c r="L2123" i="8"/>
  <c r="M2122" i="8"/>
  <c r="L2122" i="8"/>
  <c r="M2121" i="8"/>
  <c r="L2121" i="8"/>
  <c r="M2120" i="8"/>
  <c r="L2120" i="8"/>
  <c r="M2119" i="8"/>
  <c r="L2119" i="8"/>
  <c r="M2118" i="8"/>
  <c r="L2118" i="8"/>
  <c r="M2117" i="8"/>
  <c r="L2117" i="8"/>
  <c r="M2116" i="8"/>
  <c r="L2116" i="8"/>
  <c r="M2115" i="8"/>
  <c r="L2115" i="8"/>
  <c r="M2114" i="8"/>
  <c r="L2114" i="8"/>
  <c r="M2113" i="8"/>
  <c r="L2113" i="8"/>
  <c r="M2112" i="8"/>
  <c r="L2112" i="8"/>
  <c r="M2111" i="8"/>
  <c r="L2111" i="8"/>
  <c r="M2110" i="8"/>
  <c r="L2110" i="8"/>
  <c r="M2109" i="8"/>
  <c r="L2109" i="8"/>
  <c r="M2108" i="8"/>
  <c r="L2108" i="8"/>
  <c r="M2107" i="8"/>
  <c r="L2107" i="8"/>
  <c r="M2106" i="8"/>
  <c r="L2106" i="8"/>
  <c r="M2105" i="8"/>
  <c r="L2105" i="8"/>
  <c r="M2104" i="8"/>
  <c r="L2104" i="8"/>
  <c r="M2103" i="8"/>
  <c r="L2103" i="8"/>
  <c r="M2102" i="8"/>
  <c r="L2102" i="8"/>
  <c r="M2101" i="8"/>
  <c r="L2101" i="8"/>
  <c r="M2100" i="8"/>
  <c r="L2100" i="8"/>
  <c r="M2099" i="8"/>
  <c r="L2099" i="8"/>
  <c r="M2098" i="8"/>
  <c r="L2098" i="8"/>
  <c r="M2097" i="8"/>
  <c r="L2097" i="8"/>
  <c r="M2096" i="8"/>
  <c r="L2096" i="8"/>
  <c r="M2095" i="8"/>
  <c r="L2095" i="8"/>
  <c r="M2094" i="8"/>
  <c r="L2094" i="8"/>
  <c r="M2093" i="8"/>
  <c r="L2093" i="8"/>
  <c r="M2092" i="8"/>
  <c r="L2092" i="8"/>
  <c r="M2091" i="8"/>
  <c r="L2091" i="8"/>
  <c r="M2090" i="8"/>
  <c r="L2090" i="8"/>
  <c r="M2089" i="8"/>
  <c r="L2089" i="8"/>
  <c r="M2088" i="8"/>
  <c r="L2088" i="8"/>
  <c r="M2087" i="8"/>
  <c r="L2087" i="8"/>
  <c r="M2086" i="8"/>
  <c r="L2086" i="8"/>
  <c r="M2085" i="8"/>
  <c r="L2085" i="8"/>
  <c r="M2084" i="8"/>
  <c r="L2084" i="8"/>
  <c r="M2083" i="8"/>
  <c r="L2083" i="8"/>
  <c r="M2082" i="8"/>
  <c r="L2082" i="8"/>
  <c r="M2081" i="8"/>
  <c r="L2081" i="8"/>
  <c r="M2080" i="8"/>
  <c r="L2080" i="8"/>
  <c r="M2079" i="8"/>
  <c r="L2079" i="8"/>
  <c r="M2078" i="8"/>
  <c r="L2078" i="8"/>
  <c r="M2077" i="8"/>
  <c r="L2077" i="8"/>
  <c r="M2076" i="8"/>
  <c r="L2076" i="8"/>
  <c r="M2075" i="8"/>
  <c r="L2075" i="8"/>
  <c r="M2074" i="8"/>
  <c r="L2074" i="8"/>
  <c r="M2073" i="8"/>
  <c r="L2073" i="8"/>
  <c r="M2072" i="8"/>
  <c r="L2072" i="8"/>
  <c r="M2071" i="8"/>
  <c r="L2071" i="8"/>
  <c r="M2070" i="8"/>
  <c r="L2070" i="8"/>
  <c r="M2069" i="8"/>
  <c r="L2069" i="8"/>
  <c r="M2068" i="8"/>
  <c r="L2068" i="8"/>
  <c r="M2067" i="8"/>
  <c r="L2067" i="8"/>
  <c r="M2066" i="8"/>
  <c r="L2066" i="8"/>
  <c r="M2065" i="8"/>
  <c r="L2065" i="8"/>
  <c r="M2064" i="8"/>
  <c r="L2064" i="8"/>
  <c r="M2063" i="8"/>
  <c r="L2063" i="8"/>
  <c r="M2062" i="8"/>
  <c r="L2062" i="8"/>
  <c r="M2061" i="8"/>
  <c r="L2061" i="8"/>
  <c r="M2060" i="8"/>
  <c r="L2060" i="8"/>
  <c r="M2059" i="8"/>
  <c r="L2059" i="8"/>
  <c r="M2058" i="8"/>
  <c r="L2058" i="8"/>
  <c r="M2057" i="8"/>
  <c r="L2057" i="8"/>
  <c r="M2056" i="8"/>
  <c r="L2056" i="8"/>
  <c r="M2055" i="8"/>
  <c r="L2055" i="8"/>
  <c r="M2054" i="8"/>
  <c r="L2054" i="8"/>
  <c r="M2053" i="8"/>
  <c r="L2053" i="8"/>
  <c r="M2052" i="8"/>
  <c r="L2052" i="8"/>
  <c r="M2051" i="8"/>
  <c r="L2051" i="8"/>
  <c r="M2050" i="8"/>
  <c r="L2050" i="8"/>
  <c r="M2049" i="8"/>
  <c r="L2049" i="8"/>
  <c r="M2048" i="8"/>
  <c r="L2048" i="8"/>
  <c r="M2047" i="8"/>
  <c r="L2047" i="8"/>
  <c r="M2046" i="8"/>
  <c r="L2046" i="8"/>
  <c r="M2045" i="8"/>
  <c r="L2045" i="8"/>
  <c r="M2044" i="8"/>
  <c r="L2044" i="8"/>
  <c r="M2043" i="8"/>
  <c r="L2043" i="8"/>
  <c r="M2042" i="8"/>
  <c r="L2042" i="8"/>
  <c r="M2041" i="8"/>
  <c r="L2041" i="8"/>
  <c r="M2040" i="8"/>
  <c r="L2040" i="8"/>
  <c r="M2039" i="8"/>
  <c r="L2039" i="8"/>
  <c r="M2038" i="8"/>
  <c r="L2038" i="8"/>
  <c r="M2037" i="8"/>
  <c r="L2037" i="8"/>
  <c r="M2036" i="8"/>
  <c r="L2036" i="8"/>
  <c r="M2035" i="8"/>
  <c r="L2035" i="8"/>
  <c r="M2034" i="8"/>
  <c r="L2034" i="8"/>
  <c r="M2033" i="8"/>
  <c r="L2033" i="8"/>
  <c r="M2032" i="8"/>
  <c r="L2032" i="8"/>
  <c r="M2031" i="8"/>
  <c r="L2031" i="8"/>
  <c r="M2030" i="8"/>
  <c r="L2030" i="8"/>
  <c r="M2029" i="8"/>
  <c r="L2029" i="8"/>
  <c r="M2028" i="8"/>
  <c r="L2028" i="8"/>
  <c r="M2027" i="8"/>
  <c r="L2027" i="8"/>
  <c r="M2026" i="8"/>
  <c r="L2026" i="8"/>
  <c r="M2025" i="8"/>
  <c r="L2025" i="8"/>
  <c r="M2024" i="8"/>
  <c r="L2024" i="8"/>
  <c r="M2023" i="8"/>
  <c r="L2023" i="8"/>
  <c r="M2022" i="8"/>
  <c r="L2022" i="8"/>
  <c r="M2021" i="8"/>
  <c r="L2021" i="8"/>
  <c r="M2020" i="8"/>
  <c r="L2020" i="8"/>
  <c r="M2019" i="8"/>
  <c r="L2019" i="8"/>
  <c r="M2018" i="8"/>
  <c r="L2018" i="8"/>
  <c r="M2017" i="8"/>
  <c r="L2017" i="8"/>
  <c r="M2016" i="8"/>
  <c r="L2016" i="8"/>
  <c r="M2015" i="8"/>
  <c r="L2015" i="8"/>
  <c r="M2014" i="8"/>
  <c r="L2014" i="8"/>
  <c r="M2013" i="8"/>
  <c r="L2013" i="8"/>
  <c r="M2012" i="8"/>
  <c r="L2012" i="8"/>
  <c r="M2011" i="8"/>
  <c r="L2011" i="8"/>
  <c r="M2010" i="8"/>
  <c r="L2010" i="8"/>
  <c r="M2009" i="8"/>
  <c r="L2009" i="8"/>
  <c r="M2008" i="8"/>
  <c r="L2008" i="8"/>
  <c r="M2007" i="8"/>
  <c r="L2007" i="8"/>
  <c r="M2006" i="8"/>
  <c r="L2006" i="8"/>
  <c r="M2005" i="8"/>
  <c r="L2005" i="8"/>
  <c r="M2004" i="8"/>
  <c r="L2004" i="8"/>
  <c r="M2003" i="8"/>
  <c r="L2003" i="8"/>
  <c r="M2002" i="8"/>
  <c r="L2002" i="8"/>
  <c r="M2001" i="8"/>
  <c r="L2001" i="8"/>
  <c r="M2000" i="8"/>
  <c r="L2000" i="8"/>
  <c r="M1999" i="8"/>
  <c r="L1999" i="8"/>
  <c r="M1998" i="8"/>
  <c r="L1998" i="8"/>
  <c r="M1997" i="8"/>
  <c r="L1997" i="8"/>
  <c r="M1996" i="8"/>
  <c r="L1996" i="8"/>
  <c r="M1995" i="8"/>
  <c r="L1995" i="8"/>
  <c r="M1994" i="8"/>
  <c r="L1994" i="8"/>
  <c r="M1993" i="8"/>
  <c r="L1993" i="8"/>
  <c r="M1992" i="8"/>
  <c r="L1992" i="8"/>
  <c r="M1991" i="8"/>
  <c r="L1991" i="8"/>
  <c r="M1990" i="8"/>
  <c r="L1990" i="8"/>
  <c r="M1989" i="8"/>
  <c r="L1989" i="8"/>
  <c r="M1988" i="8"/>
  <c r="L1988" i="8"/>
  <c r="M1987" i="8"/>
  <c r="L1987" i="8"/>
  <c r="M1986" i="8"/>
  <c r="L1986" i="8"/>
  <c r="M1985" i="8"/>
  <c r="L1985" i="8"/>
  <c r="M1984" i="8"/>
  <c r="L1984" i="8"/>
  <c r="M1983" i="8"/>
  <c r="L1983" i="8"/>
  <c r="M1982" i="8"/>
  <c r="L1982" i="8"/>
  <c r="M1981" i="8"/>
  <c r="L1981" i="8"/>
  <c r="M1980" i="8"/>
  <c r="L1980" i="8"/>
  <c r="M1979" i="8"/>
  <c r="L1979" i="8"/>
  <c r="M1978" i="8"/>
  <c r="L1978" i="8"/>
  <c r="M1977" i="8"/>
  <c r="L1977" i="8"/>
  <c r="M1976" i="8"/>
  <c r="L1976" i="8"/>
  <c r="M1975" i="8"/>
  <c r="L1975" i="8"/>
  <c r="M1974" i="8"/>
  <c r="L1974" i="8"/>
  <c r="M1973" i="8"/>
  <c r="L1973" i="8"/>
  <c r="M1972" i="8"/>
  <c r="L1972" i="8"/>
  <c r="M1971" i="8"/>
  <c r="L1971" i="8"/>
  <c r="M1970" i="8"/>
  <c r="L1970" i="8"/>
  <c r="M1969" i="8"/>
  <c r="L1969" i="8"/>
  <c r="M1968" i="8"/>
  <c r="L1968" i="8"/>
  <c r="M1967" i="8"/>
  <c r="L1967" i="8"/>
  <c r="M1966" i="8"/>
  <c r="L1966" i="8"/>
  <c r="M1965" i="8"/>
  <c r="L1965" i="8"/>
  <c r="M1964" i="8"/>
  <c r="L1964" i="8"/>
  <c r="M1963" i="8"/>
  <c r="L1963" i="8"/>
  <c r="M1962" i="8"/>
  <c r="L1962" i="8"/>
  <c r="M1961" i="8"/>
  <c r="L1961" i="8"/>
  <c r="M1960" i="8"/>
  <c r="L1960" i="8"/>
  <c r="M1959" i="8"/>
  <c r="L1959" i="8"/>
  <c r="M1958" i="8"/>
  <c r="L1958" i="8"/>
  <c r="M1957" i="8"/>
  <c r="L1957" i="8"/>
  <c r="M1956" i="8"/>
  <c r="L1956" i="8"/>
  <c r="M1955" i="8"/>
  <c r="L1955" i="8"/>
  <c r="M1954" i="8"/>
  <c r="L1954" i="8"/>
  <c r="M1953" i="8"/>
  <c r="L1953" i="8"/>
  <c r="M1952" i="8"/>
  <c r="L1952" i="8"/>
  <c r="M1951" i="8"/>
  <c r="L1951" i="8"/>
  <c r="M1950" i="8"/>
  <c r="L1950" i="8"/>
  <c r="M1949" i="8"/>
  <c r="L1949" i="8"/>
  <c r="M1948" i="8"/>
  <c r="L1948" i="8"/>
  <c r="M1947" i="8"/>
  <c r="L1947" i="8"/>
  <c r="M1946" i="8"/>
  <c r="L1946" i="8"/>
  <c r="M1945" i="8"/>
  <c r="L1945" i="8"/>
  <c r="M1944" i="8"/>
  <c r="L1944" i="8"/>
  <c r="M1943" i="8"/>
  <c r="L1943" i="8"/>
  <c r="M1942" i="8"/>
  <c r="L1942" i="8"/>
  <c r="M1941" i="8"/>
  <c r="L1941" i="8"/>
  <c r="M1940" i="8"/>
  <c r="L1940" i="8"/>
  <c r="M1939" i="8"/>
  <c r="L1939" i="8"/>
  <c r="M1938" i="8"/>
  <c r="L1938" i="8"/>
  <c r="M1937" i="8"/>
  <c r="L1937" i="8"/>
  <c r="M1936" i="8"/>
  <c r="L1936" i="8"/>
  <c r="M1935" i="8"/>
  <c r="L1935" i="8"/>
  <c r="M1934" i="8"/>
  <c r="L1934" i="8"/>
  <c r="M1933" i="8"/>
  <c r="L1933" i="8"/>
  <c r="M1932" i="8"/>
  <c r="L1932" i="8"/>
  <c r="M1931" i="8"/>
  <c r="L1931" i="8"/>
  <c r="M1930" i="8"/>
  <c r="L1930" i="8"/>
  <c r="M1929" i="8"/>
  <c r="L1929" i="8"/>
  <c r="M1928" i="8"/>
  <c r="L1928" i="8"/>
  <c r="M1927" i="8"/>
  <c r="L1927" i="8"/>
  <c r="M1926" i="8"/>
  <c r="L1926" i="8"/>
  <c r="M1925" i="8"/>
  <c r="L1925" i="8"/>
  <c r="M1924" i="8"/>
  <c r="L1924" i="8"/>
  <c r="M1923" i="8"/>
  <c r="L1923" i="8"/>
  <c r="M1922" i="8"/>
  <c r="L1922" i="8"/>
  <c r="M1921" i="8"/>
  <c r="L1921" i="8"/>
  <c r="M1920" i="8"/>
  <c r="L1920" i="8"/>
  <c r="M1919" i="8"/>
  <c r="L1919" i="8"/>
  <c r="M1918" i="8"/>
  <c r="L1918" i="8"/>
  <c r="M1917" i="8"/>
  <c r="L1917" i="8"/>
  <c r="M1916" i="8"/>
  <c r="L1916" i="8"/>
  <c r="M1915" i="8"/>
  <c r="L1915" i="8"/>
  <c r="M1914" i="8"/>
  <c r="L1914" i="8"/>
  <c r="M1913" i="8"/>
  <c r="L1913" i="8"/>
  <c r="M1912" i="8"/>
  <c r="L1912" i="8"/>
  <c r="M1911" i="8"/>
  <c r="L1911" i="8"/>
  <c r="M1910" i="8"/>
  <c r="L1910" i="8"/>
  <c r="M1909" i="8"/>
  <c r="L1909" i="8"/>
  <c r="M1908" i="8"/>
  <c r="L1908" i="8"/>
  <c r="M1907" i="8"/>
  <c r="L1907" i="8"/>
  <c r="M1906" i="8"/>
  <c r="L1906" i="8"/>
  <c r="M1905" i="8"/>
  <c r="L1905" i="8"/>
  <c r="M1904" i="8"/>
  <c r="L1904" i="8"/>
  <c r="M1903" i="8"/>
  <c r="L1903" i="8"/>
  <c r="M1902" i="8"/>
  <c r="L1902" i="8"/>
  <c r="M1901" i="8"/>
  <c r="L1901" i="8"/>
  <c r="M1900" i="8"/>
  <c r="L1900" i="8"/>
  <c r="M1899" i="8"/>
  <c r="L1899" i="8"/>
  <c r="M1898" i="8"/>
  <c r="L1898" i="8"/>
  <c r="M1897" i="8"/>
  <c r="L1897" i="8"/>
  <c r="M1896" i="8"/>
  <c r="L1896" i="8"/>
  <c r="M1895" i="8"/>
  <c r="L1895" i="8"/>
  <c r="M1894" i="8"/>
  <c r="L1894" i="8"/>
  <c r="M1893" i="8"/>
  <c r="L1893" i="8"/>
  <c r="M1892" i="8"/>
  <c r="L1892" i="8"/>
  <c r="M1891" i="8"/>
  <c r="L1891" i="8"/>
  <c r="M1890" i="8"/>
  <c r="L1890" i="8"/>
  <c r="M1889" i="8"/>
  <c r="L1889" i="8"/>
  <c r="M1888" i="8"/>
  <c r="L1888" i="8"/>
  <c r="M1887" i="8"/>
  <c r="L1887" i="8"/>
  <c r="M1886" i="8"/>
  <c r="L1886" i="8"/>
  <c r="M1885" i="8"/>
  <c r="L1885" i="8"/>
  <c r="M1884" i="8"/>
  <c r="L1884" i="8"/>
  <c r="M1883" i="8"/>
  <c r="L1883" i="8"/>
  <c r="M1882" i="8"/>
  <c r="L1882" i="8"/>
  <c r="M1881" i="8"/>
  <c r="L1881" i="8"/>
  <c r="M1880" i="8"/>
  <c r="L1880" i="8"/>
  <c r="M1879" i="8"/>
  <c r="L1879" i="8"/>
  <c r="M1878" i="8"/>
  <c r="L1878" i="8"/>
  <c r="M1877" i="8"/>
  <c r="L1877" i="8"/>
  <c r="M1876" i="8"/>
  <c r="L1876" i="8"/>
  <c r="M1875" i="8"/>
  <c r="L1875" i="8"/>
  <c r="M1874" i="8"/>
  <c r="L1874" i="8"/>
  <c r="M1873" i="8"/>
  <c r="L1873" i="8"/>
  <c r="M1872" i="8"/>
  <c r="L1872" i="8"/>
  <c r="M1871" i="8"/>
  <c r="L1871" i="8"/>
  <c r="M1870" i="8"/>
  <c r="L1870" i="8"/>
  <c r="M1869" i="8"/>
  <c r="L1869" i="8"/>
  <c r="M1868" i="8"/>
  <c r="L1868" i="8"/>
  <c r="M1867" i="8"/>
  <c r="L1867" i="8"/>
  <c r="M1866" i="8"/>
  <c r="L1866" i="8"/>
  <c r="M1865" i="8"/>
  <c r="L1865" i="8"/>
  <c r="M1864" i="8"/>
  <c r="L1864" i="8"/>
  <c r="M1863" i="8"/>
  <c r="L1863" i="8"/>
  <c r="M1862" i="8"/>
  <c r="L1862" i="8"/>
  <c r="M1861" i="8"/>
  <c r="L1861" i="8"/>
  <c r="M1860" i="8"/>
  <c r="L1860" i="8"/>
  <c r="M1859" i="8"/>
  <c r="L1859" i="8"/>
  <c r="M1858" i="8"/>
  <c r="L1858" i="8"/>
  <c r="M1857" i="8"/>
  <c r="L1857" i="8"/>
  <c r="M1856" i="8"/>
  <c r="L1856" i="8"/>
  <c r="M1855" i="8"/>
  <c r="L1855" i="8"/>
  <c r="M1854" i="8"/>
  <c r="L1854" i="8"/>
  <c r="M1853" i="8"/>
  <c r="L1853" i="8"/>
  <c r="M1852" i="8"/>
  <c r="L1852" i="8"/>
  <c r="M1851" i="8"/>
  <c r="L1851" i="8"/>
  <c r="M1850" i="8"/>
  <c r="L1850" i="8"/>
  <c r="M1849" i="8"/>
  <c r="L1849" i="8"/>
  <c r="M1848" i="8"/>
  <c r="L1848" i="8"/>
  <c r="M1847" i="8"/>
  <c r="L1847" i="8"/>
  <c r="M1846" i="8"/>
  <c r="L1846" i="8"/>
  <c r="M1845" i="8"/>
  <c r="L1845" i="8"/>
  <c r="M1844" i="8"/>
  <c r="L1844" i="8"/>
  <c r="M1843" i="8"/>
  <c r="L1843" i="8"/>
  <c r="M1842" i="8"/>
  <c r="L1842" i="8"/>
  <c r="M1841" i="8"/>
  <c r="L1841" i="8"/>
  <c r="M1840" i="8"/>
  <c r="L1840" i="8"/>
  <c r="M1839" i="8"/>
  <c r="L1839" i="8"/>
  <c r="M1838" i="8"/>
  <c r="L1838" i="8"/>
  <c r="M1837" i="8"/>
  <c r="L1837" i="8"/>
  <c r="M1836" i="8"/>
  <c r="L1836" i="8"/>
  <c r="M1835" i="8"/>
  <c r="L1835" i="8"/>
  <c r="M1834" i="8"/>
  <c r="L1834" i="8"/>
  <c r="M1833" i="8"/>
  <c r="L1833" i="8"/>
  <c r="M1832" i="8"/>
  <c r="L1832" i="8"/>
  <c r="M1831" i="8"/>
  <c r="L1831" i="8"/>
  <c r="M1830" i="8"/>
  <c r="L1830" i="8"/>
  <c r="M1829" i="8"/>
  <c r="L1829" i="8"/>
  <c r="M1828" i="8"/>
  <c r="L1828" i="8"/>
  <c r="M1827" i="8"/>
  <c r="L1827" i="8"/>
  <c r="M1826" i="8"/>
  <c r="L1826" i="8"/>
  <c r="M1825" i="8"/>
  <c r="L1825" i="8"/>
  <c r="M1824" i="8"/>
  <c r="L1824" i="8"/>
  <c r="M1823" i="8"/>
  <c r="L1823" i="8"/>
  <c r="M1822" i="8"/>
  <c r="L1822" i="8"/>
  <c r="M1821" i="8"/>
  <c r="L1821" i="8"/>
  <c r="M1820" i="8"/>
  <c r="L1820" i="8"/>
  <c r="M1819" i="8"/>
  <c r="L1819" i="8"/>
  <c r="M1818" i="8"/>
  <c r="L1818" i="8"/>
  <c r="M1817" i="8"/>
  <c r="L1817" i="8"/>
  <c r="M1816" i="8"/>
  <c r="L1816" i="8"/>
  <c r="M1815" i="8"/>
  <c r="L1815" i="8"/>
  <c r="M1814" i="8"/>
  <c r="L1814" i="8"/>
  <c r="M1813" i="8"/>
  <c r="L1813" i="8"/>
  <c r="M1812" i="8"/>
  <c r="L1812" i="8"/>
  <c r="M1811" i="8"/>
  <c r="L1811" i="8"/>
  <c r="M1810" i="8"/>
  <c r="L1810" i="8"/>
  <c r="M1809" i="8"/>
  <c r="L1809" i="8"/>
  <c r="M1808" i="8"/>
  <c r="L1808" i="8"/>
  <c r="M1807" i="8"/>
  <c r="L1807" i="8"/>
  <c r="M1806" i="8"/>
  <c r="L1806" i="8"/>
  <c r="M1805" i="8"/>
  <c r="L1805" i="8"/>
  <c r="M1804" i="8"/>
  <c r="L1804" i="8"/>
  <c r="M1803" i="8"/>
  <c r="L1803" i="8"/>
  <c r="M1802" i="8"/>
  <c r="L1802" i="8"/>
  <c r="M1801" i="8"/>
  <c r="L1801" i="8"/>
  <c r="M1800" i="8"/>
  <c r="L1800" i="8"/>
  <c r="M1799" i="8"/>
  <c r="L1799" i="8"/>
  <c r="M1798" i="8"/>
  <c r="L1798" i="8"/>
  <c r="M1797" i="8"/>
  <c r="L1797" i="8"/>
  <c r="M1796" i="8"/>
  <c r="L1796" i="8"/>
  <c r="M1795" i="8"/>
  <c r="L1795" i="8"/>
  <c r="M1794" i="8"/>
  <c r="L1794" i="8"/>
  <c r="M1793" i="8"/>
  <c r="L1793" i="8"/>
  <c r="M1792" i="8"/>
  <c r="L1792" i="8"/>
  <c r="M1791" i="8"/>
  <c r="L1791" i="8"/>
  <c r="M1790" i="8"/>
  <c r="L1790" i="8"/>
  <c r="M1789" i="8"/>
  <c r="L1789" i="8"/>
  <c r="M1788" i="8"/>
  <c r="L1788" i="8"/>
  <c r="M1787" i="8"/>
  <c r="L1787" i="8"/>
  <c r="M1786" i="8"/>
  <c r="L1786" i="8"/>
  <c r="M1785" i="8"/>
  <c r="L1785" i="8"/>
  <c r="M1784" i="8"/>
  <c r="L1784" i="8"/>
  <c r="M1783" i="8"/>
  <c r="L1783" i="8"/>
  <c r="M1782" i="8"/>
  <c r="L1782" i="8"/>
  <c r="M1781" i="8"/>
  <c r="L1781" i="8"/>
  <c r="M1780" i="8"/>
  <c r="L1780" i="8"/>
  <c r="M1779" i="8"/>
  <c r="L1779" i="8"/>
  <c r="M1778" i="8"/>
  <c r="L1778" i="8"/>
  <c r="M1777" i="8"/>
  <c r="L1777" i="8"/>
  <c r="M1776" i="8"/>
  <c r="L1776" i="8"/>
  <c r="M1775" i="8"/>
  <c r="L1775" i="8"/>
  <c r="M1774" i="8"/>
  <c r="L1774" i="8"/>
  <c r="M1773" i="8"/>
  <c r="L1773" i="8"/>
  <c r="M1772" i="8"/>
  <c r="L1772" i="8"/>
  <c r="M1771" i="8"/>
  <c r="L1771" i="8"/>
  <c r="M1770" i="8"/>
  <c r="L1770" i="8"/>
  <c r="M1769" i="8"/>
  <c r="L1769" i="8"/>
  <c r="M1768" i="8"/>
  <c r="L1768" i="8"/>
  <c r="M1767" i="8"/>
  <c r="L1767" i="8"/>
  <c r="M1766" i="8"/>
  <c r="L1766" i="8"/>
  <c r="M1765" i="8"/>
  <c r="L1765" i="8"/>
  <c r="M1764" i="8"/>
  <c r="L1764" i="8"/>
  <c r="M1763" i="8"/>
  <c r="L1763" i="8"/>
  <c r="M1762" i="8"/>
  <c r="L1762" i="8"/>
  <c r="M1761" i="8"/>
  <c r="L1761" i="8"/>
  <c r="M1760" i="8"/>
  <c r="L1760" i="8"/>
  <c r="M1759" i="8"/>
  <c r="L1759" i="8"/>
  <c r="M1758" i="8"/>
  <c r="L1758" i="8"/>
  <c r="M1757" i="8"/>
  <c r="L1757" i="8"/>
  <c r="M1756" i="8"/>
  <c r="L1756" i="8"/>
  <c r="M1755" i="8"/>
  <c r="L1755" i="8"/>
  <c r="M1754" i="8"/>
  <c r="L1754" i="8"/>
  <c r="M1753" i="8"/>
  <c r="L1753" i="8"/>
  <c r="M1752" i="8"/>
  <c r="L1752" i="8"/>
  <c r="M1751" i="8"/>
  <c r="L1751" i="8"/>
  <c r="M1750" i="8"/>
  <c r="L1750" i="8"/>
  <c r="M1749" i="8"/>
  <c r="L1749" i="8"/>
  <c r="M1748" i="8"/>
  <c r="L1748" i="8"/>
  <c r="M1747" i="8"/>
  <c r="L1747" i="8"/>
  <c r="M1746" i="8"/>
  <c r="L1746" i="8"/>
  <c r="M1745" i="8"/>
  <c r="L1745" i="8"/>
  <c r="M1744" i="8"/>
  <c r="L1744" i="8"/>
  <c r="M1743" i="8"/>
  <c r="L1743" i="8"/>
  <c r="M1742" i="8"/>
  <c r="L1742" i="8"/>
  <c r="M1741" i="8"/>
  <c r="L1741" i="8"/>
  <c r="M1740" i="8"/>
  <c r="L1740" i="8"/>
  <c r="M1739" i="8"/>
  <c r="L1739" i="8"/>
  <c r="M1738" i="8"/>
  <c r="L1738" i="8"/>
  <c r="M1737" i="8"/>
  <c r="L1737" i="8"/>
  <c r="M1736" i="8"/>
  <c r="L1736" i="8"/>
  <c r="M1735" i="8"/>
  <c r="L1735" i="8"/>
  <c r="M1734" i="8"/>
  <c r="L1734" i="8"/>
  <c r="M1733" i="8"/>
  <c r="L1733" i="8"/>
  <c r="M1732" i="8"/>
  <c r="L1732" i="8"/>
  <c r="M1731" i="8"/>
  <c r="L1731" i="8"/>
  <c r="M1730" i="8"/>
  <c r="L1730" i="8"/>
  <c r="M1729" i="8"/>
  <c r="L1729" i="8"/>
  <c r="M1728" i="8"/>
  <c r="L1728" i="8"/>
  <c r="M1727" i="8"/>
  <c r="L1727" i="8"/>
  <c r="M1726" i="8"/>
  <c r="L1726" i="8"/>
  <c r="M1725" i="8"/>
  <c r="L1725" i="8"/>
  <c r="M1724" i="8"/>
  <c r="L1724" i="8"/>
  <c r="M1723" i="8"/>
  <c r="L1723" i="8"/>
  <c r="M1722" i="8"/>
  <c r="L1722" i="8"/>
  <c r="M1721" i="8"/>
  <c r="L1721" i="8"/>
  <c r="M1720" i="8"/>
  <c r="L1720" i="8"/>
  <c r="M1719" i="8"/>
  <c r="L1719" i="8"/>
  <c r="M1718" i="8"/>
  <c r="L1718" i="8"/>
  <c r="M1717" i="8"/>
  <c r="L1717" i="8"/>
  <c r="M1716" i="8"/>
  <c r="L1716" i="8"/>
  <c r="M1715" i="8"/>
  <c r="L1715" i="8"/>
  <c r="M1714" i="8"/>
  <c r="L1714" i="8"/>
  <c r="M1713" i="8"/>
  <c r="L1713" i="8"/>
  <c r="M1712" i="8"/>
  <c r="L1712" i="8"/>
  <c r="M1711" i="8"/>
  <c r="L1711" i="8"/>
  <c r="M1710" i="8"/>
  <c r="L1710" i="8"/>
  <c r="M1709" i="8"/>
  <c r="L1709" i="8"/>
  <c r="M1708" i="8"/>
  <c r="L1708" i="8"/>
  <c r="M1707" i="8"/>
  <c r="L1707" i="8"/>
  <c r="M1706" i="8"/>
  <c r="L1706" i="8"/>
  <c r="M1705" i="8"/>
  <c r="L1705" i="8"/>
  <c r="M1704" i="8"/>
  <c r="L1704" i="8"/>
  <c r="M1703" i="8"/>
  <c r="L1703" i="8"/>
  <c r="M1702" i="8"/>
  <c r="L1702" i="8"/>
  <c r="M1701" i="8"/>
  <c r="L1701" i="8"/>
  <c r="M1700" i="8"/>
  <c r="L1700" i="8"/>
  <c r="M1699" i="8"/>
  <c r="L1699" i="8"/>
  <c r="M1698" i="8"/>
  <c r="L1698" i="8"/>
  <c r="M1697" i="8"/>
  <c r="L1697" i="8"/>
  <c r="M1696" i="8"/>
  <c r="L1696" i="8"/>
  <c r="M1695" i="8"/>
  <c r="L1695" i="8"/>
  <c r="M1694" i="8"/>
  <c r="L1694" i="8"/>
  <c r="M1693" i="8"/>
  <c r="L1693" i="8"/>
  <c r="M1692" i="8"/>
  <c r="L1692" i="8"/>
  <c r="M1691" i="8"/>
  <c r="L1691" i="8"/>
  <c r="M1690" i="8"/>
  <c r="L1690" i="8"/>
  <c r="M1689" i="8"/>
  <c r="L1689" i="8"/>
  <c r="M1688" i="8"/>
  <c r="L1688" i="8"/>
  <c r="M1687" i="8"/>
  <c r="L1687" i="8"/>
  <c r="M1686" i="8"/>
  <c r="L1686" i="8"/>
  <c r="M1685" i="8"/>
  <c r="L1685" i="8"/>
  <c r="M1684" i="8"/>
  <c r="L1684" i="8"/>
  <c r="M1683" i="8"/>
  <c r="L1683" i="8"/>
  <c r="M1682" i="8"/>
  <c r="L1682" i="8"/>
  <c r="M1681" i="8"/>
  <c r="L1681" i="8"/>
  <c r="M1680" i="8"/>
  <c r="L1680" i="8"/>
  <c r="M1679" i="8"/>
  <c r="L1679" i="8"/>
  <c r="M1678" i="8"/>
  <c r="L1678" i="8"/>
  <c r="M1677" i="8"/>
  <c r="L1677" i="8"/>
  <c r="M1676" i="8"/>
  <c r="L1676" i="8"/>
  <c r="M1675" i="8"/>
  <c r="L1675" i="8"/>
  <c r="M1674" i="8"/>
  <c r="L1674" i="8"/>
  <c r="M1673" i="8"/>
  <c r="L1673" i="8"/>
  <c r="M1672" i="8"/>
  <c r="L1672" i="8"/>
  <c r="M1671" i="8"/>
  <c r="L1671" i="8"/>
  <c r="M1670" i="8"/>
  <c r="L1670" i="8"/>
  <c r="M1669" i="8"/>
  <c r="L1669" i="8"/>
  <c r="M1668" i="8"/>
  <c r="L1668" i="8"/>
  <c r="M1667" i="8"/>
  <c r="L1667" i="8"/>
  <c r="M1666" i="8"/>
  <c r="L1666" i="8"/>
  <c r="M1665" i="8"/>
  <c r="L1665" i="8"/>
  <c r="M1664" i="8"/>
  <c r="L1664" i="8"/>
  <c r="M1663" i="8"/>
  <c r="L1663" i="8"/>
  <c r="M1662" i="8"/>
  <c r="L1662" i="8"/>
  <c r="M1661" i="8"/>
  <c r="L1661" i="8"/>
  <c r="M1660" i="8"/>
  <c r="L1660" i="8"/>
  <c r="M1659" i="8"/>
  <c r="L1659" i="8"/>
  <c r="M1658" i="8"/>
  <c r="L1658" i="8"/>
  <c r="M1657" i="8"/>
  <c r="L1657" i="8"/>
  <c r="M1656" i="8"/>
  <c r="L1656" i="8"/>
  <c r="M1655" i="8"/>
  <c r="L1655" i="8"/>
  <c r="M1654" i="8"/>
  <c r="L1654" i="8"/>
  <c r="M1653" i="8"/>
  <c r="L1653" i="8"/>
  <c r="M1652" i="8"/>
  <c r="L1652" i="8"/>
  <c r="M1651" i="8"/>
  <c r="L1651" i="8"/>
  <c r="M1650" i="8"/>
  <c r="L1650" i="8"/>
  <c r="M1649" i="8"/>
  <c r="L1649" i="8"/>
  <c r="M1648" i="8"/>
  <c r="L1648" i="8"/>
  <c r="M1647" i="8"/>
  <c r="L1647" i="8"/>
  <c r="M1646" i="8"/>
  <c r="L1646" i="8"/>
  <c r="M1645" i="8"/>
  <c r="L1645" i="8"/>
  <c r="M1644" i="8"/>
  <c r="L1644" i="8"/>
  <c r="M1643" i="8"/>
  <c r="L1643" i="8"/>
  <c r="M1642" i="8"/>
  <c r="L1642" i="8"/>
  <c r="M1641" i="8"/>
  <c r="L1641" i="8"/>
  <c r="M1640" i="8"/>
  <c r="L1640" i="8"/>
  <c r="M1639" i="8"/>
  <c r="L1639" i="8"/>
  <c r="M1638" i="8"/>
  <c r="L1638" i="8"/>
  <c r="M1637" i="8"/>
  <c r="L1637" i="8"/>
  <c r="M1636" i="8"/>
  <c r="L1636" i="8"/>
  <c r="M1635" i="8"/>
  <c r="L1635" i="8"/>
  <c r="M1634" i="8"/>
  <c r="L1634" i="8"/>
  <c r="M1633" i="8"/>
  <c r="L1633" i="8"/>
  <c r="M1632" i="8"/>
  <c r="L1632" i="8"/>
  <c r="M1631" i="8"/>
  <c r="L1631" i="8"/>
  <c r="M1630" i="8"/>
  <c r="L1630" i="8"/>
  <c r="M1629" i="8"/>
  <c r="L1629" i="8"/>
  <c r="M1628" i="8"/>
  <c r="L1628" i="8"/>
  <c r="M1627" i="8"/>
  <c r="L1627" i="8"/>
  <c r="M1626" i="8"/>
  <c r="L1626" i="8"/>
  <c r="M1625" i="8"/>
  <c r="L1625" i="8"/>
  <c r="M1624" i="8"/>
  <c r="L1624" i="8"/>
  <c r="M1623" i="8"/>
  <c r="L1623" i="8"/>
  <c r="M1622" i="8"/>
  <c r="L1622" i="8"/>
  <c r="M1621" i="8"/>
  <c r="L1621" i="8"/>
  <c r="M1620" i="8"/>
  <c r="L1620" i="8"/>
  <c r="M1619" i="8"/>
  <c r="L1619" i="8"/>
  <c r="M1618" i="8"/>
  <c r="L1618" i="8"/>
  <c r="M1617" i="8"/>
  <c r="L1617" i="8"/>
  <c r="M1616" i="8"/>
  <c r="L1616" i="8"/>
  <c r="M1615" i="8"/>
  <c r="L1615" i="8"/>
  <c r="M1614" i="8"/>
  <c r="L1614" i="8"/>
  <c r="M1613" i="8"/>
  <c r="L1613" i="8"/>
  <c r="M1612" i="8"/>
  <c r="L1612" i="8"/>
  <c r="M1611" i="8"/>
  <c r="L1611" i="8"/>
  <c r="M1610" i="8"/>
  <c r="L1610" i="8"/>
  <c r="M1609" i="8"/>
  <c r="L1609" i="8"/>
  <c r="M1608" i="8"/>
  <c r="L1608" i="8"/>
  <c r="M1607" i="8"/>
  <c r="L1607" i="8"/>
  <c r="M1606" i="8"/>
  <c r="L1606" i="8"/>
  <c r="M1605" i="8"/>
  <c r="L1605" i="8"/>
  <c r="M1604" i="8"/>
  <c r="L1604" i="8"/>
  <c r="M1603" i="8"/>
  <c r="L1603" i="8"/>
  <c r="M1602" i="8"/>
  <c r="L1602" i="8"/>
  <c r="M1601" i="8"/>
  <c r="L1601" i="8"/>
  <c r="M1600" i="8"/>
  <c r="L1600" i="8"/>
  <c r="M1599" i="8"/>
  <c r="L1599" i="8"/>
  <c r="M1598" i="8"/>
  <c r="L1598" i="8"/>
  <c r="M1597" i="8"/>
  <c r="L1597" i="8"/>
  <c r="M1596" i="8"/>
  <c r="L1596" i="8"/>
  <c r="M1595" i="8"/>
  <c r="L1595" i="8"/>
  <c r="M1594" i="8"/>
  <c r="L1594" i="8"/>
  <c r="M1593" i="8"/>
  <c r="L1593" i="8"/>
  <c r="M1592" i="8"/>
  <c r="L1592" i="8"/>
  <c r="M1591" i="8"/>
  <c r="L1591" i="8"/>
  <c r="M1590" i="8"/>
  <c r="L1590" i="8"/>
  <c r="M1589" i="8"/>
  <c r="L1589" i="8"/>
  <c r="M1588" i="8"/>
  <c r="L1588" i="8"/>
  <c r="M1587" i="8"/>
  <c r="L1587" i="8"/>
  <c r="M1586" i="8"/>
  <c r="L1586" i="8"/>
  <c r="M1585" i="8"/>
  <c r="L1585" i="8"/>
  <c r="M1584" i="8"/>
  <c r="L1584" i="8"/>
  <c r="M1583" i="8"/>
  <c r="L1583" i="8"/>
  <c r="M1582" i="8"/>
  <c r="L1582" i="8"/>
  <c r="M1581" i="8"/>
  <c r="L1581" i="8"/>
  <c r="M1580" i="8"/>
  <c r="L1580" i="8"/>
  <c r="M1579" i="8"/>
  <c r="L1579" i="8"/>
  <c r="M1578" i="8"/>
  <c r="L1578" i="8"/>
  <c r="M1577" i="8"/>
  <c r="L1577" i="8"/>
  <c r="M1576" i="8"/>
  <c r="L1576" i="8"/>
  <c r="M1575" i="8"/>
  <c r="L1575" i="8"/>
  <c r="M1574" i="8"/>
  <c r="L1574" i="8"/>
  <c r="M1573" i="8"/>
  <c r="L1573" i="8"/>
  <c r="M1572" i="8"/>
  <c r="L1572" i="8"/>
  <c r="M1571" i="8"/>
  <c r="L1571" i="8"/>
  <c r="M1570" i="8"/>
  <c r="L1570" i="8"/>
  <c r="M1569" i="8"/>
  <c r="L1569" i="8"/>
  <c r="M1568" i="8"/>
  <c r="L1568" i="8"/>
  <c r="M1567" i="8"/>
  <c r="L1567" i="8"/>
  <c r="M1566" i="8"/>
  <c r="L1566" i="8"/>
  <c r="M1565" i="8"/>
  <c r="L1565" i="8"/>
  <c r="M1564" i="8"/>
  <c r="L1564" i="8"/>
  <c r="M1563" i="8"/>
  <c r="L1563" i="8"/>
  <c r="M1562" i="8"/>
  <c r="L1562" i="8"/>
  <c r="M1561" i="8"/>
  <c r="L1561" i="8"/>
  <c r="M1560" i="8"/>
  <c r="L1560" i="8"/>
  <c r="M1559" i="8"/>
  <c r="L1559" i="8"/>
  <c r="M1558" i="8"/>
  <c r="L1558" i="8"/>
  <c r="M1557" i="8"/>
  <c r="L1557" i="8"/>
  <c r="M1556" i="8"/>
  <c r="L1556" i="8"/>
  <c r="M1555" i="8"/>
  <c r="L1555" i="8"/>
  <c r="M1554" i="8"/>
  <c r="L1554" i="8"/>
  <c r="M1553" i="8"/>
  <c r="L1553" i="8"/>
  <c r="M1552" i="8"/>
  <c r="L1552" i="8"/>
  <c r="M1551" i="8"/>
  <c r="L1551" i="8"/>
  <c r="M1550" i="8"/>
  <c r="L1550" i="8"/>
  <c r="M1549" i="8"/>
  <c r="L1549" i="8"/>
  <c r="M1548" i="8"/>
  <c r="L1548" i="8"/>
  <c r="M1547" i="8"/>
  <c r="L1547" i="8"/>
  <c r="M1546" i="8"/>
  <c r="L1546" i="8"/>
  <c r="M1545" i="8"/>
  <c r="L1545" i="8"/>
  <c r="M1544" i="8"/>
  <c r="L1544" i="8"/>
  <c r="M1543" i="8"/>
  <c r="L1543" i="8"/>
  <c r="M1542" i="8"/>
  <c r="L1542" i="8"/>
  <c r="M1541" i="8"/>
  <c r="L1541" i="8"/>
  <c r="M1540" i="8"/>
  <c r="L1540" i="8"/>
  <c r="M1539" i="8"/>
  <c r="L1539" i="8"/>
  <c r="M1538" i="8"/>
  <c r="L1538" i="8"/>
  <c r="M1537" i="8"/>
  <c r="L1537" i="8"/>
  <c r="M1536" i="8"/>
  <c r="L1536" i="8"/>
  <c r="M1535" i="8"/>
  <c r="L1535" i="8"/>
  <c r="M1534" i="8"/>
  <c r="L1534" i="8"/>
  <c r="M1533" i="8"/>
  <c r="L1533" i="8"/>
  <c r="M1532" i="8"/>
  <c r="L1532" i="8"/>
  <c r="M1531" i="8"/>
  <c r="L1531" i="8"/>
  <c r="M1530" i="8"/>
  <c r="L1530" i="8"/>
  <c r="M1529" i="8"/>
  <c r="L1529" i="8"/>
  <c r="M1528" i="8"/>
  <c r="L1528" i="8"/>
  <c r="M1527" i="8"/>
  <c r="L1527" i="8"/>
  <c r="M1526" i="8"/>
  <c r="L1526" i="8"/>
  <c r="M1525" i="8"/>
  <c r="L1525" i="8"/>
  <c r="M1524" i="8"/>
  <c r="L1524" i="8"/>
  <c r="M1523" i="8"/>
  <c r="L1523" i="8"/>
  <c r="M1522" i="8"/>
  <c r="L1522" i="8"/>
  <c r="M1521" i="8"/>
  <c r="L1521" i="8"/>
  <c r="M1520" i="8"/>
  <c r="L1520" i="8"/>
  <c r="M1519" i="8"/>
  <c r="L1519" i="8"/>
  <c r="M1518" i="8"/>
  <c r="L1518" i="8"/>
  <c r="M1517" i="8"/>
  <c r="L1517" i="8"/>
  <c r="M1516" i="8"/>
  <c r="L1516" i="8"/>
  <c r="M1515" i="8"/>
  <c r="L1515" i="8"/>
  <c r="M1514" i="8"/>
  <c r="L1514" i="8"/>
  <c r="M1513" i="8"/>
  <c r="L1513" i="8"/>
  <c r="M1512" i="8"/>
  <c r="L1512" i="8"/>
  <c r="M1511" i="8"/>
  <c r="L1511" i="8"/>
  <c r="M1510" i="8"/>
  <c r="L1510" i="8"/>
  <c r="M1509" i="8"/>
  <c r="L1509" i="8"/>
  <c r="M1508" i="8"/>
  <c r="L1508" i="8"/>
  <c r="M1507" i="8"/>
  <c r="L1507" i="8"/>
  <c r="M1506" i="8"/>
  <c r="L1506" i="8"/>
  <c r="M1505" i="8"/>
  <c r="L1505" i="8"/>
  <c r="M1504" i="8"/>
  <c r="L1504" i="8"/>
  <c r="M1503" i="8"/>
  <c r="L1503" i="8"/>
  <c r="M1502" i="8"/>
  <c r="L1502" i="8"/>
  <c r="M1501" i="8"/>
  <c r="L1501" i="8"/>
  <c r="M1500" i="8"/>
  <c r="L1500" i="8"/>
  <c r="M1499" i="8"/>
  <c r="L1499" i="8"/>
  <c r="M1498" i="8"/>
  <c r="L1498" i="8"/>
  <c r="M1497" i="8"/>
  <c r="L1497" i="8"/>
  <c r="M1496" i="8"/>
  <c r="L1496" i="8"/>
  <c r="M1495" i="8"/>
  <c r="L1495" i="8"/>
  <c r="M1494" i="8"/>
  <c r="L1494" i="8"/>
  <c r="M1493" i="8"/>
  <c r="L1493" i="8"/>
  <c r="M1492" i="8"/>
  <c r="L1492" i="8"/>
  <c r="M1491" i="8"/>
  <c r="L1491" i="8"/>
  <c r="M1490" i="8"/>
  <c r="L1490" i="8"/>
  <c r="M1489" i="8"/>
  <c r="L1489" i="8"/>
  <c r="M1488" i="8"/>
  <c r="L1488" i="8"/>
  <c r="M1487" i="8"/>
  <c r="L1487" i="8"/>
  <c r="M1486" i="8"/>
  <c r="L1486" i="8"/>
  <c r="M1485" i="8"/>
  <c r="L1485" i="8"/>
  <c r="M1484" i="8"/>
  <c r="L1484" i="8"/>
  <c r="M1483" i="8"/>
  <c r="L1483" i="8"/>
  <c r="M1482" i="8"/>
  <c r="L1482" i="8"/>
  <c r="M1481" i="8"/>
  <c r="L1481" i="8"/>
  <c r="M1480" i="8"/>
  <c r="L1480" i="8"/>
  <c r="M1479" i="8"/>
  <c r="L1479" i="8"/>
  <c r="M1478" i="8"/>
  <c r="L1478" i="8"/>
  <c r="M1477" i="8"/>
  <c r="L1477" i="8"/>
  <c r="M1476" i="8"/>
  <c r="L1476" i="8"/>
  <c r="M1475" i="8"/>
  <c r="L1475" i="8"/>
  <c r="M1474" i="8"/>
  <c r="L1474" i="8"/>
  <c r="M1473" i="8"/>
  <c r="L1473" i="8"/>
  <c r="M1472" i="8"/>
  <c r="L1472" i="8"/>
  <c r="M1471" i="8"/>
  <c r="L1471" i="8"/>
  <c r="M1470" i="8"/>
  <c r="L1470" i="8"/>
  <c r="M1469" i="8"/>
  <c r="L1469" i="8"/>
  <c r="M1468" i="8"/>
  <c r="L1468" i="8"/>
  <c r="M1467" i="8"/>
  <c r="L1467" i="8"/>
  <c r="M1466" i="8"/>
  <c r="L1466" i="8"/>
  <c r="M1465" i="8"/>
  <c r="L1465" i="8"/>
  <c r="M1464" i="8"/>
  <c r="L1464" i="8"/>
  <c r="M1463" i="8"/>
  <c r="L1463" i="8"/>
  <c r="M1462" i="8"/>
  <c r="L1462" i="8"/>
  <c r="M1461" i="8"/>
  <c r="L1461" i="8"/>
  <c r="M1460" i="8"/>
  <c r="L1460" i="8"/>
  <c r="M1459" i="8"/>
  <c r="L1459" i="8"/>
  <c r="M1458" i="8"/>
  <c r="L1458" i="8"/>
  <c r="M1457" i="8"/>
  <c r="L1457" i="8"/>
  <c r="M1456" i="8"/>
  <c r="L1456" i="8"/>
  <c r="M1455" i="8"/>
  <c r="L1455" i="8"/>
  <c r="M1454" i="8"/>
  <c r="L1454" i="8"/>
  <c r="M1453" i="8"/>
  <c r="L1453" i="8"/>
  <c r="M1452" i="8"/>
  <c r="L1452" i="8"/>
  <c r="M1451" i="8"/>
  <c r="L1451" i="8"/>
  <c r="M1450" i="8"/>
  <c r="L1450" i="8"/>
  <c r="M1449" i="8"/>
  <c r="L1449" i="8"/>
  <c r="M1448" i="8"/>
  <c r="L1448" i="8"/>
  <c r="M1447" i="8"/>
  <c r="L1447" i="8"/>
  <c r="M1446" i="8"/>
  <c r="L1446" i="8"/>
  <c r="M1445" i="8"/>
  <c r="L1445" i="8"/>
  <c r="M1444" i="8"/>
  <c r="L1444" i="8"/>
  <c r="M1443" i="8"/>
  <c r="L1443" i="8"/>
  <c r="M1442" i="8"/>
  <c r="L1442" i="8"/>
  <c r="M1441" i="8"/>
  <c r="L1441" i="8"/>
  <c r="M1440" i="8"/>
  <c r="L1440" i="8"/>
  <c r="M1439" i="8"/>
  <c r="L1439" i="8"/>
  <c r="M1438" i="8"/>
  <c r="L1438" i="8"/>
  <c r="M1437" i="8"/>
  <c r="L1437" i="8"/>
  <c r="M1436" i="8"/>
  <c r="L1436" i="8"/>
  <c r="M1435" i="8"/>
  <c r="L1435" i="8"/>
  <c r="M1434" i="8"/>
  <c r="L1434" i="8"/>
  <c r="M1433" i="8"/>
  <c r="L1433" i="8"/>
  <c r="M1432" i="8"/>
  <c r="L1432" i="8"/>
  <c r="M1431" i="8"/>
  <c r="L1431" i="8"/>
  <c r="M1430" i="8"/>
  <c r="L1430" i="8"/>
  <c r="M1429" i="8"/>
  <c r="L1429" i="8"/>
  <c r="M1428" i="8"/>
  <c r="L1428" i="8"/>
  <c r="M1427" i="8"/>
  <c r="L1427" i="8"/>
  <c r="M1426" i="8"/>
  <c r="L1426" i="8"/>
  <c r="M1425" i="8"/>
  <c r="L1425" i="8"/>
  <c r="M1424" i="8"/>
  <c r="L1424" i="8"/>
  <c r="M1423" i="8"/>
  <c r="L1423" i="8"/>
  <c r="M1422" i="8"/>
  <c r="L1422" i="8"/>
  <c r="M1421" i="8"/>
  <c r="L1421" i="8"/>
  <c r="M1420" i="8"/>
  <c r="L1420" i="8"/>
  <c r="M1419" i="8"/>
  <c r="L1419" i="8"/>
  <c r="M1418" i="8"/>
  <c r="L1418" i="8"/>
  <c r="M1417" i="8"/>
  <c r="L1417" i="8"/>
  <c r="M1416" i="8"/>
  <c r="L1416" i="8"/>
  <c r="M1415" i="8"/>
  <c r="L1415" i="8"/>
  <c r="M1414" i="8"/>
  <c r="L1414" i="8"/>
  <c r="M1413" i="8"/>
  <c r="L1413" i="8"/>
  <c r="M1412" i="8"/>
  <c r="L1412" i="8"/>
  <c r="M1411" i="8"/>
  <c r="L1411" i="8"/>
  <c r="M1410" i="8"/>
  <c r="L1410" i="8"/>
  <c r="M1409" i="8"/>
  <c r="L1409" i="8"/>
  <c r="M1408" i="8"/>
  <c r="L1408" i="8"/>
  <c r="M1407" i="8"/>
  <c r="L1407" i="8"/>
  <c r="M1406" i="8"/>
  <c r="L1406" i="8"/>
  <c r="M1405" i="8"/>
  <c r="L1405" i="8"/>
  <c r="M1404" i="8"/>
  <c r="L1404" i="8"/>
  <c r="M1403" i="8"/>
  <c r="L1403" i="8"/>
  <c r="M1402" i="8"/>
  <c r="L1402" i="8"/>
  <c r="M1401" i="8"/>
  <c r="L1401" i="8"/>
  <c r="M1400" i="8"/>
  <c r="L1400" i="8"/>
  <c r="M1399" i="8"/>
  <c r="L1399" i="8"/>
  <c r="M1398" i="8"/>
  <c r="L1398" i="8"/>
  <c r="M1397" i="8"/>
  <c r="L1397" i="8"/>
  <c r="M1396" i="8"/>
  <c r="L1396" i="8"/>
  <c r="M1395" i="8"/>
  <c r="L1395" i="8"/>
  <c r="M1394" i="8"/>
  <c r="L1394" i="8"/>
  <c r="M1393" i="8"/>
  <c r="L1393" i="8"/>
  <c r="M1392" i="8"/>
  <c r="L1392" i="8"/>
  <c r="M1391" i="8"/>
  <c r="L1391" i="8"/>
  <c r="M1390" i="8"/>
  <c r="L1390" i="8"/>
  <c r="M1389" i="8"/>
  <c r="L1389" i="8"/>
  <c r="M1388" i="8"/>
  <c r="L1388" i="8"/>
  <c r="M1387" i="8"/>
  <c r="L1387" i="8"/>
  <c r="M1386" i="8"/>
  <c r="L1386" i="8"/>
  <c r="M1385" i="8"/>
  <c r="L1385" i="8"/>
  <c r="M1384" i="8"/>
  <c r="L1384" i="8"/>
  <c r="M1383" i="8"/>
  <c r="L1383" i="8"/>
  <c r="M1382" i="8"/>
  <c r="L1382" i="8"/>
  <c r="M1381" i="8"/>
  <c r="L1381" i="8"/>
  <c r="M1380" i="8"/>
  <c r="L1380" i="8"/>
  <c r="M1379" i="8"/>
  <c r="L1379" i="8"/>
  <c r="M1378" i="8"/>
  <c r="L1378" i="8"/>
  <c r="M1377" i="8"/>
  <c r="L1377" i="8"/>
  <c r="M1376" i="8"/>
  <c r="L1376" i="8"/>
  <c r="M1375" i="8"/>
  <c r="L1375" i="8"/>
  <c r="M1374" i="8"/>
  <c r="L1374" i="8"/>
  <c r="M1373" i="8"/>
  <c r="L1373" i="8"/>
  <c r="M1372" i="8"/>
  <c r="L1372" i="8"/>
  <c r="M1371" i="8"/>
  <c r="L1371" i="8"/>
  <c r="M1370" i="8"/>
  <c r="L1370" i="8"/>
  <c r="M1369" i="8"/>
  <c r="L1369" i="8"/>
  <c r="M1368" i="8"/>
  <c r="L1368" i="8"/>
  <c r="M1367" i="8"/>
  <c r="L1367" i="8"/>
  <c r="M1366" i="8"/>
  <c r="L1366" i="8"/>
  <c r="M1365" i="8"/>
  <c r="L1365" i="8"/>
  <c r="M1364" i="8"/>
  <c r="L1364" i="8"/>
  <c r="M1363" i="8"/>
  <c r="L1363" i="8"/>
  <c r="M1362" i="8"/>
  <c r="L1362" i="8"/>
  <c r="M1361" i="8"/>
  <c r="L1361" i="8"/>
  <c r="M1360" i="8"/>
  <c r="L1360" i="8"/>
  <c r="M1359" i="8"/>
  <c r="L1359" i="8"/>
  <c r="M1358" i="8"/>
  <c r="L1358" i="8"/>
  <c r="M1357" i="8"/>
  <c r="L1357" i="8"/>
  <c r="M1356" i="8"/>
  <c r="L1356" i="8"/>
  <c r="M1355" i="8"/>
  <c r="L1355" i="8"/>
  <c r="M1354" i="8"/>
  <c r="L1354" i="8"/>
  <c r="M1353" i="8"/>
  <c r="L1353" i="8"/>
  <c r="M1352" i="8"/>
  <c r="L1352" i="8"/>
  <c r="M1351" i="8"/>
  <c r="L1351" i="8"/>
  <c r="M1350" i="8"/>
  <c r="L1350" i="8"/>
  <c r="M1349" i="8"/>
  <c r="L1349" i="8"/>
  <c r="M1348" i="8"/>
  <c r="L1348" i="8"/>
  <c r="M1347" i="8"/>
  <c r="L1347" i="8"/>
  <c r="M1346" i="8"/>
  <c r="L1346" i="8"/>
  <c r="M1345" i="8"/>
  <c r="L1345" i="8"/>
  <c r="M1344" i="8"/>
  <c r="L1344" i="8"/>
  <c r="M1343" i="8"/>
  <c r="L1343" i="8"/>
  <c r="M1342" i="8"/>
  <c r="L1342" i="8"/>
  <c r="M1341" i="8"/>
  <c r="L1341" i="8"/>
  <c r="M1340" i="8"/>
  <c r="L1340" i="8"/>
  <c r="M1339" i="8"/>
  <c r="L1339" i="8"/>
  <c r="M1338" i="8"/>
  <c r="L1338" i="8"/>
  <c r="M1337" i="8"/>
  <c r="L1337" i="8"/>
  <c r="M1336" i="8"/>
  <c r="L1336" i="8"/>
  <c r="M1335" i="8"/>
  <c r="L1335" i="8"/>
  <c r="M1334" i="8"/>
  <c r="L1334" i="8"/>
  <c r="M1333" i="8"/>
  <c r="L1333" i="8"/>
  <c r="M1332" i="8"/>
  <c r="L1332" i="8"/>
  <c r="M1331" i="8"/>
  <c r="L1331" i="8"/>
  <c r="M1330" i="8"/>
  <c r="L1330" i="8"/>
  <c r="M1329" i="8"/>
  <c r="L1329" i="8"/>
  <c r="M1328" i="8"/>
  <c r="L1328" i="8"/>
  <c r="M1327" i="8"/>
  <c r="L1327" i="8"/>
  <c r="M1326" i="8"/>
  <c r="L1326" i="8"/>
  <c r="M1325" i="8"/>
  <c r="L1325" i="8"/>
  <c r="M1324" i="8"/>
  <c r="L1324" i="8"/>
  <c r="M1323" i="8"/>
  <c r="L1323" i="8"/>
  <c r="M1322" i="8"/>
  <c r="L1322" i="8"/>
  <c r="M1321" i="8"/>
  <c r="L1321" i="8"/>
  <c r="M1320" i="8"/>
  <c r="L1320" i="8"/>
  <c r="M1319" i="8"/>
  <c r="L1319" i="8"/>
  <c r="M1318" i="8"/>
  <c r="L1318" i="8"/>
  <c r="M1317" i="8"/>
  <c r="L1317" i="8"/>
  <c r="M1316" i="8"/>
  <c r="L1316" i="8"/>
  <c r="M1315" i="8"/>
  <c r="L1315" i="8"/>
  <c r="M1314" i="8"/>
  <c r="L1314" i="8"/>
  <c r="M1313" i="8"/>
  <c r="L1313" i="8"/>
  <c r="M1312" i="8"/>
  <c r="L1312" i="8"/>
  <c r="M1311" i="8"/>
  <c r="L1311" i="8"/>
  <c r="M1310" i="8"/>
  <c r="L1310" i="8"/>
  <c r="M1309" i="8"/>
  <c r="L1309" i="8"/>
  <c r="M1308" i="8"/>
  <c r="L1308" i="8"/>
  <c r="M1307" i="8"/>
  <c r="L1307" i="8"/>
  <c r="M1306" i="8"/>
  <c r="L1306" i="8"/>
  <c r="M1305" i="8"/>
  <c r="L1305" i="8"/>
  <c r="M1304" i="8"/>
  <c r="L1304" i="8"/>
  <c r="M1303" i="8"/>
  <c r="L1303" i="8"/>
  <c r="M1302" i="8"/>
  <c r="L1302" i="8"/>
  <c r="M1301" i="8"/>
  <c r="L1301" i="8"/>
  <c r="M1300" i="8"/>
  <c r="L1300" i="8"/>
  <c r="M1299" i="8"/>
  <c r="L1299" i="8"/>
  <c r="M1298" i="8"/>
  <c r="L1298" i="8"/>
  <c r="M1297" i="8"/>
  <c r="L1297" i="8"/>
  <c r="M1296" i="8"/>
  <c r="L1296" i="8"/>
  <c r="M1295" i="8"/>
  <c r="L1295" i="8"/>
  <c r="M1294" i="8"/>
  <c r="L1294" i="8"/>
  <c r="M1293" i="8"/>
  <c r="L1293" i="8"/>
  <c r="M1292" i="8"/>
  <c r="L1292" i="8"/>
  <c r="M1291" i="8"/>
  <c r="L1291" i="8"/>
  <c r="M1290" i="8"/>
  <c r="L1290" i="8"/>
  <c r="M1289" i="8"/>
  <c r="L1289" i="8"/>
  <c r="M1288" i="8"/>
  <c r="L1288" i="8"/>
  <c r="M1287" i="8"/>
  <c r="L1287" i="8"/>
  <c r="M1286" i="8"/>
  <c r="L1286" i="8"/>
  <c r="M1285" i="8"/>
  <c r="L1285" i="8"/>
  <c r="M1284" i="8"/>
  <c r="L1284" i="8"/>
  <c r="M1283" i="8"/>
  <c r="L1283" i="8"/>
  <c r="M1282" i="8"/>
  <c r="L1282" i="8"/>
  <c r="M1281" i="8"/>
  <c r="L1281" i="8"/>
  <c r="M1280" i="8"/>
  <c r="L1280" i="8"/>
  <c r="M1279" i="8"/>
  <c r="L1279" i="8"/>
  <c r="M1278" i="8"/>
  <c r="L1278" i="8"/>
  <c r="M1277" i="8"/>
  <c r="L1277" i="8"/>
  <c r="M1276" i="8"/>
  <c r="L1276" i="8"/>
  <c r="M1275" i="8"/>
  <c r="L1275" i="8"/>
  <c r="M1274" i="8"/>
  <c r="L1274" i="8"/>
  <c r="M1273" i="8"/>
  <c r="L1273" i="8"/>
  <c r="M1272" i="8"/>
  <c r="L1272" i="8"/>
  <c r="M1271" i="8"/>
  <c r="L1271" i="8"/>
  <c r="M1270" i="8"/>
  <c r="L1270" i="8"/>
  <c r="M1269" i="8"/>
  <c r="L1269" i="8"/>
  <c r="M1268" i="8"/>
  <c r="L1268" i="8"/>
  <c r="M1267" i="8"/>
  <c r="L1267" i="8"/>
  <c r="M1266" i="8"/>
  <c r="L1266" i="8"/>
  <c r="M1265" i="8"/>
  <c r="L1265" i="8"/>
  <c r="M1264" i="8"/>
  <c r="L1264" i="8"/>
  <c r="M1263" i="8"/>
  <c r="L1263" i="8"/>
  <c r="M1262" i="8"/>
  <c r="L1262" i="8"/>
  <c r="M1261" i="8"/>
  <c r="L1261" i="8"/>
  <c r="M1260" i="8"/>
  <c r="L1260" i="8"/>
  <c r="M1259" i="8"/>
  <c r="L1259" i="8"/>
  <c r="M1258" i="8"/>
  <c r="L1258" i="8"/>
  <c r="M1257" i="8"/>
  <c r="L1257" i="8"/>
  <c r="M1256" i="8"/>
  <c r="L1256" i="8"/>
  <c r="M1255" i="8"/>
  <c r="L1255" i="8"/>
  <c r="M1254" i="8"/>
  <c r="L1254" i="8"/>
  <c r="M1253" i="8"/>
  <c r="L1253" i="8"/>
  <c r="M1252" i="8"/>
  <c r="L1252" i="8"/>
  <c r="M1251" i="8"/>
  <c r="L1251" i="8"/>
  <c r="M1250" i="8"/>
  <c r="L1250" i="8"/>
  <c r="M1249" i="8"/>
  <c r="L1249" i="8"/>
  <c r="M1248" i="8"/>
  <c r="L1248" i="8"/>
  <c r="M1247" i="8"/>
  <c r="L1247" i="8"/>
  <c r="M1246" i="8"/>
  <c r="L1246" i="8"/>
  <c r="M1245" i="8"/>
  <c r="L1245" i="8"/>
  <c r="M1244" i="8"/>
  <c r="L1244" i="8"/>
  <c r="M1243" i="8"/>
  <c r="L1243" i="8"/>
  <c r="M1242" i="8"/>
  <c r="L1242" i="8"/>
  <c r="M1241" i="8"/>
  <c r="L1241" i="8"/>
  <c r="M1240" i="8"/>
  <c r="L1240" i="8"/>
  <c r="M1239" i="8"/>
  <c r="L1239" i="8"/>
  <c r="M1238" i="8"/>
  <c r="L1238" i="8"/>
  <c r="M1237" i="8"/>
  <c r="L1237" i="8"/>
  <c r="M1236" i="8"/>
  <c r="L1236" i="8"/>
  <c r="M1235" i="8"/>
  <c r="L1235" i="8"/>
  <c r="M1234" i="8"/>
  <c r="L1234" i="8"/>
  <c r="M1233" i="8"/>
  <c r="L1233" i="8"/>
  <c r="M1232" i="8"/>
  <c r="L1232" i="8"/>
  <c r="M1231" i="8"/>
  <c r="L1231" i="8"/>
  <c r="M1230" i="8"/>
  <c r="L1230" i="8"/>
  <c r="M1229" i="8"/>
  <c r="L1229" i="8"/>
  <c r="M1228" i="8"/>
  <c r="L1228" i="8"/>
  <c r="M1227" i="8"/>
  <c r="L1227" i="8"/>
  <c r="M1226" i="8"/>
  <c r="L1226" i="8"/>
  <c r="M1225" i="8"/>
  <c r="L1225" i="8"/>
  <c r="M1224" i="8"/>
  <c r="L1224" i="8"/>
  <c r="M1223" i="8"/>
  <c r="L1223" i="8"/>
  <c r="M1222" i="8"/>
  <c r="L1222" i="8"/>
  <c r="M1221" i="8"/>
  <c r="L1221" i="8"/>
  <c r="M1220" i="8"/>
  <c r="L1220" i="8"/>
  <c r="M1219" i="8"/>
  <c r="L1219" i="8"/>
  <c r="M1218" i="8"/>
  <c r="L1218" i="8"/>
  <c r="M1217" i="8"/>
  <c r="L1217" i="8"/>
  <c r="M1216" i="8"/>
  <c r="L1216" i="8"/>
  <c r="M1215" i="8"/>
  <c r="L1215" i="8"/>
  <c r="M1214" i="8"/>
  <c r="L1214" i="8"/>
  <c r="M1213" i="8"/>
  <c r="L1213" i="8"/>
  <c r="M1212" i="8"/>
  <c r="L1212" i="8"/>
  <c r="M1211" i="8"/>
  <c r="L1211" i="8"/>
  <c r="M1210" i="8"/>
  <c r="L1210" i="8"/>
  <c r="M1209" i="8"/>
  <c r="L1209" i="8"/>
  <c r="M1208" i="8"/>
  <c r="L1208" i="8"/>
  <c r="M1207" i="8"/>
  <c r="L1207" i="8"/>
  <c r="M1206" i="8"/>
  <c r="L1206" i="8"/>
  <c r="M1205" i="8"/>
  <c r="L1205" i="8"/>
  <c r="M1204" i="8"/>
  <c r="L1204" i="8"/>
  <c r="M1203" i="8"/>
  <c r="L1203" i="8"/>
  <c r="M1202" i="8"/>
  <c r="L1202" i="8"/>
  <c r="M1201" i="8"/>
  <c r="L1201" i="8"/>
  <c r="M1200" i="8"/>
  <c r="L1200" i="8"/>
  <c r="M1199" i="8"/>
  <c r="L1199" i="8"/>
  <c r="M1198" i="8"/>
  <c r="L1198" i="8"/>
  <c r="M1197" i="8"/>
  <c r="L1197" i="8"/>
  <c r="M1196" i="8"/>
  <c r="L1196" i="8"/>
  <c r="M1195" i="8"/>
  <c r="L1195" i="8"/>
  <c r="M1194" i="8"/>
  <c r="L1194" i="8"/>
  <c r="M1193" i="8"/>
  <c r="L1193" i="8"/>
  <c r="M1192" i="8"/>
  <c r="L1192" i="8"/>
  <c r="M1191" i="8"/>
  <c r="L1191" i="8"/>
  <c r="M1190" i="8"/>
  <c r="L1190" i="8"/>
  <c r="M1189" i="8"/>
  <c r="L1189" i="8"/>
  <c r="M1188" i="8"/>
  <c r="L1188" i="8"/>
  <c r="M1187" i="8"/>
  <c r="L1187" i="8"/>
  <c r="M1186" i="8"/>
  <c r="L1186" i="8"/>
  <c r="M1185" i="8"/>
  <c r="L1185" i="8"/>
  <c r="M1184" i="8"/>
  <c r="L1184" i="8"/>
  <c r="M1183" i="8"/>
  <c r="L1183" i="8"/>
  <c r="M1182" i="8"/>
  <c r="L1182" i="8"/>
  <c r="M1181" i="8"/>
  <c r="L1181" i="8"/>
  <c r="M1180" i="8"/>
  <c r="L1180" i="8"/>
  <c r="M1179" i="8"/>
  <c r="L1179" i="8"/>
  <c r="M1178" i="8"/>
  <c r="L1178" i="8"/>
  <c r="M1177" i="8"/>
  <c r="L1177" i="8"/>
  <c r="M1176" i="8"/>
  <c r="L1176" i="8"/>
  <c r="M1175" i="8"/>
  <c r="L1175" i="8"/>
  <c r="M1174" i="8"/>
  <c r="L1174" i="8"/>
  <c r="M1173" i="8"/>
  <c r="L1173" i="8"/>
  <c r="M1172" i="8"/>
  <c r="L1172" i="8"/>
  <c r="M1171" i="8"/>
  <c r="L1171" i="8"/>
  <c r="M1170" i="8"/>
  <c r="L1170" i="8"/>
  <c r="M1169" i="8"/>
  <c r="L1169" i="8"/>
  <c r="M1168" i="8"/>
  <c r="L1168" i="8"/>
  <c r="M1167" i="8"/>
  <c r="L1167" i="8"/>
  <c r="M1166" i="8"/>
  <c r="L1166" i="8"/>
  <c r="M1165" i="8"/>
  <c r="L1165" i="8"/>
  <c r="M1164" i="8"/>
  <c r="L1164" i="8"/>
  <c r="M1163" i="8"/>
  <c r="L1163" i="8"/>
  <c r="M1162" i="8"/>
  <c r="L1162" i="8"/>
  <c r="M1161" i="8"/>
  <c r="L1161" i="8"/>
  <c r="M1160" i="8"/>
  <c r="L1160" i="8"/>
  <c r="M1159" i="8"/>
  <c r="L1159" i="8"/>
  <c r="M1158" i="8"/>
  <c r="L1158" i="8"/>
  <c r="M1157" i="8"/>
  <c r="L1157" i="8"/>
  <c r="M1156" i="8"/>
  <c r="L1156" i="8"/>
  <c r="M1155" i="8"/>
  <c r="L1155" i="8"/>
  <c r="M1154" i="8"/>
  <c r="L1154" i="8"/>
  <c r="M1153" i="8"/>
  <c r="L1153" i="8"/>
  <c r="M1152" i="8"/>
  <c r="L1152" i="8"/>
  <c r="M1151" i="8"/>
  <c r="L1151" i="8"/>
  <c r="M1150" i="8"/>
  <c r="L1150" i="8"/>
  <c r="M1149" i="8"/>
  <c r="L1149" i="8"/>
  <c r="M1148" i="8"/>
  <c r="L1148" i="8"/>
  <c r="M1147" i="8"/>
  <c r="L1147" i="8"/>
  <c r="M1146" i="8"/>
  <c r="L1146" i="8"/>
  <c r="M1145" i="8"/>
  <c r="L1145" i="8"/>
  <c r="M1144" i="8"/>
  <c r="L1144" i="8"/>
  <c r="M1143" i="8"/>
  <c r="L1143" i="8"/>
  <c r="M1142" i="8"/>
  <c r="L1142" i="8"/>
  <c r="M1141" i="8"/>
  <c r="L1141" i="8"/>
  <c r="M1140" i="8"/>
  <c r="L1140" i="8"/>
  <c r="M1139" i="8"/>
  <c r="L1139" i="8"/>
  <c r="M1138" i="8"/>
  <c r="L1138" i="8"/>
  <c r="M1137" i="8"/>
  <c r="L1137" i="8"/>
  <c r="M1136" i="8"/>
  <c r="L1136" i="8"/>
  <c r="M1135" i="8"/>
  <c r="L1135" i="8"/>
  <c r="M1134" i="8"/>
  <c r="L1134" i="8"/>
  <c r="M1133" i="8"/>
  <c r="L1133" i="8"/>
  <c r="M1132" i="8"/>
  <c r="L1132" i="8"/>
  <c r="M1131" i="8"/>
  <c r="L1131" i="8"/>
  <c r="M1130" i="8"/>
  <c r="L1130" i="8"/>
  <c r="M1129" i="8"/>
  <c r="L1129" i="8"/>
  <c r="M1128" i="8"/>
  <c r="L1128" i="8"/>
  <c r="M1127" i="8"/>
  <c r="L1127" i="8"/>
  <c r="M1126" i="8"/>
  <c r="L1126" i="8"/>
  <c r="M1125" i="8"/>
  <c r="L1125" i="8"/>
  <c r="M1124" i="8"/>
  <c r="L1124" i="8"/>
  <c r="M1123" i="8"/>
  <c r="L1123" i="8"/>
  <c r="M1122" i="8"/>
  <c r="L1122" i="8"/>
  <c r="M1121" i="8"/>
  <c r="L1121" i="8"/>
  <c r="M1120" i="8"/>
  <c r="L1120" i="8"/>
  <c r="M1119" i="8"/>
  <c r="L1119" i="8"/>
  <c r="M1118" i="8"/>
  <c r="L1118" i="8"/>
  <c r="M1117" i="8"/>
  <c r="L1117" i="8"/>
  <c r="M1116" i="8"/>
  <c r="L1116" i="8"/>
  <c r="M1115" i="8"/>
  <c r="L1115" i="8"/>
  <c r="M1114" i="8"/>
  <c r="L1114" i="8"/>
  <c r="M1113" i="8"/>
  <c r="L1113" i="8"/>
  <c r="M1112" i="8"/>
  <c r="L1112" i="8"/>
  <c r="M1111" i="8"/>
  <c r="L1111" i="8"/>
  <c r="M1110" i="8"/>
  <c r="L1110" i="8"/>
  <c r="M1109" i="8"/>
  <c r="L1109" i="8"/>
  <c r="M1108" i="8"/>
  <c r="L1108" i="8"/>
  <c r="M1107" i="8"/>
  <c r="L1107" i="8"/>
  <c r="M1106" i="8"/>
  <c r="L1106" i="8"/>
  <c r="M1105" i="8"/>
  <c r="L1105" i="8"/>
  <c r="M1104" i="8"/>
  <c r="L1104" i="8"/>
  <c r="M1103" i="8"/>
  <c r="L1103" i="8"/>
  <c r="M1102" i="8"/>
  <c r="L1102" i="8"/>
  <c r="M1101" i="8"/>
  <c r="L1101" i="8"/>
  <c r="M1100" i="8"/>
  <c r="L1100" i="8"/>
  <c r="M1099" i="8"/>
  <c r="L1099" i="8"/>
  <c r="M1098" i="8"/>
  <c r="L1098" i="8"/>
  <c r="M1097" i="8"/>
  <c r="L1097" i="8"/>
  <c r="M1096" i="8"/>
  <c r="L1096" i="8"/>
  <c r="M1095" i="8"/>
  <c r="L1095" i="8"/>
  <c r="M1094" i="8"/>
  <c r="L1094" i="8"/>
  <c r="M1093" i="8"/>
  <c r="L1093" i="8"/>
  <c r="M1092" i="8"/>
  <c r="L1092" i="8"/>
  <c r="M1091" i="8"/>
  <c r="L1091" i="8"/>
  <c r="M1090" i="8"/>
  <c r="L1090" i="8"/>
  <c r="M1089" i="8"/>
  <c r="L1089" i="8"/>
  <c r="M1088" i="8"/>
  <c r="L1088" i="8"/>
  <c r="M1087" i="8"/>
  <c r="L1087" i="8"/>
  <c r="M1086" i="8"/>
  <c r="L1086" i="8"/>
  <c r="M1085" i="8"/>
  <c r="L1085" i="8"/>
  <c r="M1084" i="8"/>
  <c r="L1084" i="8"/>
  <c r="M1083" i="8"/>
  <c r="L1083" i="8"/>
  <c r="M1082" i="8"/>
  <c r="L1082" i="8"/>
  <c r="M1081" i="8"/>
  <c r="L1081" i="8"/>
  <c r="M1080" i="8"/>
  <c r="L1080" i="8"/>
  <c r="M1079" i="8"/>
  <c r="L1079" i="8"/>
  <c r="M1078" i="8"/>
  <c r="L1078" i="8"/>
  <c r="M1077" i="8"/>
  <c r="L1077" i="8"/>
  <c r="M1076" i="8"/>
  <c r="L1076" i="8"/>
  <c r="M1075" i="8"/>
  <c r="L1075" i="8"/>
  <c r="M1074" i="8"/>
  <c r="L1074" i="8"/>
  <c r="M1073" i="8"/>
  <c r="L1073" i="8"/>
  <c r="M1072" i="8"/>
  <c r="L1072" i="8"/>
  <c r="M1071" i="8"/>
  <c r="L1071" i="8"/>
  <c r="M1070" i="8"/>
  <c r="L1070" i="8"/>
  <c r="M1069" i="8"/>
  <c r="L1069" i="8"/>
  <c r="M1068" i="8"/>
  <c r="L1068" i="8"/>
  <c r="M1067" i="8"/>
  <c r="L1067" i="8"/>
  <c r="M1066" i="8"/>
  <c r="L1066" i="8"/>
  <c r="M1065" i="8"/>
  <c r="L1065" i="8"/>
  <c r="M1064" i="8"/>
  <c r="L1064" i="8"/>
  <c r="M1063" i="8"/>
  <c r="L1063" i="8"/>
  <c r="M1062" i="8"/>
  <c r="L1062" i="8"/>
  <c r="M1061" i="8"/>
  <c r="L1061" i="8"/>
  <c r="M1060" i="8"/>
  <c r="L1060" i="8"/>
  <c r="M1059" i="8"/>
  <c r="L1059" i="8"/>
  <c r="M1058" i="8"/>
  <c r="L1058" i="8"/>
  <c r="M1057" i="8"/>
  <c r="L1057" i="8"/>
  <c r="M1056" i="8"/>
  <c r="L1056" i="8"/>
  <c r="M1055" i="8"/>
  <c r="L1055" i="8"/>
  <c r="M1054" i="8"/>
  <c r="L1054" i="8"/>
  <c r="M1053" i="8"/>
  <c r="L1053" i="8"/>
  <c r="M1052" i="8"/>
  <c r="L1052" i="8"/>
  <c r="M1051" i="8"/>
  <c r="L1051" i="8"/>
  <c r="M1050" i="8"/>
  <c r="L1050" i="8"/>
  <c r="M1049" i="8"/>
  <c r="L1049" i="8"/>
  <c r="M1048" i="8"/>
  <c r="L1048" i="8"/>
  <c r="M1047" i="8"/>
  <c r="L1047" i="8"/>
  <c r="M1046" i="8"/>
  <c r="L1046" i="8"/>
  <c r="M1045" i="8"/>
  <c r="L1045" i="8"/>
  <c r="M1044" i="8"/>
  <c r="L1044" i="8"/>
  <c r="M1043" i="8"/>
  <c r="L1043" i="8"/>
  <c r="M1042" i="8"/>
  <c r="L1042" i="8"/>
  <c r="M1041" i="8"/>
  <c r="L1041" i="8"/>
  <c r="M1040" i="8"/>
  <c r="L1040" i="8"/>
  <c r="M1039" i="8"/>
  <c r="L1039" i="8"/>
  <c r="M1038" i="8"/>
  <c r="L1038" i="8"/>
  <c r="M1037" i="8"/>
  <c r="L1037" i="8"/>
  <c r="M1036" i="8"/>
  <c r="L1036" i="8"/>
  <c r="M1035" i="8"/>
  <c r="L1035" i="8"/>
  <c r="M1034" i="8"/>
  <c r="L1034" i="8"/>
  <c r="M1033" i="8"/>
  <c r="L1033" i="8"/>
  <c r="M1032" i="8"/>
  <c r="L1032" i="8"/>
  <c r="M1031" i="8"/>
  <c r="L1031" i="8"/>
  <c r="M1030" i="8"/>
  <c r="L1030" i="8"/>
  <c r="M1029" i="8"/>
  <c r="L1029" i="8"/>
  <c r="M1028" i="8"/>
  <c r="L1028" i="8"/>
  <c r="M1027" i="8"/>
  <c r="L1027" i="8"/>
  <c r="M1026" i="8"/>
  <c r="L1026" i="8"/>
  <c r="M1025" i="8"/>
  <c r="L1025" i="8"/>
  <c r="M1024" i="8"/>
  <c r="L1024" i="8"/>
  <c r="M1023" i="8"/>
  <c r="L1023" i="8"/>
  <c r="M1022" i="8"/>
  <c r="L1022" i="8"/>
  <c r="M1021" i="8"/>
  <c r="L1021" i="8"/>
  <c r="M1020" i="8"/>
  <c r="L1020" i="8"/>
  <c r="M1019" i="8"/>
  <c r="L1019" i="8"/>
  <c r="M1018" i="8"/>
  <c r="L1018" i="8"/>
  <c r="M1017" i="8"/>
  <c r="L1017" i="8"/>
  <c r="M1016" i="8"/>
  <c r="L1016" i="8"/>
  <c r="M1015" i="8"/>
  <c r="L1015" i="8"/>
  <c r="M1014" i="8"/>
  <c r="L1014" i="8"/>
  <c r="M1013" i="8"/>
  <c r="L1013" i="8"/>
  <c r="M1012" i="8"/>
  <c r="L1012" i="8"/>
  <c r="M1011" i="8"/>
  <c r="L1011" i="8"/>
  <c r="M1010" i="8"/>
  <c r="L1010" i="8"/>
  <c r="M1009" i="8"/>
  <c r="L1009" i="8"/>
  <c r="M1008" i="8"/>
  <c r="L1008" i="8"/>
  <c r="M1007" i="8"/>
  <c r="L1007" i="8"/>
  <c r="M1006" i="8"/>
  <c r="L1006" i="8"/>
  <c r="M1005" i="8"/>
  <c r="L1005" i="8"/>
  <c r="M1004" i="8"/>
  <c r="L1004" i="8"/>
  <c r="M1003" i="8"/>
  <c r="L1003" i="8"/>
  <c r="M1002" i="8"/>
  <c r="L1002" i="8"/>
  <c r="M1001" i="8"/>
  <c r="L1001" i="8"/>
  <c r="M1000" i="8"/>
  <c r="L1000" i="8"/>
  <c r="M999" i="8"/>
  <c r="L999" i="8"/>
  <c r="M998" i="8"/>
  <c r="L998" i="8"/>
  <c r="M997" i="8"/>
  <c r="L997" i="8"/>
  <c r="M996" i="8"/>
  <c r="L996" i="8"/>
  <c r="M995" i="8"/>
  <c r="L995" i="8"/>
  <c r="M994" i="8"/>
  <c r="L994" i="8"/>
  <c r="M993" i="8"/>
  <c r="L993" i="8"/>
  <c r="M992" i="8"/>
  <c r="L992" i="8"/>
  <c r="M991" i="8"/>
  <c r="L991" i="8"/>
  <c r="M990" i="8"/>
  <c r="L990" i="8"/>
  <c r="M989" i="8"/>
  <c r="L989" i="8"/>
  <c r="M988" i="8"/>
  <c r="L988" i="8"/>
  <c r="M987" i="8"/>
  <c r="L987" i="8"/>
  <c r="M986" i="8"/>
  <c r="L986" i="8"/>
  <c r="M985" i="8"/>
  <c r="L985" i="8"/>
  <c r="M984" i="8"/>
  <c r="L984" i="8"/>
  <c r="M983" i="8"/>
  <c r="L983" i="8"/>
  <c r="M982" i="8"/>
  <c r="L982" i="8"/>
  <c r="M981" i="8"/>
  <c r="L981" i="8"/>
  <c r="M980" i="8"/>
  <c r="L980" i="8"/>
  <c r="M979" i="8"/>
  <c r="L979" i="8"/>
  <c r="M978" i="8"/>
  <c r="L978" i="8"/>
  <c r="M977" i="8"/>
  <c r="L977" i="8"/>
  <c r="M976" i="8"/>
  <c r="L976" i="8"/>
  <c r="M975" i="8"/>
  <c r="L975" i="8"/>
  <c r="M974" i="8"/>
  <c r="L974" i="8"/>
  <c r="M973" i="8"/>
  <c r="L973" i="8"/>
  <c r="M972" i="8"/>
  <c r="L972" i="8"/>
  <c r="M971" i="8"/>
  <c r="L971" i="8"/>
  <c r="M970" i="8"/>
  <c r="L970" i="8"/>
  <c r="M969" i="8"/>
  <c r="L969" i="8"/>
  <c r="M968" i="8"/>
  <c r="L968" i="8"/>
  <c r="M967" i="8"/>
  <c r="L967" i="8"/>
  <c r="M966" i="8"/>
  <c r="L966" i="8"/>
  <c r="M965" i="8"/>
  <c r="L965" i="8"/>
  <c r="M964" i="8"/>
  <c r="L964" i="8"/>
  <c r="M963" i="8"/>
  <c r="L963" i="8"/>
  <c r="M962" i="8"/>
  <c r="L962" i="8"/>
  <c r="M961" i="8"/>
  <c r="L961" i="8"/>
  <c r="M960" i="8"/>
  <c r="L960" i="8"/>
  <c r="M959" i="8"/>
  <c r="L959" i="8"/>
  <c r="M958" i="8"/>
  <c r="L958" i="8"/>
  <c r="M957" i="8"/>
  <c r="L957" i="8"/>
  <c r="M956" i="8"/>
  <c r="L956" i="8"/>
  <c r="M955" i="8"/>
  <c r="L955" i="8"/>
  <c r="M954" i="8"/>
  <c r="L954" i="8"/>
  <c r="M953" i="8"/>
  <c r="L953" i="8"/>
  <c r="M952" i="8"/>
  <c r="L952" i="8"/>
  <c r="M951" i="8"/>
  <c r="L951" i="8"/>
  <c r="M950" i="8"/>
  <c r="L950" i="8"/>
  <c r="M949" i="8"/>
  <c r="L949" i="8"/>
  <c r="M948" i="8"/>
  <c r="L948" i="8"/>
  <c r="M947" i="8"/>
  <c r="L947" i="8"/>
  <c r="M946" i="8"/>
  <c r="L946" i="8"/>
  <c r="M945" i="8"/>
  <c r="L945" i="8"/>
  <c r="M944" i="8"/>
  <c r="L944" i="8"/>
  <c r="M943" i="8"/>
  <c r="L943" i="8"/>
  <c r="M942" i="8"/>
  <c r="L942" i="8"/>
  <c r="M941" i="8"/>
  <c r="L941" i="8"/>
  <c r="M940" i="8"/>
  <c r="L940" i="8"/>
  <c r="M939" i="8"/>
  <c r="L939" i="8"/>
  <c r="M938" i="8"/>
  <c r="L938" i="8"/>
  <c r="M937" i="8"/>
  <c r="L937" i="8"/>
  <c r="M936" i="8"/>
  <c r="L936" i="8"/>
  <c r="M935" i="8"/>
  <c r="L935" i="8"/>
  <c r="M934" i="8"/>
  <c r="L934" i="8"/>
  <c r="M933" i="8"/>
  <c r="L933" i="8"/>
  <c r="M932" i="8"/>
  <c r="L932" i="8"/>
  <c r="M931" i="8"/>
  <c r="L931" i="8"/>
  <c r="M930" i="8"/>
  <c r="L930" i="8"/>
  <c r="M929" i="8"/>
  <c r="L929" i="8"/>
  <c r="M928" i="8"/>
  <c r="L928" i="8"/>
  <c r="M927" i="8"/>
  <c r="L927" i="8"/>
  <c r="M926" i="8"/>
  <c r="L926" i="8"/>
  <c r="M925" i="8"/>
  <c r="L925" i="8"/>
  <c r="M924" i="8"/>
  <c r="L924" i="8"/>
  <c r="M923" i="8"/>
  <c r="L923" i="8"/>
  <c r="M922" i="8"/>
  <c r="L922" i="8"/>
  <c r="M921" i="8"/>
  <c r="L921" i="8"/>
  <c r="M920" i="8"/>
  <c r="L920" i="8"/>
  <c r="M919" i="8"/>
  <c r="L919" i="8"/>
  <c r="M918" i="8"/>
  <c r="L918" i="8"/>
  <c r="M917" i="8"/>
  <c r="L917" i="8"/>
  <c r="M916" i="8"/>
  <c r="L916" i="8"/>
  <c r="M915" i="8"/>
  <c r="L915" i="8"/>
  <c r="M914" i="8"/>
  <c r="L914" i="8"/>
  <c r="M913" i="8"/>
  <c r="L913" i="8"/>
  <c r="M912" i="8"/>
  <c r="L912" i="8"/>
  <c r="M911" i="8"/>
  <c r="L911" i="8"/>
  <c r="M910" i="8"/>
  <c r="L910" i="8"/>
  <c r="M909" i="8"/>
  <c r="L909" i="8"/>
  <c r="M908" i="8"/>
  <c r="L908" i="8"/>
  <c r="M907" i="8"/>
  <c r="L907" i="8"/>
  <c r="M906" i="8"/>
  <c r="L906" i="8"/>
  <c r="M905" i="8"/>
  <c r="L905" i="8"/>
  <c r="M904" i="8"/>
  <c r="L904" i="8"/>
  <c r="M903" i="8"/>
  <c r="L903" i="8"/>
  <c r="M902" i="8"/>
  <c r="L902" i="8"/>
  <c r="M901" i="8"/>
  <c r="L901" i="8"/>
  <c r="M900" i="8"/>
  <c r="L900" i="8"/>
  <c r="M899" i="8"/>
  <c r="L899" i="8"/>
  <c r="M898" i="8"/>
  <c r="L898" i="8"/>
  <c r="M897" i="8"/>
  <c r="L897" i="8"/>
  <c r="M896" i="8"/>
  <c r="L896" i="8"/>
  <c r="M895" i="8"/>
  <c r="L895" i="8"/>
  <c r="M894" i="8"/>
  <c r="L894" i="8"/>
  <c r="M893" i="8"/>
  <c r="L893" i="8"/>
  <c r="M892" i="8"/>
  <c r="L892" i="8"/>
  <c r="M891" i="8"/>
  <c r="L891" i="8"/>
  <c r="M890" i="8"/>
  <c r="L890" i="8"/>
  <c r="M889" i="8"/>
  <c r="L889" i="8"/>
  <c r="M888" i="8"/>
  <c r="L888" i="8"/>
  <c r="M887" i="8"/>
  <c r="L887" i="8"/>
  <c r="M886" i="8"/>
  <c r="L886" i="8"/>
  <c r="M885" i="8"/>
  <c r="L885" i="8"/>
  <c r="M884" i="8"/>
  <c r="L884" i="8"/>
  <c r="M883" i="8"/>
  <c r="L883" i="8"/>
  <c r="M882" i="8"/>
  <c r="L882" i="8"/>
  <c r="M881" i="8"/>
  <c r="L881" i="8"/>
  <c r="M880" i="8"/>
  <c r="L880" i="8"/>
  <c r="M879" i="8"/>
  <c r="L879" i="8"/>
  <c r="M878" i="8"/>
  <c r="L878" i="8"/>
  <c r="M877" i="8"/>
  <c r="L877" i="8"/>
  <c r="M876" i="8"/>
  <c r="L876" i="8"/>
  <c r="M875" i="8"/>
  <c r="L875" i="8"/>
  <c r="M874" i="8"/>
  <c r="L874" i="8"/>
  <c r="M873" i="8"/>
  <c r="L873" i="8"/>
  <c r="M872" i="8"/>
  <c r="L872" i="8"/>
  <c r="M871" i="8"/>
  <c r="L871" i="8"/>
  <c r="M870" i="8"/>
  <c r="L870" i="8"/>
  <c r="M869" i="8"/>
  <c r="L869" i="8"/>
  <c r="M868" i="8"/>
  <c r="L868" i="8"/>
  <c r="M867" i="8"/>
  <c r="L867" i="8"/>
  <c r="M866" i="8"/>
  <c r="L866" i="8"/>
  <c r="M865" i="8"/>
  <c r="L865" i="8"/>
  <c r="M864" i="8"/>
  <c r="L864" i="8"/>
  <c r="M863" i="8"/>
  <c r="L863" i="8"/>
  <c r="M862" i="8"/>
  <c r="L862" i="8"/>
  <c r="M861" i="8"/>
  <c r="L861" i="8"/>
  <c r="M860" i="8"/>
  <c r="L860" i="8"/>
  <c r="M859" i="8"/>
  <c r="L859" i="8"/>
  <c r="M858" i="8"/>
  <c r="L858" i="8"/>
  <c r="M857" i="8"/>
  <c r="L857" i="8"/>
  <c r="M856" i="8"/>
  <c r="L856" i="8"/>
  <c r="M855" i="8"/>
  <c r="L855" i="8"/>
  <c r="M854" i="8"/>
  <c r="L854" i="8"/>
  <c r="M853" i="8"/>
  <c r="L853" i="8"/>
  <c r="M852" i="8"/>
  <c r="L852" i="8"/>
  <c r="M851" i="8"/>
  <c r="L851" i="8"/>
  <c r="M850" i="8"/>
  <c r="L850" i="8"/>
  <c r="M849" i="8"/>
  <c r="L849" i="8"/>
  <c r="M848" i="8"/>
  <c r="L848" i="8"/>
  <c r="M847" i="8"/>
  <c r="L847" i="8"/>
  <c r="M846" i="8"/>
  <c r="L846" i="8"/>
  <c r="M845" i="8"/>
  <c r="L845" i="8"/>
  <c r="M844" i="8"/>
  <c r="L844" i="8"/>
  <c r="M843" i="8"/>
  <c r="L843" i="8"/>
  <c r="M842" i="8"/>
  <c r="L842" i="8"/>
  <c r="M841" i="8"/>
  <c r="L841" i="8"/>
  <c r="M840" i="8"/>
  <c r="L840" i="8"/>
  <c r="M839" i="8"/>
  <c r="L839" i="8"/>
  <c r="M838" i="8"/>
  <c r="L838" i="8"/>
  <c r="M837" i="8"/>
  <c r="L837" i="8"/>
  <c r="M836" i="8"/>
  <c r="L836" i="8"/>
  <c r="M835" i="8"/>
  <c r="L835" i="8"/>
  <c r="M834" i="8"/>
  <c r="L834" i="8"/>
  <c r="M833" i="8"/>
  <c r="L833" i="8"/>
  <c r="M832" i="8"/>
  <c r="L832" i="8"/>
  <c r="M831" i="8"/>
  <c r="L831" i="8"/>
  <c r="M830" i="8"/>
  <c r="L830" i="8"/>
  <c r="M829" i="8"/>
  <c r="L829" i="8"/>
  <c r="M828" i="8"/>
  <c r="L828" i="8"/>
  <c r="M827" i="8"/>
  <c r="L827" i="8"/>
  <c r="M826" i="8"/>
  <c r="L826" i="8"/>
  <c r="M825" i="8"/>
  <c r="L825" i="8"/>
  <c r="M824" i="8"/>
  <c r="L824" i="8"/>
  <c r="M823" i="8"/>
  <c r="L823" i="8"/>
  <c r="M822" i="8"/>
  <c r="L822" i="8"/>
  <c r="M821" i="8"/>
  <c r="L821" i="8"/>
  <c r="M820" i="8"/>
  <c r="L820" i="8"/>
  <c r="M819" i="8"/>
  <c r="L819" i="8"/>
  <c r="M818" i="8"/>
  <c r="L818" i="8"/>
  <c r="M817" i="8"/>
  <c r="L817" i="8"/>
  <c r="M816" i="8"/>
  <c r="L816" i="8"/>
  <c r="M815" i="8"/>
  <c r="L815" i="8"/>
  <c r="M814" i="8"/>
  <c r="L814" i="8"/>
  <c r="M813" i="8"/>
  <c r="L813" i="8"/>
  <c r="M812" i="8"/>
  <c r="L812" i="8"/>
  <c r="M811" i="8"/>
  <c r="L811" i="8"/>
  <c r="M810" i="8"/>
  <c r="L810" i="8"/>
  <c r="M809" i="8"/>
  <c r="L809" i="8"/>
  <c r="M808" i="8"/>
  <c r="L808" i="8"/>
  <c r="M807" i="8"/>
  <c r="L807" i="8"/>
  <c r="M806" i="8"/>
  <c r="L806" i="8"/>
  <c r="M805" i="8"/>
  <c r="L805" i="8"/>
  <c r="M804" i="8"/>
  <c r="L804" i="8"/>
  <c r="M803" i="8"/>
  <c r="L803" i="8"/>
  <c r="M802" i="8"/>
  <c r="L802" i="8"/>
  <c r="M801" i="8"/>
  <c r="L801" i="8"/>
  <c r="M800" i="8"/>
  <c r="L800" i="8"/>
  <c r="M799" i="8"/>
  <c r="L799" i="8"/>
  <c r="M798" i="8"/>
  <c r="L798" i="8"/>
  <c r="M797" i="8"/>
  <c r="L797" i="8"/>
  <c r="M796" i="8"/>
  <c r="L796" i="8"/>
  <c r="M795" i="8"/>
  <c r="L795" i="8"/>
  <c r="M794" i="8"/>
  <c r="L794" i="8"/>
  <c r="M793" i="8"/>
  <c r="L793" i="8"/>
  <c r="M792" i="8"/>
  <c r="L792" i="8"/>
  <c r="M791" i="8"/>
  <c r="L791" i="8"/>
  <c r="M790" i="8"/>
  <c r="L790" i="8"/>
  <c r="M789" i="8"/>
  <c r="L789" i="8"/>
  <c r="M788" i="8"/>
  <c r="L788" i="8"/>
  <c r="M787" i="8"/>
  <c r="L787" i="8"/>
  <c r="M786" i="8"/>
  <c r="L786" i="8"/>
  <c r="M785" i="8"/>
  <c r="L785" i="8"/>
  <c r="M784" i="8"/>
  <c r="L784" i="8"/>
  <c r="M783" i="8"/>
  <c r="L783" i="8"/>
  <c r="M782" i="8"/>
  <c r="L782" i="8"/>
  <c r="M781" i="8"/>
  <c r="L781" i="8"/>
  <c r="M780" i="8"/>
  <c r="L780" i="8"/>
  <c r="M779" i="8"/>
  <c r="L779" i="8"/>
  <c r="M778" i="8"/>
  <c r="L778" i="8"/>
  <c r="M777" i="8"/>
  <c r="L777" i="8"/>
  <c r="M776" i="8"/>
  <c r="L776" i="8"/>
  <c r="M775" i="8"/>
  <c r="L775" i="8"/>
  <c r="M774" i="8"/>
  <c r="L774" i="8"/>
  <c r="M773" i="8"/>
  <c r="L773" i="8"/>
  <c r="M772" i="8"/>
  <c r="L772" i="8"/>
  <c r="M771" i="8"/>
  <c r="L771" i="8"/>
  <c r="M770" i="8"/>
  <c r="L770" i="8"/>
  <c r="M769" i="8"/>
  <c r="L769" i="8"/>
  <c r="M768" i="8"/>
  <c r="L768" i="8"/>
  <c r="M767" i="8"/>
  <c r="L767" i="8"/>
  <c r="M766" i="8"/>
  <c r="L766" i="8"/>
  <c r="M765" i="8"/>
  <c r="L765" i="8"/>
  <c r="M764" i="8"/>
  <c r="L764" i="8"/>
  <c r="M763" i="8"/>
  <c r="L763" i="8"/>
  <c r="M762" i="8"/>
  <c r="L762" i="8"/>
  <c r="M761" i="8"/>
  <c r="L761" i="8"/>
  <c r="M760" i="8"/>
  <c r="L760" i="8"/>
  <c r="M759" i="8"/>
  <c r="L759" i="8"/>
  <c r="M758" i="8"/>
  <c r="L758" i="8"/>
  <c r="M757" i="8"/>
  <c r="L757" i="8"/>
  <c r="M756" i="8"/>
  <c r="L756" i="8"/>
  <c r="M755" i="8"/>
  <c r="L755" i="8"/>
  <c r="M754" i="8"/>
  <c r="L754" i="8"/>
  <c r="M753" i="8"/>
  <c r="L753" i="8"/>
  <c r="M752" i="8"/>
  <c r="L752" i="8"/>
  <c r="M751" i="8"/>
  <c r="L751" i="8"/>
  <c r="M750" i="8"/>
  <c r="L750" i="8"/>
  <c r="M749" i="8"/>
  <c r="L749" i="8"/>
  <c r="M748" i="8"/>
  <c r="L748" i="8"/>
  <c r="M747" i="8"/>
  <c r="L747" i="8"/>
  <c r="M746" i="8"/>
  <c r="L746" i="8"/>
  <c r="M745" i="8"/>
  <c r="L745" i="8"/>
  <c r="M744" i="8"/>
  <c r="L744" i="8"/>
  <c r="M743" i="8"/>
  <c r="L743" i="8"/>
  <c r="M742" i="8"/>
  <c r="L742" i="8"/>
  <c r="M741" i="8"/>
  <c r="L741" i="8"/>
  <c r="M740" i="8"/>
  <c r="L740" i="8"/>
  <c r="M739" i="8"/>
  <c r="L739" i="8"/>
  <c r="M738" i="8"/>
  <c r="L738" i="8"/>
  <c r="M737" i="8"/>
  <c r="L737" i="8"/>
  <c r="M736" i="8"/>
  <c r="L736" i="8"/>
  <c r="M735" i="8"/>
  <c r="L735" i="8"/>
  <c r="M734" i="8"/>
  <c r="L734" i="8"/>
  <c r="M733" i="8"/>
  <c r="L733" i="8"/>
  <c r="M732" i="8"/>
  <c r="L732" i="8"/>
  <c r="M731" i="8"/>
  <c r="L731" i="8"/>
  <c r="M730" i="8"/>
  <c r="L730" i="8"/>
  <c r="M729" i="8"/>
  <c r="L729" i="8"/>
  <c r="M728" i="8"/>
  <c r="L728" i="8"/>
  <c r="M727" i="8"/>
  <c r="L727" i="8"/>
  <c r="M726" i="8"/>
  <c r="L726" i="8"/>
  <c r="M725" i="8"/>
  <c r="L725" i="8"/>
  <c r="M724" i="8"/>
  <c r="L724" i="8"/>
  <c r="M723" i="8"/>
  <c r="L723" i="8"/>
  <c r="M722" i="8"/>
  <c r="L722" i="8"/>
  <c r="M721" i="8"/>
  <c r="L721" i="8"/>
  <c r="M720" i="8"/>
  <c r="L720" i="8"/>
  <c r="M719" i="8"/>
  <c r="L719" i="8"/>
  <c r="M718" i="8"/>
  <c r="L718" i="8"/>
  <c r="M717" i="8"/>
  <c r="L717" i="8"/>
  <c r="M716" i="8"/>
  <c r="L716" i="8"/>
  <c r="M715" i="8"/>
  <c r="L715" i="8"/>
  <c r="M714" i="8"/>
  <c r="L714" i="8"/>
  <c r="M713" i="8"/>
  <c r="L713" i="8"/>
  <c r="M712" i="8"/>
  <c r="L712" i="8"/>
  <c r="M711" i="8"/>
  <c r="L711" i="8"/>
  <c r="M710" i="8"/>
  <c r="L710" i="8"/>
  <c r="M709" i="8"/>
  <c r="L709" i="8"/>
  <c r="M708" i="8"/>
  <c r="L708" i="8"/>
  <c r="M707" i="8"/>
  <c r="L707" i="8"/>
  <c r="M706" i="8"/>
  <c r="L706" i="8"/>
  <c r="M705" i="8"/>
  <c r="L705" i="8"/>
  <c r="M704" i="8"/>
  <c r="L704" i="8"/>
  <c r="M703" i="8"/>
  <c r="L703" i="8"/>
  <c r="M702" i="8"/>
  <c r="L702" i="8"/>
  <c r="M701" i="8"/>
  <c r="L701" i="8"/>
  <c r="M700" i="8"/>
  <c r="L700" i="8"/>
  <c r="M699" i="8"/>
  <c r="L699" i="8"/>
  <c r="M698" i="8"/>
  <c r="L698" i="8"/>
  <c r="M697" i="8"/>
  <c r="L697" i="8"/>
  <c r="M696" i="8"/>
  <c r="L696" i="8"/>
  <c r="M695" i="8"/>
  <c r="L695" i="8"/>
  <c r="M694" i="8"/>
  <c r="L694" i="8"/>
  <c r="M693" i="8"/>
  <c r="L693" i="8"/>
  <c r="M692" i="8"/>
  <c r="L692" i="8"/>
  <c r="M691" i="8"/>
  <c r="L691" i="8"/>
  <c r="M690" i="8"/>
  <c r="L690" i="8"/>
  <c r="M689" i="8"/>
  <c r="L689" i="8"/>
  <c r="M688" i="8"/>
  <c r="L688" i="8"/>
  <c r="M687" i="8"/>
  <c r="L687" i="8"/>
  <c r="M686" i="8"/>
  <c r="L686" i="8"/>
  <c r="M685" i="8"/>
  <c r="L685" i="8"/>
  <c r="M684" i="8"/>
  <c r="L684" i="8"/>
  <c r="M683" i="8"/>
  <c r="L683" i="8"/>
  <c r="M682" i="8"/>
  <c r="L682" i="8"/>
  <c r="M681" i="8"/>
  <c r="L681" i="8"/>
  <c r="M680" i="8"/>
  <c r="L680" i="8"/>
  <c r="M679" i="8"/>
  <c r="L679" i="8"/>
  <c r="M678" i="8"/>
  <c r="L678" i="8"/>
  <c r="M677" i="8"/>
  <c r="L677" i="8"/>
  <c r="M676" i="8"/>
  <c r="L676" i="8"/>
  <c r="M675" i="8"/>
  <c r="L675" i="8"/>
  <c r="M674" i="8"/>
  <c r="L674" i="8"/>
  <c r="M673" i="8"/>
  <c r="L673" i="8"/>
  <c r="M672" i="8"/>
  <c r="L672" i="8"/>
  <c r="M671" i="8"/>
  <c r="L671" i="8"/>
  <c r="M670" i="8"/>
  <c r="L670" i="8"/>
  <c r="M669" i="8"/>
  <c r="L669" i="8"/>
  <c r="M668" i="8"/>
  <c r="L668" i="8"/>
  <c r="M667" i="8"/>
  <c r="L667" i="8"/>
  <c r="M666" i="8"/>
  <c r="L666" i="8"/>
  <c r="M665" i="8"/>
  <c r="L665" i="8"/>
  <c r="M664" i="8"/>
  <c r="L664" i="8"/>
  <c r="M663" i="8"/>
  <c r="L663" i="8"/>
  <c r="M662" i="8"/>
  <c r="L662" i="8"/>
  <c r="M661" i="8"/>
  <c r="L661" i="8"/>
  <c r="M660" i="8"/>
  <c r="L660" i="8"/>
  <c r="M659" i="8"/>
  <c r="L659" i="8"/>
  <c r="M658" i="8"/>
  <c r="L658" i="8"/>
  <c r="M657" i="8"/>
  <c r="L657" i="8"/>
  <c r="M656" i="8"/>
  <c r="L656" i="8"/>
  <c r="M655" i="8"/>
  <c r="L655" i="8"/>
  <c r="M654" i="8"/>
  <c r="L654" i="8"/>
  <c r="M653" i="8"/>
  <c r="L653" i="8"/>
  <c r="M652" i="8"/>
  <c r="L652" i="8"/>
  <c r="M651" i="8"/>
  <c r="L651" i="8"/>
  <c r="M650" i="8"/>
  <c r="L650" i="8"/>
  <c r="M649" i="8"/>
  <c r="L649" i="8"/>
  <c r="M648" i="8"/>
  <c r="L648" i="8"/>
  <c r="M647" i="8"/>
  <c r="L647" i="8"/>
  <c r="M646" i="8"/>
  <c r="L646" i="8"/>
  <c r="M645" i="8"/>
  <c r="L645" i="8"/>
  <c r="M644" i="8"/>
  <c r="L644" i="8"/>
  <c r="M643" i="8"/>
  <c r="L643" i="8"/>
  <c r="M642" i="8"/>
  <c r="L642" i="8"/>
  <c r="M641" i="8"/>
  <c r="L641" i="8"/>
  <c r="M640" i="8"/>
  <c r="L640" i="8"/>
  <c r="M639" i="8"/>
  <c r="L639" i="8"/>
  <c r="M638" i="8"/>
  <c r="L638" i="8"/>
  <c r="M637" i="8"/>
  <c r="L637" i="8"/>
  <c r="M636" i="8"/>
  <c r="L636" i="8"/>
  <c r="M635" i="8"/>
  <c r="L635" i="8"/>
  <c r="M634" i="8"/>
  <c r="L634" i="8"/>
  <c r="M633" i="8"/>
  <c r="L633" i="8"/>
  <c r="M632" i="8"/>
  <c r="L632" i="8"/>
  <c r="M631" i="8"/>
  <c r="L631" i="8"/>
  <c r="M630" i="8"/>
  <c r="L630" i="8"/>
  <c r="M629" i="8"/>
  <c r="L629" i="8"/>
  <c r="M628" i="8"/>
  <c r="L628" i="8"/>
  <c r="M627" i="8"/>
  <c r="L627" i="8"/>
  <c r="M626" i="8"/>
  <c r="L626" i="8"/>
  <c r="M625" i="8"/>
  <c r="L625" i="8"/>
  <c r="M624" i="8"/>
  <c r="L624" i="8"/>
  <c r="M623" i="8"/>
  <c r="L623" i="8"/>
  <c r="M622" i="8"/>
  <c r="L622" i="8"/>
  <c r="M621" i="8"/>
  <c r="L621" i="8"/>
  <c r="M620" i="8"/>
  <c r="L620" i="8"/>
  <c r="M619" i="8"/>
  <c r="L619" i="8"/>
  <c r="M618" i="8"/>
  <c r="L618" i="8"/>
  <c r="M617" i="8"/>
  <c r="L617" i="8"/>
  <c r="M616" i="8"/>
  <c r="L616" i="8"/>
  <c r="M615" i="8"/>
  <c r="L615" i="8"/>
  <c r="M614" i="8"/>
  <c r="L614" i="8"/>
  <c r="M613" i="8"/>
  <c r="L613" i="8"/>
  <c r="M612" i="8"/>
  <c r="L612" i="8"/>
  <c r="M611" i="8"/>
  <c r="L611" i="8"/>
  <c r="M610" i="8"/>
  <c r="L610" i="8"/>
  <c r="M609" i="8"/>
  <c r="L609" i="8"/>
  <c r="M608" i="8"/>
  <c r="L608" i="8"/>
  <c r="M607" i="8"/>
  <c r="L607" i="8"/>
  <c r="M606" i="8"/>
  <c r="L606" i="8"/>
  <c r="M605" i="8"/>
  <c r="L605" i="8"/>
  <c r="M604" i="8"/>
  <c r="L604" i="8"/>
  <c r="M603" i="8"/>
  <c r="L603" i="8"/>
  <c r="M602" i="8"/>
  <c r="L602" i="8"/>
  <c r="M601" i="8"/>
  <c r="L601" i="8"/>
  <c r="M600" i="8"/>
  <c r="L600" i="8"/>
  <c r="M599" i="8"/>
  <c r="L599" i="8"/>
  <c r="M598" i="8"/>
  <c r="L598" i="8"/>
  <c r="M597" i="8"/>
  <c r="L597" i="8"/>
  <c r="M596" i="8"/>
  <c r="L596" i="8"/>
  <c r="M595" i="8"/>
  <c r="L595" i="8"/>
  <c r="M594" i="8"/>
  <c r="L594" i="8"/>
  <c r="M593" i="8"/>
  <c r="L593" i="8"/>
  <c r="M592" i="8"/>
  <c r="L592" i="8"/>
  <c r="M591" i="8"/>
  <c r="L591" i="8"/>
  <c r="M590" i="8"/>
  <c r="L590" i="8"/>
  <c r="M589" i="8"/>
  <c r="L589" i="8"/>
  <c r="M588" i="8"/>
  <c r="L588" i="8"/>
  <c r="M587" i="8"/>
  <c r="L587" i="8"/>
  <c r="M586" i="8"/>
  <c r="L586" i="8"/>
  <c r="M585" i="8"/>
  <c r="L585" i="8"/>
  <c r="M584" i="8"/>
  <c r="L584" i="8"/>
  <c r="M583" i="8"/>
  <c r="L583" i="8"/>
  <c r="M582" i="8"/>
  <c r="L582" i="8"/>
  <c r="M581" i="8"/>
  <c r="L581" i="8"/>
  <c r="M580" i="8"/>
  <c r="L580" i="8"/>
  <c r="M579" i="8"/>
  <c r="L579" i="8"/>
  <c r="M578" i="8"/>
  <c r="L578" i="8"/>
  <c r="M577" i="8"/>
  <c r="L577" i="8"/>
  <c r="M576" i="8"/>
  <c r="L576" i="8"/>
  <c r="M575" i="8"/>
  <c r="L575" i="8"/>
  <c r="M574" i="8"/>
  <c r="L574" i="8"/>
  <c r="M573" i="8"/>
  <c r="L573" i="8"/>
  <c r="M572" i="8"/>
  <c r="L572" i="8"/>
  <c r="M571" i="8"/>
  <c r="L571" i="8"/>
  <c r="M570" i="8"/>
  <c r="L570" i="8"/>
  <c r="M569" i="8"/>
  <c r="L569" i="8"/>
  <c r="M568" i="8"/>
  <c r="L568" i="8"/>
  <c r="M567" i="8"/>
  <c r="L567" i="8"/>
  <c r="M566" i="8"/>
  <c r="L566" i="8"/>
  <c r="M565" i="8"/>
  <c r="L565" i="8"/>
  <c r="M564" i="8"/>
  <c r="L564" i="8"/>
  <c r="M563" i="8"/>
  <c r="L563" i="8"/>
  <c r="M562" i="8"/>
  <c r="L562" i="8"/>
  <c r="M561" i="8"/>
  <c r="L561" i="8"/>
  <c r="M560" i="8"/>
  <c r="L560" i="8"/>
  <c r="M559" i="8"/>
  <c r="L559" i="8"/>
  <c r="M558" i="8"/>
  <c r="L558" i="8"/>
  <c r="M557" i="8"/>
  <c r="L557" i="8"/>
  <c r="M556" i="8"/>
  <c r="L556" i="8"/>
  <c r="M555" i="8"/>
  <c r="L555" i="8"/>
  <c r="M554" i="8"/>
  <c r="L554" i="8"/>
  <c r="M553" i="8"/>
  <c r="L553" i="8"/>
  <c r="M552" i="8"/>
  <c r="L552" i="8"/>
  <c r="M551" i="8"/>
  <c r="L551" i="8"/>
  <c r="M550" i="8"/>
  <c r="L550" i="8"/>
  <c r="M549" i="8"/>
  <c r="L549" i="8"/>
  <c r="M548" i="8"/>
  <c r="L548" i="8"/>
  <c r="M547" i="8"/>
  <c r="L547" i="8"/>
  <c r="M546" i="8"/>
  <c r="L546" i="8"/>
  <c r="M545" i="8"/>
  <c r="L545" i="8"/>
  <c r="M544" i="8"/>
  <c r="L544" i="8"/>
  <c r="M543" i="8"/>
  <c r="L543" i="8"/>
  <c r="M542" i="8"/>
  <c r="L542" i="8"/>
  <c r="M541" i="8"/>
  <c r="L541" i="8"/>
  <c r="M540" i="8"/>
  <c r="L540" i="8"/>
  <c r="M539" i="8"/>
  <c r="L539" i="8"/>
  <c r="M538" i="8"/>
  <c r="L538" i="8"/>
  <c r="M537" i="8"/>
  <c r="L537" i="8"/>
  <c r="M536" i="8"/>
  <c r="L536" i="8"/>
  <c r="M535" i="8"/>
  <c r="L535" i="8"/>
  <c r="M534" i="8"/>
  <c r="L534" i="8"/>
  <c r="M533" i="8"/>
  <c r="L533" i="8"/>
  <c r="M532" i="8"/>
  <c r="L532" i="8"/>
  <c r="M531" i="8"/>
  <c r="L531" i="8"/>
  <c r="M530" i="8"/>
  <c r="L530" i="8"/>
  <c r="M529" i="8"/>
  <c r="L529" i="8"/>
  <c r="M528" i="8"/>
  <c r="L528" i="8"/>
  <c r="M527" i="8"/>
  <c r="L527" i="8"/>
  <c r="M526" i="8"/>
  <c r="L526" i="8"/>
  <c r="M525" i="8"/>
  <c r="L525" i="8"/>
  <c r="M524" i="8"/>
  <c r="L524" i="8"/>
  <c r="M523" i="8"/>
  <c r="L523" i="8"/>
  <c r="M522" i="8"/>
  <c r="L522" i="8"/>
  <c r="M521" i="8"/>
  <c r="L521" i="8"/>
  <c r="M520" i="8"/>
  <c r="L520" i="8"/>
  <c r="M519" i="8"/>
  <c r="L519" i="8"/>
  <c r="M518" i="8"/>
  <c r="L518" i="8"/>
  <c r="M517" i="8"/>
  <c r="L517" i="8"/>
  <c r="M516" i="8"/>
  <c r="L516" i="8"/>
  <c r="M515" i="8"/>
  <c r="L515" i="8"/>
  <c r="M514" i="8"/>
  <c r="L514" i="8"/>
  <c r="M513" i="8"/>
  <c r="L513" i="8"/>
  <c r="M512" i="8"/>
  <c r="L512" i="8"/>
  <c r="M511" i="8"/>
  <c r="L511" i="8"/>
  <c r="M510" i="8"/>
  <c r="L510" i="8"/>
  <c r="M509" i="8"/>
  <c r="L509" i="8"/>
  <c r="M508" i="8"/>
  <c r="L508" i="8"/>
  <c r="M507" i="8"/>
  <c r="L507" i="8"/>
  <c r="M506" i="8"/>
  <c r="L506" i="8"/>
  <c r="M505" i="8"/>
  <c r="L505" i="8"/>
  <c r="M504" i="8"/>
  <c r="L504" i="8"/>
  <c r="M503" i="8"/>
  <c r="L503" i="8"/>
  <c r="M502" i="8"/>
  <c r="L502" i="8"/>
  <c r="M501" i="8"/>
  <c r="L501" i="8"/>
  <c r="M500" i="8"/>
  <c r="L500" i="8"/>
  <c r="M499" i="8"/>
  <c r="L499" i="8"/>
  <c r="M498" i="8"/>
  <c r="L498" i="8"/>
  <c r="M497" i="8"/>
  <c r="L497" i="8"/>
  <c r="M496" i="8"/>
  <c r="L496" i="8"/>
  <c r="M495" i="8"/>
  <c r="L495" i="8"/>
  <c r="M494" i="8"/>
  <c r="L494" i="8"/>
  <c r="M493" i="8"/>
  <c r="L493" i="8"/>
  <c r="M492" i="8"/>
  <c r="L492" i="8"/>
  <c r="M491" i="8"/>
  <c r="L491" i="8"/>
  <c r="M490" i="8"/>
  <c r="L490" i="8"/>
  <c r="M489" i="8"/>
  <c r="L489" i="8"/>
  <c r="M488" i="8"/>
  <c r="L488" i="8"/>
  <c r="M487" i="8"/>
  <c r="L487" i="8"/>
  <c r="M486" i="8"/>
  <c r="L486" i="8"/>
  <c r="M485" i="8"/>
  <c r="L485" i="8"/>
  <c r="M484" i="8"/>
  <c r="L484" i="8"/>
  <c r="M483" i="8"/>
  <c r="L483" i="8"/>
  <c r="M482" i="8"/>
  <c r="L482" i="8"/>
  <c r="M481" i="8"/>
  <c r="L481" i="8"/>
  <c r="M480" i="8"/>
  <c r="L480" i="8"/>
  <c r="M479" i="8"/>
  <c r="L479" i="8"/>
  <c r="M478" i="8"/>
  <c r="L478" i="8"/>
  <c r="M477" i="8"/>
  <c r="L477" i="8"/>
  <c r="M476" i="8"/>
  <c r="L476" i="8"/>
  <c r="M475" i="8"/>
  <c r="L475" i="8"/>
  <c r="M474" i="8"/>
  <c r="L474" i="8"/>
  <c r="M473" i="8"/>
  <c r="L473" i="8"/>
  <c r="M472" i="8"/>
  <c r="L472" i="8"/>
  <c r="M471" i="8"/>
  <c r="L471" i="8"/>
  <c r="M470" i="8"/>
  <c r="L470" i="8"/>
  <c r="M469" i="8"/>
  <c r="L469" i="8"/>
  <c r="M468" i="8"/>
  <c r="L468" i="8"/>
  <c r="M467" i="8"/>
  <c r="L467" i="8"/>
  <c r="M466" i="8"/>
  <c r="L466" i="8"/>
  <c r="M465" i="8"/>
  <c r="L465" i="8"/>
  <c r="M464" i="8"/>
  <c r="L464" i="8"/>
  <c r="M463" i="8"/>
  <c r="L463" i="8"/>
  <c r="M462" i="8"/>
  <c r="L462" i="8"/>
  <c r="M461" i="8"/>
  <c r="L461" i="8"/>
  <c r="M460" i="8"/>
  <c r="L460" i="8"/>
  <c r="M459" i="8"/>
  <c r="L459" i="8"/>
  <c r="M458" i="8"/>
  <c r="L458" i="8"/>
  <c r="M457" i="8"/>
  <c r="L457" i="8"/>
  <c r="M456" i="8"/>
  <c r="L456" i="8"/>
  <c r="M455" i="8"/>
  <c r="L455" i="8"/>
  <c r="M454" i="8"/>
  <c r="L454" i="8"/>
  <c r="M453" i="8"/>
  <c r="L453" i="8"/>
  <c r="M452" i="8"/>
  <c r="L452" i="8"/>
  <c r="M451" i="8"/>
  <c r="L451" i="8"/>
  <c r="M450" i="8"/>
  <c r="L450" i="8"/>
  <c r="M449" i="8"/>
  <c r="L449" i="8"/>
  <c r="M448" i="8"/>
  <c r="L448" i="8"/>
  <c r="M447" i="8"/>
  <c r="L447" i="8"/>
  <c r="M446" i="8"/>
  <c r="L446" i="8"/>
  <c r="M445" i="8"/>
  <c r="L445" i="8"/>
  <c r="M444" i="8"/>
  <c r="L444" i="8"/>
  <c r="M443" i="8"/>
  <c r="L443" i="8"/>
  <c r="M442" i="8"/>
  <c r="L442" i="8"/>
  <c r="M441" i="8"/>
  <c r="L441" i="8"/>
  <c r="M440" i="8"/>
  <c r="L440" i="8"/>
  <c r="M439" i="8"/>
  <c r="L439" i="8"/>
  <c r="M438" i="8"/>
  <c r="L438" i="8"/>
  <c r="M437" i="8"/>
  <c r="L437" i="8"/>
  <c r="M436" i="8"/>
  <c r="L436" i="8"/>
  <c r="M435" i="8"/>
  <c r="L435" i="8"/>
  <c r="M434" i="8"/>
  <c r="L434" i="8"/>
  <c r="M433" i="8"/>
  <c r="L433" i="8"/>
  <c r="M432" i="8"/>
  <c r="L432" i="8"/>
  <c r="M431" i="8"/>
  <c r="L431" i="8"/>
  <c r="M430" i="8"/>
  <c r="L430" i="8"/>
  <c r="M429" i="8"/>
  <c r="L429" i="8"/>
  <c r="M428" i="8"/>
  <c r="L428" i="8"/>
  <c r="M427" i="8"/>
  <c r="L427" i="8"/>
  <c r="M426" i="8"/>
  <c r="L426" i="8"/>
  <c r="M425" i="8"/>
  <c r="L425" i="8"/>
  <c r="M424" i="8"/>
  <c r="L424" i="8"/>
  <c r="M423" i="8"/>
  <c r="L423" i="8"/>
  <c r="M422" i="8"/>
  <c r="L422" i="8"/>
  <c r="M421" i="8"/>
  <c r="L421" i="8"/>
  <c r="M420" i="8"/>
  <c r="L420" i="8"/>
  <c r="M419" i="8"/>
  <c r="L419" i="8"/>
  <c r="M418" i="8"/>
  <c r="L418" i="8"/>
  <c r="M417" i="8"/>
  <c r="L417" i="8"/>
  <c r="M416" i="8"/>
  <c r="L416" i="8"/>
  <c r="M415" i="8"/>
  <c r="L415" i="8"/>
  <c r="M414" i="8"/>
  <c r="L414" i="8"/>
  <c r="M413" i="8"/>
  <c r="L413" i="8"/>
  <c r="M412" i="8"/>
  <c r="L412" i="8"/>
  <c r="M411" i="8"/>
  <c r="L411" i="8"/>
  <c r="M410" i="8"/>
  <c r="L410" i="8"/>
  <c r="M409" i="8"/>
  <c r="L409" i="8"/>
  <c r="M408" i="8"/>
  <c r="L408" i="8"/>
  <c r="M407" i="8"/>
  <c r="L407" i="8"/>
  <c r="M406" i="8"/>
  <c r="L406" i="8"/>
  <c r="M405" i="8"/>
  <c r="L405" i="8"/>
  <c r="M404" i="8"/>
  <c r="L404" i="8"/>
  <c r="M403" i="8"/>
  <c r="L403" i="8"/>
  <c r="M402" i="8"/>
  <c r="L402" i="8"/>
  <c r="M401" i="8"/>
  <c r="L401" i="8"/>
  <c r="M400" i="8"/>
  <c r="L400" i="8"/>
  <c r="M399" i="8"/>
  <c r="L399" i="8"/>
  <c r="M398" i="8"/>
  <c r="L398" i="8"/>
  <c r="M397" i="8"/>
  <c r="L397" i="8"/>
  <c r="M396" i="8"/>
  <c r="L396" i="8"/>
  <c r="M395" i="8"/>
  <c r="L395" i="8"/>
  <c r="M394" i="8"/>
  <c r="L394" i="8"/>
  <c r="M393" i="8"/>
  <c r="L393" i="8"/>
  <c r="M392" i="8"/>
  <c r="L392" i="8"/>
  <c r="M391" i="8"/>
  <c r="L391" i="8"/>
  <c r="M390" i="8"/>
  <c r="L390" i="8"/>
  <c r="M389" i="8"/>
  <c r="L389" i="8"/>
  <c r="M388" i="8"/>
  <c r="L388" i="8"/>
  <c r="M387" i="8"/>
  <c r="L387" i="8"/>
  <c r="M386" i="8"/>
  <c r="L386" i="8"/>
  <c r="M385" i="8"/>
  <c r="L385" i="8"/>
  <c r="M384" i="8"/>
  <c r="L384" i="8"/>
  <c r="M383" i="8"/>
  <c r="L383" i="8"/>
  <c r="M382" i="8"/>
  <c r="L382" i="8"/>
  <c r="M381" i="8"/>
  <c r="L381" i="8"/>
  <c r="M380" i="8"/>
  <c r="L380" i="8"/>
  <c r="M379" i="8"/>
  <c r="L379" i="8"/>
  <c r="M378" i="8"/>
  <c r="L378" i="8"/>
  <c r="M377" i="8"/>
  <c r="L377" i="8"/>
  <c r="M376" i="8"/>
  <c r="L376" i="8"/>
  <c r="M375" i="8"/>
  <c r="L375" i="8"/>
  <c r="M374" i="8"/>
  <c r="L374" i="8"/>
  <c r="M373" i="8"/>
  <c r="L373" i="8"/>
  <c r="M372" i="8"/>
  <c r="L372" i="8"/>
  <c r="M371" i="8"/>
  <c r="L371" i="8"/>
  <c r="M370" i="8"/>
  <c r="L370" i="8"/>
  <c r="M369" i="8"/>
  <c r="L369" i="8"/>
  <c r="M368" i="8"/>
  <c r="L368" i="8"/>
  <c r="M367" i="8"/>
  <c r="L367" i="8"/>
  <c r="M366" i="8"/>
  <c r="L366" i="8"/>
  <c r="M365" i="8"/>
  <c r="L365" i="8"/>
  <c r="M364" i="8"/>
  <c r="L364" i="8"/>
  <c r="M363" i="8"/>
  <c r="L363" i="8"/>
  <c r="M362" i="8"/>
  <c r="L362" i="8"/>
  <c r="M361" i="8"/>
  <c r="L361" i="8"/>
  <c r="M360" i="8"/>
  <c r="L360" i="8"/>
  <c r="M359" i="8"/>
  <c r="L359" i="8"/>
  <c r="M358" i="8"/>
  <c r="L358" i="8"/>
  <c r="M357" i="8"/>
  <c r="L357" i="8"/>
  <c r="M356" i="8"/>
  <c r="L356" i="8"/>
  <c r="M355" i="8"/>
  <c r="L355" i="8"/>
  <c r="M354" i="8"/>
  <c r="L354" i="8"/>
  <c r="M353" i="8"/>
  <c r="L353" i="8"/>
  <c r="M352" i="8"/>
  <c r="L352" i="8"/>
  <c r="M351" i="8"/>
  <c r="L351" i="8"/>
  <c r="M350" i="8"/>
  <c r="L350" i="8"/>
  <c r="M349" i="8"/>
  <c r="L349" i="8"/>
  <c r="M348" i="8"/>
  <c r="L348" i="8"/>
  <c r="M347" i="8"/>
  <c r="L347" i="8"/>
  <c r="M346" i="8"/>
  <c r="L346" i="8"/>
  <c r="M345" i="8"/>
  <c r="L345" i="8"/>
  <c r="M344" i="8"/>
  <c r="L344" i="8"/>
  <c r="M343" i="8"/>
  <c r="L343" i="8"/>
  <c r="M342" i="8"/>
  <c r="L342" i="8"/>
  <c r="M341" i="8"/>
  <c r="L341" i="8"/>
  <c r="M340" i="8"/>
  <c r="L340" i="8"/>
  <c r="M339" i="8"/>
  <c r="L339" i="8"/>
  <c r="M338" i="8"/>
  <c r="L338" i="8"/>
  <c r="M337" i="8"/>
  <c r="L337" i="8"/>
  <c r="M336" i="8"/>
  <c r="L336" i="8"/>
  <c r="M335" i="8"/>
  <c r="L335" i="8"/>
  <c r="M334" i="8"/>
  <c r="L334" i="8"/>
  <c r="M333" i="8"/>
  <c r="L333" i="8"/>
  <c r="M332" i="8"/>
  <c r="L332" i="8"/>
  <c r="M331" i="8"/>
  <c r="L331" i="8"/>
  <c r="M330" i="8"/>
  <c r="L330" i="8"/>
  <c r="M329" i="8"/>
  <c r="L329" i="8"/>
  <c r="M328" i="8"/>
  <c r="L328" i="8"/>
  <c r="M327" i="8"/>
  <c r="L327" i="8"/>
  <c r="M326" i="8"/>
  <c r="L326" i="8"/>
  <c r="M325" i="8"/>
  <c r="L325" i="8"/>
  <c r="M324" i="8"/>
  <c r="L324" i="8"/>
  <c r="M323" i="8"/>
  <c r="L323" i="8"/>
  <c r="M322" i="8"/>
  <c r="L322" i="8"/>
  <c r="M321" i="8"/>
  <c r="L321" i="8"/>
  <c r="M320" i="8"/>
  <c r="L320" i="8"/>
  <c r="M319" i="8"/>
  <c r="L319" i="8"/>
  <c r="M318" i="8"/>
  <c r="L318" i="8"/>
  <c r="M317" i="8"/>
  <c r="L317" i="8"/>
  <c r="M316" i="8"/>
  <c r="L316" i="8"/>
  <c r="M315" i="8"/>
  <c r="L315" i="8"/>
  <c r="M314" i="8"/>
  <c r="L314" i="8"/>
  <c r="M313" i="8"/>
  <c r="L313" i="8"/>
  <c r="M312" i="8"/>
  <c r="L312" i="8"/>
  <c r="M311" i="8"/>
  <c r="L311" i="8"/>
  <c r="M310" i="8"/>
  <c r="L310" i="8"/>
  <c r="M309" i="8"/>
  <c r="L309" i="8"/>
  <c r="M308" i="8"/>
  <c r="L308" i="8"/>
  <c r="M307" i="8"/>
  <c r="L307" i="8"/>
  <c r="M306" i="8"/>
  <c r="L306" i="8"/>
  <c r="M305" i="8"/>
  <c r="L305" i="8"/>
  <c r="M304" i="8"/>
  <c r="L304" i="8"/>
  <c r="M303" i="8"/>
  <c r="L303" i="8"/>
  <c r="M302" i="8"/>
  <c r="L302" i="8"/>
  <c r="M301" i="8"/>
  <c r="L301" i="8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4" i="8"/>
  <c r="L4" i="8"/>
  <c r="K5003" i="7"/>
  <c r="K5002" i="7"/>
  <c r="K5001" i="7"/>
  <c r="K5000" i="7"/>
  <c r="K4999" i="7"/>
  <c r="K4998" i="7"/>
  <c r="K4997" i="7"/>
  <c r="K4996" i="7"/>
  <c r="K4995" i="7"/>
  <c r="K4994" i="7"/>
  <c r="K4993" i="7"/>
  <c r="K4992" i="7"/>
  <c r="K4991" i="7"/>
  <c r="K4990" i="7"/>
  <c r="K4989" i="7"/>
  <c r="K4988" i="7"/>
  <c r="K4987" i="7"/>
  <c r="K4986" i="7"/>
  <c r="K4985" i="7"/>
  <c r="K4984" i="7"/>
  <c r="K4983" i="7"/>
  <c r="K4982" i="7"/>
  <c r="K4981" i="7"/>
  <c r="K4980" i="7"/>
  <c r="K4979" i="7"/>
  <c r="K4978" i="7"/>
  <c r="K4977" i="7"/>
  <c r="K4976" i="7"/>
  <c r="K4975" i="7"/>
  <c r="K4974" i="7"/>
  <c r="K4973" i="7"/>
  <c r="K4972" i="7"/>
  <c r="K4971" i="7"/>
  <c r="K4970" i="7"/>
  <c r="K4969" i="7"/>
  <c r="K4968" i="7"/>
  <c r="K4967" i="7"/>
  <c r="K4966" i="7"/>
  <c r="K4965" i="7"/>
  <c r="K4964" i="7"/>
  <c r="K4963" i="7"/>
  <c r="K4962" i="7"/>
  <c r="K4961" i="7"/>
  <c r="K4960" i="7"/>
  <c r="K4959" i="7"/>
  <c r="K4958" i="7"/>
  <c r="K4957" i="7"/>
  <c r="K4956" i="7"/>
  <c r="K4955" i="7"/>
  <c r="K4954" i="7"/>
  <c r="K4953" i="7"/>
  <c r="K4952" i="7"/>
  <c r="K4951" i="7"/>
  <c r="K4950" i="7"/>
  <c r="K4949" i="7"/>
  <c r="K4948" i="7"/>
  <c r="K4947" i="7"/>
  <c r="K4946" i="7"/>
  <c r="K4945" i="7"/>
  <c r="K4944" i="7"/>
  <c r="K4943" i="7"/>
  <c r="K4942" i="7"/>
  <c r="K4941" i="7"/>
  <c r="K4940" i="7"/>
  <c r="K4939" i="7"/>
  <c r="K4938" i="7"/>
  <c r="K4937" i="7"/>
  <c r="K4936" i="7"/>
  <c r="K4935" i="7"/>
  <c r="K4934" i="7"/>
  <c r="K4933" i="7"/>
  <c r="K4932" i="7"/>
  <c r="K4931" i="7"/>
  <c r="K4930" i="7"/>
  <c r="K4929" i="7"/>
  <c r="K4928" i="7"/>
  <c r="K4927" i="7"/>
  <c r="K4926" i="7"/>
  <c r="K4925" i="7"/>
  <c r="K4924" i="7"/>
  <c r="K4923" i="7"/>
  <c r="K4922" i="7"/>
  <c r="K4921" i="7"/>
  <c r="K4920" i="7"/>
  <c r="K4919" i="7"/>
  <c r="K4918" i="7"/>
  <c r="K4917" i="7"/>
  <c r="K4916" i="7"/>
  <c r="K4915" i="7"/>
  <c r="K4914" i="7"/>
  <c r="K4913" i="7"/>
  <c r="K4912" i="7"/>
  <c r="K4911" i="7"/>
  <c r="K4910" i="7"/>
  <c r="K4909" i="7"/>
  <c r="K4908" i="7"/>
  <c r="K4907" i="7"/>
  <c r="K4906" i="7"/>
  <c r="K4905" i="7"/>
  <c r="K4904" i="7"/>
  <c r="K4903" i="7"/>
  <c r="K4902" i="7"/>
  <c r="K4901" i="7"/>
  <c r="K4900" i="7"/>
  <c r="K4899" i="7"/>
  <c r="K4898" i="7"/>
  <c r="K4897" i="7"/>
  <c r="K4896" i="7"/>
  <c r="K4895" i="7"/>
  <c r="K4894" i="7"/>
  <c r="K4893" i="7"/>
  <c r="K4892" i="7"/>
  <c r="K4891" i="7"/>
  <c r="K4890" i="7"/>
  <c r="K4889" i="7"/>
  <c r="K4888" i="7"/>
  <c r="K4887" i="7"/>
  <c r="K4886" i="7"/>
  <c r="K4885" i="7"/>
  <c r="K4884" i="7"/>
  <c r="K4883" i="7"/>
  <c r="K4882" i="7"/>
  <c r="K4881" i="7"/>
  <c r="K4880" i="7"/>
  <c r="K4879" i="7"/>
  <c r="K4878" i="7"/>
  <c r="K4877" i="7"/>
  <c r="K4876" i="7"/>
  <c r="K4875" i="7"/>
  <c r="K4874" i="7"/>
  <c r="K4873" i="7"/>
  <c r="K4872" i="7"/>
  <c r="K4871" i="7"/>
  <c r="K4870" i="7"/>
  <c r="K4869" i="7"/>
  <c r="K4868" i="7"/>
  <c r="K4867" i="7"/>
  <c r="K4866" i="7"/>
  <c r="K4865" i="7"/>
  <c r="K4864" i="7"/>
  <c r="K4863" i="7"/>
  <c r="K4862" i="7"/>
  <c r="K4861" i="7"/>
  <c r="K4860" i="7"/>
  <c r="K4859" i="7"/>
  <c r="K4858" i="7"/>
  <c r="K4857" i="7"/>
  <c r="K4856" i="7"/>
  <c r="K4855" i="7"/>
  <c r="K4854" i="7"/>
  <c r="K4853" i="7"/>
  <c r="K4852" i="7"/>
  <c r="K4851" i="7"/>
  <c r="K4850" i="7"/>
  <c r="K4849" i="7"/>
  <c r="K4848" i="7"/>
  <c r="K4847" i="7"/>
  <c r="K4846" i="7"/>
  <c r="K4845" i="7"/>
  <c r="K4844" i="7"/>
  <c r="K4843" i="7"/>
  <c r="K4842" i="7"/>
  <c r="K4841" i="7"/>
  <c r="K4840" i="7"/>
  <c r="K4839" i="7"/>
  <c r="K4838" i="7"/>
  <c r="K4837" i="7"/>
  <c r="K4836" i="7"/>
  <c r="K4835" i="7"/>
  <c r="K4834" i="7"/>
  <c r="K4833" i="7"/>
  <c r="K4832" i="7"/>
  <c r="K4831" i="7"/>
  <c r="K4830" i="7"/>
  <c r="K4829" i="7"/>
  <c r="K4828" i="7"/>
  <c r="K4827" i="7"/>
  <c r="K4826" i="7"/>
  <c r="K4825" i="7"/>
  <c r="K4824" i="7"/>
  <c r="K4823" i="7"/>
  <c r="K4822" i="7"/>
  <c r="K4821" i="7"/>
  <c r="K4820" i="7"/>
  <c r="K4819" i="7"/>
  <c r="K4818" i="7"/>
  <c r="K4817" i="7"/>
  <c r="K4816" i="7"/>
  <c r="K4815" i="7"/>
  <c r="K4814" i="7"/>
  <c r="K4813" i="7"/>
  <c r="K4812" i="7"/>
  <c r="K4811" i="7"/>
  <c r="K4810" i="7"/>
  <c r="K4809" i="7"/>
  <c r="K4808" i="7"/>
  <c r="K4807" i="7"/>
  <c r="K4806" i="7"/>
  <c r="K4805" i="7"/>
  <c r="K4804" i="7"/>
  <c r="K4803" i="7"/>
  <c r="K4802" i="7"/>
  <c r="K4801" i="7"/>
  <c r="K4800" i="7"/>
  <c r="K4799" i="7"/>
  <c r="K4798" i="7"/>
  <c r="K4797" i="7"/>
  <c r="K4796" i="7"/>
  <c r="K4795" i="7"/>
  <c r="K4794" i="7"/>
  <c r="K4793" i="7"/>
  <c r="K4792" i="7"/>
  <c r="K4791" i="7"/>
  <c r="K4790" i="7"/>
  <c r="K4789" i="7"/>
  <c r="K4788" i="7"/>
  <c r="K4787" i="7"/>
  <c r="K4786" i="7"/>
  <c r="K4785" i="7"/>
  <c r="K4784" i="7"/>
  <c r="K4783" i="7"/>
  <c r="K4782" i="7"/>
  <c r="K4781" i="7"/>
  <c r="K4780" i="7"/>
  <c r="K4779" i="7"/>
  <c r="K4778" i="7"/>
  <c r="K4777" i="7"/>
  <c r="K4776" i="7"/>
  <c r="K4775" i="7"/>
  <c r="K4774" i="7"/>
  <c r="K4773" i="7"/>
  <c r="K4772" i="7"/>
  <c r="K4771" i="7"/>
  <c r="K4770" i="7"/>
  <c r="K4769" i="7"/>
  <c r="K4768" i="7"/>
  <c r="K4767" i="7"/>
  <c r="K4766" i="7"/>
  <c r="K4765" i="7"/>
  <c r="K4764" i="7"/>
  <c r="K4763" i="7"/>
  <c r="K4762" i="7"/>
  <c r="K4761" i="7"/>
  <c r="K4760" i="7"/>
  <c r="K4759" i="7"/>
  <c r="K4758" i="7"/>
  <c r="K4757" i="7"/>
  <c r="K4756" i="7"/>
  <c r="K4755" i="7"/>
  <c r="K4754" i="7"/>
  <c r="K4753" i="7"/>
  <c r="K4752" i="7"/>
  <c r="K4751" i="7"/>
  <c r="K4750" i="7"/>
  <c r="K4749" i="7"/>
  <c r="K4748" i="7"/>
  <c r="K4747" i="7"/>
  <c r="K4746" i="7"/>
  <c r="K4745" i="7"/>
  <c r="K4744" i="7"/>
  <c r="K4743" i="7"/>
  <c r="K4742" i="7"/>
  <c r="K4741" i="7"/>
  <c r="K4740" i="7"/>
  <c r="K4739" i="7"/>
  <c r="K4738" i="7"/>
  <c r="K4737" i="7"/>
  <c r="K4736" i="7"/>
  <c r="K4735" i="7"/>
  <c r="K4734" i="7"/>
  <c r="K4733" i="7"/>
  <c r="K4732" i="7"/>
  <c r="K4731" i="7"/>
  <c r="K4730" i="7"/>
  <c r="K4729" i="7"/>
  <c r="K4728" i="7"/>
  <c r="K4727" i="7"/>
  <c r="K4726" i="7"/>
  <c r="K4725" i="7"/>
  <c r="K4724" i="7"/>
  <c r="K4723" i="7"/>
  <c r="K4722" i="7"/>
  <c r="K4721" i="7"/>
  <c r="K4720" i="7"/>
  <c r="K4719" i="7"/>
  <c r="K4718" i="7"/>
  <c r="K4717" i="7"/>
  <c r="K4716" i="7"/>
  <c r="K4715" i="7"/>
  <c r="K4714" i="7"/>
  <c r="K4713" i="7"/>
  <c r="K4712" i="7"/>
  <c r="K4711" i="7"/>
  <c r="K4710" i="7"/>
  <c r="K4709" i="7"/>
  <c r="K4708" i="7"/>
  <c r="K4707" i="7"/>
  <c r="K4706" i="7"/>
  <c r="K4705" i="7"/>
  <c r="K4704" i="7"/>
  <c r="K4703" i="7"/>
  <c r="K4702" i="7"/>
  <c r="K4701" i="7"/>
  <c r="K4700" i="7"/>
  <c r="K4699" i="7"/>
  <c r="K4698" i="7"/>
  <c r="K4697" i="7"/>
  <c r="K4696" i="7"/>
  <c r="K4695" i="7"/>
  <c r="K4694" i="7"/>
  <c r="K4693" i="7"/>
  <c r="K4692" i="7"/>
  <c r="K4691" i="7"/>
  <c r="K4690" i="7"/>
  <c r="K4689" i="7"/>
  <c r="K4688" i="7"/>
  <c r="K4687" i="7"/>
  <c r="K4686" i="7"/>
  <c r="K4685" i="7"/>
  <c r="K4684" i="7"/>
  <c r="K4683" i="7"/>
  <c r="K4682" i="7"/>
  <c r="K4681" i="7"/>
  <c r="K4680" i="7"/>
  <c r="K4679" i="7"/>
  <c r="K4678" i="7"/>
  <c r="K4677" i="7"/>
  <c r="K4676" i="7"/>
  <c r="K4675" i="7"/>
  <c r="K4674" i="7"/>
  <c r="K4673" i="7"/>
  <c r="K4672" i="7"/>
  <c r="K4671" i="7"/>
  <c r="K4670" i="7"/>
  <c r="K4669" i="7"/>
  <c r="K4668" i="7"/>
  <c r="K4667" i="7"/>
  <c r="K4666" i="7"/>
  <c r="K4665" i="7"/>
  <c r="K4664" i="7"/>
  <c r="K4663" i="7"/>
  <c r="K4662" i="7"/>
  <c r="K4661" i="7"/>
  <c r="K4660" i="7"/>
  <c r="K4659" i="7"/>
  <c r="K4658" i="7"/>
  <c r="K4657" i="7"/>
  <c r="K4656" i="7"/>
  <c r="K4655" i="7"/>
  <c r="K4654" i="7"/>
  <c r="K4653" i="7"/>
  <c r="K4652" i="7"/>
  <c r="K4651" i="7"/>
  <c r="K4650" i="7"/>
  <c r="K4649" i="7"/>
  <c r="K4648" i="7"/>
  <c r="K4647" i="7"/>
  <c r="K4646" i="7"/>
  <c r="K4645" i="7"/>
  <c r="K4644" i="7"/>
  <c r="K4643" i="7"/>
  <c r="K4642" i="7"/>
  <c r="K4641" i="7"/>
  <c r="K4640" i="7"/>
  <c r="K4639" i="7"/>
  <c r="K4638" i="7"/>
  <c r="K4637" i="7"/>
  <c r="K4636" i="7"/>
  <c r="K4635" i="7"/>
  <c r="K4634" i="7"/>
  <c r="K4633" i="7"/>
  <c r="K4632" i="7"/>
  <c r="K4631" i="7"/>
  <c r="K4630" i="7"/>
  <c r="K4629" i="7"/>
  <c r="K4628" i="7"/>
  <c r="K4627" i="7"/>
  <c r="K4626" i="7"/>
  <c r="K4625" i="7"/>
  <c r="K4624" i="7"/>
  <c r="K4623" i="7"/>
  <c r="K4622" i="7"/>
  <c r="K4621" i="7"/>
  <c r="K4620" i="7"/>
  <c r="K4619" i="7"/>
  <c r="K4618" i="7"/>
  <c r="K4617" i="7"/>
  <c r="K4616" i="7"/>
  <c r="K4615" i="7"/>
  <c r="K4614" i="7"/>
  <c r="K4613" i="7"/>
  <c r="K4612" i="7"/>
  <c r="K4611" i="7"/>
  <c r="K4610" i="7"/>
  <c r="K4609" i="7"/>
  <c r="K4608" i="7"/>
  <c r="K4607" i="7"/>
  <c r="K4606" i="7"/>
  <c r="K4605" i="7"/>
  <c r="K4604" i="7"/>
  <c r="K4603" i="7"/>
  <c r="K4602" i="7"/>
  <c r="K4601" i="7"/>
  <c r="K4600" i="7"/>
  <c r="K4599" i="7"/>
  <c r="K4598" i="7"/>
  <c r="K4597" i="7"/>
  <c r="K4596" i="7"/>
  <c r="K4595" i="7"/>
  <c r="K4594" i="7"/>
  <c r="K4593" i="7"/>
  <c r="K4592" i="7"/>
  <c r="K4591" i="7"/>
  <c r="K4590" i="7"/>
  <c r="K4589" i="7"/>
  <c r="K4588" i="7"/>
  <c r="K4587" i="7"/>
  <c r="K4586" i="7"/>
  <c r="K4585" i="7"/>
  <c r="K4584" i="7"/>
  <c r="K4583" i="7"/>
  <c r="K4582" i="7"/>
  <c r="K4581" i="7"/>
  <c r="K4580" i="7"/>
  <c r="K4579" i="7"/>
  <c r="K4578" i="7"/>
  <c r="K4577" i="7"/>
  <c r="K4576" i="7"/>
  <c r="K4575" i="7"/>
  <c r="K4574" i="7"/>
  <c r="K4573" i="7"/>
  <c r="K4572" i="7"/>
  <c r="K4571" i="7"/>
  <c r="K4570" i="7"/>
  <c r="K4569" i="7"/>
  <c r="K4568" i="7"/>
  <c r="K4567" i="7"/>
  <c r="K4566" i="7"/>
  <c r="K4565" i="7"/>
  <c r="K4564" i="7"/>
  <c r="K4563" i="7"/>
  <c r="K4562" i="7"/>
  <c r="K4561" i="7"/>
  <c r="K4560" i="7"/>
  <c r="K4559" i="7"/>
  <c r="K4558" i="7"/>
  <c r="K4557" i="7"/>
  <c r="K4556" i="7"/>
  <c r="K4555" i="7"/>
  <c r="K4554" i="7"/>
  <c r="K4553" i="7"/>
  <c r="K4552" i="7"/>
  <c r="K4551" i="7"/>
  <c r="K4550" i="7"/>
  <c r="K4549" i="7"/>
  <c r="K4548" i="7"/>
  <c r="K4547" i="7"/>
  <c r="K4546" i="7"/>
  <c r="K4545" i="7"/>
  <c r="K4544" i="7"/>
  <c r="K4543" i="7"/>
  <c r="K4542" i="7"/>
  <c r="K4541" i="7"/>
  <c r="K4540" i="7"/>
  <c r="K4539" i="7"/>
  <c r="K4538" i="7"/>
  <c r="K4537" i="7"/>
  <c r="K4536" i="7"/>
  <c r="K4535" i="7"/>
  <c r="K4534" i="7"/>
  <c r="K4533" i="7"/>
  <c r="K4532" i="7"/>
  <c r="K4531" i="7"/>
  <c r="K4530" i="7"/>
  <c r="K4529" i="7"/>
  <c r="K4528" i="7"/>
  <c r="K4527" i="7"/>
  <c r="K4526" i="7"/>
  <c r="K4525" i="7"/>
  <c r="K4524" i="7"/>
  <c r="K4523" i="7"/>
  <c r="K4522" i="7"/>
  <c r="K4521" i="7"/>
  <c r="K4520" i="7"/>
  <c r="K4519" i="7"/>
  <c r="K4518" i="7"/>
  <c r="K4517" i="7"/>
  <c r="K4516" i="7"/>
  <c r="K4515" i="7"/>
  <c r="K4514" i="7"/>
  <c r="K4513" i="7"/>
  <c r="K4512" i="7"/>
  <c r="K4511" i="7"/>
  <c r="K4510" i="7"/>
  <c r="K4509" i="7"/>
  <c r="K4508" i="7"/>
  <c r="K4507" i="7"/>
  <c r="K4506" i="7"/>
  <c r="K4505" i="7"/>
  <c r="K4504" i="7"/>
  <c r="K4503" i="7"/>
  <c r="K4502" i="7"/>
  <c r="K4501" i="7"/>
  <c r="K4500" i="7"/>
  <c r="K4499" i="7"/>
  <c r="K4498" i="7"/>
  <c r="K4497" i="7"/>
  <c r="K4496" i="7"/>
  <c r="K4495" i="7"/>
  <c r="K4494" i="7"/>
  <c r="K4493" i="7"/>
  <c r="K4492" i="7"/>
  <c r="K4491" i="7"/>
  <c r="K4490" i="7"/>
  <c r="K4489" i="7"/>
  <c r="K4488" i="7"/>
  <c r="K4487" i="7"/>
  <c r="K4486" i="7"/>
  <c r="K4485" i="7"/>
  <c r="K4484" i="7"/>
  <c r="K4483" i="7"/>
  <c r="K4482" i="7"/>
  <c r="K4481" i="7"/>
  <c r="K4480" i="7"/>
  <c r="K4479" i="7"/>
  <c r="K4478" i="7"/>
  <c r="K4477" i="7"/>
  <c r="K4476" i="7"/>
  <c r="K4475" i="7"/>
  <c r="K4474" i="7"/>
  <c r="K4473" i="7"/>
  <c r="K4472" i="7"/>
  <c r="K4471" i="7"/>
  <c r="K4470" i="7"/>
  <c r="K4469" i="7"/>
  <c r="K4468" i="7"/>
  <c r="K4467" i="7"/>
  <c r="K4466" i="7"/>
  <c r="K4465" i="7"/>
  <c r="K4464" i="7"/>
  <c r="K4463" i="7"/>
  <c r="K4462" i="7"/>
  <c r="K4461" i="7"/>
  <c r="K4460" i="7"/>
  <c r="K4459" i="7"/>
  <c r="K4458" i="7"/>
  <c r="K4457" i="7"/>
  <c r="K4456" i="7"/>
  <c r="K4455" i="7"/>
  <c r="K4454" i="7"/>
  <c r="K4453" i="7"/>
  <c r="K4452" i="7"/>
  <c r="K4451" i="7"/>
  <c r="K4450" i="7"/>
  <c r="K4449" i="7"/>
  <c r="K4448" i="7"/>
  <c r="K4447" i="7"/>
  <c r="K4446" i="7"/>
  <c r="K4445" i="7"/>
  <c r="K4444" i="7"/>
  <c r="K4443" i="7"/>
  <c r="K4442" i="7"/>
  <c r="K4441" i="7"/>
  <c r="K4440" i="7"/>
  <c r="K4439" i="7"/>
  <c r="K4438" i="7"/>
  <c r="K4437" i="7"/>
  <c r="K4436" i="7"/>
  <c r="K4435" i="7"/>
  <c r="K4434" i="7"/>
  <c r="K4433" i="7"/>
  <c r="K4432" i="7"/>
  <c r="K4431" i="7"/>
  <c r="K4430" i="7"/>
  <c r="K4429" i="7"/>
  <c r="K4428" i="7"/>
  <c r="K4427" i="7"/>
  <c r="K4426" i="7"/>
  <c r="K4425" i="7"/>
  <c r="K4424" i="7"/>
  <c r="K4423" i="7"/>
  <c r="K4422" i="7"/>
  <c r="K4421" i="7"/>
  <c r="K4420" i="7"/>
  <c r="K4419" i="7"/>
  <c r="K4418" i="7"/>
  <c r="K4417" i="7"/>
  <c r="K4416" i="7"/>
  <c r="K4415" i="7"/>
  <c r="K4414" i="7"/>
  <c r="K4413" i="7"/>
  <c r="K4412" i="7"/>
  <c r="K4411" i="7"/>
  <c r="K4410" i="7"/>
  <c r="K4409" i="7"/>
  <c r="K4408" i="7"/>
  <c r="K4407" i="7"/>
  <c r="K4406" i="7"/>
  <c r="K4405" i="7"/>
  <c r="K4404" i="7"/>
  <c r="K4403" i="7"/>
  <c r="K4402" i="7"/>
  <c r="K4401" i="7"/>
  <c r="K4400" i="7"/>
  <c r="K4399" i="7"/>
  <c r="K4398" i="7"/>
  <c r="K4397" i="7"/>
  <c r="K4396" i="7"/>
  <c r="K4395" i="7"/>
  <c r="K4394" i="7"/>
  <c r="K4393" i="7"/>
  <c r="K4392" i="7"/>
  <c r="K4391" i="7"/>
  <c r="K4390" i="7"/>
  <c r="K4389" i="7"/>
  <c r="K4388" i="7"/>
  <c r="K4387" i="7"/>
  <c r="K4386" i="7"/>
  <c r="K4385" i="7"/>
  <c r="K4384" i="7"/>
  <c r="K4383" i="7"/>
  <c r="K4382" i="7"/>
  <c r="K4381" i="7"/>
  <c r="K4380" i="7"/>
  <c r="K4379" i="7"/>
  <c r="K4378" i="7"/>
  <c r="K4377" i="7"/>
  <c r="K4376" i="7"/>
  <c r="K4375" i="7"/>
  <c r="K4374" i="7"/>
  <c r="K4373" i="7"/>
  <c r="K4372" i="7"/>
  <c r="K4371" i="7"/>
  <c r="K4370" i="7"/>
  <c r="K4369" i="7"/>
  <c r="K4368" i="7"/>
  <c r="K4367" i="7"/>
  <c r="K4366" i="7"/>
  <c r="K4365" i="7"/>
  <c r="K4364" i="7"/>
  <c r="K4363" i="7"/>
  <c r="K4362" i="7"/>
  <c r="K4361" i="7"/>
  <c r="K4360" i="7"/>
  <c r="K4359" i="7"/>
  <c r="K4358" i="7"/>
  <c r="K4357" i="7"/>
  <c r="K4356" i="7"/>
  <c r="K4355" i="7"/>
  <c r="K4354" i="7"/>
  <c r="K4353" i="7"/>
  <c r="K4352" i="7"/>
  <c r="K4351" i="7"/>
  <c r="K4350" i="7"/>
  <c r="K4349" i="7"/>
  <c r="K4348" i="7"/>
  <c r="K4347" i="7"/>
  <c r="K4346" i="7"/>
  <c r="K4345" i="7"/>
  <c r="K4344" i="7"/>
  <c r="K4343" i="7"/>
  <c r="K4342" i="7"/>
  <c r="K4341" i="7"/>
  <c r="K4340" i="7"/>
  <c r="K4339" i="7"/>
  <c r="K4338" i="7"/>
  <c r="K4337" i="7"/>
  <c r="K4336" i="7"/>
  <c r="K4335" i="7"/>
  <c r="K4334" i="7"/>
  <c r="K4333" i="7"/>
  <c r="K4332" i="7"/>
  <c r="K4331" i="7"/>
  <c r="K4330" i="7"/>
  <c r="K4329" i="7"/>
  <c r="K4328" i="7"/>
  <c r="K4327" i="7"/>
  <c r="K4326" i="7"/>
  <c r="K4325" i="7"/>
  <c r="K4324" i="7"/>
  <c r="K4323" i="7"/>
  <c r="K4322" i="7"/>
  <c r="K4321" i="7"/>
  <c r="K4320" i="7"/>
  <c r="K4319" i="7"/>
  <c r="K4318" i="7"/>
  <c r="K4317" i="7"/>
  <c r="K4316" i="7"/>
  <c r="K4315" i="7"/>
  <c r="K4314" i="7"/>
  <c r="K4313" i="7"/>
  <c r="K4312" i="7"/>
  <c r="K4311" i="7"/>
  <c r="K4310" i="7"/>
  <c r="K4309" i="7"/>
  <c r="K4308" i="7"/>
  <c r="K4307" i="7"/>
  <c r="K4306" i="7"/>
  <c r="K4305" i="7"/>
  <c r="K4304" i="7"/>
  <c r="K4303" i="7"/>
  <c r="K4302" i="7"/>
  <c r="K4301" i="7"/>
  <c r="K4300" i="7"/>
  <c r="K4299" i="7"/>
  <c r="K4298" i="7"/>
  <c r="K4297" i="7"/>
  <c r="K4296" i="7"/>
  <c r="K4295" i="7"/>
  <c r="K4294" i="7"/>
  <c r="K4293" i="7"/>
  <c r="K4292" i="7"/>
  <c r="K4291" i="7"/>
  <c r="K4290" i="7"/>
  <c r="K4289" i="7"/>
  <c r="K4288" i="7"/>
  <c r="K4287" i="7"/>
  <c r="K4286" i="7"/>
  <c r="K4285" i="7"/>
  <c r="K4284" i="7"/>
  <c r="K4283" i="7"/>
  <c r="K4282" i="7"/>
  <c r="K4281" i="7"/>
  <c r="K4280" i="7"/>
  <c r="K4279" i="7"/>
  <c r="K4278" i="7"/>
  <c r="K4277" i="7"/>
  <c r="K4276" i="7"/>
  <c r="K4275" i="7"/>
  <c r="K4274" i="7"/>
  <c r="K4273" i="7"/>
  <c r="K4272" i="7"/>
  <c r="K4271" i="7"/>
  <c r="K4270" i="7"/>
  <c r="K4269" i="7"/>
  <c r="K4268" i="7"/>
  <c r="K4267" i="7"/>
  <c r="K4266" i="7"/>
  <c r="K4265" i="7"/>
  <c r="K4264" i="7"/>
  <c r="K4263" i="7"/>
  <c r="K4262" i="7"/>
  <c r="K4261" i="7"/>
  <c r="K4260" i="7"/>
  <c r="K4259" i="7"/>
  <c r="K4258" i="7"/>
  <c r="K4257" i="7"/>
  <c r="K4256" i="7"/>
  <c r="K4255" i="7"/>
  <c r="K4254" i="7"/>
  <c r="K4253" i="7"/>
  <c r="K4252" i="7"/>
  <c r="K4251" i="7"/>
  <c r="K4250" i="7"/>
  <c r="K4249" i="7"/>
  <c r="K4248" i="7"/>
  <c r="K4247" i="7"/>
  <c r="K4246" i="7"/>
  <c r="K4245" i="7"/>
  <c r="K4244" i="7"/>
  <c r="K4243" i="7"/>
  <c r="K4242" i="7"/>
  <c r="K4241" i="7"/>
  <c r="K4240" i="7"/>
  <c r="K4239" i="7"/>
  <c r="K4238" i="7"/>
  <c r="K4237" i="7"/>
  <c r="K4236" i="7"/>
  <c r="K4235" i="7"/>
  <c r="K4234" i="7"/>
  <c r="K4233" i="7"/>
  <c r="K4232" i="7"/>
  <c r="K4231" i="7"/>
  <c r="K4230" i="7"/>
  <c r="K4229" i="7"/>
  <c r="K4228" i="7"/>
  <c r="K4227" i="7"/>
  <c r="K4226" i="7"/>
  <c r="K4225" i="7"/>
  <c r="K4224" i="7"/>
  <c r="K4223" i="7"/>
  <c r="K4222" i="7"/>
  <c r="K4221" i="7"/>
  <c r="K4220" i="7"/>
  <c r="K4219" i="7"/>
  <c r="K4218" i="7"/>
  <c r="K4217" i="7"/>
  <c r="K4216" i="7"/>
  <c r="K4215" i="7"/>
  <c r="K4214" i="7"/>
  <c r="K4213" i="7"/>
  <c r="K4212" i="7"/>
  <c r="K4211" i="7"/>
  <c r="K4210" i="7"/>
  <c r="K4209" i="7"/>
  <c r="K4208" i="7"/>
  <c r="K4207" i="7"/>
  <c r="K4206" i="7"/>
  <c r="K4205" i="7"/>
  <c r="K4204" i="7"/>
  <c r="K4203" i="7"/>
  <c r="K4202" i="7"/>
  <c r="K4201" i="7"/>
  <c r="K4200" i="7"/>
  <c r="K4199" i="7"/>
  <c r="K4198" i="7"/>
  <c r="K4197" i="7"/>
  <c r="K4196" i="7"/>
  <c r="K4195" i="7"/>
  <c r="K4194" i="7"/>
  <c r="K4193" i="7"/>
  <c r="K4192" i="7"/>
  <c r="K4191" i="7"/>
  <c r="K4190" i="7"/>
  <c r="K4189" i="7"/>
  <c r="K4188" i="7"/>
  <c r="K4187" i="7"/>
  <c r="K4186" i="7"/>
  <c r="K4185" i="7"/>
  <c r="K4184" i="7"/>
  <c r="K4183" i="7"/>
  <c r="K4182" i="7"/>
  <c r="K4181" i="7"/>
  <c r="K4180" i="7"/>
  <c r="K4179" i="7"/>
  <c r="K4178" i="7"/>
  <c r="K4177" i="7"/>
  <c r="K4176" i="7"/>
  <c r="K4175" i="7"/>
  <c r="K4174" i="7"/>
  <c r="K4173" i="7"/>
  <c r="K4172" i="7"/>
  <c r="K4171" i="7"/>
  <c r="K4170" i="7"/>
  <c r="K4169" i="7"/>
  <c r="K4168" i="7"/>
  <c r="K4167" i="7"/>
  <c r="K4166" i="7"/>
  <c r="K4165" i="7"/>
  <c r="K4164" i="7"/>
  <c r="K4163" i="7"/>
  <c r="K4162" i="7"/>
  <c r="K4161" i="7"/>
  <c r="K4160" i="7"/>
  <c r="K4159" i="7"/>
  <c r="K4158" i="7"/>
  <c r="K4157" i="7"/>
  <c r="K4156" i="7"/>
  <c r="K4155" i="7"/>
  <c r="K4154" i="7"/>
  <c r="K4153" i="7"/>
  <c r="K4152" i="7"/>
  <c r="K4151" i="7"/>
  <c r="K4150" i="7"/>
  <c r="K4149" i="7"/>
  <c r="K4148" i="7"/>
  <c r="K4147" i="7"/>
  <c r="K4146" i="7"/>
  <c r="K4145" i="7"/>
  <c r="K4144" i="7"/>
  <c r="K4143" i="7"/>
  <c r="K4142" i="7"/>
  <c r="K4141" i="7"/>
  <c r="K4140" i="7"/>
  <c r="K4139" i="7"/>
  <c r="K4138" i="7"/>
  <c r="K4137" i="7"/>
  <c r="K4136" i="7"/>
  <c r="K4135" i="7"/>
  <c r="K4134" i="7"/>
  <c r="K4133" i="7"/>
  <c r="K4132" i="7"/>
  <c r="K4131" i="7"/>
  <c r="K4130" i="7"/>
  <c r="K4129" i="7"/>
  <c r="K4128" i="7"/>
  <c r="K4127" i="7"/>
  <c r="K4126" i="7"/>
  <c r="K4125" i="7"/>
  <c r="K4124" i="7"/>
  <c r="K4123" i="7"/>
  <c r="K4122" i="7"/>
  <c r="K4121" i="7"/>
  <c r="K4120" i="7"/>
  <c r="K4119" i="7"/>
  <c r="K4118" i="7"/>
  <c r="K4117" i="7"/>
  <c r="K4116" i="7"/>
  <c r="K4115" i="7"/>
  <c r="K4114" i="7"/>
  <c r="K4113" i="7"/>
  <c r="K4112" i="7"/>
  <c r="K4111" i="7"/>
  <c r="K4110" i="7"/>
  <c r="K4109" i="7"/>
  <c r="K4108" i="7"/>
  <c r="K4107" i="7"/>
  <c r="K4106" i="7"/>
  <c r="K4105" i="7"/>
  <c r="K4104" i="7"/>
  <c r="K4103" i="7"/>
  <c r="K4102" i="7"/>
  <c r="K4101" i="7"/>
  <c r="K4100" i="7"/>
  <c r="K4099" i="7"/>
  <c r="K4098" i="7"/>
  <c r="K4097" i="7"/>
  <c r="K4096" i="7"/>
  <c r="K4095" i="7"/>
  <c r="K4094" i="7"/>
  <c r="K4093" i="7"/>
  <c r="K4092" i="7"/>
  <c r="K4091" i="7"/>
  <c r="K4090" i="7"/>
  <c r="K4089" i="7"/>
  <c r="K4088" i="7"/>
  <c r="K4087" i="7"/>
  <c r="K4086" i="7"/>
  <c r="K4085" i="7"/>
  <c r="K4084" i="7"/>
  <c r="K4083" i="7"/>
  <c r="K4082" i="7"/>
  <c r="K4081" i="7"/>
  <c r="K4080" i="7"/>
  <c r="K4079" i="7"/>
  <c r="K4078" i="7"/>
  <c r="K4077" i="7"/>
  <c r="K4076" i="7"/>
  <c r="K4075" i="7"/>
  <c r="K4074" i="7"/>
  <c r="K4073" i="7"/>
  <c r="K4072" i="7"/>
  <c r="K4071" i="7"/>
  <c r="K4070" i="7"/>
  <c r="K4069" i="7"/>
  <c r="K4068" i="7"/>
  <c r="K4067" i="7"/>
  <c r="K4066" i="7"/>
  <c r="K4065" i="7"/>
  <c r="K4064" i="7"/>
  <c r="K4063" i="7"/>
  <c r="K4062" i="7"/>
  <c r="K4061" i="7"/>
  <c r="K4060" i="7"/>
  <c r="K4059" i="7"/>
  <c r="K4058" i="7"/>
  <c r="K4057" i="7"/>
  <c r="K4056" i="7"/>
  <c r="K4055" i="7"/>
  <c r="K4054" i="7"/>
  <c r="K4053" i="7"/>
  <c r="K4052" i="7"/>
  <c r="K4051" i="7"/>
  <c r="K4050" i="7"/>
  <c r="K4049" i="7"/>
  <c r="K4048" i="7"/>
  <c r="K4047" i="7"/>
  <c r="K4046" i="7"/>
  <c r="K4045" i="7"/>
  <c r="K4044" i="7"/>
  <c r="K4043" i="7"/>
  <c r="K4042" i="7"/>
  <c r="K4041" i="7"/>
  <c r="K4040" i="7"/>
  <c r="K4039" i="7"/>
  <c r="K4038" i="7"/>
  <c r="K4037" i="7"/>
  <c r="K4036" i="7"/>
  <c r="K4035" i="7"/>
  <c r="K4034" i="7"/>
  <c r="K4033" i="7"/>
  <c r="K4032" i="7"/>
  <c r="K4031" i="7"/>
  <c r="K4030" i="7"/>
  <c r="K4029" i="7"/>
  <c r="K4028" i="7"/>
  <c r="K4027" i="7"/>
  <c r="K4026" i="7"/>
  <c r="K4025" i="7"/>
  <c r="K4024" i="7"/>
  <c r="K4023" i="7"/>
  <c r="K4022" i="7"/>
  <c r="K4021" i="7"/>
  <c r="K4020" i="7"/>
  <c r="K4019" i="7"/>
  <c r="K4018" i="7"/>
  <c r="K4017" i="7"/>
  <c r="K4016" i="7"/>
  <c r="K4015" i="7"/>
  <c r="K4014" i="7"/>
  <c r="K4013" i="7"/>
  <c r="K4012" i="7"/>
  <c r="K4011" i="7"/>
  <c r="K4010" i="7"/>
  <c r="K4009" i="7"/>
  <c r="K4008" i="7"/>
  <c r="K4007" i="7"/>
  <c r="K4006" i="7"/>
  <c r="K4005" i="7"/>
  <c r="K4004" i="7"/>
  <c r="K4003" i="7"/>
  <c r="K4002" i="7"/>
  <c r="K4001" i="7"/>
  <c r="K4000" i="7"/>
  <c r="K3999" i="7"/>
  <c r="K3998" i="7"/>
  <c r="K3997" i="7"/>
  <c r="K3996" i="7"/>
  <c r="K3995" i="7"/>
  <c r="K3994" i="7"/>
  <c r="K3993" i="7"/>
  <c r="K3992" i="7"/>
  <c r="K3991" i="7"/>
  <c r="K3990" i="7"/>
  <c r="K3989" i="7"/>
  <c r="K3988" i="7"/>
  <c r="K3987" i="7"/>
  <c r="K3986" i="7"/>
  <c r="K3985" i="7"/>
  <c r="K3984" i="7"/>
  <c r="K3983" i="7"/>
  <c r="K3982" i="7"/>
  <c r="K3981" i="7"/>
  <c r="K3980" i="7"/>
  <c r="K3979" i="7"/>
  <c r="K3978" i="7"/>
  <c r="K3977" i="7"/>
  <c r="K3976" i="7"/>
  <c r="K3975" i="7"/>
  <c r="K3974" i="7"/>
  <c r="K3973" i="7"/>
  <c r="K3972" i="7"/>
  <c r="K3971" i="7"/>
  <c r="K3970" i="7"/>
  <c r="K3969" i="7"/>
  <c r="K3968" i="7"/>
  <c r="K3967" i="7"/>
  <c r="K3966" i="7"/>
  <c r="K3965" i="7"/>
  <c r="K3964" i="7"/>
  <c r="K3963" i="7"/>
  <c r="K3962" i="7"/>
  <c r="K3961" i="7"/>
  <c r="K3960" i="7"/>
  <c r="K3959" i="7"/>
  <c r="K3958" i="7"/>
  <c r="K3957" i="7"/>
  <c r="K3956" i="7"/>
  <c r="K3955" i="7"/>
  <c r="K3954" i="7"/>
  <c r="K3953" i="7"/>
  <c r="K3952" i="7"/>
  <c r="K3951" i="7"/>
  <c r="K3950" i="7"/>
  <c r="K3949" i="7"/>
  <c r="K3948" i="7"/>
  <c r="K3947" i="7"/>
  <c r="K3946" i="7"/>
  <c r="K3945" i="7"/>
  <c r="K3944" i="7"/>
  <c r="K3943" i="7"/>
  <c r="K3942" i="7"/>
  <c r="K3941" i="7"/>
  <c r="K3940" i="7"/>
  <c r="K3939" i="7"/>
  <c r="K3938" i="7"/>
  <c r="K3937" i="7"/>
  <c r="K3936" i="7"/>
  <c r="K3935" i="7"/>
  <c r="K3934" i="7"/>
  <c r="K3933" i="7"/>
  <c r="K3932" i="7"/>
  <c r="K3931" i="7"/>
  <c r="K3930" i="7"/>
  <c r="K3929" i="7"/>
  <c r="K3928" i="7"/>
  <c r="K3927" i="7"/>
  <c r="K3926" i="7"/>
  <c r="K3925" i="7"/>
  <c r="K3924" i="7"/>
  <c r="K3923" i="7"/>
  <c r="K3922" i="7"/>
  <c r="K3921" i="7"/>
  <c r="K3920" i="7"/>
  <c r="K3919" i="7"/>
  <c r="K3918" i="7"/>
  <c r="K3917" i="7"/>
  <c r="K3916" i="7"/>
  <c r="K3915" i="7"/>
  <c r="K3914" i="7"/>
  <c r="K3913" i="7"/>
  <c r="K3912" i="7"/>
  <c r="K3911" i="7"/>
  <c r="K3910" i="7"/>
  <c r="K3909" i="7"/>
  <c r="K3908" i="7"/>
  <c r="K3907" i="7"/>
  <c r="K3906" i="7"/>
  <c r="K3905" i="7"/>
  <c r="K3904" i="7"/>
  <c r="K3903" i="7"/>
  <c r="K3902" i="7"/>
  <c r="K3901" i="7"/>
  <c r="K3900" i="7"/>
  <c r="K3899" i="7"/>
  <c r="K3898" i="7"/>
  <c r="K3897" i="7"/>
  <c r="K3896" i="7"/>
  <c r="K3895" i="7"/>
  <c r="K3894" i="7"/>
  <c r="K3893" i="7"/>
  <c r="K3892" i="7"/>
  <c r="K3891" i="7"/>
  <c r="K3890" i="7"/>
  <c r="K3889" i="7"/>
  <c r="K3888" i="7"/>
  <c r="K3887" i="7"/>
  <c r="K3886" i="7"/>
  <c r="K3885" i="7"/>
  <c r="K3884" i="7"/>
  <c r="K3883" i="7"/>
  <c r="K3882" i="7"/>
  <c r="K3881" i="7"/>
  <c r="K3880" i="7"/>
  <c r="K3879" i="7"/>
  <c r="K3878" i="7"/>
  <c r="K3877" i="7"/>
  <c r="K3876" i="7"/>
  <c r="K3875" i="7"/>
  <c r="K3874" i="7"/>
  <c r="K3873" i="7"/>
  <c r="K3872" i="7"/>
  <c r="K3871" i="7"/>
  <c r="K3870" i="7"/>
  <c r="K3869" i="7"/>
  <c r="K3868" i="7"/>
  <c r="K3867" i="7"/>
  <c r="K3866" i="7"/>
  <c r="K3865" i="7"/>
  <c r="K3864" i="7"/>
  <c r="K3863" i="7"/>
  <c r="K3862" i="7"/>
  <c r="K3861" i="7"/>
  <c r="K3860" i="7"/>
  <c r="K3859" i="7"/>
  <c r="K3858" i="7"/>
  <c r="K3857" i="7"/>
  <c r="K3856" i="7"/>
  <c r="K3855" i="7"/>
  <c r="K3854" i="7"/>
  <c r="K3853" i="7"/>
  <c r="K3852" i="7"/>
  <c r="K3851" i="7"/>
  <c r="K3850" i="7"/>
  <c r="K3849" i="7"/>
  <c r="K3848" i="7"/>
  <c r="K3847" i="7"/>
  <c r="K3846" i="7"/>
  <c r="K3845" i="7"/>
  <c r="K3844" i="7"/>
  <c r="K3843" i="7"/>
  <c r="K3842" i="7"/>
  <c r="K3841" i="7"/>
  <c r="K3840" i="7"/>
  <c r="K3839" i="7"/>
  <c r="K3838" i="7"/>
  <c r="K3837" i="7"/>
  <c r="K3836" i="7"/>
  <c r="K3835" i="7"/>
  <c r="K3834" i="7"/>
  <c r="K3833" i="7"/>
  <c r="K3832" i="7"/>
  <c r="K3831" i="7"/>
  <c r="K3830" i="7"/>
  <c r="K3829" i="7"/>
  <c r="K3828" i="7"/>
  <c r="K3827" i="7"/>
  <c r="K3826" i="7"/>
  <c r="K3825" i="7"/>
  <c r="K3824" i="7"/>
  <c r="K3823" i="7"/>
  <c r="K3822" i="7"/>
  <c r="K3821" i="7"/>
  <c r="K3820" i="7"/>
  <c r="K3819" i="7"/>
  <c r="K3818" i="7"/>
  <c r="K3817" i="7"/>
  <c r="K3816" i="7"/>
  <c r="K3815" i="7"/>
  <c r="K3814" i="7"/>
  <c r="K3813" i="7"/>
  <c r="K3812" i="7"/>
  <c r="K3811" i="7"/>
  <c r="K3810" i="7"/>
  <c r="K3809" i="7"/>
  <c r="K3808" i="7"/>
  <c r="K3807" i="7"/>
  <c r="K3806" i="7"/>
  <c r="K3805" i="7"/>
  <c r="K3804" i="7"/>
  <c r="K3803" i="7"/>
  <c r="K3802" i="7"/>
  <c r="K3801" i="7"/>
  <c r="K3800" i="7"/>
  <c r="K3799" i="7"/>
  <c r="K3798" i="7"/>
  <c r="K3797" i="7"/>
  <c r="K3796" i="7"/>
  <c r="K3795" i="7"/>
  <c r="K3794" i="7"/>
  <c r="K3793" i="7"/>
  <c r="K3792" i="7"/>
  <c r="K3791" i="7"/>
  <c r="K3790" i="7"/>
  <c r="K3789" i="7"/>
  <c r="K3788" i="7"/>
  <c r="K3787" i="7"/>
  <c r="K3786" i="7"/>
  <c r="K3785" i="7"/>
  <c r="K3784" i="7"/>
  <c r="K3783" i="7"/>
  <c r="K3782" i="7"/>
  <c r="K3781" i="7"/>
  <c r="K3780" i="7"/>
  <c r="K3779" i="7"/>
  <c r="K3778" i="7"/>
  <c r="K3777" i="7"/>
  <c r="K3776" i="7"/>
  <c r="K3775" i="7"/>
  <c r="K3774" i="7"/>
  <c r="K3773" i="7"/>
  <c r="K3772" i="7"/>
  <c r="K3771" i="7"/>
  <c r="K3770" i="7"/>
  <c r="K3769" i="7"/>
  <c r="K3768" i="7"/>
  <c r="K3767" i="7"/>
  <c r="K3766" i="7"/>
  <c r="K3765" i="7"/>
  <c r="K3764" i="7"/>
  <c r="K3763" i="7"/>
  <c r="K3762" i="7"/>
  <c r="K3761" i="7"/>
  <c r="K3760" i="7"/>
  <c r="K3759" i="7"/>
  <c r="K3758" i="7"/>
  <c r="K3757" i="7"/>
  <c r="K3756" i="7"/>
  <c r="K3755" i="7"/>
  <c r="K3754" i="7"/>
  <c r="K3753" i="7"/>
  <c r="K3752" i="7"/>
  <c r="K3751" i="7"/>
  <c r="K3750" i="7"/>
  <c r="K3749" i="7"/>
  <c r="K3748" i="7"/>
  <c r="K3747" i="7"/>
  <c r="K3746" i="7"/>
  <c r="K3745" i="7"/>
  <c r="K3744" i="7"/>
  <c r="K3743" i="7"/>
  <c r="K3742" i="7"/>
  <c r="K3741" i="7"/>
  <c r="K3740" i="7"/>
  <c r="K3739" i="7"/>
  <c r="K3738" i="7"/>
  <c r="K3737" i="7"/>
  <c r="K3736" i="7"/>
  <c r="K3735" i="7"/>
  <c r="K3734" i="7"/>
  <c r="K3733" i="7"/>
  <c r="K3732" i="7"/>
  <c r="K3731" i="7"/>
  <c r="K3730" i="7"/>
  <c r="K3729" i="7"/>
  <c r="K3728" i="7"/>
  <c r="K3727" i="7"/>
  <c r="K3726" i="7"/>
  <c r="K3725" i="7"/>
  <c r="K3724" i="7"/>
  <c r="K3723" i="7"/>
  <c r="K3722" i="7"/>
  <c r="K3721" i="7"/>
  <c r="K3720" i="7"/>
  <c r="K3719" i="7"/>
  <c r="K3718" i="7"/>
  <c r="K3717" i="7"/>
  <c r="K3716" i="7"/>
  <c r="K3715" i="7"/>
  <c r="K3714" i="7"/>
  <c r="K3713" i="7"/>
  <c r="K3712" i="7"/>
  <c r="K3711" i="7"/>
  <c r="K3710" i="7"/>
  <c r="K3709" i="7"/>
  <c r="K3708" i="7"/>
  <c r="K3707" i="7"/>
  <c r="K3706" i="7"/>
  <c r="K3705" i="7"/>
  <c r="K3704" i="7"/>
  <c r="K3703" i="7"/>
  <c r="K3702" i="7"/>
  <c r="K3701" i="7"/>
  <c r="K3700" i="7"/>
  <c r="K3699" i="7"/>
  <c r="K3698" i="7"/>
  <c r="K3697" i="7"/>
  <c r="K3696" i="7"/>
  <c r="K3695" i="7"/>
  <c r="K3694" i="7"/>
  <c r="K3693" i="7"/>
  <c r="K3692" i="7"/>
  <c r="K3691" i="7"/>
  <c r="K3690" i="7"/>
  <c r="K3689" i="7"/>
  <c r="K3688" i="7"/>
  <c r="K3687" i="7"/>
  <c r="K3686" i="7"/>
  <c r="K3685" i="7"/>
  <c r="K3684" i="7"/>
  <c r="K3683" i="7"/>
  <c r="K3682" i="7"/>
  <c r="K3681" i="7"/>
  <c r="K3680" i="7"/>
  <c r="K3679" i="7"/>
  <c r="K3678" i="7"/>
  <c r="K3677" i="7"/>
  <c r="K3676" i="7"/>
  <c r="K3675" i="7"/>
  <c r="K3674" i="7"/>
  <c r="K3673" i="7"/>
  <c r="K3672" i="7"/>
  <c r="K3671" i="7"/>
  <c r="K3670" i="7"/>
  <c r="K3669" i="7"/>
  <c r="K3668" i="7"/>
  <c r="K3667" i="7"/>
  <c r="K3666" i="7"/>
  <c r="K3665" i="7"/>
  <c r="K3664" i="7"/>
  <c r="K3663" i="7"/>
  <c r="K3662" i="7"/>
  <c r="K3661" i="7"/>
  <c r="K3660" i="7"/>
  <c r="K3659" i="7"/>
  <c r="K3658" i="7"/>
  <c r="K3657" i="7"/>
  <c r="K3656" i="7"/>
  <c r="K3655" i="7"/>
  <c r="K3654" i="7"/>
  <c r="K3653" i="7"/>
  <c r="K3652" i="7"/>
  <c r="K3651" i="7"/>
  <c r="K3650" i="7"/>
  <c r="K3649" i="7"/>
  <c r="K3648" i="7"/>
  <c r="K3647" i="7"/>
  <c r="K3646" i="7"/>
  <c r="K3645" i="7"/>
  <c r="K3644" i="7"/>
  <c r="K3643" i="7"/>
  <c r="K3642" i="7"/>
  <c r="K3641" i="7"/>
  <c r="K3640" i="7"/>
  <c r="K3639" i="7"/>
  <c r="K3638" i="7"/>
  <c r="K3637" i="7"/>
  <c r="K3636" i="7"/>
  <c r="K3635" i="7"/>
  <c r="K3634" i="7"/>
  <c r="K3633" i="7"/>
  <c r="K3632" i="7"/>
  <c r="K3631" i="7"/>
  <c r="K3630" i="7"/>
  <c r="K3629" i="7"/>
  <c r="K3628" i="7"/>
  <c r="K3627" i="7"/>
  <c r="K3626" i="7"/>
  <c r="K3625" i="7"/>
  <c r="K3624" i="7"/>
  <c r="K3623" i="7"/>
  <c r="K3622" i="7"/>
  <c r="K3621" i="7"/>
  <c r="K3620" i="7"/>
  <c r="K3619" i="7"/>
  <c r="K3618" i="7"/>
  <c r="K3617" i="7"/>
  <c r="K3616" i="7"/>
  <c r="K3615" i="7"/>
  <c r="K3614" i="7"/>
  <c r="K3613" i="7"/>
  <c r="K3612" i="7"/>
  <c r="K3611" i="7"/>
  <c r="K3610" i="7"/>
  <c r="K3609" i="7"/>
  <c r="K3608" i="7"/>
  <c r="K3607" i="7"/>
  <c r="K3606" i="7"/>
  <c r="K3605" i="7"/>
  <c r="K3604" i="7"/>
  <c r="K3603" i="7"/>
  <c r="K3602" i="7"/>
  <c r="K3601" i="7"/>
  <c r="K3600" i="7"/>
  <c r="K3599" i="7"/>
  <c r="K3598" i="7"/>
  <c r="K3597" i="7"/>
  <c r="K3596" i="7"/>
  <c r="K3595" i="7"/>
  <c r="K3594" i="7"/>
  <c r="K3593" i="7"/>
  <c r="K3592" i="7"/>
  <c r="K3591" i="7"/>
  <c r="K3590" i="7"/>
  <c r="K3589" i="7"/>
  <c r="K3588" i="7"/>
  <c r="K3587" i="7"/>
  <c r="K3586" i="7"/>
  <c r="K3585" i="7"/>
  <c r="K3584" i="7"/>
  <c r="K3583" i="7"/>
  <c r="K3582" i="7"/>
  <c r="K3581" i="7"/>
  <c r="K3580" i="7"/>
  <c r="K3579" i="7"/>
  <c r="K3578" i="7"/>
  <c r="K3577" i="7"/>
  <c r="K3576" i="7"/>
  <c r="K3575" i="7"/>
  <c r="K3574" i="7"/>
  <c r="K3573" i="7"/>
  <c r="K3572" i="7"/>
  <c r="K3571" i="7"/>
  <c r="K3570" i="7"/>
  <c r="K3569" i="7"/>
  <c r="K3568" i="7"/>
  <c r="K3567" i="7"/>
  <c r="K3566" i="7"/>
  <c r="K3565" i="7"/>
  <c r="K3564" i="7"/>
  <c r="K3563" i="7"/>
  <c r="K3562" i="7"/>
  <c r="K3561" i="7"/>
  <c r="K3560" i="7"/>
  <c r="K3559" i="7"/>
  <c r="K3558" i="7"/>
  <c r="K3557" i="7"/>
  <c r="K3556" i="7"/>
  <c r="K3555" i="7"/>
  <c r="K3554" i="7"/>
  <c r="K3553" i="7"/>
  <c r="K3552" i="7"/>
  <c r="K3551" i="7"/>
  <c r="K3550" i="7"/>
  <c r="K3549" i="7"/>
  <c r="K3548" i="7"/>
  <c r="K3547" i="7"/>
  <c r="K3546" i="7"/>
  <c r="K3545" i="7"/>
  <c r="K3544" i="7"/>
  <c r="K3543" i="7"/>
  <c r="K3542" i="7"/>
  <c r="K3541" i="7"/>
  <c r="K3540" i="7"/>
  <c r="K3539" i="7"/>
  <c r="K3538" i="7"/>
  <c r="K3537" i="7"/>
  <c r="K3536" i="7"/>
  <c r="K3535" i="7"/>
  <c r="K3534" i="7"/>
  <c r="K3533" i="7"/>
  <c r="K3532" i="7"/>
  <c r="K3531" i="7"/>
  <c r="K3530" i="7"/>
  <c r="K3529" i="7"/>
  <c r="K3528" i="7"/>
  <c r="K3527" i="7"/>
  <c r="K3526" i="7"/>
  <c r="K3525" i="7"/>
  <c r="K3524" i="7"/>
  <c r="K3523" i="7"/>
  <c r="K3522" i="7"/>
  <c r="K3521" i="7"/>
  <c r="K3520" i="7"/>
  <c r="K3519" i="7"/>
  <c r="K3518" i="7"/>
  <c r="K3517" i="7"/>
  <c r="K3516" i="7"/>
  <c r="K3515" i="7"/>
  <c r="K3514" i="7"/>
  <c r="K3513" i="7"/>
  <c r="K3512" i="7"/>
  <c r="K3511" i="7"/>
  <c r="K3510" i="7"/>
  <c r="K3509" i="7"/>
  <c r="K3508" i="7"/>
  <c r="K3507" i="7"/>
  <c r="K3506" i="7"/>
  <c r="K3505" i="7"/>
  <c r="K3504" i="7"/>
  <c r="K3503" i="7"/>
  <c r="K3502" i="7"/>
  <c r="K3501" i="7"/>
  <c r="K3500" i="7"/>
  <c r="K3499" i="7"/>
  <c r="K3498" i="7"/>
  <c r="K3497" i="7"/>
  <c r="K3496" i="7"/>
  <c r="K3495" i="7"/>
  <c r="K3494" i="7"/>
  <c r="K3493" i="7"/>
  <c r="K3492" i="7"/>
  <c r="K3491" i="7"/>
  <c r="K3490" i="7"/>
  <c r="K3489" i="7"/>
  <c r="K3488" i="7"/>
  <c r="K3487" i="7"/>
  <c r="K3486" i="7"/>
  <c r="K3485" i="7"/>
  <c r="K3484" i="7"/>
  <c r="K3483" i="7"/>
  <c r="K3482" i="7"/>
  <c r="K3481" i="7"/>
  <c r="K3480" i="7"/>
  <c r="K3479" i="7"/>
  <c r="K3478" i="7"/>
  <c r="K3477" i="7"/>
  <c r="K3476" i="7"/>
  <c r="K3475" i="7"/>
  <c r="K3474" i="7"/>
  <c r="K3473" i="7"/>
  <c r="K3472" i="7"/>
  <c r="K3471" i="7"/>
  <c r="K3470" i="7"/>
  <c r="K3469" i="7"/>
  <c r="K3468" i="7"/>
  <c r="K3467" i="7"/>
  <c r="K3466" i="7"/>
  <c r="K3465" i="7"/>
  <c r="K3464" i="7"/>
  <c r="K3463" i="7"/>
  <c r="K3462" i="7"/>
  <c r="K3461" i="7"/>
  <c r="K3460" i="7"/>
  <c r="K3459" i="7"/>
  <c r="K3458" i="7"/>
  <c r="K3457" i="7"/>
  <c r="K3456" i="7"/>
  <c r="K3455" i="7"/>
  <c r="K3454" i="7"/>
  <c r="K3453" i="7"/>
  <c r="K3452" i="7"/>
  <c r="K3451" i="7"/>
  <c r="K3450" i="7"/>
  <c r="K3449" i="7"/>
  <c r="K3448" i="7"/>
  <c r="K3447" i="7"/>
  <c r="K3446" i="7"/>
  <c r="K3445" i="7"/>
  <c r="K3444" i="7"/>
  <c r="K3443" i="7"/>
  <c r="K3442" i="7"/>
  <c r="K3441" i="7"/>
  <c r="K3440" i="7"/>
  <c r="K3439" i="7"/>
  <c r="K3438" i="7"/>
  <c r="K3437" i="7"/>
  <c r="K3436" i="7"/>
  <c r="K3435" i="7"/>
  <c r="K3434" i="7"/>
  <c r="K3433" i="7"/>
  <c r="K3432" i="7"/>
  <c r="K3431" i="7"/>
  <c r="K3430" i="7"/>
  <c r="K3429" i="7"/>
  <c r="K3428" i="7"/>
  <c r="K3427" i="7"/>
  <c r="K3426" i="7"/>
  <c r="K3425" i="7"/>
  <c r="K3424" i="7"/>
  <c r="K3423" i="7"/>
  <c r="K3422" i="7"/>
  <c r="K3421" i="7"/>
  <c r="K3420" i="7"/>
  <c r="K3419" i="7"/>
  <c r="K3418" i="7"/>
  <c r="K3417" i="7"/>
  <c r="K3416" i="7"/>
  <c r="K3415" i="7"/>
  <c r="K3414" i="7"/>
  <c r="K3413" i="7"/>
  <c r="K3412" i="7"/>
  <c r="K3411" i="7"/>
  <c r="K3410" i="7"/>
  <c r="K3409" i="7"/>
  <c r="K3408" i="7"/>
  <c r="K3407" i="7"/>
  <c r="K3406" i="7"/>
  <c r="K3405" i="7"/>
  <c r="K3404" i="7"/>
  <c r="K3403" i="7"/>
  <c r="K3402" i="7"/>
  <c r="K3401" i="7"/>
  <c r="K3400" i="7"/>
  <c r="K3399" i="7"/>
  <c r="K3398" i="7"/>
  <c r="K3397" i="7"/>
  <c r="K3396" i="7"/>
  <c r="K3395" i="7"/>
  <c r="K3394" i="7"/>
  <c r="K3393" i="7"/>
  <c r="K3392" i="7"/>
  <c r="K3391" i="7"/>
  <c r="K3390" i="7"/>
  <c r="K3389" i="7"/>
  <c r="K3388" i="7"/>
  <c r="K3387" i="7"/>
  <c r="K3386" i="7"/>
  <c r="K3385" i="7"/>
  <c r="K3384" i="7"/>
  <c r="K3383" i="7"/>
  <c r="K3382" i="7"/>
  <c r="K3381" i="7"/>
  <c r="K3380" i="7"/>
  <c r="K3379" i="7"/>
  <c r="K3378" i="7"/>
  <c r="K3377" i="7"/>
  <c r="K3376" i="7"/>
  <c r="K3375" i="7"/>
  <c r="K3374" i="7"/>
  <c r="K3373" i="7"/>
  <c r="K3372" i="7"/>
  <c r="K3371" i="7"/>
  <c r="K3370" i="7"/>
  <c r="K3369" i="7"/>
  <c r="K3368" i="7"/>
  <c r="K3367" i="7"/>
  <c r="K3366" i="7"/>
  <c r="K3365" i="7"/>
  <c r="K3364" i="7"/>
  <c r="K3363" i="7"/>
  <c r="K3362" i="7"/>
  <c r="K3361" i="7"/>
  <c r="K3360" i="7"/>
  <c r="K3359" i="7"/>
  <c r="K3358" i="7"/>
  <c r="K3357" i="7"/>
  <c r="K3356" i="7"/>
  <c r="K3355" i="7"/>
  <c r="K3354" i="7"/>
  <c r="K3353" i="7"/>
  <c r="K3352" i="7"/>
  <c r="K3351" i="7"/>
  <c r="K3350" i="7"/>
  <c r="K3349" i="7"/>
  <c r="K3348" i="7"/>
  <c r="K3347" i="7"/>
  <c r="K3346" i="7"/>
  <c r="K3345" i="7"/>
  <c r="K3344" i="7"/>
  <c r="K3343" i="7"/>
  <c r="K3342" i="7"/>
  <c r="K3341" i="7"/>
  <c r="K3340" i="7"/>
  <c r="K3339" i="7"/>
  <c r="K3338" i="7"/>
  <c r="K3337" i="7"/>
  <c r="K3336" i="7"/>
  <c r="K3335" i="7"/>
  <c r="K3334" i="7"/>
  <c r="K3333" i="7"/>
  <c r="K3332" i="7"/>
  <c r="K3331" i="7"/>
  <c r="K3330" i="7"/>
  <c r="K3329" i="7"/>
  <c r="K3328" i="7"/>
  <c r="K3327" i="7"/>
  <c r="K3326" i="7"/>
  <c r="K3325" i="7"/>
  <c r="K3324" i="7"/>
  <c r="K3323" i="7"/>
  <c r="K3322" i="7"/>
  <c r="K3321" i="7"/>
  <c r="K3320" i="7"/>
  <c r="K3319" i="7"/>
  <c r="K3318" i="7"/>
  <c r="K3317" i="7"/>
  <c r="K3316" i="7"/>
  <c r="K3315" i="7"/>
  <c r="K3314" i="7"/>
  <c r="K3313" i="7"/>
  <c r="K3312" i="7"/>
  <c r="K3311" i="7"/>
  <c r="K3310" i="7"/>
  <c r="K3309" i="7"/>
  <c r="K3308" i="7"/>
  <c r="K3307" i="7"/>
  <c r="K3306" i="7"/>
  <c r="K3305" i="7"/>
  <c r="K3304" i="7"/>
  <c r="K3303" i="7"/>
  <c r="K3302" i="7"/>
  <c r="K3301" i="7"/>
  <c r="K3300" i="7"/>
  <c r="K3299" i="7"/>
  <c r="K3298" i="7"/>
  <c r="K3297" i="7"/>
  <c r="K3296" i="7"/>
  <c r="K3295" i="7"/>
  <c r="K3294" i="7"/>
  <c r="K3293" i="7"/>
  <c r="K3292" i="7"/>
  <c r="K3291" i="7"/>
  <c r="K3290" i="7"/>
  <c r="K3289" i="7"/>
  <c r="K3288" i="7"/>
  <c r="K3287" i="7"/>
  <c r="K3286" i="7"/>
  <c r="K3285" i="7"/>
  <c r="K3284" i="7"/>
  <c r="K3283" i="7"/>
  <c r="K3282" i="7"/>
  <c r="K3281" i="7"/>
  <c r="K3280" i="7"/>
  <c r="K3279" i="7"/>
  <c r="K3278" i="7"/>
  <c r="K3277" i="7"/>
  <c r="K3276" i="7"/>
  <c r="K3275" i="7"/>
  <c r="K3274" i="7"/>
  <c r="K3273" i="7"/>
  <c r="K3272" i="7"/>
  <c r="K3271" i="7"/>
  <c r="K3270" i="7"/>
  <c r="K3269" i="7"/>
  <c r="K3268" i="7"/>
  <c r="K3267" i="7"/>
  <c r="K3266" i="7"/>
  <c r="K3265" i="7"/>
  <c r="K3264" i="7"/>
  <c r="K3263" i="7"/>
  <c r="K3262" i="7"/>
  <c r="K3261" i="7"/>
  <c r="K3260" i="7"/>
  <c r="K3259" i="7"/>
  <c r="K3258" i="7"/>
  <c r="K3257" i="7"/>
  <c r="K3256" i="7"/>
  <c r="K3255" i="7"/>
  <c r="K3254" i="7"/>
  <c r="K3253" i="7"/>
  <c r="K3252" i="7"/>
  <c r="K3251" i="7"/>
  <c r="K3250" i="7"/>
  <c r="K3249" i="7"/>
  <c r="K3248" i="7"/>
  <c r="K3247" i="7"/>
  <c r="K3246" i="7"/>
  <c r="K3245" i="7"/>
  <c r="K3244" i="7"/>
  <c r="K3243" i="7"/>
  <c r="K3242" i="7"/>
  <c r="K3241" i="7"/>
  <c r="K3240" i="7"/>
  <c r="K3239" i="7"/>
  <c r="K3238" i="7"/>
  <c r="K3237" i="7"/>
  <c r="K3236" i="7"/>
  <c r="K3235" i="7"/>
  <c r="K3234" i="7"/>
  <c r="K3233" i="7"/>
  <c r="K3232" i="7"/>
  <c r="K3231" i="7"/>
  <c r="K3230" i="7"/>
  <c r="K3229" i="7"/>
  <c r="K3228" i="7"/>
  <c r="K3227" i="7"/>
  <c r="K3226" i="7"/>
  <c r="K3225" i="7"/>
  <c r="K3224" i="7"/>
  <c r="K3223" i="7"/>
  <c r="K3222" i="7"/>
  <c r="K3221" i="7"/>
  <c r="K3220" i="7"/>
  <c r="K3219" i="7"/>
  <c r="K3218" i="7"/>
  <c r="K3217" i="7"/>
  <c r="K3216" i="7"/>
  <c r="K3215" i="7"/>
  <c r="K3214" i="7"/>
  <c r="K3213" i="7"/>
  <c r="K3212" i="7"/>
  <c r="K3211" i="7"/>
  <c r="K3210" i="7"/>
  <c r="K3209" i="7"/>
  <c r="K3208" i="7"/>
  <c r="K3207" i="7"/>
  <c r="K3206" i="7"/>
  <c r="K3205" i="7"/>
  <c r="K3204" i="7"/>
  <c r="K3203" i="7"/>
  <c r="K3202" i="7"/>
  <c r="K3201" i="7"/>
  <c r="K3200" i="7"/>
  <c r="K3199" i="7"/>
  <c r="K3198" i="7"/>
  <c r="K3197" i="7"/>
  <c r="K3196" i="7"/>
  <c r="K3195" i="7"/>
  <c r="K3194" i="7"/>
  <c r="K3193" i="7"/>
  <c r="K3192" i="7"/>
  <c r="K3191" i="7"/>
  <c r="K3190" i="7"/>
  <c r="K3189" i="7"/>
  <c r="K3188" i="7"/>
  <c r="K3187" i="7"/>
  <c r="K3186" i="7"/>
  <c r="K3185" i="7"/>
  <c r="K3184" i="7"/>
  <c r="K3183" i="7"/>
  <c r="K3182" i="7"/>
  <c r="K3181" i="7"/>
  <c r="K3180" i="7"/>
  <c r="K3179" i="7"/>
  <c r="K3178" i="7"/>
  <c r="K3177" i="7"/>
  <c r="K3176" i="7"/>
  <c r="K3175" i="7"/>
  <c r="K3174" i="7"/>
  <c r="K3173" i="7"/>
  <c r="K3172" i="7"/>
  <c r="K3171" i="7"/>
  <c r="K3170" i="7"/>
  <c r="K3169" i="7"/>
  <c r="K3168" i="7"/>
  <c r="K3167" i="7"/>
  <c r="K3166" i="7"/>
  <c r="K3165" i="7"/>
  <c r="K3164" i="7"/>
  <c r="K3163" i="7"/>
  <c r="K3162" i="7"/>
  <c r="K3161" i="7"/>
  <c r="K3160" i="7"/>
  <c r="K3159" i="7"/>
  <c r="K3158" i="7"/>
  <c r="K3157" i="7"/>
  <c r="K3156" i="7"/>
  <c r="K3155" i="7"/>
  <c r="K3154" i="7"/>
  <c r="K3153" i="7"/>
  <c r="K3152" i="7"/>
  <c r="K3151" i="7"/>
  <c r="K3150" i="7"/>
  <c r="K3149" i="7"/>
  <c r="K3148" i="7"/>
  <c r="K3147" i="7"/>
  <c r="K3146" i="7"/>
  <c r="K3145" i="7"/>
  <c r="K3144" i="7"/>
  <c r="K3143" i="7"/>
  <c r="K3142" i="7"/>
  <c r="K3141" i="7"/>
  <c r="K3140" i="7"/>
  <c r="K3139" i="7"/>
  <c r="K3138" i="7"/>
  <c r="K3137" i="7"/>
  <c r="K3136" i="7"/>
  <c r="K3135" i="7"/>
  <c r="K3134" i="7"/>
  <c r="K3133" i="7"/>
  <c r="K3132" i="7"/>
  <c r="K3131" i="7"/>
  <c r="K3130" i="7"/>
  <c r="K3129" i="7"/>
  <c r="K3128" i="7"/>
  <c r="K3127" i="7"/>
  <c r="K3126" i="7"/>
  <c r="K3125" i="7"/>
  <c r="K3124" i="7"/>
  <c r="K3123" i="7"/>
  <c r="K3122" i="7"/>
  <c r="K3121" i="7"/>
  <c r="K3120" i="7"/>
  <c r="K3119" i="7"/>
  <c r="K3118" i="7"/>
  <c r="K3117" i="7"/>
  <c r="K3116" i="7"/>
  <c r="K3115" i="7"/>
  <c r="K3114" i="7"/>
  <c r="K3113" i="7"/>
  <c r="K3112" i="7"/>
  <c r="K3111" i="7"/>
  <c r="K3110" i="7"/>
  <c r="K3109" i="7"/>
  <c r="K3108" i="7"/>
  <c r="K3107" i="7"/>
  <c r="K3106" i="7"/>
  <c r="K3105" i="7"/>
  <c r="K3104" i="7"/>
  <c r="K3103" i="7"/>
  <c r="K3102" i="7"/>
  <c r="K3101" i="7"/>
  <c r="K3100" i="7"/>
  <c r="K3099" i="7"/>
  <c r="K3098" i="7"/>
  <c r="K3097" i="7"/>
  <c r="K3096" i="7"/>
  <c r="K3095" i="7"/>
  <c r="K3094" i="7"/>
  <c r="K3093" i="7"/>
  <c r="K3092" i="7"/>
  <c r="K3091" i="7"/>
  <c r="K3090" i="7"/>
  <c r="K3089" i="7"/>
  <c r="K3088" i="7"/>
  <c r="K3087" i="7"/>
  <c r="K3086" i="7"/>
  <c r="K3085" i="7"/>
  <c r="K3084" i="7"/>
  <c r="K3083" i="7"/>
  <c r="K3082" i="7"/>
  <c r="K3081" i="7"/>
  <c r="K3080" i="7"/>
  <c r="K3079" i="7"/>
  <c r="K3078" i="7"/>
  <c r="K3077" i="7"/>
  <c r="K3076" i="7"/>
  <c r="K3075" i="7"/>
  <c r="K3074" i="7"/>
  <c r="K3073" i="7"/>
  <c r="K3072" i="7"/>
  <c r="K3071" i="7"/>
  <c r="K3070" i="7"/>
  <c r="K3069" i="7"/>
  <c r="K3068" i="7"/>
  <c r="K3067" i="7"/>
  <c r="K3066" i="7"/>
  <c r="K3065" i="7"/>
  <c r="K3064" i="7"/>
  <c r="K3063" i="7"/>
  <c r="K3062" i="7"/>
  <c r="K3061" i="7"/>
  <c r="K3060" i="7"/>
  <c r="K3059" i="7"/>
  <c r="K3058" i="7"/>
  <c r="K3057" i="7"/>
  <c r="K3056" i="7"/>
  <c r="K3055" i="7"/>
  <c r="K3054" i="7"/>
  <c r="K3053" i="7"/>
  <c r="K3052" i="7"/>
  <c r="K3051" i="7"/>
  <c r="K3050" i="7"/>
  <c r="K3049" i="7"/>
  <c r="K3048" i="7"/>
  <c r="K3047" i="7"/>
  <c r="K3046" i="7"/>
  <c r="K3045" i="7"/>
  <c r="K3044" i="7"/>
  <c r="K3043" i="7"/>
  <c r="K3042" i="7"/>
  <c r="K3041" i="7"/>
  <c r="K3040" i="7"/>
  <c r="K3039" i="7"/>
  <c r="K3038" i="7"/>
  <c r="K3037" i="7"/>
  <c r="K3036" i="7"/>
  <c r="K3035" i="7"/>
  <c r="K3034" i="7"/>
  <c r="K3033" i="7"/>
  <c r="K3032" i="7"/>
  <c r="K3031" i="7"/>
  <c r="K3030" i="7"/>
  <c r="K3029" i="7"/>
  <c r="K3028" i="7"/>
  <c r="K3027" i="7"/>
  <c r="K3026" i="7"/>
  <c r="K3025" i="7"/>
  <c r="K3024" i="7"/>
  <c r="K3023" i="7"/>
  <c r="K3022" i="7"/>
  <c r="K3021" i="7"/>
  <c r="K3020" i="7"/>
  <c r="K3019" i="7"/>
  <c r="K3018" i="7"/>
  <c r="K3017" i="7"/>
  <c r="K3016" i="7"/>
  <c r="K3015" i="7"/>
  <c r="K3014" i="7"/>
  <c r="K3013" i="7"/>
  <c r="K3012" i="7"/>
  <c r="K3011" i="7"/>
  <c r="K3010" i="7"/>
  <c r="K3009" i="7"/>
  <c r="K3008" i="7"/>
  <c r="K3007" i="7"/>
  <c r="K3006" i="7"/>
  <c r="K3005" i="7"/>
  <c r="K3004" i="7"/>
  <c r="K3003" i="7"/>
  <c r="K3002" i="7"/>
  <c r="K3001" i="7"/>
  <c r="K3000" i="7"/>
  <c r="K2999" i="7"/>
  <c r="K2998" i="7"/>
  <c r="K2997" i="7"/>
  <c r="K2996" i="7"/>
  <c r="K2995" i="7"/>
  <c r="K2994" i="7"/>
  <c r="K2993" i="7"/>
  <c r="K2992" i="7"/>
  <c r="K2991" i="7"/>
  <c r="K2990" i="7"/>
  <c r="K2989" i="7"/>
  <c r="K2988" i="7"/>
  <c r="K2987" i="7"/>
  <c r="K2986" i="7"/>
  <c r="K2985" i="7"/>
  <c r="K2984" i="7"/>
  <c r="K2983" i="7"/>
  <c r="K2982" i="7"/>
  <c r="K2981" i="7"/>
  <c r="K2980" i="7"/>
  <c r="K2979" i="7"/>
  <c r="K2978" i="7"/>
  <c r="K2977" i="7"/>
  <c r="K2976" i="7"/>
  <c r="K2975" i="7"/>
  <c r="K2974" i="7"/>
  <c r="K2973" i="7"/>
  <c r="K2972" i="7"/>
  <c r="K2971" i="7"/>
  <c r="K2970" i="7"/>
  <c r="K2969" i="7"/>
  <c r="K2968" i="7"/>
  <c r="K2967" i="7"/>
  <c r="K2966" i="7"/>
  <c r="K2965" i="7"/>
  <c r="K2964" i="7"/>
  <c r="K2963" i="7"/>
  <c r="K2962" i="7"/>
  <c r="K2961" i="7"/>
  <c r="K2960" i="7"/>
  <c r="K2959" i="7"/>
  <c r="K2958" i="7"/>
  <c r="K2957" i="7"/>
  <c r="K2956" i="7"/>
  <c r="K2955" i="7"/>
  <c r="K2954" i="7"/>
  <c r="K2953" i="7"/>
  <c r="K2952" i="7"/>
  <c r="K2951" i="7"/>
  <c r="K2950" i="7"/>
  <c r="K2949" i="7"/>
  <c r="K2948" i="7"/>
  <c r="K2947" i="7"/>
  <c r="K2946" i="7"/>
  <c r="K2945" i="7"/>
  <c r="K2944" i="7"/>
  <c r="K2943" i="7"/>
  <c r="K2942" i="7"/>
  <c r="K2941" i="7"/>
  <c r="K2940" i="7"/>
  <c r="K2939" i="7"/>
  <c r="K2938" i="7"/>
  <c r="K2937" i="7"/>
  <c r="K2936" i="7"/>
  <c r="K2935" i="7"/>
  <c r="K2934" i="7"/>
  <c r="K2933" i="7"/>
  <c r="K2932" i="7"/>
  <c r="K2931" i="7"/>
  <c r="K2930" i="7"/>
  <c r="K2929" i="7"/>
  <c r="K2928" i="7"/>
  <c r="K2927" i="7"/>
  <c r="K2926" i="7"/>
  <c r="K2925" i="7"/>
  <c r="K2924" i="7"/>
  <c r="K2923" i="7"/>
  <c r="K2922" i="7"/>
  <c r="K2921" i="7"/>
  <c r="K2920" i="7"/>
  <c r="K2919" i="7"/>
  <c r="K2918" i="7"/>
  <c r="K2917" i="7"/>
  <c r="K2916" i="7"/>
  <c r="K2915" i="7"/>
  <c r="K2914" i="7"/>
  <c r="K2913" i="7"/>
  <c r="K2912" i="7"/>
  <c r="K2911" i="7"/>
  <c r="K2910" i="7"/>
  <c r="K2909" i="7"/>
  <c r="K2908" i="7"/>
  <c r="K2907" i="7"/>
  <c r="K2906" i="7"/>
  <c r="K2905" i="7"/>
  <c r="K2904" i="7"/>
  <c r="K2903" i="7"/>
  <c r="K2902" i="7"/>
  <c r="K2901" i="7"/>
  <c r="K2900" i="7"/>
  <c r="K2899" i="7"/>
  <c r="K2898" i="7"/>
  <c r="K2897" i="7"/>
  <c r="K2896" i="7"/>
  <c r="K2895" i="7"/>
  <c r="K2894" i="7"/>
  <c r="K2893" i="7"/>
  <c r="K2892" i="7"/>
  <c r="K2891" i="7"/>
  <c r="K2890" i="7"/>
  <c r="K2889" i="7"/>
  <c r="K2888" i="7"/>
  <c r="K2887" i="7"/>
  <c r="K2886" i="7"/>
  <c r="K2885" i="7"/>
  <c r="K2884" i="7"/>
  <c r="K2883" i="7"/>
  <c r="K2882" i="7"/>
  <c r="K2881" i="7"/>
  <c r="K2880" i="7"/>
  <c r="K2879" i="7"/>
  <c r="K2878" i="7"/>
  <c r="K2877" i="7"/>
  <c r="K2876" i="7"/>
  <c r="K2875" i="7"/>
  <c r="K2874" i="7"/>
  <c r="K2873" i="7"/>
  <c r="K2872" i="7"/>
  <c r="K2871" i="7"/>
  <c r="K2870" i="7"/>
  <c r="K2869" i="7"/>
  <c r="K2868" i="7"/>
  <c r="K2867" i="7"/>
  <c r="K2866" i="7"/>
  <c r="K2865" i="7"/>
  <c r="K2864" i="7"/>
  <c r="K2863" i="7"/>
  <c r="K2862" i="7"/>
  <c r="K2861" i="7"/>
  <c r="K2860" i="7"/>
  <c r="K2859" i="7"/>
  <c r="K2858" i="7"/>
  <c r="K2857" i="7"/>
  <c r="K2856" i="7"/>
  <c r="K2855" i="7"/>
  <c r="K2854" i="7"/>
  <c r="K2853" i="7"/>
  <c r="K2852" i="7"/>
  <c r="K2851" i="7"/>
  <c r="K2850" i="7"/>
  <c r="K2849" i="7"/>
  <c r="K2848" i="7"/>
  <c r="K2847" i="7"/>
  <c r="K2846" i="7"/>
  <c r="K2845" i="7"/>
  <c r="K2844" i="7"/>
  <c r="K2843" i="7"/>
  <c r="K2842" i="7"/>
  <c r="K2841" i="7"/>
  <c r="K2840" i="7"/>
  <c r="K2839" i="7"/>
  <c r="K2838" i="7"/>
  <c r="K2837" i="7"/>
  <c r="K2836" i="7"/>
  <c r="K2835" i="7"/>
  <c r="K2834" i="7"/>
  <c r="K2833" i="7"/>
  <c r="K2832" i="7"/>
  <c r="K2831" i="7"/>
  <c r="K2830" i="7"/>
  <c r="K2829" i="7"/>
  <c r="K2828" i="7"/>
  <c r="K2827" i="7"/>
  <c r="K2826" i="7"/>
  <c r="K2825" i="7"/>
  <c r="K2824" i="7"/>
  <c r="K2823" i="7"/>
  <c r="K2822" i="7"/>
  <c r="K2821" i="7"/>
  <c r="K2820" i="7"/>
  <c r="K2819" i="7"/>
  <c r="K2818" i="7"/>
  <c r="K2817" i="7"/>
  <c r="K2816" i="7"/>
  <c r="K2815" i="7"/>
  <c r="K2814" i="7"/>
  <c r="K2813" i="7"/>
  <c r="K2812" i="7"/>
  <c r="K2811" i="7"/>
  <c r="K2810" i="7"/>
  <c r="K2809" i="7"/>
  <c r="K2808" i="7"/>
  <c r="K2807" i="7"/>
  <c r="K2806" i="7"/>
  <c r="K2805" i="7"/>
  <c r="K2804" i="7"/>
  <c r="K2803" i="7"/>
  <c r="K2802" i="7"/>
  <c r="K2801" i="7"/>
  <c r="K2800" i="7"/>
  <c r="K2799" i="7"/>
  <c r="K2798" i="7"/>
  <c r="K2797" i="7"/>
  <c r="K2796" i="7"/>
  <c r="K2795" i="7"/>
  <c r="K2794" i="7"/>
  <c r="K2793" i="7"/>
  <c r="K2792" i="7"/>
  <c r="K2791" i="7"/>
  <c r="K2790" i="7"/>
  <c r="K2789" i="7"/>
  <c r="K2788" i="7"/>
  <c r="K2787" i="7"/>
  <c r="K2786" i="7"/>
  <c r="K2785" i="7"/>
  <c r="K2784" i="7"/>
  <c r="K2783" i="7"/>
  <c r="K2782" i="7"/>
  <c r="K2781" i="7"/>
  <c r="K2780" i="7"/>
  <c r="K2779" i="7"/>
  <c r="K2778" i="7"/>
  <c r="K2777" i="7"/>
  <c r="K2776" i="7"/>
  <c r="K2775" i="7"/>
  <c r="K2774" i="7"/>
  <c r="K2773" i="7"/>
  <c r="K2772" i="7"/>
  <c r="K2771" i="7"/>
  <c r="K2770" i="7"/>
  <c r="K2769" i="7"/>
  <c r="K2768" i="7"/>
  <c r="K2767" i="7"/>
  <c r="K2766" i="7"/>
  <c r="K2765" i="7"/>
  <c r="K2764" i="7"/>
  <c r="K2763" i="7"/>
  <c r="K2762" i="7"/>
  <c r="K2761" i="7"/>
  <c r="K2760" i="7"/>
  <c r="K2759" i="7"/>
  <c r="K2758" i="7"/>
  <c r="K2757" i="7"/>
  <c r="K2756" i="7"/>
  <c r="K2755" i="7"/>
  <c r="K2754" i="7"/>
  <c r="K2753" i="7"/>
  <c r="K2752" i="7"/>
  <c r="K2751" i="7"/>
  <c r="K2750" i="7"/>
  <c r="K2749" i="7"/>
  <c r="K2748" i="7"/>
  <c r="K2747" i="7"/>
  <c r="K2746" i="7"/>
  <c r="K2745" i="7"/>
  <c r="K2744" i="7"/>
  <c r="K2743" i="7"/>
  <c r="K2742" i="7"/>
  <c r="K2741" i="7"/>
  <c r="K2740" i="7"/>
  <c r="K2739" i="7"/>
  <c r="K2738" i="7"/>
  <c r="K2737" i="7"/>
  <c r="K2736" i="7"/>
  <c r="K2735" i="7"/>
  <c r="K2734" i="7"/>
  <c r="K2733" i="7"/>
  <c r="K2732" i="7"/>
  <c r="K2731" i="7"/>
  <c r="K2730" i="7"/>
  <c r="K2729" i="7"/>
  <c r="K2728" i="7"/>
  <c r="K2727" i="7"/>
  <c r="K2726" i="7"/>
  <c r="K2725" i="7"/>
  <c r="K2724" i="7"/>
  <c r="K2723" i="7"/>
  <c r="K2722" i="7"/>
  <c r="K2721" i="7"/>
  <c r="K2720" i="7"/>
  <c r="K2719" i="7"/>
  <c r="K2718" i="7"/>
  <c r="K2717" i="7"/>
  <c r="K2716" i="7"/>
  <c r="K2715" i="7"/>
  <c r="K2714" i="7"/>
  <c r="K2713" i="7"/>
  <c r="K2712" i="7"/>
  <c r="K2711" i="7"/>
  <c r="K2710" i="7"/>
  <c r="K2709" i="7"/>
  <c r="K2708" i="7"/>
  <c r="K2707" i="7"/>
  <c r="K2706" i="7"/>
  <c r="K2705" i="7"/>
  <c r="K2704" i="7"/>
  <c r="K2703" i="7"/>
  <c r="K2702" i="7"/>
  <c r="K2701" i="7"/>
  <c r="K2700" i="7"/>
  <c r="K2699" i="7"/>
  <c r="K2698" i="7"/>
  <c r="K2697" i="7"/>
  <c r="K2696" i="7"/>
  <c r="K2695" i="7"/>
  <c r="K2694" i="7"/>
  <c r="K2693" i="7"/>
  <c r="K2692" i="7"/>
  <c r="K2691" i="7"/>
  <c r="K2690" i="7"/>
  <c r="K2689" i="7"/>
  <c r="K2688" i="7"/>
  <c r="K2687" i="7"/>
  <c r="K2686" i="7"/>
  <c r="K2685" i="7"/>
  <c r="K2684" i="7"/>
  <c r="K2683" i="7"/>
  <c r="K2682" i="7"/>
  <c r="K2681" i="7"/>
  <c r="K2680" i="7"/>
  <c r="K2679" i="7"/>
  <c r="K2678" i="7"/>
  <c r="K2677" i="7"/>
  <c r="K2676" i="7"/>
  <c r="K2675" i="7"/>
  <c r="K2674" i="7"/>
  <c r="K2673" i="7"/>
  <c r="K2672" i="7"/>
  <c r="K2671" i="7"/>
  <c r="K2670" i="7"/>
  <c r="K2669" i="7"/>
  <c r="K2668" i="7"/>
  <c r="K2667" i="7"/>
  <c r="K2666" i="7"/>
  <c r="K2665" i="7"/>
  <c r="K2664" i="7"/>
  <c r="K2663" i="7"/>
  <c r="K2662" i="7"/>
  <c r="K2661" i="7"/>
  <c r="K2660" i="7"/>
  <c r="K2659" i="7"/>
  <c r="K2658" i="7"/>
  <c r="K2657" i="7"/>
  <c r="K2656" i="7"/>
  <c r="K2655" i="7"/>
  <c r="K2654" i="7"/>
  <c r="K2653" i="7"/>
  <c r="K2652" i="7"/>
  <c r="K2651" i="7"/>
  <c r="K2650" i="7"/>
  <c r="K2649" i="7"/>
  <c r="K2648" i="7"/>
  <c r="K2647" i="7"/>
  <c r="K2646" i="7"/>
  <c r="K2645" i="7"/>
  <c r="K2644" i="7"/>
  <c r="K2643" i="7"/>
  <c r="K2642" i="7"/>
  <c r="K2641" i="7"/>
  <c r="K2640" i="7"/>
  <c r="K2639" i="7"/>
  <c r="K2638" i="7"/>
  <c r="K2637" i="7"/>
  <c r="K2636" i="7"/>
  <c r="K2635" i="7"/>
  <c r="K2634" i="7"/>
  <c r="K2633" i="7"/>
  <c r="K2632" i="7"/>
  <c r="K2631" i="7"/>
  <c r="K2630" i="7"/>
  <c r="K2629" i="7"/>
  <c r="K2628" i="7"/>
  <c r="K2627" i="7"/>
  <c r="K2626" i="7"/>
  <c r="K2625" i="7"/>
  <c r="K2624" i="7"/>
  <c r="K2623" i="7"/>
  <c r="K2622" i="7"/>
  <c r="K2621" i="7"/>
  <c r="K2620" i="7"/>
  <c r="K2619" i="7"/>
  <c r="K2618" i="7"/>
  <c r="K2617" i="7"/>
  <c r="K2616" i="7"/>
  <c r="K2615" i="7"/>
  <c r="K2614" i="7"/>
  <c r="K2613" i="7"/>
  <c r="K2612" i="7"/>
  <c r="K2611" i="7"/>
  <c r="K2610" i="7"/>
  <c r="K2609" i="7"/>
  <c r="K2608" i="7"/>
  <c r="K2607" i="7"/>
  <c r="K2606" i="7"/>
  <c r="K2605" i="7"/>
  <c r="K2604" i="7"/>
  <c r="K2603" i="7"/>
  <c r="K2602" i="7"/>
  <c r="K2601" i="7"/>
  <c r="K2600" i="7"/>
  <c r="K2599" i="7"/>
  <c r="K2598" i="7"/>
  <c r="K2597" i="7"/>
  <c r="K2596" i="7"/>
  <c r="K2595" i="7"/>
  <c r="K2594" i="7"/>
  <c r="K2593" i="7"/>
  <c r="K2592" i="7"/>
  <c r="K2591" i="7"/>
  <c r="K2590" i="7"/>
  <c r="K2589" i="7"/>
  <c r="K2588" i="7"/>
  <c r="K2587" i="7"/>
  <c r="K2586" i="7"/>
  <c r="K2585" i="7"/>
  <c r="K2584" i="7"/>
  <c r="K2583" i="7"/>
  <c r="K2582" i="7"/>
  <c r="K2581" i="7"/>
  <c r="K2580" i="7"/>
  <c r="K2579" i="7"/>
  <c r="K2578" i="7"/>
  <c r="K2577" i="7"/>
  <c r="K2576" i="7"/>
  <c r="K2575" i="7"/>
  <c r="K2574" i="7"/>
  <c r="K2573" i="7"/>
  <c r="K2572" i="7"/>
  <c r="K2571" i="7"/>
  <c r="K2570" i="7"/>
  <c r="K2569" i="7"/>
  <c r="K2568" i="7"/>
  <c r="K2567" i="7"/>
  <c r="K2566" i="7"/>
  <c r="K2565" i="7"/>
  <c r="K2564" i="7"/>
  <c r="K2563" i="7"/>
  <c r="K2562" i="7"/>
  <c r="K2561" i="7"/>
  <c r="K2560" i="7"/>
  <c r="K2559" i="7"/>
  <c r="K2558" i="7"/>
  <c r="K2557" i="7"/>
  <c r="K2556" i="7"/>
  <c r="K2555" i="7"/>
  <c r="K2554" i="7"/>
  <c r="K2553" i="7"/>
  <c r="K2552" i="7"/>
  <c r="K2551" i="7"/>
  <c r="K2550" i="7"/>
  <c r="K2549" i="7"/>
  <c r="K2548" i="7"/>
  <c r="K2547" i="7"/>
  <c r="K2546" i="7"/>
  <c r="K2545" i="7"/>
  <c r="K2544" i="7"/>
  <c r="K2543" i="7"/>
  <c r="K2542" i="7"/>
  <c r="K2541" i="7"/>
  <c r="K2540" i="7"/>
  <c r="K2539" i="7"/>
  <c r="K2538" i="7"/>
  <c r="K2537" i="7"/>
  <c r="K2536" i="7"/>
  <c r="K2535" i="7"/>
  <c r="K2534" i="7"/>
  <c r="K2533" i="7"/>
  <c r="K2532" i="7"/>
  <c r="K2531" i="7"/>
  <c r="K2530" i="7"/>
  <c r="K2529" i="7"/>
  <c r="K2528" i="7"/>
  <c r="K2527" i="7"/>
  <c r="K2526" i="7"/>
  <c r="K2525" i="7"/>
  <c r="K2524" i="7"/>
  <c r="K2523" i="7"/>
  <c r="K2522" i="7"/>
  <c r="K2521" i="7"/>
  <c r="K2520" i="7"/>
  <c r="K2519" i="7"/>
  <c r="K2518" i="7"/>
  <c r="K2517" i="7"/>
  <c r="K2516" i="7"/>
  <c r="K2515" i="7"/>
  <c r="K2514" i="7"/>
  <c r="K2513" i="7"/>
  <c r="K2512" i="7"/>
  <c r="K2511" i="7"/>
  <c r="K2510" i="7"/>
  <c r="K2509" i="7"/>
  <c r="K2508" i="7"/>
  <c r="K2507" i="7"/>
  <c r="K2506" i="7"/>
  <c r="K2505" i="7"/>
  <c r="K2504" i="7"/>
  <c r="K2503" i="7"/>
  <c r="K2502" i="7"/>
  <c r="K2501" i="7"/>
  <c r="K2500" i="7"/>
  <c r="K2499" i="7"/>
  <c r="K2498" i="7"/>
  <c r="K2497" i="7"/>
  <c r="K2496" i="7"/>
  <c r="K2495" i="7"/>
  <c r="K2494" i="7"/>
  <c r="K2493" i="7"/>
  <c r="K2492" i="7"/>
  <c r="K2491" i="7"/>
  <c r="K2490" i="7"/>
  <c r="K2489" i="7"/>
  <c r="K2488" i="7"/>
  <c r="K2487" i="7"/>
  <c r="K2486" i="7"/>
  <c r="K2485" i="7"/>
  <c r="K2484" i="7"/>
  <c r="K2483" i="7"/>
  <c r="K2482" i="7"/>
  <c r="K2481" i="7"/>
  <c r="K2480" i="7"/>
  <c r="K2479" i="7"/>
  <c r="K2478" i="7"/>
  <c r="K2477" i="7"/>
  <c r="K2476" i="7"/>
  <c r="K2475" i="7"/>
  <c r="K2474" i="7"/>
  <c r="K2473" i="7"/>
  <c r="K2472" i="7"/>
  <c r="K2471" i="7"/>
  <c r="K2470" i="7"/>
  <c r="K2469" i="7"/>
  <c r="K2468" i="7"/>
  <c r="K2467" i="7"/>
  <c r="K2466" i="7"/>
  <c r="K2465" i="7"/>
  <c r="K2464" i="7"/>
  <c r="K2463" i="7"/>
  <c r="K2462" i="7"/>
  <c r="K2461" i="7"/>
  <c r="K2460" i="7"/>
  <c r="K2459" i="7"/>
  <c r="K2458" i="7"/>
  <c r="K2457" i="7"/>
  <c r="K2456" i="7"/>
  <c r="K2455" i="7"/>
  <c r="K2454" i="7"/>
  <c r="K2453" i="7"/>
  <c r="K2452" i="7"/>
  <c r="K2451" i="7"/>
  <c r="K2450" i="7"/>
  <c r="K2449" i="7"/>
  <c r="K2448" i="7"/>
  <c r="K2447" i="7"/>
  <c r="K2446" i="7"/>
  <c r="K2445" i="7"/>
  <c r="K2444" i="7"/>
  <c r="K2443" i="7"/>
  <c r="K2442" i="7"/>
  <c r="K2441" i="7"/>
  <c r="K2440" i="7"/>
  <c r="K2439" i="7"/>
  <c r="K2438" i="7"/>
  <c r="K2437" i="7"/>
  <c r="K2436" i="7"/>
  <c r="K2435" i="7"/>
  <c r="K2434" i="7"/>
  <c r="K2433" i="7"/>
  <c r="K2432" i="7"/>
  <c r="K2431" i="7"/>
  <c r="K2430" i="7"/>
  <c r="K2429" i="7"/>
  <c r="K2428" i="7"/>
  <c r="K2427" i="7"/>
  <c r="K2426" i="7"/>
  <c r="K2425" i="7"/>
  <c r="K2424" i="7"/>
  <c r="K2423" i="7"/>
  <c r="K2422" i="7"/>
  <c r="K2421" i="7"/>
  <c r="K2420" i="7"/>
  <c r="K2419" i="7"/>
  <c r="K2418" i="7"/>
  <c r="K2417" i="7"/>
  <c r="K2416" i="7"/>
  <c r="K2415" i="7"/>
  <c r="K2414" i="7"/>
  <c r="K2413" i="7"/>
  <c r="K2412" i="7"/>
  <c r="K2411" i="7"/>
  <c r="K2410" i="7"/>
  <c r="K2409" i="7"/>
  <c r="K2408" i="7"/>
  <c r="K2407" i="7"/>
  <c r="K2406" i="7"/>
  <c r="K2405" i="7"/>
  <c r="K2404" i="7"/>
  <c r="K2403" i="7"/>
  <c r="K2402" i="7"/>
  <c r="K2401" i="7"/>
  <c r="K2400" i="7"/>
  <c r="K2399" i="7"/>
  <c r="K2398" i="7"/>
  <c r="K2397" i="7"/>
  <c r="K2396" i="7"/>
  <c r="K2395" i="7"/>
  <c r="K2394" i="7"/>
  <c r="K2393" i="7"/>
  <c r="K2392" i="7"/>
  <c r="K2391" i="7"/>
  <c r="K2390" i="7"/>
  <c r="K2389" i="7"/>
  <c r="K2388" i="7"/>
  <c r="K2387" i="7"/>
  <c r="K2386" i="7"/>
  <c r="K2385" i="7"/>
  <c r="K2384" i="7"/>
  <c r="K2383" i="7"/>
  <c r="K2382" i="7"/>
  <c r="K2381" i="7"/>
  <c r="K2380" i="7"/>
  <c r="K2379" i="7"/>
  <c r="K2378" i="7"/>
  <c r="K2377" i="7"/>
  <c r="K2376" i="7"/>
  <c r="K2375" i="7"/>
  <c r="K2374" i="7"/>
  <c r="K2373" i="7"/>
  <c r="K2372" i="7"/>
  <c r="K2371" i="7"/>
  <c r="K2370" i="7"/>
  <c r="K2369" i="7"/>
  <c r="K2368" i="7"/>
  <c r="K2367" i="7"/>
  <c r="K2366" i="7"/>
  <c r="K2365" i="7"/>
  <c r="K2364" i="7"/>
  <c r="K2363" i="7"/>
  <c r="K2362" i="7"/>
  <c r="K2361" i="7"/>
  <c r="K2360" i="7"/>
  <c r="K2359" i="7"/>
  <c r="K2358" i="7"/>
  <c r="K2357" i="7"/>
  <c r="K2356" i="7"/>
  <c r="K2355" i="7"/>
  <c r="K2354" i="7"/>
  <c r="K2353" i="7"/>
  <c r="K2352" i="7"/>
  <c r="K2351" i="7"/>
  <c r="K2350" i="7"/>
  <c r="K2349" i="7"/>
  <c r="K2348" i="7"/>
  <c r="K2347" i="7"/>
  <c r="K2346" i="7"/>
  <c r="K2345" i="7"/>
  <c r="K2344" i="7"/>
  <c r="K2343" i="7"/>
  <c r="K2342" i="7"/>
  <c r="K2341" i="7"/>
  <c r="K2340" i="7"/>
  <c r="K2339" i="7"/>
  <c r="K2338" i="7"/>
  <c r="K2337" i="7"/>
  <c r="K2336" i="7"/>
  <c r="K2335" i="7"/>
  <c r="K2334" i="7"/>
  <c r="K2333" i="7"/>
  <c r="K2332" i="7"/>
  <c r="K2331" i="7"/>
  <c r="K2330" i="7"/>
  <c r="K2329" i="7"/>
  <c r="K2328" i="7"/>
  <c r="K2327" i="7"/>
  <c r="K2326" i="7"/>
  <c r="K2325" i="7"/>
  <c r="K2324" i="7"/>
  <c r="K2323" i="7"/>
  <c r="K2322" i="7"/>
  <c r="K2321" i="7"/>
  <c r="K2320" i="7"/>
  <c r="K2319" i="7"/>
  <c r="K2318" i="7"/>
  <c r="K2317" i="7"/>
  <c r="K2316" i="7"/>
  <c r="K2315" i="7"/>
  <c r="K2314" i="7"/>
  <c r="K2313" i="7"/>
  <c r="K2312" i="7"/>
  <c r="K2311" i="7"/>
  <c r="K2310" i="7"/>
  <c r="K2309" i="7"/>
  <c r="K2308" i="7"/>
  <c r="K2307" i="7"/>
  <c r="K2306" i="7"/>
  <c r="K2305" i="7"/>
  <c r="K2304" i="7"/>
  <c r="K2303" i="7"/>
  <c r="K2302" i="7"/>
  <c r="K2301" i="7"/>
  <c r="K2300" i="7"/>
  <c r="K2299" i="7"/>
  <c r="K2298" i="7"/>
  <c r="K2297" i="7"/>
  <c r="K2296" i="7"/>
  <c r="K2295" i="7"/>
  <c r="K2294" i="7"/>
  <c r="K2293" i="7"/>
  <c r="K2292" i="7"/>
  <c r="K2291" i="7"/>
  <c r="K2290" i="7"/>
  <c r="K2289" i="7"/>
  <c r="K2288" i="7"/>
  <c r="K2287" i="7"/>
  <c r="K2286" i="7"/>
  <c r="K2285" i="7"/>
  <c r="K2284" i="7"/>
  <c r="K2283" i="7"/>
  <c r="K2282" i="7"/>
  <c r="K2281" i="7"/>
  <c r="K2280" i="7"/>
  <c r="K2279" i="7"/>
  <c r="K2278" i="7"/>
  <c r="K2277" i="7"/>
  <c r="K2276" i="7"/>
  <c r="K2275" i="7"/>
  <c r="K2274" i="7"/>
  <c r="K2273" i="7"/>
  <c r="K2272" i="7"/>
  <c r="K2271" i="7"/>
  <c r="K2270" i="7"/>
  <c r="K2269" i="7"/>
  <c r="K2268" i="7"/>
  <c r="K2267" i="7"/>
  <c r="K2266" i="7"/>
  <c r="K2265" i="7"/>
  <c r="K2264" i="7"/>
  <c r="K2263" i="7"/>
  <c r="K2262" i="7"/>
  <c r="K2261" i="7"/>
  <c r="K2260" i="7"/>
  <c r="K2259" i="7"/>
  <c r="K2258" i="7"/>
  <c r="K2257" i="7"/>
  <c r="K2256" i="7"/>
  <c r="K2255" i="7"/>
  <c r="K2254" i="7"/>
  <c r="K2253" i="7"/>
  <c r="K2252" i="7"/>
  <c r="K2251" i="7"/>
  <c r="K2250" i="7"/>
  <c r="K2249" i="7"/>
  <c r="K2248" i="7"/>
  <c r="K2247" i="7"/>
  <c r="K2246" i="7"/>
  <c r="K2245" i="7"/>
  <c r="K2244" i="7"/>
  <c r="K2243" i="7"/>
  <c r="K2242" i="7"/>
  <c r="K2241" i="7"/>
  <c r="K2240" i="7"/>
  <c r="K2239" i="7"/>
  <c r="K2238" i="7"/>
  <c r="K2237" i="7"/>
  <c r="K2236" i="7"/>
  <c r="K2235" i="7"/>
  <c r="K2234" i="7"/>
  <c r="K2233" i="7"/>
  <c r="K2232" i="7"/>
  <c r="K2231" i="7"/>
  <c r="K2230" i="7"/>
  <c r="K2229" i="7"/>
  <c r="K2228" i="7"/>
  <c r="K2227" i="7"/>
  <c r="K2226" i="7"/>
  <c r="K2225" i="7"/>
  <c r="K2224" i="7"/>
  <c r="K2223" i="7"/>
  <c r="K2222" i="7"/>
  <c r="K2221" i="7"/>
  <c r="K2220" i="7"/>
  <c r="K2219" i="7"/>
  <c r="K2218" i="7"/>
  <c r="K2217" i="7"/>
  <c r="K2216" i="7"/>
  <c r="K2215" i="7"/>
  <c r="K2214" i="7"/>
  <c r="K2213" i="7"/>
  <c r="K2212" i="7"/>
  <c r="K2211" i="7"/>
  <c r="K2210" i="7"/>
  <c r="K2209" i="7"/>
  <c r="K2208" i="7"/>
  <c r="K2207" i="7"/>
  <c r="K2206" i="7"/>
  <c r="K2205" i="7"/>
  <c r="K2204" i="7"/>
  <c r="K2203" i="7"/>
  <c r="K2202" i="7"/>
  <c r="K2201" i="7"/>
  <c r="K2200" i="7"/>
  <c r="K2199" i="7"/>
  <c r="K2198" i="7"/>
  <c r="K2197" i="7"/>
  <c r="K2196" i="7"/>
  <c r="K2195" i="7"/>
  <c r="K2194" i="7"/>
  <c r="K2193" i="7"/>
  <c r="K2192" i="7"/>
  <c r="K2191" i="7"/>
  <c r="K2190" i="7"/>
  <c r="K2189" i="7"/>
  <c r="K2188" i="7"/>
  <c r="K2187" i="7"/>
  <c r="K2186" i="7"/>
  <c r="K2185" i="7"/>
  <c r="K2184" i="7"/>
  <c r="K2183" i="7"/>
  <c r="K2182" i="7"/>
  <c r="K2181" i="7"/>
  <c r="K2180" i="7"/>
  <c r="K2179" i="7"/>
  <c r="K2178" i="7"/>
  <c r="K2177" i="7"/>
  <c r="K2176" i="7"/>
  <c r="K2175" i="7"/>
  <c r="K2174" i="7"/>
  <c r="K2173" i="7"/>
  <c r="K2172" i="7"/>
  <c r="K2171" i="7"/>
  <c r="K2170" i="7"/>
  <c r="K2169" i="7"/>
  <c r="K2168" i="7"/>
  <c r="K2167" i="7"/>
  <c r="K2166" i="7"/>
  <c r="K2165" i="7"/>
  <c r="K2164" i="7"/>
  <c r="K2163" i="7"/>
  <c r="K2162" i="7"/>
  <c r="K2161" i="7"/>
  <c r="K2160" i="7"/>
  <c r="K2159" i="7"/>
  <c r="K2158" i="7"/>
  <c r="K2157" i="7"/>
  <c r="K2156" i="7"/>
  <c r="K2155" i="7"/>
  <c r="K2154" i="7"/>
  <c r="K2153" i="7"/>
  <c r="K2152" i="7"/>
  <c r="K2151" i="7"/>
  <c r="K2150" i="7"/>
  <c r="K2149" i="7"/>
  <c r="K2148" i="7"/>
  <c r="K2147" i="7"/>
  <c r="K2146" i="7"/>
  <c r="K2145" i="7"/>
  <c r="K2144" i="7"/>
  <c r="K2143" i="7"/>
  <c r="K2142" i="7"/>
  <c r="K2141" i="7"/>
  <c r="K2140" i="7"/>
  <c r="K2139" i="7"/>
  <c r="K2138" i="7"/>
  <c r="K2137" i="7"/>
  <c r="K2136" i="7"/>
  <c r="K2135" i="7"/>
  <c r="K2134" i="7"/>
  <c r="K2133" i="7"/>
  <c r="K2132" i="7"/>
  <c r="K2131" i="7"/>
  <c r="K2130" i="7"/>
  <c r="K2129" i="7"/>
  <c r="K2128" i="7"/>
  <c r="K2127" i="7"/>
  <c r="K2126" i="7"/>
  <c r="K2125" i="7"/>
  <c r="K2124" i="7"/>
  <c r="K2123" i="7"/>
  <c r="K2122" i="7"/>
  <c r="K2121" i="7"/>
  <c r="K2120" i="7"/>
  <c r="K2119" i="7"/>
  <c r="K2118" i="7"/>
  <c r="K2117" i="7"/>
  <c r="K2116" i="7"/>
  <c r="K2115" i="7"/>
  <c r="K2114" i="7"/>
  <c r="K2113" i="7"/>
  <c r="K2112" i="7"/>
  <c r="K2111" i="7"/>
  <c r="K2110" i="7"/>
  <c r="K2109" i="7"/>
  <c r="K2108" i="7"/>
  <c r="K2107" i="7"/>
  <c r="K2106" i="7"/>
  <c r="K2105" i="7"/>
  <c r="K2104" i="7"/>
  <c r="K2103" i="7"/>
  <c r="K2102" i="7"/>
  <c r="K2101" i="7"/>
  <c r="K2100" i="7"/>
  <c r="K2099" i="7"/>
  <c r="K2098" i="7"/>
  <c r="K2097" i="7"/>
  <c r="K2096" i="7"/>
  <c r="K2095" i="7"/>
  <c r="K2094" i="7"/>
  <c r="K2093" i="7"/>
  <c r="K2092" i="7"/>
  <c r="K2091" i="7"/>
  <c r="K2090" i="7"/>
  <c r="K2089" i="7"/>
  <c r="K2088" i="7"/>
  <c r="K2087" i="7"/>
  <c r="K2086" i="7"/>
  <c r="K2085" i="7"/>
  <c r="K2084" i="7"/>
  <c r="K2083" i="7"/>
  <c r="K2082" i="7"/>
  <c r="K2081" i="7"/>
  <c r="K2080" i="7"/>
  <c r="K2079" i="7"/>
  <c r="K2078" i="7"/>
  <c r="K2077" i="7"/>
  <c r="K2076" i="7"/>
  <c r="K2075" i="7"/>
  <c r="K2074" i="7"/>
  <c r="K2073" i="7"/>
  <c r="K2072" i="7"/>
  <c r="K2071" i="7"/>
  <c r="K2070" i="7"/>
  <c r="K2069" i="7"/>
  <c r="K2068" i="7"/>
  <c r="K2067" i="7"/>
  <c r="K2066" i="7"/>
  <c r="K2065" i="7"/>
  <c r="K2064" i="7"/>
  <c r="K2063" i="7"/>
  <c r="K2062" i="7"/>
  <c r="K2061" i="7"/>
  <c r="K2060" i="7"/>
  <c r="K2059" i="7"/>
  <c r="K2058" i="7"/>
  <c r="K2057" i="7"/>
  <c r="K2056" i="7"/>
  <c r="K2055" i="7"/>
  <c r="K2054" i="7"/>
  <c r="K2053" i="7"/>
  <c r="K2052" i="7"/>
  <c r="K2051" i="7"/>
  <c r="K2050" i="7"/>
  <c r="K2049" i="7"/>
  <c r="K2048" i="7"/>
  <c r="K2047" i="7"/>
  <c r="K2046" i="7"/>
  <c r="K2045" i="7"/>
  <c r="K2044" i="7"/>
  <c r="K2043" i="7"/>
  <c r="K2042" i="7"/>
  <c r="K2041" i="7"/>
  <c r="K2040" i="7"/>
  <c r="K2039" i="7"/>
  <c r="K2038" i="7"/>
  <c r="K2037" i="7"/>
  <c r="K2036" i="7"/>
  <c r="K2035" i="7"/>
  <c r="K2034" i="7"/>
  <c r="K2033" i="7"/>
  <c r="K2032" i="7"/>
  <c r="K2031" i="7"/>
  <c r="K2030" i="7"/>
  <c r="K2029" i="7"/>
  <c r="K2028" i="7"/>
  <c r="K2027" i="7"/>
  <c r="K2026" i="7"/>
  <c r="K2025" i="7"/>
  <c r="K2024" i="7"/>
  <c r="K2023" i="7"/>
  <c r="K2022" i="7"/>
  <c r="K2021" i="7"/>
  <c r="K2020" i="7"/>
  <c r="K2019" i="7"/>
  <c r="K2018" i="7"/>
  <c r="K2017" i="7"/>
  <c r="K2016" i="7"/>
  <c r="K2015" i="7"/>
  <c r="K2014" i="7"/>
  <c r="K2013" i="7"/>
  <c r="K2012" i="7"/>
  <c r="K2011" i="7"/>
  <c r="K2010" i="7"/>
  <c r="K2009" i="7"/>
  <c r="K2008" i="7"/>
  <c r="K2007" i="7"/>
  <c r="K2006" i="7"/>
  <c r="K2005" i="7"/>
  <c r="K2004" i="7"/>
  <c r="K2003" i="7"/>
  <c r="K2002" i="7"/>
  <c r="K2001" i="7"/>
  <c r="K2000" i="7"/>
  <c r="K1999" i="7"/>
  <c r="K1998" i="7"/>
  <c r="K1997" i="7"/>
  <c r="K1996" i="7"/>
  <c r="K1995" i="7"/>
  <c r="K1994" i="7"/>
  <c r="K1993" i="7"/>
  <c r="K1992" i="7"/>
  <c r="K1991" i="7"/>
  <c r="K1990" i="7"/>
  <c r="K1989" i="7"/>
  <c r="K1988" i="7"/>
  <c r="K1987" i="7"/>
  <c r="K1986" i="7"/>
  <c r="K1985" i="7"/>
  <c r="K1984" i="7"/>
  <c r="K1983" i="7"/>
  <c r="K1982" i="7"/>
  <c r="K1981" i="7"/>
  <c r="K1980" i="7"/>
  <c r="K1979" i="7"/>
  <c r="K1978" i="7"/>
  <c r="K1977" i="7"/>
  <c r="K1976" i="7"/>
  <c r="K1975" i="7"/>
  <c r="K1974" i="7"/>
  <c r="K1973" i="7"/>
  <c r="K1972" i="7"/>
  <c r="K1971" i="7"/>
  <c r="K1970" i="7"/>
  <c r="K1969" i="7"/>
  <c r="K1968" i="7"/>
  <c r="K1967" i="7"/>
  <c r="K1966" i="7"/>
  <c r="K1965" i="7"/>
  <c r="K1964" i="7"/>
  <c r="K1963" i="7"/>
  <c r="K1962" i="7"/>
  <c r="K1961" i="7"/>
  <c r="K1960" i="7"/>
  <c r="K1959" i="7"/>
  <c r="K1958" i="7"/>
  <c r="K1957" i="7"/>
  <c r="K1956" i="7"/>
  <c r="K1955" i="7"/>
  <c r="K1954" i="7"/>
  <c r="K1953" i="7"/>
  <c r="K1952" i="7"/>
  <c r="K1951" i="7"/>
  <c r="K1950" i="7"/>
  <c r="K1949" i="7"/>
  <c r="K1948" i="7"/>
  <c r="K1947" i="7"/>
  <c r="K1946" i="7"/>
  <c r="K1945" i="7"/>
  <c r="K1944" i="7"/>
  <c r="K1943" i="7"/>
  <c r="K1942" i="7"/>
  <c r="K1941" i="7"/>
  <c r="K1940" i="7"/>
  <c r="K1939" i="7"/>
  <c r="K1938" i="7"/>
  <c r="K1937" i="7"/>
  <c r="K1936" i="7"/>
  <c r="K1935" i="7"/>
  <c r="K1934" i="7"/>
  <c r="K1933" i="7"/>
  <c r="K1932" i="7"/>
  <c r="K1931" i="7"/>
  <c r="K1930" i="7"/>
  <c r="K1929" i="7"/>
  <c r="K1928" i="7"/>
  <c r="K1927" i="7"/>
  <c r="K1926" i="7"/>
  <c r="K1925" i="7"/>
  <c r="K1924" i="7"/>
  <c r="K1923" i="7"/>
  <c r="K1922" i="7"/>
  <c r="K1921" i="7"/>
  <c r="K1920" i="7"/>
  <c r="K1919" i="7"/>
  <c r="K1918" i="7"/>
  <c r="K1917" i="7"/>
  <c r="K1916" i="7"/>
  <c r="K1915" i="7"/>
  <c r="K1914" i="7"/>
  <c r="K1913" i="7"/>
  <c r="K1912" i="7"/>
  <c r="K1911" i="7"/>
  <c r="K1910" i="7"/>
  <c r="K1909" i="7"/>
  <c r="K1908" i="7"/>
  <c r="K1907" i="7"/>
  <c r="K1906" i="7"/>
  <c r="K1905" i="7"/>
  <c r="K1904" i="7"/>
  <c r="K1903" i="7"/>
  <c r="K1902" i="7"/>
  <c r="K1901" i="7"/>
  <c r="K1900" i="7"/>
  <c r="K1899" i="7"/>
  <c r="K1898" i="7"/>
  <c r="K1897" i="7"/>
  <c r="K1896" i="7"/>
  <c r="K1895" i="7"/>
  <c r="K1894" i="7"/>
  <c r="K1893" i="7"/>
  <c r="K1892" i="7"/>
  <c r="K1891" i="7"/>
  <c r="K1890" i="7"/>
  <c r="K1889" i="7"/>
  <c r="K1888" i="7"/>
  <c r="K1887" i="7"/>
  <c r="K1886" i="7"/>
  <c r="K1885" i="7"/>
  <c r="K1884" i="7"/>
  <c r="K1883" i="7"/>
  <c r="K1882" i="7"/>
  <c r="K1881" i="7"/>
  <c r="K1880" i="7"/>
  <c r="K1879" i="7"/>
  <c r="K1878" i="7"/>
  <c r="K1877" i="7"/>
  <c r="K1876" i="7"/>
  <c r="K1875" i="7"/>
  <c r="K1874" i="7"/>
  <c r="K1873" i="7"/>
  <c r="K1872" i="7"/>
  <c r="K1871" i="7"/>
  <c r="K1870" i="7"/>
  <c r="K1869" i="7"/>
  <c r="K1868" i="7"/>
  <c r="K1867" i="7"/>
  <c r="K1866" i="7"/>
  <c r="K1865" i="7"/>
  <c r="K1864" i="7"/>
  <c r="K1863" i="7"/>
  <c r="K1862" i="7"/>
  <c r="K1861" i="7"/>
  <c r="K1860" i="7"/>
  <c r="K1859" i="7"/>
  <c r="K1858" i="7"/>
  <c r="K1857" i="7"/>
  <c r="K1856" i="7"/>
  <c r="K1855" i="7"/>
  <c r="K1854" i="7"/>
  <c r="K1853" i="7"/>
  <c r="K1852" i="7"/>
  <c r="K1851" i="7"/>
  <c r="K1850" i="7"/>
  <c r="K1849" i="7"/>
  <c r="K1848" i="7"/>
  <c r="K1847" i="7"/>
  <c r="K1846" i="7"/>
  <c r="K1845" i="7"/>
  <c r="K1844" i="7"/>
  <c r="K1843" i="7"/>
  <c r="K1842" i="7"/>
  <c r="K1841" i="7"/>
  <c r="K1840" i="7"/>
  <c r="K1839" i="7"/>
  <c r="K1838" i="7"/>
  <c r="K1837" i="7"/>
  <c r="K1836" i="7"/>
  <c r="K1835" i="7"/>
  <c r="K1834" i="7"/>
  <c r="K1833" i="7"/>
  <c r="K1832" i="7"/>
  <c r="K1831" i="7"/>
  <c r="K1830" i="7"/>
  <c r="K1829" i="7"/>
  <c r="K1828" i="7"/>
  <c r="K1827" i="7"/>
  <c r="K1826" i="7"/>
  <c r="K1825" i="7"/>
  <c r="K1824" i="7"/>
  <c r="K1823" i="7"/>
  <c r="K1822" i="7"/>
  <c r="K1821" i="7"/>
  <c r="K1820" i="7"/>
  <c r="K1819" i="7"/>
  <c r="K1818" i="7"/>
  <c r="K1817" i="7"/>
  <c r="K1816" i="7"/>
  <c r="K1815" i="7"/>
  <c r="K1814" i="7"/>
  <c r="K1813" i="7"/>
  <c r="K1812" i="7"/>
  <c r="K1811" i="7"/>
  <c r="K1810" i="7"/>
  <c r="K1809" i="7"/>
  <c r="K1808" i="7"/>
  <c r="K1807" i="7"/>
  <c r="K1806" i="7"/>
  <c r="K1805" i="7"/>
  <c r="K1804" i="7"/>
  <c r="K1803" i="7"/>
  <c r="K1802" i="7"/>
  <c r="K1801" i="7"/>
  <c r="K1800" i="7"/>
  <c r="K1799" i="7"/>
  <c r="K1798" i="7"/>
  <c r="K1797" i="7"/>
  <c r="K1796" i="7"/>
  <c r="K1795" i="7"/>
  <c r="K1794" i="7"/>
  <c r="K1793" i="7"/>
  <c r="K1792" i="7"/>
  <c r="K1791" i="7"/>
  <c r="K1790" i="7"/>
  <c r="K1789" i="7"/>
  <c r="K1788" i="7"/>
  <c r="K1787" i="7"/>
  <c r="K1786" i="7"/>
  <c r="K1785" i="7"/>
  <c r="K1784" i="7"/>
  <c r="K1783" i="7"/>
  <c r="K1782" i="7"/>
  <c r="K1781" i="7"/>
  <c r="K1780" i="7"/>
  <c r="K1779" i="7"/>
  <c r="K1778" i="7"/>
  <c r="K1777" i="7"/>
  <c r="K1776" i="7"/>
  <c r="K1775" i="7"/>
  <c r="K1774" i="7"/>
  <c r="K1773" i="7"/>
  <c r="K1772" i="7"/>
  <c r="K1771" i="7"/>
  <c r="K1770" i="7"/>
  <c r="K1769" i="7"/>
  <c r="K1768" i="7"/>
  <c r="K1767" i="7"/>
  <c r="K1766" i="7"/>
  <c r="K1765" i="7"/>
  <c r="K1764" i="7"/>
  <c r="K1763" i="7"/>
  <c r="K1762" i="7"/>
  <c r="K1761" i="7"/>
  <c r="K1760" i="7"/>
  <c r="K1759" i="7"/>
  <c r="K1758" i="7"/>
  <c r="K1757" i="7"/>
  <c r="K1756" i="7"/>
  <c r="K1755" i="7"/>
  <c r="K1754" i="7"/>
  <c r="K1753" i="7"/>
  <c r="K1752" i="7"/>
  <c r="K1751" i="7"/>
  <c r="K1750" i="7"/>
  <c r="K1749" i="7"/>
  <c r="K1748" i="7"/>
  <c r="K1747" i="7"/>
  <c r="K1746" i="7"/>
  <c r="K1745" i="7"/>
  <c r="K1744" i="7"/>
  <c r="K1743" i="7"/>
  <c r="K1742" i="7"/>
  <c r="K1741" i="7"/>
  <c r="K1740" i="7"/>
  <c r="K1739" i="7"/>
  <c r="K1738" i="7"/>
  <c r="K1737" i="7"/>
  <c r="K1736" i="7"/>
  <c r="K1735" i="7"/>
  <c r="K1734" i="7"/>
  <c r="K1733" i="7"/>
  <c r="K1732" i="7"/>
  <c r="K1731" i="7"/>
  <c r="K1730" i="7"/>
  <c r="K1729" i="7"/>
  <c r="K1728" i="7"/>
  <c r="K1727" i="7"/>
  <c r="K1726" i="7"/>
  <c r="K1725" i="7"/>
  <c r="K1724" i="7"/>
  <c r="K1723" i="7"/>
  <c r="K1722" i="7"/>
  <c r="K1721" i="7"/>
  <c r="K1720" i="7"/>
  <c r="K1719" i="7"/>
  <c r="K1718" i="7"/>
  <c r="K1717" i="7"/>
  <c r="K1716" i="7"/>
  <c r="K1715" i="7"/>
  <c r="K1714" i="7"/>
  <c r="K1713" i="7"/>
  <c r="K1712" i="7"/>
  <c r="K1711" i="7"/>
  <c r="K1710" i="7"/>
  <c r="K1709" i="7"/>
  <c r="K1708" i="7"/>
  <c r="K1707" i="7"/>
  <c r="K1706" i="7"/>
  <c r="K1705" i="7"/>
  <c r="K1704" i="7"/>
  <c r="K1703" i="7"/>
  <c r="K1702" i="7"/>
  <c r="K1701" i="7"/>
  <c r="K1700" i="7"/>
  <c r="K1699" i="7"/>
  <c r="K1698" i="7"/>
  <c r="K1697" i="7"/>
  <c r="K1696" i="7"/>
  <c r="K1695" i="7"/>
  <c r="K1694" i="7"/>
  <c r="K1693" i="7"/>
  <c r="K1692" i="7"/>
  <c r="K1691" i="7"/>
  <c r="K1690" i="7"/>
  <c r="K1689" i="7"/>
  <c r="K1688" i="7"/>
  <c r="K1687" i="7"/>
  <c r="K1686" i="7"/>
  <c r="K1685" i="7"/>
  <c r="K1684" i="7"/>
  <c r="K1683" i="7"/>
  <c r="K1682" i="7"/>
  <c r="K1681" i="7"/>
  <c r="K1680" i="7"/>
  <c r="K1679" i="7"/>
  <c r="K1678" i="7"/>
  <c r="K1677" i="7"/>
  <c r="K1676" i="7"/>
  <c r="K1675" i="7"/>
  <c r="K1674" i="7"/>
  <c r="K1673" i="7"/>
  <c r="K1672" i="7"/>
  <c r="K1671" i="7"/>
  <c r="K1670" i="7"/>
  <c r="K1669" i="7"/>
  <c r="K1668" i="7"/>
  <c r="K1667" i="7"/>
  <c r="K1666" i="7"/>
  <c r="K1665" i="7"/>
  <c r="K1664" i="7"/>
  <c r="K1663" i="7"/>
  <c r="K1662" i="7"/>
  <c r="K1661" i="7"/>
  <c r="K1660" i="7"/>
  <c r="K1659" i="7"/>
  <c r="K1658" i="7"/>
  <c r="K1657" i="7"/>
  <c r="K1656" i="7"/>
  <c r="K1655" i="7"/>
  <c r="K1654" i="7"/>
  <c r="K1653" i="7"/>
  <c r="K1652" i="7"/>
  <c r="K1651" i="7"/>
  <c r="K1650" i="7"/>
  <c r="K1649" i="7"/>
  <c r="K1648" i="7"/>
  <c r="K1647" i="7"/>
  <c r="K1646" i="7"/>
  <c r="K1645" i="7"/>
  <c r="K1644" i="7"/>
  <c r="K1643" i="7"/>
  <c r="K1642" i="7"/>
  <c r="K1641" i="7"/>
  <c r="K1640" i="7"/>
  <c r="K1639" i="7"/>
  <c r="K1638" i="7"/>
  <c r="K1637" i="7"/>
  <c r="K1636" i="7"/>
  <c r="K1635" i="7"/>
  <c r="K1634" i="7"/>
  <c r="K1633" i="7"/>
  <c r="K1632" i="7"/>
  <c r="K1631" i="7"/>
  <c r="K1630" i="7"/>
  <c r="K1629" i="7"/>
  <c r="K1628" i="7"/>
  <c r="K1627" i="7"/>
  <c r="K1626" i="7"/>
  <c r="K1625" i="7"/>
  <c r="K1624" i="7"/>
  <c r="K1623" i="7"/>
  <c r="K1622" i="7"/>
  <c r="K1621" i="7"/>
  <c r="K1620" i="7"/>
  <c r="K1619" i="7"/>
  <c r="K1618" i="7"/>
  <c r="K1617" i="7"/>
  <c r="K1616" i="7"/>
  <c r="K1615" i="7"/>
  <c r="K1614" i="7"/>
  <c r="K1613" i="7"/>
  <c r="K1612" i="7"/>
  <c r="K1611" i="7"/>
  <c r="K1610" i="7"/>
  <c r="K1609" i="7"/>
  <c r="K1608" i="7"/>
  <c r="K1607" i="7"/>
  <c r="K1606" i="7"/>
  <c r="K1605" i="7"/>
  <c r="K1604" i="7"/>
  <c r="K1603" i="7"/>
  <c r="K1602" i="7"/>
  <c r="K1601" i="7"/>
  <c r="K1600" i="7"/>
  <c r="K1599" i="7"/>
  <c r="K1598" i="7"/>
  <c r="K1597" i="7"/>
  <c r="K1596" i="7"/>
  <c r="K1595" i="7"/>
  <c r="K1594" i="7"/>
  <c r="K1593" i="7"/>
  <c r="K1592" i="7"/>
  <c r="K1591" i="7"/>
  <c r="K1590" i="7"/>
  <c r="K1589" i="7"/>
  <c r="K1588" i="7"/>
  <c r="K1587" i="7"/>
  <c r="K1586" i="7"/>
  <c r="K1585" i="7"/>
  <c r="K1584" i="7"/>
  <c r="K1583" i="7"/>
  <c r="K1582" i="7"/>
  <c r="K1581" i="7"/>
  <c r="K1580" i="7"/>
  <c r="K1579" i="7"/>
  <c r="K1578" i="7"/>
  <c r="K1577" i="7"/>
  <c r="K1576" i="7"/>
  <c r="K1575" i="7"/>
  <c r="K1574" i="7"/>
  <c r="K1573" i="7"/>
  <c r="K1572" i="7"/>
  <c r="K1571" i="7"/>
  <c r="K1570" i="7"/>
  <c r="K1569" i="7"/>
  <c r="K1568" i="7"/>
  <c r="K1567" i="7"/>
  <c r="K1566" i="7"/>
  <c r="K1565" i="7"/>
  <c r="K1564" i="7"/>
  <c r="K1563" i="7"/>
  <c r="K1562" i="7"/>
  <c r="K1561" i="7"/>
  <c r="K1560" i="7"/>
  <c r="K1559" i="7"/>
  <c r="K1558" i="7"/>
  <c r="K1557" i="7"/>
  <c r="K1556" i="7"/>
  <c r="K1555" i="7"/>
  <c r="K1554" i="7"/>
  <c r="K1553" i="7"/>
  <c r="K1552" i="7"/>
  <c r="K1551" i="7"/>
  <c r="K1550" i="7"/>
  <c r="K1549" i="7"/>
  <c r="K1548" i="7"/>
  <c r="K1547" i="7"/>
  <c r="K1546" i="7"/>
  <c r="K1545" i="7"/>
  <c r="K1544" i="7"/>
  <c r="K1543" i="7"/>
  <c r="K1542" i="7"/>
  <c r="K1541" i="7"/>
  <c r="K1540" i="7"/>
  <c r="K1539" i="7"/>
  <c r="K1538" i="7"/>
  <c r="K1537" i="7"/>
  <c r="K1536" i="7"/>
  <c r="K1535" i="7"/>
  <c r="K1534" i="7"/>
  <c r="K1533" i="7"/>
  <c r="K1532" i="7"/>
  <c r="K1531" i="7"/>
  <c r="K1530" i="7"/>
  <c r="K1529" i="7"/>
  <c r="K1528" i="7"/>
  <c r="K1527" i="7"/>
  <c r="K1526" i="7"/>
  <c r="K1525" i="7"/>
  <c r="K1524" i="7"/>
  <c r="K1523" i="7"/>
  <c r="K1522" i="7"/>
  <c r="K1521" i="7"/>
  <c r="K1520" i="7"/>
  <c r="K1519" i="7"/>
  <c r="K1518" i="7"/>
  <c r="K1517" i="7"/>
  <c r="K1516" i="7"/>
  <c r="K1515" i="7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F324" i="6"/>
  <c r="A278" i="6"/>
  <c r="H276" i="6"/>
  <c r="A260" i="6"/>
  <c r="D234" i="6"/>
  <c r="H227" i="6"/>
  <c r="F215" i="6"/>
  <c r="D209" i="6"/>
  <c r="H203" i="6"/>
  <c r="F203" i="6"/>
  <c r="F191" i="6"/>
  <c r="H185" i="6"/>
  <c r="D177" i="6"/>
  <c r="B169" i="6"/>
  <c r="J162" i="6"/>
  <c r="H159" i="6"/>
  <c r="G156" i="6"/>
  <c r="I153" i="6"/>
  <c r="H153" i="6"/>
  <c r="H147" i="6"/>
  <c r="E147" i="6"/>
  <c r="F144" i="6"/>
  <c r="C138" i="6"/>
  <c r="E135" i="6"/>
  <c r="D135" i="6"/>
  <c r="B132" i="6"/>
  <c r="D129" i="6"/>
  <c r="A129" i="6"/>
  <c r="D123" i="6"/>
  <c r="J104" i="6"/>
  <c r="C94" i="6"/>
  <c r="C90" i="6"/>
  <c r="I89" i="6"/>
  <c r="F86" i="6"/>
  <c r="H83" i="6"/>
  <c r="B82" i="6"/>
  <c r="H79" i="6"/>
  <c r="B78" i="6"/>
  <c r="C74" i="6"/>
  <c r="H73" i="6"/>
  <c r="E71" i="6"/>
  <c r="E67" i="6"/>
  <c r="D65" i="6"/>
  <c r="H63" i="6"/>
  <c r="B62" i="6"/>
  <c r="D59" i="6"/>
  <c r="I57" i="6"/>
  <c r="H57" i="6"/>
  <c r="D55" i="6"/>
  <c r="E51" i="6"/>
  <c r="L49" i="6"/>
  <c r="A49" i="6"/>
  <c r="I41" i="6"/>
  <c r="D41" i="6"/>
  <c r="E40" i="6"/>
  <c r="I39" i="6"/>
  <c r="C39" i="6"/>
  <c r="C36" i="6"/>
  <c r="E35" i="6"/>
  <c r="B35" i="6"/>
  <c r="C34" i="6"/>
  <c r="G33" i="6"/>
  <c r="A33" i="6"/>
  <c r="M33" i="6" s="1"/>
  <c r="B32" i="6"/>
  <c r="F31" i="6"/>
  <c r="E31" i="6"/>
  <c r="G28" i="6"/>
  <c r="C28" i="6"/>
  <c r="F27" i="6"/>
  <c r="E25" i="6"/>
  <c r="B25" i="6"/>
  <c r="G24" i="6"/>
  <c r="I23" i="6"/>
  <c r="D22" i="6"/>
  <c r="H20" i="6"/>
  <c r="M19" i="6"/>
  <c r="E19" i="6"/>
  <c r="A19" i="6"/>
  <c r="N19" i="6" s="1"/>
  <c r="D18" i="6"/>
  <c r="J17" i="6"/>
  <c r="I17" i="6"/>
  <c r="C16" i="6"/>
  <c r="E15" i="6"/>
  <c r="C12" i="6"/>
  <c r="I11" i="6"/>
  <c r="F11" i="6"/>
  <c r="C10" i="6"/>
  <c r="B9" i="6"/>
  <c r="H8" i="6"/>
  <c r="G8" i="6"/>
  <c r="I7" i="6"/>
  <c r="A7" i="6"/>
  <c r="J504" i="5"/>
  <c r="I504" i="5"/>
  <c r="A504" i="5"/>
  <c r="J503" i="5"/>
  <c r="I503" i="5"/>
  <c r="A503" i="5"/>
  <c r="J502" i="5"/>
  <c r="I502" i="5"/>
  <c r="A502" i="5"/>
  <c r="J501" i="5"/>
  <c r="I501" i="5"/>
  <c r="A501" i="5"/>
  <c r="J500" i="5"/>
  <c r="I500" i="5"/>
  <c r="A500" i="5"/>
  <c r="J499" i="5"/>
  <c r="I499" i="5"/>
  <c r="A499" i="5"/>
  <c r="J498" i="5"/>
  <c r="I498" i="5"/>
  <c r="A498" i="5"/>
  <c r="J497" i="5"/>
  <c r="I497" i="5"/>
  <c r="A497" i="5"/>
  <c r="J496" i="5"/>
  <c r="I496" i="5"/>
  <c r="A496" i="5"/>
  <c r="J495" i="5"/>
  <c r="I495" i="5"/>
  <c r="A495" i="5"/>
  <c r="J494" i="5"/>
  <c r="I494" i="5"/>
  <c r="A494" i="5"/>
  <c r="J493" i="5"/>
  <c r="I493" i="5"/>
  <c r="A493" i="5"/>
  <c r="J492" i="5"/>
  <c r="I492" i="5"/>
  <c r="A492" i="5"/>
  <c r="J491" i="5"/>
  <c r="I491" i="5"/>
  <c r="A491" i="5"/>
  <c r="J490" i="5"/>
  <c r="I490" i="5"/>
  <c r="A490" i="5"/>
  <c r="J489" i="5"/>
  <c r="I489" i="5"/>
  <c r="A489" i="5"/>
  <c r="J488" i="5"/>
  <c r="I488" i="5"/>
  <c r="A488" i="5"/>
  <c r="J487" i="5"/>
  <c r="I487" i="5"/>
  <c r="A487" i="5"/>
  <c r="J486" i="5"/>
  <c r="I486" i="5"/>
  <c r="A486" i="5"/>
  <c r="J485" i="5"/>
  <c r="I485" i="5"/>
  <c r="A485" i="5"/>
  <c r="J484" i="5"/>
  <c r="I484" i="5"/>
  <c r="A484" i="5"/>
  <c r="J483" i="5"/>
  <c r="I483" i="5"/>
  <c r="A483" i="5"/>
  <c r="J482" i="5"/>
  <c r="I482" i="5"/>
  <c r="A482" i="5"/>
  <c r="J481" i="5"/>
  <c r="I481" i="5"/>
  <c r="A481" i="5"/>
  <c r="J480" i="5"/>
  <c r="I480" i="5"/>
  <c r="A480" i="5"/>
  <c r="J479" i="5"/>
  <c r="I479" i="5"/>
  <c r="A479" i="5"/>
  <c r="J478" i="5"/>
  <c r="I478" i="5"/>
  <c r="A478" i="5"/>
  <c r="J477" i="5"/>
  <c r="I477" i="5"/>
  <c r="A477" i="5"/>
  <c r="J476" i="5"/>
  <c r="I476" i="5"/>
  <c r="A476" i="5"/>
  <c r="J475" i="5"/>
  <c r="I475" i="5"/>
  <c r="A475" i="5"/>
  <c r="J474" i="5"/>
  <c r="I474" i="5"/>
  <c r="A474" i="5"/>
  <c r="J473" i="5"/>
  <c r="I473" i="5"/>
  <c r="A473" i="5"/>
  <c r="J472" i="5"/>
  <c r="I472" i="5"/>
  <c r="A472" i="5"/>
  <c r="J471" i="5"/>
  <c r="I471" i="5"/>
  <c r="A471" i="5"/>
  <c r="J470" i="5"/>
  <c r="I470" i="5"/>
  <c r="A470" i="5"/>
  <c r="J469" i="5"/>
  <c r="I469" i="5"/>
  <c r="A469" i="5"/>
  <c r="J468" i="5"/>
  <c r="I468" i="5"/>
  <c r="A468" i="5"/>
  <c r="J467" i="5"/>
  <c r="I467" i="5"/>
  <c r="A467" i="5"/>
  <c r="J466" i="5"/>
  <c r="I466" i="5"/>
  <c r="A466" i="5"/>
  <c r="J465" i="5"/>
  <c r="I465" i="5"/>
  <c r="A465" i="5"/>
  <c r="J464" i="5"/>
  <c r="I464" i="5"/>
  <c r="A464" i="5"/>
  <c r="J463" i="5"/>
  <c r="I463" i="5"/>
  <c r="A463" i="5"/>
  <c r="J462" i="5"/>
  <c r="I462" i="5"/>
  <c r="A462" i="5"/>
  <c r="J461" i="5"/>
  <c r="I461" i="5"/>
  <c r="A461" i="5"/>
  <c r="J460" i="5"/>
  <c r="I460" i="5"/>
  <c r="A460" i="5"/>
  <c r="J459" i="5"/>
  <c r="I459" i="5"/>
  <c r="A459" i="5"/>
  <c r="J458" i="5"/>
  <c r="I458" i="5"/>
  <c r="A458" i="5"/>
  <c r="J457" i="5"/>
  <c r="I457" i="5"/>
  <c r="A457" i="5"/>
  <c r="J456" i="5"/>
  <c r="I456" i="5"/>
  <c r="A456" i="5"/>
  <c r="J455" i="5"/>
  <c r="I455" i="5"/>
  <c r="A455" i="5"/>
  <c r="J454" i="5"/>
  <c r="I454" i="5"/>
  <c r="A454" i="5"/>
  <c r="J453" i="5"/>
  <c r="I453" i="5"/>
  <c r="A453" i="5"/>
  <c r="J452" i="5"/>
  <c r="I452" i="5"/>
  <c r="A452" i="5"/>
  <c r="J451" i="5"/>
  <c r="I451" i="5"/>
  <c r="A451" i="5"/>
  <c r="J450" i="5"/>
  <c r="I450" i="5"/>
  <c r="A450" i="5"/>
  <c r="J449" i="5"/>
  <c r="I449" i="5"/>
  <c r="A449" i="5"/>
  <c r="J448" i="5"/>
  <c r="I448" i="5"/>
  <c r="A448" i="5"/>
  <c r="J447" i="5"/>
  <c r="I447" i="5"/>
  <c r="A447" i="5"/>
  <c r="J446" i="5"/>
  <c r="I446" i="5"/>
  <c r="A446" i="5"/>
  <c r="J445" i="5"/>
  <c r="I445" i="5"/>
  <c r="A445" i="5"/>
  <c r="J444" i="5"/>
  <c r="I444" i="5"/>
  <c r="A444" i="5"/>
  <c r="J443" i="5"/>
  <c r="I443" i="5"/>
  <c r="A443" i="5"/>
  <c r="J442" i="5"/>
  <c r="I442" i="5"/>
  <c r="A442" i="5"/>
  <c r="J441" i="5"/>
  <c r="I441" i="5"/>
  <c r="A441" i="5"/>
  <c r="J440" i="5"/>
  <c r="I440" i="5"/>
  <c r="A440" i="5"/>
  <c r="J439" i="5"/>
  <c r="I439" i="5"/>
  <c r="A439" i="5"/>
  <c r="J438" i="5"/>
  <c r="I438" i="5"/>
  <c r="A438" i="5"/>
  <c r="J437" i="5"/>
  <c r="I437" i="5"/>
  <c r="A437" i="5"/>
  <c r="J436" i="5"/>
  <c r="I436" i="5"/>
  <c r="A436" i="5"/>
  <c r="J435" i="5"/>
  <c r="I435" i="5"/>
  <c r="A435" i="5"/>
  <c r="J434" i="5"/>
  <c r="I434" i="5"/>
  <c r="A434" i="5"/>
  <c r="J433" i="5"/>
  <c r="I433" i="5"/>
  <c r="A433" i="5"/>
  <c r="J432" i="5"/>
  <c r="I432" i="5"/>
  <c r="A432" i="5"/>
  <c r="J431" i="5"/>
  <c r="I431" i="5"/>
  <c r="A431" i="5"/>
  <c r="J430" i="5"/>
  <c r="I430" i="5"/>
  <c r="A430" i="5"/>
  <c r="J429" i="5"/>
  <c r="I429" i="5"/>
  <c r="A429" i="5"/>
  <c r="C428" i="6" s="1"/>
  <c r="J428" i="5"/>
  <c r="I428" i="5"/>
  <c r="A428" i="5"/>
  <c r="J427" i="5"/>
  <c r="I427" i="5"/>
  <c r="A427" i="5"/>
  <c r="J426" i="5"/>
  <c r="I426" i="5"/>
  <c r="A426" i="5"/>
  <c r="J425" i="5"/>
  <c r="I425" i="5"/>
  <c r="A425" i="5"/>
  <c r="J424" i="5"/>
  <c r="I424" i="5"/>
  <c r="A424" i="5"/>
  <c r="J423" i="5"/>
  <c r="I423" i="5"/>
  <c r="A423" i="5"/>
  <c r="J422" i="5"/>
  <c r="I422" i="5"/>
  <c r="A422" i="5"/>
  <c r="J421" i="5"/>
  <c r="I421" i="5"/>
  <c r="A421" i="5"/>
  <c r="J420" i="5"/>
  <c r="I420" i="5"/>
  <c r="A420" i="5"/>
  <c r="J419" i="5"/>
  <c r="I419" i="5"/>
  <c r="A419" i="5"/>
  <c r="J418" i="5"/>
  <c r="I418" i="5"/>
  <c r="A418" i="5"/>
  <c r="J417" i="5"/>
  <c r="I417" i="5"/>
  <c r="A417" i="5"/>
  <c r="J416" i="5"/>
  <c r="I416" i="5"/>
  <c r="A416" i="5"/>
  <c r="J415" i="5"/>
  <c r="I415" i="5"/>
  <c r="A415" i="5"/>
  <c r="J414" i="5"/>
  <c r="I414" i="5"/>
  <c r="A414" i="5"/>
  <c r="J413" i="5"/>
  <c r="I413" i="5"/>
  <c r="A413" i="5"/>
  <c r="J412" i="5"/>
  <c r="I412" i="5"/>
  <c r="A412" i="5"/>
  <c r="J411" i="5"/>
  <c r="I411" i="5"/>
  <c r="A411" i="5"/>
  <c r="J410" i="5"/>
  <c r="I410" i="5"/>
  <c r="A410" i="5"/>
  <c r="J409" i="5"/>
  <c r="I409" i="5"/>
  <c r="A409" i="5"/>
  <c r="J408" i="5"/>
  <c r="I408" i="5"/>
  <c r="A408" i="5"/>
  <c r="J407" i="5"/>
  <c r="I407" i="5"/>
  <c r="A407" i="5"/>
  <c r="J406" i="5"/>
  <c r="I406" i="5"/>
  <c r="A406" i="5"/>
  <c r="J405" i="5"/>
  <c r="I405" i="5"/>
  <c r="A405" i="5"/>
  <c r="J404" i="5"/>
  <c r="I404" i="5"/>
  <c r="A404" i="5"/>
  <c r="J403" i="5"/>
  <c r="I403" i="5"/>
  <c r="A403" i="5"/>
  <c r="J402" i="5"/>
  <c r="I402" i="5"/>
  <c r="A402" i="5"/>
  <c r="J401" i="6" s="1"/>
  <c r="J401" i="5"/>
  <c r="I401" i="5"/>
  <c r="A401" i="5"/>
  <c r="J400" i="5"/>
  <c r="I400" i="5"/>
  <c r="A400" i="5"/>
  <c r="J399" i="5"/>
  <c r="I399" i="5"/>
  <c r="A399" i="5"/>
  <c r="J398" i="5"/>
  <c r="I398" i="5"/>
  <c r="A398" i="5"/>
  <c r="J397" i="5"/>
  <c r="I397" i="5"/>
  <c r="A397" i="5"/>
  <c r="J396" i="5"/>
  <c r="I396" i="5"/>
  <c r="A396" i="5"/>
  <c r="J395" i="5"/>
  <c r="I395" i="5"/>
  <c r="A395" i="5"/>
  <c r="J394" i="5"/>
  <c r="I394" i="5"/>
  <c r="A394" i="5"/>
  <c r="J393" i="5"/>
  <c r="I393" i="5"/>
  <c r="A393" i="5"/>
  <c r="J392" i="5"/>
  <c r="I392" i="5"/>
  <c r="A392" i="5"/>
  <c r="J391" i="5"/>
  <c r="I391" i="5"/>
  <c r="A391" i="5"/>
  <c r="J390" i="5"/>
  <c r="I390" i="5"/>
  <c r="A390" i="5"/>
  <c r="J389" i="5"/>
  <c r="I389" i="5"/>
  <c r="A389" i="5"/>
  <c r="J388" i="5"/>
  <c r="I388" i="5"/>
  <c r="A388" i="5"/>
  <c r="J387" i="5"/>
  <c r="I387" i="5"/>
  <c r="A387" i="5"/>
  <c r="J386" i="5"/>
  <c r="I386" i="5"/>
  <c r="A386" i="5"/>
  <c r="J385" i="5"/>
  <c r="I385" i="5"/>
  <c r="A385" i="5"/>
  <c r="J384" i="5"/>
  <c r="I384" i="5"/>
  <c r="A384" i="5"/>
  <c r="J383" i="5"/>
  <c r="I383" i="5"/>
  <c r="A383" i="5"/>
  <c r="J382" i="5"/>
  <c r="I382" i="5"/>
  <c r="A382" i="5"/>
  <c r="J381" i="5"/>
  <c r="I381" i="5"/>
  <c r="A381" i="5"/>
  <c r="F380" i="6" s="1"/>
  <c r="J380" i="5"/>
  <c r="I380" i="5"/>
  <c r="A380" i="5"/>
  <c r="J379" i="5"/>
  <c r="I379" i="5"/>
  <c r="A379" i="5"/>
  <c r="J378" i="5"/>
  <c r="I378" i="5"/>
  <c r="A378" i="5"/>
  <c r="J377" i="5"/>
  <c r="I377" i="5"/>
  <c r="A377" i="5"/>
  <c r="J376" i="5"/>
  <c r="I376" i="5"/>
  <c r="A376" i="5"/>
  <c r="B375" i="6" s="1"/>
  <c r="J375" i="5"/>
  <c r="I375" i="5"/>
  <c r="A375" i="5"/>
  <c r="J374" i="5"/>
  <c r="I374" i="5"/>
  <c r="A374" i="5"/>
  <c r="J373" i="5"/>
  <c r="I373" i="5"/>
  <c r="A373" i="5"/>
  <c r="J372" i="5"/>
  <c r="I372" i="5"/>
  <c r="A372" i="5"/>
  <c r="D371" i="6" s="1"/>
  <c r="J371" i="5"/>
  <c r="I371" i="5"/>
  <c r="A371" i="5"/>
  <c r="J370" i="5"/>
  <c r="I370" i="5"/>
  <c r="A370" i="5"/>
  <c r="J369" i="5"/>
  <c r="I369" i="5"/>
  <c r="A369" i="5"/>
  <c r="J368" i="5"/>
  <c r="I368" i="5"/>
  <c r="A368" i="5"/>
  <c r="J367" i="5"/>
  <c r="I367" i="5"/>
  <c r="A367" i="5"/>
  <c r="J366" i="5"/>
  <c r="I366" i="5"/>
  <c r="A366" i="5"/>
  <c r="J365" i="5"/>
  <c r="I365" i="5"/>
  <c r="A365" i="5"/>
  <c r="J364" i="5"/>
  <c r="I364" i="5"/>
  <c r="A364" i="5"/>
  <c r="J363" i="5"/>
  <c r="I363" i="5"/>
  <c r="A363" i="5"/>
  <c r="J362" i="5"/>
  <c r="I362" i="5"/>
  <c r="A362" i="5"/>
  <c r="J361" i="5"/>
  <c r="I361" i="5"/>
  <c r="A361" i="5"/>
  <c r="J360" i="5"/>
  <c r="I360" i="5"/>
  <c r="A360" i="5"/>
  <c r="J359" i="5"/>
  <c r="I359" i="5"/>
  <c r="A359" i="5"/>
  <c r="J358" i="5"/>
  <c r="I358" i="5"/>
  <c r="A358" i="5"/>
  <c r="J357" i="5"/>
  <c r="I357" i="5"/>
  <c r="A357" i="5"/>
  <c r="J356" i="5"/>
  <c r="I356" i="5"/>
  <c r="A356" i="5"/>
  <c r="J355" i="5"/>
  <c r="I355" i="5"/>
  <c r="A355" i="5"/>
  <c r="J354" i="5"/>
  <c r="I354" i="5"/>
  <c r="A354" i="5"/>
  <c r="J353" i="5"/>
  <c r="I353" i="5"/>
  <c r="A353" i="5"/>
  <c r="J352" i="5"/>
  <c r="I352" i="5"/>
  <c r="A352" i="5"/>
  <c r="D351" i="6" s="1"/>
  <c r="J351" i="5"/>
  <c r="I351" i="5"/>
  <c r="A351" i="5"/>
  <c r="J350" i="5"/>
  <c r="I350" i="5"/>
  <c r="A350" i="5"/>
  <c r="J349" i="5"/>
  <c r="I349" i="5"/>
  <c r="A349" i="5"/>
  <c r="J348" i="5"/>
  <c r="I348" i="5"/>
  <c r="A348" i="5"/>
  <c r="J347" i="5"/>
  <c r="I347" i="5"/>
  <c r="A347" i="5"/>
  <c r="J346" i="5"/>
  <c r="I346" i="5"/>
  <c r="A346" i="5"/>
  <c r="J345" i="5"/>
  <c r="I345" i="5"/>
  <c r="A345" i="5"/>
  <c r="J344" i="5"/>
  <c r="I344" i="5"/>
  <c r="A344" i="5"/>
  <c r="J343" i="5"/>
  <c r="I343" i="5"/>
  <c r="A343" i="5"/>
  <c r="B342" i="6" s="1"/>
  <c r="J342" i="5"/>
  <c r="I342" i="5"/>
  <c r="A342" i="5"/>
  <c r="J341" i="5"/>
  <c r="I341" i="5"/>
  <c r="A341" i="5"/>
  <c r="D340" i="6" s="1"/>
  <c r="J340" i="5"/>
  <c r="I340" i="5"/>
  <c r="A340" i="5"/>
  <c r="J339" i="5"/>
  <c r="I339" i="5"/>
  <c r="A339" i="5"/>
  <c r="J338" i="5"/>
  <c r="I338" i="5"/>
  <c r="A338" i="5"/>
  <c r="J337" i="5"/>
  <c r="I337" i="5"/>
  <c r="A337" i="5"/>
  <c r="J336" i="5"/>
  <c r="I336" i="5"/>
  <c r="A336" i="5"/>
  <c r="J335" i="5"/>
  <c r="I335" i="5"/>
  <c r="A335" i="5"/>
  <c r="J334" i="5"/>
  <c r="I334" i="5"/>
  <c r="A334" i="5"/>
  <c r="J333" i="5"/>
  <c r="I333" i="5"/>
  <c r="A333" i="5"/>
  <c r="J332" i="5"/>
  <c r="I332" i="5"/>
  <c r="A332" i="5"/>
  <c r="J331" i="5"/>
  <c r="I331" i="5"/>
  <c r="A331" i="5"/>
  <c r="J330" i="5"/>
  <c r="I330" i="5"/>
  <c r="A330" i="5"/>
  <c r="J329" i="5"/>
  <c r="I329" i="5"/>
  <c r="A329" i="5"/>
  <c r="J328" i="5"/>
  <c r="I328" i="5"/>
  <c r="A328" i="5"/>
  <c r="H327" i="6" s="1"/>
  <c r="J327" i="5"/>
  <c r="I327" i="5"/>
  <c r="A327" i="5"/>
  <c r="J326" i="5"/>
  <c r="I326" i="5"/>
  <c r="A326" i="5"/>
  <c r="J325" i="5"/>
  <c r="I325" i="5"/>
  <c r="A325" i="5"/>
  <c r="J324" i="5"/>
  <c r="I324" i="5"/>
  <c r="A324" i="5"/>
  <c r="J323" i="5"/>
  <c r="I323" i="5"/>
  <c r="A323" i="5"/>
  <c r="J322" i="5"/>
  <c r="I322" i="5"/>
  <c r="A322" i="5"/>
  <c r="J321" i="5"/>
  <c r="I321" i="5"/>
  <c r="A321" i="5"/>
  <c r="J320" i="5"/>
  <c r="I320" i="5"/>
  <c r="A320" i="5"/>
  <c r="J319" i="5"/>
  <c r="I319" i="5"/>
  <c r="A319" i="5"/>
  <c r="J318" i="5"/>
  <c r="I318" i="5"/>
  <c r="A318" i="5"/>
  <c r="J317" i="5"/>
  <c r="I317" i="5"/>
  <c r="A317" i="5"/>
  <c r="J316" i="5"/>
  <c r="I316" i="5"/>
  <c r="A316" i="5"/>
  <c r="J315" i="5"/>
  <c r="I315" i="5"/>
  <c r="A315" i="5"/>
  <c r="J314" i="5"/>
  <c r="I314" i="5"/>
  <c r="A314" i="5"/>
  <c r="J313" i="5"/>
  <c r="I313" i="5"/>
  <c r="A313" i="5"/>
  <c r="J312" i="5"/>
  <c r="I312" i="5"/>
  <c r="A312" i="5"/>
  <c r="J311" i="5"/>
  <c r="I311" i="5"/>
  <c r="A311" i="5"/>
  <c r="J310" i="5"/>
  <c r="I310" i="5"/>
  <c r="A310" i="5"/>
  <c r="J309" i="5"/>
  <c r="I309" i="5"/>
  <c r="A309" i="5"/>
  <c r="J308" i="5"/>
  <c r="I308" i="5"/>
  <c r="A308" i="5"/>
  <c r="J307" i="5"/>
  <c r="I307" i="5"/>
  <c r="A307" i="5"/>
  <c r="J306" i="5"/>
  <c r="I306" i="5"/>
  <c r="A306" i="5"/>
  <c r="J305" i="5"/>
  <c r="I305" i="5"/>
  <c r="A305" i="5"/>
  <c r="J304" i="5"/>
  <c r="I304" i="5"/>
  <c r="A304" i="5"/>
  <c r="J303" i="5"/>
  <c r="I303" i="5"/>
  <c r="A303" i="5"/>
  <c r="J302" i="5"/>
  <c r="I302" i="5"/>
  <c r="A302" i="5"/>
  <c r="J301" i="5"/>
  <c r="I301" i="5"/>
  <c r="A301" i="5"/>
  <c r="J300" i="5"/>
  <c r="I300" i="5"/>
  <c r="A300" i="5"/>
  <c r="J299" i="5"/>
  <c r="I299" i="5"/>
  <c r="A299" i="5"/>
  <c r="J298" i="5"/>
  <c r="I298" i="5"/>
  <c r="A298" i="5"/>
  <c r="J297" i="5"/>
  <c r="I297" i="5"/>
  <c r="A297" i="5"/>
  <c r="J296" i="5"/>
  <c r="I296" i="5"/>
  <c r="A296" i="5"/>
  <c r="J295" i="5"/>
  <c r="I295" i="5"/>
  <c r="A295" i="5"/>
  <c r="J294" i="5"/>
  <c r="I294" i="5"/>
  <c r="A294" i="5"/>
  <c r="J293" i="5"/>
  <c r="I293" i="5"/>
  <c r="A293" i="5"/>
  <c r="J292" i="5"/>
  <c r="I292" i="5"/>
  <c r="A292" i="5"/>
  <c r="J291" i="5"/>
  <c r="I291" i="5"/>
  <c r="A291" i="5"/>
  <c r="J290" i="5"/>
  <c r="I290" i="5"/>
  <c r="A290" i="5"/>
  <c r="J289" i="5"/>
  <c r="I289" i="5"/>
  <c r="A289" i="5"/>
  <c r="J288" i="5"/>
  <c r="I288" i="5"/>
  <c r="A288" i="5"/>
  <c r="J287" i="5"/>
  <c r="I287" i="5"/>
  <c r="A287" i="5"/>
  <c r="C286" i="6" s="1"/>
  <c r="J286" i="5"/>
  <c r="I286" i="5"/>
  <c r="A286" i="5"/>
  <c r="J285" i="5"/>
  <c r="I285" i="5"/>
  <c r="A285" i="5"/>
  <c r="J284" i="5"/>
  <c r="I284" i="5"/>
  <c r="A284" i="5"/>
  <c r="J283" i="5"/>
  <c r="I283" i="5"/>
  <c r="A283" i="5"/>
  <c r="J282" i="5"/>
  <c r="I282" i="5"/>
  <c r="A282" i="5"/>
  <c r="J281" i="5"/>
  <c r="I281" i="5"/>
  <c r="A281" i="5"/>
  <c r="J280" i="5"/>
  <c r="I280" i="5"/>
  <c r="A280" i="5"/>
  <c r="J279" i="5"/>
  <c r="I279" i="5"/>
  <c r="A279" i="5"/>
  <c r="J278" i="5"/>
  <c r="I278" i="5"/>
  <c r="A278" i="5"/>
  <c r="J277" i="5"/>
  <c r="I277" i="5"/>
  <c r="A277" i="5"/>
  <c r="J276" i="5"/>
  <c r="I276" i="5"/>
  <c r="A276" i="5"/>
  <c r="J275" i="5"/>
  <c r="I275" i="5"/>
  <c r="A275" i="5"/>
  <c r="J274" i="5"/>
  <c r="I274" i="5"/>
  <c r="A274" i="5"/>
  <c r="J273" i="5"/>
  <c r="I273" i="5"/>
  <c r="A273" i="5"/>
  <c r="J272" i="5"/>
  <c r="I272" i="5"/>
  <c r="A272" i="5"/>
  <c r="J271" i="5"/>
  <c r="I271" i="5"/>
  <c r="A271" i="5"/>
  <c r="J270" i="5"/>
  <c r="I270" i="5"/>
  <c r="A270" i="5"/>
  <c r="J269" i="5"/>
  <c r="I269" i="5"/>
  <c r="A269" i="5"/>
  <c r="J268" i="5"/>
  <c r="I268" i="5"/>
  <c r="A268" i="5"/>
  <c r="J267" i="5"/>
  <c r="I267" i="5"/>
  <c r="A267" i="5"/>
  <c r="J266" i="5"/>
  <c r="I266" i="5"/>
  <c r="A266" i="5"/>
  <c r="J265" i="5"/>
  <c r="I265" i="5"/>
  <c r="A265" i="5"/>
  <c r="J264" i="5"/>
  <c r="I264" i="5"/>
  <c r="A264" i="5"/>
  <c r="J263" i="5"/>
  <c r="I263" i="5"/>
  <c r="A263" i="5"/>
  <c r="J262" i="5"/>
  <c r="I262" i="5"/>
  <c r="A262" i="5"/>
  <c r="J261" i="5"/>
  <c r="I261" i="5"/>
  <c r="A261" i="5"/>
  <c r="J260" i="5"/>
  <c r="I260" i="5"/>
  <c r="A260" i="5"/>
  <c r="J259" i="5"/>
  <c r="I259" i="5"/>
  <c r="A259" i="5"/>
  <c r="J258" i="5"/>
  <c r="I258" i="5"/>
  <c r="A258" i="5"/>
  <c r="J257" i="5"/>
  <c r="I257" i="5"/>
  <c r="A257" i="5"/>
  <c r="J256" i="5"/>
  <c r="I256" i="5"/>
  <c r="A256" i="5"/>
  <c r="J255" i="5"/>
  <c r="I255" i="5"/>
  <c r="A255" i="5"/>
  <c r="J254" i="5"/>
  <c r="I254" i="5"/>
  <c r="A254" i="5"/>
  <c r="J253" i="5"/>
  <c r="I253" i="5"/>
  <c r="A253" i="5"/>
  <c r="C252" i="6" s="1"/>
  <c r="J252" i="5"/>
  <c r="I252" i="5"/>
  <c r="A252" i="5"/>
  <c r="J251" i="5"/>
  <c r="I251" i="5"/>
  <c r="A251" i="5"/>
  <c r="J250" i="5"/>
  <c r="I250" i="5"/>
  <c r="A250" i="5"/>
  <c r="J249" i="5"/>
  <c r="I249" i="5"/>
  <c r="A249" i="5"/>
  <c r="J248" i="5"/>
  <c r="I248" i="5"/>
  <c r="A248" i="5"/>
  <c r="J247" i="5"/>
  <c r="I247" i="5"/>
  <c r="A247" i="5"/>
  <c r="J246" i="5"/>
  <c r="I246" i="5"/>
  <c r="A246" i="5"/>
  <c r="J245" i="5"/>
  <c r="I245" i="5"/>
  <c r="A245" i="5"/>
  <c r="J244" i="5"/>
  <c r="I244" i="5"/>
  <c r="A244" i="5"/>
  <c r="J243" i="5"/>
  <c r="I243" i="5"/>
  <c r="A243" i="5"/>
  <c r="J242" i="5"/>
  <c r="I242" i="5"/>
  <c r="A242" i="5"/>
  <c r="J241" i="5"/>
  <c r="I241" i="5"/>
  <c r="A241" i="5"/>
  <c r="J240" i="5"/>
  <c r="I240" i="5"/>
  <c r="A240" i="5"/>
  <c r="J239" i="5"/>
  <c r="I239" i="5"/>
  <c r="A239" i="5"/>
  <c r="J238" i="5"/>
  <c r="I238" i="5"/>
  <c r="A238" i="5"/>
  <c r="J237" i="5"/>
  <c r="I237" i="5"/>
  <c r="A237" i="5"/>
  <c r="J236" i="5"/>
  <c r="I236" i="5"/>
  <c r="A236" i="5"/>
  <c r="J235" i="5"/>
  <c r="I235" i="5"/>
  <c r="A235" i="5"/>
  <c r="J234" i="5"/>
  <c r="I234" i="5"/>
  <c r="A234" i="5"/>
  <c r="J233" i="5"/>
  <c r="I233" i="5"/>
  <c r="A233" i="5"/>
  <c r="J232" i="5"/>
  <c r="I232" i="5"/>
  <c r="A232" i="5"/>
  <c r="C231" i="6" s="1"/>
  <c r="J231" i="5"/>
  <c r="I231" i="5"/>
  <c r="A231" i="5"/>
  <c r="J230" i="5"/>
  <c r="I230" i="5"/>
  <c r="A230" i="5"/>
  <c r="J229" i="5"/>
  <c r="I229" i="5"/>
  <c r="A229" i="5"/>
  <c r="J228" i="5"/>
  <c r="I228" i="5"/>
  <c r="A228" i="5"/>
  <c r="J227" i="5"/>
  <c r="I227" i="5"/>
  <c r="A227" i="5"/>
  <c r="J226" i="5"/>
  <c r="I226" i="5"/>
  <c r="A226" i="5"/>
  <c r="J225" i="5"/>
  <c r="I225" i="5"/>
  <c r="A225" i="5"/>
  <c r="J224" i="5"/>
  <c r="I224" i="5"/>
  <c r="A224" i="5"/>
  <c r="J223" i="5"/>
  <c r="I223" i="5"/>
  <c r="A223" i="5"/>
  <c r="J222" i="5"/>
  <c r="I222" i="5"/>
  <c r="A222" i="5"/>
  <c r="J221" i="6" s="1"/>
  <c r="J221" i="5"/>
  <c r="I221" i="5"/>
  <c r="A221" i="5"/>
  <c r="J220" i="5"/>
  <c r="I220" i="5"/>
  <c r="A220" i="5"/>
  <c r="J219" i="5"/>
  <c r="I219" i="5"/>
  <c r="A219" i="5"/>
  <c r="F218" i="6" s="1"/>
  <c r="J218" i="5"/>
  <c r="I218" i="5"/>
  <c r="A218" i="5"/>
  <c r="J217" i="5"/>
  <c r="I217" i="5"/>
  <c r="A217" i="5"/>
  <c r="J216" i="5"/>
  <c r="I216" i="5"/>
  <c r="A216" i="5"/>
  <c r="J215" i="5"/>
  <c r="I215" i="5"/>
  <c r="A215" i="5"/>
  <c r="J214" i="5"/>
  <c r="I214" i="5"/>
  <c r="A214" i="5"/>
  <c r="J213" i="5"/>
  <c r="I213" i="5"/>
  <c r="A213" i="5"/>
  <c r="J212" i="5"/>
  <c r="I212" i="5"/>
  <c r="A212" i="5"/>
  <c r="J211" i="5"/>
  <c r="I211" i="5"/>
  <c r="A211" i="5"/>
  <c r="J210" i="5"/>
  <c r="I210" i="5"/>
  <c r="A210" i="5"/>
  <c r="J209" i="5"/>
  <c r="I209" i="5"/>
  <c r="A209" i="5"/>
  <c r="J208" i="5"/>
  <c r="I208" i="5"/>
  <c r="A208" i="5"/>
  <c r="J207" i="5"/>
  <c r="I207" i="5"/>
  <c r="A207" i="5"/>
  <c r="D206" i="6" s="1"/>
  <c r="J206" i="5"/>
  <c r="I206" i="5"/>
  <c r="A206" i="5"/>
  <c r="J205" i="5"/>
  <c r="I205" i="5"/>
  <c r="A205" i="5"/>
  <c r="J204" i="5"/>
  <c r="I204" i="5"/>
  <c r="A204" i="5"/>
  <c r="J203" i="5"/>
  <c r="I203" i="5"/>
  <c r="A203" i="5"/>
  <c r="J202" i="5"/>
  <c r="I202" i="5"/>
  <c r="A202" i="5"/>
  <c r="J201" i="5"/>
  <c r="I201" i="5"/>
  <c r="A201" i="5"/>
  <c r="J200" i="5"/>
  <c r="I200" i="5"/>
  <c r="A200" i="5"/>
  <c r="J199" i="5"/>
  <c r="I199" i="5"/>
  <c r="A199" i="5"/>
  <c r="J198" i="5"/>
  <c r="I198" i="5"/>
  <c r="A198" i="5"/>
  <c r="J197" i="5"/>
  <c r="I197" i="5"/>
  <c r="A197" i="5"/>
  <c r="J196" i="5"/>
  <c r="I196" i="5"/>
  <c r="A196" i="5"/>
  <c r="J195" i="5"/>
  <c r="I195" i="5"/>
  <c r="A195" i="5"/>
  <c r="F194" i="6" s="1"/>
  <c r="J194" i="5"/>
  <c r="I194" i="5"/>
  <c r="A194" i="5"/>
  <c r="J193" i="5"/>
  <c r="I193" i="5"/>
  <c r="A193" i="5"/>
  <c r="J192" i="5"/>
  <c r="I192" i="5"/>
  <c r="A192" i="5"/>
  <c r="J191" i="5"/>
  <c r="I191" i="5"/>
  <c r="A191" i="5"/>
  <c r="J190" i="5"/>
  <c r="I190" i="5"/>
  <c r="A190" i="5"/>
  <c r="J189" i="5"/>
  <c r="I189" i="5"/>
  <c r="A189" i="5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I183" i="6" s="1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I175" i="6" s="1"/>
  <c r="J175" i="5"/>
  <c r="I175" i="5"/>
  <c r="A175" i="5"/>
  <c r="J174" i="5"/>
  <c r="I174" i="5"/>
  <c r="A174" i="5"/>
  <c r="F173" i="6" s="1"/>
  <c r="J173" i="5"/>
  <c r="I173" i="5"/>
  <c r="A173" i="5"/>
  <c r="J172" i="5"/>
  <c r="I172" i="5"/>
  <c r="A172" i="5"/>
  <c r="J171" i="5"/>
  <c r="I171" i="5"/>
  <c r="A171" i="5"/>
  <c r="J170" i="5"/>
  <c r="I170" i="5"/>
  <c r="A170" i="5"/>
  <c r="J169" i="5"/>
  <c r="I169" i="5"/>
  <c r="A169" i="5"/>
  <c r="J168" i="5"/>
  <c r="I168" i="5"/>
  <c r="A168" i="5"/>
  <c r="E167" i="6" s="1"/>
  <c r="J167" i="5"/>
  <c r="I167" i="5"/>
  <c r="A167" i="5"/>
  <c r="J166" i="5"/>
  <c r="I166" i="5"/>
  <c r="A166" i="5"/>
  <c r="J165" i="5"/>
  <c r="I165" i="5"/>
  <c r="A165" i="5"/>
  <c r="J164" i="5"/>
  <c r="I164" i="5"/>
  <c r="A164" i="5"/>
  <c r="J163" i="5"/>
  <c r="I163" i="5"/>
  <c r="A163" i="5"/>
  <c r="J162" i="5"/>
  <c r="I162" i="5"/>
  <c r="A162" i="5"/>
  <c r="D161" i="6" s="1"/>
  <c r="J161" i="5"/>
  <c r="I161" i="5"/>
  <c r="A161" i="5"/>
  <c r="J160" i="5"/>
  <c r="I160" i="5"/>
  <c r="A160" i="5"/>
  <c r="J159" i="5"/>
  <c r="I159" i="5"/>
  <c r="A159" i="5"/>
  <c r="J158" i="5"/>
  <c r="I158" i="5"/>
  <c r="A158" i="5"/>
  <c r="J157" i="5"/>
  <c r="I157" i="5"/>
  <c r="A157" i="5"/>
  <c r="J156" i="6" s="1"/>
  <c r="J156" i="5"/>
  <c r="I156" i="5"/>
  <c r="A156" i="5"/>
  <c r="J155" i="5"/>
  <c r="I155" i="5"/>
  <c r="A155" i="5"/>
  <c r="J154" i="5"/>
  <c r="I154" i="5"/>
  <c r="A154" i="5"/>
  <c r="J153" i="5"/>
  <c r="I153" i="5"/>
  <c r="A153" i="5"/>
  <c r="J152" i="5"/>
  <c r="I152" i="5"/>
  <c r="A152" i="5"/>
  <c r="J151" i="5"/>
  <c r="I151" i="5"/>
  <c r="A151" i="5"/>
  <c r="J150" i="5"/>
  <c r="I150" i="5"/>
  <c r="A150" i="5"/>
  <c r="A149" i="6" s="1"/>
  <c r="J149" i="5"/>
  <c r="I149" i="5"/>
  <c r="A149" i="5"/>
  <c r="J148" i="5"/>
  <c r="I148" i="5"/>
  <c r="A148" i="5"/>
  <c r="J147" i="5"/>
  <c r="I147" i="5"/>
  <c r="A147" i="5"/>
  <c r="B146" i="6" s="1"/>
  <c r="J146" i="5"/>
  <c r="I146" i="5"/>
  <c r="A146" i="5"/>
  <c r="J145" i="5"/>
  <c r="I145" i="5"/>
  <c r="A145" i="5"/>
  <c r="J144" i="5"/>
  <c r="I144" i="5"/>
  <c r="A144" i="5"/>
  <c r="J143" i="5"/>
  <c r="I143" i="5"/>
  <c r="A143" i="5"/>
  <c r="J142" i="5"/>
  <c r="I142" i="5"/>
  <c r="A142" i="5"/>
  <c r="J141" i="5"/>
  <c r="I141" i="5"/>
  <c r="A141" i="5"/>
  <c r="J140" i="5"/>
  <c r="I140" i="5"/>
  <c r="A140" i="5"/>
  <c r="J139" i="5"/>
  <c r="I139" i="5"/>
  <c r="A139" i="5"/>
  <c r="F138" i="6" s="1"/>
  <c r="J138" i="5"/>
  <c r="I138" i="5"/>
  <c r="A138" i="5"/>
  <c r="J137" i="5"/>
  <c r="I137" i="5"/>
  <c r="A137" i="5"/>
  <c r="J136" i="5"/>
  <c r="I136" i="5"/>
  <c r="A136" i="5"/>
  <c r="J135" i="5"/>
  <c r="I135" i="5"/>
  <c r="A135" i="5"/>
  <c r="J134" i="5"/>
  <c r="I134" i="5"/>
  <c r="A134" i="5"/>
  <c r="J133" i="5"/>
  <c r="I133" i="5"/>
  <c r="A133" i="5"/>
  <c r="F132" i="6" s="1"/>
  <c r="J132" i="5"/>
  <c r="I132" i="5"/>
  <c r="A132" i="5"/>
  <c r="J131" i="5"/>
  <c r="I131" i="5"/>
  <c r="A131" i="5"/>
  <c r="J130" i="6" s="1"/>
  <c r="J130" i="5"/>
  <c r="I130" i="5"/>
  <c r="A130" i="5"/>
  <c r="J129" i="5"/>
  <c r="I129" i="5"/>
  <c r="A129" i="5"/>
  <c r="J128" i="5"/>
  <c r="I128" i="5"/>
  <c r="A128" i="5"/>
  <c r="H127" i="6" s="1"/>
  <c r="J127" i="5"/>
  <c r="I127" i="5"/>
  <c r="A127" i="5"/>
  <c r="J126" i="5"/>
  <c r="I126" i="5"/>
  <c r="A126" i="5"/>
  <c r="J125" i="5"/>
  <c r="I125" i="5"/>
  <c r="A125" i="5"/>
  <c r="J124" i="6" s="1"/>
  <c r="J124" i="5"/>
  <c r="I124" i="5"/>
  <c r="A124" i="5"/>
  <c r="J123" i="5"/>
  <c r="I123" i="5"/>
  <c r="A123" i="5"/>
  <c r="J122" i="5"/>
  <c r="I122" i="5"/>
  <c r="A122" i="5"/>
  <c r="J121" i="5"/>
  <c r="I121" i="5"/>
  <c r="A121" i="5"/>
  <c r="J120" i="5"/>
  <c r="I120" i="5"/>
  <c r="A120" i="5"/>
  <c r="J119" i="5"/>
  <c r="I119" i="5"/>
  <c r="A119" i="5"/>
  <c r="J118" i="6" s="1"/>
  <c r="J118" i="5"/>
  <c r="I118" i="5"/>
  <c r="A118" i="5"/>
  <c r="A117" i="6" s="1"/>
  <c r="J117" i="5"/>
  <c r="I117" i="5"/>
  <c r="A117" i="5"/>
  <c r="J116" i="5"/>
  <c r="I116" i="5"/>
  <c r="A116" i="5"/>
  <c r="J115" i="5"/>
  <c r="I115" i="5"/>
  <c r="A115" i="5"/>
  <c r="B114" i="6" s="1"/>
  <c r="J114" i="5"/>
  <c r="I114" i="5"/>
  <c r="A114" i="5"/>
  <c r="J113" i="5"/>
  <c r="I113" i="5"/>
  <c r="A113" i="5"/>
  <c r="J112" i="5"/>
  <c r="I112" i="5"/>
  <c r="A112" i="5"/>
  <c r="J111" i="5"/>
  <c r="I111" i="5"/>
  <c r="A111" i="5"/>
  <c r="J110" i="5"/>
  <c r="I110" i="5"/>
  <c r="A110" i="5"/>
  <c r="J109" i="5"/>
  <c r="I109" i="5"/>
  <c r="A109" i="5"/>
  <c r="J108" i="5"/>
  <c r="I108" i="5"/>
  <c r="A108" i="5"/>
  <c r="J107" i="5"/>
  <c r="I107" i="5"/>
  <c r="A107" i="5"/>
  <c r="F106" i="6" s="1"/>
  <c r="J106" i="5"/>
  <c r="I106" i="5"/>
  <c r="A106" i="5"/>
  <c r="J105" i="5"/>
  <c r="I105" i="5"/>
  <c r="A105" i="5"/>
  <c r="J104" i="5"/>
  <c r="I104" i="5"/>
  <c r="A104" i="5"/>
  <c r="D103" i="6" s="1"/>
  <c r="J103" i="5"/>
  <c r="I103" i="5"/>
  <c r="A103" i="5"/>
  <c r="J102" i="5"/>
  <c r="I102" i="5"/>
  <c r="A102" i="5"/>
  <c r="I101" i="6" s="1"/>
  <c r="J101" i="5"/>
  <c r="I101" i="5"/>
  <c r="A101" i="5"/>
  <c r="F100" i="6" s="1"/>
  <c r="J100" i="5"/>
  <c r="I100" i="5"/>
  <c r="A100" i="5"/>
  <c r="J99" i="5"/>
  <c r="I99" i="5"/>
  <c r="A99" i="5"/>
  <c r="J98" i="5"/>
  <c r="I98" i="5"/>
  <c r="A98" i="5"/>
  <c r="J97" i="5"/>
  <c r="I97" i="5"/>
  <c r="A97" i="5"/>
  <c r="J96" i="5"/>
  <c r="I96" i="5"/>
  <c r="A96" i="5"/>
  <c r="H95" i="6" s="1"/>
  <c r="J95" i="5"/>
  <c r="I95" i="5"/>
  <c r="A95" i="5"/>
  <c r="J94" i="5"/>
  <c r="I94" i="5"/>
  <c r="A94" i="5"/>
  <c r="J93" i="5"/>
  <c r="I93" i="5"/>
  <c r="A93" i="5"/>
  <c r="G92" i="6" s="1"/>
  <c r="J92" i="5"/>
  <c r="I92" i="5"/>
  <c r="A92" i="5"/>
  <c r="J91" i="5"/>
  <c r="I91" i="5"/>
  <c r="A91" i="5"/>
  <c r="J90" i="5"/>
  <c r="I90" i="5"/>
  <c r="A90" i="5"/>
  <c r="J89" i="5"/>
  <c r="I89" i="5"/>
  <c r="A89" i="5"/>
  <c r="J88" i="5"/>
  <c r="I88" i="5"/>
  <c r="A88" i="5"/>
  <c r="D87" i="6" s="1"/>
  <c r="J87" i="5"/>
  <c r="I87" i="5"/>
  <c r="A87" i="5"/>
  <c r="J86" i="6" s="1"/>
  <c r="J86" i="5"/>
  <c r="I86" i="5"/>
  <c r="A86" i="5"/>
  <c r="J85" i="5"/>
  <c r="I85" i="5"/>
  <c r="A85" i="5"/>
  <c r="B84" i="6" s="1"/>
  <c r="J84" i="5"/>
  <c r="I84" i="5"/>
  <c r="A84" i="5"/>
  <c r="J83" i="5"/>
  <c r="I83" i="5"/>
  <c r="A83" i="5"/>
  <c r="J82" i="6" s="1"/>
  <c r="J82" i="5"/>
  <c r="I82" i="5"/>
  <c r="A82" i="5"/>
  <c r="J81" i="5"/>
  <c r="I81" i="5"/>
  <c r="A81" i="5"/>
  <c r="J80" i="5"/>
  <c r="I80" i="5"/>
  <c r="A80" i="5"/>
  <c r="J79" i="5"/>
  <c r="I79" i="5"/>
  <c r="A79" i="5"/>
  <c r="J78" i="5"/>
  <c r="I78" i="5"/>
  <c r="A78" i="5"/>
  <c r="J77" i="5"/>
  <c r="I77" i="5"/>
  <c r="A77" i="5"/>
  <c r="J76" i="5"/>
  <c r="I76" i="5"/>
  <c r="A76" i="5"/>
  <c r="J75" i="5"/>
  <c r="I75" i="5"/>
  <c r="A75" i="5"/>
  <c r="F74" i="6" s="1"/>
  <c r="J74" i="5"/>
  <c r="I74" i="5"/>
  <c r="A74" i="5"/>
  <c r="J73" i="5"/>
  <c r="I73" i="5"/>
  <c r="A73" i="5"/>
  <c r="J72" i="5"/>
  <c r="I72" i="5"/>
  <c r="A72" i="5"/>
  <c r="D71" i="6" s="1"/>
  <c r="J71" i="5"/>
  <c r="I71" i="5"/>
  <c r="A71" i="5"/>
  <c r="F70" i="6" s="1"/>
  <c r="J70" i="5"/>
  <c r="I70" i="5"/>
  <c r="A70" i="5"/>
  <c r="J69" i="5"/>
  <c r="I69" i="5"/>
  <c r="A69" i="5"/>
  <c r="B68" i="6" s="1"/>
  <c r="J68" i="5"/>
  <c r="I68" i="5"/>
  <c r="A68" i="5"/>
  <c r="J67" i="5"/>
  <c r="I67" i="5"/>
  <c r="A67" i="5"/>
  <c r="J66" i="6" s="1"/>
  <c r="J66" i="5"/>
  <c r="I66" i="5"/>
  <c r="A66" i="5"/>
  <c r="J65" i="5"/>
  <c r="I65" i="5"/>
  <c r="A65" i="5"/>
  <c r="J64" i="5"/>
  <c r="I64" i="5"/>
  <c r="A64" i="5"/>
  <c r="J63" i="5"/>
  <c r="I63" i="5"/>
  <c r="A63" i="5"/>
  <c r="C62" i="6" s="1"/>
  <c r="J62" i="5"/>
  <c r="I62" i="5"/>
  <c r="A62" i="5"/>
  <c r="J61" i="5"/>
  <c r="I61" i="5"/>
  <c r="A61" i="5"/>
  <c r="J60" i="5"/>
  <c r="I60" i="5"/>
  <c r="A60" i="5"/>
  <c r="J59" i="5"/>
  <c r="I59" i="5"/>
  <c r="A59" i="5"/>
  <c r="C58" i="6" s="1"/>
  <c r="J58" i="5"/>
  <c r="I58" i="5"/>
  <c r="A58" i="5"/>
  <c r="J57" i="5"/>
  <c r="I57" i="5"/>
  <c r="A57" i="5"/>
  <c r="J56" i="5"/>
  <c r="I56" i="5"/>
  <c r="A56" i="5"/>
  <c r="J55" i="5"/>
  <c r="I55" i="5"/>
  <c r="A55" i="5"/>
  <c r="J54" i="6" s="1"/>
  <c r="J54" i="5"/>
  <c r="I54" i="5"/>
  <c r="A54" i="5"/>
  <c r="I53" i="6" s="1"/>
  <c r="J53" i="5"/>
  <c r="I53" i="5"/>
  <c r="A53" i="5"/>
  <c r="J52" i="5"/>
  <c r="I52" i="5"/>
  <c r="A52" i="5"/>
  <c r="J51" i="5"/>
  <c r="I51" i="5"/>
  <c r="A51" i="5"/>
  <c r="J50" i="6" s="1"/>
  <c r="J50" i="5"/>
  <c r="I50" i="5"/>
  <c r="A50" i="5"/>
  <c r="J49" i="5"/>
  <c r="I49" i="5"/>
  <c r="A49" i="5"/>
  <c r="J48" i="5"/>
  <c r="I48" i="5"/>
  <c r="A48" i="5"/>
  <c r="H47" i="6" s="1"/>
  <c r="J47" i="5"/>
  <c r="I47" i="5"/>
  <c r="A47" i="5"/>
  <c r="B46" i="6" s="1"/>
  <c r="J46" i="5"/>
  <c r="I46" i="5"/>
  <c r="A46" i="5"/>
  <c r="H45" i="6" s="1"/>
  <c r="J45" i="5"/>
  <c r="I45" i="5"/>
  <c r="A45" i="5"/>
  <c r="J44" i="5"/>
  <c r="I44" i="5"/>
  <c r="A44" i="5"/>
  <c r="J43" i="5"/>
  <c r="I43" i="5"/>
  <c r="A43" i="5"/>
  <c r="F42" i="6" s="1"/>
  <c r="J42" i="5"/>
  <c r="I42" i="5"/>
  <c r="A42" i="5"/>
  <c r="J41" i="5"/>
  <c r="I41" i="5"/>
  <c r="A41" i="5"/>
  <c r="J40" i="5"/>
  <c r="I40" i="5"/>
  <c r="A40" i="5"/>
  <c r="J39" i="6" s="1"/>
  <c r="J39" i="5"/>
  <c r="I39" i="5"/>
  <c r="A39" i="5"/>
  <c r="A38" i="6" s="1"/>
  <c r="J38" i="5"/>
  <c r="I38" i="5"/>
  <c r="A38" i="5"/>
  <c r="I37" i="6" s="1"/>
  <c r="J37" i="5"/>
  <c r="I37" i="5"/>
  <c r="A37" i="5"/>
  <c r="G36" i="6" s="1"/>
  <c r="J36" i="5"/>
  <c r="I36" i="5"/>
  <c r="A36" i="5"/>
  <c r="J35" i="5"/>
  <c r="I35" i="5"/>
  <c r="A35" i="5"/>
  <c r="I34" i="6" s="1"/>
  <c r="J34" i="5"/>
  <c r="I34" i="5"/>
  <c r="A34" i="5"/>
  <c r="H33" i="6" s="1"/>
  <c r="J33" i="5"/>
  <c r="I33" i="5"/>
  <c r="A33" i="5"/>
  <c r="J32" i="5"/>
  <c r="I32" i="5"/>
  <c r="A32" i="5"/>
  <c r="I31" i="6" s="1"/>
  <c r="J31" i="5"/>
  <c r="I31" i="5"/>
  <c r="A31" i="5"/>
  <c r="D30" i="6" s="1"/>
  <c r="J30" i="5"/>
  <c r="I30" i="5"/>
  <c r="A30" i="5"/>
  <c r="E29" i="6" s="1"/>
  <c r="J29" i="5"/>
  <c r="I29" i="5"/>
  <c r="A29" i="5"/>
  <c r="H28" i="6" s="1"/>
  <c r="J28" i="5"/>
  <c r="I28" i="5"/>
  <c r="A28" i="5"/>
  <c r="A27" i="6" s="1"/>
  <c r="J27" i="5"/>
  <c r="I27" i="5"/>
  <c r="A27" i="5"/>
  <c r="G26" i="6" s="1"/>
  <c r="J26" i="5"/>
  <c r="I26" i="5"/>
  <c r="A26" i="5"/>
  <c r="J25" i="6" s="1"/>
  <c r="J25" i="5"/>
  <c r="I25" i="5"/>
  <c r="A25" i="5"/>
  <c r="J24" i="5"/>
  <c r="I24" i="5"/>
  <c r="A24" i="5"/>
  <c r="E23" i="6" s="1"/>
  <c r="J23" i="5"/>
  <c r="I23" i="5"/>
  <c r="A23" i="5"/>
  <c r="G22" i="6" s="1"/>
  <c r="J22" i="5"/>
  <c r="I22" i="5"/>
  <c r="A22" i="5"/>
  <c r="E21" i="6" s="1"/>
  <c r="J21" i="5"/>
  <c r="I21" i="5"/>
  <c r="A21" i="5"/>
  <c r="J20" i="5"/>
  <c r="I20" i="5"/>
  <c r="A20" i="5"/>
  <c r="F19" i="6" s="1"/>
  <c r="J19" i="5"/>
  <c r="I19" i="5"/>
  <c r="A19" i="5"/>
  <c r="G18" i="6" s="1"/>
  <c r="J18" i="5"/>
  <c r="I18" i="5"/>
  <c r="A18" i="5"/>
  <c r="J17" i="5"/>
  <c r="I17" i="5"/>
  <c r="A17" i="5"/>
  <c r="J16" i="5"/>
  <c r="I16" i="5"/>
  <c r="A16" i="5"/>
  <c r="I15" i="6" s="1"/>
  <c r="J15" i="5"/>
  <c r="I15" i="5"/>
  <c r="A15" i="5"/>
  <c r="J14" i="5"/>
  <c r="I14" i="5"/>
  <c r="A14" i="5"/>
  <c r="E13" i="6" s="1"/>
  <c r="J13" i="5"/>
  <c r="I13" i="5"/>
  <c r="A13" i="5"/>
  <c r="G12" i="6" s="1"/>
  <c r="J12" i="5"/>
  <c r="I12" i="5"/>
  <c r="A12" i="5"/>
  <c r="J11" i="5"/>
  <c r="I11" i="5"/>
  <c r="A11" i="5"/>
  <c r="G10" i="6" s="1"/>
  <c r="J10" i="5"/>
  <c r="I10" i="5"/>
  <c r="A10" i="5"/>
  <c r="A9" i="6" s="1"/>
  <c r="J9" i="5"/>
  <c r="I9" i="5"/>
  <c r="A9" i="5"/>
  <c r="J8" i="5"/>
  <c r="I8" i="5"/>
  <c r="A8" i="5"/>
  <c r="F7" i="6" s="1"/>
  <c r="J7" i="5"/>
  <c r="I7" i="5"/>
  <c r="A7" i="5"/>
  <c r="J6" i="5"/>
  <c r="I6" i="5"/>
  <c r="A6" i="5"/>
  <c r="J5" i="5"/>
  <c r="I5" i="5"/>
  <c r="A5" i="5"/>
  <c r="G4" i="6" s="1"/>
  <c r="H19" i="4"/>
  <c r="F18" i="4"/>
  <c r="E18" i="4"/>
  <c r="C18" i="4"/>
  <c r="B18" i="4"/>
  <c r="I18" i="4" s="1"/>
  <c r="F17" i="4"/>
  <c r="E17" i="4"/>
  <c r="C17" i="4"/>
  <c r="B17" i="4"/>
  <c r="I17" i="4" s="1"/>
  <c r="F16" i="4"/>
  <c r="E16" i="4"/>
  <c r="C16" i="4"/>
  <c r="B16" i="4"/>
  <c r="I16" i="4" s="1"/>
  <c r="F15" i="4"/>
  <c r="E15" i="4"/>
  <c r="C15" i="4"/>
  <c r="B15" i="4"/>
  <c r="I15" i="4" s="1"/>
  <c r="F14" i="4"/>
  <c r="E14" i="4"/>
  <c r="C14" i="4"/>
  <c r="B14" i="4"/>
  <c r="F13" i="4"/>
  <c r="E13" i="4"/>
  <c r="C13" i="4"/>
  <c r="B13" i="4"/>
  <c r="F12" i="4"/>
  <c r="E12" i="4"/>
  <c r="C12" i="4"/>
  <c r="B12" i="4"/>
  <c r="I12" i="4" s="1"/>
  <c r="F11" i="4"/>
  <c r="E11" i="4"/>
  <c r="C11" i="4"/>
  <c r="B11" i="4"/>
  <c r="F10" i="4"/>
  <c r="E10" i="4"/>
  <c r="C10" i="4"/>
  <c r="B10" i="4"/>
  <c r="I10" i="4" s="1"/>
  <c r="F9" i="4"/>
  <c r="F19" i="4" s="1"/>
  <c r="E9" i="4"/>
  <c r="C9" i="4"/>
  <c r="B9" i="4"/>
  <c r="L5" i="4"/>
  <c r="J5" i="4"/>
  <c r="D5" i="4"/>
  <c r="B5" i="4"/>
  <c r="F5" i="4" s="1"/>
  <c r="A2" i="4"/>
  <c r="J5" i="1"/>
  <c r="H5" i="1"/>
  <c r="D5" i="1"/>
  <c r="B5" i="1"/>
  <c r="A2" i="1"/>
  <c r="H4" i="6" l="1"/>
  <c r="D11" i="4"/>
  <c r="I11" i="4"/>
  <c r="D14" i="4"/>
  <c r="D10" i="4"/>
  <c r="E19" i="4"/>
  <c r="D13" i="4"/>
  <c r="I14" i="4"/>
  <c r="D18" i="4"/>
  <c r="D12" i="4"/>
  <c r="D15" i="4"/>
  <c r="D17" i="4"/>
  <c r="B19" i="4"/>
  <c r="I19" i="4" s="1"/>
  <c r="C19" i="4"/>
  <c r="N117" i="6"/>
  <c r="M117" i="6"/>
  <c r="K117" i="6"/>
  <c r="L117" i="6"/>
  <c r="N149" i="6"/>
  <c r="M149" i="6"/>
  <c r="K149" i="6"/>
  <c r="L149" i="6"/>
  <c r="L27" i="6"/>
  <c r="K27" i="6"/>
  <c r="N27" i="6"/>
  <c r="M27" i="6"/>
  <c r="M38" i="6"/>
  <c r="L38" i="6"/>
  <c r="N38" i="6"/>
  <c r="K38" i="6"/>
  <c r="N9" i="6"/>
  <c r="L9" i="6"/>
  <c r="K9" i="6"/>
  <c r="M9" i="6"/>
  <c r="H5" i="6"/>
  <c r="G5" i="6"/>
  <c r="F5" i="6"/>
  <c r="D5" i="6"/>
  <c r="C5" i="6"/>
  <c r="G141" i="6"/>
  <c r="F141" i="6"/>
  <c r="E141" i="6"/>
  <c r="C141" i="6"/>
  <c r="J141" i="6"/>
  <c r="B141" i="6"/>
  <c r="A141" i="6"/>
  <c r="I141" i="6"/>
  <c r="G181" i="6"/>
  <c r="C181" i="6"/>
  <c r="I181" i="6"/>
  <c r="H181" i="6"/>
  <c r="F181" i="6"/>
  <c r="D181" i="6"/>
  <c r="B181" i="6"/>
  <c r="A181" i="6"/>
  <c r="G189" i="6"/>
  <c r="F189" i="6"/>
  <c r="E189" i="6"/>
  <c r="C189" i="6"/>
  <c r="I189" i="6"/>
  <c r="H189" i="6"/>
  <c r="D189" i="6"/>
  <c r="A189" i="6"/>
  <c r="J189" i="6"/>
  <c r="B189" i="6"/>
  <c r="G197" i="6"/>
  <c r="F197" i="6"/>
  <c r="E197" i="6"/>
  <c r="C197" i="6"/>
  <c r="I197" i="6"/>
  <c r="H197" i="6"/>
  <c r="D197" i="6"/>
  <c r="A197" i="6"/>
  <c r="G205" i="6"/>
  <c r="F205" i="6"/>
  <c r="E205" i="6"/>
  <c r="C205" i="6"/>
  <c r="I205" i="6"/>
  <c r="H205" i="6"/>
  <c r="D205" i="6"/>
  <c r="A205" i="6"/>
  <c r="J205" i="6"/>
  <c r="B205" i="6"/>
  <c r="G229" i="6"/>
  <c r="F229" i="6"/>
  <c r="E229" i="6"/>
  <c r="C229" i="6"/>
  <c r="I229" i="6"/>
  <c r="H229" i="6"/>
  <c r="D229" i="6"/>
  <c r="A229" i="6"/>
  <c r="J229" i="6"/>
  <c r="B229" i="6"/>
  <c r="D245" i="6"/>
  <c r="H245" i="6"/>
  <c r="A245" i="6"/>
  <c r="F245" i="6"/>
  <c r="C245" i="6"/>
  <c r="J245" i="6"/>
  <c r="I245" i="6"/>
  <c r="G245" i="6"/>
  <c r="B245" i="6"/>
  <c r="D269" i="6"/>
  <c r="H269" i="6"/>
  <c r="F269" i="6"/>
  <c r="E269" i="6"/>
  <c r="A269" i="6"/>
  <c r="I269" i="6"/>
  <c r="J269" i="6"/>
  <c r="G269" i="6"/>
  <c r="B269" i="6"/>
  <c r="D301" i="6"/>
  <c r="C301" i="6"/>
  <c r="H301" i="6"/>
  <c r="F301" i="6"/>
  <c r="E301" i="6"/>
  <c r="I301" i="6"/>
  <c r="J301" i="6"/>
  <c r="G301" i="6"/>
  <c r="A301" i="6"/>
  <c r="B301" i="6"/>
  <c r="D309" i="6"/>
  <c r="C309" i="6"/>
  <c r="H309" i="6"/>
  <c r="I309" i="6"/>
  <c r="G309" i="6"/>
  <c r="B309" i="6"/>
  <c r="E309" i="6"/>
  <c r="A309" i="6"/>
  <c r="J309" i="6"/>
  <c r="E333" i="6"/>
  <c r="I333" i="6"/>
  <c r="A333" i="6"/>
  <c r="D333" i="6"/>
  <c r="C333" i="6"/>
  <c r="J333" i="6"/>
  <c r="F333" i="6"/>
  <c r="B333" i="6"/>
  <c r="H333" i="6"/>
  <c r="G333" i="6"/>
  <c r="E357" i="6"/>
  <c r="D357" i="6"/>
  <c r="I357" i="6"/>
  <c r="A357" i="6"/>
  <c r="G357" i="6"/>
  <c r="J357" i="6"/>
  <c r="C357" i="6"/>
  <c r="B357" i="6"/>
  <c r="H357" i="6"/>
  <c r="F357" i="6"/>
  <c r="E365" i="6"/>
  <c r="D365" i="6"/>
  <c r="I365" i="6"/>
  <c r="A365" i="6"/>
  <c r="G365" i="6"/>
  <c r="J365" i="6"/>
  <c r="C365" i="6"/>
  <c r="F365" i="6"/>
  <c r="H365" i="6"/>
  <c r="B365" i="6"/>
  <c r="E381" i="6"/>
  <c r="D381" i="6"/>
  <c r="I381" i="6"/>
  <c r="A381" i="6"/>
  <c r="G381" i="6"/>
  <c r="J381" i="6"/>
  <c r="C381" i="6"/>
  <c r="F381" i="6"/>
  <c r="H381" i="6"/>
  <c r="B381" i="6"/>
  <c r="E397" i="6"/>
  <c r="D397" i="6"/>
  <c r="I397" i="6"/>
  <c r="A397" i="6"/>
  <c r="G397" i="6"/>
  <c r="J397" i="6"/>
  <c r="C397" i="6"/>
  <c r="F397" i="6"/>
  <c r="B397" i="6"/>
  <c r="H397" i="6"/>
  <c r="J405" i="6"/>
  <c r="B405" i="6"/>
  <c r="I405" i="6"/>
  <c r="F405" i="6"/>
  <c r="D405" i="6"/>
  <c r="C405" i="6"/>
  <c r="A405" i="6"/>
  <c r="G405" i="6"/>
  <c r="E405" i="6"/>
  <c r="H405" i="6"/>
  <c r="J429" i="6"/>
  <c r="B429" i="6"/>
  <c r="E429" i="6"/>
  <c r="H429" i="6"/>
  <c r="D429" i="6"/>
  <c r="G429" i="6"/>
  <c r="C429" i="6"/>
  <c r="I429" i="6"/>
  <c r="F429" i="6"/>
  <c r="A429" i="6"/>
  <c r="J437" i="6"/>
  <c r="B437" i="6"/>
  <c r="C437" i="6"/>
  <c r="G437" i="6"/>
  <c r="F437" i="6"/>
  <c r="D437" i="6"/>
  <c r="I437" i="6"/>
  <c r="H437" i="6"/>
  <c r="E437" i="6"/>
  <c r="A437" i="6"/>
  <c r="J445" i="6"/>
  <c r="B445" i="6"/>
  <c r="I445" i="6"/>
  <c r="E445" i="6"/>
  <c r="A445" i="6"/>
  <c r="H445" i="6"/>
  <c r="G445" i="6"/>
  <c r="F445" i="6"/>
  <c r="D445" i="6"/>
  <c r="C445" i="6"/>
  <c r="J453" i="6"/>
  <c r="B453" i="6"/>
  <c r="G453" i="6"/>
  <c r="C453" i="6"/>
  <c r="F453" i="6"/>
  <c r="D453" i="6"/>
  <c r="A453" i="6"/>
  <c r="H453" i="6"/>
  <c r="I453" i="6"/>
  <c r="E453" i="6"/>
  <c r="J461" i="6"/>
  <c r="B461" i="6"/>
  <c r="E461" i="6"/>
  <c r="I461" i="6"/>
  <c r="H461" i="6"/>
  <c r="D461" i="6"/>
  <c r="A461" i="6"/>
  <c r="G461" i="6"/>
  <c r="F461" i="6"/>
  <c r="C461" i="6"/>
  <c r="J469" i="6"/>
  <c r="B469" i="6"/>
  <c r="D469" i="6"/>
  <c r="G469" i="6"/>
  <c r="A469" i="6"/>
  <c r="I469" i="6"/>
  <c r="H469" i="6"/>
  <c r="C469" i="6"/>
  <c r="F469" i="6"/>
  <c r="E469" i="6"/>
  <c r="J477" i="6"/>
  <c r="B477" i="6"/>
  <c r="D477" i="6"/>
  <c r="A477" i="6"/>
  <c r="G477" i="6"/>
  <c r="I477" i="6"/>
  <c r="E477" i="6"/>
  <c r="H477" i="6"/>
  <c r="F477" i="6"/>
  <c r="C477" i="6"/>
  <c r="J485" i="6"/>
  <c r="B485" i="6"/>
  <c r="D485" i="6"/>
  <c r="G485" i="6"/>
  <c r="A485" i="6"/>
  <c r="F485" i="6"/>
  <c r="C485" i="6"/>
  <c r="I485" i="6"/>
  <c r="H485" i="6"/>
  <c r="E485" i="6"/>
  <c r="J493" i="6"/>
  <c r="B493" i="6"/>
  <c r="D493" i="6"/>
  <c r="A493" i="6"/>
  <c r="G493" i="6"/>
  <c r="H493" i="6"/>
  <c r="E493" i="6"/>
  <c r="I493" i="6"/>
  <c r="F493" i="6"/>
  <c r="C493" i="6"/>
  <c r="J501" i="6"/>
  <c r="B501" i="6"/>
  <c r="I501" i="6"/>
  <c r="A501" i="6"/>
  <c r="D501" i="6"/>
  <c r="C501" i="6"/>
  <c r="H501" i="6"/>
  <c r="F501" i="6"/>
  <c r="E501" i="6"/>
  <c r="G501" i="6"/>
  <c r="I5" i="6"/>
  <c r="L7" i="6"/>
  <c r="K7" i="6"/>
  <c r="B13" i="6"/>
  <c r="F37" i="6"/>
  <c r="H141" i="6"/>
  <c r="J181" i="6"/>
  <c r="E245" i="6"/>
  <c r="N278" i="6"/>
  <c r="M278" i="6"/>
  <c r="K278" i="6"/>
  <c r="L278" i="6"/>
  <c r="D9" i="4"/>
  <c r="I13" i="4"/>
  <c r="F8" i="6"/>
  <c r="E8" i="6"/>
  <c r="D8" i="6"/>
  <c r="J8" i="6"/>
  <c r="B8" i="6"/>
  <c r="I8" i="6"/>
  <c r="A8" i="6"/>
  <c r="F16" i="6"/>
  <c r="E16" i="6"/>
  <c r="D16" i="6"/>
  <c r="J16" i="6"/>
  <c r="B16" i="6"/>
  <c r="I16" i="6"/>
  <c r="A16" i="6"/>
  <c r="F24" i="6"/>
  <c r="E24" i="6"/>
  <c r="D24" i="6"/>
  <c r="J24" i="6"/>
  <c r="B24" i="6"/>
  <c r="I24" i="6"/>
  <c r="A24" i="6"/>
  <c r="I32" i="6"/>
  <c r="A32" i="6"/>
  <c r="H32" i="6"/>
  <c r="J32" i="6"/>
  <c r="G32" i="6"/>
  <c r="F32" i="6"/>
  <c r="D32" i="6"/>
  <c r="C32" i="6"/>
  <c r="I40" i="6"/>
  <c r="A40" i="6"/>
  <c r="H40" i="6"/>
  <c r="D40" i="6"/>
  <c r="C40" i="6"/>
  <c r="B40" i="6"/>
  <c r="J40" i="6"/>
  <c r="G40" i="6"/>
  <c r="E48" i="6"/>
  <c r="D48" i="6"/>
  <c r="C48" i="6"/>
  <c r="I48" i="6"/>
  <c r="A48" i="6"/>
  <c r="H48" i="6"/>
  <c r="B48" i="6"/>
  <c r="J48" i="6"/>
  <c r="E56" i="6"/>
  <c r="D56" i="6"/>
  <c r="C56" i="6"/>
  <c r="I56" i="6"/>
  <c r="A56" i="6"/>
  <c r="H56" i="6"/>
  <c r="G56" i="6"/>
  <c r="F56" i="6"/>
  <c r="E64" i="6"/>
  <c r="D64" i="6"/>
  <c r="C64" i="6"/>
  <c r="I64" i="6"/>
  <c r="A64" i="6"/>
  <c r="H64" i="6"/>
  <c r="J64" i="6"/>
  <c r="G64" i="6"/>
  <c r="B64" i="6"/>
  <c r="E72" i="6"/>
  <c r="D72" i="6"/>
  <c r="C72" i="6"/>
  <c r="I72" i="6"/>
  <c r="A72" i="6"/>
  <c r="H72" i="6"/>
  <c r="G72" i="6"/>
  <c r="F72" i="6"/>
  <c r="B72" i="6"/>
  <c r="E80" i="6"/>
  <c r="D80" i="6"/>
  <c r="C80" i="6"/>
  <c r="I80" i="6"/>
  <c r="A80" i="6"/>
  <c r="H80" i="6"/>
  <c r="B80" i="6"/>
  <c r="J80" i="6"/>
  <c r="E88" i="6"/>
  <c r="D88" i="6"/>
  <c r="C88" i="6"/>
  <c r="I88" i="6"/>
  <c r="A88" i="6"/>
  <c r="H88" i="6"/>
  <c r="G88" i="6"/>
  <c r="F88" i="6"/>
  <c r="E96" i="6"/>
  <c r="D96" i="6"/>
  <c r="C96" i="6"/>
  <c r="I96" i="6"/>
  <c r="A96" i="6"/>
  <c r="H96" i="6"/>
  <c r="J96" i="6"/>
  <c r="G96" i="6"/>
  <c r="B96" i="6"/>
  <c r="E104" i="6"/>
  <c r="D104" i="6"/>
  <c r="C104" i="6"/>
  <c r="I104" i="6"/>
  <c r="A104" i="6"/>
  <c r="H104" i="6"/>
  <c r="G104" i="6"/>
  <c r="F104" i="6"/>
  <c r="B104" i="6"/>
  <c r="E112" i="6"/>
  <c r="D112" i="6"/>
  <c r="C112" i="6"/>
  <c r="I112" i="6"/>
  <c r="A112" i="6"/>
  <c r="H112" i="6"/>
  <c r="B112" i="6"/>
  <c r="J112" i="6"/>
  <c r="E120" i="6"/>
  <c r="D120" i="6"/>
  <c r="C120" i="6"/>
  <c r="I120" i="6"/>
  <c r="A120" i="6"/>
  <c r="H120" i="6"/>
  <c r="J120" i="6"/>
  <c r="G120" i="6"/>
  <c r="F120" i="6"/>
  <c r="E128" i="6"/>
  <c r="D128" i="6"/>
  <c r="C128" i="6"/>
  <c r="I128" i="6"/>
  <c r="A128" i="6"/>
  <c r="H128" i="6"/>
  <c r="J128" i="6"/>
  <c r="G128" i="6"/>
  <c r="F128" i="6"/>
  <c r="B128" i="6"/>
  <c r="E136" i="6"/>
  <c r="D136" i="6"/>
  <c r="C136" i="6"/>
  <c r="I136" i="6"/>
  <c r="A136" i="6"/>
  <c r="H136" i="6"/>
  <c r="G136" i="6"/>
  <c r="F136" i="6"/>
  <c r="B136" i="6"/>
  <c r="E144" i="6"/>
  <c r="D144" i="6"/>
  <c r="C144" i="6"/>
  <c r="I144" i="6"/>
  <c r="A144" i="6"/>
  <c r="H144" i="6"/>
  <c r="B144" i="6"/>
  <c r="J144" i="6"/>
  <c r="E152" i="6"/>
  <c r="D152" i="6"/>
  <c r="C152" i="6"/>
  <c r="I152" i="6"/>
  <c r="A152" i="6"/>
  <c r="H152" i="6"/>
  <c r="J152" i="6"/>
  <c r="G152" i="6"/>
  <c r="F152" i="6"/>
  <c r="E160" i="6"/>
  <c r="D160" i="6"/>
  <c r="C160" i="6"/>
  <c r="I160" i="6"/>
  <c r="A160" i="6"/>
  <c r="H160" i="6"/>
  <c r="J160" i="6"/>
  <c r="G160" i="6"/>
  <c r="F160" i="6"/>
  <c r="B160" i="6"/>
  <c r="E168" i="6"/>
  <c r="I168" i="6"/>
  <c r="A168" i="6"/>
  <c r="J168" i="6"/>
  <c r="H168" i="6"/>
  <c r="G168" i="6"/>
  <c r="D168" i="6"/>
  <c r="C168" i="6"/>
  <c r="F168" i="6"/>
  <c r="B168" i="6"/>
  <c r="E176" i="6"/>
  <c r="I176" i="6"/>
  <c r="A176" i="6"/>
  <c r="D176" i="6"/>
  <c r="C176" i="6"/>
  <c r="B176" i="6"/>
  <c r="J176" i="6"/>
  <c r="H176" i="6"/>
  <c r="G176" i="6"/>
  <c r="F176" i="6"/>
  <c r="E184" i="6"/>
  <c r="I184" i="6"/>
  <c r="A184" i="6"/>
  <c r="J184" i="6"/>
  <c r="H184" i="6"/>
  <c r="G184" i="6"/>
  <c r="D184" i="6"/>
  <c r="C184" i="6"/>
  <c r="F184" i="6"/>
  <c r="B184" i="6"/>
  <c r="E192" i="6"/>
  <c r="D192" i="6"/>
  <c r="C192" i="6"/>
  <c r="I192" i="6"/>
  <c r="A192" i="6"/>
  <c r="J192" i="6"/>
  <c r="G192" i="6"/>
  <c r="F192" i="6"/>
  <c r="H192" i="6"/>
  <c r="B192" i="6"/>
  <c r="E200" i="6"/>
  <c r="D200" i="6"/>
  <c r="C200" i="6"/>
  <c r="I200" i="6"/>
  <c r="A200" i="6"/>
  <c r="J200" i="6"/>
  <c r="G200" i="6"/>
  <c r="F200" i="6"/>
  <c r="E208" i="6"/>
  <c r="D208" i="6"/>
  <c r="C208" i="6"/>
  <c r="I208" i="6"/>
  <c r="A208" i="6"/>
  <c r="J208" i="6"/>
  <c r="G208" i="6"/>
  <c r="F208" i="6"/>
  <c r="H208" i="6"/>
  <c r="B208" i="6"/>
  <c r="E216" i="6"/>
  <c r="D216" i="6"/>
  <c r="C216" i="6"/>
  <c r="I216" i="6"/>
  <c r="A216" i="6"/>
  <c r="J216" i="6"/>
  <c r="G216" i="6"/>
  <c r="F216" i="6"/>
  <c r="H216" i="6"/>
  <c r="B216" i="6"/>
  <c r="E224" i="6"/>
  <c r="D224" i="6"/>
  <c r="C224" i="6"/>
  <c r="I224" i="6"/>
  <c r="A224" i="6"/>
  <c r="J224" i="6"/>
  <c r="G224" i="6"/>
  <c r="F224" i="6"/>
  <c r="B224" i="6"/>
  <c r="I232" i="6"/>
  <c r="A232" i="6"/>
  <c r="B232" i="6"/>
  <c r="J232" i="6"/>
  <c r="H232" i="6"/>
  <c r="F232" i="6"/>
  <c r="D232" i="6"/>
  <c r="C232" i="6"/>
  <c r="G232" i="6"/>
  <c r="E232" i="6"/>
  <c r="J240" i="6"/>
  <c r="B240" i="6"/>
  <c r="F240" i="6"/>
  <c r="G240" i="6"/>
  <c r="A240" i="6"/>
  <c r="I240" i="6"/>
  <c r="H240" i="6"/>
  <c r="D240" i="6"/>
  <c r="E240" i="6"/>
  <c r="C240" i="6"/>
  <c r="J248" i="6"/>
  <c r="B248" i="6"/>
  <c r="F248" i="6"/>
  <c r="A248" i="6"/>
  <c r="G248" i="6"/>
  <c r="D248" i="6"/>
  <c r="H248" i="6"/>
  <c r="E248" i="6"/>
  <c r="C248" i="6"/>
  <c r="I248" i="6"/>
  <c r="J256" i="6"/>
  <c r="B256" i="6"/>
  <c r="F256" i="6"/>
  <c r="G256" i="6"/>
  <c r="E256" i="6"/>
  <c r="A256" i="6"/>
  <c r="I256" i="6"/>
  <c r="C256" i="6"/>
  <c r="H256" i="6"/>
  <c r="D256" i="6"/>
  <c r="J264" i="6"/>
  <c r="B264" i="6"/>
  <c r="F264" i="6"/>
  <c r="A264" i="6"/>
  <c r="G264" i="6"/>
  <c r="D264" i="6"/>
  <c r="H264" i="6"/>
  <c r="I264" i="6"/>
  <c r="C264" i="6"/>
  <c r="E264" i="6"/>
  <c r="J272" i="6"/>
  <c r="B272" i="6"/>
  <c r="F272" i="6"/>
  <c r="G272" i="6"/>
  <c r="E272" i="6"/>
  <c r="A272" i="6"/>
  <c r="I272" i="6"/>
  <c r="H272" i="6"/>
  <c r="C272" i="6"/>
  <c r="D272" i="6"/>
  <c r="J280" i="6"/>
  <c r="B280" i="6"/>
  <c r="F280" i="6"/>
  <c r="A280" i="6"/>
  <c r="G280" i="6"/>
  <c r="D280" i="6"/>
  <c r="H280" i="6"/>
  <c r="E280" i="6"/>
  <c r="C280" i="6"/>
  <c r="I280" i="6"/>
  <c r="J288" i="6"/>
  <c r="B288" i="6"/>
  <c r="I288" i="6"/>
  <c r="A288" i="6"/>
  <c r="F288" i="6"/>
  <c r="H288" i="6"/>
  <c r="G288" i="6"/>
  <c r="C288" i="6"/>
  <c r="D288" i="6"/>
  <c r="E288" i="6"/>
  <c r="J296" i="6"/>
  <c r="B296" i="6"/>
  <c r="I296" i="6"/>
  <c r="A296" i="6"/>
  <c r="F296" i="6"/>
  <c r="E296" i="6"/>
  <c r="C296" i="6"/>
  <c r="G296" i="6"/>
  <c r="D296" i="6"/>
  <c r="H296" i="6"/>
  <c r="J304" i="6"/>
  <c r="B304" i="6"/>
  <c r="I304" i="6"/>
  <c r="A304" i="6"/>
  <c r="F304" i="6"/>
  <c r="C304" i="6"/>
  <c r="H304" i="6"/>
  <c r="E304" i="6"/>
  <c r="G304" i="6"/>
  <c r="D304" i="6"/>
  <c r="J312" i="6"/>
  <c r="B312" i="6"/>
  <c r="I312" i="6"/>
  <c r="A312" i="6"/>
  <c r="F312" i="6"/>
  <c r="E312" i="6"/>
  <c r="D312" i="6"/>
  <c r="H312" i="6"/>
  <c r="G312" i="6"/>
  <c r="C312" i="6"/>
  <c r="J320" i="6"/>
  <c r="B320" i="6"/>
  <c r="I320" i="6"/>
  <c r="A320" i="6"/>
  <c r="F320" i="6"/>
  <c r="H320" i="6"/>
  <c r="G320" i="6"/>
  <c r="C320" i="6"/>
  <c r="D320" i="6"/>
  <c r="E320" i="6"/>
  <c r="C4" i="6"/>
  <c r="J5" i="6"/>
  <c r="E7" i="6"/>
  <c r="D10" i="6"/>
  <c r="G16" i="6"/>
  <c r="A21" i="6"/>
  <c r="I25" i="6"/>
  <c r="C30" i="6"/>
  <c r="C42" i="6"/>
  <c r="B50" i="6"/>
  <c r="F54" i="6"/>
  <c r="B100" i="6"/>
  <c r="C106" i="6"/>
  <c r="F112" i="6"/>
  <c r="F118" i="6"/>
  <c r="G124" i="6"/>
  <c r="J136" i="6"/>
  <c r="A161" i="6"/>
  <c r="D167" i="6"/>
  <c r="D175" i="6"/>
  <c r="E183" i="6"/>
  <c r="D194" i="6"/>
  <c r="A231" i="6"/>
  <c r="H13" i="6"/>
  <c r="G13" i="6"/>
  <c r="F13" i="6"/>
  <c r="D13" i="6"/>
  <c r="C13" i="6"/>
  <c r="C37" i="6"/>
  <c r="J37" i="6"/>
  <c r="B37" i="6"/>
  <c r="D37" i="6"/>
  <c r="A37" i="6"/>
  <c r="H37" i="6"/>
  <c r="G37" i="6"/>
  <c r="G53" i="6"/>
  <c r="F53" i="6"/>
  <c r="E53" i="6"/>
  <c r="C53" i="6"/>
  <c r="J53" i="6"/>
  <c r="B53" i="6"/>
  <c r="H53" i="6"/>
  <c r="D53" i="6"/>
  <c r="G77" i="6"/>
  <c r="F77" i="6"/>
  <c r="E77" i="6"/>
  <c r="C77" i="6"/>
  <c r="J77" i="6"/>
  <c r="B77" i="6"/>
  <c r="A77" i="6"/>
  <c r="I77" i="6"/>
  <c r="G93" i="6"/>
  <c r="F93" i="6"/>
  <c r="E93" i="6"/>
  <c r="C93" i="6"/>
  <c r="J93" i="6"/>
  <c r="B93" i="6"/>
  <c r="I93" i="6"/>
  <c r="H93" i="6"/>
  <c r="A93" i="6"/>
  <c r="G125" i="6"/>
  <c r="F125" i="6"/>
  <c r="E125" i="6"/>
  <c r="C125" i="6"/>
  <c r="J125" i="6"/>
  <c r="B125" i="6"/>
  <c r="I125" i="6"/>
  <c r="H125" i="6"/>
  <c r="D125" i="6"/>
  <c r="A125" i="6"/>
  <c r="G173" i="6"/>
  <c r="C173" i="6"/>
  <c r="D173" i="6"/>
  <c r="B173" i="6"/>
  <c r="A173" i="6"/>
  <c r="I173" i="6"/>
  <c r="H173" i="6"/>
  <c r="J173" i="6"/>
  <c r="G213" i="6"/>
  <c r="F213" i="6"/>
  <c r="E213" i="6"/>
  <c r="C213" i="6"/>
  <c r="I213" i="6"/>
  <c r="H213" i="6"/>
  <c r="D213" i="6"/>
  <c r="A213" i="6"/>
  <c r="J213" i="6"/>
  <c r="B213" i="6"/>
  <c r="D253" i="6"/>
  <c r="H253" i="6"/>
  <c r="F253" i="6"/>
  <c r="E253" i="6"/>
  <c r="A253" i="6"/>
  <c r="I253" i="6"/>
  <c r="B253" i="6"/>
  <c r="G253" i="6"/>
  <c r="C253" i="6"/>
  <c r="D261" i="6"/>
  <c r="H261" i="6"/>
  <c r="A261" i="6"/>
  <c r="J261" i="6"/>
  <c r="F261" i="6"/>
  <c r="C261" i="6"/>
  <c r="G261" i="6"/>
  <c r="I261" i="6"/>
  <c r="B261" i="6"/>
  <c r="D285" i="6"/>
  <c r="C285" i="6"/>
  <c r="H285" i="6"/>
  <c r="J285" i="6"/>
  <c r="F285" i="6"/>
  <c r="B285" i="6"/>
  <c r="G285" i="6"/>
  <c r="E285" i="6"/>
  <c r="A285" i="6"/>
  <c r="I285" i="6"/>
  <c r="D293" i="6"/>
  <c r="C293" i="6"/>
  <c r="H293" i="6"/>
  <c r="B293" i="6"/>
  <c r="A293" i="6"/>
  <c r="I293" i="6"/>
  <c r="F293" i="6"/>
  <c r="J293" i="6"/>
  <c r="G293" i="6"/>
  <c r="E293" i="6"/>
  <c r="D317" i="6"/>
  <c r="C317" i="6"/>
  <c r="H317" i="6"/>
  <c r="J317" i="6"/>
  <c r="F317" i="6"/>
  <c r="B317" i="6"/>
  <c r="G317" i="6"/>
  <c r="E317" i="6"/>
  <c r="I317" i="6"/>
  <c r="A317" i="6"/>
  <c r="E325" i="6"/>
  <c r="C325" i="6"/>
  <c r="B325" i="6"/>
  <c r="H325" i="6"/>
  <c r="J325" i="6"/>
  <c r="I325" i="6"/>
  <c r="D325" i="6"/>
  <c r="F325" i="6"/>
  <c r="A325" i="6"/>
  <c r="G325" i="6"/>
  <c r="E341" i="6"/>
  <c r="D341" i="6"/>
  <c r="I341" i="6"/>
  <c r="A341" i="6"/>
  <c r="G341" i="6"/>
  <c r="J341" i="6"/>
  <c r="C341" i="6"/>
  <c r="H341" i="6"/>
  <c r="B341" i="6"/>
  <c r="F341" i="6"/>
  <c r="E349" i="6"/>
  <c r="D349" i="6"/>
  <c r="I349" i="6"/>
  <c r="A349" i="6"/>
  <c r="G349" i="6"/>
  <c r="J349" i="6"/>
  <c r="C349" i="6"/>
  <c r="H349" i="6"/>
  <c r="B349" i="6"/>
  <c r="F349" i="6"/>
  <c r="E373" i="6"/>
  <c r="D373" i="6"/>
  <c r="I373" i="6"/>
  <c r="A373" i="6"/>
  <c r="G373" i="6"/>
  <c r="J373" i="6"/>
  <c r="C373" i="6"/>
  <c r="H373" i="6"/>
  <c r="F373" i="6"/>
  <c r="B373" i="6"/>
  <c r="E389" i="6"/>
  <c r="D389" i="6"/>
  <c r="I389" i="6"/>
  <c r="A389" i="6"/>
  <c r="G389" i="6"/>
  <c r="J389" i="6"/>
  <c r="C389" i="6"/>
  <c r="B389" i="6"/>
  <c r="F389" i="6"/>
  <c r="H389" i="6"/>
  <c r="J413" i="6"/>
  <c r="B413" i="6"/>
  <c r="H413" i="6"/>
  <c r="G413" i="6"/>
  <c r="D413" i="6"/>
  <c r="A413" i="6"/>
  <c r="F413" i="6"/>
  <c r="C413" i="6"/>
  <c r="E413" i="6"/>
  <c r="I413" i="6"/>
  <c r="J421" i="6"/>
  <c r="B421" i="6"/>
  <c r="F421" i="6"/>
  <c r="E421" i="6"/>
  <c r="A421" i="6"/>
  <c r="H421" i="6"/>
  <c r="D421" i="6"/>
  <c r="I421" i="6"/>
  <c r="G421" i="6"/>
  <c r="C421" i="6"/>
  <c r="D16" i="4"/>
  <c r="D11" i="6"/>
  <c r="C11" i="6"/>
  <c r="J11" i="6"/>
  <c r="B11" i="6"/>
  <c r="H11" i="6"/>
  <c r="G11" i="6"/>
  <c r="D19" i="6"/>
  <c r="C19" i="6"/>
  <c r="J19" i="6"/>
  <c r="B19" i="6"/>
  <c r="H19" i="6"/>
  <c r="G19" i="6"/>
  <c r="D27" i="6"/>
  <c r="C27" i="6"/>
  <c r="J27" i="6"/>
  <c r="B27" i="6"/>
  <c r="H27" i="6"/>
  <c r="G27" i="6"/>
  <c r="G35" i="6"/>
  <c r="F35" i="6"/>
  <c r="J35" i="6"/>
  <c r="I35" i="6"/>
  <c r="H35" i="6"/>
  <c r="D35" i="6"/>
  <c r="C35" i="6"/>
  <c r="C43" i="6"/>
  <c r="J43" i="6"/>
  <c r="B43" i="6"/>
  <c r="I43" i="6"/>
  <c r="A43" i="6"/>
  <c r="G43" i="6"/>
  <c r="F43" i="6"/>
  <c r="H43" i="6"/>
  <c r="E43" i="6"/>
  <c r="D43" i="6"/>
  <c r="C51" i="6"/>
  <c r="J51" i="6"/>
  <c r="B51" i="6"/>
  <c r="I51" i="6"/>
  <c r="A51" i="6"/>
  <c r="G51" i="6"/>
  <c r="F51" i="6"/>
  <c r="D51" i="6"/>
  <c r="C59" i="6"/>
  <c r="J59" i="6"/>
  <c r="B59" i="6"/>
  <c r="I59" i="6"/>
  <c r="A59" i="6"/>
  <c r="G59" i="6"/>
  <c r="F59" i="6"/>
  <c r="H59" i="6"/>
  <c r="E59" i="6"/>
  <c r="C67" i="6"/>
  <c r="J67" i="6"/>
  <c r="B67" i="6"/>
  <c r="I67" i="6"/>
  <c r="A67" i="6"/>
  <c r="G67" i="6"/>
  <c r="F67" i="6"/>
  <c r="H67" i="6"/>
  <c r="D67" i="6"/>
  <c r="C75" i="6"/>
  <c r="J75" i="6"/>
  <c r="B75" i="6"/>
  <c r="I75" i="6"/>
  <c r="A75" i="6"/>
  <c r="G75" i="6"/>
  <c r="F75" i="6"/>
  <c r="H75" i="6"/>
  <c r="E75" i="6"/>
  <c r="D75" i="6"/>
  <c r="C83" i="6"/>
  <c r="J83" i="6"/>
  <c r="B83" i="6"/>
  <c r="I83" i="6"/>
  <c r="A83" i="6"/>
  <c r="G83" i="6"/>
  <c r="F83" i="6"/>
  <c r="D83" i="6"/>
  <c r="C91" i="6"/>
  <c r="J91" i="6"/>
  <c r="B91" i="6"/>
  <c r="I91" i="6"/>
  <c r="A91" i="6"/>
  <c r="G91" i="6"/>
  <c r="F91" i="6"/>
  <c r="H91" i="6"/>
  <c r="E91" i="6"/>
  <c r="C99" i="6"/>
  <c r="J99" i="6"/>
  <c r="B99" i="6"/>
  <c r="I99" i="6"/>
  <c r="A99" i="6"/>
  <c r="G99" i="6"/>
  <c r="F99" i="6"/>
  <c r="H99" i="6"/>
  <c r="E99" i="6"/>
  <c r="D99" i="6"/>
  <c r="C107" i="6"/>
  <c r="J107" i="6"/>
  <c r="B107" i="6"/>
  <c r="I107" i="6"/>
  <c r="A107" i="6"/>
  <c r="G107" i="6"/>
  <c r="F107" i="6"/>
  <c r="H107" i="6"/>
  <c r="E107" i="6"/>
  <c r="D107" i="6"/>
  <c r="C115" i="6"/>
  <c r="J115" i="6"/>
  <c r="B115" i="6"/>
  <c r="I115" i="6"/>
  <c r="A115" i="6"/>
  <c r="G115" i="6"/>
  <c r="F115" i="6"/>
  <c r="D115" i="6"/>
  <c r="C123" i="6"/>
  <c r="J123" i="6"/>
  <c r="B123" i="6"/>
  <c r="I123" i="6"/>
  <c r="A123" i="6"/>
  <c r="G123" i="6"/>
  <c r="F123" i="6"/>
  <c r="H123" i="6"/>
  <c r="E123" i="6"/>
  <c r="C131" i="6"/>
  <c r="J131" i="6"/>
  <c r="B131" i="6"/>
  <c r="I131" i="6"/>
  <c r="A131" i="6"/>
  <c r="G131" i="6"/>
  <c r="F131" i="6"/>
  <c r="H131" i="6"/>
  <c r="E131" i="6"/>
  <c r="D131" i="6"/>
  <c r="C139" i="6"/>
  <c r="J139" i="6"/>
  <c r="B139" i="6"/>
  <c r="I139" i="6"/>
  <c r="A139" i="6"/>
  <c r="G139" i="6"/>
  <c r="F139" i="6"/>
  <c r="H139" i="6"/>
  <c r="E139" i="6"/>
  <c r="D139" i="6"/>
  <c r="C147" i="6"/>
  <c r="J147" i="6"/>
  <c r="B147" i="6"/>
  <c r="I147" i="6"/>
  <c r="A147" i="6"/>
  <c r="G147" i="6"/>
  <c r="F147" i="6"/>
  <c r="D147" i="6"/>
  <c r="C155" i="6"/>
  <c r="J155" i="6"/>
  <c r="B155" i="6"/>
  <c r="I155" i="6"/>
  <c r="A155" i="6"/>
  <c r="G155" i="6"/>
  <c r="F155" i="6"/>
  <c r="H155" i="6"/>
  <c r="E155" i="6"/>
  <c r="C163" i="6"/>
  <c r="J163" i="6"/>
  <c r="B163" i="6"/>
  <c r="I163" i="6"/>
  <c r="A163" i="6"/>
  <c r="G163" i="6"/>
  <c r="F163" i="6"/>
  <c r="H163" i="6"/>
  <c r="E163" i="6"/>
  <c r="D163" i="6"/>
  <c r="C171" i="6"/>
  <c r="G171" i="6"/>
  <c r="J171" i="6"/>
  <c r="I171" i="6"/>
  <c r="H171" i="6"/>
  <c r="E171" i="6"/>
  <c r="D171" i="6"/>
  <c r="A171" i="6"/>
  <c r="C179" i="6"/>
  <c r="G179" i="6"/>
  <c r="E179" i="6"/>
  <c r="D179" i="6"/>
  <c r="B179" i="6"/>
  <c r="J179" i="6"/>
  <c r="I179" i="6"/>
  <c r="A179" i="6"/>
  <c r="C187" i="6"/>
  <c r="J187" i="6"/>
  <c r="B187" i="6"/>
  <c r="I187" i="6"/>
  <c r="A187" i="6"/>
  <c r="G187" i="6"/>
  <c r="E187" i="6"/>
  <c r="D187" i="6"/>
  <c r="H187" i="6"/>
  <c r="F187" i="6"/>
  <c r="C195" i="6"/>
  <c r="J195" i="6"/>
  <c r="B195" i="6"/>
  <c r="I195" i="6"/>
  <c r="A195" i="6"/>
  <c r="G195" i="6"/>
  <c r="E195" i="6"/>
  <c r="D195" i="6"/>
  <c r="H195" i="6"/>
  <c r="F195" i="6"/>
  <c r="C203" i="6"/>
  <c r="J203" i="6"/>
  <c r="B203" i="6"/>
  <c r="I203" i="6"/>
  <c r="A203" i="6"/>
  <c r="G203" i="6"/>
  <c r="E203" i="6"/>
  <c r="D203" i="6"/>
  <c r="C211" i="6"/>
  <c r="J211" i="6"/>
  <c r="B211" i="6"/>
  <c r="I211" i="6"/>
  <c r="A211" i="6"/>
  <c r="G211" i="6"/>
  <c r="E211" i="6"/>
  <c r="D211" i="6"/>
  <c r="H211" i="6"/>
  <c r="F211" i="6"/>
  <c r="C219" i="6"/>
  <c r="J219" i="6"/>
  <c r="B219" i="6"/>
  <c r="I219" i="6"/>
  <c r="A219" i="6"/>
  <c r="G219" i="6"/>
  <c r="E219" i="6"/>
  <c r="D219" i="6"/>
  <c r="H219" i="6"/>
  <c r="F219" i="6"/>
  <c r="C227" i="6"/>
  <c r="J227" i="6"/>
  <c r="B227" i="6"/>
  <c r="I227" i="6"/>
  <c r="A227" i="6"/>
  <c r="G227" i="6"/>
  <c r="E227" i="6"/>
  <c r="D227" i="6"/>
  <c r="F227" i="6"/>
  <c r="G235" i="6"/>
  <c r="E235" i="6"/>
  <c r="F235" i="6"/>
  <c r="D235" i="6"/>
  <c r="C235" i="6"/>
  <c r="A235" i="6"/>
  <c r="I235" i="6"/>
  <c r="H235" i="6"/>
  <c r="J235" i="6"/>
  <c r="B235" i="6"/>
  <c r="H243" i="6"/>
  <c r="D243" i="6"/>
  <c r="G243" i="6"/>
  <c r="B243" i="6"/>
  <c r="J243" i="6"/>
  <c r="E243" i="6"/>
  <c r="C243" i="6"/>
  <c r="A243" i="6"/>
  <c r="I243" i="6"/>
  <c r="F243" i="6"/>
  <c r="H251" i="6"/>
  <c r="D251" i="6"/>
  <c r="B251" i="6"/>
  <c r="A251" i="6"/>
  <c r="G251" i="6"/>
  <c r="E251" i="6"/>
  <c r="I251" i="6"/>
  <c r="F251" i="6"/>
  <c r="C251" i="6"/>
  <c r="J251" i="6"/>
  <c r="H259" i="6"/>
  <c r="D259" i="6"/>
  <c r="G259" i="6"/>
  <c r="F259" i="6"/>
  <c r="B259" i="6"/>
  <c r="J259" i="6"/>
  <c r="C259" i="6"/>
  <c r="A259" i="6"/>
  <c r="I259" i="6"/>
  <c r="E259" i="6"/>
  <c r="H267" i="6"/>
  <c r="D267" i="6"/>
  <c r="B267" i="6"/>
  <c r="A267" i="6"/>
  <c r="G267" i="6"/>
  <c r="E267" i="6"/>
  <c r="I267" i="6"/>
  <c r="J267" i="6"/>
  <c r="C267" i="6"/>
  <c r="F267" i="6"/>
  <c r="H275" i="6"/>
  <c r="D275" i="6"/>
  <c r="G275" i="6"/>
  <c r="F275" i="6"/>
  <c r="B275" i="6"/>
  <c r="J275" i="6"/>
  <c r="I275" i="6"/>
  <c r="C275" i="6"/>
  <c r="E275" i="6"/>
  <c r="A275" i="6"/>
  <c r="H283" i="6"/>
  <c r="G283" i="6"/>
  <c r="D283" i="6"/>
  <c r="B283" i="6"/>
  <c r="A283" i="6"/>
  <c r="I283" i="6"/>
  <c r="E283" i="6"/>
  <c r="J283" i="6"/>
  <c r="F283" i="6"/>
  <c r="C283" i="6"/>
  <c r="H291" i="6"/>
  <c r="G291" i="6"/>
  <c r="D291" i="6"/>
  <c r="E291" i="6"/>
  <c r="C291" i="6"/>
  <c r="I291" i="6"/>
  <c r="A291" i="6"/>
  <c r="J291" i="6"/>
  <c r="F291" i="6"/>
  <c r="B291" i="6"/>
  <c r="H299" i="6"/>
  <c r="G299" i="6"/>
  <c r="D299" i="6"/>
  <c r="I299" i="6"/>
  <c r="F299" i="6"/>
  <c r="B299" i="6"/>
  <c r="J299" i="6"/>
  <c r="C299" i="6"/>
  <c r="A299" i="6"/>
  <c r="E299" i="6"/>
  <c r="H307" i="6"/>
  <c r="G307" i="6"/>
  <c r="D307" i="6"/>
  <c r="J307" i="6"/>
  <c r="E307" i="6"/>
  <c r="B307" i="6"/>
  <c r="F307" i="6"/>
  <c r="C307" i="6"/>
  <c r="A307" i="6"/>
  <c r="I307" i="6"/>
  <c r="H315" i="6"/>
  <c r="G315" i="6"/>
  <c r="D315" i="6"/>
  <c r="B315" i="6"/>
  <c r="A315" i="6"/>
  <c r="I315" i="6"/>
  <c r="E315" i="6"/>
  <c r="J315" i="6"/>
  <c r="F315" i="6"/>
  <c r="C315" i="6"/>
  <c r="I323" i="6"/>
  <c r="A323" i="6"/>
  <c r="D323" i="6"/>
  <c r="C323" i="6"/>
  <c r="H323" i="6"/>
  <c r="J323" i="6"/>
  <c r="G323" i="6"/>
  <c r="B323" i="6"/>
  <c r="E323" i="6"/>
  <c r="F323" i="6"/>
  <c r="I331" i="6"/>
  <c r="A331" i="6"/>
  <c r="B331" i="6"/>
  <c r="J331" i="6"/>
  <c r="F331" i="6"/>
  <c r="G331" i="6"/>
  <c r="D331" i="6"/>
  <c r="H331" i="6"/>
  <c r="E331" i="6"/>
  <c r="C331" i="6"/>
  <c r="I339" i="6"/>
  <c r="A339" i="6"/>
  <c r="H339" i="6"/>
  <c r="E339" i="6"/>
  <c r="C339" i="6"/>
  <c r="G339" i="6"/>
  <c r="F339" i="6"/>
  <c r="D339" i="6"/>
  <c r="J339" i="6"/>
  <c r="B339" i="6"/>
  <c r="I347" i="6"/>
  <c r="A347" i="6"/>
  <c r="H347" i="6"/>
  <c r="E347" i="6"/>
  <c r="C347" i="6"/>
  <c r="G347" i="6"/>
  <c r="F347" i="6"/>
  <c r="B347" i="6"/>
  <c r="D347" i="6"/>
  <c r="J347" i="6"/>
  <c r="I355" i="6"/>
  <c r="A355" i="6"/>
  <c r="H355" i="6"/>
  <c r="E355" i="6"/>
  <c r="C355" i="6"/>
  <c r="G355" i="6"/>
  <c r="F355" i="6"/>
  <c r="D355" i="6"/>
  <c r="B355" i="6"/>
  <c r="J355" i="6"/>
  <c r="I13" i="6"/>
  <c r="A15" i="6"/>
  <c r="H16" i="6"/>
  <c r="C18" i="6"/>
  <c r="I19" i="6"/>
  <c r="B21" i="6"/>
  <c r="C24" i="6"/>
  <c r="E27" i="6"/>
  <c r="E83" i="6"/>
  <c r="D91" i="6"/>
  <c r="G112" i="6"/>
  <c r="D155" i="6"/>
  <c r="J253" i="6"/>
  <c r="G69" i="6"/>
  <c r="F69" i="6"/>
  <c r="E69" i="6"/>
  <c r="C69" i="6"/>
  <c r="J69" i="6"/>
  <c r="B69" i="6"/>
  <c r="H69" i="6"/>
  <c r="D69" i="6"/>
  <c r="A69" i="6"/>
  <c r="G157" i="6"/>
  <c r="F157" i="6"/>
  <c r="E157" i="6"/>
  <c r="C157" i="6"/>
  <c r="J157" i="6"/>
  <c r="B157" i="6"/>
  <c r="I157" i="6"/>
  <c r="H157" i="6"/>
  <c r="D157" i="6"/>
  <c r="A157" i="6"/>
  <c r="J6" i="6"/>
  <c r="B6" i="6"/>
  <c r="I6" i="6"/>
  <c r="A6" i="6"/>
  <c r="H6" i="6"/>
  <c r="F6" i="6"/>
  <c r="E6" i="6"/>
  <c r="J14" i="6"/>
  <c r="B14" i="6"/>
  <c r="I14" i="6"/>
  <c r="A14" i="6"/>
  <c r="H14" i="6"/>
  <c r="F14" i="6"/>
  <c r="E14" i="6"/>
  <c r="J22" i="6"/>
  <c r="B22" i="6"/>
  <c r="I22" i="6"/>
  <c r="A22" i="6"/>
  <c r="H22" i="6"/>
  <c r="F22" i="6"/>
  <c r="E22" i="6"/>
  <c r="J30" i="6"/>
  <c r="B30" i="6"/>
  <c r="I30" i="6"/>
  <c r="A30" i="6"/>
  <c r="H30" i="6"/>
  <c r="F30" i="6"/>
  <c r="E30" i="6"/>
  <c r="E38" i="6"/>
  <c r="D38" i="6"/>
  <c r="J38" i="6"/>
  <c r="I38" i="6"/>
  <c r="H38" i="6"/>
  <c r="F38" i="6"/>
  <c r="C38" i="6"/>
  <c r="I46" i="6"/>
  <c r="A46" i="6"/>
  <c r="H46" i="6"/>
  <c r="G46" i="6"/>
  <c r="E46" i="6"/>
  <c r="D46" i="6"/>
  <c r="J46" i="6"/>
  <c r="F46" i="6"/>
  <c r="C46" i="6"/>
  <c r="I54" i="6"/>
  <c r="A54" i="6"/>
  <c r="H54" i="6"/>
  <c r="G54" i="6"/>
  <c r="E54" i="6"/>
  <c r="D54" i="6"/>
  <c r="C54" i="6"/>
  <c r="B54" i="6"/>
  <c r="I62" i="6"/>
  <c r="A62" i="6"/>
  <c r="H62" i="6"/>
  <c r="G62" i="6"/>
  <c r="E62" i="6"/>
  <c r="D62" i="6"/>
  <c r="J62" i="6"/>
  <c r="F62" i="6"/>
  <c r="I70" i="6"/>
  <c r="A70" i="6"/>
  <c r="H70" i="6"/>
  <c r="G70" i="6"/>
  <c r="E70" i="6"/>
  <c r="D70" i="6"/>
  <c r="J70" i="6"/>
  <c r="C70" i="6"/>
  <c r="B70" i="6"/>
  <c r="I78" i="6"/>
  <c r="A78" i="6"/>
  <c r="H78" i="6"/>
  <c r="G78" i="6"/>
  <c r="E78" i="6"/>
  <c r="D78" i="6"/>
  <c r="J78" i="6"/>
  <c r="F78" i="6"/>
  <c r="C78" i="6"/>
  <c r="I86" i="6"/>
  <c r="A86" i="6"/>
  <c r="H86" i="6"/>
  <c r="G86" i="6"/>
  <c r="E86" i="6"/>
  <c r="D86" i="6"/>
  <c r="C86" i="6"/>
  <c r="B86" i="6"/>
  <c r="I94" i="6"/>
  <c r="A94" i="6"/>
  <c r="H94" i="6"/>
  <c r="G94" i="6"/>
  <c r="E94" i="6"/>
  <c r="D94" i="6"/>
  <c r="J94" i="6"/>
  <c r="F94" i="6"/>
  <c r="I102" i="6"/>
  <c r="A102" i="6"/>
  <c r="H102" i="6"/>
  <c r="G102" i="6"/>
  <c r="E102" i="6"/>
  <c r="D102" i="6"/>
  <c r="J102" i="6"/>
  <c r="F102" i="6"/>
  <c r="C102" i="6"/>
  <c r="B102" i="6"/>
  <c r="I110" i="6"/>
  <c r="A110" i="6"/>
  <c r="H110" i="6"/>
  <c r="G110" i="6"/>
  <c r="E110" i="6"/>
  <c r="D110" i="6"/>
  <c r="J110" i="6"/>
  <c r="F110" i="6"/>
  <c r="C110" i="6"/>
  <c r="B110" i="6"/>
  <c r="I118" i="6"/>
  <c r="A118" i="6"/>
  <c r="H118" i="6"/>
  <c r="G118" i="6"/>
  <c r="E118" i="6"/>
  <c r="D118" i="6"/>
  <c r="C118" i="6"/>
  <c r="B118" i="6"/>
  <c r="I126" i="6"/>
  <c r="A126" i="6"/>
  <c r="H126" i="6"/>
  <c r="G126" i="6"/>
  <c r="E126" i="6"/>
  <c r="D126" i="6"/>
  <c r="J126" i="6"/>
  <c r="F126" i="6"/>
  <c r="I134" i="6"/>
  <c r="A134" i="6"/>
  <c r="H134" i="6"/>
  <c r="G134" i="6"/>
  <c r="E134" i="6"/>
  <c r="D134" i="6"/>
  <c r="J134" i="6"/>
  <c r="F134" i="6"/>
  <c r="C134" i="6"/>
  <c r="B134" i="6"/>
  <c r="I142" i="6"/>
  <c r="A142" i="6"/>
  <c r="H142" i="6"/>
  <c r="G142" i="6"/>
  <c r="E142" i="6"/>
  <c r="D142" i="6"/>
  <c r="J142" i="6"/>
  <c r="F142" i="6"/>
  <c r="C142" i="6"/>
  <c r="B142" i="6"/>
  <c r="I150" i="6"/>
  <c r="A150" i="6"/>
  <c r="H150" i="6"/>
  <c r="G150" i="6"/>
  <c r="E150" i="6"/>
  <c r="D150" i="6"/>
  <c r="C150" i="6"/>
  <c r="B150" i="6"/>
  <c r="I158" i="6"/>
  <c r="A158" i="6"/>
  <c r="H158" i="6"/>
  <c r="G158" i="6"/>
  <c r="E158" i="6"/>
  <c r="D158" i="6"/>
  <c r="J158" i="6"/>
  <c r="F158" i="6"/>
  <c r="I166" i="6"/>
  <c r="A166" i="6"/>
  <c r="H166" i="6"/>
  <c r="G166" i="6"/>
  <c r="E166" i="6"/>
  <c r="D166" i="6"/>
  <c r="J166" i="6"/>
  <c r="F166" i="6"/>
  <c r="C166" i="6"/>
  <c r="B166" i="6"/>
  <c r="I174" i="6"/>
  <c r="A174" i="6"/>
  <c r="E174" i="6"/>
  <c r="J174" i="6"/>
  <c r="H174" i="6"/>
  <c r="F174" i="6"/>
  <c r="D174" i="6"/>
  <c r="G174" i="6"/>
  <c r="C174" i="6"/>
  <c r="B174" i="6"/>
  <c r="I182" i="6"/>
  <c r="A182" i="6"/>
  <c r="E182" i="6"/>
  <c r="F182" i="6"/>
  <c r="D182" i="6"/>
  <c r="C182" i="6"/>
  <c r="J182" i="6"/>
  <c r="H182" i="6"/>
  <c r="G182" i="6"/>
  <c r="B182" i="6"/>
  <c r="I190" i="6"/>
  <c r="A190" i="6"/>
  <c r="H190" i="6"/>
  <c r="G190" i="6"/>
  <c r="E190" i="6"/>
  <c r="J190" i="6"/>
  <c r="F190" i="6"/>
  <c r="C190" i="6"/>
  <c r="B190" i="6"/>
  <c r="D190" i="6"/>
  <c r="I198" i="6"/>
  <c r="A198" i="6"/>
  <c r="H198" i="6"/>
  <c r="G198" i="6"/>
  <c r="E198" i="6"/>
  <c r="J198" i="6"/>
  <c r="F198" i="6"/>
  <c r="C198" i="6"/>
  <c r="B198" i="6"/>
  <c r="D198" i="6"/>
  <c r="I206" i="6"/>
  <c r="A206" i="6"/>
  <c r="H206" i="6"/>
  <c r="G206" i="6"/>
  <c r="E206" i="6"/>
  <c r="J206" i="6"/>
  <c r="F206" i="6"/>
  <c r="C206" i="6"/>
  <c r="B206" i="6"/>
  <c r="I214" i="6"/>
  <c r="A214" i="6"/>
  <c r="H214" i="6"/>
  <c r="G214" i="6"/>
  <c r="E214" i="6"/>
  <c r="J214" i="6"/>
  <c r="F214" i="6"/>
  <c r="C214" i="6"/>
  <c r="B214" i="6"/>
  <c r="D214" i="6"/>
  <c r="I222" i="6"/>
  <c r="A222" i="6"/>
  <c r="H222" i="6"/>
  <c r="G222" i="6"/>
  <c r="E222" i="6"/>
  <c r="J222" i="6"/>
  <c r="F222" i="6"/>
  <c r="C222" i="6"/>
  <c r="B222" i="6"/>
  <c r="D222" i="6"/>
  <c r="E230" i="6"/>
  <c r="B230" i="6"/>
  <c r="J230" i="6"/>
  <c r="A230" i="6"/>
  <c r="I230" i="6"/>
  <c r="G230" i="6"/>
  <c r="H230" i="6"/>
  <c r="D230" i="6"/>
  <c r="C230" i="6"/>
  <c r="F230" i="6"/>
  <c r="F238" i="6"/>
  <c r="J238" i="6"/>
  <c r="B238" i="6"/>
  <c r="H238" i="6"/>
  <c r="E238" i="6"/>
  <c r="I238" i="6"/>
  <c r="G238" i="6"/>
  <c r="C238" i="6"/>
  <c r="A238" i="6"/>
  <c r="F246" i="6"/>
  <c r="J246" i="6"/>
  <c r="B246" i="6"/>
  <c r="H246" i="6"/>
  <c r="C246" i="6"/>
  <c r="I246" i="6"/>
  <c r="E246" i="6"/>
  <c r="G246" i="6"/>
  <c r="A246" i="6"/>
  <c r="D246" i="6"/>
  <c r="F254" i="6"/>
  <c r="J254" i="6"/>
  <c r="B254" i="6"/>
  <c r="C254" i="6"/>
  <c r="A254" i="6"/>
  <c r="H254" i="6"/>
  <c r="E254" i="6"/>
  <c r="I254" i="6"/>
  <c r="G254" i="6"/>
  <c r="D254" i="6"/>
  <c r="F262" i="6"/>
  <c r="J262" i="6"/>
  <c r="B262" i="6"/>
  <c r="H262" i="6"/>
  <c r="G262" i="6"/>
  <c r="C262" i="6"/>
  <c r="D262" i="6"/>
  <c r="A262" i="6"/>
  <c r="I262" i="6"/>
  <c r="E262" i="6"/>
  <c r="F270" i="6"/>
  <c r="J270" i="6"/>
  <c r="B270" i="6"/>
  <c r="C270" i="6"/>
  <c r="A270" i="6"/>
  <c r="H270" i="6"/>
  <c r="E270" i="6"/>
  <c r="I270" i="6"/>
  <c r="D270" i="6"/>
  <c r="G270" i="6"/>
  <c r="F278" i="6"/>
  <c r="J278" i="6"/>
  <c r="B278" i="6"/>
  <c r="H278" i="6"/>
  <c r="G278" i="6"/>
  <c r="C278" i="6"/>
  <c r="I278" i="6"/>
  <c r="D278" i="6"/>
  <c r="E278" i="6"/>
  <c r="F286" i="6"/>
  <c r="E286" i="6"/>
  <c r="J286" i="6"/>
  <c r="B286" i="6"/>
  <c r="I286" i="6"/>
  <c r="D286" i="6"/>
  <c r="A286" i="6"/>
  <c r="G286" i="6"/>
  <c r="H286" i="6"/>
  <c r="F294" i="6"/>
  <c r="E294" i="6"/>
  <c r="J294" i="6"/>
  <c r="B294" i="6"/>
  <c r="A294" i="6"/>
  <c r="H294" i="6"/>
  <c r="D294" i="6"/>
  <c r="I294" i="6"/>
  <c r="G294" i="6"/>
  <c r="C294" i="6"/>
  <c r="F302" i="6"/>
  <c r="E302" i="6"/>
  <c r="J302" i="6"/>
  <c r="B302" i="6"/>
  <c r="D302" i="6"/>
  <c r="C302" i="6"/>
  <c r="H302" i="6"/>
  <c r="I302" i="6"/>
  <c r="G302" i="6"/>
  <c r="A302" i="6"/>
  <c r="F310" i="6"/>
  <c r="E310" i="6"/>
  <c r="J310" i="6"/>
  <c r="B310" i="6"/>
  <c r="H310" i="6"/>
  <c r="G310" i="6"/>
  <c r="A310" i="6"/>
  <c r="I310" i="6"/>
  <c r="C310" i="6"/>
  <c r="D310" i="6"/>
  <c r="F318" i="6"/>
  <c r="E318" i="6"/>
  <c r="J318" i="6"/>
  <c r="B318" i="6"/>
  <c r="I318" i="6"/>
  <c r="D318" i="6"/>
  <c r="A318" i="6"/>
  <c r="G318" i="6"/>
  <c r="C318" i="6"/>
  <c r="H318" i="6"/>
  <c r="G326" i="6"/>
  <c r="H326" i="6"/>
  <c r="F326" i="6"/>
  <c r="C326" i="6"/>
  <c r="J326" i="6"/>
  <c r="D326" i="6"/>
  <c r="A326" i="6"/>
  <c r="E326" i="6"/>
  <c r="B326" i="6"/>
  <c r="I326" i="6"/>
  <c r="G334" i="6"/>
  <c r="C334" i="6"/>
  <c r="A334" i="6"/>
  <c r="J334" i="6"/>
  <c r="F334" i="6"/>
  <c r="H334" i="6"/>
  <c r="E334" i="6"/>
  <c r="I334" i="6"/>
  <c r="B334" i="6"/>
  <c r="D334" i="6"/>
  <c r="G342" i="6"/>
  <c r="F342" i="6"/>
  <c r="C342" i="6"/>
  <c r="I342" i="6"/>
  <c r="A342" i="6"/>
  <c r="E342" i="6"/>
  <c r="H342" i="6"/>
  <c r="D342" i="6"/>
  <c r="J342" i="6"/>
  <c r="G350" i="6"/>
  <c r="F350" i="6"/>
  <c r="C350" i="6"/>
  <c r="I350" i="6"/>
  <c r="A350" i="6"/>
  <c r="E350" i="6"/>
  <c r="J350" i="6"/>
  <c r="D350" i="6"/>
  <c r="H350" i="6"/>
  <c r="B350" i="6"/>
  <c r="G358" i="6"/>
  <c r="F358" i="6"/>
  <c r="C358" i="6"/>
  <c r="I358" i="6"/>
  <c r="A358" i="6"/>
  <c r="E358" i="6"/>
  <c r="J358" i="6"/>
  <c r="B358" i="6"/>
  <c r="D358" i="6"/>
  <c r="H358" i="6"/>
  <c r="G374" i="6"/>
  <c r="F374" i="6"/>
  <c r="C374" i="6"/>
  <c r="I374" i="6"/>
  <c r="A374" i="6"/>
  <c r="E374" i="6"/>
  <c r="H374" i="6"/>
  <c r="B374" i="6"/>
  <c r="J374" i="6"/>
  <c r="D374" i="6"/>
  <c r="G382" i="6"/>
  <c r="F382" i="6"/>
  <c r="C382" i="6"/>
  <c r="I382" i="6"/>
  <c r="A382" i="6"/>
  <c r="E382" i="6"/>
  <c r="J382" i="6"/>
  <c r="H382" i="6"/>
  <c r="B382" i="6"/>
  <c r="D382" i="6"/>
  <c r="G390" i="6"/>
  <c r="F390" i="6"/>
  <c r="C390" i="6"/>
  <c r="I390" i="6"/>
  <c r="A390" i="6"/>
  <c r="E390" i="6"/>
  <c r="B390" i="6"/>
  <c r="H390" i="6"/>
  <c r="J390" i="6"/>
  <c r="G398" i="6"/>
  <c r="F398" i="6"/>
  <c r="C398" i="6"/>
  <c r="I398" i="6"/>
  <c r="A398" i="6"/>
  <c r="E398" i="6"/>
  <c r="J398" i="6"/>
  <c r="D398" i="6"/>
  <c r="H398" i="6"/>
  <c r="B398" i="6"/>
  <c r="D406" i="6"/>
  <c r="F406" i="6"/>
  <c r="E406" i="6"/>
  <c r="J406" i="6"/>
  <c r="A406" i="6"/>
  <c r="H406" i="6"/>
  <c r="C406" i="6"/>
  <c r="B406" i="6"/>
  <c r="I406" i="6"/>
  <c r="G406" i="6"/>
  <c r="D414" i="6"/>
  <c r="C414" i="6"/>
  <c r="B414" i="6"/>
  <c r="H414" i="6"/>
  <c r="F414" i="6"/>
  <c r="A414" i="6"/>
  <c r="J414" i="6"/>
  <c r="G414" i="6"/>
  <c r="E414" i="6"/>
  <c r="I414" i="6"/>
  <c r="D422" i="6"/>
  <c r="J422" i="6"/>
  <c r="A422" i="6"/>
  <c r="I422" i="6"/>
  <c r="F422" i="6"/>
  <c r="C422" i="6"/>
  <c r="H422" i="6"/>
  <c r="E422" i="6"/>
  <c r="G422" i="6"/>
  <c r="B422" i="6"/>
  <c r="D430" i="6"/>
  <c r="I430" i="6"/>
  <c r="E430" i="6"/>
  <c r="A430" i="6"/>
  <c r="G430" i="6"/>
  <c r="C430" i="6"/>
  <c r="J430" i="6"/>
  <c r="F430" i="6"/>
  <c r="H430" i="6"/>
  <c r="B430" i="6"/>
  <c r="D438" i="6"/>
  <c r="G438" i="6"/>
  <c r="H438" i="6"/>
  <c r="C438" i="6"/>
  <c r="F438" i="6"/>
  <c r="B438" i="6"/>
  <c r="J438" i="6"/>
  <c r="E438" i="6"/>
  <c r="I438" i="6"/>
  <c r="A438" i="6"/>
  <c r="D446" i="6"/>
  <c r="E446" i="6"/>
  <c r="I446" i="6"/>
  <c r="G446" i="6"/>
  <c r="J446" i="6"/>
  <c r="H446" i="6"/>
  <c r="B446" i="6"/>
  <c r="F446" i="6"/>
  <c r="C446" i="6"/>
  <c r="A446" i="6"/>
  <c r="D454" i="6"/>
  <c r="B454" i="6"/>
  <c r="G454" i="6"/>
  <c r="I454" i="6"/>
  <c r="E454" i="6"/>
  <c r="A454" i="6"/>
  <c r="H454" i="6"/>
  <c r="F454" i="6"/>
  <c r="C454" i="6"/>
  <c r="J454" i="6"/>
  <c r="D462" i="6"/>
  <c r="I462" i="6"/>
  <c r="E462" i="6"/>
  <c r="G462" i="6"/>
  <c r="B462" i="6"/>
  <c r="J462" i="6"/>
  <c r="C462" i="6"/>
  <c r="H462" i="6"/>
  <c r="F462" i="6"/>
  <c r="A462" i="6"/>
  <c r="D470" i="6"/>
  <c r="F470" i="6"/>
  <c r="C470" i="6"/>
  <c r="I470" i="6"/>
  <c r="J470" i="6"/>
  <c r="H470" i="6"/>
  <c r="B470" i="6"/>
  <c r="G470" i="6"/>
  <c r="A470" i="6"/>
  <c r="E470" i="6"/>
  <c r="D478" i="6"/>
  <c r="F478" i="6"/>
  <c r="I478" i="6"/>
  <c r="C478" i="6"/>
  <c r="J478" i="6"/>
  <c r="E478" i="6"/>
  <c r="A478" i="6"/>
  <c r="H478" i="6"/>
  <c r="B478" i="6"/>
  <c r="G478" i="6"/>
  <c r="D486" i="6"/>
  <c r="F486" i="6"/>
  <c r="C486" i="6"/>
  <c r="I486" i="6"/>
  <c r="G486" i="6"/>
  <c r="B486" i="6"/>
  <c r="J486" i="6"/>
  <c r="E486" i="6"/>
  <c r="H486" i="6"/>
  <c r="A486" i="6"/>
  <c r="D494" i="6"/>
  <c r="C494" i="6"/>
  <c r="F494" i="6"/>
  <c r="J494" i="6"/>
  <c r="E494" i="6"/>
  <c r="A494" i="6"/>
  <c r="I494" i="6"/>
  <c r="G494" i="6"/>
  <c r="H494" i="6"/>
  <c r="B494" i="6"/>
  <c r="D502" i="6"/>
  <c r="C502" i="6"/>
  <c r="F502" i="6"/>
  <c r="A502" i="6"/>
  <c r="H502" i="6"/>
  <c r="I502" i="6"/>
  <c r="G502" i="6"/>
  <c r="E502" i="6"/>
  <c r="J502" i="6"/>
  <c r="B502" i="6"/>
  <c r="C6" i="6"/>
  <c r="J13" i="6"/>
  <c r="A29" i="6"/>
  <c r="G30" i="6"/>
  <c r="B38" i="6"/>
  <c r="B126" i="6"/>
  <c r="F150" i="6"/>
  <c r="B197" i="6"/>
  <c r="N260" i="6"/>
  <c r="M260" i="6"/>
  <c r="K260" i="6"/>
  <c r="L260" i="6"/>
  <c r="H21" i="6"/>
  <c r="G21" i="6"/>
  <c r="F21" i="6"/>
  <c r="D21" i="6"/>
  <c r="C21" i="6"/>
  <c r="G101" i="6"/>
  <c r="F101" i="6"/>
  <c r="E101" i="6"/>
  <c r="C101" i="6"/>
  <c r="J101" i="6"/>
  <c r="B101" i="6"/>
  <c r="H101" i="6"/>
  <c r="D101" i="6"/>
  <c r="A101" i="6"/>
  <c r="G109" i="6"/>
  <c r="F109" i="6"/>
  <c r="E109" i="6"/>
  <c r="C109" i="6"/>
  <c r="J109" i="6"/>
  <c r="B109" i="6"/>
  <c r="A109" i="6"/>
  <c r="I109" i="6"/>
  <c r="G133" i="6"/>
  <c r="F133" i="6"/>
  <c r="E133" i="6"/>
  <c r="C133" i="6"/>
  <c r="J133" i="6"/>
  <c r="B133" i="6"/>
  <c r="H133" i="6"/>
  <c r="D133" i="6"/>
  <c r="A133" i="6"/>
  <c r="C237" i="6"/>
  <c r="I237" i="6"/>
  <c r="A237" i="6"/>
  <c r="J237" i="6"/>
  <c r="H237" i="6"/>
  <c r="G237" i="6"/>
  <c r="E237" i="6"/>
  <c r="F237" i="6"/>
  <c r="B237" i="6"/>
  <c r="D237" i="6"/>
  <c r="H9" i="6"/>
  <c r="G9" i="6"/>
  <c r="F9" i="6"/>
  <c r="D9" i="6"/>
  <c r="C9" i="6"/>
  <c r="H17" i="6"/>
  <c r="G17" i="6"/>
  <c r="F17" i="6"/>
  <c r="D17" i="6"/>
  <c r="C17" i="6"/>
  <c r="H25" i="6"/>
  <c r="G25" i="6"/>
  <c r="F25" i="6"/>
  <c r="D25" i="6"/>
  <c r="C25" i="6"/>
  <c r="C33" i="6"/>
  <c r="J33" i="6"/>
  <c r="B33" i="6"/>
  <c r="F33" i="6"/>
  <c r="E33" i="6"/>
  <c r="D33" i="6"/>
  <c r="I33" i="6"/>
  <c r="G41" i="6"/>
  <c r="F41" i="6"/>
  <c r="C41" i="6"/>
  <c r="J41" i="6"/>
  <c r="B41" i="6"/>
  <c r="H41" i="6"/>
  <c r="E41" i="6"/>
  <c r="G49" i="6"/>
  <c r="F49" i="6"/>
  <c r="E49" i="6"/>
  <c r="C49" i="6"/>
  <c r="J49" i="6"/>
  <c r="B49" i="6"/>
  <c r="I49" i="6"/>
  <c r="H49" i="6"/>
  <c r="D49" i="6"/>
  <c r="G57" i="6"/>
  <c r="F57" i="6"/>
  <c r="E57" i="6"/>
  <c r="C57" i="6"/>
  <c r="J57" i="6"/>
  <c r="B57" i="6"/>
  <c r="D57" i="6"/>
  <c r="A57" i="6"/>
  <c r="G65" i="6"/>
  <c r="F65" i="6"/>
  <c r="E65" i="6"/>
  <c r="C65" i="6"/>
  <c r="J65" i="6"/>
  <c r="B65" i="6"/>
  <c r="I65" i="6"/>
  <c r="H65" i="6"/>
  <c r="G73" i="6"/>
  <c r="F73" i="6"/>
  <c r="E73" i="6"/>
  <c r="C73" i="6"/>
  <c r="J73" i="6"/>
  <c r="B73" i="6"/>
  <c r="I73" i="6"/>
  <c r="D73" i="6"/>
  <c r="A73" i="6"/>
  <c r="G81" i="6"/>
  <c r="F81" i="6"/>
  <c r="E81" i="6"/>
  <c r="C81" i="6"/>
  <c r="J81" i="6"/>
  <c r="B81" i="6"/>
  <c r="I81" i="6"/>
  <c r="H81" i="6"/>
  <c r="D81" i="6"/>
  <c r="G89" i="6"/>
  <c r="F89" i="6"/>
  <c r="E89" i="6"/>
  <c r="C89" i="6"/>
  <c r="J89" i="6"/>
  <c r="B89" i="6"/>
  <c r="D89" i="6"/>
  <c r="A89" i="6"/>
  <c r="G97" i="6"/>
  <c r="F97" i="6"/>
  <c r="E97" i="6"/>
  <c r="C97" i="6"/>
  <c r="J97" i="6"/>
  <c r="B97" i="6"/>
  <c r="I97" i="6"/>
  <c r="H97" i="6"/>
  <c r="G105" i="6"/>
  <c r="F105" i="6"/>
  <c r="E105" i="6"/>
  <c r="C105" i="6"/>
  <c r="J105" i="6"/>
  <c r="B105" i="6"/>
  <c r="I105" i="6"/>
  <c r="H105" i="6"/>
  <c r="D105" i="6"/>
  <c r="A105" i="6"/>
  <c r="G113" i="6"/>
  <c r="F113" i="6"/>
  <c r="E113" i="6"/>
  <c r="C113" i="6"/>
  <c r="J113" i="6"/>
  <c r="B113" i="6"/>
  <c r="I113" i="6"/>
  <c r="H113" i="6"/>
  <c r="D113" i="6"/>
  <c r="A113" i="6"/>
  <c r="G121" i="6"/>
  <c r="F121" i="6"/>
  <c r="E121" i="6"/>
  <c r="C121" i="6"/>
  <c r="J121" i="6"/>
  <c r="B121" i="6"/>
  <c r="D121" i="6"/>
  <c r="A121" i="6"/>
  <c r="G129" i="6"/>
  <c r="F129" i="6"/>
  <c r="E129" i="6"/>
  <c r="C129" i="6"/>
  <c r="J129" i="6"/>
  <c r="B129" i="6"/>
  <c r="I129" i="6"/>
  <c r="H129" i="6"/>
  <c r="G137" i="6"/>
  <c r="F137" i="6"/>
  <c r="E137" i="6"/>
  <c r="C137" i="6"/>
  <c r="J137" i="6"/>
  <c r="B137" i="6"/>
  <c r="I137" i="6"/>
  <c r="H137" i="6"/>
  <c r="D137" i="6"/>
  <c r="A137" i="6"/>
  <c r="G145" i="6"/>
  <c r="F145" i="6"/>
  <c r="E145" i="6"/>
  <c r="C145" i="6"/>
  <c r="J145" i="6"/>
  <c r="B145" i="6"/>
  <c r="I145" i="6"/>
  <c r="H145" i="6"/>
  <c r="D145" i="6"/>
  <c r="A145" i="6"/>
  <c r="G153" i="6"/>
  <c r="F153" i="6"/>
  <c r="E153" i="6"/>
  <c r="C153" i="6"/>
  <c r="J153" i="6"/>
  <c r="B153" i="6"/>
  <c r="D153" i="6"/>
  <c r="A153" i="6"/>
  <c r="G161" i="6"/>
  <c r="F161" i="6"/>
  <c r="E161" i="6"/>
  <c r="C161" i="6"/>
  <c r="J161" i="6"/>
  <c r="B161" i="6"/>
  <c r="I161" i="6"/>
  <c r="H161" i="6"/>
  <c r="G169" i="6"/>
  <c r="C169" i="6"/>
  <c r="F169" i="6"/>
  <c r="E169" i="6"/>
  <c r="D169" i="6"/>
  <c r="A169" i="6"/>
  <c r="J169" i="6"/>
  <c r="I169" i="6"/>
  <c r="G177" i="6"/>
  <c r="C177" i="6"/>
  <c r="A177" i="6"/>
  <c r="J177" i="6"/>
  <c r="I177" i="6"/>
  <c r="F177" i="6"/>
  <c r="E177" i="6"/>
  <c r="B177" i="6"/>
  <c r="G185" i="6"/>
  <c r="C185" i="6"/>
  <c r="F185" i="6"/>
  <c r="E185" i="6"/>
  <c r="D185" i="6"/>
  <c r="A185" i="6"/>
  <c r="J185" i="6"/>
  <c r="B185" i="6"/>
  <c r="G193" i="6"/>
  <c r="F193" i="6"/>
  <c r="E193" i="6"/>
  <c r="C193" i="6"/>
  <c r="A193" i="6"/>
  <c r="I193" i="6"/>
  <c r="H193" i="6"/>
  <c r="J193" i="6"/>
  <c r="D193" i="6"/>
  <c r="B193" i="6"/>
  <c r="G201" i="6"/>
  <c r="F201" i="6"/>
  <c r="E201" i="6"/>
  <c r="C201" i="6"/>
  <c r="A201" i="6"/>
  <c r="I201" i="6"/>
  <c r="H201" i="6"/>
  <c r="J201" i="6"/>
  <c r="D201" i="6"/>
  <c r="B201" i="6"/>
  <c r="G209" i="6"/>
  <c r="F209" i="6"/>
  <c r="E209" i="6"/>
  <c r="C209" i="6"/>
  <c r="A209" i="6"/>
  <c r="I209" i="6"/>
  <c r="H209" i="6"/>
  <c r="B209" i="6"/>
  <c r="G217" i="6"/>
  <c r="F217" i="6"/>
  <c r="E217" i="6"/>
  <c r="C217" i="6"/>
  <c r="A217" i="6"/>
  <c r="I217" i="6"/>
  <c r="H217" i="6"/>
  <c r="J217" i="6"/>
  <c r="D217" i="6"/>
  <c r="B217" i="6"/>
  <c r="G225" i="6"/>
  <c r="F225" i="6"/>
  <c r="E225" i="6"/>
  <c r="C225" i="6"/>
  <c r="A225" i="6"/>
  <c r="I225" i="6"/>
  <c r="H225" i="6"/>
  <c r="J225" i="6"/>
  <c r="D225" i="6"/>
  <c r="C233" i="6"/>
  <c r="F233" i="6"/>
  <c r="E233" i="6"/>
  <c r="D233" i="6"/>
  <c r="J233" i="6"/>
  <c r="A233" i="6"/>
  <c r="H233" i="6"/>
  <c r="G233" i="6"/>
  <c r="B233" i="6"/>
  <c r="I233" i="6"/>
  <c r="D241" i="6"/>
  <c r="H241" i="6"/>
  <c r="C241" i="6"/>
  <c r="I241" i="6"/>
  <c r="F241" i="6"/>
  <c r="G241" i="6"/>
  <c r="J241" i="6"/>
  <c r="B241" i="6"/>
  <c r="A241" i="6"/>
  <c r="E241" i="6"/>
  <c r="D249" i="6"/>
  <c r="H249" i="6"/>
  <c r="I249" i="6"/>
  <c r="G249" i="6"/>
  <c r="C249" i="6"/>
  <c r="A249" i="6"/>
  <c r="J249" i="6"/>
  <c r="E249" i="6"/>
  <c r="F249" i="6"/>
  <c r="B249" i="6"/>
  <c r="D257" i="6"/>
  <c r="H257" i="6"/>
  <c r="C257" i="6"/>
  <c r="B257" i="6"/>
  <c r="I257" i="6"/>
  <c r="F257" i="6"/>
  <c r="J257" i="6"/>
  <c r="G257" i="6"/>
  <c r="E257" i="6"/>
  <c r="A257" i="6"/>
  <c r="D265" i="6"/>
  <c r="H265" i="6"/>
  <c r="I265" i="6"/>
  <c r="G265" i="6"/>
  <c r="C265" i="6"/>
  <c r="A265" i="6"/>
  <c r="E265" i="6"/>
  <c r="B265" i="6"/>
  <c r="J265" i="6"/>
  <c r="F265" i="6"/>
  <c r="D273" i="6"/>
  <c r="H273" i="6"/>
  <c r="C273" i="6"/>
  <c r="B273" i="6"/>
  <c r="I273" i="6"/>
  <c r="F273" i="6"/>
  <c r="J273" i="6"/>
  <c r="E273" i="6"/>
  <c r="A273" i="6"/>
  <c r="G273" i="6"/>
  <c r="D281" i="6"/>
  <c r="H281" i="6"/>
  <c r="I281" i="6"/>
  <c r="G281" i="6"/>
  <c r="C281" i="6"/>
  <c r="A281" i="6"/>
  <c r="J281" i="6"/>
  <c r="E281" i="6"/>
  <c r="F281" i="6"/>
  <c r="B281" i="6"/>
  <c r="D289" i="6"/>
  <c r="C289" i="6"/>
  <c r="H289" i="6"/>
  <c r="G289" i="6"/>
  <c r="F289" i="6"/>
  <c r="A289" i="6"/>
  <c r="J289" i="6"/>
  <c r="B289" i="6"/>
  <c r="I289" i="6"/>
  <c r="E289" i="6"/>
  <c r="D297" i="6"/>
  <c r="C297" i="6"/>
  <c r="H297" i="6"/>
  <c r="J297" i="6"/>
  <c r="I297" i="6"/>
  <c r="E297" i="6"/>
  <c r="A297" i="6"/>
  <c r="F297" i="6"/>
  <c r="B297" i="6"/>
  <c r="D305" i="6"/>
  <c r="C305" i="6"/>
  <c r="H305" i="6"/>
  <c r="A305" i="6"/>
  <c r="G305" i="6"/>
  <c r="E305" i="6"/>
  <c r="I305" i="6"/>
  <c r="F305" i="6"/>
  <c r="B305" i="6"/>
  <c r="J305" i="6"/>
  <c r="D313" i="6"/>
  <c r="C313" i="6"/>
  <c r="H313" i="6"/>
  <c r="E313" i="6"/>
  <c r="B313" i="6"/>
  <c r="J313" i="6"/>
  <c r="G313" i="6"/>
  <c r="I313" i="6"/>
  <c r="F313" i="6"/>
  <c r="A313" i="6"/>
  <c r="E321" i="6"/>
  <c r="D321" i="6"/>
  <c r="C321" i="6"/>
  <c r="I321" i="6"/>
  <c r="H321" i="6"/>
  <c r="G321" i="6"/>
  <c r="A321" i="6"/>
  <c r="J321" i="6"/>
  <c r="B321" i="6"/>
  <c r="F321" i="6"/>
  <c r="E329" i="6"/>
  <c r="B329" i="6"/>
  <c r="J329" i="6"/>
  <c r="A329" i="6"/>
  <c r="G329" i="6"/>
  <c r="F329" i="6"/>
  <c r="C329" i="6"/>
  <c r="H329" i="6"/>
  <c r="D329" i="6"/>
  <c r="I329" i="6"/>
  <c r="E337" i="6"/>
  <c r="D337" i="6"/>
  <c r="I337" i="6"/>
  <c r="A337" i="6"/>
  <c r="G337" i="6"/>
  <c r="C337" i="6"/>
  <c r="B337" i="6"/>
  <c r="H337" i="6"/>
  <c r="J337" i="6"/>
  <c r="F337" i="6"/>
  <c r="E345" i="6"/>
  <c r="D345" i="6"/>
  <c r="I345" i="6"/>
  <c r="A345" i="6"/>
  <c r="G345" i="6"/>
  <c r="C345" i="6"/>
  <c r="B345" i="6"/>
  <c r="F345" i="6"/>
  <c r="H345" i="6"/>
  <c r="J345" i="6"/>
  <c r="E353" i="6"/>
  <c r="D353" i="6"/>
  <c r="I353" i="6"/>
  <c r="A353" i="6"/>
  <c r="G353" i="6"/>
  <c r="C353" i="6"/>
  <c r="B353" i="6"/>
  <c r="H353" i="6"/>
  <c r="F353" i="6"/>
  <c r="J353" i="6"/>
  <c r="E361" i="6"/>
  <c r="D361" i="6"/>
  <c r="I361" i="6"/>
  <c r="A361" i="6"/>
  <c r="G361" i="6"/>
  <c r="C361" i="6"/>
  <c r="B361" i="6"/>
  <c r="J361" i="6"/>
  <c r="F361" i="6"/>
  <c r="H361" i="6"/>
  <c r="E369" i="6"/>
  <c r="D369" i="6"/>
  <c r="I369" i="6"/>
  <c r="A369" i="6"/>
  <c r="G369" i="6"/>
  <c r="C369" i="6"/>
  <c r="B369" i="6"/>
  <c r="J369" i="6"/>
  <c r="F369" i="6"/>
  <c r="E377" i="6"/>
  <c r="D377" i="6"/>
  <c r="I377" i="6"/>
  <c r="A377" i="6"/>
  <c r="G377" i="6"/>
  <c r="C377" i="6"/>
  <c r="B377" i="6"/>
  <c r="F377" i="6"/>
  <c r="J377" i="6"/>
  <c r="H377" i="6"/>
  <c r="E385" i="6"/>
  <c r="D385" i="6"/>
  <c r="I385" i="6"/>
  <c r="A385" i="6"/>
  <c r="G385" i="6"/>
  <c r="C385" i="6"/>
  <c r="B385" i="6"/>
  <c r="H385" i="6"/>
  <c r="J385" i="6"/>
  <c r="F385" i="6"/>
  <c r="D6" i="6"/>
  <c r="M7" i="6"/>
  <c r="E9" i="6"/>
  <c r="F15" i="6"/>
  <c r="A17" i="6"/>
  <c r="I21" i="6"/>
  <c r="A23" i="6"/>
  <c r="H24" i="6"/>
  <c r="C26" i="6"/>
  <c r="I27" i="6"/>
  <c r="B29" i="6"/>
  <c r="E32" i="6"/>
  <c r="F34" i="6"/>
  <c r="G38" i="6"/>
  <c r="F40" i="6"/>
  <c r="H51" i="6"/>
  <c r="F80" i="6"/>
  <c r="B88" i="6"/>
  <c r="F96" i="6"/>
  <c r="B120" i="6"/>
  <c r="C126" i="6"/>
  <c r="G144" i="6"/>
  <c r="J150" i="6"/>
  <c r="H169" i="6"/>
  <c r="H177" i="6"/>
  <c r="I185" i="6"/>
  <c r="J197" i="6"/>
  <c r="J209" i="6"/>
  <c r="E261" i="6"/>
  <c r="G297" i="6"/>
  <c r="H369" i="6"/>
  <c r="G117" i="6"/>
  <c r="F117" i="6"/>
  <c r="E117" i="6"/>
  <c r="C117" i="6"/>
  <c r="J117" i="6"/>
  <c r="B117" i="6"/>
  <c r="I117" i="6"/>
  <c r="H117" i="6"/>
  <c r="D117" i="6"/>
  <c r="G149" i="6"/>
  <c r="F149" i="6"/>
  <c r="E149" i="6"/>
  <c r="C149" i="6"/>
  <c r="J149" i="6"/>
  <c r="B149" i="6"/>
  <c r="I149" i="6"/>
  <c r="H149" i="6"/>
  <c r="D149" i="6"/>
  <c r="G165" i="6"/>
  <c r="F165" i="6"/>
  <c r="E165" i="6"/>
  <c r="C165" i="6"/>
  <c r="J165" i="6"/>
  <c r="B165" i="6"/>
  <c r="H165" i="6"/>
  <c r="D165" i="6"/>
  <c r="A165" i="6"/>
  <c r="G221" i="6"/>
  <c r="F221" i="6"/>
  <c r="E221" i="6"/>
  <c r="C221" i="6"/>
  <c r="I221" i="6"/>
  <c r="H221" i="6"/>
  <c r="D221" i="6"/>
  <c r="A221" i="6"/>
  <c r="B221" i="6"/>
  <c r="D277" i="6"/>
  <c r="H277" i="6"/>
  <c r="A277" i="6"/>
  <c r="J277" i="6"/>
  <c r="F277" i="6"/>
  <c r="C277" i="6"/>
  <c r="G277" i="6"/>
  <c r="E277" i="6"/>
  <c r="B277" i="6"/>
  <c r="I277" i="6"/>
  <c r="I9" i="4"/>
  <c r="F4" i="6"/>
  <c r="E4" i="6"/>
  <c r="D4" i="6"/>
  <c r="J4" i="6"/>
  <c r="B4" i="6"/>
  <c r="I4" i="6"/>
  <c r="A4" i="6"/>
  <c r="F12" i="6"/>
  <c r="E12" i="6"/>
  <c r="D12" i="6"/>
  <c r="J12" i="6"/>
  <c r="B12" i="6"/>
  <c r="I12" i="6"/>
  <c r="A12" i="6"/>
  <c r="F20" i="6"/>
  <c r="E20" i="6"/>
  <c r="D20" i="6"/>
  <c r="J20" i="6"/>
  <c r="B20" i="6"/>
  <c r="I20" i="6"/>
  <c r="A20" i="6"/>
  <c r="F28" i="6"/>
  <c r="E28" i="6"/>
  <c r="D28" i="6"/>
  <c r="J28" i="6"/>
  <c r="B28" i="6"/>
  <c r="I28" i="6"/>
  <c r="A28" i="6"/>
  <c r="I36" i="6"/>
  <c r="A36" i="6"/>
  <c r="H36" i="6"/>
  <c r="F36" i="6"/>
  <c r="E36" i="6"/>
  <c r="D36" i="6"/>
  <c r="B36" i="6"/>
  <c r="E44" i="6"/>
  <c r="D44" i="6"/>
  <c r="C44" i="6"/>
  <c r="I44" i="6"/>
  <c r="A44" i="6"/>
  <c r="H44" i="6"/>
  <c r="J44" i="6"/>
  <c r="F44" i="6"/>
  <c r="B44" i="6"/>
  <c r="E52" i="6"/>
  <c r="D52" i="6"/>
  <c r="C52" i="6"/>
  <c r="I52" i="6"/>
  <c r="A52" i="6"/>
  <c r="H52" i="6"/>
  <c r="J52" i="6"/>
  <c r="G52" i="6"/>
  <c r="F52" i="6"/>
  <c r="E60" i="6"/>
  <c r="D60" i="6"/>
  <c r="C60" i="6"/>
  <c r="I60" i="6"/>
  <c r="A60" i="6"/>
  <c r="H60" i="6"/>
  <c r="F60" i="6"/>
  <c r="B60" i="6"/>
  <c r="E68" i="6"/>
  <c r="D68" i="6"/>
  <c r="C68" i="6"/>
  <c r="I68" i="6"/>
  <c r="A68" i="6"/>
  <c r="H68" i="6"/>
  <c r="J68" i="6"/>
  <c r="G68" i="6"/>
  <c r="E76" i="6"/>
  <c r="D76" i="6"/>
  <c r="C76" i="6"/>
  <c r="I76" i="6"/>
  <c r="A76" i="6"/>
  <c r="H76" i="6"/>
  <c r="J76" i="6"/>
  <c r="F76" i="6"/>
  <c r="B76" i="6"/>
  <c r="E84" i="6"/>
  <c r="D84" i="6"/>
  <c r="C84" i="6"/>
  <c r="I84" i="6"/>
  <c r="A84" i="6"/>
  <c r="H84" i="6"/>
  <c r="J84" i="6"/>
  <c r="G84" i="6"/>
  <c r="F84" i="6"/>
  <c r="E92" i="6"/>
  <c r="D92" i="6"/>
  <c r="C92" i="6"/>
  <c r="I92" i="6"/>
  <c r="A92" i="6"/>
  <c r="H92" i="6"/>
  <c r="F92" i="6"/>
  <c r="B92" i="6"/>
  <c r="E100" i="6"/>
  <c r="D100" i="6"/>
  <c r="C100" i="6"/>
  <c r="I100" i="6"/>
  <c r="A100" i="6"/>
  <c r="H100" i="6"/>
  <c r="J100" i="6"/>
  <c r="G100" i="6"/>
  <c r="E108" i="6"/>
  <c r="D108" i="6"/>
  <c r="C108" i="6"/>
  <c r="I108" i="6"/>
  <c r="A108" i="6"/>
  <c r="H108" i="6"/>
  <c r="J108" i="6"/>
  <c r="G108" i="6"/>
  <c r="F108" i="6"/>
  <c r="B108" i="6"/>
  <c r="E116" i="6"/>
  <c r="D116" i="6"/>
  <c r="C116" i="6"/>
  <c r="I116" i="6"/>
  <c r="A116" i="6"/>
  <c r="H116" i="6"/>
  <c r="J116" i="6"/>
  <c r="G116" i="6"/>
  <c r="F116" i="6"/>
  <c r="B116" i="6"/>
  <c r="E124" i="6"/>
  <c r="D124" i="6"/>
  <c r="C124" i="6"/>
  <c r="I124" i="6"/>
  <c r="A124" i="6"/>
  <c r="H124" i="6"/>
  <c r="F124" i="6"/>
  <c r="B124" i="6"/>
  <c r="E132" i="6"/>
  <c r="D132" i="6"/>
  <c r="C132" i="6"/>
  <c r="I132" i="6"/>
  <c r="A132" i="6"/>
  <c r="H132" i="6"/>
  <c r="J132" i="6"/>
  <c r="G132" i="6"/>
  <c r="E140" i="6"/>
  <c r="D140" i="6"/>
  <c r="C140" i="6"/>
  <c r="I140" i="6"/>
  <c r="A140" i="6"/>
  <c r="H140" i="6"/>
  <c r="J140" i="6"/>
  <c r="G140" i="6"/>
  <c r="F140" i="6"/>
  <c r="B140" i="6"/>
  <c r="E148" i="6"/>
  <c r="D148" i="6"/>
  <c r="C148" i="6"/>
  <c r="I148" i="6"/>
  <c r="A148" i="6"/>
  <c r="H148" i="6"/>
  <c r="J148" i="6"/>
  <c r="G148" i="6"/>
  <c r="F148" i="6"/>
  <c r="B148" i="6"/>
  <c r="E156" i="6"/>
  <c r="D156" i="6"/>
  <c r="C156" i="6"/>
  <c r="I156" i="6"/>
  <c r="A156" i="6"/>
  <c r="H156" i="6"/>
  <c r="F156" i="6"/>
  <c r="B156" i="6"/>
  <c r="E164" i="6"/>
  <c r="D164" i="6"/>
  <c r="C164" i="6"/>
  <c r="I164" i="6"/>
  <c r="A164" i="6"/>
  <c r="H164" i="6"/>
  <c r="J164" i="6"/>
  <c r="G164" i="6"/>
  <c r="E172" i="6"/>
  <c r="I172" i="6"/>
  <c r="A172" i="6"/>
  <c r="G172" i="6"/>
  <c r="F172" i="6"/>
  <c r="D172" i="6"/>
  <c r="B172" i="6"/>
  <c r="J172" i="6"/>
  <c r="H172" i="6"/>
  <c r="C172" i="6"/>
  <c r="E180" i="6"/>
  <c r="I180" i="6"/>
  <c r="A180" i="6"/>
  <c r="B180" i="6"/>
  <c r="J180" i="6"/>
  <c r="G180" i="6"/>
  <c r="F180" i="6"/>
  <c r="H180" i="6"/>
  <c r="D180" i="6"/>
  <c r="C180" i="6"/>
  <c r="E188" i="6"/>
  <c r="D188" i="6"/>
  <c r="C188" i="6"/>
  <c r="I188" i="6"/>
  <c r="A188" i="6"/>
  <c r="G188" i="6"/>
  <c r="F188" i="6"/>
  <c r="B188" i="6"/>
  <c r="J188" i="6"/>
  <c r="E196" i="6"/>
  <c r="D196" i="6"/>
  <c r="C196" i="6"/>
  <c r="I196" i="6"/>
  <c r="A196" i="6"/>
  <c r="G196" i="6"/>
  <c r="F196" i="6"/>
  <c r="B196" i="6"/>
  <c r="J196" i="6"/>
  <c r="H196" i="6"/>
  <c r="E204" i="6"/>
  <c r="D204" i="6"/>
  <c r="C204" i="6"/>
  <c r="I204" i="6"/>
  <c r="A204" i="6"/>
  <c r="G204" i="6"/>
  <c r="F204" i="6"/>
  <c r="B204" i="6"/>
  <c r="J204" i="6"/>
  <c r="H204" i="6"/>
  <c r="E212" i="6"/>
  <c r="D212" i="6"/>
  <c r="C212" i="6"/>
  <c r="I212" i="6"/>
  <c r="A212" i="6"/>
  <c r="G212" i="6"/>
  <c r="F212" i="6"/>
  <c r="B212" i="6"/>
  <c r="E220" i="6"/>
  <c r="D220" i="6"/>
  <c r="C220" i="6"/>
  <c r="I220" i="6"/>
  <c r="A220" i="6"/>
  <c r="G220" i="6"/>
  <c r="F220" i="6"/>
  <c r="B220" i="6"/>
  <c r="J220" i="6"/>
  <c r="H220" i="6"/>
  <c r="E228" i="6"/>
  <c r="D228" i="6"/>
  <c r="C228" i="6"/>
  <c r="I228" i="6"/>
  <c r="A228" i="6"/>
  <c r="G228" i="6"/>
  <c r="F228" i="6"/>
  <c r="B228" i="6"/>
  <c r="J228" i="6"/>
  <c r="H228" i="6"/>
  <c r="I236" i="6"/>
  <c r="A236" i="6"/>
  <c r="G236" i="6"/>
  <c r="C236" i="6"/>
  <c r="B236" i="6"/>
  <c r="H236" i="6"/>
  <c r="E236" i="6"/>
  <c r="D236" i="6"/>
  <c r="J236" i="6"/>
  <c r="F236" i="6"/>
  <c r="J244" i="6"/>
  <c r="B244" i="6"/>
  <c r="F244" i="6"/>
  <c r="D244" i="6"/>
  <c r="I244" i="6"/>
  <c r="G244" i="6"/>
  <c r="H244" i="6"/>
  <c r="E244" i="6"/>
  <c r="C244" i="6"/>
  <c r="A244" i="6"/>
  <c r="J252" i="6"/>
  <c r="B252" i="6"/>
  <c r="F252" i="6"/>
  <c r="I252" i="6"/>
  <c r="H252" i="6"/>
  <c r="D252" i="6"/>
  <c r="A252" i="6"/>
  <c r="E252" i="6"/>
  <c r="G252" i="6"/>
  <c r="J260" i="6"/>
  <c r="B260" i="6"/>
  <c r="F260" i="6"/>
  <c r="D260" i="6"/>
  <c r="C260" i="6"/>
  <c r="I260" i="6"/>
  <c r="G260" i="6"/>
  <c r="H260" i="6"/>
  <c r="E260" i="6"/>
  <c r="J268" i="6"/>
  <c r="B268" i="6"/>
  <c r="F268" i="6"/>
  <c r="I268" i="6"/>
  <c r="H268" i="6"/>
  <c r="D268" i="6"/>
  <c r="A268" i="6"/>
  <c r="E268" i="6"/>
  <c r="C268" i="6"/>
  <c r="G268" i="6"/>
  <c r="J276" i="6"/>
  <c r="B276" i="6"/>
  <c r="F276" i="6"/>
  <c r="D276" i="6"/>
  <c r="C276" i="6"/>
  <c r="I276" i="6"/>
  <c r="G276" i="6"/>
  <c r="E276" i="6"/>
  <c r="A276" i="6"/>
  <c r="J284" i="6"/>
  <c r="B284" i="6"/>
  <c r="I284" i="6"/>
  <c r="A284" i="6"/>
  <c r="F284" i="6"/>
  <c r="G284" i="6"/>
  <c r="D284" i="6"/>
  <c r="H284" i="6"/>
  <c r="C284" i="6"/>
  <c r="E284" i="6"/>
  <c r="J292" i="6"/>
  <c r="B292" i="6"/>
  <c r="I292" i="6"/>
  <c r="A292" i="6"/>
  <c r="F292" i="6"/>
  <c r="D292" i="6"/>
  <c r="C292" i="6"/>
  <c r="G292" i="6"/>
  <c r="H292" i="6"/>
  <c r="E292" i="6"/>
  <c r="J300" i="6"/>
  <c r="B300" i="6"/>
  <c r="I300" i="6"/>
  <c r="A300" i="6"/>
  <c r="F300" i="6"/>
  <c r="G300" i="6"/>
  <c r="E300" i="6"/>
  <c r="C300" i="6"/>
  <c r="H300" i="6"/>
  <c r="D300" i="6"/>
  <c r="J308" i="6"/>
  <c r="B308" i="6"/>
  <c r="I308" i="6"/>
  <c r="A308" i="6"/>
  <c r="F308" i="6"/>
  <c r="H308" i="6"/>
  <c r="D308" i="6"/>
  <c r="E308" i="6"/>
  <c r="C308" i="6"/>
  <c r="G308" i="6"/>
  <c r="J316" i="6"/>
  <c r="B316" i="6"/>
  <c r="I316" i="6"/>
  <c r="A316" i="6"/>
  <c r="F316" i="6"/>
  <c r="G316" i="6"/>
  <c r="D316" i="6"/>
  <c r="H316" i="6"/>
  <c r="E316" i="6"/>
  <c r="C316" i="6"/>
  <c r="C324" i="6"/>
  <c r="H324" i="6"/>
  <c r="G324" i="6"/>
  <c r="D324" i="6"/>
  <c r="J324" i="6"/>
  <c r="I324" i="6"/>
  <c r="B324" i="6"/>
  <c r="E324" i="6"/>
  <c r="A324" i="6"/>
  <c r="C332" i="6"/>
  <c r="G332" i="6"/>
  <c r="H332" i="6"/>
  <c r="F332" i="6"/>
  <c r="B332" i="6"/>
  <c r="A332" i="6"/>
  <c r="J332" i="6"/>
  <c r="E332" i="6"/>
  <c r="I332" i="6"/>
  <c r="D332" i="6"/>
  <c r="C340" i="6"/>
  <c r="J340" i="6"/>
  <c r="B340" i="6"/>
  <c r="G340" i="6"/>
  <c r="E340" i="6"/>
  <c r="I340" i="6"/>
  <c r="H340" i="6"/>
  <c r="A340" i="6"/>
  <c r="F340" i="6"/>
  <c r="C348" i="6"/>
  <c r="J348" i="6"/>
  <c r="B348" i="6"/>
  <c r="G348" i="6"/>
  <c r="E348" i="6"/>
  <c r="I348" i="6"/>
  <c r="H348" i="6"/>
  <c r="A348" i="6"/>
  <c r="F348" i="6"/>
  <c r="D348" i="6"/>
  <c r="C356" i="6"/>
  <c r="J356" i="6"/>
  <c r="B356" i="6"/>
  <c r="G356" i="6"/>
  <c r="E356" i="6"/>
  <c r="I356" i="6"/>
  <c r="H356" i="6"/>
  <c r="A356" i="6"/>
  <c r="D356" i="6"/>
  <c r="F356" i="6"/>
  <c r="C364" i="6"/>
  <c r="J364" i="6"/>
  <c r="B364" i="6"/>
  <c r="G364" i="6"/>
  <c r="E364" i="6"/>
  <c r="I364" i="6"/>
  <c r="H364" i="6"/>
  <c r="A364" i="6"/>
  <c r="F364" i="6"/>
  <c r="D364" i="6"/>
  <c r="A5" i="6"/>
  <c r="G6" i="6"/>
  <c r="N7" i="6"/>
  <c r="I9" i="6"/>
  <c r="A11" i="6"/>
  <c r="H12" i="6"/>
  <c r="C14" i="6"/>
  <c r="B17" i="6"/>
  <c r="C20" i="6"/>
  <c r="J21" i="6"/>
  <c r="D26" i="6"/>
  <c r="J36" i="6"/>
  <c r="F48" i="6"/>
  <c r="B52" i="6"/>
  <c r="B56" i="6"/>
  <c r="G60" i="6"/>
  <c r="F64" i="6"/>
  <c r="F68" i="6"/>
  <c r="J72" i="6"/>
  <c r="G76" i="6"/>
  <c r="G80" i="6"/>
  <c r="J88" i="6"/>
  <c r="J92" i="6"/>
  <c r="A97" i="6"/>
  <c r="D109" i="6"/>
  <c r="E115" i="6"/>
  <c r="H121" i="6"/>
  <c r="I133" i="6"/>
  <c r="B158" i="6"/>
  <c r="B164" i="6"/>
  <c r="B171" i="6"/>
  <c r="F179" i="6"/>
  <c r="B200" i="6"/>
  <c r="H212" i="6"/>
  <c r="H224" i="6"/>
  <c r="D238" i="6"/>
  <c r="F309" i="6"/>
  <c r="D390" i="6"/>
  <c r="H29" i="6"/>
  <c r="G29" i="6"/>
  <c r="F29" i="6"/>
  <c r="D29" i="6"/>
  <c r="C29" i="6"/>
  <c r="G45" i="6"/>
  <c r="F45" i="6"/>
  <c r="E45" i="6"/>
  <c r="C45" i="6"/>
  <c r="J45" i="6"/>
  <c r="B45" i="6"/>
  <c r="A45" i="6"/>
  <c r="I45" i="6"/>
  <c r="G61" i="6"/>
  <c r="F61" i="6"/>
  <c r="E61" i="6"/>
  <c r="C61" i="6"/>
  <c r="J61" i="6"/>
  <c r="B61" i="6"/>
  <c r="I61" i="6"/>
  <c r="H61" i="6"/>
  <c r="A61" i="6"/>
  <c r="G85" i="6"/>
  <c r="F85" i="6"/>
  <c r="E85" i="6"/>
  <c r="C85" i="6"/>
  <c r="J85" i="6"/>
  <c r="B85" i="6"/>
  <c r="H85" i="6"/>
  <c r="D85" i="6"/>
  <c r="D7" i="6"/>
  <c r="C7" i="6"/>
  <c r="J7" i="6"/>
  <c r="B7" i="6"/>
  <c r="H7" i="6"/>
  <c r="G7" i="6"/>
  <c r="D15" i="6"/>
  <c r="C15" i="6"/>
  <c r="J15" i="6"/>
  <c r="B15" i="6"/>
  <c r="H15" i="6"/>
  <c r="G15" i="6"/>
  <c r="D23" i="6"/>
  <c r="C23" i="6"/>
  <c r="J23" i="6"/>
  <c r="B23" i="6"/>
  <c r="H23" i="6"/>
  <c r="G23" i="6"/>
  <c r="D31" i="6"/>
  <c r="C31" i="6"/>
  <c r="J31" i="6"/>
  <c r="B31" i="6"/>
  <c r="H31" i="6"/>
  <c r="G31" i="6"/>
  <c r="G39" i="6"/>
  <c r="F39" i="6"/>
  <c r="H39" i="6"/>
  <c r="E39" i="6"/>
  <c r="D39" i="6"/>
  <c r="B39" i="6"/>
  <c r="A39" i="6"/>
  <c r="C47" i="6"/>
  <c r="J47" i="6"/>
  <c r="B47" i="6"/>
  <c r="I47" i="6"/>
  <c r="A47" i="6"/>
  <c r="G47" i="6"/>
  <c r="F47" i="6"/>
  <c r="E47" i="6"/>
  <c r="D47" i="6"/>
  <c r="C55" i="6"/>
  <c r="J55" i="6"/>
  <c r="B55" i="6"/>
  <c r="I55" i="6"/>
  <c r="A55" i="6"/>
  <c r="G55" i="6"/>
  <c r="F55" i="6"/>
  <c r="H55" i="6"/>
  <c r="E55" i="6"/>
  <c r="C63" i="6"/>
  <c r="J63" i="6"/>
  <c r="B63" i="6"/>
  <c r="I63" i="6"/>
  <c r="A63" i="6"/>
  <c r="G63" i="6"/>
  <c r="F63" i="6"/>
  <c r="E63" i="6"/>
  <c r="D63" i="6"/>
  <c r="C71" i="6"/>
  <c r="J71" i="6"/>
  <c r="B71" i="6"/>
  <c r="I71" i="6"/>
  <c r="A71" i="6"/>
  <c r="G71" i="6"/>
  <c r="F71" i="6"/>
  <c r="H71" i="6"/>
  <c r="C79" i="6"/>
  <c r="J79" i="6"/>
  <c r="B79" i="6"/>
  <c r="I79" i="6"/>
  <c r="A79" i="6"/>
  <c r="G79" i="6"/>
  <c r="F79" i="6"/>
  <c r="E79" i="6"/>
  <c r="D79" i="6"/>
  <c r="C87" i="6"/>
  <c r="J87" i="6"/>
  <c r="B87" i="6"/>
  <c r="I87" i="6"/>
  <c r="A87" i="6"/>
  <c r="G87" i="6"/>
  <c r="F87" i="6"/>
  <c r="H87" i="6"/>
  <c r="E87" i="6"/>
  <c r="C95" i="6"/>
  <c r="J95" i="6"/>
  <c r="B95" i="6"/>
  <c r="I95" i="6"/>
  <c r="A95" i="6"/>
  <c r="G95" i="6"/>
  <c r="F95" i="6"/>
  <c r="E95" i="6"/>
  <c r="D95" i="6"/>
  <c r="C103" i="6"/>
  <c r="J103" i="6"/>
  <c r="B103" i="6"/>
  <c r="I103" i="6"/>
  <c r="A103" i="6"/>
  <c r="G103" i="6"/>
  <c r="F103" i="6"/>
  <c r="H103" i="6"/>
  <c r="C111" i="6"/>
  <c r="J111" i="6"/>
  <c r="B111" i="6"/>
  <c r="I111" i="6"/>
  <c r="A111" i="6"/>
  <c r="G111" i="6"/>
  <c r="F111" i="6"/>
  <c r="H111" i="6"/>
  <c r="E111" i="6"/>
  <c r="D111" i="6"/>
  <c r="C119" i="6"/>
  <c r="J119" i="6"/>
  <c r="B119" i="6"/>
  <c r="I119" i="6"/>
  <c r="A119" i="6"/>
  <c r="G119" i="6"/>
  <c r="F119" i="6"/>
  <c r="H119" i="6"/>
  <c r="E119" i="6"/>
  <c r="D119" i="6"/>
  <c r="C127" i="6"/>
  <c r="J127" i="6"/>
  <c r="B127" i="6"/>
  <c r="I127" i="6"/>
  <c r="A127" i="6"/>
  <c r="G127" i="6"/>
  <c r="F127" i="6"/>
  <c r="E127" i="6"/>
  <c r="D127" i="6"/>
  <c r="C135" i="6"/>
  <c r="J135" i="6"/>
  <c r="B135" i="6"/>
  <c r="I135" i="6"/>
  <c r="A135" i="6"/>
  <c r="G135" i="6"/>
  <c r="F135" i="6"/>
  <c r="H135" i="6"/>
  <c r="C143" i="6"/>
  <c r="J143" i="6"/>
  <c r="B143" i="6"/>
  <c r="I143" i="6"/>
  <c r="A143" i="6"/>
  <c r="G143" i="6"/>
  <c r="F143" i="6"/>
  <c r="H143" i="6"/>
  <c r="E143" i="6"/>
  <c r="D143" i="6"/>
  <c r="C151" i="6"/>
  <c r="J151" i="6"/>
  <c r="B151" i="6"/>
  <c r="I151" i="6"/>
  <c r="A151" i="6"/>
  <c r="G151" i="6"/>
  <c r="F151" i="6"/>
  <c r="H151" i="6"/>
  <c r="E151" i="6"/>
  <c r="D151" i="6"/>
  <c r="C159" i="6"/>
  <c r="J159" i="6"/>
  <c r="B159" i="6"/>
  <c r="I159" i="6"/>
  <c r="A159" i="6"/>
  <c r="G159" i="6"/>
  <c r="F159" i="6"/>
  <c r="E159" i="6"/>
  <c r="D159" i="6"/>
  <c r="G167" i="6"/>
  <c r="C167" i="6"/>
  <c r="B167" i="6"/>
  <c r="J167" i="6"/>
  <c r="A167" i="6"/>
  <c r="H167" i="6"/>
  <c r="F167" i="6"/>
  <c r="I167" i="6"/>
  <c r="C175" i="6"/>
  <c r="G175" i="6"/>
  <c r="H175" i="6"/>
  <c r="F175" i="6"/>
  <c r="E175" i="6"/>
  <c r="B175" i="6"/>
  <c r="A175" i="6"/>
  <c r="J175" i="6"/>
  <c r="C183" i="6"/>
  <c r="G183" i="6"/>
  <c r="B183" i="6"/>
  <c r="A183" i="6"/>
  <c r="J183" i="6"/>
  <c r="H183" i="6"/>
  <c r="F183" i="6"/>
  <c r="D183" i="6"/>
  <c r="C191" i="6"/>
  <c r="J191" i="6"/>
  <c r="B191" i="6"/>
  <c r="I191" i="6"/>
  <c r="A191" i="6"/>
  <c r="G191" i="6"/>
  <c r="H191" i="6"/>
  <c r="E191" i="6"/>
  <c r="D191" i="6"/>
  <c r="C199" i="6"/>
  <c r="J199" i="6"/>
  <c r="B199" i="6"/>
  <c r="I199" i="6"/>
  <c r="A199" i="6"/>
  <c r="G199" i="6"/>
  <c r="H199" i="6"/>
  <c r="E199" i="6"/>
  <c r="D199" i="6"/>
  <c r="F199" i="6"/>
  <c r="C207" i="6"/>
  <c r="J207" i="6"/>
  <c r="B207" i="6"/>
  <c r="I207" i="6"/>
  <c r="A207" i="6"/>
  <c r="G207" i="6"/>
  <c r="H207" i="6"/>
  <c r="E207" i="6"/>
  <c r="D207" i="6"/>
  <c r="F207" i="6"/>
  <c r="C215" i="6"/>
  <c r="J215" i="6"/>
  <c r="B215" i="6"/>
  <c r="I215" i="6"/>
  <c r="A215" i="6"/>
  <c r="G215" i="6"/>
  <c r="H215" i="6"/>
  <c r="E215" i="6"/>
  <c r="D215" i="6"/>
  <c r="C223" i="6"/>
  <c r="J223" i="6"/>
  <c r="B223" i="6"/>
  <c r="I223" i="6"/>
  <c r="A223" i="6"/>
  <c r="G223" i="6"/>
  <c r="H223" i="6"/>
  <c r="E223" i="6"/>
  <c r="D223" i="6"/>
  <c r="F223" i="6"/>
  <c r="G231" i="6"/>
  <c r="F231" i="6"/>
  <c r="E231" i="6"/>
  <c r="D231" i="6"/>
  <c r="B231" i="6"/>
  <c r="I231" i="6"/>
  <c r="H231" i="6"/>
  <c r="J231" i="6"/>
  <c r="H239" i="6"/>
  <c r="D239" i="6"/>
  <c r="E239" i="6"/>
  <c r="B239" i="6"/>
  <c r="J239" i="6"/>
  <c r="I239" i="6"/>
  <c r="G239" i="6"/>
  <c r="C239" i="6"/>
  <c r="F239" i="6"/>
  <c r="H247" i="6"/>
  <c r="D247" i="6"/>
  <c r="E247" i="6"/>
  <c r="C247" i="6"/>
  <c r="J247" i="6"/>
  <c r="G247" i="6"/>
  <c r="A247" i="6"/>
  <c r="F247" i="6"/>
  <c r="B247" i="6"/>
  <c r="I247" i="6"/>
  <c r="H255" i="6"/>
  <c r="D255" i="6"/>
  <c r="J255" i="6"/>
  <c r="I255" i="6"/>
  <c r="E255" i="6"/>
  <c r="B255" i="6"/>
  <c r="F255" i="6"/>
  <c r="G255" i="6"/>
  <c r="A255" i="6"/>
  <c r="C255" i="6"/>
  <c r="H263" i="6"/>
  <c r="D263" i="6"/>
  <c r="E263" i="6"/>
  <c r="C263" i="6"/>
  <c r="J263" i="6"/>
  <c r="G263" i="6"/>
  <c r="I263" i="6"/>
  <c r="F263" i="6"/>
  <c r="A263" i="6"/>
  <c r="B263" i="6"/>
  <c r="H271" i="6"/>
  <c r="D271" i="6"/>
  <c r="J271" i="6"/>
  <c r="I271" i="6"/>
  <c r="E271" i="6"/>
  <c r="B271" i="6"/>
  <c r="F271" i="6"/>
  <c r="C271" i="6"/>
  <c r="A271" i="6"/>
  <c r="G271" i="6"/>
  <c r="H279" i="6"/>
  <c r="D279" i="6"/>
  <c r="E279" i="6"/>
  <c r="C279" i="6"/>
  <c r="J279" i="6"/>
  <c r="G279" i="6"/>
  <c r="A279" i="6"/>
  <c r="F279" i="6"/>
  <c r="B279" i="6"/>
  <c r="I279" i="6"/>
  <c r="H287" i="6"/>
  <c r="G287" i="6"/>
  <c r="D287" i="6"/>
  <c r="J287" i="6"/>
  <c r="I287" i="6"/>
  <c r="C287" i="6"/>
  <c r="A287" i="6"/>
  <c r="E287" i="6"/>
  <c r="B287" i="6"/>
  <c r="F287" i="6"/>
  <c r="H295" i="6"/>
  <c r="G295" i="6"/>
  <c r="D295" i="6"/>
  <c r="A295" i="6"/>
  <c r="F295" i="6"/>
  <c r="C295" i="6"/>
  <c r="I295" i="6"/>
  <c r="E295" i="6"/>
  <c r="J295" i="6"/>
  <c r="B295" i="6"/>
  <c r="H303" i="6"/>
  <c r="G303" i="6"/>
  <c r="D303" i="6"/>
  <c r="C303" i="6"/>
  <c r="B303" i="6"/>
  <c r="J303" i="6"/>
  <c r="F303" i="6"/>
  <c r="I303" i="6"/>
  <c r="E303" i="6"/>
  <c r="A303" i="6"/>
  <c r="H311" i="6"/>
  <c r="G311" i="6"/>
  <c r="D311" i="6"/>
  <c r="F311" i="6"/>
  <c r="E311" i="6"/>
  <c r="A311" i="6"/>
  <c r="J311" i="6"/>
  <c r="B311" i="6"/>
  <c r="C311" i="6"/>
  <c r="B5" i="6"/>
  <c r="C8" i="6"/>
  <c r="J9" i="6"/>
  <c r="E11" i="6"/>
  <c r="D14" i="6"/>
  <c r="E17" i="6"/>
  <c r="G20" i="6"/>
  <c r="F23" i="6"/>
  <c r="A25" i="6"/>
  <c r="I29" i="6"/>
  <c r="A31" i="6"/>
  <c r="A35" i="6"/>
  <c r="A41" i="6"/>
  <c r="G44" i="6"/>
  <c r="G48" i="6"/>
  <c r="J56" i="6"/>
  <c r="J60" i="6"/>
  <c r="A65" i="6"/>
  <c r="D77" i="6"/>
  <c r="A81" i="6"/>
  <c r="A85" i="6"/>
  <c r="H89" i="6"/>
  <c r="D93" i="6"/>
  <c r="D97" i="6"/>
  <c r="E103" i="6"/>
  <c r="H109" i="6"/>
  <c r="H115" i="6"/>
  <c r="I121" i="6"/>
  <c r="B152" i="6"/>
  <c r="C158" i="6"/>
  <c r="F164" i="6"/>
  <c r="F171" i="6"/>
  <c r="H179" i="6"/>
  <c r="H188" i="6"/>
  <c r="H200" i="6"/>
  <c r="J212" i="6"/>
  <c r="B225" i="6"/>
  <c r="A239" i="6"/>
  <c r="C269" i="6"/>
  <c r="I311" i="6"/>
  <c r="G366" i="6"/>
  <c r="F366" i="6"/>
  <c r="C366" i="6"/>
  <c r="I366" i="6"/>
  <c r="A366" i="6"/>
  <c r="E366" i="6"/>
  <c r="D366" i="6"/>
  <c r="B366" i="6"/>
  <c r="J366" i="6"/>
  <c r="H366" i="6"/>
  <c r="J10" i="6"/>
  <c r="B10" i="6"/>
  <c r="I10" i="6"/>
  <c r="A10" i="6"/>
  <c r="H10" i="6"/>
  <c r="F10" i="6"/>
  <c r="E10" i="6"/>
  <c r="J18" i="6"/>
  <c r="B18" i="6"/>
  <c r="I18" i="6"/>
  <c r="A18" i="6"/>
  <c r="H18" i="6"/>
  <c r="F18" i="6"/>
  <c r="E18" i="6"/>
  <c r="J26" i="6"/>
  <c r="B26" i="6"/>
  <c r="I26" i="6"/>
  <c r="A26" i="6"/>
  <c r="H26" i="6"/>
  <c r="F26" i="6"/>
  <c r="E26" i="6"/>
  <c r="E34" i="6"/>
  <c r="D34" i="6"/>
  <c r="B34" i="6"/>
  <c r="A34" i="6"/>
  <c r="J34" i="6"/>
  <c r="H34" i="6"/>
  <c r="G34" i="6"/>
  <c r="I42" i="6"/>
  <c r="A42" i="6"/>
  <c r="H42" i="6"/>
  <c r="G42" i="6"/>
  <c r="E42" i="6"/>
  <c r="D42" i="6"/>
  <c r="B42" i="6"/>
  <c r="J42" i="6"/>
  <c r="I50" i="6"/>
  <c r="A50" i="6"/>
  <c r="H50" i="6"/>
  <c r="G50" i="6"/>
  <c r="E50" i="6"/>
  <c r="D50" i="6"/>
  <c r="F50" i="6"/>
  <c r="C50" i="6"/>
  <c r="I58" i="6"/>
  <c r="A58" i="6"/>
  <c r="H58" i="6"/>
  <c r="G58" i="6"/>
  <c r="E58" i="6"/>
  <c r="D58" i="6"/>
  <c r="J58" i="6"/>
  <c r="F58" i="6"/>
  <c r="B58" i="6"/>
  <c r="I66" i="6"/>
  <c r="A66" i="6"/>
  <c r="H66" i="6"/>
  <c r="G66" i="6"/>
  <c r="E66" i="6"/>
  <c r="D66" i="6"/>
  <c r="F66" i="6"/>
  <c r="C66" i="6"/>
  <c r="B66" i="6"/>
  <c r="I74" i="6"/>
  <c r="A74" i="6"/>
  <c r="H74" i="6"/>
  <c r="G74" i="6"/>
  <c r="E74" i="6"/>
  <c r="D74" i="6"/>
  <c r="B74" i="6"/>
  <c r="J74" i="6"/>
  <c r="I82" i="6"/>
  <c r="A82" i="6"/>
  <c r="H82" i="6"/>
  <c r="G82" i="6"/>
  <c r="E82" i="6"/>
  <c r="D82" i="6"/>
  <c r="F82" i="6"/>
  <c r="C82" i="6"/>
  <c r="I90" i="6"/>
  <c r="A90" i="6"/>
  <c r="H90" i="6"/>
  <c r="G90" i="6"/>
  <c r="E90" i="6"/>
  <c r="D90" i="6"/>
  <c r="J90" i="6"/>
  <c r="F90" i="6"/>
  <c r="B90" i="6"/>
  <c r="I98" i="6"/>
  <c r="A98" i="6"/>
  <c r="H98" i="6"/>
  <c r="G98" i="6"/>
  <c r="E98" i="6"/>
  <c r="D98" i="6"/>
  <c r="F98" i="6"/>
  <c r="C98" i="6"/>
  <c r="B98" i="6"/>
  <c r="I106" i="6"/>
  <c r="A106" i="6"/>
  <c r="H106" i="6"/>
  <c r="G106" i="6"/>
  <c r="E106" i="6"/>
  <c r="D106" i="6"/>
  <c r="B106" i="6"/>
  <c r="J106" i="6"/>
  <c r="I114" i="6"/>
  <c r="A114" i="6"/>
  <c r="H114" i="6"/>
  <c r="G114" i="6"/>
  <c r="E114" i="6"/>
  <c r="D114" i="6"/>
  <c r="J114" i="6"/>
  <c r="F114" i="6"/>
  <c r="C114" i="6"/>
  <c r="I122" i="6"/>
  <c r="A122" i="6"/>
  <c r="H122" i="6"/>
  <c r="G122" i="6"/>
  <c r="E122" i="6"/>
  <c r="D122" i="6"/>
  <c r="J122" i="6"/>
  <c r="F122" i="6"/>
  <c r="C122" i="6"/>
  <c r="B122" i="6"/>
  <c r="I130" i="6"/>
  <c r="A130" i="6"/>
  <c r="H130" i="6"/>
  <c r="G130" i="6"/>
  <c r="E130" i="6"/>
  <c r="D130" i="6"/>
  <c r="F130" i="6"/>
  <c r="C130" i="6"/>
  <c r="B130" i="6"/>
  <c r="I138" i="6"/>
  <c r="A138" i="6"/>
  <c r="H138" i="6"/>
  <c r="G138" i="6"/>
  <c r="E138" i="6"/>
  <c r="D138" i="6"/>
  <c r="B138" i="6"/>
  <c r="J138" i="6"/>
  <c r="I146" i="6"/>
  <c r="A146" i="6"/>
  <c r="H146" i="6"/>
  <c r="G146" i="6"/>
  <c r="E146" i="6"/>
  <c r="D146" i="6"/>
  <c r="J146" i="6"/>
  <c r="F146" i="6"/>
  <c r="C146" i="6"/>
  <c r="I154" i="6"/>
  <c r="A154" i="6"/>
  <c r="H154" i="6"/>
  <c r="G154" i="6"/>
  <c r="E154" i="6"/>
  <c r="D154" i="6"/>
  <c r="J154" i="6"/>
  <c r="F154" i="6"/>
  <c r="C154" i="6"/>
  <c r="B154" i="6"/>
  <c r="I162" i="6"/>
  <c r="A162" i="6"/>
  <c r="H162" i="6"/>
  <c r="G162" i="6"/>
  <c r="E162" i="6"/>
  <c r="D162" i="6"/>
  <c r="F162" i="6"/>
  <c r="C162" i="6"/>
  <c r="B162" i="6"/>
  <c r="I170" i="6"/>
  <c r="A170" i="6"/>
  <c r="E170" i="6"/>
  <c r="C170" i="6"/>
  <c r="B170" i="6"/>
  <c r="H170" i="6"/>
  <c r="G170" i="6"/>
  <c r="J170" i="6"/>
  <c r="F170" i="6"/>
  <c r="D170" i="6"/>
  <c r="I178" i="6"/>
  <c r="A178" i="6"/>
  <c r="E178" i="6"/>
  <c r="H178" i="6"/>
  <c r="G178" i="6"/>
  <c r="F178" i="6"/>
  <c r="C178" i="6"/>
  <c r="B178" i="6"/>
  <c r="J178" i="6"/>
  <c r="D178" i="6"/>
  <c r="I186" i="6"/>
  <c r="A186" i="6"/>
  <c r="H186" i="6"/>
  <c r="G186" i="6"/>
  <c r="E186" i="6"/>
  <c r="C186" i="6"/>
  <c r="B186" i="6"/>
  <c r="J186" i="6"/>
  <c r="F186" i="6"/>
  <c r="D186" i="6"/>
  <c r="I194" i="6"/>
  <c r="A194" i="6"/>
  <c r="H194" i="6"/>
  <c r="G194" i="6"/>
  <c r="E194" i="6"/>
  <c r="C194" i="6"/>
  <c r="B194" i="6"/>
  <c r="J194" i="6"/>
  <c r="I202" i="6"/>
  <c r="A202" i="6"/>
  <c r="H202" i="6"/>
  <c r="G202" i="6"/>
  <c r="E202" i="6"/>
  <c r="C202" i="6"/>
  <c r="B202" i="6"/>
  <c r="J202" i="6"/>
  <c r="F202" i="6"/>
  <c r="D202" i="6"/>
  <c r="I210" i="6"/>
  <c r="A210" i="6"/>
  <c r="H210" i="6"/>
  <c r="G210" i="6"/>
  <c r="E210" i="6"/>
  <c r="C210" i="6"/>
  <c r="B210" i="6"/>
  <c r="J210" i="6"/>
  <c r="F210" i="6"/>
  <c r="D210" i="6"/>
  <c r="I218" i="6"/>
  <c r="A218" i="6"/>
  <c r="H218" i="6"/>
  <c r="G218" i="6"/>
  <c r="E218" i="6"/>
  <c r="C218" i="6"/>
  <c r="B218" i="6"/>
  <c r="J218" i="6"/>
  <c r="D218" i="6"/>
  <c r="I226" i="6"/>
  <c r="A226" i="6"/>
  <c r="H226" i="6"/>
  <c r="G226" i="6"/>
  <c r="E226" i="6"/>
  <c r="C226" i="6"/>
  <c r="B226" i="6"/>
  <c r="J226" i="6"/>
  <c r="F226" i="6"/>
  <c r="D226" i="6"/>
  <c r="E234" i="6"/>
  <c r="J234" i="6"/>
  <c r="A234" i="6"/>
  <c r="I234" i="6"/>
  <c r="H234" i="6"/>
  <c r="F234" i="6"/>
  <c r="G234" i="6"/>
  <c r="C234" i="6"/>
  <c r="B234" i="6"/>
  <c r="F242" i="6"/>
  <c r="J242" i="6"/>
  <c r="B242" i="6"/>
  <c r="E242" i="6"/>
  <c r="C242" i="6"/>
  <c r="A242" i="6"/>
  <c r="I242" i="6"/>
  <c r="G242" i="6"/>
  <c r="D242" i="6"/>
  <c r="H242" i="6"/>
  <c r="F250" i="6"/>
  <c r="J250" i="6"/>
  <c r="B250" i="6"/>
  <c r="E250" i="6"/>
  <c r="D250" i="6"/>
  <c r="H250" i="6"/>
  <c r="A250" i="6"/>
  <c r="G250" i="6"/>
  <c r="C250" i="6"/>
  <c r="I250" i="6"/>
  <c r="F258" i="6"/>
  <c r="J258" i="6"/>
  <c r="B258" i="6"/>
  <c r="I258" i="6"/>
  <c r="E258" i="6"/>
  <c r="C258" i="6"/>
  <c r="G258" i="6"/>
  <c r="H258" i="6"/>
  <c r="A258" i="6"/>
  <c r="D258" i="6"/>
  <c r="F266" i="6"/>
  <c r="J266" i="6"/>
  <c r="B266" i="6"/>
  <c r="E266" i="6"/>
  <c r="D266" i="6"/>
  <c r="H266" i="6"/>
  <c r="I266" i="6"/>
  <c r="G266" i="6"/>
  <c r="A266" i="6"/>
  <c r="C266" i="6"/>
  <c r="F274" i="6"/>
  <c r="J274" i="6"/>
  <c r="B274" i="6"/>
  <c r="I274" i="6"/>
  <c r="E274" i="6"/>
  <c r="C274" i="6"/>
  <c r="G274" i="6"/>
  <c r="D274" i="6"/>
  <c r="A274" i="6"/>
  <c r="H274" i="6"/>
  <c r="F282" i="6"/>
  <c r="J282" i="6"/>
  <c r="B282" i="6"/>
  <c r="E282" i="6"/>
  <c r="D282" i="6"/>
  <c r="H282" i="6"/>
  <c r="A282" i="6"/>
  <c r="G282" i="6"/>
  <c r="C282" i="6"/>
  <c r="I282" i="6"/>
  <c r="F290" i="6"/>
  <c r="E290" i="6"/>
  <c r="J290" i="6"/>
  <c r="B290" i="6"/>
  <c r="G290" i="6"/>
  <c r="D290" i="6"/>
  <c r="I290" i="6"/>
  <c r="H290" i="6"/>
  <c r="A290" i="6"/>
  <c r="C290" i="6"/>
  <c r="F298" i="6"/>
  <c r="E298" i="6"/>
  <c r="J298" i="6"/>
  <c r="B298" i="6"/>
  <c r="I298" i="6"/>
  <c r="H298" i="6"/>
  <c r="C298" i="6"/>
  <c r="D298" i="6"/>
  <c r="A298" i="6"/>
  <c r="G298" i="6"/>
  <c r="F306" i="6"/>
  <c r="E306" i="6"/>
  <c r="J306" i="6"/>
  <c r="B306" i="6"/>
  <c r="G306" i="6"/>
  <c r="C306" i="6"/>
  <c r="H306" i="6"/>
  <c r="D306" i="6"/>
  <c r="A306" i="6"/>
  <c r="I306" i="6"/>
  <c r="F314" i="6"/>
  <c r="E314" i="6"/>
  <c r="J314" i="6"/>
  <c r="B314" i="6"/>
  <c r="C314" i="6"/>
  <c r="A314" i="6"/>
  <c r="I314" i="6"/>
  <c r="G314" i="6"/>
  <c r="H314" i="6"/>
  <c r="D314" i="6"/>
  <c r="G322" i="6"/>
  <c r="I322" i="6"/>
  <c r="H322" i="6"/>
  <c r="D322" i="6"/>
  <c r="J322" i="6"/>
  <c r="F322" i="6"/>
  <c r="B322" i="6"/>
  <c r="C322" i="6"/>
  <c r="A322" i="6"/>
  <c r="G330" i="6"/>
  <c r="F330" i="6"/>
  <c r="E330" i="6"/>
  <c r="B330" i="6"/>
  <c r="H330" i="6"/>
  <c r="C330" i="6"/>
  <c r="I330" i="6"/>
  <c r="D330" i="6"/>
  <c r="A330" i="6"/>
  <c r="J330" i="6"/>
  <c r="G338" i="6"/>
  <c r="F338" i="6"/>
  <c r="C338" i="6"/>
  <c r="I338" i="6"/>
  <c r="A338" i="6"/>
  <c r="E338" i="6"/>
  <c r="D338" i="6"/>
  <c r="J338" i="6"/>
  <c r="B338" i="6"/>
  <c r="H338" i="6"/>
  <c r="G346" i="6"/>
  <c r="F346" i="6"/>
  <c r="C346" i="6"/>
  <c r="I346" i="6"/>
  <c r="A346" i="6"/>
  <c r="E346" i="6"/>
  <c r="D346" i="6"/>
  <c r="B346" i="6"/>
  <c r="J346" i="6"/>
  <c r="H346" i="6"/>
  <c r="G354" i="6"/>
  <c r="F354" i="6"/>
  <c r="C354" i="6"/>
  <c r="I354" i="6"/>
  <c r="A354" i="6"/>
  <c r="E354" i="6"/>
  <c r="D354" i="6"/>
  <c r="H354" i="6"/>
  <c r="J354" i="6"/>
  <c r="B354" i="6"/>
  <c r="G362" i="6"/>
  <c r="F362" i="6"/>
  <c r="C362" i="6"/>
  <c r="I362" i="6"/>
  <c r="A362" i="6"/>
  <c r="E362" i="6"/>
  <c r="D362" i="6"/>
  <c r="J362" i="6"/>
  <c r="H362" i="6"/>
  <c r="B362" i="6"/>
  <c r="G370" i="6"/>
  <c r="F370" i="6"/>
  <c r="C370" i="6"/>
  <c r="I370" i="6"/>
  <c r="A370" i="6"/>
  <c r="E370" i="6"/>
  <c r="D370" i="6"/>
  <c r="H370" i="6"/>
  <c r="J370" i="6"/>
  <c r="B370" i="6"/>
  <c r="G378" i="6"/>
  <c r="F378" i="6"/>
  <c r="C378" i="6"/>
  <c r="I378" i="6"/>
  <c r="A378" i="6"/>
  <c r="E378" i="6"/>
  <c r="D378" i="6"/>
  <c r="B378" i="6"/>
  <c r="H378" i="6"/>
  <c r="J378" i="6"/>
  <c r="G386" i="6"/>
  <c r="F386" i="6"/>
  <c r="C386" i="6"/>
  <c r="I386" i="6"/>
  <c r="A386" i="6"/>
  <c r="E386" i="6"/>
  <c r="D386" i="6"/>
  <c r="H386" i="6"/>
  <c r="B386" i="6"/>
  <c r="J386" i="6"/>
  <c r="G394" i="6"/>
  <c r="F394" i="6"/>
  <c r="C394" i="6"/>
  <c r="I394" i="6"/>
  <c r="A394" i="6"/>
  <c r="E394" i="6"/>
  <c r="D394" i="6"/>
  <c r="J394" i="6"/>
  <c r="B394" i="6"/>
  <c r="H394" i="6"/>
  <c r="G402" i="6"/>
  <c r="F402" i="6"/>
  <c r="C402" i="6"/>
  <c r="I402" i="6"/>
  <c r="A402" i="6"/>
  <c r="E402" i="6"/>
  <c r="D402" i="6"/>
  <c r="J402" i="6"/>
  <c r="H402" i="6"/>
  <c r="B402" i="6"/>
  <c r="D410" i="6"/>
  <c r="E410" i="6"/>
  <c r="C410" i="6"/>
  <c r="I410" i="6"/>
  <c r="G410" i="6"/>
  <c r="B410" i="6"/>
  <c r="A410" i="6"/>
  <c r="H410" i="6"/>
  <c r="F410" i="6"/>
  <c r="J410" i="6"/>
  <c r="D418" i="6"/>
  <c r="B418" i="6"/>
  <c r="J418" i="6"/>
  <c r="A418" i="6"/>
  <c r="G418" i="6"/>
  <c r="E418" i="6"/>
  <c r="I418" i="6"/>
  <c r="F418" i="6"/>
  <c r="H418" i="6"/>
  <c r="C418" i="6"/>
  <c r="D426" i="6"/>
  <c r="J426" i="6"/>
  <c r="A426" i="6"/>
  <c r="G426" i="6"/>
  <c r="C426" i="6"/>
  <c r="B426" i="6"/>
  <c r="I426" i="6"/>
  <c r="F426" i="6"/>
  <c r="H426" i="6"/>
  <c r="E426" i="6"/>
  <c r="D434" i="6"/>
  <c r="H434" i="6"/>
  <c r="A434" i="6"/>
  <c r="G434" i="6"/>
  <c r="F434" i="6"/>
  <c r="C434" i="6"/>
  <c r="J434" i="6"/>
  <c r="E434" i="6"/>
  <c r="B434" i="6"/>
  <c r="I434" i="6"/>
  <c r="D442" i="6"/>
  <c r="F442" i="6"/>
  <c r="J442" i="6"/>
  <c r="A442" i="6"/>
  <c r="G442" i="6"/>
  <c r="B442" i="6"/>
  <c r="I442" i="6"/>
  <c r="E442" i="6"/>
  <c r="H442" i="6"/>
  <c r="C442" i="6"/>
  <c r="D450" i="6"/>
  <c r="C450" i="6"/>
  <c r="H450" i="6"/>
  <c r="E450" i="6"/>
  <c r="I450" i="6"/>
  <c r="F450" i="6"/>
  <c r="B450" i="6"/>
  <c r="J450" i="6"/>
  <c r="A450" i="6"/>
  <c r="G450" i="6"/>
  <c r="D458" i="6"/>
  <c r="J458" i="6"/>
  <c r="A458" i="6"/>
  <c r="F458" i="6"/>
  <c r="B458" i="6"/>
  <c r="I458" i="6"/>
  <c r="G458" i="6"/>
  <c r="H458" i="6"/>
  <c r="E458" i="6"/>
  <c r="C458" i="6"/>
  <c r="D466" i="6"/>
  <c r="F466" i="6"/>
  <c r="G466" i="6"/>
  <c r="A466" i="6"/>
  <c r="H466" i="6"/>
  <c r="B466" i="6"/>
  <c r="C466" i="6"/>
  <c r="I466" i="6"/>
  <c r="J466" i="6"/>
  <c r="E466" i="6"/>
  <c r="D474" i="6"/>
  <c r="F474" i="6"/>
  <c r="A474" i="6"/>
  <c r="G474" i="6"/>
  <c r="J474" i="6"/>
  <c r="I474" i="6"/>
  <c r="C474" i="6"/>
  <c r="H474" i="6"/>
  <c r="B474" i="6"/>
  <c r="E474" i="6"/>
  <c r="D482" i="6"/>
  <c r="F482" i="6"/>
  <c r="G482" i="6"/>
  <c r="A482" i="6"/>
  <c r="J482" i="6"/>
  <c r="E482" i="6"/>
  <c r="B482" i="6"/>
  <c r="I482" i="6"/>
  <c r="C482" i="6"/>
  <c r="H482" i="6"/>
  <c r="D490" i="6"/>
  <c r="F490" i="6"/>
  <c r="A490" i="6"/>
  <c r="G490" i="6"/>
  <c r="H490" i="6"/>
  <c r="C490" i="6"/>
  <c r="J490" i="6"/>
  <c r="E490" i="6"/>
  <c r="I490" i="6"/>
  <c r="B490" i="6"/>
  <c r="D498" i="6"/>
  <c r="C498" i="6"/>
  <c r="F498" i="6"/>
  <c r="G498" i="6"/>
  <c r="J498" i="6"/>
  <c r="E498" i="6"/>
  <c r="A498" i="6"/>
  <c r="I498" i="6"/>
  <c r="H498" i="6"/>
  <c r="B498" i="6"/>
  <c r="E5" i="6"/>
  <c r="A13" i="6"/>
  <c r="G14" i="6"/>
  <c r="L19" i="6"/>
  <c r="K19" i="6"/>
  <c r="C22" i="6"/>
  <c r="J29" i="6"/>
  <c r="K33" i="6"/>
  <c r="N33" i="6"/>
  <c r="L33" i="6"/>
  <c r="E37" i="6"/>
  <c r="D45" i="6"/>
  <c r="N49" i="6"/>
  <c r="M49" i="6"/>
  <c r="K49" i="6"/>
  <c r="A53" i="6"/>
  <c r="D61" i="6"/>
  <c r="I69" i="6"/>
  <c r="H77" i="6"/>
  <c r="I85" i="6"/>
  <c r="B94" i="6"/>
  <c r="J98" i="6"/>
  <c r="N129" i="6"/>
  <c r="M129" i="6"/>
  <c r="K129" i="6"/>
  <c r="L129" i="6"/>
  <c r="D141" i="6"/>
  <c r="I165" i="6"/>
  <c r="E173" i="6"/>
  <c r="E181" i="6"/>
  <c r="E322" i="6"/>
  <c r="C328" i="6"/>
  <c r="G328" i="6"/>
  <c r="F328" i="6"/>
  <c r="B328" i="6"/>
  <c r="J328" i="6"/>
  <c r="E328" i="6"/>
  <c r="A328" i="6"/>
  <c r="H328" i="6"/>
  <c r="D328" i="6"/>
  <c r="I328" i="6"/>
  <c r="C336" i="6"/>
  <c r="G336" i="6"/>
  <c r="E336" i="6"/>
  <c r="D336" i="6"/>
  <c r="J336" i="6"/>
  <c r="F336" i="6"/>
  <c r="A336" i="6"/>
  <c r="H336" i="6"/>
  <c r="B336" i="6"/>
  <c r="I336" i="6"/>
  <c r="C344" i="6"/>
  <c r="J344" i="6"/>
  <c r="B344" i="6"/>
  <c r="G344" i="6"/>
  <c r="E344" i="6"/>
  <c r="A344" i="6"/>
  <c r="I344" i="6"/>
  <c r="F344" i="6"/>
  <c r="D344" i="6"/>
  <c r="H344" i="6"/>
  <c r="C352" i="6"/>
  <c r="J352" i="6"/>
  <c r="B352" i="6"/>
  <c r="G352" i="6"/>
  <c r="E352" i="6"/>
  <c r="A352" i="6"/>
  <c r="I352" i="6"/>
  <c r="H352" i="6"/>
  <c r="D352" i="6"/>
  <c r="F352" i="6"/>
  <c r="C360" i="6"/>
  <c r="J360" i="6"/>
  <c r="B360" i="6"/>
  <c r="G360" i="6"/>
  <c r="E360" i="6"/>
  <c r="A360" i="6"/>
  <c r="I360" i="6"/>
  <c r="H360" i="6"/>
  <c r="D360" i="6"/>
  <c r="C368" i="6"/>
  <c r="J368" i="6"/>
  <c r="B368" i="6"/>
  <c r="G368" i="6"/>
  <c r="E368" i="6"/>
  <c r="A368" i="6"/>
  <c r="I368" i="6"/>
  <c r="D368" i="6"/>
  <c r="H368" i="6"/>
  <c r="F368" i="6"/>
  <c r="C376" i="6"/>
  <c r="J376" i="6"/>
  <c r="B376" i="6"/>
  <c r="G376" i="6"/>
  <c r="E376" i="6"/>
  <c r="A376" i="6"/>
  <c r="I376" i="6"/>
  <c r="F376" i="6"/>
  <c r="H376" i="6"/>
  <c r="D376" i="6"/>
  <c r="C384" i="6"/>
  <c r="J384" i="6"/>
  <c r="B384" i="6"/>
  <c r="G384" i="6"/>
  <c r="E384" i="6"/>
  <c r="A384" i="6"/>
  <c r="I384" i="6"/>
  <c r="H384" i="6"/>
  <c r="F384" i="6"/>
  <c r="C392" i="6"/>
  <c r="J392" i="6"/>
  <c r="B392" i="6"/>
  <c r="G392" i="6"/>
  <c r="E392" i="6"/>
  <c r="A392" i="6"/>
  <c r="I392" i="6"/>
  <c r="F392" i="6"/>
  <c r="H392" i="6"/>
  <c r="D392" i="6"/>
  <c r="C400" i="6"/>
  <c r="J400" i="6"/>
  <c r="B400" i="6"/>
  <c r="G400" i="6"/>
  <c r="E400" i="6"/>
  <c r="A400" i="6"/>
  <c r="I400" i="6"/>
  <c r="H400" i="6"/>
  <c r="D400" i="6"/>
  <c r="F400" i="6"/>
  <c r="H408" i="6"/>
  <c r="E408" i="6"/>
  <c r="D408" i="6"/>
  <c r="J408" i="6"/>
  <c r="A408" i="6"/>
  <c r="G408" i="6"/>
  <c r="C408" i="6"/>
  <c r="I408" i="6"/>
  <c r="F408" i="6"/>
  <c r="B408" i="6"/>
  <c r="H416" i="6"/>
  <c r="C416" i="6"/>
  <c r="B416" i="6"/>
  <c r="G416" i="6"/>
  <c r="E416" i="6"/>
  <c r="J416" i="6"/>
  <c r="I416" i="6"/>
  <c r="A416" i="6"/>
  <c r="F416" i="6"/>
  <c r="D416" i="6"/>
  <c r="H424" i="6"/>
  <c r="J424" i="6"/>
  <c r="A424" i="6"/>
  <c r="I424" i="6"/>
  <c r="E424" i="6"/>
  <c r="C424" i="6"/>
  <c r="G424" i="6"/>
  <c r="F424" i="6"/>
  <c r="D424" i="6"/>
  <c r="B424" i="6"/>
  <c r="H432" i="6"/>
  <c r="I432" i="6"/>
  <c r="G432" i="6"/>
  <c r="D432" i="6"/>
  <c r="A432" i="6"/>
  <c r="F432" i="6"/>
  <c r="C432" i="6"/>
  <c r="E432" i="6"/>
  <c r="B432" i="6"/>
  <c r="J432" i="6"/>
  <c r="H440" i="6"/>
  <c r="F440" i="6"/>
  <c r="A440" i="6"/>
  <c r="G440" i="6"/>
  <c r="E440" i="6"/>
  <c r="C440" i="6"/>
  <c r="J440" i="6"/>
  <c r="D440" i="6"/>
  <c r="B440" i="6"/>
  <c r="I440" i="6"/>
  <c r="H448" i="6"/>
  <c r="D448" i="6"/>
  <c r="I448" i="6"/>
  <c r="G448" i="6"/>
  <c r="C448" i="6"/>
  <c r="F448" i="6"/>
  <c r="B448" i="6"/>
  <c r="J448" i="6"/>
  <c r="E448" i="6"/>
  <c r="A448" i="6"/>
  <c r="H456" i="6"/>
  <c r="B456" i="6"/>
  <c r="F456" i="6"/>
  <c r="E456" i="6"/>
  <c r="A456" i="6"/>
  <c r="J456" i="6"/>
  <c r="I456" i="6"/>
  <c r="D456" i="6"/>
  <c r="G456" i="6"/>
  <c r="C456" i="6"/>
  <c r="H464" i="6"/>
  <c r="J464" i="6"/>
  <c r="B464" i="6"/>
  <c r="C464" i="6"/>
  <c r="G464" i="6"/>
  <c r="F464" i="6"/>
  <c r="A464" i="6"/>
  <c r="I464" i="6"/>
  <c r="E464" i="6"/>
  <c r="D464" i="6"/>
  <c r="H472" i="6"/>
  <c r="J472" i="6"/>
  <c r="B472" i="6"/>
  <c r="G472" i="6"/>
  <c r="C472" i="6"/>
  <c r="I472" i="6"/>
  <c r="D472" i="6"/>
  <c r="F472" i="6"/>
  <c r="A472" i="6"/>
  <c r="E472" i="6"/>
  <c r="H480" i="6"/>
  <c r="J480" i="6"/>
  <c r="B480" i="6"/>
  <c r="C480" i="6"/>
  <c r="G480" i="6"/>
  <c r="E480" i="6"/>
  <c r="A480" i="6"/>
  <c r="I480" i="6"/>
  <c r="D480" i="6"/>
  <c r="F480" i="6"/>
  <c r="H488" i="6"/>
  <c r="J488" i="6"/>
  <c r="B488" i="6"/>
  <c r="G488" i="6"/>
  <c r="C488" i="6"/>
  <c r="F488" i="6"/>
  <c r="D488" i="6"/>
  <c r="E488" i="6"/>
  <c r="I488" i="6"/>
  <c r="A488" i="6"/>
  <c r="H496" i="6"/>
  <c r="G496" i="6"/>
  <c r="J496" i="6"/>
  <c r="B496" i="6"/>
  <c r="I496" i="6"/>
  <c r="C496" i="6"/>
  <c r="F496" i="6"/>
  <c r="E496" i="6"/>
  <c r="D496" i="6"/>
  <c r="A496" i="6"/>
  <c r="I363" i="6"/>
  <c r="A363" i="6"/>
  <c r="H363" i="6"/>
  <c r="E363" i="6"/>
  <c r="C363" i="6"/>
  <c r="G363" i="6"/>
  <c r="F363" i="6"/>
  <c r="J363" i="6"/>
  <c r="B363" i="6"/>
  <c r="D363" i="6"/>
  <c r="I371" i="6"/>
  <c r="A371" i="6"/>
  <c r="H371" i="6"/>
  <c r="E371" i="6"/>
  <c r="C371" i="6"/>
  <c r="G371" i="6"/>
  <c r="F371" i="6"/>
  <c r="J371" i="6"/>
  <c r="B371" i="6"/>
  <c r="I379" i="6"/>
  <c r="A379" i="6"/>
  <c r="H379" i="6"/>
  <c r="E379" i="6"/>
  <c r="C379" i="6"/>
  <c r="G379" i="6"/>
  <c r="F379" i="6"/>
  <c r="B379" i="6"/>
  <c r="J379" i="6"/>
  <c r="I387" i="6"/>
  <c r="A387" i="6"/>
  <c r="H387" i="6"/>
  <c r="E387" i="6"/>
  <c r="C387" i="6"/>
  <c r="G387" i="6"/>
  <c r="F387" i="6"/>
  <c r="D387" i="6"/>
  <c r="J387" i="6"/>
  <c r="B387" i="6"/>
  <c r="I395" i="6"/>
  <c r="A395" i="6"/>
  <c r="H395" i="6"/>
  <c r="E395" i="6"/>
  <c r="C395" i="6"/>
  <c r="G395" i="6"/>
  <c r="F395" i="6"/>
  <c r="J395" i="6"/>
  <c r="D395" i="6"/>
  <c r="B395" i="6"/>
  <c r="I403" i="6"/>
  <c r="A403" i="6"/>
  <c r="H403" i="6"/>
  <c r="E403" i="6"/>
  <c r="C403" i="6"/>
  <c r="G403" i="6"/>
  <c r="F403" i="6"/>
  <c r="D403" i="6"/>
  <c r="J403" i="6"/>
  <c r="B403" i="6"/>
  <c r="F411" i="6"/>
  <c r="I411" i="6"/>
  <c r="H411" i="6"/>
  <c r="D411" i="6"/>
  <c r="B411" i="6"/>
  <c r="G411" i="6"/>
  <c r="E411" i="6"/>
  <c r="C411" i="6"/>
  <c r="A411" i="6"/>
  <c r="J411" i="6"/>
  <c r="F419" i="6"/>
  <c r="G419" i="6"/>
  <c r="E419" i="6"/>
  <c r="B419" i="6"/>
  <c r="I419" i="6"/>
  <c r="D419" i="6"/>
  <c r="C419" i="6"/>
  <c r="J419" i="6"/>
  <c r="A419" i="6"/>
  <c r="H419" i="6"/>
  <c r="F427" i="6"/>
  <c r="E427" i="6"/>
  <c r="B427" i="6"/>
  <c r="A427" i="6"/>
  <c r="H427" i="6"/>
  <c r="D427" i="6"/>
  <c r="J427" i="6"/>
  <c r="I427" i="6"/>
  <c r="G427" i="6"/>
  <c r="C427" i="6"/>
  <c r="F435" i="6"/>
  <c r="C435" i="6"/>
  <c r="H435" i="6"/>
  <c r="D435" i="6"/>
  <c r="G435" i="6"/>
  <c r="B435" i="6"/>
  <c r="J435" i="6"/>
  <c r="I435" i="6"/>
  <c r="E435" i="6"/>
  <c r="A435" i="6"/>
  <c r="F443" i="6"/>
  <c r="J443" i="6"/>
  <c r="A443" i="6"/>
  <c r="E443" i="6"/>
  <c r="D443" i="6"/>
  <c r="C443" i="6"/>
  <c r="B443" i="6"/>
  <c r="H443" i="6"/>
  <c r="I443" i="6"/>
  <c r="G443" i="6"/>
  <c r="F451" i="6"/>
  <c r="H451" i="6"/>
  <c r="C451" i="6"/>
  <c r="B451" i="6"/>
  <c r="J451" i="6"/>
  <c r="G451" i="6"/>
  <c r="I451" i="6"/>
  <c r="A451" i="6"/>
  <c r="E451" i="6"/>
  <c r="D451" i="6"/>
  <c r="F459" i="6"/>
  <c r="E459" i="6"/>
  <c r="J459" i="6"/>
  <c r="A459" i="6"/>
  <c r="H459" i="6"/>
  <c r="D459" i="6"/>
  <c r="G459" i="6"/>
  <c r="B459" i="6"/>
  <c r="I459" i="6"/>
  <c r="C459" i="6"/>
  <c r="F467" i="6"/>
  <c r="H467" i="6"/>
  <c r="C467" i="6"/>
  <c r="I467" i="6"/>
  <c r="G467" i="6"/>
  <c r="B467" i="6"/>
  <c r="J467" i="6"/>
  <c r="A467" i="6"/>
  <c r="E467" i="6"/>
  <c r="D467" i="6"/>
  <c r="F475" i="6"/>
  <c r="H475" i="6"/>
  <c r="I475" i="6"/>
  <c r="C475" i="6"/>
  <c r="J475" i="6"/>
  <c r="D475" i="6"/>
  <c r="A475" i="6"/>
  <c r="G475" i="6"/>
  <c r="E475" i="6"/>
  <c r="B475" i="6"/>
  <c r="F483" i="6"/>
  <c r="H483" i="6"/>
  <c r="C483" i="6"/>
  <c r="I483" i="6"/>
  <c r="E483" i="6"/>
  <c r="B483" i="6"/>
  <c r="J483" i="6"/>
  <c r="G483" i="6"/>
  <c r="D483" i="6"/>
  <c r="A483" i="6"/>
  <c r="F491" i="6"/>
  <c r="H491" i="6"/>
  <c r="I491" i="6"/>
  <c r="C491" i="6"/>
  <c r="A491" i="6"/>
  <c r="G491" i="6"/>
  <c r="D491" i="6"/>
  <c r="J491" i="6"/>
  <c r="E491" i="6"/>
  <c r="B491" i="6"/>
  <c r="F499" i="6"/>
  <c r="E499" i="6"/>
  <c r="H499" i="6"/>
  <c r="D499" i="6"/>
  <c r="A499" i="6"/>
  <c r="I499" i="6"/>
  <c r="C499" i="6"/>
  <c r="G499" i="6"/>
  <c r="J499" i="6"/>
  <c r="B499" i="6"/>
  <c r="D379" i="6"/>
  <c r="E393" i="6"/>
  <c r="D393" i="6"/>
  <c r="I393" i="6"/>
  <c r="A393" i="6"/>
  <c r="G393" i="6"/>
  <c r="C393" i="6"/>
  <c r="B393" i="6"/>
  <c r="J393" i="6"/>
  <c r="H393" i="6"/>
  <c r="F393" i="6"/>
  <c r="E401" i="6"/>
  <c r="D401" i="6"/>
  <c r="I401" i="6"/>
  <c r="A401" i="6"/>
  <c r="G401" i="6"/>
  <c r="C401" i="6"/>
  <c r="B401" i="6"/>
  <c r="H401" i="6"/>
  <c r="F401" i="6"/>
  <c r="J409" i="6"/>
  <c r="B409" i="6"/>
  <c r="I409" i="6"/>
  <c r="H409" i="6"/>
  <c r="E409" i="6"/>
  <c r="C409" i="6"/>
  <c r="G409" i="6"/>
  <c r="D409" i="6"/>
  <c r="A409" i="6"/>
  <c r="F409" i="6"/>
  <c r="J417" i="6"/>
  <c r="B417" i="6"/>
  <c r="G417" i="6"/>
  <c r="F417" i="6"/>
  <c r="C417" i="6"/>
  <c r="I417" i="6"/>
  <c r="E417" i="6"/>
  <c r="A417" i="6"/>
  <c r="H417" i="6"/>
  <c r="D417" i="6"/>
  <c r="J425" i="6"/>
  <c r="B425" i="6"/>
  <c r="C425" i="6"/>
  <c r="F425" i="6"/>
  <c r="E425" i="6"/>
  <c r="H425" i="6"/>
  <c r="D425" i="6"/>
  <c r="I425" i="6"/>
  <c r="G425" i="6"/>
  <c r="A425" i="6"/>
  <c r="J433" i="6"/>
  <c r="B433" i="6"/>
  <c r="D433" i="6"/>
  <c r="E433" i="6"/>
  <c r="G433" i="6"/>
  <c r="C433" i="6"/>
  <c r="I433" i="6"/>
  <c r="H433" i="6"/>
  <c r="F433" i="6"/>
  <c r="A433" i="6"/>
  <c r="J441" i="6"/>
  <c r="B441" i="6"/>
  <c r="A441" i="6"/>
  <c r="F441" i="6"/>
  <c r="H441" i="6"/>
  <c r="D441" i="6"/>
  <c r="G441" i="6"/>
  <c r="C441" i="6"/>
  <c r="I441" i="6"/>
  <c r="E441" i="6"/>
  <c r="J449" i="6"/>
  <c r="B449" i="6"/>
  <c r="H449" i="6"/>
  <c r="D449" i="6"/>
  <c r="F449" i="6"/>
  <c r="A449" i="6"/>
  <c r="I449" i="6"/>
  <c r="E449" i="6"/>
  <c r="G449" i="6"/>
  <c r="C449" i="6"/>
  <c r="J457" i="6"/>
  <c r="B457" i="6"/>
  <c r="F457" i="6"/>
  <c r="A457" i="6"/>
  <c r="D457" i="6"/>
  <c r="H457" i="6"/>
  <c r="E457" i="6"/>
  <c r="C457" i="6"/>
  <c r="I457" i="6"/>
  <c r="G457" i="6"/>
  <c r="J465" i="6"/>
  <c r="B465" i="6"/>
  <c r="D465" i="6"/>
  <c r="I465" i="6"/>
  <c r="E465" i="6"/>
  <c r="G465" i="6"/>
  <c r="A465" i="6"/>
  <c r="F465" i="6"/>
  <c r="H465" i="6"/>
  <c r="C465" i="6"/>
  <c r="J473" i="6"/>
  <c r="B473" i="6"/>
  <c r="D473" i="6"/>
  <c r="E473" i="6"/>
  <c r="I473" i="6"/>
  <c r="H473" i="6"/>
  <c r="C473" i="6"/>
  <c r="G473" i="6"/>
  <c r="F473" i="6"/>
  <c r="A473" i="6"/>
  <c r="J481" i="6"/>
  <c r="B481" i="6"/>
  <c r="D481" i="6"/>
  <c r="I481" i="6"/>
  <c r="E481" i="6"/>
  <c r="F481" i="6"/>
  <c r="A481" i="6"/>
  <c r="H481" i="6"/>
  <c r="G481" i="6"/>
  <c r="C481" i="6"/>
  <c r="J489" i="6"/>
  <c r="B489" i="6"/>
  <c r="D489" i="6"/>
  <c r="E489" i="6"/>
  <c r="I489" i="6"/>
  <c r="G489" i="6"/>
  <c r="C489" i="6"/>
  <c r="H489" i="6"/>
  <c r="F489" i="6"/>
  <c r="A489" i="6"/>
  <c r="J497" i="6"/>
  <c r="B497" i="6"/>
  <c r="I497" i="6"/>
  <c r="A497" i="6"/>
  <c r="D497" i="6"/>
  <c r="G497" i="6"/>
  <c r="H497" i="6"/>
  <c r="C497" i="6"/>
  <c r="F497" i="6"/>
  <c r="E497" i="6"/>
  <c r="C372" i="6"/>
  <c r="J372" i="6"/>
  <c r="B372" i="6"/>
  <c r="G372" i="6"/>
  <c r="E372" i="6"/>
  <c r="I372" i="6"/>
  <c r="H372" i="6"/>
  <c r="A372" i="6"/>
  <c r="D372" i="6"/>
  <c r="F372" i="6"/>
  <c r="C380" i="6"/>
  <c r="J380" i="6"/>
  <c r="B380" i="6"/>
  <c r="G380" i="6"/>
  <c r="E380" i="6"/>
  <c r="I380" i="6"/>
  <c r="H380" i="6"/>
  <c r="A380" i="6"/>
  <c r="D380" i="6"/>
  <c r="C388" i="6"/>
  <c r="J388" i="6"/>
  <c r="B388" i="6"/>
  <c r="G388" i="6"/>
  <c r="E388" i="6"/>
  <c r="I388" i="6"/>
  <c r="H388" i="6"/>
  <c r="A388" i="6"/>
  <c r="D388" i="6"/>
  <c r="F388" i="6"/>
  <c r="C396" i="6"/>
  <c r="J396" i="6"/>
  <c r="B396" i="6"/>
  <c r="G396" i="6"/>
  <c r="E396" i="6"/>
  <c r="I396" i="6"/>
  <c r="H396" i="6"/>
  <c r="A396" i="6"/>
  <c r="F396" i="6"/>
  <c r="D396" i="6"/>
  <c r="H404" i="6"/>
  <c r="B404" i="6"/>
  <c r="I404" i="6"/>
  <c r="D404" i="6"/>
  <c r="C404" i="6"/>
  <c r="J404" i="6"/>
  <c r="F404" i="6"/>
  <c r="A404" i="6"/>
  <c r="G404" i="6"/>
  <c r="E404" i="6"/>
  <c r="H412" i="6"/>
  <c r="D412" i="6"/>
  <c r="C412" i="6"/>
  <c r="I412" i="6"/>
  <c r="F412" i="6"/>
  <c r="J412" i="6"/>
  <c r="B412" i="6"/>
  <c r="G412" i="6"/>
  <c r="E412" i="6"/>
  <c r="A412" i="6"/>
  <c r="H420" i="6"/>
  <c r="B420" i="6"/>
  <c r="J420" i="6"/>
  <c r="A420" i="6"/>
  <c r="F420" i="6"/>
  <c r="D420" i="6"/>
  <c r="I420" i="6"/>
  <c r="G420" i="6"/>
  <c r="E420" i="6"/>
  <c r="C420" i="6"/>
  <c r="H428" i="6"/>
  <c r="J428" i="6"/>
  <c r="A428" i="6"/>
  <c r="B428" i="6"/>
  <c r="G428" i="6"/>
  <c r="F428" i="6"/>
  <c r="D428" i="6"/>
  <c r="E428" i="6"/>
  <c r="I428" i="6"/>
  <c r="H436" i="6"/>
  <c r="G436" i="6"/>
  <c r="D436" i="6"/>
  <c r="A436" i="6"/>
  <c r="F436" i="6"/>
  <c r="C436" i="6"/>
  <c r="J436" i="6"/>
  <c r="E436" i="6"/>
  <c r="I436" i="6"/>
  <c r="B436" i="6"/>
  <c r="H444" i="6"/>
  <c r="E444" i="6"/>
  <c r="J444" i="6"/>
  <c r="A444" i="6"/>
  <c r="C444" i="6"/>
  <c r="F444" i="6"/>
  <c r="D444" i="6"/>
  <c r="I444" i="6"/>
  <c r="B444" i="6"/>
  <c r="G444" i="6"/>
  <c r="H452" i="6"/>
  <c r="C452" i="6"/>
  <c r="G452" i="6"/>
  <c r="A452" i="6"/>
  <c r="I452" i="6"/>
  <c r="E452" i="6"/>
  <c r="F452" i="6"/>
  <c r="B452" i="6"/>
  <c r="D452" i="6"/>
  <c r="J452" i="6"/>
  <c r="H460" i="6"/>
  <c r="J460" i="6"/>
  <c r="A460" i="6"/>
  <c r="E460" i="6"/>
  <c r="F460" i="6"/>
  <c r="C460" i="6"/>
  <c r="B460" i="6"/>
  <c r="G460" i="6"/>
  <c r="I460" i="6"/>
  <c r="D460" i="6"/>
  <c r="H468" i="6"/>
  <c r="J468" i="6"/>
  <c r="B468" i="6"/>
  <c r="E468" i="6"/>
  <c r="G468" i="6"/>
  <c r="C468" i="6"/>
  <c r="I468" i="6"/>
  <c r="D468" i="6"/>
  <c r="F468" i="6"/>
  <c r="A468" i="6"/>
  <c r="H476" i="6"/>
  <c r="J476" i="6"/>
  <c r="B476" i="6"/>
  <c r="E476" i="6"/>
  <c r="I476" i="6"/>
  <c r="D476" i="6"/>
  <c r="A476" i="6"/>
  <c r="G476" i="6"/>
  <c r="C476" i="6"/>
  <c r="F476" i="6"/>
  <c r="H484" i="6"/>
  <c r="J484" i="6"/>
  <c r="B484" i="6"/>
  <c r="E484" i="6"/>
  <c r="F484" i="6"/>
  <c r="C484" i="6"/>
  <c r="I484" i="6"/>
  <c r="D484" i="6"/>
  <c r="G484" i="6"/>
  <c r="A484" i="6"/>
  <c r="H492" i="6"/>
  <c r="J492" i="6"/>
  <c r="B492" i="6"/>
  <c r="E492" i="6"/>
  <c r="A492" i="6"/>
  <c r="G492" i="6"/>
  <c r="D492" i="6"/>
  <c r="F492" i="6"/>
  <c r="I492" i="6"/>
  <c r="C492" i="6"/>
  <c r="H500" i="6"/>
  <c r="G500" i="6"/>
  <c r="J500" i="6"/>
  <c r="B500" i="6"/>
  <c r="D500" i="6"/>
  <c r="C500" i="6"/>
  <c r="A500" i="6"/>
  <c r="F500" i="6"/>
  <c r="I500" i="6"/>
  <c r="E500" i="6"/>
  <c r="F360" i="6"/>
  <c r="D384" i="6"/>
  <c r="H319" i="6"/>
  <c r="G319" i="6"/>
  <c r="D319" i="6"/>
  <c r="J319" i="6"/>
  <c r="I319" i="6"/>
  <c r="C319" i="6"/>
  <c r="A319" i="6"/>
  <c r="E319" i="6"/>
  <c r="B319" i="6"/>
  <c r="F319" i="6"/>
  <c r="I327" i="6"/>
  <c r="A327" i="6"/>
  <c r="C327" i="6"/>
  <c r="B327" i="6"/>
  <c r="G327" i="6"/>
  <c r="J327" i="6"/>
  <c r="E327" i="6"/>
  <c r="F327" i="6"/>
  <c r="D327" i="6"/>
  <c r="I335" i="6"/>
  <c r="A335" i="6"/>
  <c r="E335" i="6"/>
  <c r="H335" i="6"/>
  <c r="G335" i="6"/>
  <c r="C335" i="6"/>
  <c r="J335" i="6"/>
  <c r="B335" i="6"/>
  <c r="D335" i="6"/>
  <c r="F335" i="6"/>
  <c r="I343" i="6"/>
  <c r="A343" i="6"/>
  <c r="H343" i="6"/>
  <c r="E343" i="6"/>
  <c r="C343" i="6"/>
  <c r="G343" i="6"/>
  <c r="F343" i="6"/>
  <c r="B343" i="6"/>
  <c r="J343" i="6"/>
  <c r="D343" i="6"/>
  <c r="I351" i="6"/>
  <c r="A351" i="6"/>
  <c r="H351" i="6"/>
  <c r="E351" i="6"/>
  <c r="C351" i="6"/>
  <c r="G351" i="6"/>
  <c r="J351" i="6"/>
  <c r="F351" i="6"/>
  <c r="B351" i="6"/>
  <c r="I359" i="6"/>
  <c r="A359" i="6"/>
  <c r="H359" i="6"/>
  <c r="E359" i="6"/>
  <c r="C359" i="6"/>
  <c r="G359" i="6"/>
  <c r="B359" i="6"/>
  <c r="F359" i="6"/>
  <c r="J359" i="6"/>
  <c r="D359" i="6"/>
  <c r="I367" i="6"/>
  <c r="A367" i="6"/>
  <c r="H367" i="6"/>
  <c r="E367" i="6"/>
  <c r="C367" i="6"/>
  <c r="G367" i="6"/>
  <c r="D367" i="6"/>
  <c r="F367" i="6"/>
  <c r="B367" i="6"/>
  <c r="J367" i="6"/>
  <c r="I375" i="6"/>
  <c r="A375" i="6"/>
  <c r="H375" i="6"/>
  <c r="E375" i="6"/>
  <c r="C375" i="6"/>
  <c r="G375" i="6"/>
  <c r="F375" i="6"/>
  <c r="D375" i="6"/>
  <c r="J375" i="6"/>
  <c r="I383" i="6"/>
  <c r="A383" i="6"/>
  <c r="H383" i="6"/>
  <c r="E383" i="6"/>
  <c r="C383" i="6"/>
  <c r="G383" i="6"/>
  <c r="J383" i="6"/>
  <c r="D383" i="6"/>
  <c r="F383" i="6"/>
  <c r="B383" i="6"/>
  <c r="I391" i="6"/>
  <c r="A391" i="6"/>
  <c r="H391" i="6"/>
  <c r="E391" i="6"/>
  <c r="C391" i="6"/>
  <c r="G391" i="6"/>
  <c r="J391" i="6"/>
  <c r="F391" i="6"/>
  <c r="B391" i="6"/>
  <c r="D391" i="6"/>
  <c r="I399" i="6"/>
  <c r="A399" i="6"/>
  <c r="H399" i="6"/>
  <c r="E399" i="6"/>
  <c r="C399" i="6"/>
  <c r="G399" i="6"/>
  <c r="D399" i="6"/>
  <c r="B399" i="6"/>
  <c r="J399" i="6"/>
  <c r="F399" i="6"/>
  <c r="F407" i="6"/>
  <c r="J407" i="6"/>
  <c r="A407" i="6"/>
  <c r="I407" i="6"/>
  <c r="E407" i="6"/>
  <c r="C407" i="6"/>
  <c r="H407" i="6"/>
  <c r="G407" i="6"/>
  <c r="D407" i="6"/>
  <c r="B407" i="6"/>
  <c r="F415" i="6"/>
  <c r="H415" i="6"/>
  <c r="G415" i="6"/>
  <c r="C415" i="6"/>
  <c r="J415" i="6"/>
  <c r="A415" i="6"/>
  <c r="E415" i="6"/>
  <c r="D415" i="6"/>
  <c r="B415" i="6"/>
  <c r="I415" i="6"/>
  <c r="F423" i="6"/>
  <c r="E423" i="6"/>
  <c r="D423" i="6"/>
  <c r="J423" i="6"/>
  <c r="A423" i="6"/>
  <c r="H423" i="6"/>
  <c r="C423" i="6"/>
  <c r="B423" i="6"/>
  <c r="I423" i="6"/>
  <c r="G423" i="6"/>
  <c r="F431" i="6"/>
  <c r="D431" i="6"/>
  <c r="A431" i="6"/>
  <c r="H431" i="6"/>
  <c r="G431" i="6"/>
  <c r="C431" i="6"/>
  <c r="J431" i="6"/>
  <c r="I431" i="6"/>
  <c r="E431" i="6"/>
  <c r="B431" i="6"/>
  <c r="F439" i="6"/>
  <c r="B439" i="6"/>
  <c r="D439" i="6"/>
  <c r="J439" i="6"/>
  <c r="G439" i="6"/>
  <c r="C439" i="6"/>
  <c r="I439" i="6"/>
  <c r="H439" i="6"/>
  <c r="E439" i="6"/>
  <c r="A439" i="6"/>
  <c r="F447" i="6"/>
  <c r="I447" i="6"/>
  <c r="D447" i="6"/>
  <c r="J447" i="6"/>
  <c r="E447" i="6"/>
  <c r="C447" i="6"/>
  <c r="A447" i="6"/>
  <c r="H447" i="6"/>
  <c r="B447" i="6"/>
  <c r="G447" i="6"/>
  <c r="F455" i="6"/>
  <c r="G455" i="6"/>
  <c r="B455" i="6"/>
  <c r="H455" i="6"/>
  <c r="C455" i="6"/>
  <c r="J455" i="6"/>
  <c r="D455" i="6"/>
  <c r="I455" i="6"/>
  <c r="A455" i="6"/>
  <c r="E455" i="6"/>
  <c r="F463" i="6"/>
  <c r="H463" i="6"/>
  <c r="E463" i="6"/>
  <c r="A463" i="6"/>
  <c r="G463" i="6"/>
  <c r="B463" i="6"/>
  <c r="J463" i="6"/>
  <c r="D463" i="6"/>
  <c r="I463" i="6"/>
  <c r="C463" i="6"/>
  <c r="F471" i="6"/>
  <c r="H471" i="6"/>
  <c r="A471" i="6"/>
  <c r="E471" i="6"/>
  <c r="J471" i="6"/>
  <c r="I471" i="6"/>
  <c r="C471" i="6"/>
  <c r="G471" i="6"/>
  <c r="D471" i="6"/>
  <c r="B471" i="6"/>
  <c r="F479" i="6"/>
  <c r="H479" i="6"/>
  <c r="E479" i="6"/>
  <c r="A479" i="6"/>
  <c r="J479" i="6"/>
  <c r="D479" i="6"/>
  <c r="B479" i="6"/>
  <c r="I479" i="6"/>
  <c r="G479" i="6"/>
  <c r="C479" i="6"/>
  <c r="F487" i="6"/>
  <c r="H487" i="6"/>
  <c r="A487" i="6"/>
  <c r="E487" i="6"/>
  <c r="G487" i="6"/>
  <c r="C487" i="6"/>
  <c r="J487" i="6"/>
  <c r="I487" i="6"/>
  <c r="D487" i="6"/>
  <c r="B487" i="6"/>
  <c r="F495" i="6"/>
  <c r="E495" i="6"/>
  <c r="H495" i="6"/>
  <c r="J495" i="6"/>
  <c r="C495" i="6"/>
  <c r="D495" i="6"/>
  <c r="B495" i="6"/>
  <c r="I495" i="6"/>
  <c r="A495" i="6"/>
  <c r="G495" i="6"/>
  <c r="F503" i="6"/>
  <c r="E503" i="6"/>
  <c r="H503" i="6"/>
  <c r="A503" i="6"/>
  <c r="G503" i="6"/>
  <c r="J503" i="6"/>
  <c r="C503" i="6"/>
  <c r="I503" i="6"/>
  <c r="D503" i="6"/>
  <c r="B503" i="6"/>
  <c r="G16" i="4" l="1"/>
  <c r="G14" i="4"/>
  <c r="G15" i="4"/>
  <c r="N415" i="6"/>
  <c r="L415" i="6"/>
  <c r="K415" i="6"/>
  <c r="M415" i="6"/>
  <c r="K440" i="6"/>
  <c r="M440" i="6"/>
  <c r="L440" i="6"/>
  <c r="N440" i="6"/>
  <c r="M322" i="6"/>
  <c r="L322" i="6"/>
  <c r="N322" i="6"/>
  <c r="K322" i="6"/>
  <c r="N290" i="6"/>
  <c r="M290" i="6"/>
  <c r="L290" i="6"/>
  <c r="K290" i="6"/>
  <c r="N258" i="6"/>
  <c r="K258" i="6"/>
  <c r="M258" i="6"/>
  <c r="L258" i="6"/>
  <c r="M122" i="6"/>
  <c r="L122" i="6"/>
  <c r="K122" i="6"/>
  <c r="N122" i="6"/>
  <c r="N18" i="6"/>
  <c r="M18" i="6"/>
  <c r="L18" i="6"/>
  <c r="K18" i="6"/>
  <c r="N366" i="6"/>
  <c r="K366" i="6"/>
  <c r="M366" i="6"/>
  <c r="L366" i="6"/>
  <c r="N85" i="6"/>
  <c r="M85" i="6"/>
  <c r="K85" i="6"/>
  <c r="L85" i="6"/>
  <c r="N41" i="6"/>
  <c r="K41" i="6"/>
  <c r="M41" i="6"/>
  <c r="L41" i="6"/>
  <c r="L311" i="6"/>
  <c r="M311" i="6"/>
  <c r="N311" i="6"/>
  <c r="K311" i="6"/>
  <c r="K175" i="6"/>
  <c r="M175" i="6"/>
  <c r="L175" i="6"/>
  <c r="N175" i="6"/>
  <c r="K127" i="6"/>
  <c r="N127" i="6"/>
  <c r="M127" i="6"/>
  <c r="L127" i="6"/>
  <c r="K63" i="6"/>
  <c r="N63" i="6"/>
  <c r="M63" i="6"/>
  <c r="L63" i="6"/>
  <c r="M180" i="6"/>
  <c r="L180" i="6"/>
  <c r="K180" i="6"/>
  <c r="N180" i="6"/>
  <c r="M164" i="6"/>
  <c r="L164" i="6"/>
  <c r="K164" i="6"/>
  <c r="N164" i="6"/>
  <c r="M156" i="6"/>
  <c r="L156" i="6"/>
  <c r="K156" i="6"/>
  <c r="N156" i="6"/>
  <c r="M108" i="6"/>
  <c r="L108" i="6"/>
  <c r="K108" i="6"/>
  <c r="N108" i="6"/>
  <c r="M100" i="6"/>
  <c r="L100" i="6"/>
  <c r="K100" i="6"/>
  <c r="N100" i="6"/>
  <c r="M92" i="6"/>
  <c r="L92" i="6"/>
  <c r="K92" i="6"/>
  <c r="N92" i="6"/>
  <c r="N28" i="6"/>
  <c r="M28" i="6"/>
  <c r="L28" i="6"/>
  <c r="K28" i="6"/>
  <c r="D6" i="41"/>
  <c r="M353" i="6"/>
  <c r="L353" i="6"/>
  <c r="K353" i="6"/>
  <c r="N353" i="6"/>
  <c r="N153" i="6"/>
  <c r="M153" i="6"/>
  <c r="K153" i="6"/>
  <c r="L153" i="6"/>
  <c r="N145" i="6"/>
  <c r="M145" i="6"/>
  <c r="K145" i="6"/>
  <c r="L145" i="6"/>
  <c r="N89" i="6"/>
  <c r="M89" i="6"/>
  <c r="K89" i="6"/>
  <c r="L89" i="6"/>
  <c r="G17" i="4"/>
  <c r="L478" i="6"/>
  <c r="N478" i="6"/>
  <c r="K478" i="6"/>
  <c r="M478" i="6"/>
  <c r="L470" i="6"/>
  <c r="N470" i="6"/>
  <c r="M470" i="6"/>
  <c r="K470" i="6"/>
  <c r="N342" i="6"/>
  <c r="K342" i="6"/>
  <c r="M342" i="6"/>
  <c r="L342" i="6"/>
  <c r="N270" i="6"/>
  <c r="M270" i="6"/>
  <c r="L270" i="6"/>
  <c r="K270" i="6"/>
  <c r="M214" i="6"/>
  <c r="K214" i="6"/>
  <c r="N214" i="6"/>
  <c r="L214" i="6"/>
  <c r="N14" i="6"/>
  <c r="M14" i="6"/>
  <c r="L14" i="6"/>
  <c r="K14" i="6"/>
  <c r="L307" i="6"/>
  <c r="K307" i="6"/>
  <c r="N307" i="6"/>
  <c r="M307" i="6"/>
  <c r="K59" i="6"/>
  <c r="N59" i="6"/>
  <c r="M59" i="6"/>
  <c r="L59" i="6"/>
  <c r="K51" i="6"/>
  <c r="N51" i="6"/>
  <c r="M51" i="6"/>
  <c r="L51" i="6"/>
  <c r="M413" i="6"/>
  <c r="K413" i="6"/>
  <c r="N413" i="6"/>
  <c r="L413" i="6"/>
  <c r="M349" i="6"/>
  <c r="L349" i="6"/>
  <c r="K349" i="6"/>
  <c r="N349" i="6"/>
  <c r="L317" i="6"/>
  <c r="K317" i="6"/>
  <c r="M317" i="6"/>
  <c r="N317" i="6"/>
  <c r="N312" i="6"/>
  <c r="L312" i="6"/>
  <c r="M312" i="6"/>
  <c r="K312" i="6"/>
  <c r="N280" i="6"/>
  <c r="L280" i="6"/>
  <c r="K280" i="6"/>
  <c r="M280" i="6"/>
  <c r="N272" i="6"/>
  <c r="L272" i="6"/>
  <c r="M272" i="6"/>
  <c r="K272" i="6"/>
  <c r="N248" i="6"/>
  <c r="L248" i="6"/>
  <c r="K248" i="6"/>
  <c r="M248" i="6"/>
  <c r="M208" i="6"/>
  <c r="L208" i="6"/>
  <c r="K208" i="6"/>
  <c r="N208" i="6"/>
  <c r="M200" i="6"/>
  <c r="L200" i="6"/>
  <c r="K200" i="6"/>
  <c r="N200" i="6"/>
  <c r="M176" i="6"/>
  <c r="N176" i="6"/>
  <c r="L176" i="6"/>
  <c r="K176" i="6"/>
  <c r="M104" i="6"/>
  <c r="L104" i="6"/>
  <c r="K104" i="6"/>
  <c r="N104" i="6"/>
  <c r="N24" i="6"/>
  <c r="M24" i="6"/>
  <c r="L24" i="6"/>
  <c r="K24" i="6"/>
  <c r="L469" i="6"/>
  <c r="M469" i="6"/>
  <c r="N469" i="6"/>
  <c r="K469" i="6"/>
  <c r="N461" i="6"/>
  <c r="M461" i="6"/>
  <c r="L461" i="6"/>
  <c r="K461" i="6"/>
  <c r="M333" i="6"/>
  <c r="N333" i="6"/>
  <c r="L333" i="6"/>
  <c r="K333" i="6"/>
  <c r="N503" i="6"/>
  <c r="M503" i="6"/>
  <c r="L503" i="6"/>
  <c r="K503" i="6"/>
  <c r="K396" i="6"/>
  <c r="M396" i="6"/>
  <c r="N396" i="6"/>
  <c r="L396" i="6"/>
  <c r="N491" i="6"/>
  <c r="M491" i="6"/>
  <c r="L491" i="6"/>
  <c r="K491" i="6"/>
  <c r="N432" i="6"/>
  <c r="M432" i="6"/>
  <c r="L432" i="6"/>
  <c r="K432" i="6"/>
  <c r="N495" i="6"/>
  <c r="M495" i="6"/>
  <c r="L495" i="6"/>
  <c r="K495" i="6"/>
  <c r="N444" i="6"/>
  <c r="K444" i="6"/>
  <c r="M444" i="6"/>
  <c r="L444" i="6"/>
  <c r="N459" i="6"/>
  <c r="L459" i="6"/>
  <c r="M459" i="6"/>
  <c r="K459" i="6"/>
  <c r="N435" i="6"/>
  <c r="L435" i="6"/>
  <c r="M435" i="6"/>
  <c r="K435" i="6"/>
  <c r="N427" i="6"/>
  <c r="K427" i="6"/>
  <c r="M427" i="6"/>
  <c r="L427" i="6"/>
  <c r="M403" i="6"/>
  <c r="K403" i="6"/>
  <c r="L403" i="6"/>
  <c r="N403" i="6"/>
  <c r="M363" i="6"/>
  <c r="K363" i="6"/>
  <c r="L363" i="6"/>
  <c r="N363" i="6"/>
  <c r="L416" i="6"/>
  <c r="K416" i="6"/>
  <c r="N416" i="6"/>
  <c r="M416" i="6"/>
  <c r="K392" i="6"/>
  <c r="M392" i="6"/>
  <c r="L392" i="6"/>
  <c r="N392" i="6"/>
  <c r="K352" i="6"/>
  <c r="M352" i="6"/>
  <c r="L352" i="6"/>
  <c r="N352" i="6"/>
  <c r="L474" i="6"/>
  <c r="N474" i="6"/>
  <c r="K474" i="6"/>
  <c r="M474" i="6"/>
  <c r="L450" i="6"/>
  <c r="M450" i="6"/>
  <c r="K450" i="6"/>
  <c r="N450" i="6"/>
  <c r="N402" i="6"/>
  <c r="K402" i="6"/>
  <c r="M402" i="6"/>
  <c r="L402" i="6"/>
  <c r="N370" i="6"/>
  <c r="K370" i="6"/>
  <c r="M370" i="6"/>
  <c r="L370" i="6"/>
  <c r="N338" i="6"/>
  <c r="K338" i="6"/>
  <c r="M338" i="6"/>
  <c r="L338" i="6"/>
  <c r="M210" i="6"/>
  <c r="N210" i="6"/>
  <c r="K210" i="6"/>
  <c r="L210" i="6"/>
  <c r="M170" i="6"/>
  <c r="N170" i="6"/>
  <c r="L170" i="6"/>
  <c r="K170" i="6"/>
  <c r="M114" i="6"/>
  <c r="L114" i="6"/>
  <c r="N114" i="6"/>
  <c r="K114" i="6"/>
  <c r="M106" i="6"/>
  <c r="L106" i="6"/>
  <c r="N106" i="6"/>
  <c r="K106" i="6"/>
  <c r="N26" i="6"/>
  <c r="M26" i="6"/>
  <c r="K26" i="6"/>
  <c r="L26" i="6"/>
  <c r="N81" i="6"/>
  <c r="M81" i="6"/>
  <c r="K81" i="6"/>
  <c r="L81" i="6"/>
  <c r="N35" i="6"/>
  <c r="M35" i="6"/>
  <c r="L35" i="6"/>
  <c r="K35" i="6"/>
  <c r="L263" i="6"/>
  <c r="N263" i="6"/>
  <c r="K263" i="6"/>
  <c r="M263" i="6"/>
  <c r="K199" i="6"/>
  <c r="M199" i="6"/>
  <c r="L199" i="6"/>
  <c r="N199" i="6"/>
  <c r="K55" i="6"/>
  <c r="N55" i="6"/>
  <c r="L55" i="6"/>
  <c r="M55" i="6"/>
  <c r="N45" i="6"/>
  <c r="M45" i="6"/>
  <c r="K45" i="6"/>
  <c r="L45" i="6"/>
  <c r="K348" i="6"/>
  <c r="M348" i="6"/>
  <c r="N348" i="6"/>
  <c r="L348" i="6"/>
  <c r="N292" i="6"/>
  <c r="K292" i="6"/>
  <c r="L292" i="6"/>
  <c r="M292" i="6"/>
  <c r="M204" i="6"/>
  <c r="L204" i="6"/>
  <c r="K204" i="6"/>
  <c r="N204" i="6"/>
  <c r="M84" i="6"/>
  <c r="L84" i="6"/>
  <c r="K84" i="6"/>
  <c r="N84" i="6"/>
  <c r="N221" i="6"/>
  <c r="M221" i="6"/>
  <c r="K221" i="6"/>
  <c r="L221" i="6"/>
  <c r="N165" i="6"/>
  <c r="M165" i="6"/>
  <c r="K165" i="6"/>
  <c r="L165" i="6"/>
  <c r="M385" i="6"/>
  <c r="L385" i="6"/>
  <c r="K385" i="6"/>
  <c r="N385" i="6"/>
  <c r="L257" i="6"/>
  <c r="N257" i="6"/>
  <c r="M257" i="6"/>
  <c r="K257" i="6"/>
  <c r="N201" i="6"/>
  <c r="M201" i="6"/>
  <c r="K201" i="6"/>
  <c r="L201" i="6"/>
  <c r="N73" i="6"/>
  <c r="M73" i="6"/>
  <c r="K73" i="6"/>
  <c r="L73" i="6"/>
  <c r="G9" i="4"/>
  <c r="L237" i="6"/>
  <c r="K237" i="6"/>
  <c r="N237" i="6"/>
  <c r="M237" i="6"/>
  <c r="L462" i="6"/>
  <c r="N462" i="6"/>
  <c r="K462" i="6"/>
  <c r="M462" i="6"/>
  <c r="L414" i="6"/>
  <c r="M414" i="6"/>
  <c r="K414" i="6"/>
  <c r="N414" i="6"/>
  <c r="N382" i="6"/>
  <c r="K382" i="6"/>
  <c r="M382" i="6"/>
  <c r="L382" i="6"/>
  <c r="M206" i="6"/>
  <c r="K206" i="6"/>
  <c r="N206" i="6"/>
  <c r="L206" i="6"/>
  <c r="M174" i="6"/>
  <c r="K174" i="6"/>
  <c r="N174" i="6"/>
  <c r="L174" i="6"/>
  <c r="M110" i="6"/>
  <c r="L110" i="6"/>
  <c r="K110" i="6"/>
  <c r="N110" i="6"/>
  <c r="N22" i="6"/>
  <c r="M22" i="6"/>
  <c r="L22" i="6"/>
  <c r="K22" i="6"/>
  <c r="L15" i="6"/>
  <c r="K15" i="6"/>
  <c r="N15" i="6"/>
  <c r="M15" i="6"/>
  <c r="M331" i="6"/>
  <c r="K331" i="6"/>
  <c r="N331" i="6"/>
  <c r="L331" i="6"/>
  <c r="L243" i="6"/>
  <c r="M243" i="6"/>
  <c r="N243" i="6"/>
  <c r="K243" i="6"/>
  <c r="K219" i="6"/>
  <c r="M219" i="6"/>
  <c r="L219" i="6"/>
  <c r="N219" i="6"/>
  <c r="K163" i="6"/>
  <c r="N163" i="6"/>
  <c r="M163" i="6"/>
  <c r="L163" i="6"/>
  <c r="K107" i="6"/>
  <c r="N107" i="6"/>
  <c r="M107" i="6"/>
  <c r="L107" i="6"/>
  <c r="G11" i="4"/>
  <c r="N231" i="6"/>
  <c r="M231" i="6"/>
  <c r="K231" i="6"/>
  <c r="L231" i="6"/>
  <c r="N240" i="6"/>
  <c r="L240" i="6"/>
  <c r="M240" i="6"/>
  <c r="K240" i="6"/>
  <c r="M96" i="6"/>
  <c r="L96" i="6"/>
  <c r="K96" i="6"/>
  <c r="N96" i="6"/>
  <c r="M88" i="6"/>
  <c r="L88" i="6"/>
  <c r="K88" i="6"/>
  <c r="N88" i="6"/>
  <c r="M80" i="6"/>
  <c r="L80" i="6"/>
  <c r="K80" i="6"/>
  <c r="N80" i="6"/>
  <c r="L501" i="6"/>
  <c r="N501" i="6"/>
  <c r="K501" i="6"/>
  <c r="M501" i="6"/>
  <c r="M381" i="6"/>
  <c r="L381" i="6"/>
  <c r="K381" i="6"/>
  <c r="N381" i="6"/>
  <c r="M399" i="6"/>
  <c r="K399" i="6"/>
  <c r="N399" i="6"/>
  <c r="L399" i="6"/>
  <c r="N411" i="6"/>
  <c r="M411" i="6"/>
  <c r="K411" i="6"/>
  <c r="L411" i="6"/>
  <c r="L442" i="6"/>
  <c r="N442" i="6"/>
  <c r="M442" i="6"/>
  <c r="K442" i="6"/>
  <c r="M359" i="6"/>
  <c r="K359" i="6"/>
  <c r="N359" i="6"/>
  <c r="L359" i="6"/>
  <c r="K484" i="6"/>
  <c r="M484" i="6"/>
  <c r="L484" i="6"/>
  <c r="N484" i="6"/>
  <c r="N479" i="6"/>
  <c r="K479" i="6"/>
  <c r="L479" i="6"/>
  <c r="M479" i="6"/>
  <c r="M391" i="6"/>
  <c r="K391" i="6"/>
  <c r="N391" i="6"/>
  <c r="L391" i="6"/>
  <c r="M351" i="6"/>
  <c r="K351" i="6"/>
  <c r="N351" i="6"/>
  <c r="L351" i="6"/>
  <c r="M412" i="6"/>
  <c r="L412" i="6"/>
  <c r="K412" i="6"/>
  <c r="N412" i="6"/>
  <c r="K388" i="6"/>
  <c r="M388" i="6"/>
  <c r="L388" i="6"/>
  <c r="N388" i="6"/>
  <c r="K441" i="6"/>
  <c r="N441" i="6"/>
  <c r="M441" i="6"/>
  <c r="L441" i="6"/>
  <c r="M401" i="6"/>
  <c r="L401" i="6"/>
  <c r="K401" i="6"/>
  <c r="N401" i="6"/>
  <c r="N475" i="6"/>
  <c r="M475" i="6"/>
  <c r="K475" i="6"/>
  <c r="L475" i="6"/>
  <c r="M480" i="6"/>
  <c r="L480" i="6"/>
  <c r="K480" i="6"/>
  <c r="N480" i="6"/>
  <c r="M472" i="6"/>
  <c r="K472" i="6"/>
  <c r="N472" i="6"/>
  <c r="L472" i="6"/>
  <c r="K456" i="6"/>
  <c r="M456" i="6"/>
  <c r="N456" i="6"/>
  <c r="L456" i="6"/>
  <c r="K384" i="6"/>
  <c r="M384" i="6"/>
  <c r="N384" i="6"/>
  <c r="L384" i="6"/>
  <c r="N13" i="6"/>
  <c r="L13" i="6"/>
  <c r="K13" i="6"/>
  <c r="M13" i="6"/>
  <c r="L466" i="6"/>
  <c r="N466" i="6"/>
  <c r="K466" i="6"/>
  <c r="M466" i="6"/>
  <c r="M162" i="6"/>
  <c r="L162" i="6"/>
  <c r="N162" i="6"/>
  <c r="K162" i="6"/>
  <c r="M98" i="6"/>
  <c r="L98" i="6"/>
  <c r="N98" i="6"/>
  <c r="K98" i="6"/>
  <c r="M34" i="6"/>
  <c r="L34" i="6"/>
  <c r="N34" i="6"/>
  <c r="K34" i="6"/>
  <c r="N31" i="6"/>
  <c r="L31" i="6"/>
  <c r="K31" i="6"/>
  <c r="M31" i="6"/>
  <c r="K191" i="6"/>
  <c r="M191" i="6"/>
  <c r="L191" i="6"/>
  <c r="N191" i="6"/>
  <c r="K167" i="6"/>
  <c r="M167" i="6"/>
  <c r="L167" i="6"/>
  <c r="N167" i="6"/>
  <c r="K119" i="6"/>
  <c r="N119" i="6"/>
  <c r="L119" i="6"/>
  <c r="M119" i="6"/>
  <c r="K47" i="6"/>
  <c r="N47" i="6"/>
  <c r="M47" i="6"/>
  <c r="L47" i="6"/>
  <c r="N5" i="6"/>
  <c r="L5" i="6"/>
  <c r="K5" i="6"/>
  <c r="M5" i="6"/>
  <c r="K340" i="6"/>
  <c r="M340" i="6"/>
  <c r="L340" i="6"/>
  <c r="N340" i="6"/>
  <c r="M172" i="6"/>
  <c r="L172" i="6"/>
  <c r="K172" i="6"/>
  <c r="N172" i="6"/>
  <c r="M148" i="6"/>
  <c r="L148" i="6"/>
  <c r="K148" i="6"/>
  <c r="N148" i="6"/>
  <c r="M76" i="6"/>
  <c r="L76" i="6"/>
  <c r="K76" i="6"/>
  <c r="N76" i="6"/>
  <c r="M68" i="6"/>
  <c r="L68" i="6"/>
  <c r="K68" i="6"/>
  <c r="N68" i="6"/>
  <c r="M60" i="6"/>
  <c r="L60" i="6"/>
  <c r="K60" i="6"/>
  <c r="N60" i="6"/>
  <c r="M345" i="6"/>
  <c r="L345" i="6"/>
  <c r="K345" i="6"/>
  <c r="N345" i="6"/>
  <c r="L297" i="6"/>
  <c r="K297" i="6"/>
  <c r="N297" i="6"/>
  <c r="M297" i="6"/>
  <c r="K185" i="6"/>
  <c r="N185" i="6"/>
  <c r="L185" i="6"/>
  <c r="M185" i="6"/>
  <c r="K169" i="6"/>
  <c r="N169" i="6"/>
  <c r="L169" i="6"/>
  <c r="M169" i="6"/>
  <c r="N137" i="6"/>
  <c r="M137" i="6"/>
  <c r="K137" i="6"/>
  <c r="L137" i="6"/>
  <c r="N57" i="6"/>
  <c r="M57" i="6"/>
  <c r="K57" i="6"/>
  <c r="L57" i="6"/>
  <c r="L422" i="6"/>
  <c r="M422" i="6"/>
  <c r="N422" i="6"/>
  <c r="K422" i="6"/>
  <c r="L326" i="6"/>
  <c r="K326" i="6"/>
  <c r="N326" i="6"/>
  <c r="M326" i="6"/>
  <c r="N246" i="6"/>
  <c r="M246" i="6"/>
  <c r="K246" i="6"/>
  <c r="L246" i="6"/>
  <c r="M230" i="6"/>
  <c r="K230" i="6"/>
  <c r="N230" i="6"/>
  <c r="L230" i="6"/>
  <c r="N30" i="6"/>
  <c r="M30" i="6"/>
  <c r="L30" i="6"/>
  <c r="K30" i="6"/>
  <c r="L315" i="6"/>
  <c r="N315" i="6"/>
  <c r="M315" i="6"/>
  <c r="K315" i="6"/>
  <c r="L299" i="6"/>
  <c r="N299" i="6"/>
  <c r="K299" i="6"/>
  <c r="M299" i="6"/>
  <c r="L283" i="6"/>
  <c r="N283" i="6"/>
  <c r="M283" i="6"/>
  <c r="K283" i="6"/>
  <c r="K155" i="6"/>
  <c r="N155" i="6"/>
  <c r="M155" i="6"/>
  <c r="L155" i="6"/>
  <c r="K147" i="6"/>
  <c r="N147" i="6"/>
  <c r="M147" i="6"/>
  <c r="L147" i="6"/>
  <c r="K43" i="6"/>
  <c r="N43" i="6"/>
  <c r="M43" i="6"/>
  <c r="L43" i="6"/>
  <c r="M341" i="6"/>
  <c r="L341" i="6"/>
  <c r="K341" i="6"/>
  <c r="N341" i="6"/>
  <c r="N213" i="6"/>
  <c r="M213" i="6"/>
  <c r="K213" i="6"/>
  <c r="L213" i="6"/>
  <c r="N125" i="6"/>
  <c r="M125" i="6"/>
  <c r="K125" i="6"/>
  <c r="L125" i="6"/>
  <c r="N21" i="6"/>
  <c r="L21" i="6"/>
  <c r="K21" i="6"/>
  <c r="M21" i="6"/>
  <c r="N304" i="6"/>
  <c r="M304" i="6"/>
  <c r="K304" i="6"/>
  <c r="L304" i="6"/>
  <c r="M192" i="6"/>
  <c r="L192" i="6"/>
  <c r="K192" i="6"/>
  <c r="N192" i="6"/>
  <c r="M168" i="6"/>
  <c r="N168" i="6"/>
  <c r="L168" i="6"/>
  <c r="K168" i="6"/>
  <c r="M160" i="6"/>
  <c r="L160" i="6"/>
  <c r="K160" i="6"/>
  <c r="N160" i="6"/>
  <c r="M72" i="6"/>
  <c r="L72" i="6"/>
  <c r="K72" i="6"/>
  <c r="N72" i="6"/>
  <c r="L453" i="6"/>
  <c r="K453" i="6"/>
  <c r="M453" i="6"/>
  <c r="N453" i="6"/>
  <c r="M405" i="6"/>
  <c r="K405" i="6"/>
  <c r="N405" i="6"/>
  <c r="L405" i="6"/>
  <c r="L269" i="6"/>
  <c r="K269" i="6"/>
  <c r="M269" i="6"/>
  <c r="N269" i="6"/>
  <c r="K229" i="6"/>
  <c r="N229" i="6"/>
  <c r="L229" i="6"/>
  <c r="M229" i="6"/>
  <c r="G18" i="4"/>
  <c r="G10" i="4"/>
  <c r="G12" i="4"/>
  <c r="G13" i="4"/>
  <c r="M383" i="6"/>
  <c r="K383" i="6"/>
  <c r="N383" i="6"/>
  <c r="L383" i="6"/>
  <c r="L319" i="6"/>
  <c r="M319" i="6"/>
  <c r="N319" i="6"/>
  <c r="K319" i="6"/>
  <c r="K500" i="6"/>
  <c r="L500" i="6"/>
  <c r="N500" i="6"/>
  <c r="M500" i="6"/>
  <c r="L465" i="6"/>
  <c r="M465" i="6"/>
  <c r="N465" i="6"/>
  <c r="K465" i="6"/>
  <c r="N487" i="6"/>
  <c r="K487" i="6"/>
  <c r="M487" i="6"/>
  <c r="L487" i="6"/>
  <c r="N455" i="6"/>
  <c r="K455" i="6"/>
  <c r="L455" i="6"/>
  <c r="M455" i="6"/>
  <c r="N436" i="6"/>
  <c r="K436" i="6"/>
  <c r="M436" i="6"/>
  <c r="L436" i="6"/>
  <c r="K380" i="6"/>
  <c r="M380" i="6"/>
  <c r="N380" i="6"/>
  <c r="L380" i="6"/>
  <c r="L497" i="6"/>
  <c r="N497" i="6"/>
  <c r="K497" i="6"/>
  <c r="M497" i="6"/>
  <c r="L473" i="6"/>
  <c r="K473" i="6"/>
  <c r="N473" i="6"/>
  <c r="M473" i="6"/>
  <c r="L417" i="6"/>
  <c r="N417" i="6"/>
  <c r="M417" i="6"/>
  <c r="K417" i="6"/>
  <c r="N467" i="6"/>
  <c r="M467" i="6"/>
  <c r="L467" i="6"/>
  <c r="K467" i="6"/>
  <c r="M395" i="6"/>
  <c r="K395" i="6"/>
  <c r="N395" i="6"/>
  <c r="L395" i="6"/>
  <c r="N496" i="6"/>
  <c r="L496" i="6"/>
  <c r="M496" i="6"/>
  <c r="K496" i="6"/>
  <c r="K344" i="6"/>
  <c r="M344" i="6"/>
  <c r="L344" i="6"/>
  <c r="N344" i="6"/>
  <c r="L434" i="6"/>
  <c r="K434" i="6"/>
  <c r="N434" i="6"/>
  <c r="M434" i="6"/>
  <c r="N394" i="6"/>
  <c r="K394" i="6"/>
  <c r="M394" i="6"/>
  <c r="L394" i="6"/>
  <c r="N362" i="6"/>
  <c r="K362" i="6"/>
  <c r="M362" i="6"/>
  <c r="L362" i="6"/>
  <c r="M234" i="6"/>
  <c r="L234" i="6"/>
  <c r="K234" i="6"/>
  <c r="N234" i="6"/>
  <c r="M202" i="6"/>
  <c r="N202" i="6"/>
  <c r="K202" i="6"/>
  <c r="L202" i="6"/>
  <c r="M194" i="6"/>
  <c r="N194" i="6"/>
  <c r="K194" i="6"/>
  <c r="L194" i="6"/>
  <c r="M90" i="6"/>
  <c r="L90" i="6"/>
  <c r="K90" i="6"/>
  <c r="N90" i="6"/>
  <c r="M82" i="6"/>
  <c r="L82" i="6"/>
  <c r="N82" i="6"/>
  <c r="K82" i="6"/>
  <c r="M74" i="6"/>
  <c r="L74" i="6"/>
  <c r="K74" i="6"/>
  <c r="N74" i="6"/>
  <c r="N65" i="6"/>
  <c r="M65" i="6"/>
  <c r="K65" i="6"/>
  <c r="L65" i="6"/>
  <c r="L255" i="6"/>
  <c r="M255" i="6"/>
  <c r="N255" i="6"/>
  <c r="K255" i="6"/>
  <c r="K183" i="6"/>
  <c r="M183" i="6"/>
  <c r="L183" i="6"/>
  <c r="N183" i="6"/>
  <c r="K159" i="6"/>
  <c r="N159" i="6"/>
  <c r="M159" i="6"/>
  <c r="L159" i="6"/>
  <c r="N97" i="6"/>
  <c r="M97" i="6"/>
  <c r="K97" i="6"/>
  <c r="L97" i="6"/>
  <c r="N316" i="6"/>
  <c r="M316" i="6"/>
  <c r="L316" i="6"/>
  <c r="K316" i="6"/>
  <c r="N284" i="6"/>
  <c r="M284" i="6"/>
  <c r="L284" i="6"/>
  <c r="K284" i="6"/>
  <c r="N268" i="6"/>
  <c r="L268" i="6"/>
  <c r="K268" i="6"/>
  <c r="M268" i="6"/>
  <c r="M196" i="6"/>
  <c r="L196" i="6"/>
  <c r="K196" i="6"/>
  <c r="N196" i="6"/>
  <c r="M52" i="6"/>
  <c r="L52" i="6"/>
  <c r="K52" i="6"/>
  <c r="N52" i="6"/>
  <c r="M377" i="6"/>
  <c r="L377" i="6"/>
  <c r="K377" i="6"/>
  <c r="N377" i="6"/>
  <c r="L265" i="6"/>
  <c r="N265" i="6"/>
  <c r="K265" i="6"/>
  <c r="M265" i="6"/>
  <c r="K233" i="6"/>
  <c r="N233" i="6"/>
  <c r="M233" i="6"/>
  <c r="L233" i="6"/>
  <c r="N193" i="6"/>
  <c r="M193" i="6"/>
  <c r="K193" i="6"/>
  <c r="L193" i="6"/>
  <c r="L486" i="6"/>
  <c r="N486" i="6"/>
  <c r="M486" i="6"/>
  <c r="K486" i="6"/>
  <c r="N374" i="6"/>
  <c r="K374" i="6"/>
  <c r="M374" i="6"/>
  <c r="L374" i="6"/>
  <c r="N286" i="6"/>
  <c r="M286" i="6"/>
  <c r="K286" i="6"/>
  <c r="L286" i="6"/>
  <c r="N238" i="6"/>
  <c r="K238" i="6"/>
  <c r="M238" i="6"/>
  <c r="L238" i="6"/>
  <c r="M198" i="6"/>
  <c r="K198" i="6"/>
  <c r="N198" i="6"/>
  <c r="L198" i="6"/>
  <c r="M166" i="6"/>
  <c r="L166" i="6"/>
  <c r="N166" i="6"/>
  <c r="K166" i="6"/>
  <c r="M158" i="6"/>
  <c r="L158" i="6"/>
  <c r="N158" i="6"/>
  <c r="K158" i="6"/>
  <c r="M150" i="6"/>
  <c r="L150" i="6"/>
  <c r="N150" i="6"/>
  <c r="K150" i="6"/>
  <c r="M102" i="6"/>
  <c r="L102" i="6"/>
  <c r="N102" i="6"/>
  <c r="K102" i="6"/>
  <c r="M94" i="6"/>
  <c r="L94" i="6"/>
  <c r="N94" i="6"/>
  <c r="K94" i="6"/>
  <c r="M86" i="6"/>
  <c r="L86" i="6"/>
  <c r="N86" i="6"/>
  <c r="K86" i="6"/>
  <c r="N157" i="6"/>
  <c r="M157" i="6"/>
  <c r="K157" i="6"/>
  <c r="L157" i="6"/>
  <c r="M355" i="6"/>
  <c r="K355" i="6"/>
  <c r="L355" i="6"/>
  <c r="N355" i="6"/>
  <c r="M323" i="6"/>
  <c r="L323" i="6"/>
  <c r="N323" i="6"/>
  <c r="K323" i="6"/>
  <c r="L251" i="6"/>
  <c r="M251" i="6"/>
  <c r="K251" i="6"/>
  <c r="N251" i="6"/>
  <c r="K211" i="6"/>
  <c r="M211" i="6"/>
  <c r="L211" i="6"/>
  <c r="N211" i="6"/>
  <c r="K203" i="6"/>
  <c r="M203" i="6"/>
  <c r="L203" i="6"/>
  <c r="N203" i="6"/>
  <c r="K99" i="6"/>
  <c r="N99" i="6"/>
  <c r="M99" i="6"/>
  <c r="L99" i="6"/>
  <c r="L253" i="6"/>
  <c r="K253" i="6"/>
  <c r="M253" i="6"/>
  <c r="N253" i="6"/>
  <c r="M152" i="6"/>
  <c r="L152" i="6"/>
  <c r="K152" i="6"/>
  <c r="N152" i="6"/>
  <c r="M144" i="6"/>
  <c r="L144" i="6"/>
  <c r="K144" i="6"/>
  <c r="N144" i="6"/>
  <c r="M64" i="6"/>
  <c r="L64" i="6"/>
  <c r="K64" i="6"/>
  <c r="N64" i="6"/>
  <c r="M56" i="6"/>
  <c r="L56" i="6"/>
  <c r="K56" i="6"/>
  <c r="N56" i="6"/>
  <c r="M48" i="6"/>
  <c r="L48" i="6"/>
  <c r="K48" i="6"/>
  <c r="N48" i="6"/>
  <c r="L493" i="6"/>
  <c r="M493" i="6"/>
  <c r="N493" i="6"/>
  <c r="K493" i="6"/>
  <c r="L437" i="6"/>
  <c r="K437" i="6"/>
  <c r="N437" i="6"/>
  <c r="M437" i="6"/>
  <c r="M365" i="6"/>
  <c r="L365" i="6"/>
  <c r="K365" i="6"/>
  <c r="N365" i="6"/>
  <c r="K492" i="6"/>
  <c r="N492" i="6"/>
  <c r="M492" i="6"/>
  <c r="L492" i="6"/>
  <c r="N424" i="6"/>
  <c r="L424" i="6"/>
  <c r="M424" i="6"/>
  <c r="K424" i="6"/>
  <c r="K376" i="6"/>
  <c r="M376" i="6"/>
  <c r="N376" i="6"/>
  <c r="L376" i="6"/>
  <c r="K336" i="6"/>
  <c r="M336" i="6"/>
  <c r="N336" i="6"/>
  <c r="L336" i="6"/>
  <c r="N53" i="6"/>
  <c r="M53" i="6"/>
  <c r="K53" i="6"/>
  <c r="L53" i="6"/>
  <c r="N306" i="6"/>
  <c r="M306" i="6"/>
  <c r="L306" i="6"/>
  <c r="K306" i="6"/>
  <c r="N282" i="6"/>
  <c r="K282" i="6"/>
  <c r="L282" i="6"/>
  <c r="M282" i="6"/>
  <c r="N274" i="6"/>
  <c r="K274" i="6"/>
  <c r="M274" i="6"/>
  <c r="L274" i="6"/>
  <c r="N250" i="6"/>
  <c r="K250" i="6"/>
  <c r="L250" i="6"/>
  <c r="M250" i="6"/>
  <c r="M154" i="6"/>
  <c r="L154" i="6"/>
  <c r="K154" i="6"/>
  <c r="N154" i="6"/>
  <c r="M66" i="6"/>
  <c r="L66" i="6"/>
  <c r="N66" i="6"/>
  <c r="K66" i="6"/>
  <c r="N25" i="6"/>
  <c r="L25" i="6"/>
  <c r="K25" i="6"/>
  <c r="M25" i="6"/>
  <c r="K223" i="6"/>
  <c r="M223" i="6"/>
  <c r="L223" i="6"/>
  <c r="N223" i="6"/>
  <c r="K111" i="6"/>
  <c r="N111" i="6"/>
  <c r="M111" i="6"/>
  <c r="L111" i="6"/>
  <c r="K103" i="6"/>
  <c r="N103" i="6"/>
  <c r="M103" i="6"/>
  <c r="L103" i="6"/>
  <c r="K324" i="6"/>
  <c r="M324" i="6"/>
  <c r="N324" i="6"/>
  <c r="L324" i="6"/>
  <c r="N244" i="6"/>
  <c r="L244" i="6"/>
  <c r="K244" i="6"/>
  <c r="M244" i="6"/>
  <c r="M188" i="6"/>
  <c r="L188" i="6"/>
  <c r="K188" i="6"/>
  <c r="N188" i="6"/>
  <c r="M140" i="6"/>
  <c r="L140" i="6"/>
  <c r="K140" i="6"/>
  <c r="N140" i="6"/>
  <c r="M132" i="6"/>
  <c r="L132" i="6"/>
  <c r="K132" i="6"/>
  <c r="N132" i="6"/>
  <c r="M124" i="6"/>
  <c r="L124" i="6"/>
  <c r="K124" i="6"/>
  <c r="N124" i="6"/>
  <c r="M44" i="6"/>
  <c r="L44" i="6"/>
  <c r="K44" i="6"/>
  <c r="N44" i="6"/>
  <c r="L23" i="6"/>
  <c r="K23" i="6"/>
  <c r="N23" i="6"/>
  <c r="M23" i="6"/>
  <c r="M369" i="6"/>
  <c r="L369" i="6"/>
  <c r="K369" i="6"/>
  <c r="N369" i="6"/>
  <c r="M337" i="6"/>
  <c r="L337" i="6"/>
  <c r="K337" i="6"/>
  <c r="N337" i="6"/>
  <c r="L313" i="6"/>
  <c r="K313" i="6"/>
  <c r="M313" i="6"/>
  <c r="N313" i="6"/>
  <c r="L305" i="6"/>
  <c r="K305" i="6"/>
  <c r="N305" i="6"/>
  <c r="M305" i="6"/>
  <c r="N121" i="6"/>
  <c r="M121" i="6"/>
  <c r="K121" i="6"/>
  <c r="L121" i="6"/>
  <c r="N113" i="6"/>
  <c r="M113" i="6"/>
  <c r="K113" i="6"/>
  <c r="L113" i="6"/>
  <c r="N133" i="6"/>
  <c r="M133" i="6"/>
  <c r="K133" i="6"/>
  <c r="L133" i="6"/>
  <c r="N29" i="6"/>
  <c r="L29" i="6"/>
  <c r="K29" i="6"/>
  <c r="M29" i="6"/>
  <c r="L406" i="6"/>
  <c r="N406" i="6"/>
  <c r="M406" i="6"/>
  <c r="K406" i="6"/>
  <c r="K334" i="6"/>
  <c r="L334" i="6"/>
  <c r="M334" i="6"/>
  <c r="N334" i="6"/>
  <c r="N318" i="6"/>
  <c r="M318" i="6"/>
  <c r="K318" i="6"/>
  <c r="L318" i="6"/>
  <c r="N294" i="6"/>
  <c r="M294" i="6"/>
  <c r="L294" i="6"/>
  <c r="K294" i="6"/>
  <c r="N254" i="6"/>
  <c r="M254" i="6"/>
  <c r="L254" i="6"/>
  <c r="K254" i="6"/>
  <c r="M78" i="6"/>
  <c r="L78" i="6"/>
  <c r="N78" i="6"/>
  <c r="K78" i="6"/>
  <c r="K179" i="6"/>
  <c r="N179" i="6"/>
  <c r="M179" i="6"/>
  <c r="L179" i="6"/>
  <c r="K171" i="6"/>
  <c r="N171" i="6"/>
  <c r="M171" i="6"/>
  <c r="L171" i="6"/>
  <c r="K139" i="6"/>
  <c r="N139" i="6"/>
  <c r="M139" i="6"/>
  <c r="L139" i="6"/>
  <c r="K91" i="6"/>
  <c r="N91" i="6"/>
  <c r="M91" i="6"/>
  <c r="L91" i="6"/>
  <c r="K83" i="6"/>
  <c r="N83" i="6"/>
  <c r="M83" i="6"/>
  <c r="L83" i="6"/>
  <c r="M389" i="6"/>
  <c r="L389" i="6"/>
  <c r="K389" i="6"/>
  <c r="N389" i="6"/>
  <c r="L261" i="6"/>
  <c r="K261" i="6"/>
  <c r="N261" i="6"/>
  <c r="M261" i="6"/>
  <c r="N93" i="6"/>
  <c r="M93" i="6"/>
  <c r="K93" i="6"/>
  <c r="L93" i="6"/>
  <c r="N296" i="6"/>
  <c r="L296" i="6"/>
  <c r="K296" i="6"/>
  <c r="M296" i="6"/>
  <c r="N264" i="6"/>
  <c r="L264" i="6"/>
  <c r="K264" i="6"/>
  <c r="M264" i="6"/>
  <c r="N256" i="6"/>
  <c r="L256" i="6"/>
  <c r="M256" i="6"/>
  <c r="K256" i="6"/>
  <c r="M224" i="6"/>
  <c r="L224" i="6"/>
  <c r="K224" i="6"/>
  <c r="N224" i="6"/>
  <c r="M136" i="6"/>
  <c r="L136" i="6"/>
  <c r="K136" i="6"/>
  <c r="N136" i="6"/>
  <c r="L485" i="6"/>
  <c r="M485" i="6"/>
  <c r="N485" i="6"/>
  <c r="K485" i="6"/>
  <c r="L309" i="6"/>
  <c r="K309" i="6"/>
  <c r="M309" i="6"/>
  <c r="N309" i="6"/>
  <c r="N205" i="6"/>
  <c r="M205" i="6"/>
  <c r="K205" i="6"/>
  <c r="L205" i="6"/>
  <c r="N197" i="6"/>
  <c r="M197" i="6"/>
  <c r="K197" i="6"/>
  <c r="L197" i="6"/>
  <c r="M343" i="6"/>
  <c r="K343" i="6"/>
  <c r="N343" i="6"/>
  <c r="L343" i="6"/>
  <c r="N471" i="6"/>
  <c r="K471" i="6"/>
  <c r="M471" i="6"/>
  <c r="L471" i="6"/>
  <c r="N407" i="6"/>
  <c r="L407" i="6"/>
  <c r="M407" i="6"/>
  <c r="K407" i="6"/>
  <c r="M375" i="6"/>
  <c r="K375" i="6"/>
  <c r="N375" i="6"/>
  <c r="L375" i="6"/>
  <c r="K468" i="6"/>
  <c r="M468" i="6"/>
  <c r="N468" i="6"/>
  <c r="L468" i="6"/>
  <c r="L428" i="6"/>
  <c r="N428" i="6"/>
  <c r="M428" i="6"/>
  <c r="K428" i="6"/>
  <c r="K372" i="6"/>
  <c r="M372" i="6"/>
  <c r="L372" i="6"/>
  <c r="N372" i="6"/>
  <c r="K457" i="6"/>
  <c r="L457" i="6"/>
  <c r="N457" i="6"/>
  <c r="M457" i="6"/>
  <c r="M449" i="6"/>
  <c r="N449" i="6"/>
  <c r="K449" i="6"/>
  <c r="L449" i="6"/>
  <c r="M433" i="6"/>
  <c r="K433" i="6"/>
  <c r="N433" i="6"/>
  <c r="L433" i="6"/>
  <c r="N483" i="6"/>
  <c r="M483" i="6"/>
  <c r="L483" i="6"/>
  <c r="K483" i="6"/>
  <c r="M387" i="6"/>
  <c r="K387" i="6"/>
  <c r="N387" i="6"/>
  <c r="L387" i="6"/>
  <c r="M488" i="6"/>
  <c r="N488" i="6"/>
  <c r="L488" i="6"/>
  <c r="K488" i="6"/>
  <c r="L490" i="6"/>
  <c r="N490" i="6"/>
  <c r="K490" i="6"/>
  <c r="M490" i="6"/>
  <c r="L458" i="6"/>
  <c r="N458" i="6"/>
  <c r="K458" i="6"/>
  <c r="M458" i="6"/>
  <c r="L426" i="6"/>
  <c r="N426" i="6"/>
  <c r="M426" i="6"/>
  <c r="K426" i="6"/>
  <c r="L410" i="6"/>
  <c r="N410" i="6"/>
  <c r="M410" i="6"/>
  <c r="K410" i="6"/>
  <c r="N386" i="6"/>
  <c r="K386" i="6"/>
  <c r="M386" i="6"/>
  <c r="L386" i="6"/>
  <c r="N354" i="6"/>
  <c r="K354" i="6"/>
  <c r="M354" i="6"/>
  <c r="L354" i="6"/>
  <c r="N314" i="6"/>
  <c r="M314" i="6"/>
  <c r="K314" i="6"/>
  <c r="L314" i="6"/>
  <c r="M186" i="6"/>
  <c r="N186" i="6"/>
  <c r="K186" i="6"/>
  <c r="L186" i="6"/>
  <c r="M146" i="6"/>
  <c r="L146" i="6"/>
  <c r="N146" i="6"/>
  <c r="K146" i="6"/>
  <c r="M138" i="6"/>
  <c r="L138" i="6"/>
  <c r="N138" i="6"/>
  <c r="K138" i="6"/>
  <c r="M58" i="6"/>
  <c r="L58" i="6"/>
  <c r="K58" i="6"/>
  <c r="N58" i="6"/>
  <c r="M50" i="6"/>
  <c r="L50" i="6"/>
  <c r="N50" i="6"/>
  <c r="K50" i="6"/>
  <c r="M42" i="6"/>
  <c r="L42" i="6"/>
  <c r="K42" i="6"/>
  <c r="N42" i="6"/>
  <c r="L287" i="6"/>
  <c r="M287" i="6"/>
  <c r="K287" i="6"/>
  <c r="N287" i="6"/>
  <c r="K215" i="6"/>
  <c r="M215" i="6"/>
  <c r="L215" i="6"/>
  <c r="N215" i="6"/>
  <c r="K151" i="6"/>
  <c r="N151" i="6"/>
  <c r="L151" i="6"/>
  <c r="M151" i="6"/>
  <c r="K95" i="6"/>
  <c r="N95" i="6"/>
  <c r="M95" i="6"/>
  <c r="L95" i="6"/>
  <c r="K364" i="6"/>
  <c r="M364" i="6"/>
  <c r="N364" i="6"/>
  <c r="L364" i="6"/>
  <c r="N308" i="6"/>
  <c r="K308" i="6"/>
  <c r="M308" i="6"/>
  <c r="L308" i="6"/>
  <c r="N252" i="6"/>
  <c r="L252" i="6"/>
  <c r="M252" i="6"/>
  <c r="K252" i="6"/>
  <c r="M228" i="6"/>
  <c r="L228" i="6"/>
  <c r="K228" i="6"/>
  <c r="N228" i="6"/>
  <c r="D5" i="41"/>
  <c r="M4" i="6"/>
  <c r="N4" i="6" s="1"/>
  <c r="L4" i="6"/>
  <c r="F5" i="1"/>
  <c r="K4" i="6"/>
  <c r="H5" i="4"/>
  <c r="L277" i="6"/>
  <c r="K277" i="6"/>
  <c r="N277" i="6"/>
  <c r="M277" i="6"/>
  <c r="M321" i="6"/>
  <c r="N321" i="6"/>
  <c r="L321" i="6"/>
  <c r="K321" i="6"/>
  <c r="L289" i="6"/>
  <c r="K289" i="6"/>
  <c r="N289" i="6"/>
  <c r="M289" i="6"/>
  <c r="N225" i="6"/>
  <c r="M225" i="6"/>
  <c r="K225" i="6"/>
  <c r="L225" i="6"/>
  <c r="K177" i="6"/>
  <c r="L177" i="6"/>
  <c r="N177" i="6"/>
  <c r="M177" i="6"/>
  <c r="N101" i="6"/>
  <c r="M101" i="6"/>
  <c r="K101" i="6"/>
  <c r="L101" i="6"/>
  <c r="L502" i="6"/>
  <c r="K502" i="6"/>
  <c r="N502" i="6"/>
  <c r="M502" i="6"/>
  <c r="L494" i="6"/>
  <c r="K494" i="6"/>
  <c r="N494" i="6"/>
  <c r="M494" i="6"/>
  <c r="L446" i="6"/>
  <c r="N446" i="6"/>
  <c r="K446" i="6"/>
  <c r="M446" i="6"/>
  <c r="N358" i="6"/>
  <c r="K358" i="6"/>
  <c r="M358" i="6"/>
  <c r="L358" i="6"/>
  <c r="N302" i="6"/>
  <c r="M302" i="6"/>
  <c r="K302" i="6"/>
  <c r="L302" i="6"/>
  <c r="M190" i="6"/>
  <c r="K190" i="6"/>
  <c r="L190" i="6"/>
  <c r="N190" i="6"/>
  <c r="M142" i="6"/>
  <c r="L142" i="6"/>
  <c r="N142" i="6"/>
  <c r="K142" i="6"/>
  <c r="M70" i="6"/>
  <c r="L70" i="6"/>
  <c r="N70" i="6"/>
  <c r="K70" i="6"/>
  <c r="M62" i="6"/>
  <c r="L62" i="6"/>
  <c r="N62" i="6"/>
  <c r="K62" i="6"/>
  <c r="M54" i="6"/>
  <c r="L54" i="6"/>
  <c r="N54" i="6"/>
  <c r="K54" i="6"/>
  <c r="N69" i="6"/>
  <c r="M69" i="6"/>
  <c r="K69" i="6"/>
  <c r="L69" i="6"/>
  <c r="M347" i="6"/>
  <c r="K347" i="6"/>
  <c r="N347" i="6"/>
  <c r="L347" i="6"/>
  <c r="L259" i="6"/>
  <c r="M259" i="6"/>
  <c r="N259" i="6"/>
  <c r="K259" i="6"/>
  <c r="M235" i="6"/>
  <c r="N235" i="6"/>
  <c r="K235" i="6"/>
  <c r="L235" i="6"/>
  <c r="K195" i="6"/>
  <c r="M195" i="6"/>
  <c r="L195" i="6"/>
  <c r="N195" i="6"/>
  <c r="L285" i="6"/>
  <c r="K285" i="6"/>
  <c r="M285" i="6"/>
  <c r="N285" i="6"/>
  <c r="K173" i="6"/>
  <c r="N173" i="6"/>
  <c r="M173" i="6"/>
  <c r="L173" i="6"/>
  <c r="N429" i="6"/>
  <c r="M429" i="6"/>
  <c r="L429" i="6"/>
  <c r="K429" i="6"/>
  <c r="M357" i="6"/>
  <c r="L357" i="6"/>
  <c r="K357" i="6"/>
  <c r="N357" i="6"/>
  <c r="L301" i="6"/>
  <c r="K301" i="6"/>
  <c r="M301" i="6"/>
  <c r="N301" i="6"/>
  <c r="L245" i="6"/>
  <c r="K245" i="6"/>
  <c r="N245" i="6"/>
  <c r="M245" i="6"/>
  <c r="L481" i="6"/>
  <c r="M481" i="6"/>
  <c r="K481" i="6"/>
  <c r="N481" i="6"/>
  <c r="N409" i="6"/>
  <c r="L409" i="6"/>
  <c r="M409" i="6"/>
  <c r="K409" i="6"/>
  <c r="N463" i="6"/>
  <c r="K463" i="6"/>
  <c r="L463" i="6"/>
  <c r="M463" i="6"/>
  <c r="N439" i="6"/>
  <c r="K439" i="6"/>
  <c r="M439" i="6"/>
  <c r="L439" i="6"/>
  <c r="M335" i="6"/>
  <c r="N335" i="6"/>
  <c r="K335" i="6"/>
  <c r="L335" i="6"/>
  <c r="K476" i="6"/>
  <c r="L476" i="6"/>
  <c r="N476" i="6"/>
  <c r="M476" i="6"/>
  <c r="N460" i="6"/>
  <c r="K460" i="6"/>
  <c r="L460" i="6"/>
  <c r="M460" i="6"/>
  <c r="K420" i="6"/>
  <c r="M420" i="6"/>
  <c r="N420" i="6"/>
  <c r="L420" i="6"/>
  <c r="N404" i="6"/>
  <c r="K404" i="6"/>
  <c r="M404" i="6"/>
  <c r="L404" i="6"/>
  <c r="N499" i="6"/>
  <c r="M499" i="6"/>
  <c r="K499" i="6"/>
  <c r="L499" i="6"/>
  <c r="N443" i="6"/>
  <c r="L443" i="6"/>
  <c r="K443" i="6"/>
  <c r="M443" i="6"/>
  <c r="N419" i="6"/>
  <c r="K419" i="6"/>
  <c r="M419" i="6"/>
  <c r="L419" i="6"/>
  <c r="M379" i="6"/>
  <c r="K379" i="6"/>
  <c r="N379" i="6"/>
  <c r="L379" i="6"/>
  <c r="M464" i="6"/>
  <c r="L464" i="6"/>
  <c r="N464" i="6"/>
  <c r="K464" i="6"/>
  <c r="N408" i="6"/>
  <c r="M408" i="6"/>
  <c r="L408" i="6"/>
  <c r="K408" i="6"/>
  <c r="K368" i="6"/>
  <c r="M368" i="6"/>
  <c r="N368" i="6"/>
  <c r="L368" i="6"/>
  <c r="K328" i="6"/>
  <c r="L328" i="6"/>
  <c r="M328" i="6"/>
  <c r="N328" i="6"/>
  <c r="L482" i="6"/>
  <c r="N482" i="6"/>
  <c r="K482" i="6"/>
  <c r="M482" i="6"/>
  <c r="L418" i="6"/>
  <c r="K418" i="6"/>
  <c r="N418" i="6"/>
  <c r="M418" i="6"/>
  <c r="N298" i="6"/>
  <c r="M298" i="6"/>
  <c r="L298" i="6"/>
  <c r="K298" i="6"/>
  <c r="N266" i="6"/>
  <c r="K266" i="6"/>
  <c r="L266" i="6"/>
  <c r="M266" i="6"/>
  <c r="M226" i="6"/>
  <c r="N226" i="6"/>
  <c r="K226" i="6"/>
  <c r="L226" i="6"/>
  <c r="M130" i="6"/>
  <c r="L130" i="6"/>
  <c r="N130" i="6"/>
  <c r="K130" i="6"/>
  <c r="L303" i="6"/>
  <c r="N303" i="6"/>
  <c r="K303" i="6"/>
  <c r="M303" i="6"/>
  <c r="L295" i="6"/>
  <c r="M295" i="6"/>
  <c r="K295" i="6"/>
  <c r="N295" i="6"/>
  <c r="K87" i="6"/>
  <c r="N87" i="6"/>
  <c r="L87" i="6"/>
  <c r="M87" i="6"/>
  <c r="L11" i="6"/>
  <c r="K11" i="6"/>
  <c r="N11" i="6"/>
  <c r="M11" i="6"/>
  <c r="K332" i="6"/>
  <c r="M332" i="6"/>
  <c r="L332" i="6"/>
  <c r="N332" i="6"/>
  <c r="M236" i="6"/>
  <c r="L236" i="6"/>
  <c r="K236" i="6"/>
  <c r="N236" i="6"/>
  <c r="M116" i="6"/>
  <c r="L116" i="6"/>
  <c r="K116" i="6"/>
  <c r="N116" i="6"/>
  <c r="N36" i="6"/>
  <c r="L36" i="6"/>
  <c r="K36" i="6"/>
  <c r="M36" i="6"/>
  <c r="N12" i="6"/>
  <c r="M12" i="6"/>
  <c r="L12" i="6"/>
  <c r="K12" i="6"/>
  <c r="N17" i="6"/>
  <c r="L17" i="6"/>
  <c r="K17" i="6"/>
  <c r="M17" i="6"/>
  <c r="M361" i="6"/>
  <c r="L361" i="6"/>
  <c r="K361" i="6"/>
  <c r="N361" i="6"/>
  <c r="M329" i="6"/>
  <c r="K329" i="6"/>
  <c r="N329" i="6"/>
  <c r="L329" i="6"/>
  <c r="L273" i="6"/>
  <c r="N273" i="6"/>
  <c r="M273" i="6"/>
  <c r="K273" i="6"/>
  <c r="L241" i="6"/>
  <c r="N241" i="6"/>
  <c r="M241" i="6"/>
  <c r="K241" i="6"/>
  <c r="N105" i="6"/>
  <c r="M105" i="6"/>
  <c r="K105" i="6"/>
  <c r="L105" i="6"/>
  <c r="N109" i="6"/>
  <c r="M109" i="6"/>
  <c r="K109" i="6"/>
  <c r="L109" i="6"/>
  <c r="N398" i="6"/>
  <c r="K398" i="6"/>
  <c r="M398" i="6"/>
  <c r="L398" i="6"/>
  <c r="N310" i="6"/>
  <c r="M310" i="6"/>
  <c r="K310" i="6"/>
  <c r="L310" i="6"/>
  <c r="M222" i="6"/>
  <c r="K222" i="6"/>
  <c r="N222" i="6"/>
  <c r="L222" i="6"/>
  <c r="M46" i="6"/>
  <c r="L46" i="6"/>
  <c r="N46" i="6"/>
  <c r="K46" i="6"/>
  <c r="L291" i="6"/>
  <c r="K291" i="6"/>
  <c r="M291" i="6"/>
  <c r="N291" i="6"/>
  <c r="K131" i="6"/>
  <c r="N131" i="6"/>
  <c r="M131" i="6"/>
  <c r="L131" i="6"/>
  <c r="K75" i="6"/>
  <c r="N75" i="6"/>
  <c r="M75" i="6"/>
  <c r="L75" i="6"/>
  <c r="M373" i="6"/>
  <c r="L373" i="6"/>
  <c r="K373" i="6"/>
  <c r="N373" i="6"/>
  <c r="N77" i="6"/>
  <c r="M77" i="6"/>
  <c r="K77" i="6"/>
  <c r="L77" i="6"/>
  <c r="N161" i="6"/>
  <c r="M161" i="6"/>
  <c r="K161" i="6"/>
  <c r="L161" i="6"/>
  <c r="N320" i="6"/>
  <c r="L320" i="6"/>
  <c r="M320" i="6"/>
  <c r="K320" i="6"/>
  <c r="N288" i="6"/>
  <c r="L288" i="6"/>
  <c r="M288" i="6"/>
  <c r="K288" i="6"/>
  <c r="K232" i="6"/>
  <c r="M232" i="6"/>
  <c r="L232" i="6"/>
  <c r="N232" i="6"/>
  <c r="M216" i="6"/>
  <c r="L216" i="6"/>
  <c r="K216" i="6"/>
  <c r="N216" i="6"/>
  <c r="M184" i="6"/>
  <c r="N184" i="6"/>
  <c r="L184" i="6"/>
  <c r="K184" i="6"/>
  <c r="M128" i="6"/>
  <c r="L128" i="6"/>
  <c r="K128" i="6"/>
  <c r="N128" i="6"/>
  <c r="N40" i="6"/>
  <c r="M40" i="6"/>
  <c r="L40" i="6"/>
  <c r="K40" i="6"/>
  <c r="N32" i="6"/>
  <c r="M32" i="6"/>
  <c r="L32" i="6"/>
  <c r="K32" i="6"/>
  <c r="N8" i="6"/>
  <c r="M8" i="6"/>
  <c r="L8" i="6"/>
  <c r="K8" i="6"/>
  <c r="D19" i="4"/>
  <c r="N445" i="6"/>
  <c r="M445" i="6"/>
  <c r="L445" i="6"/>
  <c r="K445" i="6"/>
  <c r="N189" i="6"/>
  <c r="M189" i="6"/>
  <c r="K189" i="6"/>
  <c r="L189" i="6"/>
  <c r="K181" i="6"/>
  <c r="N181" i="6"/>
  <c r="M181" i="6"/>
  <c r="L181" i="6"/>
  <c r="M393" i="6"/>
  <c r="L393" i="6"/>
  <c r="K393" i="6"/>
  <c r="N393" i="6"/>
  <c r="N447" i="6"/>
  <c r="M447" i="6"/>
  <c r="L447" i="6"/>
  <c r="K447" i="6"/>
  <c r="N431" i="6"/>
  <c r="M431" i="6"/>
  <c r="K431" i="6"/>
  <c r="L431" i="6"/>
  <c r="N423" i="6"/>
  <c r="M423" i="6"/>
  <c r="L423" i="6"/>
  <c r="K423" i="6"/>
  <c r="M367" i="6"/>
  <c r="K367" i="6"/>
  <c r="N367" i="6"/>
  <c r="L367" i="6"/>
  <c r="L327" i="6"/>
  <c r="K327" i="6"/>
  <c r="M327" i="6"/>
  <c r="N327" i="6"/>
  <c r="L452" i="6"/>
  <c r="M452" i="6"/>
  <c r="N452" i="6"/>
  <c r="K452" i="6"/>
  <c r="L489" i="6"/>
  <c r="N489" i="6"/>
  <c r="M489" i="6"/>
  <c r="K489" i="6"/>
  <c r="L425" i="6"/>
  <c r="K425" i="6"/>
  <c r="N425" i="6"/>
  <c r="M425" i="6"/>
  <c r="N451" i="6"/>
  <c r="L451" i="6"/>
  <c r="K451" i="6"/>
  <c r="M451" i="6"/>
  <c r="M371" i="6"/>
  <c r="K371" i="6"/>
  <c r="L371" i="6"/>
  <c r="N371" i="6"/>
  <c r="M448" i="6"/>
  <c r="N448" i="6"/>
  <c r="L448" i="6"/>
  <c r="K448" i="6"/>
  <c r="K400" i="6"/>
  <c r="M400" i="6"/>
  <c r="N400" i="6"/>
  <c r="L400" i="6"/>
  <c r="K360" i="6"/>
  <c r="M360" i="6"/>
  <c r="L360" i="6"/>
  <c r="N360" i="6"/>
  <c r="L498" i="6"/>
  <c r="K498" i="6"/>
  <c r="N498" i="6"/>
  <c r="M498" i="6"/>
  <c r="N378" i="6"/>
  <c r="K378" i="6"/>
  <c r="M378" i="6"/>
  <c r="L378" i="6"/>
  <c r="N346" i="6"/>
  <c r="K346" i="6"/>
  <c r="M346" i="6"/>
  <c r="L346" i="6"/>
  <c r="N330" i="6"/>
  <c r="K330" i="6"/>
  <c r="M330" i="6"/>
  <c r="L330" i="6"/>
  <c r="N242" i="6"/>
  <c r="K242" i="6"/>
  <c r="M242" i="6"/>
  <c r="L242" i="6"/>
  <c r="M218" i="6"/>
  <c r="N218" i="6"/>
  <c r="K218" i="6"/>
  <c r="L218" i="6"/>
  <c r="M178" i="6"/>
  <c r="N178" i="6"/>
  <c r="L178" i="6"/>
  <c r="K178" i="6"/>
  <c r="N10" i="6"/>
  <c r="M10" i="6"/>
  <c r="L10" i="6"/>
  <c r="K10" i="6"/>
  <c r="L239" i="6"/>
  <c r="M239" i="6"/>
  <c r="N239" i="6"/>
  <c r="K239" i="6"/>
  <c r="L279" i="6"/>
  <c r="N279" i="6"/>
  <c r="K279" i="6"/>
  <c r="M279" i="6"/>
  <c r="L271" i="6"/>
  <c r="M271" i="6"/>
  <c r="K271" i="6"/>
  <c r="N271" i="6"/>
  <c r="L247" i="6"/>
  <c r="N247" i="6"/>
  <c r="K247" i="6"/>
  <c r="M247" i="6"/>
  <c r="K207" i="6"/>
  <c r="M207" i="6"/>
  <c r="L207" i="6"/>
  <c r="N207" i="6"/>
  <c r="K143" i="6"/>
  <c r="N143" i="6"/>
  <c r="M143" i="6"/>
  <c r="L143" i="6"/>
  <c r="K135" i="6"/>
  <c r="N135" i="6"/>
  <c r="M135" i="6"/>
  <c r="L135" i="6"/>
  <c r="K79" i="6"/>
  <c r="N79" i="6"/>
  <c r="M79" i="6"/>
  <c r="L79" i="6"/>
  <c r="K71" i="6"/>
  <c r="N71" i="6"/>
  <c r="L71" i="6"/>
  <c r="M71" i="6"/>
  <c r="N39" i="6"/>
  <c r="L39" i="6"/>
  <c r="K39" i="6"/>
  <c r="M39" i="6"/>
  <c r="N61" i="6"/>
  <c r="M61" i="6"/>
  <c r="K61" i="6"/>
  <c r="L61" i="6"/>
  <c r="K356" i="6"/>
  <c r="M356" i="6"/>
  <c r="N356" i="6"/>
  <c r="L356" i="6"/>
  <c r="N300" i="6"/>
  <c r="M300" i="6"/>
  <c r="K300" i="6"/>
  <c r="L300" i="6"/>
  <c r="N276" i="6"/>
  <c r="M276" i="6"/>
  <c r="K276" i="6"/>
  <c r="L276" i="6"/>
  <c r="M220" i="6"/>
  <c r="L220" i="6"/>
  <c r="K220" i="6"/>
  <c r="N220" i="6"/>
  <c r="M212" i="6"/>
  <c r="L212" i="6"/>
  <c r="K212" i="6"/>
  <c r="N212" i="6"/>
  <c r="N20" i="6"/>
  <c r="M20" i="6"/>
  <c r="L20" i="6"/>
  <c r="K20" i="6"/>
  <c r="L281" i="6"/>
  <c r="N281" i="6"/>
  <c r="K281" i="6"/>
  <c r="M281" i="6"/>
  <c r="L249" i="6"/>
  <c r="N249" i="6"/>
  <c r="K249" i="6"/>
  <c r="M249" i="6"/>
  <c r="N217" i="6"/>
  <c r="M217" i="6"/>
  <c r="K217" i="6"/>
  <c r="L217" i="6"/>
  <c r="N209" i="6"/>
  <c r="M209" i="6"/>
  <c r="K209" i="6"/>
  <c r="L209" i="6"/>
  <c r="L454" i="6"/>
  <c r="K454" i="6"/>
  <c r="N454" i="6"/>
  <c r="M454" i="6"/>
  <c r="L438" i="6"/>
  <c r="N438" i="6"/>
  <c r="M438" i="6"/>
  <c r="K438" i="6"/>
  <c r="L430" i="6"/>
  <c r="K430" i="6"/>
  <c r="N430" i="6"/>
  <c r="M430" i="6"/>
  <c r="N390" i="6"/>
  <c r="K390" i="6"/>
  <c r="M390" i="6"/>
  <c r="L390" i="6"/>
  <c r="N350" i="6"/>
  <c r="K350" i="6"/>
  <c r="M350" i="6"/>
  <c r="L350" i="6"/>
  <c r="N262" i="6"/>
  <c r="M262" i="6"/>
  <c r="K262" i="6"/>
  <c r="L262" i="6"/>
  <c r="M182" i="6"/>
  <c r="N182" i="6"/>
  <c r="K182" i="6"/>
  <c r="L182" i="6"/>
  <c r="M134" i="6"/>
  <c r="L134" i="6"/>
  <c r="N134" i="6"/>
  <c r="K134" i="6"/>
  <c r="M126" i="6"/>
  <c r="L126" i="6"/>
  <c r="N126" i="6"/>
  <c r="K126" i="6"/>
  <c r="M118" i="6"/>
  <c r="L118" i="6"/>
  <c r="N118" i="6"/>
  <c r="K118" i="6"/>
  <c r="N6" i="6"/>
  <c r="M6" i="6"/>
  <c r="L6" i="6"/>
  <c r="K6" i="6"/>
  <c r="M339" i="6"/>
  <c r="K339" i="6"/>
  <c r="L339" i="6"/>
  <c r="N339" i="6"/>
  <c r="L275" i="6"/>
  <c r="M275" i="6"/>
  <c r="N275" i="6"/>
  <c r="K275" i="6"/>
  <c r="L267" i="6"/>
  <c r="M267" i="6"/>
  <c r="K267" i="6"/>
  <c r="N267" i="6"/>
  <c r="K227" i="6"/>
  <c r="M227" i="6"/>
  <c r="L227" i="6"/>
  <c r="N227" i="6"/>
  <c r="K187" i="6"/>
  <c r="M187" i="6"/>
  <c r="L187" i="6"/>
  <c r="N187" i="6"/>
  <c r="K123" i="6"/>
  <c r="N123" i="6"/>
  <c r="M123" i="6"/>
  <c r="L123" i="6"/>
  <c r="K115" i="6"/>
  <c r="N115" i="6"/>
  <c r="M115" i="6"/>
  <c r="L115" i="6"/>
  <c r="K67" i="6"/>
  <c r="N67" i="6"/>
  <c r="M67" i="6"/>
  <c r="L67" i="6"/>
  <c r="N421" i="6"/>
  <c r="K421" i="6"/>
  <c r="M421" i="6"/>
  <c r="L421" i="6"/>
  <c r="M325" i="6"/>
  <c r="L325" i="6"/>
  <c r="K325" i="6"/>
  <c r="N325" i="6"/>
  <c r="L293" i="6"/>
  <c r="K293" i="6"/>
  <c r="N293" i="6"/>
  <c r="M293" i="6"/>
  <c r="K37" i="6"/>
  <c r="N37" i="6"/>
  <c r="M37" i="6"/>
  <c r="L37" i="6"/>
  <c r="M120" i="6"/>
  <c r="L120" i="6"/>
  <c r="K120" i="6"/>
  <c r="N120" i="6"/>
  <c r="M112" i="6"/>
  <c r="L112" i="6"/>
  <c r="K112" i="6"/>
  <c r="N112" i="6"/>
  <c r="N16" i="6"/>
  <c r="M16" i="6"/>
  <c r="L16" i="6"/>
  <c r="K16" i="6"/>
  <c r="L477" i="6"/>
  <c r="M477" i="6"/>
  <c r="K477" i="6"/>
  <c r="N477" i="6"/>
  <c r="M397" i="6"/>
  <c r="L397" i="6"/>
  <c r="K397" i="6"/>
  <c r="N397" i="6"/>
  <c r="N141" i="6"/>
  <c r="M141" i="6"/>
  <c r="K141" i="6"/>
  <c r="L141" i="6"/>
  <c r="G19" i="4" l="1"/>
</calcChain>
</file>

<file path=xl/sharedStrings.xml><?xml version="1.0" encoding="utf-8"?>
<sst xmlns="http://schemas.openxmlformats.org/spreadsheetml/2006/main" count="6927" uniqueCount="308">
  <si>
    <t>🏦  SAMICIOUS MICROFINANCE ENTERPRISE SYSTEM  v15.0</t>
  </si>
  <si>
    <t>TOTAL SAVINGS</t>
  </si>
  <si>
    <t>TOTAL WITHDRAWALS</t>
  </si>
  <si>
    <t>CUSTOMERS</t>
  </si>
  <si>
    <t>ACTIVE LOANS</t>
  </si>
  <si>
    <t>TOP-UPS</t>
  </si>
  <si>
    <t>📋 NEW ACCOUNT</t>
  </si>
  <si>
    <t>🗄️ DATABASE</t>
  </si>
  <si>
    <t>🏦 MANAGER DASHBOARD</t>
  </si>
  <si>
    <t>📊 REPORTS</t>
  </si>
  <si>
    <t>🔗 LOAN TOP-UP</t>
  </si>
  <si>
    <t>💰 AGENT SAVINGS</t>
  </si>
  <si>
    <t>🏧 AGENT WITHDRAWALS</t>
  </si>
  <si>
    <t>🏦 AGENT LOANS</t>
  </si>
  <si>
    <t>⚙️ SYSTEM CONFIG</t>
  </si>
  <si>
    <t>👥 AGENTS DB</t>
  </si>
  <si>
    <t>⚡  FULLY AUTOMATED  •  10 Agents  •  Agent Code Security  •  GHS 10 Min Balance Enforced  •  Real-Time Sync  •  Multi-Year Capable  •  Zero VBA  •  Pure Formula Engine</t>
  </si>
  <si>
    <t>🏦  SAMICIOUS MICROFINANCE</t>
  </si>
  <si>
    <t>SAMICIOUS MICROFINANCE MANAGEMENT SYSTEM  |  Developer Information</t>
  </si>
  <si>
    <t>ABOUT THE DEVELOPER</t>
  </si>
  <si>
    <t>THIS SAMICIOUS MICROFINANCE MANAGEMENT SYSTEM WAS DESIGNED AND DEVELOPED BY</t>
  </si>
  <si>
    <t>FRANK ABBAN</t>
  </si>
  <si>
    <t>IT CONSULTANT</t>
  </si>
  <si>
    <t>📞  FOR ALL ENQUIRIES, KINDLY REACH OUT USING ANY OF THE CONTACT NUMBERS BELOW:</t>
  </si>
  <si>
    <t>📱  0241911273</t>
  </si>
  <si>
    <t>📱  0207530771</t>
  </si>
  <si>
    <t>📋  Select any phone number above → Ctrl+C to copy</t>
  </si>
  <si>
    <t>SAMICIOUS MICROFINANCE MANAGEMENT SYSTEM  —  v15.0  |  Built with Excel + Formula-Driven Architecture  |  No VBA Required</t>
  </si>
  <si>
    <t>SAMICIOUS MICROFINANCE MANAGEMENT SYSTEM  |  Official Documentation</t>
  </si>
  <si>
    <t>ACKNOWLEDGEMENT</t>
  </si>
  <si>
    <t>I give all glory to the Almighty God for His grace, strength, and wisdom that have guided me throughout this journey. Without Him, this work would not have been possible.</t>
  </si>
  <si>
    <t>I sincerely appreciate Dr. Gabriel Annan, Lecturer at the University of Cape Coast (UCC), for his mentorship, guidance, and invaluable support throughout the development of this system.</t>
  </si>
  <si>
    <t>I am deeply grateful to Rev. Ebenezer Asibu Dadzie for his spiritual guidance, encouragement, and prayers, which strengthened me greatly.</t>
  </si>
  <si>
    <t>Special thanks to Mr. Addu Gyamfi, CEO of Samicious Microfinance, for his trust and confidence in my ability to serve as the IT Consultant for this project.</t>
  </si>
  <si>
    <t>To my beloved wife and children, your patience, sacrifices, and unwavering support have been invaluable. Your love continues to inspire me.</t>
  </si>
  <si>
    <t>Through your collective support, this vision has been successfully realized.</t>
  </si>
  <si>
    <t>📖  BIBLICAL SUPPORT</t>
  </si>
  <si>
    <t>"I can do all things through Christ who strengthens me."</t>
  </si>
  <si>
    <t>— Philippians 4:13</t>
  </si>
  <si>
    <t>A  M  E  N</t>
  </si>
  <si>
    <t>🏦  SAMICIOUS MICROFINANCE — MANAGER COMMAND CENTER</t>
  </si>
  <si>
    <t>💰 TOTAL SAVINGS</t>
  </si>
  <si>
    <t>🏧 TOTAL WITHDRAWALS</t>
  </si>
  <si>
    <t>📈 NET FLOW</t>
  </si>
  <si>
    <t>👥 ACTIVE CUSTOMERS</t>
  </si>
  <si>
    <t>🏦 LOAN PORTFOLIO</t>
  </si>
  <si>
    <t>⏳ PENDING LOANS</t>
  </si>
  <si>
    <t>📊  REAL-TIME AGENT PERFORMANCE</t>
  </si>
  <si>
    <t>Agent</t>
  </si>
  <si>
    <t>Today Savings</t>
  </si>
  <si>
    <t>Today Withdrawals</t>
  </si>
  <si>
    <t>Net Today</t>
  </si>
  <si>
    <t>Transactions</t>
  </si>
  <si>
    <t>Monthly Savings</t>
  </si>
  <si>
    <t>Active Customers</t>
  </si>
  <si>
    <t>Daily Target</t>
  </si>
  <si>
    <t>% of Target</t>
  </si>
  <si>
    <t>Agent 01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</si>
  <si>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</si>
  <si>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</si>
  <si>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</si>
  <si>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</si>
  <si>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</si>
  <si>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</si>
  <si>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</si>
  <si>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</si>
  <si>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</si>
  <si>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</si>
  <si>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🔗  NAVIGATION:  📋 NEW ACCOUNT  |  🗄️ DB_Customers  |  💰 Agent Savings  |  🏧 Agent Withdrawals  |  🏦 Agent Loans  |  📊 REPORTS  |  ⚙️ System_Config</t>
  </si>
  <si>
    <t>👤  NEW CUSTOMER ACCOUNT REGISTRATION</t>
  </si>
  <si>
    <t>✅  FULLY AUTOMATED  —  Type customer details in columns B–H.  Account Number (col A) auto-generates instantly.  DATABASE populates in real time.  No buttons, no copy-paste required.</t>
  </si>
  <si>
    <t>⚠️  GHS 10.00 MINIMUM OPENING BALANCE ENFORCED  |  Accounts below GHS 10 will be flagged as Inactive</t>
  </si>
  <si>
    <t>Account Number</t>
  </si>
  <si>
    <t>Customer Name</t>
  </si>
  <si>
    <t>Date of Birth</t>
  </si>
  <si>
    <t>Phone Number</t>
  </si>
  <si>
    <t>Location</t>
  </si>
  <si>
    <t>Occupation</t>
  </si>
  <si>
    <t>Assigned Agent</t>
  </si>
  <si>
    <t>Opening Balance (GHS)</t>
  </si>
  <si>
    <t>Date Registered</t>
  </si>
  <si>
    <t>Status</t>
  </si>
  <si>
    <t>🔵 Blue = Auto-generated   🟡 Yellow = Enter data here</t>
  </si>
  <si>
    <t>🗄️  CUSTOMER ACCOUNT DATABASE  —  Central Source of Truth (Formula-Driven)</t>
  </si>
  <si>
    <t>All columns A–J mirror NEW ACCOUNT in real time. Columns K–N computed from transactions.</t>
  </si>
  <si>
    <t>Account No.</t>
  </si>
  <si>
    <t>Full Name</t>
  </si>
  <si>
    <t>Total Savings (GHS)</t>
  </si>
  <si>
    <t>Total Withdrawals (GHS)</t>
  </si>
  <si>
    <t>Current Balance (GHS)</t>
  </si>
  <si>
    <t>Withdrawable Balance (GHS)</t>
  </si>
  <si>
    <t>💰  SAVINGS TRANSACTIONS DATABASE — All Agents Combined</t>
  </si>
  <si>
    <t>All savings from all 10 agents are recorded here | READ-ONLY — do not edit formulas</t>
  </si>
  <si>
    <t>Account_No</t>
  </si>
  <si>
    <t>Transaction_ID</t>
  </si>
  <si>
    <t>Customer_Name</t>
  </si>
  <si>
    <t>Date</t>
  </si>
  <si>
    <t>Amount_GHS</t>
  </si>
  <si>
    <t>New_Balance</t>
  </si>
  <si>
    <t>Saved_At</t>
  </si>
  <si>
    <t>Notes</t>
  </si>
  <si>
    <t>Year</t>
  </si>
  <si>
    <t>🏧  WITHDRAWALS TRANSACTIONS DATABASE — All Agents Combined</t>
  </si>
  <si>
    <t>All withdrawals from all 10 agents recorded here | Minimum balance GHS 10 enforced</t>
  </si>
  <si>
    <t>Balance_Before</t>
  </si>
  <si>
    <t>Authorized_By</t>
  </si>
  <si>
    <t>Withdrawal_Amt_GHS</t>
  </si>
  <si>
    <t>New_Balance_GHS</t>
  </si>
  <si>
    <t>Min_Bal_Compliant</t>
  </si>
  <si>
    <t>🏦  LOANS DATABASE — All Agents Combined</t>
  </si>
  <si>
    <t>Loan_ID</t>
  </si>
  <si>
    <t>Request_Date</t>
  </si>
  <si>
    <t>Loan_Amount</t>
  </si>
  <si>
    <t>Purpose</t>
  </si>
  <si>
    <t>Months</t>
  </si>
  <si>
    <t>Rate_%</t>
  </si>
  <si>
    <t>Total_Repayable</t>
  </si>
  <si>
    <t>Monthly_Installment</t>
  </si>
  <si>
    <t>🔗  LOAN TOP-UP REGISTER — All Agents</t>
  </si>
  <si>
    <t>Top-up amounts aggregate with parent loan. Unified repayment auto-calculated. Link via Account Number + Loan ID.</t>
  </si>
  <si>
    <t>Top-Up ID</t>
  </si>
  <si>
    <t>Parent Loan ID</t>
  </si>
  <si>
    <t>Top-Up Amount (GHS)</t>
  </si>
  <si>
    <t>Purpose/Notes</t>
  </si>
  <si>
    <t>Aggregated Loan Balance (GHS)</t>
  </si>
  <si>
    <t>Unified Monthly Repay (GHS)</t>
  </si>
  <si>
    <t>💰  SAMICIOUS MICROFINANCE — AGENT01 SAVINGS</t>
  </si>
  <si>
    <t>Agent: Agent 01  |  Enter Account # → All fields auto-populate  |  Status auto-sets to "Saved"  |  🔑 Enter your 4-digit code to validate</t>
  </si>
  <si>
    <t>💰 Total Collected Today</t>
  </si>
  <si>
    <t>📊 Transactions Today</t>
  </si>
  <si>
    <t>📅 Date</t>
  </si>
  <si>
    <t>📝  ENTRY FORM — Enter Account Number in column A. All other fields auto-populate. Enter Savings Amount in col E, then your 4-digit Agent Code in col H.</t>
  </si>
  <si>
    <t>Account #</t>
  </si>
  <si>
    <t>Current Balance</t>
  </si>
  <si>
    <t>Savings Amount</t>
  </si>
  <si>
    <t>New Balance</t>
  </si>
  <si>
    <t>🔑 Agent Code</t>
  </si>
  <si>
    <t>Saved At</t>
  </si>
  <si>
    <t>🏧  SAMICIOUS MICROFINANCE — AGENT01 WITHDRAWALS</t>
  </si>
  <si>
    <t>Agent: Agent 01  |  Status auto: "Successful" or "Unsuccessful" based on balance check  |  🔑 Enter your 4-digit agent code to authorize  |  GHS 10 minimum balance enforced</t>
  </si>
  <si>
    <t>🏧 Total Withdrawn Today</t>
  </si>
  <si>
    <t>✅ Successful</t>
  </si>
  <si>
    <t>❌ Unsuccessful</t>
  </si>
  <si>
    <t>⚠️  WITHDRAWALS — System auto-validates balance. Insufficient funds show 'Unsuccessful'. GHS 10 minimum balance always retained.</t>
  </si>
  <si>
    <t>📝  Enter Account # → Name, Balance auto-populate. Enter Withdrawal Amount &amp; Authorized By. Enter Agent Code.</t>
  </si>
  <si>
    <t>Available Balance</t>
  </si>
  <si>
    <t>Withdrawal Amt</t>
  </si>
  <si>
    <t>Authorized By</t>
  </si>
  <si>
    <t>🏦  SAMICIOUS MICROFINANCE — AGENT01 LOAN REQUESTS</t>
  </si>
  <si>
    <t>Total Repayable = Loan Amount + (Loan Amount × Rate% × Months) | Status: Pending → Approved</t>
  </si>
  <si>
    <t>🔢  INSTANT LOAN CALCULATOR</t>
  </si>
  <si>
    <t>Loan Amount (GHS):</t>
  </si>
  <si>
    <t>Duration (Months):</t>
  </si>
  <si>
    <t>Interest Rate (%/month):</t>
  </si>
  <si>
    <t>━ Total Interest:</t>
  </si>
  <si>
    <t>━ Total Repayable:</t>
  </si>
  <si>
    <t>━ Monthly Payment:</t>
  </si>
  <si>
    <t>Loan ID</t>
  </si>
  <si>
    <t>Request Date</t>
  </si>
  <si>
    <t>Loan Amount</t>
  </si>
  <si>
    <t>Rate %</t>
  </si>
  <si>
    <t>Total Repayable</t>
  </si>
  <si>
    <t>Monthly Install</t>
  </si>
  <si>
    <t>Note</t>
  </si>
  <si>
    <t>💰  SAMICIOUS MICROFINANCE — AGENT02 SAVINGS</t>
  </si>
  <si>
    <t>Agent: Agent 02  |  Enter Account # → All fields auto-populate  |  Status auto-sets to "Saved"  |  🔑 Enter your 4-digit code to validate</t>
  </si>
  <si>
    <t>🏧  SAMICIOUS MICROFINANCE — AGENT02 WITHDRAWALS</t>
  </si>
  <si>
    <t>Agent: Agent 02  |  Status auto: "Successful" or "Unsuccessful" based on balance check  |  🔑 Enter your 4-digit agent code to authorize  |  GHS 10 minimum balance enforced</t>
  </si>
  <si>
    <t>🏦  SAMICIOUS MICROFINANCE — AGENT02 LOAN REQUESTS</t>
  </si>
  <si>
    <t>💰  SAMICIOUS MICROFINANCE — AGENT03 SAVINGS</t>
  </si>
  <si>
    <t>Agent: Agent 03  |  Enter Account # → All fields auto-populate  |  Status auto-sets to "Saved"  |  🔑 Enter your 4-digit code to validate</t>
  </si>
  <si>
    <t>🏧  SAMICIOUS MICROFINANCE — AGENT03 WITHDRAWALS</t>
  </si>
  <si>
    <t>Agent: Agent 03  |  Status auto: "Successful" or "Unsuccessful" based on balance check  |  🔑 Enter your 4-digit agent code to authorize  |  GHS 10 minimum balance enforced</t>
  </si>
  <si>
    <t>🏦  SAMICIOUS MICROFINANCE — AGENT03 LOAN REQUESTS</t>
  </si>
  <si>
    <t>💰  SAMICIOUS MICROFINANCE — AGENT04 SAVINGS</t>
  </si>
  <si>
    <t>Agent: Agent 04  |  Enter Account # → All fields auto-populate  |  Status auto-sets to "Saved"  |  🔑 Enter your 4-digit code to validate</t>
  </si>
  <si>
    <t>🏧  SAMICIOUS MICROFINANCE — AGENT04 WITHDRAWALS</t>
  </si>
  <si>
    <t>Agent: Agent 04  |  Status auto: "Successful" or "Unsuccessful" based on balance check  |  🔑 Enter your 4-digit agent code to authorize  |  GHS 10 minimum balance enforced</t>
  </si>
  <si>
    <t>🏦  SAMICIOUS MICROFINANCE — AGENT04 LOAN REQUESTS</t>
  </si>
  <si>
    <t>💰  SAMICIOUS MICROFINANCE — AGENT05 SAVINGS</t>
  </si>
  <si>
    <t>Agent: Agent 05  |  Enter Account # → All fields auto-populate  |  Status auto-sets to "Saved"  |  🔑 Enter your 4-digit code to validate</t>
  </si>
  <si>
    <t>🏧  SAMICIOUS MICROFINANCE — AGENT05 WITHDRAWALS</t>
  </si>
  <si>
    <t>Agent: Agent 05  |  Status auto: "Successful" or "Unsuccessful" based on balance check  |  🔑 Enter your 4-digit agent code to authorize  |  GHS 10 minimum balance enforced</t>
  </si>
  <si>
    <t>🏦  SAMICIOUS MICROFINANCE — AGENT05 LOAN REQUESTS</t>
  </si>
  <si>
    <t>💰  SAMICIOUS MICROFINANCE — AGENT06 SAVINGS</t>
  </si>
  <si>
    <t>Agent: Agent 06  |  Enter Account # → All fields auto-populate  |  Status auto-sets to "Saved"  |  🔑 Enter your 4-digit code to validate</t>
  </si>
  <si>
    <t>🏧  SAMICIOUS MICROFINANCE — AGENT06 WITHDRAWALS</t>
  </si>
  <si>
    <t>Agent: Agent 06  |  Status auto: "Successful" or "Unsuccessful" based on balance check  |  🔑 Enter your 4-digit agent code to authorize  |  GHS 10 minimum balance enforced</t>
  </si>
  <si>
    <t>🏦  SAMICIOUS MICROFINANCE — AGENT06 LOAN REQUESTS</t>
  </si>
  <si>
    <t>💰  SAMICIOUS MICROFINANCE — AGENT07 SAVINGS</t>
  </si>
  <si>
    <t>Agent: Agent 07  |  Enter Account # → All fields auto-populate  |  Status auto-sets to "Saved"  |  🔑 Enter your 4-digit code to validate</t>
  </si>
  <si>
    <t>🏧  SAMICIOUS MICROFINANCE — AGENT07 WITHDRAWALS</t>
  </si>
  <si>
    <t>Agent: Agent 07  |  Status auto: "Successful" or "Unsuccessful" based on balance check  |  🔑 Enter your 4-digit agent code to authorize  |  GHS 10 minimum balance enforced</t>
  </si>
  <si>
    <t>🏦  SAMICIOUS MICROFINANCE — AGENT07 LOAN REQUESTS</t>
  </si>
  <si>
    <t>💰  SAMICIOUS MICROFINANCE — AGENT08 SAVINGS</t>
  </si>
  <si>
    <t>Agent: Agent 08  |  Enter Account # → All fields auto-populate  |  Status auto-sets to "Saved"  |  🔑 Enter your 4-digit code to validate</t>
  </si>
  <si>
    <t>🏧  SAMICIOUS MICROFINANCE — AGENT08 WITHDRAWALS</t>
  </si>
  <si>
    <t>Agent: Agent 08  |  Status auto: "Successful" or "Unsuccessful" based on balance check  |  🔑 Enter your 4-digit agent code to authorize  |  GHS 10 minimum balance enforced</t>
  </si>
  <si>
    <t>🏦  SAMICIOUS MICROFINANCE — AGENT08 LOAN REQUESTS</t>
  </si>
  <si>
    <t>💰  SAMICIOUS MICROFINANCE — AGENT09 SAVINGS</t>
  </si>
  <si>
    <t>Agent: Agent 09  |  Enter Account # → All fields auto-populate  |  Status auto-sets to "Saved"  |  🔑 Enter your 4-digit code to validate</t>
  </si>
  <si>
    <t>🏧  SAMICIOUS MICROFINANCE — AGENT09 WITHDRAWALS</t>
  </si>
  <si>
    <t>Agent: Agent 09  |  Status auto: "Successful" or "Unsuccessful" based on balance check  |  🔑 Enter your 4-digit agent code to authorize  |  GHS 10 minimum balance enforced</t>
  </si>
  <si>
    <t>🏦  SAMICIOUS MICROFINANCE — AGENT09 LOAN REQUESTS</t>
  </si>
  <si>
    <t>💰  SAMICIOUS MICROFINANCE — AGENT10 SAVINGS</t>
  </si>
  <si>
    <t>Agent: Agent 10  |  Enter Account # → All fields auto-populate  |  Status auto-sets to "Saved"  |  🔑 Enter your 4-digit code to validate</t>
  </si>
  <si>
    <t>🏧  SAMICIOUS MICROFINANCE — AGENT10 WITHDRAWALS</t>
  </si>
  <si>
    <t>Agent: Agent 10  |  Status auto: "Successful" or "Unsuccessful" based on balance check  |  🔑 Enter your 4-digit agent code to authorize  |  GHS 10 minimum balance enforced</t>
  </si>
  <si>
    <t>🏦  SAMICIOUS MICROFINANCE — AGENT10 LOAN REQUESTS</t>
  </si>
  <si>
    <t>📊  SAMICIOUS MICROFINANCE — COMPREHENSIVE REPORTS (Auto-Refresh)</t>
  </si>
  <si>
    <t>CUSTOMER METRICS</t>
  </si>
  <si>
    <t>Total Registered Customers</t>
  </si>
  <si>
    <t>SAVINGS METRICS</t>
  </si>
  <si>
    <t>Net Balance All Accounts (GHS)</t>
  </si>
  <si>
    <t>LOAN METRICS</t>
  </si>
  <si>
    <t>Total Loans Disbursed (GHS)</t>
  </si>
  <si>
    <t>Active Loan Count</t>
  </si>
  <si>
    <t>Pending Loan Count</t>
  </si>
  <si>
    <t>Total Top-Up Amounts (GHS)</t>
  </si>
  <si>
    <t>Total Loan Portfolio (GHS)</t>
  </si>
  <si>
    <t>AGENT METRICS</t>
  </si>
  <si>
    <t>Agent 01 — MTD Savings</t>
  </si>
  <si>
    <t>Agent 02 — MTD Savings</t>
  </si>
  <si>
    <t>Agent 03 — MTD Savings</t>
  </si>
  <si>
    <t>Agent 04 — MTD Savings</t>
  </si>
  <si>
    <t>Agent 05 — MTD Savings</t>
  </si>
  <si>
    <t>Agent 06 — MTD Savings</t>
  </si>
  <si>
    <t>Agent 07 — MTD Savings</t>
  </si>
  <si>
    <t>Agent 08 — MTD Savings</t>
  </si>
  <si>
    <t>Agent 09 — MTD Savings</t>
  </si>
  <si>
    <t>Agent 10 — MTD Savings</t>
  </si>
  <si>
    <t>⚡ All figures update automatically — no refresh needed.</t>
  </si>
  <si>
    <t>⚙️  SYSTEM CONFIGURATION — SAMICIOUS MICROFINANCE v15</t>
  </si>
  <si>
    <t>Company</t>
  </si>
  <si>
    <t>SAMICIOUS MICROFINANCE</t>
  </si>
  <si>
    <t>Currency</t>
  </si>
  <si>
    <t>GHS (Ghana Cedis)</t>
  </si>
  <si>
    <t>Interest Rate</t>
  </si>
  <si>
    <t>2.5% per month flat</t>
  </si>
  <si>
    <t>Max Loan</t>
  </si>
  <si>
    <t>GHS 50,000</t>
  </si>
  <si>
    <t>Min Loan</t>
  </si>
  <si>
    <t>GHS 100</t>
  </si>
  <si>
    <t>Agents</t>
  </si>
  <si>
    <t>10</t>
  </si>
  <si>
    <t>Min Balance (GHS)</t>
  </si>
  <si>
    <t>Min Balance Rule</t>
  </si>
  <si>
    <t>Non-withdrawable reserve — enforced on ALL withdrawals</t>
  </si>
  <si>
    <t>Version</t>
  </si>
  <si>
    <t>v15.0 — Enterprise Multi-Agent Formula-Only</t>
  </si>
  <si>
    <t>Updated</t>
  </si>
  <si>
    <t>2026-04-24</t>
  </si>
  <si>
    <t>🔑 AGENT SECURITY CODES</t>
  </si>
  <si>
    <t>Agent Name</t>
  </si>
  <si>
    <t>4-Digit Code</t>
  </si>
  <si>
    <t>Working Area</t>
  </si>
  <si>
    <t>4832</t>
  </si>
  <si>
    <t>Agent01_Area</t>
  </si>
  <si>
    <t>Active</t>
  </si>
  <si>
    <t>9174</t>
  </si>
  <si>
    <t>Agent02_Area</t>
  </si>
  <si>
    <t>2651</t>
  </si>
  <si>
    <t>Agent03_Area</t>
  </si>
  <si>
    <t>7389</t>
  </si>
  <si>
    <t>Agent04_Area</t>
  </si>
  <si>
    <t>5216</t>
  </si>
  <si>
    <t>Agent05_Area</t>
  </si>
  <si>
    <t>8043</t>
  </si>
  <si>
    <t>Agent06_Area</t>
  </si>
  <si>
    <t>3571</t>
  </si>
  <si>
    <t>Agent07_Area</t>
  </si>
  <si>
    <t>6920</t>
  </si>
  <si>
    <t>Agent08_Area</t>
  </si>
  <si>
    <t>1748</t>
  </si>
  <si>
    <t>Agent09_Area</t>
  </si>
  <si>
    <t>9305</t>
  </si>
  <si>
    <t>Agent10_Area</t>
  </si>
  <si>
    <t>👥  AGENTS DATABASE — All 10 Agents Pre-loaded</t>
  </si>
  <si>
    <t>System pre-configured — Do NOT modify agent codes</t>
  </si>
  <si>
    <t>Agent_Code</t>
  </si>
  <si>
    <t>Agent_Name</t>
  </si>
  <si>
    <t>Email</t>
  </si>
  <si>
    <t>Agent_4Digit_Code</t>
  </si>
  <si>
    <t>Working_Area</t>
  </si>
  <si>
    <t>Min_Balance_GHS</t>
  </si>
  <si>
    <t>Agent01</t>
  </si>
  <si>
    <t>agent01@samicious.com</t>
  </si>
  <si>
    <t>Keep code confidential</t>
  </si>
  <si>
    <t>Agent02</t>
  </si>
  <si>
    <t>agent02@samicious.com</t>
  </si>
  <si>
    <t>Agent03</t>
  </si>
  <si>
    <t>agent03@samicious.com</t>
  </si>
  <si>
    <t>Agent04</t>
  </si>
  <si>
    <t>agent04@samicious.com</t>
  </si>
  <si>
    <t>Agent05</t>
  </si>
  <si>
    <t>agent05@samicious.com</t>
  </si>
  <si>
    <t>Agent06</t>
  </si>
  <si>
    <t>agent06@samicious.com</t>
  </si>
  <si>
    <t>Agent07</t>
  </si>
  <si>
    <t>agent07@samicious.com</t>
  </si>
  <si>
    <t>Agent08</t>
  </si>
  <si>
    <t>agent08@samicious.com</t>
  </si>
  <si>
    <t>Agent09</t>
  </si>
  <si>
    <t>agent09@samicious.com</t>
  </si>
  <si>
    <t>Agent10</t>
  </si>
  <si>
    <t>agent10@samicious.com</t>
  </si>
  <si>
    <t>mankessim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</si>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</sst>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b/>
      <sz val="13"/>
      <color rgb="FF1F3864"/>
      <name val="Arial"/>
      <family val="2"/>
    </font>
    <font>
      <b/>
      <sz val="12"/>
      <color rgb="FF2E75B6"/>
      <name val="Arial"/>
      <family val="2"/>
    </font>
    <font>
      <i/>
      <sz val="9"/>
      <color rgb="FF404040"/>
      <name val="Arial"/>
      <family val="2"/>
    </font>
    <font>
      <i/>
      <sz val="9"/>
      <color rgb="FFC0C0C0"/>
      <name val="Arial"/>
      <family val="2"/>
    </font>
    <font>
      <b/>
      <i/>
      <sz val="12"/>
      <color rgb="FF1F3864"/>
      <name val="Arial"/>
      <family val="2"/>
    </font>
    <font>
      <sz val="11"/>
      <color rgb="FF2E75B6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FFFFFF"/>
      <name val="Arial"/>
      <family val="2"/>
    </font>
    <font>
      <sz val="10"/>
      <color rgb="FF375623"/>
      <name val="Arial"/>
      <family val="2"/>
    </font>
    <font>
      <b/>
      <sz val="10"/>
      <color rgb="FFFFFFFF"/>
      <name val="Arial"/>
      <family val="2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b/>
      <sz val="18"/>
      <color rgb="FF375623"/>
      <name val="Arial"/>
      <family val="2"/>
    </font>
    <font>
      <b/>
      <sz val="18"/>
      <color rgb="FFC55A11"/>
      <name val="Arial"/>
      <family val="2"/>
    </font>
    <font>
      <b/>
      <sz val="18"/>
      <color rgb="FF1F5C6B"/>
      <name val="Arial"/>
      <family val="2"/>
    </font>
    <font>
      <b/>
      <sz val="18"/>
      <color rgb="FF1F3864"/>
      <name val="Arial"/>
      <family val="2"/>
    </font>
    <font>
      <b/>
      <sz val="18"/>
      <color rgb="FF7030A0"/>
      <name val="Arial"/>
      <family val="2"/>
    </font>
    <font>
      <b/>
      <sz val="18"/>
      <color rgb="FF7B2D00"/>
      <name val="Arial"/>
      <family val="2"/>
    </font>
    <font>
      <i/>
      <sz val="9"/>
      <color rgb="FF2E75B6"/>
      <name val="Arial"/>
      <family val="2"/>
    </font>
    <font>
      <b/>
      <sz val="14"/>
      <color rgb="FFFFFFFF"/>
      <name val="Arial"/>
      <family val="2"/>
    </font>
    <font>
      <i/>
      <sz val="10"/>
      <color rgb="FF2E75B6"/>
      <name val="Arial"/>
      <family val="2"/>
    </font>
    <font>
      <b/>
      <sz val="10"/>
      <color rgb="FFC55A11"/>
      <name val="Arial"/>
      <family val="2"/>
    </font>
    <font>
      <i/>
      <sz val="9"/>
      <color rgb="FF1F3864"/>
      <name val="Arial"/>
      <family val="2"/>
    </font>
    <font>
      <b/>
      <sz val="13"/>
      <color rgb="FFFFFFFF"/>
      <name val="Arial"/>
      <family val="2"/>
    </font>
    <font>
      <sz val="9"/>
      <name val="Arial"/>
      <family val="2"/>
    </font>
    <font>
      <b/>
      <sz val="9"/>
      <color rgb="FF375623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C55A11"/>
      <name val="Arial"/>
      <family val="2"/>
    </font>
    <font>
      <sz val="10"/>
      <color rgb="FFC55A11"/>
      <name val="Arial"/>
      <family val="2"/>
    </font>
    <font>
      <b/>
      <sz val="10"/>
      <color rgb="FF1F5C6B"/>
      <name val="Arial"/>
      <family val="2"/>
    </font>
    <font>
      <b/>
      <sz val="9"/>
      <color rgb="FF1F5C6B"/>
      <name val="Arial"/>
      <family val="2"/>
    </font>
    <font>
      <sz val="10"/>
      <color rgb="FF1F5C6B"/>
      <name val="Arial"/>
      <family val="2"/>
    </font>
    <font>
      <i/>
      <sz val="9"/>
      <color rgb="FF7030A0"/>
      <name val="Arial"/>
      <family val="2"/>
    </font>
    <font>
      <b/>
      <sz val="10"/>
      <color rgb="FF7030A0"/>
      <name val="Arial"/>
      <family val="2"/>
    </font>
    <font>
      <sz val="11"/>
      <color rgb="FF1F3864"/>
      <name val="Arial"/>
      <family val="2"/>
    </font>
    <font>
      <b/>
      <sz val="11"/>
      <name val="Arial"/>
      <family val="2"/>
    </font>
    <font>
      <i/>
      <sz val="9"/>
      <color rgb="FF375623"/>
      <name val="Arial"/>
      <family val="2"/>
    </font>
    <font>
      <sz val="11"/>
      <color rgb="FFFFFFFF"/>
      <name val="Arial"/>
      <family val="2"/>
    </font>
    <font>
      <b/>
      <sz val="20"/>
      <color rgb="FF375623"/>
      <name val="Arial"/>
      <family val="2"/>
    </font>
    <font>
      <b/>
      <sz val="20"/>
      <color rgb="FFC55A11"/>
      <name val="Arial"/>
      <family val="2"/>
    </font>
    <font>
      <b/>
      <sz val="20"/>
      <color rgb="FF1F3864"/>
      <name val="Arial"/>
      <family val="2"/>
    </font>
    <font>
      <b/>
      <sz val="20"/>
      <color rgb="FF1F5C6B"/>
      <name val="Arial"/>
      <family val="2"/>
    </font>
    <font>
      <b/>
      <sz val="20"/>
      <color rgb="FF7030A0"/>
      <name val="Arial"/>
      <family val="2"/>
    </font>
    <font>
      <i/>
      <sz val="10"/>
      <color rgb="FF1F386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1F5C6B"/>
      </patternFill>
    </fill>
    <fill>
      <patternFill patternType="solid">
        <fgColor rgb="FF7030A0"/>
      </patternFill>
    </fill>
    <fill>
      <patternFill patternType="solid">
        <fgColor rgb="FF7B2D00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DDEEFF"/>
      </patternFill>
    </fill>
    <fill>
      <patternFill patternType="solid">
        <fgColor rgb="FFFFFF99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5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4" fontId="47" fillId="0" borderId="0" xfId="0" applyNumberFormat="1" applyFont="1" applyAlignment="1">
      <alignment horizontal="center" vertical="center"/>
    </xf>
    <xf numFmtId="4" fontId="48" fillId="0" borderId="0" xfId="0" applyNumberFormat="1" applyFont="1" applyAlignment="1">
      <alignment horizontal="center" vertical="center"/>
    </xf>
    <xf numFmtId="4" fontId="49" fillId="0" borderId="0" xfId="0" applyNumberFormat="1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4" fontId="51" fillId="0" borderId="0" xfId="0" applyNumberFormat="1" applyFont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11" borderId="1" xfId="0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2" fillId="6" borderId="2" xfId="0" applyFont="1" applyFill="1" applyBorder="1"/>
    <xf numFmtId="4" fontId="13" fillId="6" borderId="2" xfId="0" applyNumberFormat="1" applyFont="1" applyFill="1" applyBorder="1"/>
    <xf numFmtId="0" fontId="13" fillId="6" borderId="2" xfId="0" applyFont="1" applyFill="1" applyBorder="1"/>
    <xf numFmtId="9" fontId="13" fillId="6" borderId="2" xfId="0" applyNumberFormat="1" applyFont="1" applyFill="1" applyBorder="1"/>
    <xf numFmtId="0" fontId="12" fillId="12" borderId="2" xfId="0" applyFont="1" applyFill="1" applyBorder="1"/>
    <xf numFmtId="4" fontId="13" fillId="12" borderId="2" xfId="0" applyNumberFormat="1" applyFont="1" applyFill="1" applyBorder="1"/>
    <xf numFmtId="0" fontId="13" fillId="12" borderId="2" xfId="0" applyFont="1" applyFill="1" applyBorder="1"/>
    <xf numFmtId="9" fontId="13" fillId="12" borderId="2" xfId="0" applyNumberFormat="1" applyFont="1" applyFill="1" applyBorder="1"/>
    <xf numFmtId="4" fontId="17" fillId="2" borderId="1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left" vertical="center"/>
    </xf>
    <xf numFmtId="4" fontId="13" fillId="12" borderId="2" xfId="0" applyNumberFormat="1" applyFont="1" applyFill="1" applyBorder="1" applyAlignment="1">
      <alignment horizontal="right"/>
    </xf>
    <xf numFmtId="0" fontId="14" fillId="6" borderId="2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left" vertical="center"/>
    </xf>
    <xf numFmtId="4" fontId="13" fillId="6" borderId="2" xfId="0" applyNumberFormat="1" applyFont="1" applyFill="1" applyBorder="1" applyAlignment="1">
      <alignment horizontal="right"/>
    </xf>
    <xf numFmtId="0" fontId="32" fillId="16" borderId="2" xfId="0" applyFont="1" applyFill="1" applyBorder="1"/>
    <xf numFmtId="4" fontId="32" fillId="16" borderId="2" xfId="0" applyNumberFormat="1" applyFont="1" applyFill="1" applyBorder="1"/>
    <xf numFmtId="0" fontId="32" fillId="6" borderId="2" xfId="0" applyFont="1" applyFill="1" applyBorder="1"/>
    <xf numFmtId="4" fontId="32" fillId="6" borderId="2" xfId="0" applyNumberFormat="1" applyFont="1" applyFill="1" applyBorder="1"/>
    <xf numFmtId="0" fontId="32" fillId="13" borderId="2" xfId="0" applyFont="1" applyFill="1" applyBorder="1"/>
    <xf numFmtId="4" fontId="32" fillId="13" borderId="2" xfId="0" applyNumberFormat="1" applyFont="1" applyFill="1" applyBorder="1"/>
    <xf numFmtId="0" fontId="32" fillId="17" borderId="2" xfId="0" applyFont="1" applyFill="1" applyBorder="1"/>
    <xf numFmtId="4" fontId="32" fillId="17" borderId="2" xfId="0" applyNumberFormat="1" applyFont="1" applyFill="1" applyBorder="1"/>
    <xf numFmtId="0" fontId="42" fillId="14" borderId="2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0" fontId="13" fillId="14" borderId="2" xfId="0" applyFont="1" applyFill="1" applyBorder="1"/>
    <xf numFmtId="4" fontId="13" fillId="15" borderId="2" xfId="0" applyNumberFormat="1" applyFont="1" applyFill="1" applyBorder="1"/>
    <xf numFmtId="14" fontId="13" fillId="14" borderId="2" xfId="0" applyNumberFormat="1" applyFont="1" applyFill="1" applyBorder="1" applyAlignment="1">
      <alignment horizontal="center"/>
    </xf>
    <xf numFmtId="0" fontId="13" fillId="15" borderId="2" xfId="0" applyFont="1" applyFill="1" applyBorder="1"/>
    <xf numFmtId="4" fontId="13" fillId="14" borderId="2" xfId="0" applyNumberFormat="1" applyFont="1" applyFill="1" applyBorder="1" applyAlignment="1">
      <alignment horizontal="right"/>
    </xf>
    <xf numFmtId="0" fontId="33" fillId="0" borderId="0" xfId="0" applyFont="1"/>
    <xf numFmtId="0" fontId="34" fillId="0" borderId="0" xfId="0" applyFont="1"/>
    <xf numFmtId="4" fontId="0" fillId="0" borderId="0" xfId="0" applyNumberFormat="1"/>
    <xf numFmtId="14" fontId="13" fillId="6" borderId="2" xfId="0" applyNumberFormat="1" applyFont="1" applyFill="1" applyBorder="1" applyAlignment="1">
      <alignment horizontal="center"/>
    </xf>
    <xf numFmtId="4" fontId="13" fillId="15" borderId="2" xfId="0" applyNumberFormat="1" applyFont="1" applyFill="1" applyBorder="1" applyAlignment="1">
      <alignment horizontal="right"/>
    </xf>
    <xf numFmtId="0" fontId="16" fillId="6" borderId="2" xfId="0" applyFont="1" applyFill="1" applyBorder="1"/>
    <xf numFmtId="0" fontId="13" fillId="6" borderId="2" xfId="0" applyFont="1" applyFill="1" applyBorder="1" applyAlignment="1">
      <alignment horizontal="center"/>
    </xf>
    <xf numFmtId="0" fontId="13" fillId="16" borderId="2" xfId="0" applyFont="1" applyFill="1" applyBorder="1"/>
    <xf numFmtId="4" fontId="13" fillId="16" borderId="2" xfId="0" applyNumberFormat="1" applyFont="1" applyFill="1" applyBorder="1" applyAlignment="1">
      <alignment horizontal="right"/>
    </xf>
    <xf numFmtId="14" fontId="13" fillId="16" borderId="2" xfId="0" applyNumberFormat="1" applyFont="1" applyFill="1" applyBorder="1" applyAlignment="1">
      <alignment horizontal="center"/>
    </xf>
    <xf numFmtId="0" fontId="16" fillId="16" borderId="2" xfId="0" applyFont="1" applyFill="1" applyBorder="1"/>
    <xf numFmtId="0" fontId="13" fillId="16" borderId="2" xfId="0" applyFont="1" applyFill="1" applyBorder="1" applyAlignment="1">
      <alignment horizontal="center"/>
    </xf>
    <xf numFmtId="0" fontId="35" fillId="0" borderId="0" xfId="0" applyFont="1"/>
    <xf numFmtId="0" fontId="37" fillId="6" borderId="2" xfId="0" applyFont="1" applyFill="1" applyBorder="1"/>
    <xf numFmtId="0" fontId="13" fillId="13" borderId="2" xfId="0" applyFont="1" applyFill="1" applyBorder="1"/>
    <xf numFmtId="4" fontId="13" fillId="13" borderId="2" xfId="0" applyNumberFormat="1" applyFont="1" applyFill="1" applyBorder="1" applyAlignment="1">
      <alignment horizontal="right"/>
    </xf>
    <xf numFmtId="14" fontId="13" fillId="13" borderId="2" xfId="0" applyNumberFormat="1" applyFont="1" applyFill="1" applyBorder="1" applyAlignment="1">
      <alignment horizontal="center"/>
    </xf>
    <xf numFmtId="0" fontId="37" fillId="13" borderId="2" xfId="0" applyFont="1" applyFill="1" applyBorder="1"/>
    <xf numFmtId="0" fontId="13" fillId="13" borderId="2" xfId="0" applyFont="1" applyFill="1" applyBorder="1" applyAlignment="1">
      <alignment horizontal="center"/>
    </xf>
    <xf numFmtId="0" fontId="32" fillId="17" borderId="0" xfId="0" applyFont="1" applyFill="1"/>
    <xf numFmtId="0" fontId="0" fillId="15" borderId="0" xfId="0" applyFill="1"/>
    <xf numFmtId="0" fontId="0" fillId="17" borderId="0" xfId="0" applyFill="1"/>
    <xf numFmtId="0" fontId="32" fillId="0" borderId="0" xfId="0" applyFont="1"/>
    <xf numFmtId="0" fontId="39" fillId="0" borderId="0" xfId="0" applyFont="1"/>
    <xf numFmtId="0" fontId="38" fillId="14" borderId="2" xfId="0" applyFont="1" applyFill="1" applyBorder="1" applyAlignment="1">
      <alignment horizontal="center"/>
    </xf>
    <xf numFmtId="0" fontId="13" fillId="17" borderId="2" xfId="0" applyFont="1" applyFill="1" applyBorder="1"/>
    <xf numFmtId="14" fontId="13" fillId="14" borderId="2" xfId="0" applyNumberFormat="1" applyFont="1" applyFill="1" applyBorder="1"/>
    <xf numFmtId="4" fontId="13" fillId="14" borderId="2" xfId="0" applyNumberFormat="1" applyFont="1" applyFill="1" applyBorder="1"/>
    <xf numFmtId="0" fontId="40" fillId="17" borderId="2" xfId="0" applyFont="1" applyFill="1" applyBorder="1"/>
    <xf numFmtId="0" fontId="40" fillId="6" borderId="2" xfId="0" applyFont="1" applyFill="1" applyBorder="1"/>
    <xf numFmtId="0" fontId="43" fillId="0" borderId="3" xfId="0" applyFont="1" applyBorder="1" applyAlignment="1">
      <alignment horizontal="right" vertical="center"/>
    </xf>
    <xf numFmtId="4" fontId="44" fillId="12" borderId="1" xfId="0" applyNumberFormat="1" applyFont="1" applyFill="1" applyBorder="1" applyAlignment="1">
      <alignment horizontal="right"/>
    </xf>
    <xf numFmtId="0" fontId="12" fillId="0" borderId="0" xfId="0" applyFont="1"/>
    <xf numFmtId="0" fontId="13" fillId="0" borderId="1" xfId="0" applyFont="1" applyBorder="1"/>
    <xf numFmtId="0" fontId="14" fillId="0" borderId="0" xfId="0" applyFont="1"/>
    <xf numFmtId="0" fontId="13" fillId="0" borderId="0" xfId="0" applyFont="1"/>
    <xf numFmtId="0" fontId="16" fillId="0" borderId="0" xfId="0" applyFont="1"/>
    <xf numFmtId="0" fontId="13" fillId="5" borderId="2" xfId="0" applyFont="1" applyFill="1" applyBorder="1"/>
    <xf numFmtId="0" fontId="12" fillId="5" borderId="2" xfId="0" applyFont="1" applyFill="1" applyBorder="1"/>
    <xf numFmtId="0" fontId="3" fillId="9" borderId="1" xfId="0" applyFont="1" applyFill="1" applyBorder="1" applyAlignment="1">
      <alignment horizontal="center" vertical="center" wrapText="1"/>
    </xf>
    <xf numFmtId="0" fontId="0" fillId="0" borderId="0" xfId="0"/>
    <xf numFmtId="0" fontId="4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0" fillId="0" borderId="0" xfId="0" applyFont="1"/>
    <xf numFmtId="0" fontId="29" fillId="13" borderId="0" xfId="0" applyFont="1" applyFill="1" applyAlignment="1">
      <alignment horizontal="center"/>
    </xf>
    <xf numFmtId="0" fontId="28" fillId="0" borderId="0" xfId="0" applyFont="1" applyAlignment="1">
      <alignment horizontal="center" wrapText="1"/>
    </xf>
    <xf numFmtId="0" fontId="27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wrapText="1"/>
    </xf>
    <xf numFmtId="0" fontId="36" fillId="13" borderId="0" xfId="0" applyFont="1" applyFill="1" applyAlignment="1">
      <alignment horizontal="center"/>
    </xf>
    <xf numFmtId="0" fontId="38" fillId="0" borderId="0" xfId="0" applyFont="1"/>
    <xf numFmtId="0" fontId="4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14" fontId="13" fillId="15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0"/>
  <sheetViews>
    <sheetView showGridLines="0" workbookViewId="0">
      <selection sqref="A1:K1"/>
    </sheetView>
  </sheetViews>
  <sheetFormatPr defaultRowHeight="15" x14ac:dyDescent="0.25"/>
  <cols>
    <col min="1" max="1" width="3" customWidth="1"/>
    <col min="2" max="2" width="22" customWidth="1"/>
    <col min="3" max="3" width="3" customWidth="1"/>
    <col min="4" max="4" width="22" customWidth="1"/>
    <col min="5" max="5" width="3" customWidth="1"/>
    <col min="6" max="6" width="22" customWidth="1"/>
    <col min="7" max="7" width="3" customWidth="1"/>
    <col min="8" max="8" width="22" customWidth="1"/>
    <col min="9" max="9" width="3" customWidth="1"/>
    <col min="10" max="10" width="22" customWidth="1"/>
    <col min="11" max="11" width="3" customWidth="1"/>
  </cols>
  <sheetData>
    <row r="1" spans="1:11" ht="48" customHeight="1" x14ac:dyDescent="0.25">
      <c r="A1" s="97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4" customHeight="1" x14ac:dyDescent="0.25">
      <c r="A2" s="96" t="str">
        <f ca="1">TEXT(TODAY(),"dddd, mmmm d, yyyy")&amp;"  |  10-Agent Multi-Module Formula-Driven System  |  No VBA Required"</f>
        <v>Saturday, April 25, 2026  |  10-Agent Multi-Module Formula-Driven System  |  No VBA Required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4" spans="1:11" ht="27.95" customHeight="1" x14ac:dyDescent="0.25">
      <c r="B4" s="1" t="s">
        <v>1</v>
      </c>
      <c r="D4" s="2" t="s">
        <v>2</v>
      </c>
      <c r="F4" s="3" t="s">
        <v>3</v>
      </c>
      <c r="H4" s="4" t="s">
        <v>4</v>
      </c>
      <c r="J4" s="5" t="s">
        <v>5</v>
      </c>
    </row>
    <row r="5" spans="1:11" ht="48" customHeight="1" x14ac:dyDescent="0.25">
      <c r="B5" s="6">
        <f>IFERROR(SUM(DB_Savings!F:F),0)</f>
        <v>0</v>
      </c>
      <c r="D5" s="7">
        <f>IFERROR(SUM(DB_Withdrawals!G:G),0)</f>
        <v>0</v>
      </c>
      <c r="F5" s="8">
        <f>IFERROR(COUNTA(DB_Customers!A:A)-3,0)</f>
        <v>500</v>
      </c>
      <c r="H5" s="9">
        <f>IFERROR(COUNTIF(DB_Loans!K:K,"Approved"),0)</f>
        <v>0</v>
      </c>
      <c r="J5" s="10">
        <f>IFERROR(COUNTA('LOAN TOPUP'!B:B)-3,0)</f>
        <v>-2</v>
      </c>
    </row>
    <row r="7" spans="1:11" ht="30" customHeight="1" x14ac:dyDescent="0.25">
      <c r="B7" s="11" t="s">
        <v>6</v>
      </c>
      <c r="D7" s="11" t="s">
        <v>7</v>
      </c>
      <c r="F7" s="11" t="s">
        <v>8</v>
      </c>
      <c r="H7" s="11" t="s">
        <v>9</v>
      </c>
      <c r="J7" s="11" t="s">
        <v>10</v>
      </c>
    </row>
    <row r="8" spans="1:11" ht="30" customHeight="1" x14ac:dyDescent="0.25">
      <c r="B8" s="11" t="s">
        <v>11</v>
      </c>
      <c r="D8" s="11" t="s">
        <v>12</v>
      </c>
      <c r="F8" s="11" t="s">
        <v>13</v>
      </c>
      <c r="H8" s="11" t="s">
        <v>14</v>
      </c>
      <c r="J8" s="11" t="s">
        <v>15</v>
      </c>
    </row>
    <row r="10" spans="1:11" ht="36" customHeight="1" x14ac:dyDescent="0.25">
      <c r="A10" s="98" t="s">
        <v>16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</row>
  </sheetData>
  <mergeCells count="3">
    <mergeCell ref="A2:K2"/>
    <mergeCell ref="A1:K1"/>
    <mergeCell ref="A10:K10"/>
  </mergeCells>
  <hyperlinks>
    <hyperlink ref="B7" location="'NEW ACCOUNT'!A1" display="📋 NEW ACCOUNT" xr:uid="{00000000-0004-0000-0000-000000000000}"/>
    <hyperlink ref="D7" location="DB_Customers!A1" display="🗄️ DATABASE" xr:uid="{00000000-0004-0000-0000-000001000000}"/>
    <hyperlink ref="F7" location="'🏦 MANAGER DASHBOARD'!A1" display="🏦 MANAGER DASHBOARD" xr:uid="{00000000-0004-0000-0000-000002000000}"/>
    <hyperlink ref="H7" location="REPORTS!A1" display="📊 REPORTS" xr:uid="{00000000-0004-0000-0000-000003000000}"/>
    <hyperlink ref="J7" location="'LOAN TOPUP'!A1" display="🔗 LOAN TOP-UP" xr:uid="{00000000-0004-0000-0000-000004000000}"/>
    <hyperlink ref="B8" location="Agent01_Savings!A1" display="💰 AGENT SAVINGS" xr:uid="{00000000-0004-0000-0000-000005000000}"/>
    <hyperlink ref="D8" location="Agent01_Withdrawals!A1" display="🏧 AGENT WITHDRAWALS" xr:uid="{00000000-0004-0000-0000-000006000000}"/>
    <hyperlink ref="F8" location="Agent01_Loans!A1" display="🏦 AGENT LOANS" xr:uid="{00000000-0004-0000-0000-000007000000}"/>
    <hyperlink ref="H8" location="System_Config!A1" display="⚙️ SYSTEM CONFIG" xr:uid="{00000000-0004-0000-0000-000008000000}"/>
    <hyperlink ref="J8" location="DB_Agents!A1" display="👥 AGENTS DB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E20"/>
  <sheetViews>
    <sheetView showGridLines="0" workbookViewId="0">
      <selection sqref="A1:E1"/>
    </sheetView>
  </sheetViews>
  <sheetFormatPr defaultRowHeight="15" x14ac:dyDescent="0.25"/>
  <cols>
    <col min="1" max="1" width="10" customWidth="1"/>
    <col min="2" max="2" width="30" customWidth="1"/>
    <col min="3" max="5" width="10" customWidth="1"/>
  </cols>
  <sheetData>
    <row r="1" spans="1:5" ht="44.1" customHeight="1" x14ac:dyDescent="0.25">
      <c r="A1" s="97" t="s">
        <v>17</v>
      </c>
      <c r="B1" s="95"/>
      <c r="C1" s="95"/>
      <c r="D1" s="95"/>
      <c r="E1" s="95"/>
    </row>
    <row r="2" spans="1:5" ht="26.1" customHeight="1" x14ac:dyDescent="0.25">
      <c r="A2" s="102" t="s">
        <v>18</v>
      </c>
      <c r="B2" s="95"/>
      <c r="C2" s="95"/>
      <c r="D2" s="95"/>
      <c r="E2" s="95"/>
    </row>
    <row r="4" spans="1:5" ht="27.95" customHeight="1" x14ac:dyDescent="0.25">
      <c r="A4" s="100" t="s">
        <v>19</v>
      </c>
      <c r="B4" s="95"/>
      <c r="C4" s="95"/>
      <c r="D4" s="95"/>
      <c r="E4" s="95"/>
    </row>
    <row r="6" spans="1:5" x14ac:dyDescent="0.25">
      <c r="A6" s="99" t="s">
        <v>20</v>
      </c>
      <c r="B6" s="95"/>
      <c r="C6" s="95"/>
      <c r="D6" s="95"/>
      <c r="E6" s="95"/>
    </row>
    <row r="7" spans="1:5" ht="16.5" x14ac:dyDescent="0.25">
      <c r="A7" s="103" t="s">
        <v>21</v>
      </c>
      <c r="B7" s="95"/>
      <c r="C7" s="95"/>
      <c r="D7" s="95"/>
      <c r="E7" s="95"/>
    </row>
    <row r="8" spans="1:5" x14ac:dyDescent="0.25">
      <c r="A8" s="99" t="s">
        <v>22</v>
      </c>
      <c r="B8" s="95"/>
      <c r="C8" s="95"/>
      <c r="D8" s="95"/>
      <c r="E8" s="95"/>
    </row>
    <row r="10" spans="1:5" x14ac:dyDescent="0.25">
      <c r="A10" s="99" t="s">
        <v>23</v>
      </c>
      <c r="B10" s="95"/>
      <c r="C10" s="95"/>
      <c r="D10" s="95"/>
      <c r="E10" s="95"/>
    </row>
    <row r="12" spans="1:5" ht="15.75" x14ac:dyDescent="0.25">
      <c r="B12" s="12" t="s">
        <v>24</v>
      </c>
    </row>
    <row r="14" spans="1:5" ht="15.75" x14ac:dyDescent="0.25">
      <c r="B14" s="12" t="s">
        <v>25</v>
      </c>
    </row>
    <row r="16" spans="1:5" x14ac:dyDescent="0.25">
      <c r="B16" s="13" t="s">
        <v>26</v>
      </c>
    </row>
    <row r="20" spans="1:5" x14ac:dyDescent="0.25">
      <c r="A20" s="101" t="s">
        <v>27</v>
      </c>
      <c r="B20" s="95"/>
      <c r="C20" s="95"/>
      <c r="D20" s="95"/>
      <c r="E20" s="95"/>
    </row>
  </sheetData>
  <mergeCells count="8">
    <mergeCell ref="A1:E1"/>
    <mergeCell ref="A8:E8"/>
    <mergeCell ref="A6:E6"/>
    <mergeCell ref="A4:E4"/>
    <mergeCell ref="A20:E20"/>
    <mergeCell ref="A2:E2"/>
    <mergeCell ref="A7:E7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4"/>
  <sheetViews>
    <sheetView showGridLines="0" workbookViewId="0">
      <selection sqref="A1:E1"/>
    </sheetView>
  </sheetViews>
  <sheetFormatPr defaultRowHeight="15" x14ac:dyDescent="0.25"/>
  <cols>
    <col min="1" max="1" width="8" customWidth="1"/>
    <col min="2" max="2" width="30" customWidth="1"/>
    <col min="3" max="5" width="10" customWidth="1"/>
  </cols>
  <sheetData>
    <row r="1" spans="1:5" ht="44.1" customHeight="1" x14ac:dyDescent="0.25">
      <c r="A1" s="97" t="s">
        <v>17</v>
      </c>
      <c r="B1" s="95"/>
      <c r="C1" s="95"/>
      <c r="D1" s="95"/>
      <c r="E1" s="95"/>
    </row>
    <row r="2" spans="1:5" ht="26.1" customHeight="1" x14ac:dyDescent="0.25">
      <c r="A2" s="102" t="s">
        <v>28</v>
      </c>
      <c r="B2" s="95"/>
      <c r="C2" s="95"/>
      <c r="D2" s="95"/>
      <c r="E2" s="95"/>
    </row>
    <row r="4" spans="1:5" ht="27.95" customHeight="1" x14ac:dyDescent="0.25">
      <c r="A4" s="100" t="s">
        <v>29</v>
      </c>
      <c r="B4" s="95"/>
      <c r="C4" s="95"/>
      <c r="D4" s="95"/>
      <c r="E4" s="95"/>
    </row>
    <row r="6" spans="1:5" ht="39.950000000000003" customHeight="1" x14ac:dyDescent="0.25">
      <c r="B6" s="105" t="s">
        <v>30</v>
      </c>
      <c r="C6" s="95"/>
      <c r="D6" s="95"/>
      <c r="E6" s="95"/>
    </row>
    <row r="8" spans="1:5" ht="39.950000000000003" customHeight="1" x14ac:dyDescent="0.25">
      <c r="B8" s="105" t="s">
        <v>31</v>
      </c>
      <c r="C8" s="95"/>
      <c r="D8" s="95"/>
      <c r="E8" s="95"/>
    </row>
    <row r="10" spans="1:5" ht="39.950000000000003" customHeight="1" x14ac:dyDescent="0.25">
      <c r="B10" s="105" t="s">
        <v>32</v>
      </c>
      <c r="C10" s="95"/>
      <c r="D10" s="95"/>
      <c r="E10" s="95"/>
    </row>
    <row r="12" spans="1:5" ht="39.950000000000003" customHeight="1" x14ac:dyDescent="0.25">
      <c r="B12" s="105" t="s">
        <v>33</v>
      </c>
      <c r="C12" s="95"/>
      <c r="D12" s="95"/>
      <c r="E12" s="95"/>
    </row>
    <row r="14" spans="1:5" ht="39.950000000000003" customHeight="1" x14ac:dyDescent="0.25">
      <c r="B14" s="105" t="s">
        <v>34</v>
      </c>
      <c r="C14" s="95"/>
      <c r="D14" s="95"/>
      <c r="E14" s="95"/>
    </row>
    <row r="16" spans="1:5" ht="39.950000000000003" customHeight="1" x14ac:dyDescent="0.25">
      <c r="B16" s="105" t="s">
        <v>35</v>
      </c>
      <c r="C16" s="95"/>
      <c r="D16" s="95"/>
      <c r="E16" s="95"/>
    </row>
    <row r="18" spans="1:5" ht="26.1" customHeight="1" x14ac:dyDescent="0.25">
      <c r="A18" s="106" t="s">
        <v>36</v>
      </c>
      <c r="B18" s="95"/>
      <c r="C18" s="95"/>
      <c r="D18" s="95"/>
      <c r="E18" s="95"/>
    </row>
    <row r="20" spans="1:5" ht="15.75" x14ac:dyDescent="0.25">
      <c r="B20" s="104" t="s">
        <v>37</v>
      </c>
      <c r="C20" s="95"/>
      <c r="D20" s="95"/>
      <c r="E20" s="95"/>
    </row>
    <row r="22" spans="1:5" x14ac:dyDescent="0.25">
      <c r="B22" s="107" t="s">
        <v>38</v>
      </c>
      <c r="C22" s="95"/>
      <c r="D22" s="95"/>
      <c r="E22" s="95"/>
    </row>
    <row r="24" spans="1:5" ht="18" x14ac:dyDescent="0.25">
      <c r="A24" s="108" t="s">
        <v>39</v>
      </c>
      <c r="B24" s="95"/>
      <c r="C24" s="95"/>
      <c r="D24" s="95"/>
      <c r="E24" s="95"/>
    </row>
  </sheetData>
  <mergeCells count="13">
    <mergeCell ref="A24:E24"/>
    <mergeCell ref="A2:E2"/>
    <mergeCell ref="B12:E12"/>
    <mergeCell ref="B6:E6"/>
    <mergeCell ref="B16:E16"/>
    <mergeCell ref="A1:E1"/>
    <mergeCell ref="B20:E20"/>
    <mergeCell ref="B10:E10"/>
    <mergeCell ref="A18:E18"/>
    <mergeCell ref="B22:E22"/>
    <mergeCell ref="B14:E14"/>
    <mergeCell ref="A4:E4"/>
    <mergeCell ref="B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21"/>
  <sheetViews>
    <sheetView showGridLines="0" workbookViewId="0">
      <selection sqref="A1:N1"/>
    </sheetView>
  </sheetViews>
  <sheetFormatPr defaultRowHeight="15" x14ac:dyDescent="0.25"/>
  <cols>
    <col min="1" max="1" width="3" customWidth="1"/>
    <col min="2" max="2" width="14" customWidth="1"/>
    <col min="3" max="4" width="18" customWidth="1"/>
    <col min="5" max="5" width="12" customWidth="1"/>
    <col min="6" max="6" width="14" customWidth="1"/>
    <col min="7" max="7" width="18" customWidth="1"/>
    <col min="8" max="8" width="16" customWidth="1"/>
    <col min="9" max="10" width="14" customWidth="1"/>
  </cols>
  <sheetData>
    <row r="1" spans="1:14" ht="44.1" customHeight="1" x14ac:dyDescent="0.25">
      <c r="A1" s="112" t="s">
        <v>40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1.95" customHeight="1" x14ac:dyDescent="0.25">
      <c r="A2" s="111" t="str">
        <f ca="1">UPPER(TEXT(TODAY(),"DDDD, DD MMMM YYYY"))&amp;"  |  Live data — All 10 agents unified  |  v15.0 Formula Engine"</f>
        <v>SATURDAY, 25 APRIL 2026  |  Live data — All 10 agents unified  |  v15.0 Formula Engine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ht="27.95" customHeight="1" x14ac:dyDescent="0.25">
      <c r="B4" s="1" t="s">
        <v>41</v>
      </c>
      <c r="D4" s="2" t="s">
        <v>42</v>
      </c>
      <c r="F4" s="4" t="s">
        <v>43</v>
      </c>
      <c r="H4" s="3" t="s">
        <v>44</v>
      </c>
      <c r="J4" s="5" t="s">
        <v>45</v>
      </c>
      <c r="L4" s="14" t="s">
        <v>46</v>
      </c>
    </row>
    <row r="5" spans="1:14" ht="44.1" customHeight="1" x14ac:dyDescent="0.25">
      <c r="B5" s="15">
        <f>IFERROR(SUMIF(DB_Savings!A:A,"*",DB_Savings!F:F),0)</f>
        <v>0</v>
      </c>
      <c r="D5" s="16">
        <f>IFERROR(SUMIF(DB_Withdrawals!A:A,"*",DB_Withdrawals!G:G),0)</f>
        <v>0</v>
      </c>
      <c r="F5" s="17">
        <f>B5-D5</f>
        <v>0</v>
      </c>
      <c r="H5" s="18">
        <f>IFERROR(COUNTA(DB_Customers!A:A)-1,0)</f>
        <v>502</v>
      </c>
      <c r="J5" s="19">
        <f>IFERROR(SUMIF(DB_Loans!K:K,"Approved",DB_Loans!I:I),0)</f>
        <v>0</v>
      </c>
      <c r="L5" s="20">
        <f>IFERROR(COUNTIF(DB_Loans!K:K,"Pending"),0)</f>
        <v>0</v>
      </c>
    </row>
    <row r="7" spans="1:14" ht="24" customHeight="1" x14ac:dyDescent="0.25">
      <c r="A7" s="109" t="s">
        <v>47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</row>
    <row r="8" spans="1:14" ht="30" customHeight="1" x14ac:dyDescent="0.25">
      <c r="A8" s="21" t="s">
        <v>48</v>
      </c>
      <c r="B8" s="21" t="s">
        <v>49</v>
      </c>
      <c r="C8" s="21" t="s">
        <v>50</v>
      </c>
      <c r="D8" s="21" t="s">
        <v>51</v>
      </c>
      <c r="E8" s="21" t="s">
        <v>52</v>
      </c>
      <c r="F8" s="21" t="s">
        <v>53</v>
      </c>
      <c r="G8" s="21" t="s">
        <v>54</v>
      </c>
      <c r="H8" s="21" t="s">
        <v>55</v>
      </c>
      <c r="I8" s="21" t="s">
        <v>56</v>
      </c>
    </row>
    <row r="9" spans="1:14" x14ac:dyDescent="0.25">
      <c r="A9" s="22" t="s">
        <v>57</v>
      </c>
      <c r="B9" s="23">
        <f ca="1">IFERROR(SUMIFS(DB_Savings!$F:$F,DB_Savings!$G:$G,"Agent 01",DB_Savings!$E:$E,TODAY()),0)</f>
        <v>0</v>
      </c>
      <c r="C9" s="23">
        <f ca="1">IFERROR(SUMIFS(DB_Withdrawals!$G:$G,DB_Withdrawals!$J:$J,"Agent 01",DB_Withdrawals!$F:$F,TODAY()),0)</f>
        <v>0</v>
      </c>
      <c r="D9" s="23">
        <f t="shared" ref="D9:D18" ca="1" si="0">B9-C9</f>
        <v>0</v>
      </c>
      <c r="E9" s="24">
        <f ca="1">IFERROR(COUNTIFS(DB_Savings!$G:$G,"Agent 01",DB_Savings!$E:$E,TODAY())+COUNTIFS(DB_Withdrawals!$J:$J,"Agent 01",DB_Withdrawals!$F:$F,TODAY()),0)</f>
        <v>0</v>
      </c>
      <c r="F9" s="23">
        <f>IFERROR(SUMIF(DB_Savings!$G:$G,"Agent 01",DB_Savings!$F:$F),0)</f>
        <v>0</v>
      </c>
      <c r="G9" s="24">
        <f>IFERROR(COUNTIF(DB_Customers!$H:$H,"Agent 01"),0)</f>
        <v>0</v>
      </c>
      <c r="H9" s="24">
        <v>5000</v>
      </c>
      <c r="I9" s="25">
        <f t="shared" ref="I9:I19" ca="1" si="1">IFERROR(B9/H9,0)</f>
        <v>0</v>
      </c>
    </row>
    <row r="10" spans="1:14" x14ac:dyDescent="0.25">
      <c r="A10" s="26" t="s">
        <v>58</v>
      </c>
      <c r="B10" s="27">
        <f ca="1">IFERROR(SUMIFS(DB_Savings!$F:$F,DB_Savings!$G:$G,"Agent 02",DB_Savings!$E:$E,TODAY()),0)</f>
        <v>0</v>
      </c>
      <c r="C10" s="27">
        <f ca="1">IFERROR(SUMIFS(DB_Withdrawals!$G:$G,DB_Withdrawals!$J:$J,"Agent 02",DB_Withdrawals!$F:$F,TODAY()),0)</f>
        <v>0</v>
      </c>
      <c r="D10" s="27">
        <f t="shared" ca="1" si="0"/>
        <v>0</v>
      </c>
      <c r="E10" s="28">
        <f ca="1">IFERROR(COUNTIFS(DB_Savings!$G:$G,"Agent 02",DB_Savings!$E:$E,TODAY())+COUNTIFS(DB_Withdrawals!$J:$J,"Agent 02",DB_Withdrawals!$F:$F,TODAY()),0)</f>
        <v>0</v>
      </c>
      <c r="F10" s="27">
        <f>IFERROR(SUMIF(DB_Savings!$G:$G,"Agent 02",DB_Savings!$F:$F),0)</f>
        <v>0</v>
      </c>
      <c r="G10" s="28">
        <f>IFERROR(COUNTIF(DB_Customers!$H:$H,"Agent 02"),0)</f>
        <v>0</v>
      </c>
      <c r="H10" s="28">
        <v>5000</v>
      </c>
      <c r="I10" s="29">
        <f t="shared" ca="1" si="1"/>
        <v>0</v>
      </c>
    </row>
    <row r="11" spans="1:14" x14ac:dyDescent="0.25">
      <c r="A11" s="22" t="s">
        <v>59</v>
      </c>
      <c r="B11" s="23">
        <f ca="1">IFERROR(SUMIFS(DB_Savings!$F:$F,DB_Savings!$G:$G,"Agent 03",DB_Savings!$E:$E,TODAY()),0)</f>
        <v>0</v>
      </c>
      <c r="C11" s="23">
        <f ca="1">IFERROR(SUMIFS(DB_Withdrawals!$G:$G,DB_Withdrawals!$J:$J,"Agent 03",DB_Withdrawals!$F:$F,TODAY()),0)</f>
        <v>0</v>
      </c>
      <c r="D11" s="23">
        <f t="shared" ca="1" si="0"/>
        <v>0</v>
      </c>
      <c r="E11" s="24">
        <f ca="1">IFERROR(COUNTIFS(DB_Savings!$G:$G,"Agent 03",DB_Savings!$E:$E,TODAY())+COUNTIFS(DB_Withdrawals!$J:$J,"Agent 03",DB_Withdrawals!$F:$F,TODAY()),0)</f>
        <v>0</v>
      </c>
      <c r="F11" s="23">
        <f>IFERROR(SUMIF(DB_Savings!$G:$G,"Agent 03",DB_Savings!$F:$F),0)</f>
        <v>0</v>
      </c>
      <c r="G11" s="24">
        <f>IFERROR(COUNTIF(DB_Customers!$H:$H,"Agent 03"),0)</f>
        <v>0</v>
      </c>
      <c r="H11" s="24">
        <v>5000</v>
      </c>
      <c r="I11" s="25">
        <f t="shared" ca="1" si="1"/>
        <v>0</v>
      </c>
    </row>
    <row r="12" spans="1:14" x14ac:dyDescent="0.25">
      <c r="A12" s="26" t="s">
        <v>60</v>
      </c>
      <c r="B12" s="27">
        <f ca="1">IFERROR(SUMIFS(DB_Savings!$F:$F,DB_Savings!$G:$G,"Agent 04",DB_Savings!$E:$E,TODAY()),0)</f>
        <v>0</v>
      </c>
      <c r="C12" s="27">
        <f ca="1">IFERROR(SUMIFS(DB_Withdrawals!$G:$G,DB_Withdrawals!$J:$J,"Agent 04",DB_Withdrawals!$F:$F,TODAY()),0)</f>
        <v>0</v>
      </c>
      <c r="D12" s="27">
        <f t="shared" ca="1" si="0"/>
        <v>0</v>
      </c>
      <c r="E12" s="28">
        <f ca="1">IFERROR(COUNTIFS(DB_Savings!$G:$G,"Agent 04",DB_Savings!$E:$E,TODAY())+COUNTIFS(DB_Withdrawals!$J:$J,"Agent 04",DB_Withdrawals!$F:$F,TODAY()),0)</f>
        <v>0</v>
      </c>
      <c r="F12" s="27">
        <f>IFERROR(SUMIF(DB_Savings!$G:$G,"Agent 04",DB_Savings!$F:$F),0)</f>
        <v>0</v>
      </c>
      <c r="G12" s="28">
        <f>IFERROR(COUNTIF(DB_Customers!$H:$H,"Agent 04"),0)</f>
        <v>0</v>
      </c>
      <c r="H12" s="28">
        <v>5000</v>
      </c>
      <c r="I12" s="29">
        <f t="shared" ca="1" si="1"/>
        <v>0</v>
      </c>
    </row>
    <row r="13" spans="1:14" x14ac:dyDescent="0.25">
      <c r="A13" s="22" t="s">
        <v>61</v>
      </c>
      <c r="B13" s="23">
        <f ca="1">IFERROR(SUMIFS(DB_Savings!$F:$F,DB_Savings!$G:$G,"Agent 05",DB_Savings!$E:$E,TODAY()),0)</f>
        <v>0</v>
      </c>
      <c r="C13" s="23">
        <f ca="1">IFERROR(SUMIFS(DB_Withdrawals!$G:$G,DB_Withdrawals!$J:$J,"Agent 05",DB_Withdrawals!$F:$F,TODAY()),0)</f>
        <v>0</v>
      </c>
      <c r="D13" s="23">
        <f t="shared" ca="1" si="0"/>
        <v>0</v>
      </c>
      <c r="E13" s="24">
        <f ca="1">IFERROR(COUNTIFS(DB_Savings!$G:$G,"Agent 05",DB_Savings!$E:$E,TODAY())+COUNTIFS(DB_Withdrawals!$J:$J,"Agent 05",DB_Withdrawals!$F:$F,TODAY()),0)</f>
        <v>0</v>
      </c>
      <c r="F13" s="23">
        <f>IFERROR(SUMIF(DB_Savings!$G:$G,"Agent 05",DB_Savings!$F:$F),0)</f>
        <v>0</v>
      </c>
      <c r="G13" s="24">
        <f>IFERROR(COUNTIF(DB_Customers!$H:$H,"Agent 05"),0)</f>
        <v>0</v>
      </c>
      <c r="H13" s="24">
        <v>5000</v>
      </c>
      <c r="I13" s="25">
        <f t="shared" ca="1" si="1"/>
        <v>0</v>
      </c>
    </row>
    <row r="14" spans="1:14" x14ac:dyDescent="0.25">
      <c r="A14" s="26" t="s">
        <v>62</v>
      </c>
      <c r="B14" s="27">
        <f ca="1">IFERROR(SUMIFS(DB_Savings!$F:$F,DB_Savings!$G:$G,"Agent 06",DB_Savings!$E:$E,TODAY()),0)</f>
        <v>0</v>
      </c>
      <c r="C14" s="27">
        <f ca="1">IFERROR(SUMIFS(DB_Withdrawals!$G:$G,DB_Withdrawals!$J:$J,"Agent 06",DB_Withdrawals!$F:$F,TODAY()),0)</f>
        <v>0</v>
      </c>
      <c r="D14" s="27">
        <f t="shared" ca="1" si="0"/>
        <v>0</v>
      </c>
      <c r="E14" s="28">
        <f ca="1">IFERROR(COUNTIFS(DB_Savings!$G:$G,"Agent 06",DB_Savings!$E:$E,TODAY())+COUNTIFS(DB_Withdrawals!$J:$J,"Agent 06",DB_Withdrawals!$F:$F,TODAY()),0)</f>
        <v>0</v>
      </c>
      <c r="F14" s="27">
        <f>IFERROR(SUMIF(DB_Savings!$G:$G,"Agent 06",DB_Savings!$F:$F),0)</f>
        <v>0</v>
      </c>
      <c r="G14" s="28">
        <f>IFERROR(COUNTIF(DB_Customers!$H:$H,"Agent 06"),0)</f>
        <v>0</v>
      </c>
      <c r="H14" s="28">
        <v>5000</v>
      </c>
      <c r="I14" s="29">
        <f t="shared" ca="1" si="1"/>
        <v>0</v>
      </c>
    </row>
    <row r="15" spans="1:14" x14ac:dyDescent="0.25">
      <c r="A15" s="22" t="s">
        <v>63</v>
      </c>
      <c r="B15" s="23">
        <f ca="1">IFERROR(SUMIFS(DB_Savings!$F:$F,DB_Savings!$G:$G,"Agent 07",DB_Savings!$E:$E,TODAY()),0)</f>
        <v>0</v>
      </c>
      <c r="C15" s="23">
        <f ca="1">IFERROR(SUMIFS(DB_Withdrawals!$G:$G,DB_Withdrawals!$J:$J,"Agent 07",DB_Withdrawals!$F:$F,TODAY()),0)</f>
        <v>0</v>
      </c>
      <c r="D15" s="23">
        <f t="shared" ca="1" si="0"/>
        <v>0</v>
      </c>
      <c r="E15" s="24">
        <f ca="1">IFERROR(COUNTIFS(DB_Savings!$G:$G,"Agent 07",DB_Savings!$E:$E,TODAY())+COUNTIFS(DB_Withdrawals!$J:$J,"Agent 07",DB_Withdrawals!$F:$F,TODAY()),0)</f>
        <v>0</v>
      </c>
      <c r="F15" s="23">
        <f>IFERROR(SUMIF(DB_Savings!$G:$G,"Agent 07",DB_Savings!$F:$F),0)</f>
        <v>0</v>
      </c>
      <c r="G15" s="24">
        <f>IFERROR(COUNTIF(DB_Customers!$H:$H,"Agent 07"),0)</f>
        <v>0</v>
      </c>
      <c r="H15" s="24">
        <v>5000</v>
      </c>
      <c r="I15" s="25">
        <f t="shared" ca="1" si="1"/>
        <v>0</v>
      </c>
    </row>
    <row r="16" spans="1:14" x14ac:dyDescent="0.25">
      <c r="A16" s="26" t="s">
        <v>64</v>
      </c>
      <c r="B16" s="27">
        <f ca="1">IFERROR(SUMIFS(DB_Savings!$F:$F,DB_Savings!$G:$G,"Agent 08",DB_Savings!$E:$E,TODAY()),0)</f>
        <v>0</v>
      </c>
      <c r="C16" s="27">
        <f ca="1">IFERROR(SUMIFS(DB_Withdrawals!$G:$G,DB_Withdrawals!$J:$J,"Agent 08",DB_Withdrawals!$F:$F,TODAY()),0)</f>
        <v>0</v>
      </c>
      <c r="D16" s="27">
        <f t="shared" ca="1" si="0"/>
        <v>0</v>
      </c>
      <c r="E16" s="28">
        <f ca="1">IFERROR(COUNTIFS(DB_Savings!$G:$G,"Agent 08",DB_Savings!$E:$E,TODAY())+COUNTIFS(DB_Withdrawals!$J:$J,"Agent 08",DB_Withdrawals!$F:$F,TODAY()),0)</f>
        <v>0</v>
      </c>
      <c r="F16" s="27">
        <f>IFERROR(SUMIF(DB_Savings!$G:$G,"Agent 08",DB_Savings!$F:$F),0)</f>
        <v>0</v>
      </c>
      <c r="G16" s="28">
        <f>IFERROR(COUNTIF(DB_Customers!$H:$H,"Agent 08"),0)</f>
        <v>0</v>
      </c>
      <c r="H16" s="28">
        <v>5000</v>
      </c>
      <c r="I16" s="29">
        <f t="shared" ca="1" si="1"/>
        <v>0</v>
      </c>
    </row>
    <row r="17" spans="1:14" x14ac:dyDescent="0.25">
      <c r="A17" s="22" t="s">
        <v>65</v>
      </c>
      <c r="B17" s="23">
        <f ca="1">IFERROR(SUMIFS(DB_Savings!$F:$F,DB_Savings!$G:$G,"Agent 09",DB_Savings!$E:$E,TODAY()),0)</f>
        <v>0</v>
      </c>
      <c r="C17" s="23">
        <f ca="1">IFERROR(SUMIFS(DB_Withdrawals!$G:$G,DB_Withdrawals!$J:$J,"Agent 09",DB_Withdrawals!$F:$F,TODAY()),0)</f>
        <v>0</v>
      </c>
      <c r="D17" s="23">
        <f t="shared" ca="1" si="0"/>
        <v>0</v>
      </c>
      <c r="E17" s="24">
        <f ca="1">IFERROR(COUNTIFS(DB_Savings!$G:$G,"Agent 09",DB_Savings!$E:$E,TODAY())+COUNTIFS(DB_Withdrawals!$J:$J,"Agent 09",DB_Withdrawals!$F:$F,TODAY()),0)</f>
        <v>0</v>
      </c>
      <c r="F17" s="23">
        <f>IFERROR(SUMIF(DB_Savings!$G:$G,"Agent 09",DB_Savings!$F:$F),0)</f>
        <v>0</v>
      </c>
      <c r="G17" s="24">
        <f>IFERROR(COUNTIF(DB_Customers!$H:$H,"Agent 09"),0)</f>
        <v>0</v>
      </c>
      <c r="H17" s="24">
        <v>5000</v>
      </c>
      <c r="I17" s="25">
        <f t="shared" ca="1" si="1"/>
        <v>0</v>
      </c>
    </row>
    <row r="18" spans="1:14" x14ac:dyDescent="0.25">
      <c r="A18" s="26" t="s">
        <v>66</v>
      </c>
      <c r="B18" s="27">
        <f ca="1">IFERROR(SUMIFS(DB_Savings!$F:$F,DB_Savings!$G:$G,"Agent 10",DB_Savings!$E:$E,TODAY()),0)</f>
        <v>0</v>
      </c>
      <c r="C18" s="27">
        <f ca="1">IFERROR(SUMIFS(DB_Withdrawals!$G:$G,DB_Withdrawals!$J:$J,"Agent 10",DB_Withdrawals!$F:$F,TODAY()),0)</f>
        <v>0</v>
      </c>
      <c r="D18" s="27">
        <f t="shared" ca="1" si="0"/>
        <v>0</v>
      </c>
      <c r="E18" s="28">
        <f ca="1">IFERROR(COUNTIFS(DB_Savings!$G:$G,"Agent 10",DB_Savings!$E:$E,TODAY())+COUNTIFS(DB_Withdrawals!$J:$J,"Agent 10",DB_Withdrawals!$F:$F,TODAY()),0)</f>
        <v>0</v>
      </c>
      <c r="F18" s="27">
        <f>IFERROR(SUMIF(DB_Savings!$G:$G,"Agent 10",DB_Savings!$F:$F),0)</f>
        <v>0</v>
      </c>
      <c r="G18" s="28">
        <f>IFERROR(COUNTIF(DB_Customers!$H:$H,"Agent 10"),0)</f>
        <v>0</v>
      </c>
      <c r="H18" s="28">
        <v>5000</v>
      </c>
      <c r="I18" s="29">
        <f t="shared" ca="1" si="1"/>
        <v>0</v>
      </c>
    </row>
    <row r="19" spans="1:14" ht="76.5" x14ac:dyDescent="0.25">
      <c r="A19" s="21" t="s">
        <v>67</v>
      </c>
      <c r="B19" s="30">
        <f t="shared" ref="B19:H19" ca="1" si="2">SUM(B9:B18)</f>
        <v>0</v>
      </c>
      <c r="C19" s="30">
        <f t="shared" ca="1" si="2"/>
        <v>0</v>
      </c>
      <c r="D19" s="30">
        <f t="shared" ca="1" si="2"/>
        <v>0</v>
      </c>
      <c r="E19" s="21">
        <f t="shared" ca="1" si="2"/>
        <v>0</v>
      </c>
      <c r="F19" s="30">
        <f t="shared" si="2"/>
        <v>0</v>
      </c>
      <c r="G19" s="21">
        <f t="shared" si="2"/>
        <v>0</v>
      </c>
      <c r="H19" s="21">
        <f t="shared" si="2"/>
        <v>50000</v>
      </c>
      <c r="I19" s="21">
        <f t="shared" ca="1" si="1"/>
        <v>0</v>
      </c>
    </row>
    <row r="21" spans="1:14" x14ac:dyDescent="0.25">
      <c r="A21" s="110" t="s">
        <v>68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</row>
  </sheetData>
  <mergeCells count="4">
    <mergeCell ref="A7:N7"/>
    <mergeCell ref="A21:N21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506"/>
  <sheetViews>
    <sheetView showGridLines="0" tabSelected="1" workbookViewId="0">
      <selection activeCell="H6" sqref="H6"/>
    </sheetView>
  </sheetViews>
  <sheetFormatPr defaultRowHeight="15" x14ac:dyDescent="0.25"/>
  <cols>
    <col min="1" max="1" width="18" customWidth="1"/>
    <col min="2" max="2" width="26" customWidth="1"/>
    <col min="3" max="4" width="16" customWidth="1"/>
    <col min="5" max="5" width="18" customWidth="1"/>
    <col min="6" max="7" width="20" customWidth="1"/>
    <col min="8" max="8" width="22" customWidth="1"/>
    <col min="9" max="9" width="18" customWidth="1"/>
    <col min="10" max="10" width="14" customWidth="1"/>
  </cols>
  <sheetData>
    <row r="1" spans="1:10" ht="36" customHeight="1" x14ac:dyDescent="0.25">
      <c r="A1" s="116" t="s">
        <v>69</v>
      </c>
      <c r="B1" s="95"/>
      <c r="C1" s="95"/>
      <c r="D1" s="95"/>
      <c r="E1" s="95"/>
      <c r="F1" s="95"/>
      <c r="G1" s="95"/>
      <c r="H1" s="95"/>
    </row>
    <row r="2" spans="1:10" ht="32.1" customHeight="1" x14ac:dyDescent="0.25">
      <c r="A2" s="115" t="s">
        <v>70</v>
      </c>
      <c r="B2" s="95"/>
      <c r="C2" s="95"/>
      <c r="D2" s="95"/>
      <c r="E2" s="95"/>
      <c r="F2" s="95"/>
      <c r="G2" s="95"/>
      <c r="H2" s="95"/>
    </row>
    <row r="3" spans="1:10" ht="21.95" customHeight="1" x14ac:dyDescent="0.25">
      <c r="A3" s="114" t="s">
        <v>71</v>
      </c>
      <c r="B3" s="95"/>
      <c r="C3" s="95"/>
      <c r="D3" s="95"/>
      <c r="E3" s="95"/>
      <c r="F3" s="95"/>
      <c r="G3" s="95"/>
      <c r="H3" s="95"/>
    </row>
    <row r="4" spans="1:10" ht="30" customHeight="1" x14ac:dyDescent="0.25">
      <c r="A4" s="11" t="s">
        <v>72</v>
      </c>
      <c r="B4" s="11" t="s">
        <v>73</v>
      </c>
      <c r="C4" s="11" t="s">
        <v>74</v>
      </c>
      <c r="D4" s="11" t="s">
        <v>75</v>
      </c>
      <c r="E4" s="11" t="s">
        <v>76</v>
      </c>
      <c r="F4" s="11" t="s">
        <v>77</v>
      </c>
      <c r="G4" s="11" t="s">
        <v>78</v>
      </c>
      <c r="H4" s="11" t="s">
        <v>79</v>
      </c>
      <c r="I4" s="11" t="s">
        <v>80</v>
      </c>
      <c r="J4" s="11" t="s">
        <v>81</v>
      </c>
    </row>
    <row r="5" spans="1:10" ht="20.100000000000001" customHeight="1" x14ac:dyDescent="0.25">
      <c r="A5" s="31" t="str">
        <f t="shared" ref="A5:A68" si="0">IF(B5="","","ACC"&amp;TEXT(ROW()-4,"0000"))</f>
        <v>ACC0001</v>
      </c>
      <c r="B5" s="32" t="s">
        <v>21</v>
      </c>
      <c r="C5" s="130">
        <v>31930</v>
      </c>
      <c r="D5" s="32">
        <v>241911273</v>
      </c>
      <c r="E5" s="32" t="s">
        <v>306</v>
      </c>
      <c r="F5" s="32" t="s">
        <v>307</v>
      </c>
      <c r="G5" s="32">
        <v>1</v>
      </c>
      <c r="H5" s="32">
        <v>400</v>
      </c>
      <c r="I5" s="33" t="str">
        <f t="shared" ref="I5:I68" ca="1" si="1">IF(B5="","",TEXT(TODAY(),"dd/mm/yyyy"))</f>
        <v>25/04/2026</v>
      </c>
      <c r="J5" s="33" t="str">
        <f t="shared" ref="J5:J68" si="2">IF(B5="","",IF(ISNUMBER(H5),IF(H5&gt;=10,"Active","⚠️ Below Min Balance"),"Pending"))</f>
        <v>Active</v>
      </c>
    </row>
    <row r="6" spans="1:10" ht="20.100000000000001" customHeight="1" x14ac:dyDescent="0.25">
      <c r="A6" s="31" t="str">
        <f t="shared" si="0"/>
        <v/>
      </c>
      <c r="B6" s="32"/>
      <c r="C6" s="32"/>
      <c r="D6" s="32"/>
      <c r="E6" s="32"/>
      <c r="F6" s="32"/>
      <c r="G6" s="32"/>
      <c r="H6" s="32"/>
      <c r="I6" s="33" t="str">
        <f t="shared" ca="1" si="1"/>
        <v/>
      </c>
      <c r="J6" s="33" t="str">
        <f t="shared" si="2"/>
        <v/>
      </c>
    </row>
    <row r="7" spans="1:10" ht="20.100000000000001" customHeight="1" x14ac:dyDescent="0.25">
      <c r="A7" s="31" t="str">
        <f t="shared" si="0"/>
        <v/>
      </c>
      <c r="B7" s="32"/>
      <c r="C7" s="32"/>
      <c r="D7" s="32"/>
      <c r="E7" s="32"/>
      <c r="F7" s="32"/>
      <c r="G7" s="32"/>
      <c r="H7" s="32"/>
      <c r="I7" s="33" t="str">
        <f t="shared" ca="1" si="1"/>
        <v/>
      </c>
      <c r="J7" s="33" t="str">
        <f t="shared" si="2"/>
        <v/>
      </c>
    </row>
    <row r="8" spans="1:10" ht="20.100000000000001" customHeight="1" x14ac:dyDescent="0.25">
      <c r="A8" s="31" t="str">
        <f t="shared" si="0"/>
        <v/>
      </c>
      <c r="B8" s="32"/>
      <c r="C8" s="32"/>
      <c r="D8" s="32"/>
      <c r="E8" s="32"/>
      <c r="F8" s="32"/>
      <c r="G8" s="32"/>
      <c r="H8" s="32"/>
      <c r="I8" s="33" t="str">
        <f t="shared" ca="1" si="1"/>
        <v/>
      </c>
      <c r="J8" s="33" t="str">
        <f t="shared" si="2"/>
        <v/>
      </c>
    </row>
    <row r="9" spans="1:10" ht="20.100000000000001" customHeight="1" x14ac:dyDescent="0.25">
      <c r="A9" s="31" t="str">
        <f t="shared" si="0"/>
        <v/>
      </c>
      <c r="B9" s="32"/>
      <c r="C9" s="32"/>
      <c r="D9" s="32"/>
      <c r="E9" s="32"/>
      <c r="F9" s="32"/>
      <c r="G9" s="32"/>
      <c r="H9" s="32"/>
      <c r="I9" s="33" t="str">
        <f t="shared" ca="1" si="1"/>
        <v/>
      </c>
      <c r="J9" s="33" t="str">
        <f t="shared" si="2"/>
        <v/>
      </c>
    </row>
    <row r="10" spans="1:10" ht="20.100000000000001" customHeight="1" x14ac:dyDescent="0.25">
      <c r="A10" s="31" t="str">
        <f t="shared" si="0"/>
        <v/>
      </c>
      <c r="B10" s="32"/>
      <c r="C10" s="32"/>
      <c r="D10" s="32"/>
      <c r="E10" s="32"/>
      <c r="F10" s="32"/>
      <c r="G10" s="32"/>
      <c r="H10" s="32"/>
      <c r="I10" s="33" t="str">
        <f t="shared" ca="1" si="1"/>
        <v/>
      </c>
      <c r="J10" s="33" t="str">
        <f t="shared" si="2"/>
        <v/>
      </c>
    </row>
    <row r="11" spans="1:10" ht="20.100000000000001" customHeight="1" x14ac:dyDescent="0.25">
      <c r="A11" s="31" t="str">
        <f t="shared" si="0"/>
        <v/>
      </c>
      <c r="B11" s="32"/>
      <c r="C11" s="32"/>
      <c r="D11" s="32"/>
      <c r="E11" s="32"/>
      <c r="F11" s="32"/>
      <c r="G11" s="32"/>
      <c r="H11" s="32"/>
      <c r="I11" s="33" t="str">
        <f t="shared" ca="1" si="1"/>
        <v/>
      </c>
      <c r="J11" s="33" t="str">
        <f t="shared" si="2"/>
        <v/>
      </c>
    </row>
    <row r="12" spans="1:10" ht="20.100000000000001" customHeight="1" x14ac:dyDescent="0.25">
      <c r="A12" s="31" t="str">
        <f t="shared" si="0"/>
        <v/>
      </c>
      <c r="B12" s="32"/>
      <c r="C12" s="32"/>
      <c r="D12" s="32"/>
      <c r="E12" s="32"/>
      <c r="F12" s="32"/>
      <c r="G12" s="32"/>
      <c r="H12" s="32"/>
      <c r="I12" s="33" t="str">
        <f t="shared" ca="1" si="1"/>
        <v/>
      </c>
      <c r="J12" s="33" t="str">
        <f t="shared" si="2"/>
        <v/>
      </c>
    </row>
    <row r="13" spans="1:10" ht="20.100000000000001" customHeight="1" x14ac:dyDescent="0.25">
      <c r="A13" s="31" t="str">
        <f t="shared" si="0"/>
        <v/>
      </c>
      <c r="B13" s="32"/>
      <c r="C13" s="32"/>
      <c r="D13" s="32"/>
      <c r="E13" s="32"/>
      <c r="F13" s="32"/>
      <c r="G13" s="32"/>
      <c r="H13" s="32"/>
      <c r="I13" s="33" t="str">
        <f t="shared" ca="1" si="1"/>
        <v/>
      </c>
      <c r="J13" s="33" t="str">
        <f t="shared" si="2"/>
        <v/>
      </c>
    </row>
    <row r="14" spans="1:10" ht="20.100000000000001" customHeight="1" x14ac:dyDescent="0.25">
      <c r="A14" s="31" t="str">
        <f t="shared" si="0"/>
        <v/>
      </c>
      <c r="B14" s="32"/>
      <c r="C14" s="32"/>
      <c r="D14" s="32"/>
      <c r="E14" s="32"/>
      <c r="F14" s="32"/>
      <c r="G14" s="32"/>
      <c r="H14" s="32"/>
      <c r="I14" s="33" t="str">
        <f t="shared" ca="1" si="1"/>
        <v/>
      </c>
      <c r="J14" s="33" t="str">
        <f t="shared" si="2"/>
        <v/>
      </c>
    </row>
    <row r="15" spans="1:10" ht="20.100000000000001" customHeight="1" x14ac:dyDescent="0.25">
      <c r="A15" s="31" t="str">
        <f t="shared" si="0"/>
        <v/>
      </c>
      <c r="B15" s="32"/>
      <c r="C15" s="32"/>
      <c r="D15" s="32"/>
      <c r="E15" s="32"/>
      <c r="F15" s="32"/>
      <c r="G15" s="32"/>
      <c r="H15" s="32"/>
      <c r="I15" s="33" t="str">
        <f t="shared" ca="1" si="1"/>
        <v/>
      </c>
      <c r="J15" s="33" t="str">
        <f t="shared" si="2"/>
        <v/>
      </c>
    </row>
    <row r="16" spans="1:10" ht="20.100000000000001" customHeight="1" x14ac:dyDescent="0.25">
      <c r="A16" s="31" t="str">
        <f t="shared" si="0"/>
        <v/>
      </c>
      <c r="B16" s="32"/>
      <c r="C16" s="32"/>
      <c r="D16" s="32"/>
      <c r="E16" s="32"/>
      <c r="F16" s="32"/>
      <c r="G16" s="32"/>
      <c r="H16" s="32"/>
      <c r="I16" s="33" t="str">
        <f t="shared" ca="1" si="1"/>
        <v/>
      </c>
      <c r="J16" s="33" t="str">
        <f t="shared" si="2"/>
        <v/>
      </c>
    </row>
    <row r="17" spans="1:10" ht="20.100000000000001" customHeight="1" x14ac:dyDescent="0.25">
      <c r="A17" s="31" t="str">
        <f t="shared" si="0"/>
        <v/>
      </c>
      <c r="B17" s="32"/>
      <c r="C17" s="32"/>
      <c r="D17" s="32"/>
      <c r="E17" s="32"/>
      <c r="F17" s="32"/>
      <c r="G17" s="32"/>
      <c r="H17" s="32"/>
      <c r="I17" s="33" t="str">
        <f t="shared" ca="1" si="1"/>
        <v/>
      </c>
      <c r="J17" s="33" t="str">
        <f t="shared" si="2"/>
        <v/>
      </c>
    </row>
    <row r="18" spans="1:10" ht="20.100000000000001" customHeight="1" x14ac:dyDescent="0.25">
      <c r="A18" s="31" t="str">
        <f t="shared" si="0"/>
        <v/>
      </c>
      <c r="B18" s="32"/>
      <c r="C18" s="32"/>
      <c r="D18" s="32"/>
      <c r="E18" s="32"/>
      <c r="F18" s="32"/>
      <c r="G18" s="32"/>
      <c r="H18" s="32"/>
      <c r="I18" s="33" t="str">
        <f t="shared" ca="1" si="1"/>
        <v/>
      </c>
      <c r="J18" s="33" t="str">
        <f t="shared" si="2"/>
        <v/>
      </c>
    </row>
    <row r="19" spans="1:10" ht="20.100000000000001" customHeight="1" x14ac:dyDescent="0.25">
      <c r="A19" s="31" t="str">
        <f t="shared" si="0"/>
        <v/>
      </c>
      <c r="B19" s="32"/>
      <c r="C19" s="32"/>
      <c r="D19" s="32"/>
      <c r="E19" s="32"/>
      <c r="F19" s="32"/>
      <c r="G19" s="32"/>
      <c r="H19" s="32"/>
      <c r="I19" s="33" t="str">
        <f t="shared" ca="1" si="1"/>
        <v/>
      </c>
      <c r="J19" s="33" t="str">
        <f t="shared" si="2"/>
        <v/>
      </c>
    </row>
    <row r="20" spans="1:10" ht="20.100000000000001" customHeight="1" x14ac:dyDescent="0.25">
      <c r="A20" s="31" t="str">
        <f t="shared" si="0"/>
        <v/>
      </c>
      <c r="B20" s="32"/>
      <c r="C20" s="32"/>
      <c r="D20" s="32"/>
      <c r="E20" s="32"/>
      <c r="F20" s="32"/>
      <c r="G20" s="32"/>
      <c r="H20" s="32"/>
      <c r="I20" s="33" t="str">
        <f t="shared" ca="1" si="1"/>
        <v/>
      </c>
      <c r="J20" s="33" t="str">
        <f t="shared" si="2"/>
        <v/>
      </c>
    </row>
    <row r="21" spans="1:10" ht="20.100000000000001" customHeight="1" x14ac:dyDescent="0.25">
      <c r="A21" s="31" t="str">
        <f t="shared" si="0"/>
        <v/>
      </c>
      <c r="B21" s="32"/>
      <c r="C21" s="32"/>
      <c r="D21" s="32"/>
      <c r="E21" s="32"/>
      <c r="F21" s="32"/>
      <c r="G21" s="32"/>
      <c r="H21" s="32"/>
      <c r="I21" s="33" t="str">
        <f t="shared" ca="1" si="1"/>
        <v/>
      </c>
      <c r="J21" s="33" t="str">
        <f t="shared" si="2"/>
        <v/>
      </c>
    </row>
    <row r="22" spans="1:10" ht="20.100000000000001" customHeight="1" x14ac:dyDescent="0.25">
      <c r="A22" s="31" t="str">
        <f t="shared" si="0"/>
        <v/>
      </c>
      <c r="B22" s="32"/>
      <c r="C22" s="32"/>
      <c r="D22" s="32"/>
      <c r="E22" s="32"/>
      <c r="F22" s="32"/>
      <c r="G22" s="32"/>
      <c r="H22" s="32"/>
      <c r="I22" s="33" t="str">
        <f t="shared" ca="1" si="1"/>
        <v/>
      </c>
      <c r="J22" s="33" t="str">
        <f t="shared" si="2"/>
        <v/>
      </c>
    </row>
    <row r="23" spans="1:10" ht="20.100000000000001" customHeight="1" x14ac:dyDescent="0.25">
      <c r="A23" s="31" t="str">
        <f t="shared" si="0"/>
        <v/>
      </c>
      <c r="B23" s="32"/>
      <c r="C23" s="32"/>
      <c r="D23" s="32"/>
      <c r="E23" s="32"/>
      <c r="F23" s="32"/>
      <c r="G23" s="32"/>
      <c r="H23" s="32"/>
      <c r="I23" s="33" t="str">
        <f t="shared" ca="1" si="1"/>
        <v/>
      </c>
      <c r="J23" s="33" t="str">
        <f t="shared" si="2"/>
        <v/>
      </c>
    </row>
    <row r="24" spans="1:10" ht="20.100000000000001" customHeight="1" x14ac:dyDescent="0.25">
      <c r="A24" s="31" t="str">
        <f t="shared" si="0"/>
        <v/>
      </c>
      <c r="B24" s="32"/>
      <c r="C24" s="32"/>
      <c r="D24" s="32"/>
      <c r="E24" s="32"/>
      <c r="F24" s="32"/>
      <c r="G24" s="32"/>
      <c r="H24" s="32"/>
      <c r="I24" s="33" t="str">
        <f t="shared" ca="1" si="1"/>
        <v/>
      </c>
      <c r="J24" s="33" t="str">
        <f t="shared" si="2"/>
        <v/>
      </c>
    </row>
    <row r="25" spans="1:10" ht="20.100000000000001" customHeight="1" x14ac:dyDescent="0.25">
      <c r="A25" s="31" t="str">
        <f t="shared" si="0"/>
        <v/>
      </c>
      <c r="B25" s="32"/>
      <c r="C25" s="32"/>
      <c r="D25" s="32"/>
      <c r="E25" s="32"/>
      <c r="F25" s="32"/>
      <c r="G25" s="32"/>
      <c r="H25" s="32"/>
      <c r="I25" s="33" t="str">
        <f t="shared" ca="1" si="1"/>
        <v/>
      </c>
      <c r="J25" s="33" t="str">
        <f t="shared" si="2"/>
        <v/>
      </c>
    </row>
    <row r="26" spans="1:10" ht="20.100000000000001" customHeight="1" x14ac:dyDescent="0.25">
      <c r="A26" s="31" t="str">
        <f t="shared" si="0"/>
        <v/>
      </c>
      <c r="B26" s="32"/>
      <c r="C26" s="32"/>
      <c r="D26" s="32"/>
      <c r="E26" s="32"/>
      <c r="F26" s="32"/>
      <c r="G26" s="32"/>
      <c r="H26" s="32"/>
      <c r="I26" s="33" t="str">
        <f t="shared" ca="1" si="1"/>
        <v/>
      </c>
      <c r="J26" s="33" t="str">
        <f t="shared" si="2"/>
        <v/>
      </c>
    </row>
    <row r="27" spans="1:10" ht="20.100000000000001" customHeight="1" x14ac:dyDescent="0.25">
      <c r="A27" s="31" t="str">
        <f t="shared" si="0"/>
        <v/>
      </c>
      <c r="B27" s="32"/>
      <c r="C27" s="32"/>
      <c r="D27" s="32"/>
      <c r="E27" s="32"/>
      <c r="F27" s="32"/>
      <c r="G27" s="32"/>
      <c r="H27" s="32"/>
      <c r="I27" s="33" t="str">
        <f t="shared" ca="1" si="1"/>
        <v/>
      </c>
      <c r="J27" s="33" t="str">
        <f t="shared" si="2"/>
        <v/>
      </c>
    </row>
    <row r="28" spans="1:10" ht="20.100000000000001" customHeight="1" x14ac:dyDescent="0.25">
      <c r="A28" s="31" t="str">
        <f t="shared" si="0"/>
        <v/>
      </c>
      <c r="B28" s="32"/>
      <c r="C28" s="32"/>
      <c r="D28" s="32"/>
      <c r="E28" s="32"/>
      <c r="F28" s="32"/>
      <c r="G28" s="32"/>
      <c r="H28" s="32"/>
      <c r="I28" s="33" t="str">
        <f t="shared" ca="1" si="1"/>
        <v/>
      </c>
      <c r="J28" s="33" t="str">
        <f t="shared" si="2"/>
        <v/>
      </c>
    </row>
    <row r="29" spans="1:10" ht="20.100000000000001" customHeight="1" x14ac:dyDescent="0.25">
      <c r="A29" s="31" t="str">
        <f t="shared" si="0"/>
        <v/>
      </c>
      <c r="B29" s="32"/>
      <c r="C29" s="32"/>
      <c r="D29" s="32"/>
      <c r="E29" s="32"/>
      <c r="F29" s="32"/>
      <c r="G29" s="32"/>
      <c r="H29" s="32"/>
      <c r="I29" s="33" t="str">
        <f t="shared" ca="1" si="1"/>
        <v/>
      </c>
      <c r="J29" s="33" t="str">
        <f t="shared" si="2"/>
        <v/>
      </c>
    </row>
    <row r="30" spans="1:10" ht="20.100000000000001" customHeight="1" x14ac:dyDescent="0.25">
      <c r="A30" s="31" t="str">
        <f t="shared" si="0"/>
        <v/>
      </c>
      <c r="B30" s="32"/>
      <c r="C30" s="32"/>
      <c r="D30" s="32"/>
      <c r="E30" s="32"/>
      <c r="F30" s="32"/>
      <c r="G30" s="32"/>
      <c r="H30" s="32"/>
      <c r="I30" s="33" t="str">
        <f t="shared" ca="1" si="1"/>
        <v/>
      </c>
      <c r="J30" s="33" t="str">
        <f t="shared" si="2"/>
        <v/>
      </c>
    </row>
    <row r="31" spans="1:10" ht="20.100000000000001" customHeight="1" x14ac:dyDescent="0.25">
      <c r="A31" s="31" t="str">
        <f t="shared" si="0"/>
        <v/>
      </c>
      <c r="B31" s="32"/>
      <c r="C31" s="32"/>
      <c r="D31" s="32"/>
      <c r="E31" s="32"/>
      <c r="F31" s="32"/>
      <c r="G31" s="32"/>
      <c r="H31" s="32"/>
      <c r="I31" s="33" t="str">
        <f t="shared" ca="1" si="1"/>
        <v/>
      </c>
      <c r="J31" s="33" t="str">
        <f t="shared" si="2"/>
        <v/>
      </c>
    </row>
    <row r="32" spans="1:10" ht="20.100000000000001" customHeight="1" x14ac:dyDescent="0.25">
      <c r="A32" s="31" t="str">
        <f t="shared" si="0"/>
        <v/>
      </c>
      <c r="B32" s="32"/>
      <c r="C32" s="32"/>
      <c r="D32" s="32"/>
      <c r="E32" s="32"/>
      <c r="F32" s="32"/>
      <c r="G32" s="32"/>
      <c r="H32" s="32"/>
      <c r="I32" s="33" t="str">
        <f t="shared" ca="1" si="1"/>
        <v/>
      </c>
      <c r="J32" s="33" t="str">
        <f t="shared" si="2"/>
        <v/>
      </c>
    </row>
    <row r="33" spans="1:10" ht="20.100000000000001" customHeight="1" x14ac:dyDescent="0.25">
      <c r="A33" s="31" t="str">
        <f t="shared" si="0"/>
        <v/>
      </c>
      <c r="B33" s="32"/>
      <c r="C33" s="32"/>
      <c r="D33" s="32"/>
      <c r="E33" s="32"/>
      <c r="F33" s="32"/>
      <c r="G33" s="32"/>
      <c r="H33" s="32"/>
      <c r="I33" s="33" t="str">
        <f t="shared" ca="1" si="1"/>
        <v/>
      </c>
      <c r="J33" s="33" t="str">
        <f t="shared" si="2"/>
        <v/>
      </c>
    </row>
    <row r="34" spans="1:10" ht="20.100000000000001" customHeight="1" x14ac:dyDescent="0.25">
      <c r="A34" s="31" t="str">
        <f t="shared" si="0"/>
        <v/>
      </c>
      <c r="B34" s="32"/>
      <c r="C34" s="32"/>
      <c r="D34" s="32"/>
      <c r="E34" s="32"/>
      <c r="F34" s="32"/>
      <c r="G34" s="32"/>
      <c r="H34" s="32"/>
      <c r="I34" s="33" t="str">
        <f t="shared" ca="1" si="1"/>
        <v/>
      </c>
      <c r="J34" s="33" t="str">
        <f t="shared" si="2"/>
        <v/>
      </c>
    </row>
    <row r="35" spans="1:10" ht="20.100000000000001" customHeight="1" x14ac:dyDescent="0.25">
      <c r="A35" s="31" t="str">
        <f t="shared" si="0"/>
        <v/>
      </c>
      <c r="B35" s="32"/>
      <c r="C35" s="32"/>
      <c r="D35" s="32"/>
      <c r="E35" s="32"/>
      <c r="F35" s="32"/>
      <c r="G35" s="32"/>
      <c r="H35" s="32"/>
      <c r="I35" s="33" t="str">
        <f t="shared" ca="1" si="1"/>
        <v/>
      </c>
      <c r="J35" s="33" t="str">
        <f t="shared" si="2"/>
        <v/>
      </c>
    </row>
    <row r="36" spans="1:10" ht="20.100000000000001" customHeight="1" x14ac:dyDescent="0.25">
      <c r="A36" s="31" t="str">
        <f t="shared" si="0"/>
        <v/>
      </c>
      <c r="B36" s="32"/>
      <c r="C36" s="32"/>
      <c r="D36" s="32"/>
      <c r="E36" s="32"/>
      <c r="F36" s="32"/>
      <c r="G36" s="32"/>
      <c r="H36" s="32"/>
      <c r="I36" s="33" t="str">
        <f t="shared" ca="1" si="1"/>
        <v/>
      </c>
      <c r="J36" s="33" t="str">
        <f t="shared" si="2"/>
        <v/>
      </c>
    </row>
    <row r="37" spans="1:10" ht="20.100000000000001" customHeight="1" x14ac:dyDescent="0.25">
      <c r="A37" s="31" t="str">
        <f t="shared" si="0"/>
        <v/>
      </c>
      <c r="B37" s="32"/>
      <c r="C37" s="32"/>
      <c r="D37" s="32"/>
      <c r="E37" s="32"/>
      <c r="F37" s="32"/>
      <c r="G37" s="32"/>
      <c r="H37" s="32"/>
      <c r="I37" s="33" t="str">
        <f t="shared" ca="1" si="1"/>
        <v/>
      </c>
      <c r="J37" s="33" t="str">
        <f t="shared" si="2"/>
        <v/>
      </c>
    </row>
    <row r="38" spans="1:10" ht="20.100000000000001" customHeight="1" x14ac:dyDescent="0.25">
      <c r="A38" s="31" t="str">
        <f t="shared" si="0"/>
        <v/>
      </c>
      <c r="B38" s="32"/>
      <c r="C38" s="32"/>
      <c r="D38" s="32"/>
      <c r="E38" s="32"/>
      <c r="F38" s="32"/>
      <c r="G38" s="32"/>
      <c r="H38" s="32"/>
      <c r="I38" s="33" t="str">
        <f t="shared" ca="1" si="1"/>
        <v/>
      </c>
      <c r="J38" s="33" t="str">
        <f t="shared" si="2"/>
        <v/>
      </c>
    </row>
    <row r="39" spans="1:10" ht="20.100000000000001" customHeight="1" x14ac:dyDescent="0.25">
      <c r="A39" s="31" t="str">
        <f t="shared" si="0"/>
        <v/>
      </c>
      <c r="B39" s="32"/>
      <c r="C39" s="32"/>
      <c r="D39" s="32"/>
      <c r="E39" s="32"/>
      <c r="F39" s="32"/>
      <c r="G39" s="32"/>
      <c r="H39" s="32"/>
      <c r="I39" s="33" t="str">
        <f t="shared" ca="1" si="1"/>
        <v/>
      </c>
      <c r="J39" s="33" t="str">
        <f t="shared" si="2"/>
        <v/>
      </c>
    </row>
    <row r="40" spans="1:10" ht="20.100000000000001" customHeight="1" x14ac:dyDescent="0.25">
      <c r="A40" s="31" t="str">
        <f t="shared" si="0"/>
        <v/>
      </c>
      <c r="B40" s="32"/>
      <c r="C40" s="32"/>
      <c r="D40" s="32"/>
      <c r="E40" s="32"/>
      <c r="F40" s="32"/>
      <c r="G40" s="32"/>
      <c r="H40" s="32"/>
      <c r="I40" s="33" t="str">
        <f t="shared" ca="1" si="1"/>
        <v/>
      </c>
      <c r="J40" s="33" t="str">
        <f t="shared" si="2"/>
        <v/>
      </c>
    </row>
    <row r="41" spans="1:10" ht="20.100000000000001" customHeight="1" x14ac:dyDescent="0.25">
      <c r="A41" s="31" t="str">
        <f t="shared" si="0"/>
        <v/>
      </c>
      <c r="B41" s="32"/>
      <c r="C41" s="32"/>
      <c r="D41" s="32"/>
      <c r="E41" s="32"/>
      <c r="F41" s="32"/>
      <c r="G41" s="32"/>
      <c r="H41" s="32"/>
      <c r="I41" s="33" t="str">
        <f t="shared" ca="1" si="1"/>
        <v/>
      </c>
      <c r="J41" s="33" t="str">
        <f t="shared" si="2"/>
        <v/>
      </c>
    </row>
    <row r="42" spans="1:10" ht="20.100000000000001" customHeight="1" x14ac:dyDescent="0.25">
      <c r="A42" s="31" t="str">
        <f t="shared" si="0"/>
        <v/>
      </c>
      <c r="B42" s="32"/>
      <c r="C42" s="32"/>
      <c r="D42" s="32"/>
      <c r="E42" s="32"/>
      <c r="F42" s="32"/>
      <c r="G42" s="32"/>
      <c r="H42" s="32"/>
      <c r="I42" s="33" t="str">
        <f t="shared" ca="1" si="1"/>
        <v/>
      </c>
      <c r="J42" s="33" t="str">
        <f t="shared" si="2"/>
        <v/>
      </c>
    </row>
    <row r="43" spans="1:10" ht="20.100000000000001" customHeight="1" x14ac:dyDescent="0.25">
      <c r="A43" s="31" t="str">
        <f t="shared" si="0"/>
        <v/>
      </c>
      <c r="B43" s="32"/>
      <c r="C43" s="32"/>
      <c r="D43" s="32"/>
      <c r="E43" s="32"/>
      <c r="F43" s="32"/>
      <c r="G43" s="32"/>
      <c r="H43" s="32"/>
      <c r="I43" s="33" t="str">
        <f t="shared" ca="1" si="1"/>
        <v/>
      </c>
      <c r="J43" s="33" t="str">
        <f t="shared" si="2"/>
        <v/>
      </c>
    </row>
    <row r="44" spans="1:10" ht="20.100000000000001" customHeight="1" x14ac:dyDescent="0.25">
      <c r="A44" s="31" t="str">
        <f t="shared" si="0"/>
        <v/>
      </c>
      <c r="B44" s="32"/>
      <c r="C44" s="32"/>
      <c r="D44" s="32"/>
      <c r="E44" s="32"/>
      <c r="F44" s="32"/>
      <c r="G44" s="32"/>
      <c r="H44" s="32"/>
      <c r="I44" s="33" t="str">
        <f t="shared" ca="1" si="1"/>
        <v/>
      </c>
      <c r="J44" s="33" t="str">
        <f t="shared" si="2"/>
        <v/>
      </c>
    </row>
    <row r="45" spans="1:10" ht="20.100000000000001" customHeight="1" x14ac:dyDescent="0.25">
      <c r="A45" s="31" t="str">
        <f t="shared" si="0"/>
        <v/>
      </c>
      <c r="B45" s="32"/>
      <c r="C45" s="32"/>
      <c r="D45" s="32"/>
      <c r="E45" s="32"/>
      <c r="F45" s="32"/>
      <c r="G45" s="32"/>
      <c r="H45" s="32"/>
      <c r="I45" s="33" t="str">
        <f t="shared" ca="1" si="1"/>
        <v/>
      </c>
      <c r="J45" s="33" t="str">
        <f t="shared" si="2"/>
        <v/>
      </c>
    </row>
    <row r="46" spans="1:10" ht="20.100000000000001" customHeight="1" x14ac:dyDescent="0.25">
      <c r="A46" s="31" t="str">
        <f t="shared" si="0"/>
        <v/>
      </c>
      <c r="B46" s="32"/>
      <c r="C46" s="32"/>
      <c r="D46" s="32"/>
      <c r="E46" s="32"/>
      <c r="F46" s="32"/>
      <c r="G46" s="32"/>
      <c r="H46" s="32"/>
      <c r="I46" s="33" t="str">
        <f t="shared" ca="1" si="1"/>
        <v/>
      </c>
      <c r="J46" s="33" t="str">
        <f t="shared" si="2"/>
        <v/>
      </c>
    </row>
    <row r="47" spans="1:10" ht="20.100000000000001" customHeight="1" x14ac:dyDescent="0.25">
      <c r="A47" s="31" t="str">
        <f t="shared" si="0"/>
        <v/>
      </c>
      <c r="B47" s="32"/>
      <c r="C47" s="32"/>
      <c r="D47" s="32"/>
      <c r="E47" s="32"/>
      <c r="F47" s="32"/>
      <c r="G47" s="32"/>
      <c r="H47" s="32"/>
      <c r="I47" s="33" t="str">
        <f t="shared" ca="1" si="1"/>
        <v/>
      </c>
      <c r="J47" s="33" t="str">
        <f t="shared" si="2"/>
        <v/>
      </c>
    </row>
    <row r="48" spans="1:10" ht="20.100000000000001" customHeight="1" x14ac:dyDescent="0.25">
      <c r="A48" s="31" t="str">
        <f t="shared" si="0"/>
        <v/>
      </c>
      <c r="B48" s="32"/>
      <c r="C48" s="32"/>
      <c r="D48" s="32"/>
      <c r="E48" s="32"/>
      <c r="F48" s="32"/>
      <c r="G48" s="32"/>
      <c r="H48" s="32"/>
      <c r="I48" s="33" t="str">
        <f t="shared" ca="1" si="1"/>
        <v/>
      </c>
      <c r="J48" s="33" t="str">
        <f t="shared" si="2"/>
        <v/>
      </c>
    </row>
    <row r="49" spans="1:10" ht="20.100000000000001" customHeight="1" x14ac:dyDescent="0.25">
      <c r="A49" s="31" t="str">
        <f t="shared" si="0"/>
        <v/>
      </c>
      <c r="B49" s="32"/>
      <c r="C49" s="32"/>
      <c r="D49" s="32"/>
      <c r="E49" s="32"/>
      <c r="F49" s="32"/>
      <c r="G49" s="32"/>
      <c r="H49" s="32"/>
      <c r="I49" s="33" t="str">
        <f t="shared" ca="1" si="1"/>
        <v/>
      </c>
      <c r="J49" s="33" t="str">
        <f t="shared" si="2"/>
        <v/>
      </c>
    </row>
    <row r="50" spans="1:10" ht="20.100000000000001" customHeight="1" x14ac:dyDescent="0.25">
      <c r="A50" s="31" t="str">
        <f t="shared" si="0"/>
        <v/>
      </c>
      <c r="B50" s="32"/>
      <c r="C50" s="32"/>
      <c r="D50" s="32"/>
      <c r="E50" s="32"/>
      <c r="F50" s="32"/>
      <c r="G50" s="32"/>
      <c r="H50" s="32"/>
      <c r="I50" s="33" t="str">
        <f t="shared" ca="1" si="1"/>
        <v/>
      </c>
      <c r="J50" s="33" t="str">
        <f t="shared" si="2"/>
        <v/>
      </c>
    </row>
    <row r="51" spans="1:10" ht="20.100000000000001" customHeight="1" x14ac:dyDescent="0.25">
      <c r="A51" s="31" t="str">
        <f t="shared" si="0"/>
        <v/>
      </c>
      <c r="B51" s="32"/>
      <c r="C51" s="32"/>
      <c r="D51" s="32"/>
      <c r="E51" s="32"/>
      <c r="F51" s="32"/>
      <c r="G51" s="32"/>
      <c r="H51" s="32"/>
      <c r="I51" s="33" t="str">
        <f t="shared" ca="1" si="1"/>
        <v/>
      </c>
      <c r="J51" s="33" t="str">
        <f t="shared" si="2"/>
        <v/>
      </c>
    </row>
    <row r="52" spans="1:10" ht="20.100000000000001" customHeight="1" x14ac:dyDescent="0.25">
      <c r="A52" s="31" t="str">
        <f t="shared" si="0"/>
        <v/>
      </c>
      <c r="B52" s="32"/>
      <c r="C52" s="32"/>
      <c r="D52" s="32"/>
      <c r="E52" s="32"/>
      <c r="F52" s="32"/>
      <c r="G52" s="32"/>
      <c r="H52" s="32"/>
      <c r="I52" s="33" t="str">
        <f t="shared" ca="1" si="1"/>
        <v/>
      </c>
      <c r="J52" s="33" t="str">
        <f t="shared" si="2"/>
        <v/>
      </c>
    </row>
    <row r="53" spans="1:10" ht="20.100000000000001" customHeight="1" x14ac:dyDescent="0.25">
      <c r="A53" s="31" t="str">
        <f t="shared" si="0"/>
        <v/>
      </c>
      <c r="B53" s="32"/>
      <c r="C53" s="32"/>
      <c r="D53" s="32"/>
      <c r="E53" s="32"/>
      <c r="F53" s="32"/>
      <c r="G53" s="32"/>
      <c r="H53" s="32"/>
      <c r="I53" s="33" t="str">
        <f t="shared" ca="1" si="1"/>
        <v/>
      </c>
      <c r="J53" s="33" t="str">
        <f t="shared" si="2"/>
        <v/>
      </c>
    </row>
    <row r="54" spans="1:10" ht="20.100000000000001" customHeight="1" x14ac:dyDescent="0.25">
      <c r="A54" s="31" t="str">
        <f t="shared" si="0"/>
        <v/>
      </c>
      <c r="B54" s="32"/>
      <c r="C54" s="32"/>
      <c r="D54" s="32"/>
      <c r="E54" s="32"/>
      <c r="F54" s="32"/>
      <c r="G54" s="32"/>
      <c r="H54" s="32"/>
      <c r="I54" s="33" t="str">
        <f t="shared" ca="1" si="1"/>
        <v/>
      </c>
      <c r="J54" s="33" t="str">
        <f t="shared" si="2"/>
        <v/>
      </c>
    </row>
    <row r="55" spans="1:10" ht="20.100000000000001" customHeight="1" x14ac:dyDescent="0.25">
      <c r="A55" s="31" t="str">
        <f t="shared" si="0"/>
        <v/>
      </c>
      <c r="B55" s="32"/>
      <c r="C55" s="32"/>
      <c r="D55" s="32"/>
      <c r="E55" s="32"/>
      <c r="F55" s="32"/>
      <c r="G55" s="32"/>
      <c r="H55" s="32"/>
      <c r="I55" s="33" t="str">
        <f t="shared" ca="1" si="1"/>
        <v/>
      </c>
      <c r="J55" s="33" t="str">
        <f t="shared" si="2"/>
        <v/>
      </c>
    </row>
    <row r="56" spans="1:10" ht="20.100000000000001" customHeight="1" x14ac:dyDescent="0.25">
      <c r="A56" s="31" t="str">
        <f t="shared" si="0"/>
        <v/>
      </c>
      <c r="B56" s="32"/>
      <c r="C56" s="32"/>
      <c r="D56" s="32"/>
      <c r="E56" s="32"/>
      <c r="F56" s="32"/>
      <c r="G56" s="32"/>
      <c r="H56" s="32"/>
      <c r="I56" s="33" t="str">
        <f t="shared" ca="1" si="1"/>
        <v/>
      </c>
      <c r="J56" s="33" t="str">
        <f t="shared" si="2"/>
        <v/>
      </c>
    </row>
    <row r="57" spans="1:10" ht="20.100000000000001" customHeight="1" x14ac:dyDescent="0.25">
      <c r="A57" s="31" t="str">
        <f t="shared" si="0"/>
        <v/>
      </c>
      <c r="B57" s="32"/>
      <c r="C57" s="32"/>
      <c r="D57" s="32"/>
      <c r="E57" s="32"/>
      <c r="F57" s="32"/>
      <c r="G57" s="32"/>
      <c r="H57" s="32"/>
      <c r="I57" s="33" t="str">
        <f t="shared" ca="1" si="1"/>
        <v/>
      </c>
      <c r="J57" s="33" t="str">
        <f t="shared" si="2"/>
        <v/>
      </c>
    </row>
    <row r="58" spans="1:10" ht="20.100000000000001" customHeight="1" x14ac:dyDescent="0.25">
      <c r="A58" s="31" t="str">
        <f t="shared" si="0"/>
        <v/>
      </c>
      <c r="B58" s="32"/>
      <c r="C58" s="32"/>
      <c r="D58" s="32"/>
      <c r="E58" s="32"/>
      <c r="F58" s="32"/>
      <c r="G58" s="32"/>
      <c r="H58" s="32"/>
      <c r="I58" s="33" t="str">
        <f t="shared" ca="1" si="1"/>
        <v/>
      </c>
      <c r="J58" s="33" t="str">
        <f t="shared" si="2"/>
        <v/>
      </c>
    </row>
    <row r="59" spans="1:10" ht="20.100000000000001" customHeight="1" x14ac:dyDescent="0.25">
      <c r="A59" s="31" t="str">
        <f t="shared" si="0"/>
        <v/>
      </c>
      <c r="B59" s="32"/>
      <c r="C59" s="32"/>
      <c r="D59" s="32"/>
      <c r="E59" s="32"/>
      <c r="F59" s="32"/>
      <c r="G59" s="32"/>
      <c r="H59" s="32"/>
      <c r="I59" s="33" t="str">
        <f t="shared" ca="1" si="1"/>
        <v/>
      </c>
      <c r="J59" s="33" t="str">
        <f t="shared" si="2"/>
        <v/>
      </c>
    </row>
    <row r="60" spans="1:10" ht="20.100000000000001" customHeight="1" x14ac:dyDescent="0.25">
      <c r="A60" s="31" t="str">
        <f t="shared" si="0"/>
        <v/>
      </c>
      <c r="B60" s="32"/>
      <c r="C60" s="32"/>
      <c r="D60" s="32"/>
      <c r="E60" s="32"/>
      <c r="F60" s="32"/>
      <c r="G60" s="32"/>
      <c r="H60" s="32"/>
      <c r="I60" s="33" t="str">
        <f t="shared" ca="1" si="1"/>
        <v/>
      </c>
      <c r="J60" s="33" t="str">
        <f t="shared" si="2"/>
        <v/>
      </c>
    </row>
    <row r="61" spans="1:10" ht="20.100000000000001" customHeight="1" x14ac:dyDescent="0.25">
      <c r="A61" s="31" t="str">
        <f t="shared" si="0"/>
        <v/>
      </c>
      <c r="B61" s="32"/>
      <c r="C61" s="32"/>
      <c r="D61" s="32"/>
      <c r="E61" s="32"/>
      <c r="F61" s="32"/>
      <c r="G61" s="32"/>
      <c r="H61" s="32"/>
      <c r="I61" s="33" t="str">
        <f t="shared" ca="1" si="1"/>
        <v/>
      </c>
      <c r="J61" s="33" t="str">
        <f t="shared" si="2"/>
        <v/>
      </c>
    </row>
    <row r="62" spans="1:10" ht="20.100000000000001" customHeight="1" x14ac:dyDescent="0.25">
      <c r="A62" s="31" t="str">
        <f t="shared" si="0"/>
        <v/>
      </c>
      <c r="B62" s="32"/>
      <c r="C62" s="32"/>
      <c r="D62" s="32"/>
      <c r="E62" s="32"/>
      <c r="F62" s="32"/>
      <c r="G62" s="32"/>
      <c r="H62" s="32"/>
      <c r="I62" s="33" t="str">
        <f t="shared" ca="1" si="1"/>
        <v/>
      </c>
      <c r="J62" s="33" t="str">
        <f t="shared" si="2"/>
        <v/>
      </c>
    </row>
    <row r="63" spans="1:10" ht="20.100000000000001" customHeight="1" x14ac:dyDescent="0.25">
      <c r="A63" s="31" t="str">
        <f t="shared" si="0"/>
        <v/>
      </c>
      <c r="B63" s="32"/>
      <c r="C63" s="32"/>
      <c r="D63" s="32"/>
      <c r="E63" s="32"/>
      <c r="F63" s="32"/>
      <c r="G63" s="32"/>
      <c r="H63" s="32"/>
      <c r="I63" s="33" t="str">
        <f t="shared" ca="1" si="1"/>
        <v/>
      </c>
      <c r="J63" s="33" t="str">
        <f t="shared" si="2"/>
        <v/>
      </c>
    </row>
    <row r="64" spans="1:10" ht="20.100000000000001" customHeight="1" x14ac:dyDescent="0.25">
      <c r="A64" s="31" t="str">
        <f t="shared" si="0"/>
        <v/>
      </c>
      <c r="B64" s="32"/>
      <c r="C64" s="32"/>
      <c r="D64" s="32"/>
      <c r="E64" s="32"/>
      <c r="F64" s="32"/>
      <c r="G64" s="32"/>
      <c r="H64" s="32"/>
      <c r="I64" s="33" t="str">
        <f t="shared" ca="1" si="1"/>
        <v/>
      </c>
      <c r="J64" s="33" t="str">
        <f t="shared" si="2"/>
        <v/>
      </c>
    </row>
    <row r="65" spans="1:10" ht="20.100000000000001" customHeight="1" x14ac:dyDescent="0.25">
      <c r="A65" s="31" t="str">
        <f t="shared" si="0"/>
        <v/>
      </c>
      <c r="B65" s="32"/>
      <c r="C65" s="32"/>
      <c r="D65" s="32"/>
      <c r="E65" s="32"/>
      <c r="F65" s="32"/>
      <c r="G65" s="32"/>
      <c r="H65" s="32"/>
      <c r="I65" s="33" t="str">
        <f t="shared" ca="1" si="1"/>
        <v/>
      </c>
      <c r="J65" s="33" t="str">
        <f t="shared" si="2"/>
        <v/>
      </c>
    </row>
    <row r="66" spans="1:10" ht="20.100000000000001" customHeight="1" x14ac:dyDescent="0.25">
      <c r="A66" s="31" t="str">
        <f t="shared" si="0"/>
        <v/>
      </c>
      <c r="B66" s="32"/>
      <c r="C66" s="32"/>
      <c r="D66" s="32"/>
      <c r="E66" s="32"/>
      <c r="F66" s="32"/>
      <c r="G66" s="32"/>
      <c r="H66" s="32"/>
      <c r="I66" s="33" t="str">
        <f t="shared" ca="1" si="1"/>
        <v/>
      </c>
      <c r="J66" s="33" t="str">
        <f t="shared" si="2"/>
        <v/>
      </c>
    </row>
    <row r="67" spans="1:10" ht="20.100000000000001" customHeight="1" x14ac:dyDescent="0.25">
      <c r="A67" s="31" t="str">
        <f t="shared" si="0"/>
        <v/>
      </c>
      <c r="B67" s="32"/>
      <c r="C67" s="32"/>
      <c r="D67" s="32"/>
      <c r="E67" s="32"/>
      <c r="F67" s="32"/>
      <c r="G67" s="32"/>
      <c r="H67" s="32"/>
      <c r="I67" s="33" t="str">
        <f t="shared" ca="1" si="1"/>
        <v/>
      </c>
      <c r="J67" s="33" t="str">
        <f t="shared" si="2"/>
        <v/>
      </c>
    </row>
    <row r="68" spans="1:10" ht="20.100000000000001" customHeight="1" x14ac:dyDescent="0.25">
      <c r="A68" s="31" t="str">
        <f t="shared" si="0"/>
        <v/>
      </c>
      <c r="B68" s="32"/>
      <c r="C68" s="32"/>
      <c r="D68" s="32"/>
      <c r="E68" s="32"/>
      <c r="F68" s="32"/>
      <c r="G68" s="32"/>
      <c r="H68" s="32"/>
      <c r="I68" s="33" t="str">
        <f t="shared" ca="1" si="1"/>
        <v/>
      </c>
      <c r="J68" s="33" t="str">
        <f t="shared" si="2"/>
        <v/>
      </c>
    </row>
    <row r="69" spans="1:10" ht="20.100000000000001" customHeight="1" x14ac:dyDescent="0.25">
      <c r="A69" s="31" t="str">
        <f t="shared" ref="A69:A132" si="3">IF(B69="","","ACC"&amp;TEXT(ROW()-4,"0000"))</f>
        <v/>
      </c>
      <c r="B69" s="32"/>
      <c r="C69" s="32"/>
      <c r="D69" s="32"/>
      <c r="E69" s="32"/>
      <c r="F69" s="32"/>
      <c r="G69" s="32"/>
      <c r="H69" s="32"/>
      <c r="I69" s="33" t="str">
        <f t="shared" ref="I69:I132" ca="1" si="4">IF(B69="","",TEXT(TODAY(),"dd/mm/yyyy"))</f>
        <v/>
      </c>
      <c r="J69" s="33" t="str">
        <f t="shared" ref="J69:J132" si="5">IF(B69="","",IF(ISNUMBER(H69),IF(H69&gt;=10,"Active","⚠️ Below Min Balance"),"Pending"))</f>
        <v/>
      </c>
    </row>
    <row r="70" spans="1:10" ht="20.100000000000001" customHeight="1" x14ac:dyDescent="0.25">
      <c r="A70" s="31" t="str">
        <f t="shared" si="3"/>
        <v/>
      </c>
      <c r="B70" s="32"/>
      <c r="C70" s="32"/>
      <c r="D70" s="32"/>
      <c r="E70" s="32"/>
      <c r="F70" s="32"/>
      <c r="G70" s="32"/>
      <c r="H70" s="32"/>
      <c r="I70" s="33" t="str">
        <f t="shared" ca="1" si="4"/>
        <v/>
      </c>
      <c r="J70" s="33" t="str">
        <f t="shared" si="5"/>
        <v/>
      </c>
    </row>
    <row r="71" spans="1:10" ht="20.100000000000001" customHeight="1" x14ac:dyDescent="0.25">
      <c r="A71" s="31" t="str">
        <f t="shared" si="3"/>
        <v/>
      </c>
      <c r="B71" s="32"/>
      <c r="C71" s="32"/>
      <c r="D71" s="32"/>
      <c r="E71" s="32"/>
      <c r="F71" s="32"/>
      <c r="G71" s="32"/>
      <c r="H71" s="32"/>
      <c r="I71" s="33" t="str">
        <f t="shared" ca="1" si="4"/>
        <v/>
      </c>
      <c r="J71" s="33" t="str">
        <f t="shared" si="5"/>
        <v/>
      </c>
    </row>
    <row r="72" spans="1:10" ht="20.100000000000001" customHeight="1" x14ac:dyDescent="0.25">
      <c r="A72" s="31" t="str">
        <f t="shared" si="3"/>
        <v/>
      </c>
      <c r="B72" s="32"/>
      <c r="C72" s="32"/>
      <c r="D72" s="32"/>
      <c r="E72" s="32"/>
      <c r="F72" s="32"/>
      <c r="G72" s="32"/>
      <c r="H72" s="32"/>
      <c r="I72" s="33" t="str">
        <f t="shared" ca="1" si="4"/>
        <v/>
      </c>
      <c r="J72" s="33" t="str">
        <f t="shared" si="5"/>
        <v/>
      </c>
    </row>
    <row r="73" spans="1:10" ht="20.100000000000001" customHeight="1" x14ac:dyDescent="0.25">
      <c r="A73" s="31" t="str">
        <f t="shared" si="3"/>
        <v/>
      </c>
      <c r="B73" s="32"/>
      <c r="C73" s="32"/>
      <c r="D73" s="32"/>
      <c r="E73" s="32"/>
      <c r="F73" s="32"/>
      <c r="G73" s="32"/>
      <c r="H73" s="32"/>
      <c r="I73" s="33" t="str">
        <f t="shared" ca="1" si="4"/>
        <v/>
      </c>
      <c r="J73" s="33" t="str">
        <f t="shared" si="5"/>
        <v/>
      </c>
    </row>
    <row r="74" spans="1:10" ht="20.100000000000001" customHeight="1" x14ac:dyDescent="0.25">
      <c r="A74" s="31" t="str">
        <f t="shared" si="3"/>
        <v/>
      </c>
      <c r="B74" s="32"/>
      <c r="C74" s="32"/>
      <c r="D74" s="32"/>
      <c r="E74" s="32"/>
      <c r="F74" s="32"/>
      <c r="G74" s="32"/>
      <c r="H74" s="32"/>
      <c r="I74" s="33" t="str">
        <f t="shared" ca="1" si="4"/>
        <v/>
      </c>
      <c r="J74" s="33" t="str">
        <f t="shared" si="5"/>
        <v/>
      </c>
    </row>
    <row r="75" spans="1:10" ht="20.100000000000001" customHeight="1" x14ac:dyDescent="0.25">
      <c r="A75" s="31" t="str">
        <f t="shared" si="3"/>
        <v/>
      </c>
      <c r="B75" s="32"/>
      <c r="C75" s="32"/>
      <c r="D75" s="32"/>
      <c r="E75" s="32"/>
      <c r="F75" s="32"/>
      <c r="G75" s="32"/>
      <c r="H75" s="32"/>
      <c r="I75" s="33" t="str">
        <f t="shared" ca="1" si="4"/>
        <v/>
      </c>
      <c r="J75" s="33" t="str">
        <f t="shared" si="5"/>
        <v/>
      </c>
    </row>
    <row r="76" spans="1:10" ht="20.100000000000001" customHeight="1" x14ac:dyDescent="0.25">
      <c r="A76" s="31" t="str">
        <f t="shared" si="3"/>
        <v/>
      </c>
      <c r="B76" s="32"/>
      <c r="C76" s="32"/>
      <c r="D76" s="32"/>
      <c r="E76" s="32"/>
      <c r="F76" s="32"/>
      <c r="G76" s="32"/>
      <c r="H76" s="32"/>
      <c r="I76" s="33" t="str">
        <f t="shared" ca="1" si="4"/>
        <v/>
      </c>
      <c r="J76" s="33" t="str">
        <f t="shared" si="5"/>
        <v/>
      </c>
    </row>
    <row r="77" spans="1:10" ht="20.100000000000001" customHeight="1" x14ac:dyDescent="0.25">
      <c r="A77" s="31" t="str">
        <f t="shared" si="3"/>
        <v/>
      </c>
      <c r="B77" s="32"/>
      <c r="C77" s="32"/>
      <c r="D77" s="32"/>
      <c r="E77" s="32"/>
      <c r="F77" s="32"/>
      <c r="G77" s="32"/>
      <c r="H77" s="32"/>
      <c r="I77" s="33" t="str">
        <f t="shared" ca="1" si="4"/>
        <v/>
      </c>
      <c r="J77" s="33" t="str">
        <f t="shared" si="5"/>
        <v/>
      </c>
    </row>
    <row r="78" spans="1:10" ht="20.100000000000001" customHeight="1" x14ac:dyDescent="0.25">
      <c r="A78" s="31" t="str">
        <f t="shared" si="3"/>
        <v/>
      </c>
      <c r="B78" s="32"/>
      <c r="C78" s="32"/>
      <c r="D78" s="32"/>
      <c r="E78" s="32"/>
      <c r="F78" s="32"/>
      <c r="G78" s="32"/>
      <c r="H78" s="32"/>
      <c r="I78" s="33" t="str">
        <f t="shared" ca="1" si="4"/>
        <v/>
      </c>
      <c r="J78" s="33" t="str">
        <f t="shared" si="5"/>
        <v/>
      </c>
    </row>
    <row r="79" spans="1:10" ht="20.100000000000001" customHeight="1" x14ac:dyDescent="0.25">
      <c r="A79" s="31" t="str">
        <f t="shared" si="3"/>
        <v/>
      </c>
      <c r="B79" s="32"/>
      <c r="C79" s="32"/>
      <c r="D79" s="32"/>
      <c r="E79" s="32"/>
      <c r="F79" s="32"/>
      <c r="G79" s="32"/>
      <c r="H79" s="32"/>
      <c r="I79" s="33" t="str">
        <f t="shared" ca="1" si="4"/>
        <v/>
      </c>
      <c r="J79" s="33" t="str">
        <f t="shared" si="5"/>
        <v/>
      </c>
    </row>
    <row r="80" spans="1:10" ht="20.100000000000001" customHeight="1" x14ac:dyDescent="0.25">
      <c r="A80" s="31" t="str">
        <f t="shared" si="3"/>
        <v/>
      </c>
      <c r="B80" s="32"/>
      <c r="C80" s="32"/>
      <c r="D80" s="32"/>
      <c r="E80" s="32"/>
      <c r="F80" s="32"/>
      <c r="G80" s="32"/>
      <c r="H80" s="32"/>
      <c r="I80" s="33" t="str">
        <f t="shared" ca="1" si="4"/>
        <v/>
      </c>
      <c r="J80" s="33" t="str">
        <f t="shared" si="5"/>
        <v/>
      </c>
    </row>
    <row r="81" spans="1:10" ht="20.100000000000001" customHeight="1" x14ac:dyDescent="0.25">
      <c r="A81" s="31" t="str">
        <f t="shared" si="3"/>
        <v/>
      </c>
      <c r="B81" s="32"/>
      <c r="C81" s="32"/>
      <c r="D81" s="32"/>
      <c r="E81" s="32"/>
      <c r="F81" s="32"/>
      <c r="G81" s="32"/>
      <c r="H81" s="32"/>
      <c r="I81" s="33" t="str">
        <f t="shared" ca="1" si="4"/>
        <v/>
      </c>
      <c r="J81" s="33" t="str">
        <f t="shared" si="5"/>
        <v/>
      </c>
    </row>
    <row r="82" spans="1:10" ht="20.100000000000001" customHeight="1" x14ac:dyDescent="0.25">
      <c r="A82" s="31" t="str">
        <f t="shared" si="3"/>
        <v/>
      </c>
      <c r="B82" s="32"/>
      <c r="C82" s="32"/>
      <c r="D82" s="32"/>
      <c r="E82" s="32"/>
      <c r="F82" s="32"/>
      <c r="G82" s="32"/>
      <c r="H82" s="32"/>
      <c r="I82" s="33" t="str">
        <f t="shared" ca="1" si="4"/>
        <v/>
      </c>
      <c r="J82" s="33" t="str">
        <f t="shared" si="5"/>
        <v/>
      </c>
    </row>
    <row r="83" spans="1:10" ht="20.100000000000001" customHeight="1" x14ac:dyDescent="0.25">
      <c r="A83" s="31" t="str">
        <f t="shared" si="3"/>
        <v/>
      </c>
      <c r="B83" s="32"/>
      <c r="C83" s="32"/>
      <c r="D83" s="32"/>
      <c r="E83" s="32"/>
      <c r="F83" s="32"/>
      <c r="G83" s="32"/>
      <c r="H83" s="32"/>
      <c r="I83" s="33" t="str">
        <f t="shared" ca="1" si="4"/>
        <v/>
      </c>
      <c r="J83" s="33" t="str">
        <f t="shared" si="5"/>
        <v/>
      </c>
    </row>
    <row r="84" spans="1:10" ht="20.100000000000001" customHeight="1" x14ac:dyDescent="0.25">
      <c r="A84" s="31" t="str">
        <f t="shared" si="3"/>
        <v/>
      </c>
      <c r="B84" s="32"/>
      <c r="C84" s="32"/>
      <c r="D84" s="32"/>
      <c r="E84" s="32"/>
      <c r="F84" s="32"/>
      <c r="G84" s="32"/>
      <c r="H84" s="32"/>
      <c r="I84" s="33" t="str">
        <f t="shared" ca="1" si="4"/>
        <v/>
      </c>
      <c r="J84" s="33" t="str">
        <f t="shared" si="5"/>
        <v/>
      </c>
    </row>
    <row r="85" spans="1:10" ht="20.100000000000001" customHeight="1" x14ac:dyDescent="0.25">
      <c r="A85" s="31" t="str">
        <f t="shared" si="3"/>
        <v/>
      </c>
      <c r="B85" s="32"/>
      <c r="C85" s="32"/>
      <c r="D85" s="32"/>
      <c r="E85" s="32"/>
      <c r="F85" s="32"/>
      <c r="G85" s="32"/>
      <c r="H85" s="32"/>
      <c r="I85" s="33" t="str">
        <f t="shared" ca="1" si="4"/>
        <v/>
      </c>
      <c r="J85" s="33" t="str">
        <f t="shared" si="5"/>
        <v/>
      </c>
    </row>
    <row r="86" spans="1:10" ht="20.100000000000001" customHeight="1" x14ac:dyDescent="0.25">
      <c r="A86" s="31" t="str">
        <f t="shared" si="3"/>
        <v/>
      </c>
      <c r="B86" s="32"/>
      <c r="C86" s="32"/>
      <c r="D86" s="32"/>
      <c r="E86" s="32"/>
      <c r="F86" s="32"/>
      <c r="G86" s="32"/>
      <c r="H86" s="32"/>
      <c r="I86" s="33" t="str">
        <f t="shared" ca="1" si="4"/>
        <v/>
      </c>
      <c r="J86" s="33" t="str">
        <f t="shared" si="5"/>
        <v/>
      </c>
    </row>
    <row r="87" spans="1:10" ht="20.100000000000001" customHeight="1" x14ac:dyDescent="0.25">
      <c r="A87" s="31" t="str">
        <f t="shared" si="3"/>
        <v/>
      </c>
      <c r="B87" s="32"/>
      <c r="C87" s="32"/>
      <c r="D87" s="32"/>
      <c r="E87" s="32"/>
      <c r="F87" s="32"/>
      <c r="G87" s="32"/>
      <c r="H87" s="32"/>
      <c r="I87" s="33" t="str">
        <f t="shared" ca="1" si="4"/>
        <v/>
      </c>
      <c r="J87" s="33" t="str">
        <f t="shared" si="5"/>
        <v/>
      </c>
    </row>
    <row r="88" spans="1:10" ht="20.100000000000001" customHeight="1" x14ac:dyDescent="0.25">
      <c r="A88" s="31" t="str">
        <f t="shared" si="3"/>
        <v/>
      </c>
      <c r="B88" s="32"/>
      <c r="C88" s="32"/>
      <c r="D88" s="32"/>
      <c r="E88" s="32"/>
      <c r="F88" s="32"/>
      <c r="G88" s="32"/>
      <c r="H88" s="32"/>
      <c r="I88" s="33" t="str">
        <f t="shared" ca="1" si="4"/>
        <v/>
      </c>
      <c r="J88" s="33" t="str">
        <f t="shared" si="5"/>
        <v/>
      </c>
    </row>
    <row r="89" spans="1:10" ht="20.100000000000001" customHeight="1" x14ac:dyDescent="0.25">
      <c r="A89" s="31" t="str">
        <f t="shared" si="3"/>
        <v/>
      </c>
      <c r="B89" s="32"/>
      <c r="C89" s="32"/>
      <c r="D89" s="32"/>
      <c r="E89" s="32"/>
      <c r="F89" s="32"/>
      <c r="G89" s="32"/>
      <c r="H89" s="32"/>
      <c r="I89" s="33" t="str">
        <f t="shared" ca="1" si="4"/>
        <v/>
      </c>
      <c r="J89" s="33" t="str">
        <f t="shared" si="5"/>
        <v/>
      </c>
    </row>
    <row r="90" spans="1:10" ht="20.100000000000001" customHeight="1" x14ac:dyDescent="0.25">
      <c r="A90" s="31" t="str">
        <f t="shared" si="3"/>
        <v/>
      </c>
      <c r="B90" s="32"/>
      <c r="C90" s="32"/>
      <c r="D90" s="32"/>
      <c r="E90" s="32"/>
      <c r="F90" s="32"/>
      <c r="G90" s="32"/>
      <c r="H90" s="32"/>
      <c r="I90" s="33" t="str">
        <f t="shared" ca="1" si="4"/>
        <v/>
      </c>
      <c r="J90" s="33" t="str">
        <f t="shared" si="5"/>
        <v/>
      </c>
    </row>
    <row r="91" spans="1:10" ht="20.100000000000001" customHeight="1" x14ac:dyDescent="0.25">
      <c r="A91" s="31" t="str">
        <f t="shared" si="3"/>
        <v/>
      </c>
      <c r="B91" s="32"/>
      <c r="C91" s="32"/>
      <c r="D91" s="32"/>
      <c r="E91" s="32"/>
      <c r="F91" s="32"/>
      <c r="G91" s="32"/>
      <c r="H91" s="32"/>
      <c r="I91" s="33" t="str">
        <f t="shared" ca="1" si="4"/>
        <v/>
      </c>
      <c r="J91" s="33" t="str">
        <f t="shared" si="5"/>
        <v/>
      </c>
    </row>
    <row r="92" spans="1:10" ht="20.100000000000001" customHeight="1" x14ac:dyDescent="0.25">
      <c r="A92" s="31" t="str">
        <f t="shared" si="3"/>
        <v/>
      </c>
      <c r="B92" s="32"/>
      <c r="C92" s="32"/>
      <c r="D92" s="32"/>
      <c r="E92" s="32"/>
      <c r="F92" s="32"/>
      <c r="G92" s="32"/>
      <c r="H92" s="32"/>
      <c r="I92" s="33" t="str">
        <f t="shared" ca="1" si="4"/>
        <v/>
      </c>
      <c r="J92" s="33" t="str">
        <f t="shared" si="5"/>
        <v/>
      </c>
    </row>
    <row r="93" spans="1:10" ht="20.100000000000001" customHeight="1" x14ac:dyDescent="0.25">
      <c r="A93" s="31" t="str">
        <f t="shared" si="3"/>
        <v/>
      </c>
      <c r="B93" s="32"/>
      <c r="C93" s="32"/>
      <c r="D93" s="32"/>
      <c r="E93" s="32"/>
      <c r="F93" s="32"/>
      <c r="G93" s="32"/>
      <c r="H93" s="32"/>
      <c r="I93" s="33" t="str">
        <f t="shared" ca="1" si="4"/>
        <v/>
      </c>
      <c r="J93" s="33" t="str">
        <f t="shared" si="5"/>
        <v/>
      </c>
    </row>
    <row r="94" spans="1:10" ht="20.100000000000001" customHeight="1" x14ac:dyDescent="0.25">
      <c r="A94" s="31" t="str">
        <f t="shared" si="3"/>
        <v/>
      </c>
      <c r="B94" s="32"/>
      <c r="C94" s="32"/>
      <c r="D94" s="32"/>
      <c r="E94" s="32"/>
      <c r="F94" s="32"/>
      <c r="G94" s="32"/>
      <c r="H94" s="32"/>
      <c r="I94" s="33" t="str">
        <f t="shared" ca="1" si="4"/>
        <v/>
      </c>
      <c r="J94" s="33" t="str">
        <f t="shared" si="5"/>
        <v/>
      </c>
    </row>
    <row r="95" spans="1:10" ht="20.100000000000001" customHeight="1" x14ac:dyDescent="0.25">
      <c r="A95" s="31" t="str">
        <f t="shared" si="3"/>
        <v/>
      </c>
      <c r="B95" s="32"/>
      <c r="C95" s="32"/>
      <c r="D95" s="32"/>
      <c r="E95" s="32"/>
      <c r="F95" s="32"/>
      <c r="G95" s="32"/>
      <c r="H95" s="32"/>
      <c r="I95" s="33" t="str">
        <f t="shared" ca="1" si="4"/>
        <v/>
      </c>
      <c r="J95" s="33" t="str">
        <f t="shared" si="5"/>
        <v/>
      </c>
    </row>
    <row r="96" spans="1:10" ht="20.100000000000001" customHeight="1" x14ac:dyDescent="0.25">
      <c r="A96" s="31" t="str">
        <f t="shared" si="3"/>
        <v/>
      </c>
      <c r="B96" s="32"/>
      <c r="C96" s="32"/>
      <c r="D96" s="32"/>
      <c r="E96" s="32"/>
      <c r="F96" s="32"/>
      <c r="G96" s="32"/>
      <c r="H96" s="32"/>
      <c r="I96" s="33" t="str">
        <f t="shared" ca="1" si="4"/>
        <v/>
      </c>
      <c r="J96" s="33" t="str">
        <f t="shared" si="5"/>
        <v/>
      </c>
    </row>
    <row r="97" spans="1:10" ht="20.100000000000001" customHeight="1" x14ac:dyDescent="0.25">
      <c r="A97" s="31" t="str">
        <f t="shared" si="3"/>
        <v/>
      </c>
      <c r="B97" s="32"/>
      <c r="C97" s="32"/>
      <c r="D97" s="32"/>
      <c r="E97" s="32"/>
      <c r="F97" s="32"/>
      <c r="G97" s="32"/>
      <c r="H97" s="32"/>
      <c r="I97" s="33" t="str">
        <f t="shared" ca="1" si="4"/>
        <v/>
      </c>
      <c r="J97" s="33" t="str">
        <f t="shared" si="5"/>
        <v/>
      </c>
    </row>
    <row r="98" spans="1:10" ht="20.100000000000001" customHeight="1" x14ac:dyDescent="0.25">
      <c r="A98" s="31" t="str">
        <f t="shared" si="3"/>
        <v/>
      </c>
      <c r="B98" s="32"/>
      <c r="C98" s="32"/>
      <c r="D98" s="32"/>
      <c r="E98" s="32"/>
      <c r="F98" s="32"/>
      <c r="G98" s="32"/>
      <c r="H98" s="32"/>
      <c r="I98" s="33" t="str">
        <f t="shared" ca="1" si="4"/>
        <v/>
      </c>
      <c r="J98" s="33" t="str">
        <f t="shared" si="5"/>
        <v/>
      </c>
    </row>
    <row r="99" spans="1:10" ht="20.100000000000001" customHeight="1" x14ac:dyDescent="0.25">
      <c r="A99" s="31" t="str">
        <f t="shared" si="3"/>
        <v/>
      </c>
      <c r="B99" s="32"/>
      <c r="C99" s="32"/>
      <c r="D99" s="32"/>
      <c r="E99" s="32"/>
      <c r="F99" s="32"/>
      <c r="G99" s="32"/>
      <c r="H99" s="32"/>
      <c r="I99" s="33" t="str">
        <f t="shared" ca="1" si="4"/>
        <v/>
      </c>
      <c r="J99" s="33" t="str">
        <f t="shared" si="5"/>
        <v/>
      </c>
    </row>
    <row r="100" spans="1:10" ht="20.100000000000001" customHeight="1" x14ac:dyDescent="0.25">
      <c r="A100" s="31" t="str">
        <f t="shared" si="3"/>
        <v/>
      </c>
      <c r="B100" s="32"/>
      <c r="C100" s="32"/>
      <c r="D100" s="32"/>
      <c r="E100" s="32"/>
      <c r="F100" s="32"/>
      <c r="G100" s="32"/>
      <c r="H100" s="32"/>
      <c r="I100" s="33" t="str">
        <f t="shared" ca="1" si="4"/>
        <v/>
      </c>
      <c r="J100" s="33" t="str">
        <f t="shared" si="5"/>
        <v/>
      </c>
    </row>
    <row r="101" spans="1:10" ht="20.100000000000001" customHeight="1" x14ac:dyDescent="0.25">
      <c r="A101" s="31" t="str">
        <f t="shared" si="3"/>
        <v/>
      </c>
      <c r="B101" s="32"/>
      <c r="C101" s="32"/>
      <c r="D101" s="32"/>
      <c r="E101" s="32"/>
      <c r="F101" s="32"/>
      <c r="G101" s="32"/>
      <c r="H101" s="32"/>
      <c r="I101" s="33" t="str">
        <f t="shared" ca="1" si="4"/>
        <v/>
      </c>
      <c r="J101" s="33" t="str">
        <f t="shared" si="5"/>
        <v/>
      </c>
    </row>
    <row r="102" spans="1:10" ht="20.100000000000001" customHeight="1" x14ac:dyDescent="0.25">
      <c r="A102" s="31" t="str">
        <f t="shared" si="3"/>
        <v/>
      </c>
      <c r="B102" s="32"/>
      <c r="C102" s="32"/>
      <c r="D102" s="32"/>
      <c r="E102" s="32"/>
      <c r="F102" s="32"/>
      <c r="G102" s="32"/>
      <c r="H102" s="32"/>
      <c r="I102" s="33" t="str">
        <f t="shared" ca="1" si="4"/>
        <v/>
      </c>
      <c r="J102" s="33" t="str">
        <f t="shared" si="5"/>
        <v/>
      </c>
    </row>
    <row r="103" spans="1:10" ht="20.100000000000001" customHeight="1" x14ac:dyDescent="0.25">
      <c r="A103" s="31" t="str">
        <f t="shared" si="3"/>
        <v/>
      </c>
      <c r="B103" s="32"/>
      <c r="C103" s="32"/>
      <c r="D103" s="32"/>
      <c r="E103" s="32"/>
      <c r="F103" s="32"/>
      <c r="G103" s="32"/>
      <c r="H103" s="32"/>
      <c r="I103" s="33" t="str">
        <f t="shared" ca="1" si="4"/>
        <v/>
      </c>
      <c r="J103" s="33" t="str">
        <f t="shared" si="5"/>
        <v/>
      </c>
    </row>
    <row r="104" spans="1:10" ht="20.100000000000001" customHeight="1" x14ac:dyDescent="0.25">
      <c r="A104" s="31" t="str">
        <f t="shared" si="3"/>
        <v/>
      </c>
      <c r="B104" s="32"/>
      <c r="C104" s="32"/>
      <c r="D104" s="32"/>
      <c r="E104" s="32"/>
      <c r="F104" s="32"/>
      <c r="G104" s="32"/>
      <c r="H104" s="32"/>
      <c r="I104" s="33" t="str">
        <f t="shared" ca="1" si="4"/>
        <v/>
      </c>
      <c r="J104" s="33" t="str">
        <f t="shared" si="5"/>
        <v/>
      </c>
    </row>
    <row r="105" spans="1:10" ht="20.100000000000001" customHeight="1" x14ac:dyDescent="0.25">
      <c r="A105" s="31" t="str">
        <f t="shared" si="3"/>
        <v/>
      </c>
      <c r="B105" s="32"/>
      <c r="C105" s="32"/>
      <c r="D105" s="32"/>
      <c r="E105" s="32"/>
      <c r="F105" s="32"/>
      <c r="G105" s="32"/>
      <c r="H105" s="32"/>
      <c r="I105" s="33" t="str">
        <f t="shared" ca="1" si="4"/>
        <v/>
      </c>
      <c r="J105" s="33" t="str">
        <f t="shared" si="5"/>
        <v/>
      </c>
    </row>
    <row r="106" spans="1:10" ht="20.100000000000001" customHeight="1" x14ac:dyDescent="0.25">
      <c r="A106" s="31" t="str">
        <f t="shared" si="3"/>
        <v/>
      </c>
      <c r="B106" s="32"/>
      <c r="C106" s="32"/>
      <c r="D106" s="32"/>
      <c r="E106" s="32"/>
      <c r="F106" s="32"/>
      <c r="G106" s="32"/>
      <c r="H106" s="32"/>
      <c r="I106" s="33" t="str">
        <f t="shared" ca="1" si="4"/>
        <v/>
      </c>
      <c r="J106" s="33" t="str">
        <f t="shared" si="5"/>
        <v/>
      </c>
    </row>
    <row r="107" spans="1:10" ht="20.100000000000001" customHeight="1" x14ac:dyDescent="0.25">
      <c r="A107" s="31" t="str">
        <f t="shared" si="3"/>
        <v/>
      </c>
      <c r="B107" s="32"/>
      <c r="C107" s="32"/>
      <c r="D107" s="32"/>
      <c r="E107" s="32"/>
      <c r="F107" s="32"/>
      <c r="G107" s="32"/>
      <c r="H107" s="32"/>
      <c r="I107" s="33" t="str">
        <f t="shared" ca="1" si="4"/>
        <v/>
      </c>
      <c r="J107" s="33" t="str">
        <f t="shared" si="5"/>
        <v/>
      </c>
    </row>
    <row r="108" spans="1:10" ht="20.100000000000001" customHeight="1" x14ac:dyDescent="0.25">
      <c r="A108" s="31" t="str">
        <f t="shared" si="3"/>
        <v/>
      </c>
      <c r="B108" s="32"/>
      <c r="C108" s="32"/>
      <c r="D108" s="32"/>
      <c r="E108" s="32"/>
      <c r="F108" s="32"/>
      <c r="G108" s="32"/>
      <c r="H108" s="32"/>
      <c r="I108" s="33" t="str">
        <f t="shared" ca="1" si="4"/>
        <v/>
      </c>
      <c r="J108" s="33" t="str">
        <f t="shared" si="5"/>
        <v/>
      </c>
    </row>
    <row r="109" spans="1:10" ht="20.100000000000001" customHeight="1" x14ac:dyDescent="0.25">
      <c r="A109" s="31" t="str">
        <f t="shared" si="3"/>
        <v/>
      </c>
      <c r="B109" s="32"/>
      <c r="C109" s="32"/>
      <c r="D109" s="32"/>
      <c r="E109" s="32"/>
      <c r="F109" s="32"/>
      <c r="G109" s="32"/>
      <c r="H109" s="32"/>
      <c r="I109" s="33" t="str">
        <f t="shared" ca="1" si="4"/>
        <v/>
      </c>
      <c r="J109" s="33" t="str">
        <f t="shared" si="5"/>
        <v/>
      </c>
    </row>
    <row r="110" spans="1:10" ht="20.100000000000001" customHeight="1" x14ac:dyDescent="0.25">
      <c r="A110" s="31" t="str">
        <f t="shared" si="3"/>
        <v/>
      </c>
      <c r="B110" s="32"/>
      <c r="C110" s="32"/>
      <c r="D110" s="32"/>
      <c r="E110" s="32"/>
      <c r="F110" s="32"/>
      <c r="G110" s="32"/>
      <c r="H110" s="32"/>
      <c r="I110" s="33" t="str">
        <f t="shared" ca="1" si="4"/>
        <v/>
      </c>
      <c r="J110" s="33" t="str">
        <f t="shared" si="5"/>
        <v/>
      </c>
    </row>
    <row r="111" spans="1:10" ht="20.100000000000001" customHeight="1" x14ac:dyDescent="0.25">
      <c r="A111" s="31" t="str">
        <f t="shared" si="3"/>
        <v/>
      </c>
      <c r="B111" s="32"/>
      <c r="C111" s="32"/>
      <c r="D111" s="32"/>
      <c r="E111" s="32"/>
      <c r="F111" s="32"/>
      <c r="G111" s="32"/>
      <c r="H111" s="32"/>
      <c r="I111" s="33" t="str">
        <f t="shared" ca="1" si="4"/>
        <v/>
      </c>
      <c r="J111" s="33" t="str">
        <f t="shared" si="5"/>
        <v/>
      </c>
    </row>
    <row r="112" spans="1:10" ht="20.100000000000001" customHeight="1" x14ac:dyDescent="0.25">
      <c r="A112" s="31" t="str">
        <f t="shared" si="3"/>
        <v/>
      </c>
      <c r="B112" s="32"/>
      <c r="C112" s="32"/>
      <c r="D112" s="32"/>
      <c r="E112" s="32"/>
      <c r="F112" s="32"/>
      <c r="G112" s="32"/>
      <c r="H112" s="32"/>
      <c r="I112" s="33" t="str">
        <f t="shared" ca="1" si="4"/>
        <v/>
      </c>
      <c r="J112" s="33" t="str">
        <f t="shared" si="5"/>
        <v/>
      </c>
    </row>
    <row r="113" spans="1:10" ht="20.100000000000001" customHeight="1" x14ac:dyDescent="0.25">
      <c r="A113" s="31" t="str">
        <f t="shared" si="3"/>
        <v/>
      </c>
      <c r="B113" s="32"/>
      <c r="C113" s="32"/>
      <c r="D113" s="32"/>
      <c r="E113" s="32"/>
      <c r="F113" s="32"/>
      <c r="G113" s="32"/>
      <c r="H113" s="32"/>
      <c r="I113" s="33" t="str">
        <f t="shared" ca="1" si="4"/>
        <v/>
      </c>
      <c r="J113" s="33" t="str">
        <f t="shared" si="5"/>
        <v/>
      </c>
    </row>
    <row r="114" spans="1:10" ht="20.100000000000001" customHeight="1" x14ac:dyDescent="0.25">
      <c r="A114" s="31" t="str">
        <f t="shared" si="3"/>
        <v/>
      </c>
      <c r="B114" s="32"/>
      <c r="C114" s="32"/>
      <c r="D114" s="32"/>
      <c r="E114" s="32"/>
      <c r="F114" s="32"/>
      <c r="G114" s="32"/>
      <c r="H114" s="32"/>
      <c r="I114" s="33" t="str">
        <f t="shared" ca="1" si="4"/>
        <v/>
      </c>
      <c r="J114" s="33" t="str">
        <f t="shared" si="5"/>
        <v/>
      </c>
    </row>
    <row r="115" spans="1:10" ht="20.100000000000001" customHeight="1" x14ac:dyDescent="0.25">
      <c r="A115" s="31" t="str">
        <f t="shared" si="3"/>
        <v/>
      </c>
      <c r="B115" s="32"/>
      <c r="C115" s="32"/>
      <c r="D115" s="32"/>
      <c r="E115" s="32"/>
      <c r="F115" s="32"/>
      <c r="G115" s="32"/>
      <c r="H115" s="32"/>
      <c r="I115" s="33" t="str">
        <f t="shared" ca="1" si="4"/>
        <v/>
      </c>
      <c r="J115" s="33" t="str">
        <f t="shared" si="5"/>
        <v/>
      </c>
    </row>
    <row r="116" spans="1:10" ht="20.100000000000001" customHeight="1" x14ac:dyDescent="0.25">
      <c r="A116" s="31" t="str">
        <f t="shared" si="3"/>
        <v/>
      </c>
      <c r="B116" s="32"/>
      <c r="C116" s="32"/>
      <c r="D116" s="32"/>
      <c r="E116" s="32"/>
      <c r="F116" s="32"/>
      <c r="G116" s="32"/>
      <c r="H116" s="32"/>
      <c r="I116" s="33" t="str">
        <f t="shared" ca="1" si="4"/>
        <v/>
      </c>
      <c r="J116" s="33" t="str">
        <f t="shared" si="5"/>
        <v/>
      </c>
    </row>
    <row r="117" spans="1:10" ht="20.100000000000001" customHeight="1" x14ac:dyDescent="0.25">
      <c r="A117" s="31" t="str">
        <f t="shared" si="3"/>
        <v/>
      </c>
      <c r="B117" s="32"/>
      <c r="C117" s="32"/>
      <c r="D117" s="32"/>
      <c r="E117" s="32"/>
      <c r="F117" s="32"/>
      <c r="G117" s="32"/>
      <c r="H117" s="32"/>
      <c r="I117" s="33" t="str">
        <f t="shared" ca="1" si="4"/>
        <v/>
      </c>
      <c r="J117" s="33" t="str">
        <f t="shared" si="5"/>
        <v/>
      </c>
    </row>
    <row r="118" spans="1:10" ht="20.100000000000001" customHeight="1" x14ac:dyDescent="0.25">
      <c r="A118" s="31" t="str">
        <f t="shared" si="3"/>
        <v/>
      </c>
      <c r="B118" s="32"/>
      <c r="C118" s="32"/>
      <c r="D118" s="32"/>
      <c r="E118" s="32"/>
      <c r="F118" s="32"/>
      <c r="G118" s="32"/>
      <c r="H118" s="32"/>
      <c r="I118" s="33" t="str">
        <f t="shared" ca="1" si="4"/>
        <v/>
      </c>
      <c r="J118" s="33" t="str">
        <f t="shared" si="5"/>
        <v/>
      </c>
    </row>
    <row r="119" spans="1:10" ht="20.100000000000001" customHeight="1" x14ac:dyDescent="0.25">
      <c r="A119" s="31" t="str">
        <f t="shared" si="3"/>
        <v/>
      </c>
      <c r="B119" s="32"/>
      <c r="C119" s="32"/>
      <c r="D119" s="32"/>
      <c r="E119" s="32"/>
      <c r="F119" s="32"/>
      <c r="G119" s="32"/>
      <c r="H119" s="32"/>
      <c r="I119" s="33" t="str">
        <f t="shared" ca="1" si="4"/>
        <v/>
      </c>
      <c r="J119" s="33" t="str">
        <f t="shared" si="5"/>
        <v/>
      </c>
    </row>
    <row r="120" spans="1:10" ht="20.100000000000001" customHeight="1" x14ac:dyDescent="0.25">
      <c r="A120" s="31" t="str">
        <f t="shared" si="3"/>
        <v/>
      </c>
      <c r="B120" s="32"/>
      <c r="C120" s="32"/>
      <c r="D120" s="32"/>
      <c r="E120" s="32"/>
      <c r="F120" s="32"/>
      <c r="G120" s="32"/>
      <c r="H120" s="32"/>
      <c r="I120" s="33" t="str">
        <f t="shared" ca="1" si="4"/>
        <v/>
      </c>
      <c r="J120" s="33" t="str">
        <f t="shared" si="5"/>
        <v/>
      </c>
    </row>
    <row r="121" spans="1:10" ht="20.100000000000001" customHeight="1" x14ac:dyDescent="0.25">
      <c r="A121" s="31" t="str">
        <f t="shared" si="3"/>
        <v/>
      </c>
      <c r="B121" s="32"/>
      <c r="C121" s="32"/>
      <c r="D121" s="32"/>
      <c r="E121" s="32"/>
      <c r="F121" s="32"/>
      <c r="G121" s="32"/>
      <c r="H121" s="32"/>
      <c r="I121" s="33" t="str">
        <f t="shared" ca="1" si="4"/>
        <v/>
      </c>
      <c r="J121" s="33" t="str">
        <f t="shared" si="5"/>
        <v/>
      </c>
    </row>
    <row r="122" spans="1:10" ht="20.100000000000001" customHeight="1" x14ac:dyDescent="0.25">
      <c r="A122" s="31" t="str">
        <f t="shared" si="3"/>
        <v/>
      </c>
      <c r="B122" s="32"/>
      <c r="C122" s="32"/>
      <c r="D122" s="32"/>
      <c r="E122" s="32"/>
      <c r="F122" s="32"/>
      <c r="G122" s="32"/>
      <c r="H122" s="32"/>
      <c r="I122" s="33" t="str">
        <f t="shared" ca="1" si="4"/>
        <v/>
      </c>
      <c r="J122" s="33" t="str">
        <f t="shared" si="5"/>
        <v/>
      </c>
    </row>
    <row r="123" spans="1:10" ht="20.100000000000001" customHeight="1" x14ac:dyDescent="0.25">
      <c r="A123" s="31" t="str">
        <f t="shared" si="3"/>
        <v/>
      </c>
      <c r="B123" s="32"/>
      <c r="C123" s="32"/>
      <c r="D123" s="32"/>
      <c r="E123" s="32"/>
      <c r="F123" s="32"/>
      <c r="G123" s="32"/>
      <c r="H123" s="32"/>
      <c r="I123" s="33" t="str">
        <f t="shared" ca="1" si="4"/>
        <v/>
      </c>
      <c r="J123" s="33" t="str">
        <f t="shared" si="5"/>
        <v/>
      </c>
    </row>
    <row r="124" spans="1:10" ht="20.100000000000001" customHeight="1" x14ac:dyDescent="0.25">
      <c r="A124" s="31" t="str">
        <f t="shared" si="3"/>
        <v/>
      </c>
      <c r="B124" s="32"/>
      <c r="C124" s="32"/>
      <c r="D124" s="32"/>
      <c r="E124" s="32"/>
      <c r="F124" s="32"/>
      <c r="G124" s="32"/>
      <c r="H124" s="32"/>
      <c r="I124" s="33" t="str">
        <f t="shared" ca="1" si="4"/>
        <v/>
      </c>
      <c r="J124" s="33" t="str">
        <f t="shared" si="5"/>
        <v/>
      </c>
    </row>
    <row r="125" spans="1:10" ht="20.100000000000001" customHeight="1" x14ac:dyDescent="0.25">
      <c r="A125" s="31" t="str">
        <f t="shared" si="3"/>
        <v/>
      </c>
      <c r="B125" s="32"/>
      <c r="C125" s="32"/>
      <c r="D125" s="32"/>
      <c r="E125" s="32"/>
      <c r="F125" s="32"/>
      <c r="G125" s="32"/>
      <c r="H125" s="32"/>
      <c r="I125" s="33" t="str">
        <f t="shared" ca="1" si="4"/>
        <v/>
      </c>
      <c r="J125" s="33" t="str">
        <f t="shared" si="5"/>
        <v/>
      </c>
    </row>
    <row r="126" spans="1:10" ht="20.100000000000001" customHeight="1" x14ac:dyDescent="0.25">
      <c r="A126" s="31" t="str">
        <f t="shared" si="3"/>
        <v/>
      </c>
      <c r="B126" s="32"/>
      <c r="C126" s="32"/>
      <c r="D126" s="32"/>
      <c r="E126" s="32"/>
      <c r="F126" s="32"/>
      <c r="G126" s="32"/>
      <c r="H126" s="32"/>
      <c r="I126" s="33" t="str">
        <f t="shared" ca="1" si="4"/>
        <v/>
      </c>
      <c r="J126" s="33" t="str">
        <f t="shared" si="5"/>
        <v/>
      </c>
    </row>
    <row r="127" spans="1:10" ht="20.100000000000001" customHeight="1" x14ac:dyDescent="0.25">
      <c r="A127" s="31" t="str">
        <f t="shared" si="3"/>
        <v/>
      </c>
      <c r="B127" s="32"/>
      <c r="C127" s="32"/>
      <c r="D127" s="32"/>
      <c r="E127" s="32"/>
      <c r="F127" s="32"/>
      <c r="G127" s="32"/>
      <c r="H127" s="32"/>
      <c r="I127" s="33" t="str">
        <f t="shared" ca="1" si="4"/>
        <v/>
      </c>
      <c r="J127" s="33" t="str">
        <f t="shared" si="5"/>
        <v/>
      </c>
    </row>
    <row r="128" spans="1:10" ht="20.100000000000001" customHeight="1" x14ac:dyDescent="0.25">
      <c r="A128" s="31" t="str">
        <f t="shared" si="3"/>
        <v/>
      </c>
      <c r="B128" s="32"/>
      <c r="C128" s="32"/>
      <c r="D128" s="32"/>
      <c r="E128" s="32"/>
      <c r="F128" s="32"/>
      <c r="G128" s="32"/>
      <c r="H128" s="32"/>
      <c r="I128" s="33" t="str">
        <f t="shared" ca="1" si="4"/>
        <v/>
      </c>
      <c r="J128" s="33" t="str">
        <f t="shared" si="5"/>
        <v/>
      </c>
    </row>
    <row r="129" spans="1:10" ht="20.100000000000001" customHeight="1" x14ac:dyDescent="0.25">
      <c r="A129" s="31" t="str">
        <f t="shared" si="3"/>
        <v/>
      </c>
      <c r="B129" s="32"/>
      <c r="C129" s="32"/>
      <c r="D129" s="32"/>
      <c r="E129" s="32"/>
      <c r="F129" s="32"/>
      <c r="G129" s="32"/>
      <c r="H129" s="32"/>
      <c r="I129" s="33" t="str">
        <f t="shared" ca="1" si="4"/>
        <v/>
      </c>
      <c r="J129" s="33" t="str">
        <f t="shared" si="5"/>
        <v/>
      </c>
    </row>
    <row r="130" spans="1:10" ht="20.100000000000001" customHeight="1" x14ac:dyDescent="0.25">
      <c r="A130" s="31" t="str">
        <f t="shared" si="3"/>
        <v/>
      </c>
      <c r="B130" s="32"/>
      <c r="C130" s="32"/>
      <c r="D130" s="32"/>
      <c r="E130" s="32"/>
      <c r="F130" s="32"/>
      <c r="G130" s="32"/>
      <c r="H130" s="32"/>
      <c r="I130" s="33" t="str">
        <f t="shared" ca="1" si="4"/>
        <v/>
      </c>
      <c r="J130" s="33" t="str">
        <f t="shared" si="5"/>
        <v/>
      </c>
    </row>
    <row r="131" spans="1:10" ht="20.100000000000001" customHeight="1" x14ac:dyDescent="0.25">
      <c r="A131" s="31" t="str">
        <f t="shared" si="3"/>
        <v/>
      </c>
      <c r="B131" s="32"/>
      <c r="C131" s="32"/>
      <c r="D131" s="32"/>
      <c r="E131" s="32"/>
      <c r="F131" s="32"/>
      <c r="G131" s="32"/>
      <c r="H131" s="32"/>
      <c r="I131" s="33" t="str">
        <f t="shared" ca="1" si="4"/>
        <v/>
      </c>
      <c r="J131" s="33" t="str">
        <f t="shared" si="5"/>
        <v/>
      </c>
    </row>
    <row r="132" spans="1:10" ht="20.100000000000001" customHeight="1" x14ac:dyDescent="0.25">
      <c r="A132" s="31" t="str">
        <f t="shared" si="3"/>
        <v/>
      </c>
      <c r="B132" s="32"/>
      <c r="C132" s="32"/>
      <c r="D132" s="32"/>
      <c r="E132" s="32"/>
      <c r="F132" s="32"/>
      <c r="G132" s="32"/>
      <c r="H132" s="32"/>
      <c r="I132" s="33" t="str">
        <f t="shared" ca="1" si="4"/>
        <v/>
      </c>
      <c r="J132" s="33" t="str">
        <f t="shared" si="5"/>
        <v/>
      </c>
    </row>
    <row r="133" spans="1:10" ht="20.100000000000001" customHeight="1" x14ac:dyDescent="0.25">
      <c r="A133" s="31" t="str">
        <f t="shared" ref="A133:A196" si="6">IF(B133="","","ACC"&amp;TEXT(ROW()-4,"0000"))</f>
        <v/>
      </c>
      <c r="B133" s="32"/>
      <c r="C133" s="32"/>
      <c r="D133" s="32"/>
      <c r="E133" s="32"/>
      <c r="F133" s="32"/>
      <c r="G133" s="32"/>
      <c r="H133" s="32"/>
      <c r="I133" s="33" t="str">
        <f t="shared" ref="I133:I196" ca="1" si="7">IF(B133="","",TEXT(TODAY(),"dd/mm/yyyy"))</f>
        <v/>
      </c>
      <c r="J133" s="33" t="str">
        <f t="shared" ref="J133:J196" si="8">IF(B133="","",IF(ISNUMBER(H133),IF(H133&gt;=10,"Active","⚠️ Below Min Balance"),"Pending"))</f>
        <v/>
      </c>
    </row>
    <row r="134" spans="1:10" ht="20.100000000000001" customHeight="1" x14ac:dyDescent="0.25">
      <c r="A134" s="31" t="str">
        <f t="shared" si="6"/>
        <v/>
      </c>
      <c r="B134" s="32"/>
      <c r="C134" s="32"/>
      <c r="D134" s="32"/>
      <c r="E134" s="32"/>
      <c r="F134" s="32"/>
      <c r="G134" s="32"/>
      <c r="H134" s="32"/>
      <c r="I134" s="33" t="str">
        <f t="shared" ca="1" si="7"/>
        <v/>
      </c>
      <c r="J134" s="33" t="str">
        <f t="shared" si="8"/>
        <v/>
      </c>
    </row>
    <row r="135" spans="1:10" ht="20.100000000000001" customHeight="1" x14ac:dyDescent="0.25">
      <c r="A135" s="31" t="str">
        <f t="shared" si="6"/>
        <v/>
      </c>
      <c r="B135" s="32"/>
      <c r="C135" s="32"/>
      <c r="D135" s="32"/>
      <c r="E135" s="32"/>
      <c r="F135" s="32"/>
      <c r="G135" s="32"/>
      <c r="H135" s="32"/>
      <c r="I135" s="33" t="str">
        <f t="shared" ca="1" si="7"/>
        <v/>
      </c>
      <c r="J135" s="33" t="str">
        <f t="shared" si="8"/>
        <v/>
      </c>
    </row>
    <row r="136" spans="1:10" ht="20.100000000000001" customHeight="1" x14ac:dyDescent="0.25">
      <c r="A136" s="31" t="str">
        <f t="shared" si="6"/>
        <v/>
      </c>
      <c r="B136" s="32"/>
      <c r="C136" s="32"/>
      <c r="D136" s="32"/>
      <c r="E136" s="32"/>
      <c r="F136" s="32"/>
      <c r="G136" s="32"/>
      <c r="H136" s="32"/>
      <c r="I136" s="33" t="str">
        <f t="shared" ca="1" si="7"/>
        <v/>
      </c>
      <c r="J136" s="33" t="str">
        <f t="shared" si="8"/>
        <v/>
      </c>
    </row>
    <row r="137" spans="1:10" ht="20.100000000000001" customHeight="1" x14ac:dyDescent="0.25">
      <c r="A137" s="31" t="str">
        <f t="shared" si="6"/>
        <v/>
      </c>
      <c r="B137" s="32"/>
      <c r="C137" s="32"/>
      <c r="D137" s="32"/>
      <c r="E137" s="32"/>
      <c r="F137" s="32"/>
      <c r="G137" s="32"/>
      <c r="H137" s="32"/>
      <c r="I137" s="33" t="str">
        <f t="shared" ca="1" si="7"/>
        <v/>
      </c>
      <c r="J137" s="33" t="str">
        <f t="shared" si="8"/>
        <v/>
      </c>
    </row>
    <row r="138" spans="1:10" ht="20.100000000000001" customHeight="1" x14ac:dyDescent="0.25">
      <c r="A138" s="31" t="str">
        <f t="shared" si="6"/>
        <v/>
      </c>
      <c r="B138" s="32"/>
      <c r="C138" s="32"/>
      <c r="D138" s="32"/>
      <c r="E138" s="32"/>
      <c r="F138" s="32"/>
      <c r="G138" s="32"/>
      <c r="H138" s="32"/>
      <c r="I138" s="33" t="str">
        <f t="shared" ca="1" si="7"/>
        <v/>
      </c>
      <c r="J138" s="33" t="str">
        <f t="shared" si="8"/>
        <v/>
      </c>
    </row>
    <row r="139" spans="1:10" ht="20.100000000000001" customHeight="1" x14ac:dyDescent="0.25">
      <c r="A139" s="31" t="str">
        <f t="shared" si="6"/>
        <v/>
      </c>
      <c r="B139" s="32"/>
      <c r="C139" s="32"/>
      <c r="D139" s="32"/>
      <c r="E139" s="32"/>
      <c r="F139" s="32"/>
      <c r="G139" s="32"/>
      <c r="H139" s="32"/>
      <c r="I139" s="33" t="str">
        <f t="shared" ca="1" si="7"/>
        <v/>
      </c>
      <c r="J139" s="33" t="str">
        <f t="shared" si="8"/>
        <v/>
      </c>
    </row>
    <row r="140" spans="1:10" ht="20.100000000000001" customHeight="1" x14ac:dyDescent="0.25">
      <c r="A140" s="31" t="str">
        <f t="shared" si="6"/>
        <v/>
      </c>
      <c r="B140" s="32"/>
      <c r="C140" s="32"/>
      <c r="D140" s="32"/>
      <c r="E140" s="32"/>
      <c r="F140" s="32"/>
      <c r="G140" s="32"/>
      <c r="H140" s="32"/>
      <c r="I140" s="33" t="str">
        <f t="shared" ca="1" si="7"/>
        <v/>
      </c>
      <c r="J140" s="33" t="str">
        <f t="shared" si="8"/>
        <v/>
      </c>
    </row>
    <row r="141" spans="1:10" ht="20.100000000000001" customHeight="1" x14ac:dyDescent="0.25">
      <c r="A141" s="31" t="str">
        <f t="shared" si="6"/>
        <v/>
      </c>
      <c r="B141" s="32"/>
      <c r="C141" s="32"/>
      <c r="D141" s="32"/>
      <c r="E141" s="32"/>
      <c r="F141" s="32"/>
      <c r="G141" s="32"/>
      <c r="H141" s="32"/>
      <c r="I141" s="33" t="str">
        <f t="shared" ca="1" si="7"/>
        <v/>
      </c>
      <c r="J141" s="33" t="str">
        <f t="shared" si="8"/>
        <v/>
      </c>
    </row>
    <row r="142" spans="1:10" ht="20.100000000000001" customHeight="1" x14ac:dyDescent="0.25">
      <c r="A142" s="31" t="str">
        <f t="shared" si="6"/>
        <v/>
      </c>
      <c r="B142" s="32"/>
      <c r="C142" s="32"/>
      <c r="D142" s="32"/>
      <c r="E142" s="32"/>
      <c r="F142" s="32"/>
      <c r="G142" s="32"/>
      <c r="H142" s="32"/>
      <c r="I142" s="33" t="str">
        <f t="shared" ca="1" si="7"/>
        <v/>
      </c>
      <c r="J142" s="33" t="str">
        <f t="shared" si="8"/>
        <v/>
      </c>
    </row>
    <row r="143" spans="1:10" ht="20.100000000000001" customHeight="1" x14ac:dyDescent="0.25">
      <c r="A143" s="31" t="str">
        <f t="shared" si="6"/>
        <v/>
      </c>
      <c r="B143" s="32"/>
      <c r="C143" s="32"/>
      <c r="D143" s="32"/>
      <c r="E143" s="32"/>
      <c r="F143" s="32"/>
      <c r="G143" s="32"/>
      <c r="H143" s="32"/>
      <c r="I143" s="33" t="str">
        <f t="shared" ca="1" si="7"/>
        <v/>
      </c>
      <c r="J143" s="33" t="str">
        <f t="shared" si="8"/>
        <v/>
      </c>
    </row>
    <row r="144" spans="1:10" ht="20.100000000000001" customHeight="1" x14ac:dyDescent="0.25">
      <c r="A144" s="31" t="str">
        <f t="shared" si="6"/>
        <v/>
      </c>
      <c r="B144" s="32"/>
      <c r="C144" s="32"/>
      <c r="D144" s="32"/>
      <c r="E144" s="32"/>
      <c r="F144" s="32"/>
      <c r="G144" s="32"/>
      <c r="H144" s="32"/>
      <c r="I144" s="33" t="str">
        <f t="shared" ca="1" si="7"/>
        <v/>
      </c>
      <c r="J144" s="33" t="str">
        <f t="shared" si="8"/>
        <v/>
      </c>
    </row>
    <row r="145" spans="1:10" ht="20.100000000000001" customHeight="1" x14ac:dyDescent="0.25">
      <c r="A145" s="31" t="str">
        <f t="shared" si="6"/>
        <v/>
      </c>
      <c r="B145" s="32"/>
      <c r="C145" s="32"/>
      <c r="D145" s="32"/>
      <c r="E145" s="32"/>
      <c r="F145" s="32"/>
      <c r="G145" s="32"/>
      <c r="H145" s="32"/>
      <c r="I145" s="33" t="str">
        <f t="shared" ca="1" si="7"/>
        <v/>
      </c>
      <c r="J145" s="33" t="str">
        <f t="shared" si="8"/>
        <v/>
      </c>
    </row>
    <row r="146" spans="1:10" ht="20.100000000000001" customHeight="1" x14ac:dyDescent="0.25">
      <c r="A146" s="31" t="str">
        <f t="shared" si="6"/>
        <v/>
      </c>
      <c r="B146" s="32"/>
      <c r="C146" s="32"/>
      <c r="D146" s="32"/>
      <c r="E146" s="32"/>
      <c r="F146" s="32"/>
      <c r="G146" s="32"/>
      <c r="H146" s="32"/>
      <c r="I146" s="33" t="str">
        <f t="shared" ca="1" si="7"/>
        <v/>
      </c>
      <c r="J146" s="33" t="str">
        <f t="shared" si="8"/>
        <v/>
      </c>
    </row>
    <row r="147" spans="1:10" ht="20.100000000000001" customHeight="1" x14ac:dyDescent="0.25">
      <c r="A147" s="31" t="str">
        <f t="shared" si="6"/>
        <v/>
      </c>
      <c r="B147" s="32"/>
      <c r="C147" s="32"/>
      <c r="D147" s="32"/>
      <c r="E147" s="32"/>
      <c r="F147" s="32"/>
      <c r="G147" s="32"/>
      <c r="H147" s="32"/>
      <c r="I147" s="33" t="str">
        <f t="shared" ca="1" si="7"/>
        <v/>
      </c>
      <c r="J147" s="33" t="str">
        <f t="shared" si="8"/>
        <v/>
      </c>
    </row>
    <row r="148" spans="1:10" ht="20.100000000000001" customHeight="1" x14ac:dyDescent="0.25">
      <c r="A148" s="31" t="str">
        <f t="shared" si="6"/>
        <v/>
      </c>
      <c r="B148" s="32"/>
      <c r="C148" s="32"/>
      <c r="D148" s="32"/>
      <c r="E148" s="32"/>
      <c r="F148" s="32"/>
      <c r="G148" s="32"/>
      <c r="H148" s="32"/>
      <c r="I148" s="33" t="str">
        <f t="shared" ca="1" si="7"/>
        <v/>
      </c>
      <c r="J148" s="33" t="str">
        <f t="shared" si="8"/>
        <v/>
      </c>
    </row>
    <row r="149" spans="1:10" ht="20.100000000000001" customHeight="1" x14ac:dyDescent="0.25">
      <c r="A149" s="31" t="str">
        <f t="shared" si="6"/>
        <v/>
      </c>
      <c r="B149" s="32"/>
      <c r="C149" s="32"/>
      <c r="D149" s="32"/>
      <c r="E149" s="32"/>
      <c r="F149" s="32"/>
      <c r="G149" s="32"/>
      <c r="H149" s="32"/>
      <c r="I149" s="33" t="str">
        <f t="shared" ca="1" si="7"/>
        <v/>
      </c>
      <c r="J149" s="33" t="str">
        <f t="shared" si="8"/>
        <v/>
      </c>
    </row>
    <row r="150" spans="1:10" ht="20.100000000000001" customHeight="1" x14ac:dyDescent="0.25">
      <c r="A150" s="31" t="str">
        <f t="shared" si="6"/>
        <v/>
      </c>
      <c r="B150" s="32"/>
      <c r="C150" s="32"/>
      <c r="D150" s="32"/>
      <c r="E150" s="32"/>
      <c r="F150" s="32"/>
      <c r="G150" s="32"/>
      <c r="H150" s="32"/>
      <c r="I150" s="33" t="str">
        <f t="shared" ca="1" si="7"/>
        <v/>
      </c>
      <c r="J150" s="33" t="str">
        <f t="shared" si="8"/>
        <v/>
      </c>
    </row>
    <row r="151" spans="1:10" ht="20.100000000000001" customHeight="1" x14ac:dyDescent="0.25">
      <c r="A151" s="31" t="str">
        <f t="shared" si="6"/>
        <v/>
      </c>
      <c r="B151" s="32"/>
      <c r="C151" s="32"/>
      <c r="D151" s="32"/>
      <c r="E151" s="32"/>
      <c r="F151" s="32"/>
      <c r="G151" s="32"/>
      <c r="H151" s="32"/>
      <c r="I151" s="33" t="str">
        <f t="shared" ca="1" si="7"/>
        <v/>
      </c>
      <c r="J151" s="33" t="str">
        <f t="shared" si="8"/>
        <v/>
      </c>
    </row>
    <row r="152" spans="1:10" ht="20.100000000000001" customHeight="1" x14ac:dyDescent="0.25">
      <c r="A152" s="31" t="str">
        <f t="shared" si="6"/>
        <v/>
      </c>
      <c r="B152" s="32"/>
      <c r="C152" s="32"/>
      <c r="D152" s="32"/>
      <c r="E152" s="32"/>
      <c r="F152" s="32"/>
      <c r="G152" s="32"/>
      <c r="H152" s="32"/>
      <c r="I152" s="33" t="str">
        <f t="shared" ca="1" si="7"/>
        <v/>
      </c>
      <c r="J152" s="33" t="str">
        <f t="shared" si="8"/>
        <v/>
      </c>
    </row>
    <row r="153" spans="1:10" ht="20.100000000000001" customHeight="1" x14ac:dyDescent="0.25">
      <c r="A153" s="31" t="str">
        <f t="shared" si="6"/>
        <v/>
      </c>
      <c r="B153" s="32"/>
      <c r="C153" s="32"/>
      <c r="D153" s="32"/>
      <c r="E153" s="32"/>
      <c r="F153" s="32"/>
      <c r="G153" s="32"/>
      <c r="H153" s="32"/>
      <c r="I153" s="33" t="str">
        <f t="shared" ca="1" si="7"/>
        <v/>
      </c>
      <c r="J153" s="33" t="str">
        <f t="shared" si="8"/>
        <v/>
      </c>
    </row>
    <row r="154" spans="1:10" ht="20.100000000000001" customHeight="1" x14ac:dyDescent="0.25">
      <c r="A154" s="31" t="str">
        <f t="shared" si="6"/>
        <v/>
      </c>
      <c r="B154" s="32"/>
      <c r="C154" s="32"/>
      <c r="D154" s="32"/>
      <c r="E154" s="32"/>
      <c r="F154" s="32"/>
      <c r="G154" s="32"/>
      <c r="H154" s="32"/>
      <c r="I154" s="33" t="str">
        <f t="shared" ca="1" si="7"/>
        <v/>
      </c>
      <c r="J154" s="33" t="str">
        <f t="shared" si="8"/>
        <v/>
      </c>
    </row>
    <row r="155" spans="1:10" ht="20.100000000000001" customHeight="1" x14ac:dyDescent="0.25">
      <c r="A155" s="31" t="str">
        <f t="shared" si="6"/>
        <v/>
      </c>
      <c r="B155" s="32"/>
      <c r="C155" s="32"/>
      <c r="D155" s="32"/>
      <c r="E155" s="32"/>
      <c r="F155" s="32"/>
      <c r="G155" s="32"/>
      <c r="H155" s="32"/>
      <c r="I155" s="33" t="str">
        <f t="shared" ca="1" si="7"/>
        <v/>
      </c>
      <c r="J155" s="33" t="str">
        <f t="shared" si="8"/>
        <v/>
      </c>
    </row>
    <row r="156" spans="1:10" ht="20.100000000000001" customHeight="1" x14ac:dyDescent="0.25">
      <c r="A156" s="31" t="str">
        <f t="shared" si="6"/>
        <v/>
      </c>
      <c r="B156" s="32"/>
      <c r="C156" s="32"/>
      <c r="D156" s="32"/>
      <c r="E156" s="32"/>
      <c r="F156" s="32"/>
      <c r="G156" s="32"/>
      <c r="H156" s="32"/>
      <c r="I156" s="33" t="str">
        <f t="shared" ca="1" si="7"/>
        <v/>
      </c>
      <c r="J156" s="33" t="str">
        <f t="shared" si="8"/>
        <v/>
      </c>
    </row>
    <row r="157" spans="1:10" ht="20.100000000000001" customHeight="1" x14ac:dyDescent="0.25">
      <c r="A157" s="31" t="str">
        <f t="shared" si="6"/>
        <v/>
      </c>
      <c r="B157" s="32"/>
      <c r="C157" s="32"/>
      <c r="D157" s="32"/>
      <c r="E157" s="32"/>
      <c r="F157" s="32"/>
      <c r="G157" s="32"/>
      <c r="H157" s="32"/>
      <c r="I157" s="33" t="str">
        <f t="shared" ca="1" si="7"/>
        <v/>
      </c>
      <c r="J157" s="33" t="str">
        <f t="shared" si="8"/>
        <v/>
      </c>
    </row>
    <row r="158" spans="1:10" ht="20.100000000000001" customHeight="1" x14ac:dyDescent="0.25">
      <c r="A158" s="31" t="str">
        <f t="shared" si="6"/>
        <v/>
      </c>
      <c r="B158" s="32"/>
      <c r="C158" s="32"/>
      <c r="D158" s="32"/>
      <c r="E158" s="32"/>
      <c r="F158" s="32"/>
      <c r="G158" s="32"/>
      <c r="H158" s="32"/>
      <c r="I158" s="33" t="str">
        <f t="shared" ca="1" si="7"/>
        <v/>
      </c>
      <c r="J158" s="33" t="str">
        <f t="shared" si="8"/>
        <v/>
      </c>
    </row>
    <row r="159" spans="1:10" ht="20.100000000000001" customHeight="1" x14ac:dyDescent="0.25">
      <c r="A159" s="31" t="str">
        <f t="shared" si="6"/>
        <v/>
      </c>
      <c r="B159" s="32"/>
      <c r="C159" s="32"/>
      <c r="D159" s="32"/>
      <c r="E159" s="32"/>
      <c r="F159" s="32"/>
      <c r="G159" s="32"/>
      <c r="H159" s="32"/>
      <c r="I159" s="33" t="str">
        <f t="shared" ca="1" si="7"/>
        <v/>
      </c>
      <c r="J159" s="33" t="str">
        <f t="shared" si="8"/>
        <v/>
      </c>
    </row>
    <row r="160" spans="1:10" ht="20.100000000000001" customHeight="1" x14ac:dyDescent="0.25">
      <c r="A160" s="31" t="str">
        <f t="shared" si="6"/>
        <v/>
      </c>
      <c r="B160" s="32"/>
      <c r="C160" s="32"/>
      <c r="D160" s="32"/>
      <c r="E160" s="32"/>
      <c r="F160" s="32"/>
      <c r="G160" s="32"/>
      <c r="H160" s="32"/>
      <c r="I160" s="33" t="str">
        <f t="shared" ca="1" si="7"/>
        <v/>
      </c>
      <c r="J160" s="33" t="str">
        <f t="shared" si="8"/>
        <v/>
      </c>
    </row>
    <row r="161" spans="1:10" ht="20.100000000000001" customHeight="1" x14ac:dyDescent="0.25">
      <c r="A161" s="31" t="str">
        <f t="shared" si="6"/>
        <v/>
      </c>
      <c r="B161" s="32"/>
      <c r="C161" s="32"/>
      <c r="D161" s="32"/>
      <c r="E161" s="32"/>
      <c r="F161" s="32"/>
      <c r="G161" s="32"/>
      <c r="H161" s="32"/>
      <c r="I161" s="33" t="str">
        <f t="shared" ca="1" si="7"/>
        <v/>
      </c>
      <c r="J161" s="33" t="str">
        <f t="shared" si="8"/>
        <v/>
      </c>
    </row>
    <row r="162" spans="1:10" ht="20.100000000000001" customHeight="1" x14ac:dyDescent="0.25">
      <c r="A162" s="31" t="str">
        <f t="shared" si="6"/>
        <v/>
      </c>
      <c r="B162" s="32"/>
      <c r="C162" s="32"/>
      <c r="D162" s="32"/>
      <c r="E162" s="32"/>
      <c r="F162" s="32"/>
      <c r="G162" s="32"/>
      <c r="H162" s="32"/>
      <c r="I162" s="33" t="str">
        <f t="shared" ca="1" si="7"/>
        <v/>
      </c>
      <c r="J162" s="33" t="str">
        <f t="shared" si="8"/>
        <v/>
      </c>
    </row>
    <row r="163" spans="1:10" ht="20.100000000000001" customHeight="1" x14ac:dyDescent="0.25">
      <c r="A163" s="31" t="str">
        <f t="shared" si="6"/>
        <v/>
      </c>
      <c r="B163" s="32"/>
      <c r="C163" s="32"/>
      <c r="D163" s="32"/>
      <c r="E163" s="32"/>
      <c r="F163" s="32"/>
      <c r="G163" s="32"/>
      <c r="H163" s="32"/>
      <c r="I163" s="33" t="str">
        <f t="shared" ca="1" si="7"/>
        <v/>
      </c>
      <c r="J163" s="33" t="str">
        <f t="shared" si="8"/>
        <v/>
      </c>
    </row>
    <row r="164" spans="1:10" ht="20.100000000000001" customHeight="1" x14ac:dyDescent="0.25">
      <c r="A164" s="31" t="str">
        <f t="shared" si="6"/>
        <v/>
      </c>
      <c r="B164" s="32"/>
      <c r="C164" s="32"/>
      <c r="D164" s="32"/>
      <c r="E164" s="32"/>
      <c r="F164" s="32"/>
      <c r="G164" s="32"/>
      <c r="H164" s="32"/>
      <c r="I164" s="33" t="str">
        <f t="shared" ca="1" si="7"/>
        <v/>
      </c>
      <c r="J164" s="33" t="str">
        <f t="shared" si="8"/>
        <v/>
      </c>
    </row>
    <row r="165" spans="1:10" ht="20.100000000000001" customHeight="1" x14ac:dyDescent="0.25">
      <c r="A165" s="31" t="str">
        <f t="shared" si="6"/>
        <v/>
      </c>
      <c r="B165" s="32"/>
      <c r="C165" s="32"/>
      <c r="D165" s="32"/>
      <c r="E165" s="32"/>
      <c r="F165" s="32"/>
      <c r="G165" s="32"/>
      <c r="H165" s="32"/>
      <c r="I165" s="33" t="str">
        <f t="shared" ca="1" si="7"/>
        <v/>
      </c>
      <c r="J165" s="33" t="str">
        <f t="shared" si="8"/>
        <v/>
      </c>
    </row>
    <row r="166" spans="1:10" ht="20.100000000000001" customHeight="1" x14ac:dyDescent="0.25">
      <c r="A166" s="31" t="str">
        <f t="shared" si="6"/>
        <v/>
      </c>
      <c r="B166" s="32"/>
      <c r="C166" s="32"/>
      <c r="D166" s="32"/>
      <c r="E166" s="32"/>
      <c r="F166" s="32"/>
      <c r="G166" s="32"/>
      <c r="H166" s="32"/>
      <c r="I166" s="33" t="str">
        <f t="shared" ca="1" si="7"/>
        <v/>
      </c>
      <c r="J166" s="33" t="str">
        <f t="shared" si="8"/>
        <v/>
      </c>
    </row>
    <row r="167" spans="1:10" ht="20.100000000000001" customHeight="1" x14ac:dyDescent="0.25">
      <c r="A167" s="31" t="str">
        <f t="shared" si="6"/>
        <v/>
      </c>
      <c r="B167" s="32"/>
      <c r="C167" s="32"/>
      <c r="D167" s="32"/>
      <c r="E167" s="32"/>
      <c r="F167" s="32"/>
      <c r="G167" s="32"/>
      <c r="H167" s="32"/>
      <c r="I167" s="33" t="str">
        <f t="shared" ca="1" si="7"/>
        <v/>
      </c>
      <c r="J167" s="33" t="str">
        <f t="shared" si="8"/>
        <v/>
      </c>
    </row>
    <row r="168" spans="1:10" ht="20.100000000000001" customHeight="1" x14ac:dyDescent="0.25">
      <c r="A168" s="31" t="str">
        <f t="shared" si="6"/>
        <v/>
      </c>
      <c r="B168" s="32"/>
      <c r="C168" s="32"/>
      <c r="D168" s="32"/>
      <c r="E168" s="32"/>
      <c r="F168" s="32"/>
      <c r="G168" s="32"/>
      <c r="H168" s="32"/>
      <c r="I168" s="33" t="str">
        <f t="shared" ca="1" si="7"/>
        <v/>
      </c>
      <c r="J168" s="33" t="str">
        <f t="shared" si="8"/>
        <v/>
      </c>
    </row>
    <row r="169" spans="1:10" ht="20.100000000000001" customHeight="1" x14ac:dyDescent="0.25">
      <c r="A169" s="31" t="str">
        <f t="shared" si="6"/>
        <v/>
      </c>
      <c r="B169" s="32"/>
      <c r="C169" s="32"/>
      <c r="D169" s="32"/>
      <c r="E169" s="32"/>
      <c r="F169" s="32"/>
      <c r="G169" s="32"/>
      <c r="H169" s="32"/>
      <c r="I169" s="33" t="str">
        <f t="shared" ca="1" si="7"/>
        <v/>
      </c>
      <c r="J169" s="33" t="str">
        <f t="shared" si="8"/>
        <v/>
      </c>
    </row>
    <row r="170" spans="1:10" ht="20.100000000000001" customHeight="1" x14ac:dyDescent="0.25">
      <c r="A170" s="31" t="str">
        <f t="shared" si="6"/>
        <v/>
      </c>
      <c r="B170" s="32"/>
      <c r="C170" s="32"/>
      <c r="D170" s="32"/>
      <c r="E170" s="32"/>
      <c r="F170" s="32"/>
      <c r="G170" s="32"/>
      <c r="H170" s="32"/>
      <c r="I170" s="33" t="str">
        <f t="shared" ca="1" si="7"/>
        <v/>
      </c>
      <c r="J170" s="33" t="str">
        <f t="shared" si="8"/>
        <v/>
      </c>
    </row>
    <row r="171" spans="1:10" ht="20.100000000000001" customHeight="1" x14ac:dyDescent="0.25">
      <c r="A171" s="31" t="str">
        <f t="shared" si="6"/>
        <v/>
      </c>
      <c r="B171" s="32"/>
      <c r="C171" s="32"/>
      <c r="D171" s="32"/>
      <c r="E171" s="32"/>
      <c r="F171" s="32"/>
      <c r="G171" s="32"/>
      <c r="H171" s="32"/>
      <c r="I171" s="33" t="str">
        <f t="shared" ca="1" si="7"/>
        <v/>
      </c>
      <c r="J171" s="33" t="str">
        <f t="shared" si="8"/>
        <v/>
      </c>
    </row>
    <row r="172" spans="1:10" ht="20.100000000000001" customHeight="1" x14ac:dyDescent="0.25">
      <c r="A172" s="31" t="str">
        <f t="shared" si="6"/>
        <v/>
      </c>
      <c r="B172" s="32"/>
      <c r="C172" s="32"/>
      <c r="D172" s="32"/>
      <c r="E172" s="32"/>
      <c r="F172" s="32"/>
      <c r="G172" s="32"/>
      <c r="H172" s="32"/>
      <c r="I172" s="33" t="str">
        <f t="shared" ca="1" si="7"/>
        <v/>
      </c>
      <c r="J172" s="33" t="str">
        <f t="shared" si="8"/>
        <v/>
      </c>
    </row>
    <row r="173" spans="1:10" ht="20.100000000000001" customHeight="1" x14ac:dyDescent="0.25">
      <c r="A173" s="31" t="str">
        <f t="shared" si="6"/>
        <v/>
      </c>
      <c r="B173" s="32"/>
      <c r="C173" s="32"/>
      <c r="D173" s="32"/>
      <c r="E173" s="32"/>
      <c r="F173" s="32"/>
      <c r="G173" s="32"/>
      <c r="H173" s="32"/>
      <c r="I173" s="33" t="str">
        <f t="shared" ca="1" si="7"/>
        <v/>
      </c>
      <c r="J173" s="33" t="str">
        <f t="shared" si="8"/>
        <v/>
      </c>
    </row>
    <row r="174" spans="1:10" ht="20.100000000000001" customHeight="1" x14ac:dyDescent="0.25">
      <c r="A174" s="31" t="str">
        <f t="shared" si="6"/>
        <v/>
      </c>
      <c r="B174" s="32"/>
      <c r="C174" s="32"/>
      <c r="D174" s="32"/>
      <c r="E174" s="32"/>
      <c r="F174" s="32"/>
      <c r="G174" s="32"/>
      <c r="H174" s="32"/>
      <c r="I174" s="33" t="str">
        <f t="shared" ca="1" si="7"/>
        <v/>
      </c>
      <c r="J174" s="33" t="str">
        <f t="shared" si="8"/>
        <v/>
      </c>
    </row>
    <row r="175" spans="1:10" ht="20.100000000000001" customHeight="1" x14ac:dyDescent="0.25">
      <c r="A175" s="31" t="str">
        <f t="shared" si="6"/>
        <v/>
      </c>
      <c r="B175" s="32"/>
      <c r="C175" s="32"/>
      <c r="D175" s="32"/>
      <c r="E175" s="32"/>
      <c r="F175" s="32"/>
      <c r="G175" s="32"/>
      <c r="H175" s="32"/>
      <c r="I175" s="33" t="str">
        <f t="shared" ca="1" si="7"/>
        <v/>
      </c>
      <c r="J175" s="33" t="str">
        <f t="shared" si="8"/>
        <v/>
      </c>
    </row>
    <row r="176" spans="1:10" ht="20.100000000000001" customHeight="1" x14ac:dyDescent="0.25">
      <c r="A176" s="31" t="str">
        <f t="shared" si="6"/>
        <v/>
      </c>
      <c r="B176" s="32"/>
      <c r="C176" s="32"/>
      <c r="D176" s="32"/>
      <c r="E176" s="32"/>
      <c r="F176" s="32"/>
      <c r="G176" s="32"/>
      <c r="H176" s="32"/>
      <c r="I176" s="33" t="str">
        <f t="shared" ca="1" si="7"/>
        <v/>
      </c>
      <c r="J176" s="33" t="str">
        <f t="shared" si="8"/>
        <v/>
      </c>
    </row>
    <row r="177" spans="1:10" ht="20.100000000000001" customHeight="1" x14ac:dyDescent="0.25">
      <c r="A177" s="31" t="str">
        <f t="shared" si="6"/>
        <v/>
      </c>
      <c r="B177" s="32"/>
      <c r="C177" s="32"/>
      <c r="D177" s="32"/>
      <c r="E177" s="32"/>
      <c r="F177" s="32"/>
      <c r="G177" s="32"/>
      <c r="H177" s="32"/>
      <c r="I177" s="33" t="str">
        <f t="shared" ca="1" si="7"/>
        <v/>
      </c>
      <c r="J177" s="33" t="str">
        <f t="shared" si="8"/>
        <v/>
      </c>
    </row>
    <row r="178" spans="1:10" ht="20.100000000000001" customHeight="1" x14ac:dyDescent="0.25">
      <c r="A178" s="31" t="str">
        <f t="shared" si="6"/>
        <v/>
      </c>
      <c r="B178" s="32"/>
      <c r="C178" s="32"/>
      <c r="D178" s="32"/>
      <c r="E178" s="32"/>
      <c r="F178" s="32"/>
      <c r="G178" s="32"/>
      <c r="H178" s="32"/>
      <c r="I178" s="33" t="str">
        <f t="shared" ca="1" si="7"/>
        <v/>
      </c>
      <c r="J178" s="33" t="str">
        <f t="shared" si="8"/>
        <v/>
      </c>
    </row>
    <row r="179" spans="1:10" ht="20.100000000000001" customHeight="1" x14ac:dyDescent="0.25">
      <c r="A179" s="31" t="str">
        <f t="shared" si="6"/>
        <v/>
      </c>
      <c r="B179" s="32"/>
      <c r="C179" s="32"/>
      <c r="D179" s="32"/>
      <c r="E179" s="32"/>
      <c r="F179" s="32"/>
      <c r="G179" s="32"/>
      <c r="H179" s="32"/>
      <c r="I179" s="33" t="str">
        <f t="shared" ca="1" si="7"/>
        <v/>
      </c>
      <c r="J179" s="33" t="str">
        <f t="shared" si="8"/>
        <v/>
      </c>
    </row>
    <row r="180" spans="1:10" ht="20.100000000000001" customHeight="1" x14ac:dyDescent="0.25">
      <c r="A180" s="31" t="str">
        <f t="shared" si="6"/>
        <v/>
      </c>
      <c r="B180" s="32"/>
      <c r="C180" s="32"/>
      <c r="D180" s="32"/>
      <c r="E180" s="32"/>
      <c r="F180" s="32"/>
      <c r="G180" s="32"/>
      <c r="H180" s="32"/>
      <c r="I180" s="33" t="str">
        <f t="shared" ca="1" si="7"/>
        <v/>
      </c>
      <c r="J180" s="33" t="str">
        <f t="shared" si="8"/>
        <v/>
      </c>
    </row>
    <row r="181" spans="1:10" ht="20.100000000000001" customHeight="1" x14ac:dyDescent="0.25">
      <c r="A181" s="31" t="str">
        <f t="shared" si="6"/>
        <v/>
      </c>
      <c r="B181" s="32"/>
      <c r="C181" s="32"/>
      <c r="D181" s="32"/>
      <c r="E181" s="32"/>
      <c r="F181" s="32"/>
      <c r="G181" s="32"/>
      <c r="H181" s="32"/>
      <c r="I181" s="33" t="str">
        <f t="shared" ca="1" si="7"/>
        <v/>
      </c>
      <c r="J181" s="33" t="str">
        <f t="shared" si="8"/>
        <v/>
      </c>
    </row>
    <row r="182" spans="1:10" ht="20.100000000000001" customHeight="1" x14ac:dyDescent="0.25">
      <c r="A182" s="31" t="str">
        <f t="shared" si="6"/>
        <v/>
      </c>
      <c r="B182" s="32"/>
      <c r="C182" s="32"/>
      <c r="D182" s="32"/>
      <c r="E182" s="32"/>
      <c r="F182" s="32"/>
      <c r="G182" s="32"/>
      <c r="H182" s="32"/>
      <c r="I182" s="33" t="str">
        <f t="shared" ca="1" si="7"/>
        <v/>
      </c>
      <c r="J182" s="33" t="str">
        <f t="shared" si="8"/>
        <v/>
      </c>
    </row>
    <row r="183" spans="1:10" ht="20.100000000000001" customHeight="1" x14ac:dyDescent="0.25">
      <c r="A183" s="31" t="str">
        <f t="shared" si="6"/>
        <v/>
      </c>
      <c r="B183" s="32"/>
      <c r="C183" s="32"/>
      <c r="D183" s="32"/>
      <c r="E183" s="32"/>
      <c r="F183" s="32"/>
      <c r="G183" s="32"/>
      <c r="H183" s="32"/>
      <c r="I183" s="33" t="str">
        <f t="shared" ca="1" si="7"/>
        <v/>
      </c>
      <c r="J183" s="33" t="str">
        <f t="shared" si="8"/>
        <v/>
      </c>
    </row>
    <row r="184" spans="1:10" ht="20.100000000000001" customHeight="1" x14ac:dyDescent="0.25">
      <c r="A184" s="31" t="str">
        <f t="shared" si="6"/>
        <v/>
      </c>
      <c r="B184" s="32"/>
      <c r="C184" s="32"/>
      <c r="D184" s="32"/>
      <c r="E184" s="32"/>
      <c r="F184" s="32"/>
      <c r="G184" s="32"/>
      <c r="H184" s="32"/>
      <c r="I184" s="33" t="str">
        <f t="shared" ca="1" si="7"/>
        <v/>
      </c>
      <c r="J184" s="33" t="str">
        <f t="shared" si="8"/>
        <v/>
      </c>
    </row>
    <row r="185" spans="1:10" ht="20.100000000000001" customHeight="1" x14ac:dyDescent="0.25">
      <c r="A185" s="31" t="str">
        <f t="shared" si="6"/>
        <v/>
      </c>
      <c r="B185" s="32"/>
      <c r="C185" s="32"/>
      <c r="D185" s="32"/>
      <c r="E185" s="32"/>
      <c r="F185" s="32"/>
      <c r="G185" s="32"/>
      <c r="H185" s="32"/>
      <c r="I185" s="33" t="str">
        <f t="shared" ca="1" si="7"/>
        <v/>
      </c>
      <c r="J185" s="33" t="str">
        <f t="shared" si="8"/>
        <v/>
      </c>
    </row>
    <row r="186" spans="1:10" ht="20.100000000000001" customHeight="1" x14ac:dyDescent="0.25">
      <c r="A186" s="31" t="str">
        <f t="shared" si="6"/>
        <v/>
      </c>
      <c r="B186" s="32"/>
      <c r="C186" s="32"/>
      <c r="D186" s="32"/>
      <c r="E186" s="32"/>
      <c r="F186" s="32"/>
      <c r="G186" s="32"/>
      <c r="H186" s="32"/>
      <c r="I186" s="33" t="str">
        <f t="shared" ca="1" si="7"/>
        <v/>
      </c>
      <c r="J186" s="33" t="str">
        <f t="shared" si="8"/>
        <v/>
      </c>
    </row>
    <row r="187" spans="1:10" ht="20.100000000000001" customHeight="1" x14ac:dyDescent="0.25">
      <c r="A187" s="31" t="str">
        <f t="shared" si="6"/>
        <v/>
      </c>
      <c r="B187" s="32"/>
      <c r="C187" s="32"/>
      <c r="D187" s="32"/>
      <c r="E187" s="32"/>
      <c r="F187" s="32"/>
      <c r="G187" s="32"/>
      <c r="H187" s="32"/>
      <c r="I187" s="33" t="str">
        <f t="shared" ca="1" si="7"/>
        <v/>
      </c>
      <c r="J187" s="33" t="str">
        <f t="shared" si="8"/>
        <v/>
      </c>
    </row>
    <row r="188" spans="1:10" ht="20.100000000000001" customHeight="1" x14ac:dyDescent="0.25">
      <c r="A188" s="31" t="str">
        <f t="shared" si="6"/>
        <v/>
      </c>
      <c r="B188" s="32"/>
      <c r="C188" s="32"/>
      <c r="D188" s="32"/>
      <c r="E188" s="32"/>
      <c r="F188" s="32"/>
      <c r="G188" s="32"/>
      <c r="H188" s="32"/>
      <c r="I188" s="33" t="str">
        <f t="shared" ca="1" si="7"/>
        <v/>
      </c>
      <c r="J188" s="33" t="str">
        <f t="shared" si="8"/>
        <v/>
      </c>
    </row>
    <row r="189" spans="1:10" ht="20.100000000000001" customHeight="1" x14ac:dyDescent="0.25">
      <c r="A189" s="31" t="str">
        <f t="shared" si="6"/>
        <v/>
      </c>
      <c r="B189" s="32"/>
      <c r="C189" s="32"/>
      <c r="D189" s="32"/>
      <c r="E189" s="32"/>
      <c r="F189" s="32"/>
      <c r="G189" s="32"/>
      <c r="H189" s="32"/>
      <c r="I189" s="33" t="str">
        <f t="shared" ca="1" si="7"/>
        <v/>
      </c>
      <c r="J189" s="33" t="str">
        <f t="shared" si="8"/>
        <v/>
      </c>
    </row>
    <row r="190" spans="1:10" ht="20.100000000000001" customHeight="1" x14ac:dyDescent="0.25">
      <c r="A190" s="31" t="str">
        <f t="shared" si="6"/>
        <v/>
      </c>
      <c r="B190" s="32"/>
      <c r="C190" s="32"/>
      <c r="D190" s="32"/>
      <c r="E190" s="32"/>
      <c r="F190" s="32"/>
      <c r="G190" s="32"/>
      <c r="H190" s="32"/>
      <c r="I190" s="33" t="str">
        <f t="shared" ca="1" si="7"/>
        <v/>
      </c>
      <c r="J190" s="33" t="str">
        <f t="shared" si="8"/>
        <v/>
      </c>
    </row>
    <row r="191" spans="1:10" ht="20.100000000000001" customHeight="1" x14ac:dyDescent="0.25">
      <c r="A191" s="31" t="str">
        <f t="shared" si="6"/>
        <v/>
      </c>
      <c r="B191" s="32"/>
      <c r="C191" s="32"/>
      <c r="D191" s="32"/>
      <c r="E191" s="32"/>
      <c r="F191" s="32"/>
      <c r="G191" s="32"/>
      <c r="H191" s="32"/>
      <c r="I191" s="33" t="str">
        <f t="shared" ca="1" si="7"/>
        <v/>
      </c>
      <c r="J191" s="33" t="str">
        <f t="shared" si="8"/>
        <v/>
      </c>
    </row>
    <row r="192" spans="1:10" ht="20.100000000000001" customHeight="1" x14ac:dyDescent="0.25">
      <c r="A192" s="31" t="str">
        <f t="shared" si="6"/>
        <v/>
      </c>
      <c r="B192" s="32"/>
      <c r="C192" s="32"/>
      <c r="D192" s="32"/>
      <c r="E192" s="32"/>
      <c r="F192" s="32"/>
      <c r="G192" s="32"/>
      <c r="H192" s="32"/>
      <c r="I192" s="33" t="str">
        <f t="shared" ca="1" si="7"/>
        <v/>
      </c>
      <c r="J192" s="33" t="str">
        <f t="shared" si="8"/>
        <v/>
      </c>
    </row>
    <row r="193" spans="1:10" ht="20.100000000000001" customHeight="1" x14ac:dyDescent="0.25">
      <c r="A193" s="31" t="str">
        <f t="shared" si="6"/>
        <v/>
      </c>
      <c r="B193" s="32"/>
      <c r="C193" s="32"/>
      <c r="D193" s="32"/>
      <c r="E193" s="32"/>
      <c r="F193" s="32"/>
      <c r="G193" s="32"/>
      <c r="H193" s="32"/>
      <c r="I193" s="33" t="str">
        <f t="shared" ca="1" si="7"/>
        <v/>
      </c>
      <c r="J193" s="33" t="str">
        <f t="shared" si="8"/>
        <v/>
      </c>
    </row>
    <row r="194" spans="1:10" ht="20.100000000000001" customHeight="1" x14ac:dyDescent="0.25">
      <c r="A194" s="31" t="str">
        <f t="shared" si="6"/>
        <v/>
      </c>
      <c r="B194" s="32"/>
      <c r="C194" s="32"/>
      <c r="D194" s="32"/>
      <c r="E194" s="32"/>
      <c r="F194" s="32"/>
      <c r="G194" s="32"/>
      <c r="H194" s="32"/>
      <c r="I194" s="33" t="str">
        <f t="shared" ca="1" si="7"/>
        <v/>
      </c>
      <c r="J194" s="33" t="str">
        <f t="shared" si="8"/>
        <v/>
      </c>
    </row>
    <row r="195" spans="1:10" ht="20.100000000000001" customHeight="1" x14ac:dyDescent="0.25">
      <c r="A195" s="31" t="str">
        <f t="shared" si="6"/>
        <v/>
      </c>
      <c r="B195" s="32"/>
      <c r="C195" s="32"/>
      <c r="D195" s="32"/>
      <c r="E195" s="32"/>
      <c r="F195" s="32"/>
      <c r="G195" s="32"/>
      <c r="H195" s="32"/>
      <c r="I195" s="33" t="str">
        <f t="shared" ca="1" si="7"/>
        <v/>
      </c>
      <c r="J195" s="33" t="str">
        <f t="shared" si="8"/>
        <v/>
      </c>
    </row>
    <row r="196" spans="1:10" ht="20.100000000000001" customHeight="1" x14ac:dyDescent="0.25">
      <c r="A196" s="31" t="str">
        <f t="shared" si="6"/>
        <v/>
      </c>
      <c r="B196" s="32"/>
      <c r="C196" s="32"/>
      <c r="D196" s="32"/>
      <c r="E196" s="32"/>
      <c r="F196" s="32"/>
      <c r="G196" s="32"/>
      <c r="H196" s="32"/>
      <c r="I196" s="33" t="str">
        <f t="shared" ca="1" si="7"/>
        <v/>
      </c>
      <c r="J196" s="33" t="str">
        <f t="shared" si="8"/>
        <v/>
      </c>
    </row>
    <row r="197" spans="1:10" ht="20.100000000000001" customHeight="1" x14ac:dyDescent="0.25">
      <c r="A197" s="31" t="str">
        <f t="shared" ref="A197:A260" si="9">IF(B197="","","ACC"&amp;TEXT(ROW()-4,"0000"))</f>
        <v/>
      </c>
      <c r="B197" s="32"/>
      <c r="C197" s="32"/>
      <c r="D197" s="32"/>
      <c r="E197" s="32"/>
      <c r="F197" s="32"/>
      <c r="G197" s="32"/>
      <c r="H197" s="32"/>
      <c r="I197" s="33" t="str">
        <f t="shared" ref="I197:I260" ca="1" si="10">IF(B197="","",TEXT(TODAY(),"dd/mm/yyyy"))</f>
        <v/>
      </c>
      <c r="J197" s="33" t="str">
        <f t="shared" ref="J197:J260" si="11">IF(B197="","",IF(ISNUMBER(H197),IF(H197&gt;=10,"Active","⚠️ Below Min Balance"),"Pending"))</f>
        <v/>
      </c>
    </row>
    <row r="198" spans="1:10" ht="20.100000000000001" customHeight="1" x14ac:dyDescent="0.25">
      <c r="A198" s="31" t="str">
        <f t="shared" si="9"/>
        <v/>
      </c>
      <c r="B198" s="32"/>
      <c r="C198" s="32"/>
      <c r="D198" s="32"/>
      <c r="E198" s="32"/>
      <c r="F198" s="32"/>
      <c r="G198" s="32"/>
      <c r="H198" s="32"/>
      <c r="I198" s="33" t="str">
        <f t="shared" ca="1" si="10"/>
        <v/>
      </c>
      <c r="J198" s="33" t="str">
        <f t="shared" si="11"/>
        <v/>
      </c>
    </row>
    <row r="199" spans="1:10" ht="20.100000000000001" customHeight="1" x14ac:dyDescent="0.25">
      <c r="A199" s="31" t="str">
        <f t="shared" si="9"/>
        <v/>
      </c>
      <c r="B199" s="32"/>
      <c r="C199" s="32"/>
      <c r="D199" s="32"/>
      <c r="E199" s="32"/>
      <c r="F199" s="32"/>
      <c r="G199" s="32"/>
      <c r="H199" s="32"/>
      <c r="I199" s="33" t="str">
        <f t="shared" ca="1" si="10"/>
        <v/>
      </c>
      <c r="J199" s="33" t="str">
        <f t="shared" si="11"/>
        <v/>
      </c>
    </row>
    <row r="200" spans="1:10" ht="20.100000000000001" customHeight="1" x14ac:dyDescent="0.25">
      <c r="A200" s="31" t="str">
        <f t="shared" si="9"/>
        <v/>
      </c>
      <c r="B200" s="32"/>
      <c r="C200" s="32"/>
      <c r="D200" s="32"/>
      <c r="E200" s="32"/>
      <c r="F200" s="32"/>
      <c r="G200" s="32"/>
      <c r="H200" s="32"/>
      <c r="I200" s="33" t="str">
        <f t="shared" ca="1" si="10"/>
        <v/>
      </c>
      <c r="J200" s="33" t="str">
        <f t="shared" si="11"/>
        <v/>
      </c>
    </row>
    <row r="201" spans="1:10" ht="20.100000000000001" customHeight="1" x14ac:dyDescent="0.25">
      <c r="A201" s="31" t="str">
        <f t="shared" si="9"/>
        <v/>
      </c>
      <c r="B201" s="32"/>
      <c r="C201" s="32"/>
      <c r="D201" s="32"/>
      <c r="E201" s="32"/>
      <c r="F201" s="32"/>
      <c r="G201" s="32"/>
      <c r="H201" s="32"/>
      <c r="I201" s="33" t="str">
        <f t="shared" ca="1" si="10"/>
        <v/>
      </c>
      <c r="J201" s="33" t="str">
        <f t="shared" si="11"/>
        <v/>
      </c>
    </row>
    <row r="202" spans="1:10" ht="20.100000000000001" customHeight="1" x14ac:dyDescent="0.25">
      <c r="A202" s="31" t="str">
        <f t="shared" si="9"/>
        <v/>
      </c>
      <c r="B202" s="32"/>
      <c r="C202" s="32"/>
      <c r="D202" s="32"/>
      <c r="E202" s="32"/>
      <c r="F202" s="32"/>
      <c r="G202" s="32"/>
      <c r="H202" s="32"/>
      <c r="I202" s="33" t="str">
        <f t="shared" ca="1" si="10"/>
        <v/>
      </c>
      <c r="J202" s="33" t="str">
        <f t="shared" si="11"/>
        <v/>
      </c>
    </row>
    <row r="203" spans="1:10" ht="20.100000000000001" customHeight="1" x14ac:dyDescent="0.25">
      <c r="A203" s="31" t="str">
        <f t="shared" si="9"/>
        <v/>
      </c>
      <c r="B203" s="32"/>
      <c r="C203" s="32"/>
      <c r="D203" s="32"/>
      <c r="E203" s="32"/>
      <c r="F203" s="32"/>
      <c r="G203" s="32"/>
      <c r="H203" s="32"/>
      <c r="I203" s="33" t="str">
        <f t="shared" ca="1" si="10"/>
        <v/>
      </c>
      <c r="J203" s="33" t="str">
        <f t="shared" si="11"/>
        <v/>
      </c>
    </row>
    <row r="204" spans="1:10" ht="20.100000000000001" customHeight="1" x14ac:dyDescent="0.25">
      <c r="A204" s="31" t="str">
        <f t="shared" si="9"/>
        <v/>
      </c>
      <c r="B204" s="32"/>
      <c r="C204" s="32"/>
      <c r="D204" s="32"/>
      <c r="E204" s="32"/>
      <c r="F204" s="32"/>
      <c r="G204" s="32"/>
      <c r="H204" s="32"/>
      <c r="I204" s="33" t="str">
        <f t="shared" ca="1" si="10"/>
        <v/>
      </c>
      <c r="J204" s="33" t="str">
        <f t="shared" si="11"/>
        <v/>
      </c>
    </row>
    <row r="205" spans="1:10" ht="20.100000000000001" customHeight="1" x14ac:dyDescent="0.25">
      <c r="A205" s="31" t="str">
        <f t="shared" si="9"/>
        <v/>
      </c>
      <c r="B205" s="32"/>
      <c r="C205" s="32"/>
      <c r="D205" s="32"/>
      <c r="E205" s="32"/>
      <c r="F205" s="32"/>
      <c r="G205" s="32"/>
      <c r="H205" s="32"/>
      <c r="I205" s="33" t="str">
        <f t="shared" ca="1" si="10"/>
        <v/>
      </c>
      <c r="J205" s="33" t="str">
        <f t="shared" si="11"/>
        <v/>
      </c>
    </row>
    <row r="206" spans="1:10" ht="20.100000000000001" customHeight="1" x14ac:dyDescent="0.25">
      <c r="A206" s="31" t="str">
        <f t="shared" si="9"/>
        <v/>
      </c>
      <c r="B206" s="32"/>
      <c r="C206" s="32"/>
      <c r="D206" s="32"/>
      <c r="E206" s="32"/>
      <c r="F206" s="32"/>
      <c r="G206" s="32"/>
      <c r="H206" s="32"/>
      <c r="I206" s="33" t="str">
        <f t="shared" ca="1" si="10"/>
        <v/>
      </c>
      <c r="J206" s="33" t="str">
        <f t="shared" si="11"/>
        <v/>
      </c>
    </row>
    <row r="207" spans="1:10" ht="20.100000000000001" customHeight="1" x14ac:dyDescent="0.25">
      <c r="A207" s="31" t="str">
        <f t="shared" si="9"/>
        <v/>
      </c>
      <c r="B207" s="32"/>
      <c r="C207" s="32"/>
      <c r="D207" s="32"/>
      <c r="E207" s="32"/>
      <c r="F207" s="32"/>
      <c r="G207" s="32"/>
      <c r="H207" s="32"/>
      <c r="I207" s="33" t="str">
        <f t="shared" ca="1" si="10"/>
        <v/>
      </c>
      <c r="J207" s="33" t="str">
        <f t="shared" si="11"/>
        <v/>
      </c>
    </row>
    <row r="208" spans="1:10" ht="20.100000000000001" customHeight="1" x14ac:dyDescent="0.25">
      <c r="A208" s="31" t="str">
        <f t="shared" si="9"/>
        <v/>
      </c>
      <c r="B208" s="32"/>
      <c r="C208" s="32"/>
      <c r="D208" s="32"/>
      <c r="E208" s="32"/>
      <c r="F208" s="32"/>
      <c r="G208" s="32"/>
      <c r="H208" s="32"/>
      <c r="I208" s="33" t="str">
        <f t="shared" ca="1" si="10"/>
        <v/>
      </c>
      <c r="J208" s="33" t="str">
        <f t="shared" si="11"/>
        <v/>
      </c>
    </row>
    <row r="209" spans="1:10" ht="20.100000000000001" customHeight="1" x14ac:dyDescent="0.25">
      <c r="A209" s="31" t="str">
        <f t="shared" si="9"/>
        <v/>
      </c>
      <c r="B209" s="32"/>
      <c r="C209" s="32"/>
      <c r="D209" s="32"/>
      <c r="E209" s="32"/>
      <c r="F209" s="32"/>
      <c r="G209" s="32"/>
      <c r="H209" s="32"/>
      <c r="I209" s="33" t="str">
        <f t="shared" ca="1" si="10"/>
        <v/>
      </c>
      <c r="J209" s="33" t="str">
        <f t="shared" si="11"/>
        <v/>
      </c>
    </row>
    <row r="210" spans="1:10" ht="20.100000000000001" customHeight="1" x14ac:dyDescent="0.25">
      <c r="A210" s="31" t="str">
        <f t="shared" si="9"/>
        <v/>
      </c>
      <c r="B210" s="32"/>
      <c r="C210" s="32"/>
      <c r="D210" s="32"/>
      <c r="E210" s="32"/>
      <c r="F210" s="32"/>
      <c r="G210" s="32"/>
      <c r="H210" s="32"/>
      <c r="I210" s="33" t="str">
        <f t="shared" ca="1" si="10"/>
        <v/>
      </c>
      <c r="J210" s="33" t="str">
        <f t="shared" si="11"/>
        <v/>
      </c>
    </row>
    <row r="211" spans="1:10" ht="20.100000000000001" customHeight="1" x14ac:dyDescent="0.25">
      <c r="A211" s="31" t="str">
        <f t="shared" si="9"/>
        <v/>
      </c>
      <c r="B211" s="32"/>
      <c r="C211" s="32"/>
      <c r="D211" s="32"/>
      <c r="E211" s="32"/>
      <c r="F211" s="32"/>
      <c r="G211" s="32"/>
      <c r="H211" s="32"/>
      <c r="I211" s="33" t="str">
        <f t="shared" ca="1" si="10"/>
        <v/>
      </c>
      <c r="J211" s="33" t="str">
        <f t="shared" si="11"/>
        <v/>
      </c>
    </row>
    <row r="212" spans="1:10" ht="20.100000000000001" customHeight="1" x14ac:dyDescent="0.25">
      <c r="A212" s="31" t="str">
        <f t="shared" si="9"/>
        <v/>
      </c>
      <c r="B212" s="32"/>
      <c r="C212" s="32"/>
      <c r="D212" s="32"/>
      <c r="E212" s="32"/>
      <c r="F212" s="32"/>
      <c r="G212" s="32"/>
      <c r="H212" s="32"/>
      <c r="I212" s="33" t="str">
        <f t="shared" ca="1" si="10"/>
        <v/>
      </c>
      <c r="J212" s="33" t="str">
        <f t="shared" si="11"/>
        <v/>
      </c>
    </row>
    <row r="213" spans="1:10" ht="20.100000000000001" customHeight="1" x14ac:dyDescent="0.25">
      <c r="A213" s="31" t="str">
        <f t="shared" si="9"/>
        <v/>
      </c>
      <c r="B213" s="32"/>
      <c r="C213" s="32"/>
      <c r="D213" s="32"/>
      <c r="E213" s="32"/>
      <c r="F213" s="32"/>
      <c r="G213" s="32"/>
      <c r="H213" s="32"/>
      <c r="I213" s="33" t="str">
        <f t="shared" ca="1" si="10"/>
        <v/>
      </c>
      <c r="J213" s="33" t="str">
        <f t="shared" si="11"/>
        <v/>
      </c>
    </row>
    <row r="214" spans="1:10" ht="20.100000000000001" customHeight="1" x14ac:dyDescent="0.25">
      <c r="A214" s="31" t="str">
        <f t="shared" si="9"/>
        <v/>
      </c>
      <c r="B214" s="32"/>
      <c r="C214" s="32"/>
      <c r="D214" s="32"/>
      <c r="E214" s="32"/>
      <c r="F214" s="32"/>
      <c r="G214" s="32"/>
      <c r="H214" s="32"/>
      <c r="I214" s="33" t="str">
        <f t="shared" ca="1" si="10"/>
        <v/>
      </c>
      <c r="J214" s="33" t="str">
        <f t="shared" si="11"/>
        <v/>
      </c>
    </row>
    <row r="215" spans="1:10" ht="20.100000000000001" customHeight="1" x14ac:dyDescent="0.25">
      <c r="A215" s="31" t="str">
        <f t="shared" si="9"/>
        <v/>
      </c>
      <c r="B215" s="32"/>
      <c r="C215" s="32"/>
      <c r="D215" s="32"/>
      <c r="E215" s="32"/>
      <c r="F215" s="32"/>
      <c r="G215" s="32"/>
      <c r="H215" s="32"/>
      <c r="I215" s="33" t="str">
        <f t="shared" ca="1" si="10"/>
        <v/>
      </c>
      <c r="J215" s="33" t="str">
        <f t="shared" si="11"/>
        <v/>
      </c>
    </row>
    <row r="216" spans="1:10" ht="20.100000000000001" customHeight="1" x14ac:dyDescent="0.25">
      <c r="A216" s="31" t="str">
        <f t="shared" si="9"/>
        <v/>
      </c>
      <c r="B216" s="32"/>
      <c r="C216" s="32"/>
      <c r="D216" s="32"/>
      <c r="E216" s="32"/>
      <c r="F216" s="32"/>
      <c r="G216" s="32"/>
      <c r="H216" s="32"/>
      <c r="I216" s="33" t="str">
        <f t="shared" ca="1" si="10"/>
        <v/>
      </c>
      <c r="J216" s="33" t="str">
        <f t="shared" si="11"/>
        <v/>
      </c>
    </row>
    <row r="217" spans="1:10" ht="20.100000000000001" customHeight="1" x14ac:dyDescent="0.25">
      <c r="A217" s="31" t="str">
        <f t="shared" si="9"/>
        <v/>
      </c>
      <c r="B217" s="32"/>
      <c r="C217" s="32"/>
      <c r="D217" s="32"/>
      <c r="E217" s="32"/>
      <c r="F217" s="32"/>
      <c r="G217" s="32"/>
      <c r="H217" s="32"/>
      <c r="I217" s="33" t="str">
        <f t="shared" ca="1" si="10"/>
        <v/>
      </c>
      <c r="J217" s="33" t="str">
        <f t="shared" si="11"/>
        <v/>
      </c>
    </row>
    <row r="218" spans="1:10" ht="20.100000000000001" customHeight="1" x14ac:dyDescent="0.25">
      <c r="A218" s="31" t="str">
        <f t="shared" si="9"/>
        <v/>
      </c>
      <c r="B218" s="32"/>
      <c r="C218" s="32"/>
      <c r="D218" s="32"/>
      <c r="E218" s="32"/>
      <c r="F218" s="32"/>
      <c r="G218" s="32"/>
      <c r="H218" s="32"/>
      <c r="I218" s="33" t="str">
        <f t="shared" ca="1" si="10"/>
        <v/>
      </c>
      <c r="J218" s="33" t="str">
        <f t="shared" si="11"/>
        <v/>
      </c>
    </row>
    <row r="219" spans="1:10" ht="20.100000000000001" customHeight="1" x14ac:dyDescent="0.25">
      <c r="A219" s="31" t="str">
        <f t="shared" si="9"/>
        <v/>
      </c>
      <c r="B219" s="32"/>
      <c r="C219" s="32"/>
      <c r="D219" s="32"/>
      <c r="E219" s="32"/>
      <c r="F219" s="32"/>
      <c r="G219" s="32"/>
      <c r="H219" s="32"/>
      <c r="I219" s="33" t="str">
        <f t="shared" ca="1" si="10"/>
        <v/>
      </c>
      <c r="J219" s="33" t="str">
        <f t="shared" si="11"/>
        <v/>
      </c>
    </row>
    <row r="220" spans="1:10" ht="20.100000000000001" customHeight="1" x14ac:dyDescent="0.25">
      <c r="A220" s="31" t="str">
        <f t="shared" si="9"/>
        <v/>
      </c>
      <c r="B220" s="32"/>
      <c r="C220" s="32"/>
      <c r="D220" s="32"/>
      <c r="E220" s="32"/>
      <c r="F220" s="32"/>
      <c r="G220" s="32"/>
      <c r="H220" s="32"/>
      <c r="I220" s="33" t="str">
        <f t="shared" ca="1" si="10"/>
        <v/>
      </c>
      <c r="J220" s="33" t="str">
        <f t="shared" si="11"/>
        <v/>
      </c>
    </row>
    <row r="221" spans="1:10" ht="20.100000000000001" customHeight="1" x14ac:dyDescent="0.25">
      <c r="A221" s="31" t="str">
        <f t="shared" si="9"/>
        <v/>
      </c>
      <c r="B221" s="32"/>
      <c r="C221" s="32"/>
      <c r="D221" s="32"/>
      <c r="E221" s="32"/>
      <c r="F221" s="32"/>
      <c r="G221" s="32"/>
      <c r="H221" s="32"/>
      <c r="I221" s="33" t="str">
        <f t="shared" ca="1" si="10"/>
        <v/>
      </c>
      <c r="J221" s="33" t="str">
        <f t="shared" si="11"/>
        <v/>
      </c>
    </row>
    <row r="222" spans="1:10" ht="20.100000000000001" customHeight="1" x14ac:dyDescent="0.25">
      <c r="A222" s="31" t="str">
        <f t="shared" si="9"/>
        <v/>
      </c>
      <c r="B222" s="32"/>
      <c r="C222" s="32"/>
      <c r="D222" s="32"/>
      <c r="E222" s="32"/>
      <c r="F222" s="32"/>
      <c r="G222" s="32"/>
      <c r="H222" s="32"/>
      <c r="I222" s="33" t="str">
        <f t="shared" ca="1" si="10"/>
        <v/>
      </c>
      <c r="J222" s="33" t="str">
        <f t="shared" si="11"/>
        <v/>
      </c>
    </row>
    <row r="223" spans="1:10" ht="20.100000000000001" customHeight="1" x14ac:dyDescent="0.25">
      <c r="A223" s="31" t="str">
        <f t="shared" si="9"/>
        <v/>
      </c>
      <c r="B223" s="32"/>
      <c r="C223" s="32"/>
      <c r="D223" s="32"/>
      <c r="E223" s="32"/>
      <c r="F223" s="32"/>
      <c r="G223" s="32"/>
      <c r="H223" s="32"/>
      <c r="I223" s="33" t="str">
        <f t="shared" ca="1" si="10"/>
        <v/>
      </c>
      <c r="J223" s="33" t="str">
        <f t="shared" si="11"/>
        <v/>
      </c>
    </row>
    <row r="224" spans="1:10" ht="20.100000000000001" customHeight="1" x14ac:dyDescent="0.25">
      <c r="A224" s="31" t="str">
        <f t="shared" si="9"/>
        <v/>
      </c>
      <c r="B224" s="32"/>
      <c r="C224" s="32"/>
      <c r="D224" s="32"/>
      <c r="E224" s="32"/>
      <c r="F224" s="32"/>
      <c r="G224" s="32"/>
      <c r="H224" s="32"/>
      <c r="I224" s="33" t="str">
        <f t="shared" ca="1" si="10"/>
        <v/>
      </c>
      <c r="J224" s="33" t="str">
        <f t="shared" si="11"/>
        <v/>
      </c>
    </row>
    <row r="225" spans="1:10" ht="20.100000000000001" customHeight="1" x14ac:dyDescent="0.25">
      <c r="A225" s="31" t="str">
        <f t="shared" si="9"/>
        <v/>
      </c>
      <c r="B225" s="32"/>
      <c r="C225" s="32"/>
      <c r="D225" s="32"/>
      <c r="E225" s="32"/>
      <c r="F225" s="32"/>
      <c r="G225" s="32"/>
      <c r="H225" s="32"/>
      <c r="I225" s="33" t="str">
        <f t="shared" ca="1" si="10"/>
        <v/>
      </c>
      <c r="J225" s="33" t="str">
        <f t="shared" si="11"/>
        <v/>
      </c>
    </row>
    <row r="226" spans="1:10" ht="20.100000000000001" customHeight="1" x14ac:dyDescent="0.25">
      <c r="A226" s="31" t="str">
        <f t="shared" si="9"/>
        <v/>
      </c>
      <c r="B226" s="32"/>
      <c r="C226" s="32"/>
      <c r="D226" s="32"/>
      <c r="E226" s="32"/>
      <c r="F226" s="32"/>
      <c r="G226" s="32"/>
      <c r="H226" s="32"/>
      <c r="I226" s="33" t="str">
        <f t="shared" ca="1" si="10"/>
        <v/>
      </c>
      <c r="J226" s="33" t="str">
        <f t="shared" si="11"/>
        <v/>
      </c>
    </row>
    <row r="227" spans="1:10" ht="20.100000000000001" customHeight="1" x14ac:dyDescent="0.25">
      <c r="A227" s="31" t="str">
        <f t="shared" si="9"/>
        <v/>
      </c>
      <c r="B227" s="32"/>
      <c r="C227" s="32"/>
      <c r="D227" s="32"/>
      <c r="E227" s="32"/>
      <c r="F227" s="32"/>
      <c r="G227" s="32"/>
      <c r="H227" s="32"/>
      <c r="I227" s="33" t="str">
        <f t="shared" ca="1" si="10"/>
        <v/>
      </c>
      <c r="J227" s="33" t="str">
        <f t="shared" si="11"/>
        <v/>
      </c>
    </row>
    <row r="228" spans="1:10" ht="20.100000000000001" customHeight="1" x14ac:dyDescent="0.25">
      <c r="A228" s="31" t="str">
        <f t="shared" si="9"/>
        <v/>
      </c>
      <c r="B228" s="32"/>
      <c r="C228" s="32"/>
      <c r="D228" s="32"/>
      <c r="E228" s="32"/>
      <c r="F228" s="32"/>
      <c r="G228" s="32"/>
      <c r="H228" s="32"/>
      <c r="I228" s="33" t="str">
        <f t="shared" ca="1" si="10"/>
        <v/>
      </c>
      <c r="J228" s="33" t="str">
        <f t="shared" si="11"/>
        <v/>
      </c>
    </row>
    <row r="229" spans="1:10" ht="20.100000000000001" customHeight="1" x14ac:dyDescent="0.25">
      <c r="A229" s="31" t="str">
        <f t="shared" si="9"/>
        <v/>
      </c>
      <c r="B229" s="32"/>
      <c r="C229" s="32"/>
      <c r="D229" s="32"/>
      <c r="E229" s="32"/>
      <c r="F229" s="32"/>
      <c r="G229" s="32"/>
      <c r="H229" s="32"/>
      <c r="I229" s="33" t="str">
        <f t="shared" ca="1" si="10"/>
        <v/>
      </c>
      <c r="J229" s="33" t="str">
        <f t="shared" si="11"/>
        <v/>
      </c>
    </row>
    <row r="230" spans="1:10" ht="20.100000000000001" customHeight="1" x14ac:dyDescent="0.25">
      <c r="A230" s="31" t="str">
        <f t="shared" si="9"/>
        <v/>
      </c>
      <c r="B230" s="32"/>
      <c r="C230" s="32"/>
      <c r="D230" s="32"/>
      <c r="E230" s="32"/>
      <c r="F230" s="32"/>
      <c r="G230" s="32"/>
      <c r="H230" s="32"/>
      <c r="I230" s="33" t="str">
        <f t="shared" ca="1" si="10"/>
        <v/>
      </c>
      <c r="J230" s="33" t="str">
        <f t="shared" si="11"/>
        <v/>
      </c>
    </row>
    <row r="231" spans="1:10" ht="20.100000000000001" customHeight="1" x14ac:dyDescent="0.25">
      <c r="A231" s="31" t="str">
        <f t="shared" si="9"/>
        <v/>
      </c>
      <c r="B231" s="32"/>
      <c r="C231" s="32"/>
      <c r="D231" s="32"/>
      <c r="E231" s="32"/>
      <c r="F231" s="32"/>
      <c r="G231" s="32"/>
      <c r="H231" s="32"/>
      <c r="I231" s="33" t="str">
        <f t="shared" ca="1" si="10"/>
        <v/>
      </c>
      <c r="J231" s="33" t="str">
        <f t="shared" si="11"/>
        <v/>
      </c>
    </row>
    <row r="232" spans="1:10" ht="20.100000000000001" customHeight="1" x14ac:dyDescent="0.25">
      <c r="A232" s="31" t="str">
        <f t="shared" si="9"/>
        <v/>
      </c>
      <c r="B232" s="32"/>
      <c r="C232" s="32"/>
      <c r="D232" s="32"/>
      <c r="E232" s="32"/>
      <c r="F232" s="32"/>
      <c r="G232" s="32"/>
      <c r="H232" s="32"/>
      <c r="I232" s="33" t="str">
        <f t="shared" ca="1" si="10"/>
        <v/>
      </c>
      <c r="J232" s="33" t="str">
        <f t="shared" si="11"/>
        <v/>
      </c>
    </row>
    <row r="233" spans="1:10" ht="20.100000000000001" customHeight="1" x14ac:dyDescent="0.25">
      <c r="A233" s="31" t="str">
        <f t="shared" si="9"/>
        <v/>
      </c>
      <c r="B233" s="32"/>
      <c r="C233" s="32"/>
      <c r="D233" s="32"/>
      <c r="E233" s="32"/>
      <c r="F233" s="32"/>
      <c r="G233" s="32"/>
      <c r="H233" s="32"/>
      <c r="I233" s="33" t="str">
        <f t="shared" ca="1" si="10"/>
        <v/>
      </c>
      <c r="J233" s="33" t="str">
        <f t="shared" si="11"/>
        <v/>
      </c>
    </row>
    <row r="234" spans="1:10" ht="20.100000000000001" customHeight="1" x14ac:dyDescent="0.25">
      <c r="A234" s="31" t="str">
        <f t="shared" si="9"/>
        <v/>
      </c>
      <c r="B234" s="32"/>
      <c r="C234" s="32"/>
      <c r="D234" s="32"/>
      <c r="E234" s="32"/>
      <c r="F234" s="32"/>
      <c r="G234" s="32"/>
      <c r="H234" s="32"/>
      <c r="I234" s="33" t="str">
        <f t="shared" ca="1" si="10"/>
        <v/>
      </c>
      <c r="J234" s="33" t="str">
        <f t="shared" si="11"/>
        <v/>
      </c>
    </row>
    <row r="235" spans="1:10" ht="20.100000000000001" customHeight="1" x14ac:dyDescent="0.25">
      <c r="A235" s="31" t="str">
        <f t="shared" si="9"/>
        <v/>
      </c>
      <c r="B235" s="32"/>
      <c r="C235" s="32"/>
      <c r="D235" s="32"/>
      <c r="E235" s="32"/>
      <c r="F235" s="32"/>
      <c r="G235" s="32"/>
      <c r="H235" s="32"/>
      <c r="I235" s="33" t="str">
        <f t="shared" ca="1" si="10"/>
        <v/>
      </c>
      <c r="J235" s="33" t="str">
        <f t="shared" si="11"/>
        <v/>
      </c>
    </row>
    <row r="236" spans="1:10" ht="20.100000000000001" customHeight="1" x14ac:dyDescent="0.25">
      <c r="A236" s="31" t="str">
        <f t="shared" si="9"/>
        <v/>
      </c>
      <c r="B236" s="32"/>
      <c r="C236" s="32"/>
      <c r="D236" s="32"/>
      <c r="E236" s="32"/>
      <c r="F236" s="32"/>
      <c r="G236" s="32"/>
      <c r="H236" s="32"/>
      <c r="I236" s="33" t="str">
        <f t="shared" ca="1" si="10"/>
        <v/>
      </c>
      <c r="J236" s="33" t="str">
        <f t="shared" si="11"/>
        <v/>
      </c>
    </row>
    <row r="237" spans="1:10" ht="20.100000000000001" customHeight="1" x14ac:dyDescent="0.25">
      <c r="A237" s="31" t="str">
        <f t="shared" si="9"/>
        <v/>
      </c>
      <c r="B237" s="32"/>
      <c r="C237" s="32"/>
      <c r="D237" s="32"/>
      <c r="E237" s="32"/>
      <c r="F237" s="32"/>
      <c r="G237" s="32"/>
      <c r="H237" s="32"/>
      <c r="I237" s="33" t="str">
        <f t="shared" ca="1" si="10"/>
        <v/>
      </c>
      <c r="J237" s="33" t="str">
        <f t="shared" si="11"/>
        <v/>
      </c>
    </row>
    <row r="238" spans="1:10" ht="20.100000000000001" customHeight="1" x14ac:dyDescent="0.25">
      <c r="A238" s="31" t="str">
        <f t="shared" si="9"/>
        <v/>
      </c>
      <c r="B238" s="32"/>
      <c r="C238" s="32"/>
      <c r="D238" s="32"/>
      <c r="E238" s="32"/>
      <c r="F238" s="32"/>
      <c r="G238" s="32"/>
      <c r="H238" s="32"/>
      <c r="I238" s="33" t="str">
        <f t="shared" ca="1" si="10"/>
        <v/>
      </c>
      <c r="J238" s="33" t="str">
        <f t="shared" si="11"/>
        <v/>
      </c>
    </row>
    <row r="239" spans="1:10" ht="20.100000000000001" customHeight="1" x14ac:dyDescent="0.25">
      <c r="A239" s="31" t="str">
        <f t="shared" si="9"/>
        <v/>
      </c>
      <c r="B239" s="32"/>
      <c r="C239" s="32"/>
      <c r="D239" s="32"/>
      <c r="E239" s="32"/>
      <c r="F239" s="32"/>
      <c r="G239" s="32"/>
      <c r="H239" s="32"/>
      <c r="I239" s="33" t="str">
        <f t="shared" ca="1" si="10"/>
        <v/>
      </c>
      <c r="J239" s="33" t="str">
        <f t="shared" si="11"/>
        <v/>
      </c>
    </row>
    <row r="240" spans="1:10" ht="20.100000000000001" customHeight="1" x14ac:dyDescent="0.25">
      <c r="A240" s="31" t="str">
        <f t="shared" si="9"/>
        <v/>
      </c>
      <c r="B240" s="32"/>
      <c r="C240" s="32"/>
      <c r="D240" s="32"/>
      <c r="E240" s="32"/>
      <c r="F240" s="32"/>
      <c r="G240" s="32"/>
      <c r="H240" s="32"/>
      <c r="I240" s="33" t="str">
        <f t="shared" ca="1" si="10"/>
        <v/>
      </c>
      <c r="J240" s="33" t="str">
        <f t="shared" si="11"/>
        <v/>
      </c>
    </row>
    <row r="241" spans="1:10" ht="20.100000000000001" customHeight="1" x14ac:dyDescent="0.25">
      <c r="A241" s="31" t="str">
        <f t="shared" si="9"/>
        <v/>
      </c>
      <c r="B241" s="32"/>
      <c r="C241" s="32"/>
      <c r="D241" s="32"/>
      <c r="E241" s="32"/>
      <c r="F241" s="32"/>
      <c r="G241" s="32"/>
      <c r="H241" s="32"/>
      <c r="I241" s="33" t="str">
        <f t="shared" ca="1" si="10"/>
        <v/>
      </c>
      <c r="J241" s="33" t="str">
        <f t="shared" si="11"/>
        <v/>
      </c>
    </row>
    <row r="242" spans="1:10" ht="20.100000000000001" customHeight="1" x14ac:dyDescent="0.25">
      <c r="A242" s="31" t="str">
        <f t="shared" si="9"/>
        <v/>
      </c>
      <c r="B242" s="32"/>
      <c r="C242" s="32"/>
      <c r="D242" s="32"/>
      <c r="E242" s="32"/>
      <c r="F242" s="32"/>
      <c r="G242" s="32"/>
      <c r="H242" s="32"/>
      <c r="I242" s="33" t="str">
        <f t="shared" ca="1" si="10"/>
        <v/>
      </c>
      <c r="J242" s="33" t="str">
        <f t="shared" si="11"/>
        <v/>
      </c>
    </row>
    <row r="243" spans="1:10" ht="20.100000000000001" customHeight="1" x14ac:dyDescent="0.25">
      <c r="A243" s="31" t="str">
        <f t="shared" si="9"/>
        <v/>
      </c>
      <c r="B243" s="32"/>
      <c r="C243" s="32"/>
      <c r="D243" s="32"/>
      <c r="E243" s="32"/>
      <c r="F243" s="32"/>
      <c r="G243" s="32"/>
      <c r="H243" s="32"/>
      <c r="I243" s="33" t="str">
        <f t="shared" ca="1" si="10"/>
        <v/>
      </c>
      <c r="J243" s="33" t="str">
        <f t="shared" si="11"/>
        <v/>
      </c>
    </row>
    <row r="244" spans="1:10" ht="20.100000000000001" customHeight="1" x14ac:dyDescent="0.25">
      <c r="A244" s="31" t="str">
        <f t="shared" si="9"/>
        <v/>
      </c>
      <c r="B244" s="32"/>
      <c r="C244" s="32"/>
      <c r="D244" s="32"/>
      <c r="E244" s="32"/>
      <c r="F244" s="32"/>
      <c r="G244" s="32"/>
      <c r="H244" s="32"/>
      <c r="I244" s="33" t="str">
        <f t="shared" ca="1" si="10"/>
        <v/>
      </c>
      <c r="J244" s="33" t="str">
        <f t="shared" si="11"/>
        <v/>
      </c>
    </row>
    <row r="245" spans="1:10" ht="20.100000000000001" customHeight="1" x14ac:dyDescent="0.25">
      <c r="A245" s="31" t="str">
        <f t="shared" si="9"/>
        <v/>
      </c>
      <c r="B245" s="32"/>
      <c r="C245" s="32"/>
      <c r="D245" s="32"/>
      <c r="E245" s="32"/>
      <c r="F245" s="32"/>
      <c r="G245" s="32"/>
      <c r="H245" s="32"/>
      <c r="I245" s="33" t="str">
        <f t="shared" ca="1" si="10"/>
        <v/>
      </c>
      <c r="J245" s="33" t="str">
        <f t="shared" si="11"/>
        <v/>
      </c>
    </row>
    <row r="246" spans="1:10" ht="20.100000000000001" customHeight="1" x14ac:dyDescent="0.25">
      <c r="A246" s="31" t="str">
        <f t="shared" si="9"/>
        <v/>
      </c>
      <c r="B246" s="32"/>
      <c r="C246" s="32"/>
      <c r="D246" s="32"/>
      <c r="E246" s="32"/>
      <c r="F246" s="32"/>
      <c r="G246" s="32"/>
      <c r="H246" s="32"/>
      <c r="I246" s="33" t="str">
        <f t="shared" ca="1" si="10"/>
        <v/>
      </c>
      <c r="J246" s="33" t="str">
        <f t="shared" si="11"/>
        <v/>
      </c>
    </row>
    <row r="247" spans="1:10" ht="20.100000000000001" customHeight="1" x14ac:dyDescent="0.25">
      <c r="A247" s="31" t="str">
        <f t="shared" si="9"/>
        <v/>
      </c>
      <c r="B247" s="32"/>
      <c r="C247" s="32"/>
      <c r="D247" s="32"/>
      <c r="E247" s="32"/>
      <c r="F247" s="32"/>
      <c r="G247" s="32"/>
      <c r="H247" s="32"/>
      <c r="I247" s="33" t="str">
        <f t="shared" ca="1" si="10"/>
        <v/>
      </c>
      <c r="J247" s="33" t="str">
        <f t="shared" si="11"/>
        <v/>
      </c>
    </row>
    <row r="248" spans="1:10" ht="20.100000000000001" customHeight="1" x14ac:dyDescent="0.25">
      <c r="A248" s="31" t="str">
        <f t="shared" si="9"/>
        <v/>
      </c>
      <c r="B248" s="32"/>
      <c r="C248" s="32"/>
      <c r="D248" s="32"/>
      <c r="E248" s="32"/>
      <c r="F248" s="32"/>
      <c r="G248" s="32"/>
      <c r="H248" s="32"/>
      <c r="I248" s="33" t="str">
        <f t="shared" ca="1" si="10"/>
        <v/>
      </c>
      <c r="J248" s="33" t="str">
        <f t="shared" si="11"/>
        <v/>
      </c>
    </row>
    <row r="249" spans="1:10" ht="20.100000000000001" customHeight="1" x14ac:dyDescent="0.25">
      <c r="A249" s="31" t="str">
        <f t="shared" si="9"/>
        <v/>
      </c>
      <c r="B249" s="32"/>
      <c r="C249" s="32"/>
      <c r="D249" s="32"/>
      <c r="E249" s="32"/>
      <c r="F249" s="32"/>
      <c r="G249" s="32"/>
      <c r="H249" s="32"/>
      <c r="I249" s="33" t="str">
        <f t="shared" ca="1" si="10"/>
        <v/>
      </c>
      <c r="J249" s="33" t="str">
        <f t="shared" si="11"/>
        <v/>
      </c>
    </row>
    <row r="250" spans="1:10" ht="20.100000000000001" customHeight="1" x14ac:dyDescent="0.25">
      <c r="A250" s="31" t="str">
        <f t="shared" si="9"/>
        <v/>
      </c>
      <c r="B250" s="32"/>
      <c r="C250" s="32"/>
      <c r="D250" s="32"/>
      <c r="E250" s="32"/>
      <c r="F250" s="32"/>
      <c r="G250" s="32"/>
      <c r="H250" s="32"/>
      <c r="I250" s="33" t="str">
        <f t="shared" ca="1" si="10"/>
        <v/>
      </c>
      <c r="J250" s="33" t="str">
        <f t="shared" si="11"/>
        <v/>
      </c>
    </row>
    <row r="251" spans="1:10" ht="20.100000000000001" customHeight="1" x14ac:dyDescent="0.25">
      <c r="A251" s="31" t="str">
        <f t="shared" si="9"/>
        <v/>
      </c>
      <c r="B251" s="32"/>
      <c r="C251" s="32"/>
      <c r="D251" s="32"/>
      <c r="E251" s="32"/>
      <c r="F251" s="32"/>
      <c r="G251" s="32"/>
      <c r="H251" s="32"/>
      <c r="I251" s="33" t="str">
        <f t="shared" ca="1" si="10"/>
        <v/>
      </c>
      <c r="J251" s="33" t="str">
        <f t="shared" si="11"/>
        <v/>
      </c>
    </row>
    <row r="252" spans="1:10" ht="20.100000000000001" customHeight="1" x14ac:dyDescent="0.25">
      <c r="A252" s="31" t="str">
        <f t="shared" si="9"/>
        <v/>
      </c>
      <c r="B252" s="32"/>
      <c r="C252" s="32"/>
      <c r="D252" s="32"/>
      <c r="E252" s="32"/>
      <c r="F252" s="32"/>
      <c r="G252" s="32"/>
      <c r="H252" s="32"/>
      <c r="I252" s="33" t="str">
        <f t="shared" ca="1" si="10"/>
        <v/>
      </c>
      <c r="J252" s="33" t="str">
        <f t="shared" si="11"/>
        <v/>
      </c>
    </row>
    <row r="253" spans="1:10" ht="20.100000000000001" customHeight="1" x14ac:dyDescent="0.25">
      <c r="A253" s="31" t="str">
        <f t="shared" si="9"/>
        <v/>
      </c>
      <c r="B253" s="32"/>
      <c r="C253" s="32"/>
      <c r="D253" s="32"/>
      <c r="E253" s="32"/>
      <c r="F253" s="32"/>
      <c r="G253" s="32"/>
      <c r="H253" s="32"/>
      <c r="I253" s="33" t="str">
        <f t="shared" ca="1" si="10"/>
        <v/>
      </c>
      <c r="J253" s="33" t="str">
        <f t="shared" si="11"/>
        <v/>
      </c>
    </row>
    <row r="254" spans="1:10" ht="20.100000000000001" customHeight="1" x14ac:dyDescent="0.25">
      <c r="A254" s="31" t="str">
        <f t="shared" si="9"/>
        <v/>
      </c>
      <c r="B254" s="32"/>
      <c r="C254" s="32"/>
      <c r="D254" s="32"/>
      <c r="E254" s="32"/>
      <c r="F254" s="32"/>
      <c r="G254" s="32"/>
      <c r="H254" s="32"/>
      <c r="I254" s="33" t="str">
        <f t="shared" ca="1" si="10"/>
        <v/>
      </c>
      <c r="J254" s="33" t="str">
        <f t="shared" si="11"/>
        <v/>
      </c>
    </row>
    <row r="255" spans="1:10" ht="20.100000000000001" customHeight="1" x14ac:dyDescent="0.25">
      <c r="A255" s="31" t="str">
        <f t="shared" si="9"/>
        <v/>
      </c>
      <c r="B255" s="32"/>
      <c r="C255" s="32"/>
      <c r="D255" s="32"/>
      <c r="E255" s="32"/>
      <c r="F255" s="32"/>
      <c r="G255" s="32"/>
      <c r="H255" s="32"/>
      <c r="I255" s="33" t="str">
        <f t="shared" ca="1" si="10"/>
        <v/>
      </c>
      <c r="J255" s="33" t="str">
        <f t="shared" si="11"/>
        <v/>
      </c>
    </row>
    <row r="256" spans="1:10" ht="20.100000000000001" customHeight="1" x14ac:dyDescent="0.25">
      <c r="A256" s="31" t="str">
        <f t="shared" si="9"/>
        <v/>
      </c>
      <c r="B256" s="32"/>
      <c r="C256" s="32"/>
      <c r="D256" s="32"/>
      <c r="E256" s="32"/>
      <c r="F256" s="32"/>
      <c r="G256" s="32"/>
      <c r="H256" s="32"/>
      <c r="I256" s="33" t="str">
        <f t="shared" ca="1" si="10"/>
        <v/>
      </c>
      <c r="J256" s="33" t="str">
        <f t="shared" si="11"/>
        <v/>
      </c>
    </row>
    <row r="257" spans="1:10" ht="20.100000000000001" customHeight="1" x14ac:dyDescent="0.25">
      <c r="A257" s="31" t="str">
        <f t="shared" si="9"/>
        <v/>
      </c>
      <c r="B257" s="32"/>
      <c r="C257" s="32"/>
      <c r="D257" s="32"/>
      <c r="E257" s="32"/>
      <c r="F257" s="32"/>
      <c r="G257" s="32"/>
      <c r="H257" s="32"/>
      <c r="I257" s="33" t="str">
        <f t="shared" ca="1" si="10"/>
        <v/>
      </c>
      <c r="J257" s="33" t="str">
        <f t="shared" si="11"/>
        <v/>
      </c>
    </row>
    <row r="258" spans="1:10" ht="20.100000000000001" customHeight="1" x14ac:dyDescent="0.25">
      <c r="A258" s="31" t="str">
        <f t="shared" si="9"/>
        <v/>
      </c>
      <c r="B258" s="32"/>
      <c r="C258" s="32"/>
      <c r="D258" s="32"/>
      <c r="E258" s="32"/>
      <c r="F258" s="32"/>
      <c r="G258" s="32"/>
      <c r="H258" s="32"/>
      <c r="I258" s="33" t="str">
        <f t="shared" ca="1" si="10"/>
        <v/>
      </c>
      <c r="J258" s="33" t="str">
        <f t="shared" si="11"/>
        <v/>
      </c>
    </row>
    <row r="259" spans="1:10" ht="20.100000000000001" customHeight="1" x14ac:dyDescent="0.25">
      <c r="A259" s="31" t="str">
        <f t="shared" si="9"/>
        <v/>
      </c>
      <c r="B259" s="32"/>
      <c r="C259" s="32"/>
      <c r="D259" s="32"/>
      <c r="E259" s="32"/>
      <c r="F259" s="32"/>
      <c r="G259" s="32"/>
      <c r="H259" s="32"/>
      <c r="I259" s="33" t="str">
        <f t="shared" ca="1" si="10"/>
        <v/>
      </c>
      <c r="J259" s="33" t="str">
        <f t="shared" si="11"/>
        <v/>
      </c>
    </row>
    <row r="260" spans="1:10" ht="20.100000000000001" customHeight="1" x14ac:dyDescent="0.25">
      <c r="A260" s="31" t="str">
        <f t="shared" si="9"/>
        <v/>
      </c>
      <c r="B260" s="32"/>
      <c r="C260" s="32"/>
      <c r="D260" s="32"/>
      <c r="E260" s="32"/>
      <c r="F260" s="32"/>
      <c r="G260" s="32"/>
      <c r="H260" s="32"/>
      <c r="I260" s="33" t="str">
        <f t="shared" ca="1" si="10"/>
        <v/>
      </c>
      <c r="J260" s="33" t="str">
        <f t="shared" si="11"/>
        <v/>
      </c>
    </row>
    <row r="261" spans="1:10" ht="20.100000000000001" customHeight="1" x14ac:dyDescent="0.25">
      <c r="A261" s="31" t="str">
        <f t="shared" ref="A261:A324" si="12">IF(B261="","","ACC"&amp;TEXT(ROW()-4,"0000"))</f>
        <v/>
      </c>
      <c r="B261" s="32"/>
      <c r="C261" s="32"/>
      <c r="D261" s="32"/>
      <c r="E261" s="32"/>
      <c r="F261" s="32"/>
      <c r="G261" s="32"/>
      <c r="H261" s="32"/>
      <c r="I261" s="33" t="str">
        <f t="shared" ref="I261:I324" ca="1" si="13">IF(B261="","",TEXT(TODAY(),"dd/mm/yyyy"))</f>
        <v/>
      </c>
      <c r="J261" s="33" t="str">
        <f t="shared" ref="J261:J324" si="14">IF(B261="","",IF(ISNUMBER(H261),IF(H261&gt;=10,"Active","⚠️ Below Min Balance"),"Pending"))</f>
        <v/>
      </c>
    </row>
    <row r="262" spans="1:10" ht="20.100000000000001" customHeight="1" x14ac:dyDescent="0.25">
      <c r="A262" s="31" t="str">
        <f t="shared" si="12"/>
        <v/>
      </c>
      <c r="B262" s="32"/>
      <c r="C262" s="32"/>
      <c r="D262" s="32"/>
      <c r="E262" s="32"/>
      <c r="F262" s="32"/>
      <c r="G262" s="32"/>
      <c r="H262" s="32"/>
      <c r="I262" s="33" t="str">
        <f t="shared" ca="1" si="13"/>
        <v/>
      </c>
      <c r="J262" s="33" t="str">
        <f t="shared" si="14"/>
        <v/>
      </c>
    </row>
    <row r="263" spans="1:10" ht="20.100000000000001" customHeight="1" x14ac:dyDescent="0.25">
      <c r="A263" s="31" t="str">
        <f t="shared" si="12"/>
        <v/>
      </c>
      <c r="B263" s="32"/>
      <c r="C263" s="32"/>
      <c r="D263" s="32"/>
      <c r="E263" s="32"/>
      <c r="F263" s="32"/>
      <c r="G263" s="32"/>
      <c r="H263" s="32"/>
      <c r="I263" s="33" t="str">
        <f t="shared" ca="1" si="13"/>
        <v/>
      </c>
      <c r="J263" s="33" t="str">
        <f t="shared" si="14"/>
        <v/>
      </c>
    </row>
    <row r="264" spans="1:10" ht="20.100000000000001" customHeight="1" x14ac:dyDescent="0.25">
      <c r="A264" s="31" t="str">
        <f t="shared" si="12"/>
        <v/>
      </c>
      <c r="B264" s="32"/>
      <c r="C264" s="32"/>
      <c r="D264" s="32"/>
      <c r="E264" s="32"/>
      <c r="F264" s="32"/>
      <c r="G264" s="32"/>
      <c r="H264" s="32"/>
      <c r="I264" s="33" t="str">
        <f t="shared" ca="1" si="13"/>
        <v/>
      </c>
      <c r="J264" s="33" t="str">
        <f t="shared" si="14"/>
        <v/>
      </c>
    </row>
    <row r="265" spans="1:10" ht="20.100000000000001" customHeight="1" x14ac:dyDescent="0.25">
      <c r="A265" s="31" t="str">
        <f t="shared" si="12"/>
        <v/>
      </c>
      <c r="B265" s="32"/>
      <c r="C265" s="32"/>
      <c r="D265" s="32"/>
      <c r="E265" s="32"/>
      <c r="F265" s="32"/>
      <c r="G265" s="32"/>
      <c r="H265" s="32"/>
      <c r="I265" s="33" t="str">
        <f t="shared" ca="1" si="13"/>
        <v/>
      </c>
      <c r="J265" s="33" t="str">
        <f t="shared" si="14"/>
        <v/>
      </c>
    </row>
    <row r="266" spans="1:10" ht="20.100000000000001" customHeight="1" x14ac:dyDescent="0.25">
      <c r="A266" s="31" t="str">
        <f t="shared" si="12"/>
        <v/>
      </c>
      <c r="B266" s="32"/>
      <c r="C266" s="32"/>
      <c r="D266" s="32"/>
      <c r="E266" s="32"/>
      <c r="F266" s="32"/>
      <c r="G266" s="32"/>
      <c r="H266" s="32"/>
      <c r="I266" s="33" t="str">
        <f t="shared" ca="1" si="13"/>
        <v/>
      </c>
      <c r="J266" s="33" t="str">
        <f t="shared" si="14"/>
        <v/>
      </c>
    </row>
    <row r="267" spans="1:10" ht="20.100000000000001" customHeight="1" x14ac:dyDescent="0.25">
      <c r="A267" s="31" t="str">
        <f t="shared" si="12"/>
        <v/>
      </c>
      <c r="B267" s="32"/>
      <c r="C267" s="32"/>
      <c r="D267" s="32"/>
      <c r="E267" s="32"/>
      <c r="F267" s="32"/>
      <c r="G267" s="32"/>
      <c r="H267" s="32"/>
      <c r="I267" s="33" t="str">
        <f t="shared" ca="1" si="13"/>
        <v/>
      </c>
      <c r="J267" s="33" t="str">
        <f t="shared" si="14"/>
        <v/>
      </c>
    </row>
    <row r="268" spans="1:10" ht="20.100000000000001" customHeight="1" x14ac:dyDescent="0.25">
      <c r="A268" s="31" t="str">
        <f t="shared" si="12"/>
        <v/>
      </c>
      <c r="B268" s="32"/>
      <c r="C268" s="32"/>
      <c r="D268" s="32"/>
      <c r="E268" s="32"/>
      <c r="F268" s="32"/>
      <c r="G268" s="32"/>
      <c r="H268" s="32"/>
      <c r="I268" s="33" t="str">
        <f t="shared" ca="1" si="13"/>
        <v/>
      </c>
      <c r="J268" s="33" t="str">
        <f t="shared" si="14"/>
        <v/>
      </c>
    </row>
    <row r="269" spans="1:10" ht="20.100000000000001" customHeight="1" x14ac:dyDescent="0.25">
      <c r="A269" s="31" t="str">
        <f t="shared" si="12"/>
        <v/>
      </c>
      <c r="B269" s="32"/>
      <c r="C269" s="32"/>
      <c r="D269" s="32"/>
      <c r="E269" s="32"/>
      <c r="F269" s="32"/>
      <c r="G269" s="32"/>
      <c r="H269" s="32"/>
      <c r="I269" s="33" t="str">
        <f t="shared" ca="1" si="13"/>
        <v/>
      </c>
      <c r="J269" s="33" t="str">
        <f t="shared" si="14"/>
        <v/>
      </c>
    </row>
    <row r="270" spans="1:10" ht="20.100000000000001" customHeight="1" x14ac:dyDescent="0.25">
      <c r="A270" s="31" t="str">
        <f t="shared" si="12"/>
        <v/>
      </c>
      <c r="B270" s="32"/>
      <c r="C270" s="32"/>
      <c r="D270" s="32"/>
      <c r="E270" s="32"/>
      <c r="F270" s="32"/>
      <c r="G270" s="32"/>
      <c r="H270" s="32"/>
      <c r="I270" s="33" t="str">
        <f t="shared" ca="1" si="13"/>
        <v/>
      </c>
      <c r="J270" s="33" t="str">
        <f t="shared" si="14"/>
        <v/>
      </c>
    </row>
    <row r="271" spans="1:10" ht="20.100000000000001" customHeight="1" x14ac:dyDescent="0.25">
      <c r="A271" s="31" t="str">
        <f t="shared" si="12"/>
        <v/>
      </c>
      <c r="B271" s="32"/>
      <c r="C271" s="32"/>
      <c r="D271" s="32"/>
      <c r="E271" s="32"/>
      <c r="F271" s="32"/>
      <c r="G271" s="32"/>
      <c r="H271" s="32"/>
      <c r="I271" s="33" t="str">
        <f t="shared" ca="1" si="13"/>
        <v/>
      </c>
      <c r="J271" s="33" t="str">
        <f t="shared" si="14"/>
        <v/>
      </c>
    </row>
    <row r="272" spans="1:10" ht="20.100000000000001" customHeight="1" x14ac:dyDescent="0.25">
      <c r="A272" s="31" t="str">
        <f t="shared" si="12"/>
        <v/>
      </c>
      <c r="B272" s="32"/>
      <c r="C272" s="32"/>
      <c r="D272" s="32"/>
      <c r="E272" s="32"/>
      <c r="F272" s="32"/>
      <c r="G272" s="32"/>
      <c r="H272" s="32"/>
      <c r="I272" s="33" t="str">
        <f t="shared" ca="1" si="13"/>
        <v/>
      </c>
      <c r="J272" s="33" t="str">
        <f t="shared" si="14"/>
        <v/>
      </c>
    </row>
    <row r="273" spans="1:10" ht="20.100000000000001" customHeight="1" x14ac:dyDescent="0.25">
      <c r="A273" s="31" t="str">
        <f t="shared" si="12"/>
        <v/>
      </c>
      <c r="B273" s="32"/>
      <c r="C273" s="32"/>
      <c r="D273" s="32"/>
      <c r="E273" s="32"/>
      <c r="F273" s="32"/>
      <c r="G273" s="32"/>
      <c r="H273" s="32"/>
      <c r="I273" s="33" t="str">
        <f t="shared" ca="1" si="13"/>
        <v/>
      </c>
      <c r="J273" s="33" t="str">
        <f t="shared" si="14"/>
        <v/>
      </c>
    </row>
    <row r="274" spans="1:10" ht="20.100000000000001" customHeight="1" x14ac:dyDescent="0.25">
      <c r="A274" s="31" t="str">
        <f t="shared" si="12"/>
        <v/>
      </c>
      <c r="B274" s="32"/>
      <c r="C274" s="32"/>
      <c r="D274" s="32"/>
      <c r="E274" s="32"/>
      <c r="F274" s="32"/>
      <c r="G274" s="32"/>
      <c r="H274" s="32"/>
      <c r="I274" s="33" t="str">
        <f t="shared" ca="1" si="13"/>
        <v/>
      </c>
      <c r="J274" s="33" t="str">
        <f t="shared" si="14"/>
        <v/>
      </c>
    </row>
    <row r="275" spans="1:10" ht="20.100000000000001" customHeight="1" x14ac:dyDescent="0.25">
      <c r="A275" s="31" t="str">
        <f t="shared" si="12"/>
        <v/>
      </c>
      <c r="B275" s="32"/>
      <c r="C275" s="32"/>
      <c r="D275" s="32"/>
      <c r="E275" s="32"/>
      <c r="F275" s="32"/>
      <c r="G275" s="32"/>
      <c r="H275" s="32"/>
      <c r="I275" s="33" t="str">
        <f t="shared" ca="1" si="13"/>
        <v/>
      </c>
      <c r="J275" s="33" t="str">
        <f t="shared" si="14"/>
        <v/>
      </c>
    </row>
    <row r="276" spans="1:10" ht="20.100000000000001" customHeight="1" x14ac:dyDescent="0.25">
      <c r="A276" s="31" t="str">
        <f t="shared" si="12"/>
        <v/>
      </c>
      <c r="B276" s="32"/>
      <c r="C276" s="32"/>
      <c r="D276" s="32"/>
      <c r="E276" s="32"/>
      <c r="F276" s="32"/>
      <c r="G276" s="32"/>
      <c r="H276" s="32"/>
      <c r="I276" s="33" t="str">
        <f t="shared" ca="1" si="13"/>
        <v/>
      </c>
      <c r="J276" s="33" t="str">
        <f t="shared" si="14"/>
        <v/>
      </c>
    </row>
    <row r="277" spans="1:10" ht="20.100000000000001" customHeight="1" x14ac:dyDescent="0.25">
      <c r="A277" s="31" t="str">
        <f t="shared" si="12"/>
        <v/>
      </c>
      <c r="B277" s="32"/>
      <c r="C277" s="32"/>
      <c r="D277" s="32"/>
      <c r="E277" s="32"/>
      <c r="F277" s="32"/>
      <c r="G277" s="32"/>
      <c r="H277" s="32"/>
      <c r="I277" s="33" t="str">
        <f t="shared" ca="1" si="13"/>
        <v/>
      </c>
      <c r="J277" s="33" t="str">
        <f t="shared" si="14"/>
        <v/>
      </c>
    </row>
    <row r="278" spans="1:10" ht="20.100000000000001" customHeight="1" x14ac:dyDescent="0.25">
      <c r="A278" s="31" t="str">
        <f t="shared" si="12"/>
        <v/>
      </c>
      <c r="B278" s="32"/>
      <c r="C278" s="32"/>
      <c r="D278" s="32"/>
      <c r="E278" s="32"/>
      <c r="F278" s="32"/>
      <c r="G278" s="32"/>
      <c r="H278" s="32"/>
      <c r="I278" s="33" t="str">
        <f t="shared" ca="1" si="13"/>
        <v/>
      </c>
      <c r="J278" s="33" t="str">
        <f t="shared" si="14"/>
        <v/>
      </c>
    </row>
    <row r="279" spans="1:10" ht="20.100000000000001" customHeight="1" x14ac:dyDescent="0.25">
      <c r="A279" s="31" t="str">
        <f t="shared" si="12"/>
        <v/>
      </c>
      <c r="B279" s="32"/>
      <c r="C279" s="32"/>
      <c r="D279" s="32"/>
      <c r="E279" s="32"/>
      <c r="F279" s="32"/>
      <c r="G279" s="32"/>
      <c r="H279" s="32"/>
      <c r="I279" s="33" t="str">
        <f t="shared" ca="1" si="13"/>
        <v/>
      </c>
      <c r="J279" s="33" t="str">
        <f t="shared" si="14"/>
        <v/>
      </c>
    </row>
    <row r="280" spans="1:10" ht="20.100000000000001" customHeight="1" x14ac:dyDescent="0.25">
      <c r="A280" s="31" t="str">
        <f t="shared" si="12"/>
        <v/>
      </c>
      <c r="B280" s="32"/>
      <c r="C280" s="32"/>
      <c r="D280" s="32"/>
      <c r="E280" s="32"/>
      <c r="F280" s="32"/>
      <c r="G280" s="32"/>
      <c r="H280" s="32"/>
      <c r="I280" s="33" t="str">
        <f t="shared" ca="1" si="13"/>
        <v/>
      </c>
      <c r="J280" s="33" t="str">
        <f t="shared" si="14"/>
        <v/>
      </c>
    </row>
    <row r="281" spans="1:10" ht="20.100000000000001" customHeight="1" x14ac:dyDescent="0.25">
      <c r="A281" s="31" t="str">
        <f t="shared" si="12"/>
        <v/>
      </c>
      <c r="B281" s="32"/>
      <c r="C281" s="32"/>
      <c r="D281" s="32"/>
      <c r="E281" s="32"/>
      <c r="F281" s="32"/>
      <c r="G281" s="32"/>
      <c r="H281" s="32"/>
      <c r="I281" s="33" t="str">
        <f t="shared" ca="1" si="13"/>
        <v/>
      </c>
      <c r="J281" s="33" t="str">
        <f t="shared" si="14"/>
        <v/>
      </c>
    </row>
    <row r="282" spans="1:10" ht="20.100000000000001" customHeight="1" x14ac:dyDescent="0.25">
      <c r="A282" s="31" t="str">
        <f t="shared" si="12"/>
        <v/>
      </c>
      <c r="B282" s="32"/>
      <c r="C282" s="32"/>
      <c r="D282" s="32"/>
      <c r="E282" s="32"/>
      <c r="F282" s="32"/>
      <c r="G282" s="32"/>
      <c r="H282" s="32"/>
      <c r="I282" s="33" t="str">
        <f t="shared" ca="1" si="13"/>
        <v/>
      </c>
      <c r="J282" s="33" t="str">
        <f t="shared" si="14"/>
        <v/>
      </c>
    </row>
    <row r="283" spans="1:10" ht="20.100000000000001" customHeight="1" x14ac:dyDescent="0.25">
      <c r="A283" s="31" t="str">
        <f t="shared" si="12"/>
        <v/>
      </c>
      <c r="B283" s="32"/>
      <c r="C283" s="32"/>
      <c r="D283" s="32"/>
      <c r="E283" s="32"/>
      <c r="F283" s="32"/>
      <c r="G283" s="32"/>
      <c r="H283" s="32"/>
      <c r="I283" s="33" t="str">
        <f t="shared" ca="1" si="13"/>
        <v/>
      </c>
      <c r="J283" s="33" t="str">
        <f t="shared" si="14"/>
        <v/>
      </c>
    </row>
    <row r="284" spans="1:10" ht="20.100000000000001" customHeight="1" x14ac:dyDescent="0.25">
      <c r="A284" s="31" t="str">
        <f t="shared" si="12"/>
        <v/>
      </c>
      <c r="B284" s="32"/>
      <c r="C284" s="32"/>
      <c r="D284" s="32"/>
      <c r="E284" s="32"/>
      <c r="F284" s="32"/>
      <c r="G284" s="32"/>
      <c r="H284" s="32"/>
      <c r="I284" s="33" t="str">
        <f t="shared" ca="1" si="13"/>
        <v/>
      </c>
      <c r="J284" s="33" t="str">
        <f t="shared" si="14"/>
        <v/>
      </c>
    </row>
    <row r="285" spans="1:10" ht="20.100000000000001" customHeight="1" x14ac:dyDescent="0.25">
      <c r="A285" s="31" t="str">
        <f t="shared" si="12"/>
        <v/>
      </c>
      <c r="B285" s="32"/>
      <c r="C285" s="32"/>
      <c r="D285" s="32"/>
      <c r="E285" s="32"/>
      <c r="F285" s="32"/>
      <c r="G285" s="32"/>
      <c r="H285" s="32"/>
      <c r="I285" s="33" t="str">
        <f t="shared" ca="1" si="13"/>
        <v/>
      </c>
      <c r="J285" s="33" t="str">
        <f t="shared" si="14"/>
        <v/>
      </c>
    </row>
    <row r="286" spans="1:10" ht="20.100000000000001" customHeight="1" x14ac:dyDescent="0.25">
      <c r="A286" s="31" t="str">
        <f t="shared" si="12"/>
        <v/>
      </c>
      <c r="B286" s="32"/>
      <c r="C286" s="32"/>
      <c r="D286" s="32"/>
      <c r="E286" s="32"/>
      <c r="F286" s="32"/>
      <c r="G286" s="32"/>
      <c r="H286" s="32"/>
      <c r="I286" s="33" t="str">
        <f t="shared" ca="1" si="13"/>
        <v/>
      </c>
      <c r="J286" s="33" t="str">
        <f t="shared" si="14"/>
        <v/>
      </c>
    </row>
    <row r="287" spans="1:10" ht="20.100000000000001" customHeight="1" x14ac:dyDescent="0.25">
      <c r="A287" s="31" t="str">
        <f t="shared" si="12"/>
        <v/>
      </c>
      <c r="B287" s="32"/>
      <c r="C287" s="32"/>
      <c r="D287" s="32"/>
      <c r="E287" s="32"/>
      <c r="F287" s="32"/>
      <c r="G287" s="32"/>
      <c r="H287" s="32"/>
      <c r="I287" s="33" t="str">
        <f t="shared" ca="1" si="13"/>
        <v/>
      </c>
      <c r="J287" s="33" t="str">
        <f t="shared" si="14"/>
        <v/>
      </c>
    </row>
    <row r="288" spans="1:10" ht="20.100000000000001" customHeight="1" x14ac:dyDescent="0.25">
      <c r="A288" s="31" t="str">
        <f t="shared" si="12"/>
        <v/>
      </c>
      <c r="B288" s="32"/>
      <c r="C288" s="32"/>
      <c r="D288" s="32"/>
      <c r="E288" s="32"/>
      <c r="F288" s="32"/>
      <c r="G288" s="32"/>
      <c r="H288" s="32"/>
      <c r="I288" s="33" t="str">
        <f t="shared" ca="1" si="13"/>
        <v/>
      </c>
      <c r="J288" s="33" t="str">
        <f t="shared" si="14"/>
        <v/>
      </c>
    </row>
    <row r="289" spans="1:10" ht="20.100000000000001" customHeight="1" x14ac:dyDescent="0.25">
      <c r="A289" s="31" t="str">
        <f t="shared" si="12"/>
        <v/>
      </c>
      <c r="B289" s="32"/>
      <c r="C289" s="32"/>
      <c r="D289" s="32"/>
      <c r="E289" s="32"/>
      <c r="F289" s="32"/>
      <c r="G289" s="32"/>
      <c r="H289" s="32"/>
      <c r="I289" s="33" t="str">
        <f t="shared" ca="1" si="13"/>
        <v/>
      </c>
      <c r="J289" s="33" t="str">
        <f t="shared" si="14"/>
        <v/>
      </c>
    </row>
    <row r="290" spans="1:10" ht="20.100000000000001" customHeight="1" x14ac:dyDescent="0.25">
      <c r="A290" s="31" t="str">
        <f t="shared" si="12"/>
        <v/>
      </c>
      <c r="B290" s="32"/>
      <c r="C290" s="32"/>
      <c r="D290" s="32"/>
      <c r="E290" s="32"/>
      <c r="F290" s="32"/>
      <c r="G290" s="32"/>
      <c r="H290" s="32"/>
      <c r="I290" s="33" t="str">
        <f t="shared" ca="1" si="13"/>
        <v/>
      </c>
      <c r="J290" s="33" t="str">
        <f t="shared" si="14"/>
        <v/>
      </c>
    </row>
    <row r="291" spans="1:10" ht="20.100000000000001" customHeight="1" x14ac:dyDescent="0.25">
      <c r="A291" s="31" t="str">
        <f t="shared" si="12"/>
        <v/>
      </c>
      <c r="B291" s="32"/>
      <c r="C291" s="32"/>
      <c r="D291" s="32"/>
      <c r="E291" s="32"/>
      <c r="F291" s="32"/>
      <c r="G291" s="32"/>
      <c r="H291" s="32"/>
      <c r="I291" s="33" t="str">
        <f t="shared" ca="1" si="13"/>
        <v/>
      </c>
      <c r="J291" s="33" t="str">
        <f t="shared" si="14"/>
        <v/>
      </c>
    </row>
    <row r="292" spans="1:10" ht="20.100000000000001" customHeight="1" x14ac:dyDescent="0.25">
      <c r="A292" s="31" t="str">
        <f t="shared" si="12"/>
        <v/>
      </c>
      <c r="B292" s="32"/>
      <c r="C292" s="32"/>
      <c r="D292" s="32"/>
      <c r="E292" s="32"/>
      <c r="F292" s="32"/>
      <c r="G292" s="32"/>
      <c r="H292" s="32"/>
      <c r="I292" s="33" t="str">
        <f t="shared" ca="1" si="13"/>
        <v/>
      </c>
      <c r="J292" s="33" t="str">
        <f t="shared" si="14"/>
        <v/>
      </c>
    </row>
    <row r="293" spans="1:10" ht="20.100000000000001" customHeight="1" x14ac:dyDescent="0.25">
      <c r="A293" s="31" t="str">
        <f t="shared" si="12"/>
        <v/>
      </c>
      <c r="B293" s="32"/>
      <c r="C293" s="32"/>
      <c r="D293" s="32"/>
      <c r="E293" s="32"/>
      <c r="F293" s="32"/>
      <c r="G293" s="32"/>
      <c r="H293" s="32"/>
      <c r="I293" s="33" t="str">
        <f t="shared" ca="1" si="13"/>
        <v/>
      </c>
      <c r="J293" s="33" t="str">
        <f t="shared" si="14"/>
        <v/>
      </c>
    </row>
    <row r="294" spans="1:10" ht="20.100000000000001" customHeight="1" x14ac:dyDescent="0.25">
      <c r="A294" s="31" t="str">
        <f t="shared" si="12"/>
        <v/>
      </c>
      <c r="B294" s="32"/>
      <c r="C294" s="32"/>
      <c r="D294" s="32"/>
      <c r="E294" s="32"/>
      <c r="F294" s="32"/>
      <c r="G294" s="32"/>
      <c r="H294" s="32"/>
      <c r="I294" s="33" t="str">
        <f t="shared" ca="1" si="13"/>
        <v/>
      </c>
      <c r="J294" s="33" t="str">
        <f t="shared" si="14"/>
        <v/>
      </c>
    </row>
    <row r="295" spans="1:10" ht="20.100000000000001" customHeight="1" x14ac:dyDescent="0.25">
      <c r="A295" s="31" t="str">
        <f t="shared" si="12"/>
        <v/>
      </c>
      <c r="B295" s="32"/>
      <c r="C295" s="32"/>
      <c r="D295" s="32"/>
      <c r="E295" s="32"/>
      <c r="F295" s="32"/>
      <c r="G295" s="32"/>
      <c r="H295" s="32"/>
      <c r="I295" s="33" t="str">
        <f t="shared" ca="1" si="13"/>
        <v/>
      </c>
      <c r="J295" s="33" t="str">
        <f t="shared" si="14"/>
        <v/>
      </c>
    </row>
    <row r="296" spans="1:10" ht="20.100000000000001" customHeight="1" x14ac:dyDescent="0.25">
      <c r="A296" s="31" t="str">
        <f t="shared" si="12"/>
        <v/>
      </c>
      <c r="B296" s="32"/>
      <c r="C296" s="32"/>
      <c r="D296" s="32"/>
      <c r="E296" s="32"/>
      <c r="F296" s="32"/>
      <c r="G296" s="32"/>
      <c r="H296" s="32"/>
      <c r="I296" s="33" t="str">
        <f t="shared" ca="1" si="13"/>
        <v/>
      </c>
      <c r="J296" s="33" t="str">
        <f t="shared" si="14"/>
        <v/>
      </c>
    </row>
    <row r="297" spans="1:10" ht="20.100000000000001" customHeight="1" x14ac:dyDescent="0.25">
      <c r="A297" s="31" t="str">
        <f t="shared" si="12"/>
        <v/>
      </c>
      <c r="B297" s="32"/>
      <c r="C297" s="32"/>
      <c r="D297" s="32"/>
      <c r="E297" s="32"/>
      <c r="F297" s="32"/>
      <c r="G297" s="32"/>
      <c r="H297" s="32"/>
      <c r="I297" s="33" t="str">
        <f t="shared" ca="1" si="13"/>
        <v/>
      </c>
      <c r="J297" s="33" t="str">
        <f t="shared" si="14"/>
        <v/>
      </c>
    </row>
    <row r="298" spans="1:10" ht="20.100000000000001" customHeight="1" x14ac:dyDescent="0.25">
      <c r="A298" s="31" t="str">
        <f t="shared" si="12"/>
        <v/>
      </c>
      <c r="B298" s="32"/>
      <c r="C298" s="32"/>
      <c r="D298" s="32"/>
      <c r="E298" s="32"/>
      <c r="F298" s="32"/>
      <c r="G298" s="32"/>
      <c r="H298" s="32"/>
      <c r="I298" s="33" t="str">
        <f t="shared" ca="1" si="13"/>
        <v/>
      </c>
      <c r="J298" s="33" t="str">
        <f t="shared" si="14"/>
        <v/>
      </c>
    </row>
    <row r="299" spans="1:10" ht="20.100000000000001" customHeight="1" x14ac:dyDescent="0.25">
      <c r="A299" s="31" t="str">
        <f t="shared" si="12"/>
        <v/>
      </c>
      <c r="B299" s="32"/>
      <c r="C299" s="32"/>
      <c r="D299" s="32"/>
      <c r="E299" s="32"/>
      <c r="F299" s="32"/>
      <c r="G299" s="32"/>
      <c r="H299" s="32"/>
      <c r="I299" s="33" t="str">
        <f t="shared" ca="1" si="13"/>
        <v/>
      </c>
      <c r="J299" s="33" t="str">
        <f t="shared" si="14"/>
        <v/>
      </c>
    </row>
    <row r="300" spans="1:10" ht="20.100000000000001" customHeight="1" x14ac:dyDescent="0.25">
      <c r="A300" s="31" t="str">
        <f t="shared" si="12"/>
        <v/>
      </c>
      <c r="B300" s="32"/>
      <c r="C300" s="32"/>
      <c r="D300" s="32"/>
      <c r="E300" s="32"/>
      <c r="F300" s="32"/>
      <c r="G300" s="32"/>
      <c r="H300" s="32"/>
      <c r="I300" s="33" t="str">
        <f t="shared" ca="1" si="13"/>
        <v/>
      </c>
      <c r="J300" s="33" t="str">
        <f t="shared" si="14"/>
        <v/>
      </c>
    </row>
    <row r="301" spans="1:10" ht="20.100000000000001" customHeight="1" x14ac:dyDescent="0.25">
      <c r="A301" s="31" t="str">
        <f t="shared" si="12"/>
        <v/>
      </c>
      <c r="B301" s="32"/>
      <c r="C301" s="32"/>
      <c r="D301" s="32"/>
      <c r="E301" s="32"/>
      <c r="F301" s="32"/>
      <c r="G301" s="32"/>
      <c r="H301" s="32"/>
      <c r="I301" s="33" t="str">
        <f t="shared" ca="1" si="13"/>
        <v/>
      </c>
      <c r="J301" s="33" t="str">
        <f t="shared" si="14"/>
        <v/>
      </c>
    </row>
    <row r="302" spans="1:10" ht="20.100000000000001" customHeight="1" x14ac:dyDescent="0.25">
      <c r="A302" s="31" t="str">
        <f t="shared" si="12"/>
        <v/>
      </c>
      <c r="B302" s="32"/>
      <c r="C302" s="32"/>
      <c r="D302" s="32"/>
      <c r="E302" s="32"/>
      <c r="F302" s="32"/>
      <c r="G302" s="32"/>
      <c r="H302" s="32"/>
      <c r="I302" s="33" t="str">
        <f t="shared" ca="1" si="13"/>
        <v/>
      </c>
      <c r="J302" s="33" t="str">
        <f t="shared" si="14"/>
        <v/>
      </c>
    </row>
    <row r="303" spans="1:10" ht="20.100000000000001" customHeight="1" x14ac:dyDescent="0.25">
      <c r="A303" s="31" t="str">
        <f t="shared" si="12"/>
        <v/>
      </c>
      <c r="B303" s="32"/>
      <c r="C303" s="32"/>
      <c r="D303" s="32"/>
      <c r="E303" s="32"/>
      <c r="F303" s="32"/>
      <c r="G303" s="32"/>
      <c r="H303" s="32"/>
      <c r="I303" s="33" t="str">
        <f t="shared" ca="1" si="13"/>
        <v/>
      </c>
      <c r="J303" s="33" t="str">
        <f t="shared" si="14"/>
        <v/>
      </c>
    </row>
    <row r="304" spans="1:10" ht="20.100000000000001" customHeight="1" x14ac:dyDescent="0.25">
      <c r="A304" s="31" t="str">
        <f t="shared" si="12"/>
        <v/>
      </c>
      <c r="B304" s="32"/>
      <c r="C304" s="32"/>
      <c r="D304" s="32"/>
      <c r="E304" s="32"/>
      <c r="F304" s="32"/>
      <c r="G304" s="32"/>
      <c r="H304" s="32"/>
      <c r="I304" s="33" t="str">
        <f t="shared" ca="1" si="13"/>
        <v/>
      </c>
      <c r="J304" s="33" t="str">
        <f t="shared" si="14"/>
        <v/>
      </c>
    </row>
    <row r="305" spans="1:10" ht="20.100000000000001" customHeight="1" x14ac:dyDescent="0.25">
      <c r="A305" s="31" t="str">
        <f t="shared" si="12"/>
        <v/>
      </c>
      <c r="B305" s="32"/>
      <c r="C305" s="32"/>
      <c r="D305" s="32"/>
      <c r="E305" s="32"/>
      <c r="F305" s="32"/>
      <c r="G305" s="32"/>
      <c r="H305" s="32"/>
      <c r="I305" s="33" t="str">
        <f t="shared" ca="1" si="13"/>
        <v/>
      </c>
      <c r="J305" s="33" t="str">
        <f t="shared" si="14"/>
        <v/>
      </c>
    </row>
    <row r="306" spans="1:10" ht="20.100000000000001" customHeight="1" x14ac:dyDescent="0.25">
      <c r="A306" s="31" t="str">
        <f t="shared" si="12"/>
        <v/>
      </c>
      <c r="B306" s="32"/>
      <c r="C306" s="32"/>
      <c r="D306" s="32"/>
      <c r="E306" s="32"/>
      <c r="F306" s="32"/>
      <c r="G306" s="32"/>
      <c r="H306" s="32"/>
      <c r="I306" s="33" t="str">
        <f t="shared" ca="1" si="13"/>
        <v/>
      </c>
      <c r="J306" s="33" t="str">
        <f t="shared" si="14"/>
        <v/>
      </c>
    </row>
    <row r="307" spans="1:10" ht="20.100000000000001" customHeight="1" x14ac:dyDescent="0.25">
      <c r="A307" s="31" t="str">
        <f t="shared" si="12"/>
        <v/>
      </c>
      <c r="B307" s="32"/>
      <c r="C307" s="32"/>
      <c r="D307" s="32"/>
      <c r="E307" s="32"/>
      <c r="F307" s="32"/>
      <c r="G307" s="32"/>
      <c r="H307" s="32"/>
      <c r="I307" s="33" t="str">
        <f t="shared" ca="1" si="13"/>
        <v/>
      </c>
      <c r="J307" s="33" t="str">
        <f t="shared" si="14"/>
        <v/>
      </c>
    </row>
    <row r="308" spans="1:10" ht="20.100000000000001" customHeight="1" x14ac:dyDescent="0.25">
      <c r="A308" s="31" t="str">
        <f t="shared" si="12"/>
        <v/>
      </c>
      <c r="B308" s="32"/>
      <c r="C308" s="32"/>
      <c r="D308" s="32"/>
      <c r="E308" s="32"/>
      <c r="F308" s="32"/>
      <c r="G308" s="32"/>
      <c r="H308" s="32"/>
      <c r="I308" s="33" t="str">
        <f t="shared" ca="1" si="13"/>
        <v/>
      </c>
      <c r="J308" s="33" t="str">
        <f t="shared" si="14"/>
        <v/>
      </c>
    </row>
    <row r="309" spans="1:10" ht="20.100000000000001" customHeight="1" x14ac:dyDescent="0.25">
      <c r="A309" s="31" t="str">
        <f t="shared" si="12"/>
        <v/>
      </c>
      <c r="B309" s="32"/>
      <c r="C309" s="32"/>
      <c r="D309" s="32"/>
      <c r="E309" s="32"/>
      <c r="F309" s="32"/>
      <c r="G309" s="32"/>
      <c r="H309" s="32"/>
      <c r="I309" s="33" t="str">
        <f t="shared" ca="1" si="13"/>
        <v/>
      </c>
      <c r="J309" s="33" t="str">
        <f t="shared" si="14"/>
        <v/>
      </c>
    </row>
    <row r="310" spans="1:10" ht="20.100000000000001" customHeight="1" x14ac:dyDescent="0.25">
      <c r="A310" s="31" t="str">
        <f t="shared" si="12"/>
        <v/>
      </c>
      <c r="B310" s="32"/>
      <c r="C310" s="32"/>
      <c r="D310" s="32"/>
      <c r="E310" s="32"/>
      <c r="F310" s="32"/>
      <c r="G310" s="32"/>
      <c r="H310" s="32"/>
      <c r="I310" s="33" t="str">
        <f t="shared" ca="1" si="13"/>
        <v/>
      </c>
      <c r="J310" s="33" t="str">
        <f t="shared" si="14"/>
        <v/>
      </c>
    </row>
    <row r="311" spans="1:10" ht="20.100000000000001" customHeight="1" x14ac:dyDescent="0.25">
      <c r="A311" s="31" t="str">
        <f t="shared" si="12"/>
        <v/>
      </c>
      <c r="B311" s="32"/>
      <c r="C311" s="32"/>
      <c r="D311" s="32"/>
      <c r="E311" s="32"/>
      <c r="F311" s="32"/>
      <c r="G311" s="32"/>
      <c r="H311" s="32"/>
      <c r="I311" s="33" t="str">
        <f t="shared" ca="1" si="13"/>
        <v/>
      </c>
      <c r="J311" s="33" t="str">
        <f t="shared" si="14"/>
        <v/>
      </c>
    </row>
    <row r="312" spans="1:10" ht="20.100000000000001" customHeight="1" x14ac:dyDescent="0.25">
      <c r="A312" s="31" t="str">
        <f t="shared" si="12"/>
        <v/>
      </c>
      <c r="B312" s="32"/>
      <c r="C312" s="32"/>
      <c r="D312" s="32"/>
      <c r="E312" s="32"/>
      <c r="F312" s="32"/>
      <c r="G312" s="32"/>
      <c r="H312" s="32"/>
      <c r="I312" s="33" t="str">
        <f t="shared" ca="1" si="13"/>
        <v/>
      </c>
      <c r="J312" s="33" t="str">
        <f t="shared" si="14"/>
        <v/>
      </c>
    </row>
    <row r="313" spans="1:10" ht="20.100000000000001" customHeight="1" x14ac:dyDescent="0.25">
      <c r="A313" s="31" t="str">
        <f t="shared" si="12"/>
        <v/>
      </c>
      <c r="B313" s="32"/>
      <c r="C313" s="32"/>
      <c r="D313" s="32"/>
      <c r="E313" s="32"/>
      <c r="F313" s="32"/>
      <c r="G313" s="32"/>
      <c r="H313" s="32"/>
      <c r="I313" s="33" t="str">
        <f t="shared" ca="1" si="13"/>
        <v/>
      </c>
      <c r="J313" s="33" t="str">
        <f t="shared" si="14"/>
        <v/>
      </c>
    </row>
    <row r="314" spans="1:10" ht="20.100000000000001" customHeight="1" x14ac:dyDescent="0.25">
      <c r="A314" s="31" t="str">
        <f t="shared" si="12"/>
        <v/>
      </c>
      <c r="B314" s="32"/>
      <c r="C314" s="32"/>
      <c r="D314" s="32"/>
      <c r="E314" s="32"/>
      <c r="F314" s="32"/>
      <c r="G314" s="32"/>
      <c r="H314" s="32"/>
      <c r="I314" s="33" t="str">
        <f t="shared" ca="1" si="13"/>
        <v/>
      </c>
      <c r="J314" s="33" t="str">
        <f t="shared" si="14"/>
        <v/>
      </c>
    </row>
    <row r="315" spans="1:10" ht="20.100000000000001" customHeight="1" x14ac:dyDescent="0.25">
      <c r="A315" s="31" t="str">
        <f t="shared" si="12"/>
        <v/>
      </c>
      <c r="B315" s="32"/>
      <c r="C315" s="32"/>
      <c r="D315" s="32"/>
      <c r="E315" s="32"/>
      <c r="F315" s="32"/>
      <c r="G315" s="32"/>
      <c r="H315" s="32"/>
      <c r="I315" s="33" t="str">
        <f t="shared" ca="1" si="13"/>
        <v/>
      </c>
      <c r="J315" s="33" t="str">
        <f t="shared" si="14"/>
        <v/>
      </c>
    </row>
    <row r="316" spans="1:10" ht="20.100000000000001" customHeight="1" x14ac:dyDescent="0.25">
      <c r="A316" s="31" t="str">
        <f t="shared" si="12"/>
        <v/>
      </c>
      <c r="B316" s="32"/>
      <c r="C316" s="32"/>
      <c r="D316" s="32"/>
      <c r="E316" s="32"/>
      <c r="F316" s="32"/>
      <c r="G316" s="32"/>
      <c r="H316" s="32"/>
      <c r="I316" s="33" t="str">
        <f t="shared" ca="1" si="13"/>
        <v/>
      </c>
      <c r="J316" s="33" t="str">
        <f t="shared" si="14"/>
        <v/>
      </c>
    </row>
    <row r="317" spans="1:10" ht="20.100000000000001" customHeight="1" x14ac:dyDescent="0.25">
      <c r="A317" s="31" t="str">
        <f t="shared" si="12"/>
        <v/>
      </c>
      <c r="B317" s="32"/>
      <c r="C317" s="32"/>
      <c r="D317" s="32"/>
      <c r="E317" s="32"/>
      <c r="F317" s="32"/>
      <c r="G317" s="32"/>
      <c r="H317" s="32"/>
      <c r="I317" s="33" t="str">
        <f t="shared" ca="1" si="13"/>
        <v/>
      </c>
      <c r="J317" s="33" t="str">
        <f t="shared" si="14"/>
        <v/>
      </c>
    </row>
    <row r="318" spans="1:10" ht="20.100000000000001" customHeight="1" x14ac:dyDescent="0.25">
      <c r="A318" s="31" t="str">
        <f t="shared" si="12"/>
        <v/>
      </c>
      <c r="B318" s="32"/>
      <c r="C318" s="32"/>
      <c r="D318" s="32"/>
      <c r="E318" s="32"/>
      <c r="F318" s="32"/>
      <c r="G318" s="32"/>
      <c r="H318" s="32"/>
      <c r="I318" s="33" t="str">
        <f t="shared" ca="1" si="13"/>
        <v/>
      </c>
      <c r="J318" s="33" t="str">
        <f t="shared" si="14"/>
        <v/>
      </c>
    </row>
    <row r="319" spans="1:10" ht="20.100000000000001" customHeight="1" x14ac:dyDescent="0.25">
      <c r="A319" s="31" t="str">
        <f t="shared" si="12"/>
        <v/>
      </c>
      <c r="B319" s="32"/>
      <c r="C319" s="32"/>
      <c r="D319" s="32"/>
      <c r="E319" s="32"/>
      <c r="F319" s="32"/>
      <c r="G319" s="32"/>
      <c r="H319" s="32"/>
      <c r="I319" s="33" t="str">
        <f t="shared" ca="1" si="13"/>
        <v/>
      </c>
      <c r="J319" s="33" t="str">
        <f t="shared" si="14"/>
        <v/>
      </c>
    </row>
    <row r="320" spans="1:10" ht="20.100000000000001" customHeight="1" x14ac:dyDescent="0.25">
      <c r="A320" s="31" t="str">
        <f t="shared" si="12"/>
        <v/>
      </c>
      <c r="B320" s="32"/>
      <c r="C320" s="32"/>
      <c r="D320" s="32"/>
      <c r="E320" s="32"/>
      <c r="F320" s="32"/>
      <c r="G320" s="32"/>
      <c r="H320" s="32"/>
      <c r="I320" s="33" t="str">
        <f t="shared" ca="1" si="13"/>
        <v/>
      </c>
      <c r="J320" s="33" t="str">
        <f t="shared" si="14"/>
        <v/>
      </c>
    </row>
    <row r="321" spans="1:10" ht="20.100000000000001" customHeight="1" x14ac:dyDescent="0.25">
      <c r="A321" s="31" t="str">
        <f t="shared" si="12"/>
        <v/>
      </c>
      <c r="B321" s="32"/>
      <c r="C321" s="32"/>
      <c r="D321" s="32"/>
      <c r="E321" s="32"/>
      <c r="F321" s="32"/>
      <c r="G321" s="32"/>
      <c r="H321" s="32"/>
      <c r="I321" s="33" t="str">
        <f t="shared" ca="1" si="13"/>
        <v/>
      </c>
      <c r="J321" s="33" t="str">
        <f t="shared" si="14"/>
        <v/>
      </c>
    </row>
    <row r="322" spans="1:10" ht="20.100000000000001" customHeight="1" x14ac:dyDescent="0.25">
      <c r="A322" s="31" t="str">
        <f t="shared" si="12"/>
        <v/>
      </c>
      <c r="B322" s="32"/>
      <c r="C322" s="32"/>
      <c r="D322" s="32"/>
      <c r="E322" s="32"/>
      <c r="F322" s="32"/>
      <c r="G322" s="32"/>
      <c r="H322" s="32"/>
      <c r="I322" s="33" t="str">
        <f t="shared" ca="1" si="13"/>
        <v/>
      </c>
      <c r="J322" s="33" t="str">
        <f t="shared" si="14"/>
        <v/>
      </c>
    </row>
    <row r="323" spans="1:10" ht="20.100000000000001" customHeight="1" x14ac:dyDescent="0.25">
      <c r="A323" s="31" t="str">
        <f t="shared" si="12"/>
        <v/>
      </c>
      <c r="B323" s="32"/>
      <c r="C323" s="32"/>
      <c r="D323" s="32"/>
      <c r="E323" s="32"/>
      <c r="F323" s="32"/>
      <c r="G323" s="32"/>
      <c r="H323" s="32"/>
      <c r="I323" s="33" t="str">
        <f t="shared" ca="1" si="13"/>
        <v/>
      </c>
      <c r="J323" s="33" t="str">
        <f t="shared" si="14"/>
        <v/>
      </c>
    </row>
    <row r="324" spans="1:10" ht="20.100000000000001" customHeight="1" x14ac:dyDescent="0.25">
      <c r="A324" s="31" t="str">
        <f t="shared" si="12"/>
        <v/>
      </c>
      <c r="B324" s="32"/>
      <c r="C324" s="32"/>
      <c r="D324" s="32"/>
      <c r="E324" s="32"/>
      <c r="F324" s="32"/>
      <c r="G324" s="32"/>
      <c r="H324" s="32"/>
      <c r="I324" s="33" t="str">
        <f t="shared" ca="1" si="13"/>
        <v/>
      </c>
      <c r="J324" s="33" t="str">
        <f t="shared" si="14"/>
        <v/>
      </c>
    </row>
    <row r="325" spans="1:10" ht="20.100000000000001" customHeight="1" x14ac:dyDescent="0.25">
      <c r="A325" s="31" t="str">
        <f t="shared" ref="A325:A388" si="15">IF(B325="","","ACC"&amp;TEXT(ROW()-4,"0000"))</f>
        <v/>
      </c>
      <c r="B325" s="32"/>
      <c r="C325" s="32"/>
      <c r="D325" s="32"/>
      <c r="E325" s="32"/>
      <c r="F325" s="32"/>
      <c r="G325" s="32"/>
      <c r="H325" s="32"/>
      <c r="I325" s="33" t="str">
        <f t="shared" ref="I325:I388" ca="1" si="16">IF(B325="","",TEXT(TODAY(),"dd/mm/yyyy"))</f>
        <v/>
      </c>
      <c r="J325" s="33" t="str">
        <f t="shared" ref="J325:J388" si="17">IF(B325="","",IF(ISNUMBER(H325),IF(H325&gt;=10,"Active","⚠️ Below Min Balance"),"Pending"))</f>
        <v/>
      </c>
    </row>
    <row r="326" spans="1:10" ht="20.100000000000001" customHeight="1" x14ac:dyDescent="0.25">
      <c r="A326" s="31" t="str">
        <f t="shared" si="15"/>
        <v/>
      </c>
      <c r="B326" s="32"/>
      <c r="C326" s="32"/>
      <c r="D326" s="32"/>
      <c r="E326" s="32"/>
      <c r="F326" s="32"/>
      <c r="G326" s="32"/>
      <c r="H326" s="32"/>
      <c r="I326" s="33" t="str">
        <f t="shared" ca="1" si="16"/>
        <v/>
      </c>
      <c r="J326" s="33" t="str">
        <f t="shared" si="17"/>
        <v/>
      </c>
    </row>
    <row r="327" spans="1:10" ht="20.100000000000001" customHeight="1" x14ac:dyDescent="0.25">
      <c r="A327" s="31" t="str">
        <f t="shared" si="15"/>
        <v/>
      </c>
      <c r="B327" s="32"/>
      <c r="C327" s="32"/>
      <c r="D327" s="32"/>
      <c r="E327" s="32"/>
      <c r="F327" s="32"/>
      <c r="G327" s="32"/>
      <c r="H327" s="32"/>
      <c r="I327" s="33" t="str">
        <f t="shared" ca="1" si="16"/>
        <v/>
      </c>
      <c r="J327" s="33" t="str">
        <f t="shared" si="17"/>
        <v/>
      </c>
    </row>
    <row r="328" spans="1:10" ht="20.100000000000001" customHeight="1" x14ac:dyDescent="0.25">
      <c r="A328" s="31" t="str">
        <f t="shared" si="15"/>
        <v/>
      </c>
      <c r="B328" s="32"/>
      <c r="C328" s="32"/>
      <c r="D328" s="32"/>
      <c r="E328" s="32"/>
      <c r="F328" s="32"/>
      <c r="G328" s="32"/>
      <c r="H328" s="32"/>
      <c r="I328" s="33" t="str">
        <f t="shared" ca="1" si="16"/>
        <v/>
      </c>
      <c r="J328" s="33" t="str">
        <f t="shared" si="17"/>
        <v/>
      </c>
    </row>
    <row r="329" spans="1:10" ht="20.100000000000001" customHeight="1" x14ac:dyDescent="0.25">
      <c r="A329" s="31" t="str">
        <f t="shared" si="15"/>
        <v/>
      </c>
      <c r="B329" s="32"/>
      <c r="C329" s="32"/>
      <c r="D329" s="32"/>
      <c r="E329" s="32"/>
      <c r="F329" s="32"/>
      <c r="G329" s="32"/>
      <c r="H329" s="32"/>
      <c r="I329" s="33" t="str">
        <f t="shared" ca="1" si="16"/>
        <v/>
      </c>
      <c r="J329" s="33" t="str">
        <f t="shared" si="17"/>
        <v/>
      </c>
    </row>
    <row r="330" spans="1:10" ht="20.100000000000001" customHeight="1" x14ac:dyDescent="0.25">
      <c r="A330" s="31" t="str">
        <f t="shared" si="15"/>
        <v/>
      </c>
      <c r="B330" s="32"/>
      <c r="C330" s="32"/>
      <c r="D330" s="32"/>
      <c r="E330" s="32"/>
      <c r="F330" s="32"/>
      <c r="G330" s="32"/>
      <c r="H330" s="32"/>
      <c r="I330" s="33" t="str">
        <f t="shared" ca="1" si="16"/>
        <v/>
      </c>
      <c r="J330" s="33" t="str">
        <f t="shared" si="17"/>
        <v/>
      </c>
    </row>
    <row r="331" spans="1:10" ht="20.100000000000001" customHeight="1" x14ac:dyDescent="0.25">
      <c r="A331" s="31" t="str">
        <f t="shared" si="15"/>
        <v/>
      </c>
      <c r="B331" s="32"/>
      <c r="C331" s="32"/>
      <c r="D331" s="32"/>
      <c r="E331" s="32"/>
      <c r="F331" s="32"/>
      <c r="G331" s="32"/>
      <c r="H331" s="32"/>
      <c r="I331" s="33" t="str">
        <f t="shared" ca="1" si="16"/>
        <v/>
      </c>
      <c r="J331" s="33" t="str">
        <f t="shared" si="17"/>
        <v/>
      </c>
    </row>
    <row r="332" spans="1:10" ht="20.100000000000001" customHeight="1" x14ac:dyDescent="0.25">
      <c r="A332" s="31" t="str">
        <f t="shared" si="15"/>
        <v/>
      </c>
      <c r="B332" s="32"/>
      <c r="C332" s="32"/>
      <c r="D332" s="32"/>
      <c r="E332" s="32"/>
      <c r="F332" s="32"/>
      <c r="G332" s="32"/>
      <c r="H332" s="32"/>
      <c r="I332" s="33" t="str">
        <f t="shared" ca="1" si="16"/>
        <v/>
      </c>
      <c r="J332" s="33" t="str">
        <f t="shared" si="17"/>
        <v/>
      </c>
    </row>
    <row r="333" spans="1:10" ht="20.100000000000001" customHeight="1" x14ac:dyDescent="0.25">
      <c r="A333" s="31" t="str">
        <f t="shared" si="15"/>
        <v/>
      </c>
      <c r="B333" s="32"/>
      <c r="C333" s="32"/>
      <c r="D333" s="32"/>
      <c r="E333" s="32"/>
      <c r="F333" s="32"/>
      <c r="G333" s="32"/>
      <c r="H333" s="32"/>
      <c r="I333" s="33" t="str">
        <f t="shared" ca="1" si="16"/>
        <v/>
      </c>
      <c r="J333" s="33" t="str">
        <f t="shared" si="17"/>
        <v/>
      </c>
    </row>
    <row r="334" spans="1:10" ht="20.100000000000001" customHeight="1" x14ac:dyDescent="0.25">
      <c r="A334" s="31" t="str">
        <f t="shared" si="15"/>
        <v/>
      </c>
      <c r="B334" s="32"/>
      <c r="C334" s="32"/>
      <c r="D334" s="32"/>
      <c r="E334" s="32"/>
      <c r="F334" s="32"/>
      <c r="G334" s="32"/>
      <c r="H334" s="32"/>
      <c r="I334" s="33" t="str">
        <f t="shared" ca="1" si="16"/>
        <v/>
      </c>
      <c r="J334" s="33" t="str">
        <f t="shared" si="17"/>
        <v/>
      </c>
    </row>
    <row r="335" spans="1:10" ht="20.100000000000001" customHeight="1" x14ac:dyDescent="0.25">
      <c r="A335" s="31" t="str">
        <f t="shared" si="15"/>
        <v/>
      </c>
      <c r="B335" s="32"/>
      <c r="C335" s="32"/>
      <c r="D335" s="32"/>
      <c r="E335" s="32"/>
      <c r="F335" s="32"/>
      <c r="G335" s="32"/>
      <c r="H335" s="32"/>
      <c r="I335" s="33" t="str">
        <f t="shared" ca="1" si="16"/>
        <v/>
      </c>
      <c r="J335" s="33" t="str">
        <f t="shared" si="17"/>
        <v/>
      </c>
    </row>
    <row r="336" spans="1:10" ht="20.100000000000001" customHeight="1" x14ac:dyDescent="0.25">
      <c r="A336" s="31" t="str">
        <f t="shared" si="15"/>
        <v/>
      </c>
      <c r="B336" s="32"/>
      <c r="C336" s="32"/>
      <c r="D336" s="32"/>
      <c r="E336" s="32"/>
      <c r="F336" s="32"/>
      <c r="G336" s="32"/>
      <c r="H336" s="32"/>
      <c r="I336" s="33" t="str">
        <f t="shared" ca="1" si="16"/>
        <v/>
      </c>
      <c r="J336" s="33" t="str">
        <f t="shared" si="17"/>
        <v/>
      </c>
    </row>
    <row r="337" spans="1:10" ht="20.100000000000001" customHeight="1" x14ac:dyDescent="0.25">
      <c r="A337" s="31" t="str">
        <f t="shared" si="15"/>
        <v/>
      </c>
      <c r="B337" s="32"/>
      <c r="C337" s="32"/>
      <c r="D337" s="32"/>
      <c r="E337" s="32"/>
      <c r="F337" s="32"/>
      <c r="G337" s="32"/>
      <c r="H337" s="32"/>
      <c r="I337" s="33" t="str">
        <f t="shared" ca="1" si="16"/>
        <v/>
      </c>
      <c r="J337" s="33" t="str">
        <f t="shared" si="17"/>
        <v/>
      </c>
    </row>
    <row r="338" spans="1:10" ht="20.100000000000001" customHeight="1" x14ac:dyDescent="0.25">
      <c r="A338" s="31" t="str">
        <f t="shared" si="15"/>
        <v/>
      </c>
      <c r="B338" s="32"/>
      <c r="C338" s="32"/>
      <c r="D338" s="32"/>
      <c r="E338" s="32"/>
      <c r="F338" s="32"/>
      <c r="G338" s="32"/>
      <c r="H338" s="32"/>
      <c r="I338" s="33" t="str">
        <f t="shared" ca="1" si="16"/>
        <v/>
      </c>
      <c r="J338" s="33" t="str">
        <f t="shared" si="17"/>
        <v/>
      </c>
    </row>
    <row r="339" spans="1:10" ht="20.100000000000001" customHeight="1" x14ac:dyDescent="0.25">
      <c r="A339" s="31" t="str">
        <f t="shared" si="15"/>
        <v/>
      </c>
      <c r="B339" s="32"/>
      <c r="C339" s="32"/>
      <c r="D339" s="32"/>
      <c r="E339" s="32"/>
      <c r="F339" s="32"/>
      <c r="G339" s="32"/>
      <c r="H339" s="32"/>
      <c r="I339" s="33" t="str">
        <f t="shared" ca="1" si="16"/>
        <v/>
      </c>
      <c r="J339" s="33" t="str">
        <f t="shared" si="17"/>
        <v/>
      </c>
    </row>
    <row r="340" spans="1:10" ht="20.100000000000001" customHeight="1" x14ac:dyDescent="0.25">
      <c r="A340" s="31" t="str">
        <f t="shared" si="15"/>
        <v/>
      </c>
      <c r="B340" s="32"/>
      <c r="C340" s="32"/>
      <c r="D340" s="32"/>
      <c r="E340" s="32"/>
      <c r="F340" s="32"/>
      <c r="G340" s="32"/>
      <c r="H340" s="32"/>
      <c r="I340" s="33" t="str">
        <f t="shared" ca="1" si="16"/>
        <v/>
      </c>
      <c r="J340" s="33" t="str">
        <f t="shared" si="17"/>
        <v/>
      </c>
    </row>
    <row r="341" spans="1:10" ht="20.100000000000001" customHeight="1" x14ac:dyDescent="0.25">
      <c r="A341" s="31" t="str">
        <f t="shared" si="15"/>
        <v/>
      </c>
      <c r="B341" s="32"/>
      <c r="C341" s="32"/>
      <c r="D341" s="32"/>
      <c r="E341" s="32"/>
      <c r="F341" s="32"/>
      <c r="G341" s="32"/>
      <c r="H341" s="32"/>
      <c r="I341" s="33" t="str">
        <f t="shared" ca="1" si="16"/>
        <v/>
      </c>
      <c r="J341" s="33" t="str">
        <f t="shared" si="17"/>
        <v/>
      </c>
    </row>
    <row r="342" spans="1:10" ht="20.100000000000001" customHeight="1" x14ac:dyDescent="0.25">
      <c r="A342" s="31" t="str">
        <f t="shared" si="15"/>
        <v/>
      </c>
      <c r="B342" s="32"/>
      <c r="C342" s="32"/>
      <c r="D342" s="32"/>
      <c r="E342" s="32"/>
      <c r="F342" s="32"/>
      <c r="G342" s="32"/>
      <c r="H342" s="32"/>
      <c r="I342" s="33" t="str">
        <f t="shared" ca="1" si="16"/>
        <v/>
      </c>
      <c r="J342" s="33" t="str">
        <f t="shared" si="17"/>
        <v/>
      </c>
    </row>
    <row r="343" spans="1:10" ht="20.100000000000001" customHeight="1" x14ac:dyDescent="0.25">
      <c r="A343" s="31" t="str">
        <f t="shared" si="15"/>
        <v/>
      </c>
      <c r="B343" s="32"/>
      <c r="C343" s="32"/>
      <c r="D343" s="32"/>
      <c r="E343" s="32"/>
      <c r="F343" s="32"/>
      <c r="G343" s="32"/>
      <c r="H343" s="32"/>
      <c r="I343" s="33" t="str">
        <f t="shared" ca="1" si="16"/>
        <v/>
      </c>
      <c r="J343" s="33" t="str">
        <f t="shared" si="17"/>
        <v/>
      </c>
    </row>
    <row r="344" spans="1:10" ht="20.100000000000001" customHeight="1" x14ac:dyDescent="0.25">
      <c r="A344" s="31" t="str">
        <f t="shared" si="15"/>
        <v/>
      </c>
      <c r="B344" s="32"/>
      <c r="C344" s="32"/>
      <c r="D344" s="32"/>
      <c r="E344" s="32"/>
      <c r="F344" s="32"/>
      <c r="G344" s="32"/>
      <c r="H344" s="32"/>
      <c r="I344" s="33" t="str">
        <f t="shared" ca="1" si="16"/>
        <v/>
      </c>
      <c r="J344" s="33" t="str">
        <f t="shared" si="17"/>
        <v/>
      </c>
    </row>
    <row r="345" spans="1:10" ht="20.100000000000001" customHeight="1" x14ac:dyDescent="0.25">
      <c r="A345" s="31" t="str">
        <f t="shared" si="15"/>
        <v/>
      </c>
      <c r="B345" s="32"/>
      <c r="C345" s="32"/>
      <c r="D345" s="32"/>
      <c r="E345" s="32"/>
      <c r="F345" s="32"/>
      <c r="G345" s="32"/>
      <c r="H345" s="32"/>
      <c r="I345" s="33" t="str">
        <f t="shared" ca="1" si="16"/>
        <v/>
      </c>
      <c r="J345" s="33" t="str">
        <f t="shared" si="17"/>
        <v/>
      </c>
    </row>
    <row r="346" spans="1:10" ht="20.100000000000001" customHeight="1" x14ac:dyDescent="0.25">
      <c r="A346" s="31" t="str">
        <f t="shared" si="15"/>
        <v/>
      </c>
      <c r="B346" s="32"/>
      <c r="C346" s="32"/>
      <c r="D346" s="32"/>
      <c r="E346" s="32"/>
      <c r="F346" s="32"/>
      <c r="G346" s="32"/>
      <c r="H346" s="32"/>
      <c r="I346" s="33" t="str">
        <f t="shared" ca="1" si="16"/>
        <v/>
      </c>
      <c r="J346" s="33" t="str">
        <f t="shared" si="17"/>
        <v/>
      </c>
    </row>
    <row r="347" spans="1:10" ht="20.100000000000001" customHeight="1" x14ac:dyDescent="0.25">
      <c r="A347" s="31" t="str">
        <f t="shared" si="15"/>
        <v/>
      </c>
      <c r="B347" s="32"/>
      <c r="C347" s="32"/>
      <c r="D347" s="32"/>
      <c r="E347" s="32"/>
      <c r="F347" s="32"/>
      <c r="G347" s="32"/>
      <c r="H347" s="32"/>
      <c r="I347" s="33" t="str">
        <f t="shared" ca="1" si="16"/>
        <v/>
      </c>
      <c r="J347" s="33" t="str">
        <f t="shared" si="17"/>
        <v/>
      </c>
    </row>
    <row r="348" spans="1:10" ht="20.100000000000001" customHeight="1" x14ac:dyDescent="0.25">
      <c r="A348" s="31" t="str">
        <f t="shared" si="15"/>
        <v/>
      </c>
      <c r="B348" s="32"/>
      <c r="C348" s="32"/>
      <c r="D348" s="32"/>
      <c r="E348" s="32"/>
      <c r="F348" s="32"/>
      <c r="G348" s="32"/>
      <c r="H348" s="32"/>
      <c r="I348" s="33" t="str">
        <f t="shared" ca="1" si="16"/>
        <v/>
      </c>
      <c r="J348" s="33" t="str">
        <f t="shared" si="17"/>
        <v/>
      </c>
    </row>
    <row r="349" spans="1:10" ht="20.100000000000001" customHeight="1" x14ac:dyDescent="0.25">
      <c r="A349" s="31" t="str">
        <f t="shared" si="15"/>
        <v/>
      </c>
      <c r="B349" s="32"/>
      <c r="C349" s="32"/>
      <c r="D349" s="32"/>
      <c r="E349" s="32"/>
      <c r="F349" s="32"/>
      <c r="G349" s="32"/>
      <c r="H349" s="32"/>
      <c r="I349" s="33" t="str">
        <f t="shared" ca="1" si="16"/>
        <v/>
      </c>
      <c r="J349" s="33" t="str">
        <f t="shared" si="17"/>
        <v/>
      </c>
    </row>
    <row r="350" spans="1:10" ht="20.100000000000001" customHeight="1" x14ac:dyDescent="0.25">
      <c r="A350" s="31" t="str">
        <f t="shared" si="15"/>
        <v/>
      </c>
      <c r="B350" s="32"/>
      <c r="C350" s="32"/>
      <c r="D350" s="32"/>
      <c r="E350" s="32"/>
      <c r="F350" s="32"/>
      <c r="G350" s="32"/>
      <c r="H350" s="32"/>
      <c r="I350" s="33" t="str">
        <f t="shared" ca="1" si="16"/>
        <v/>
      </c>
      <c r="J350" s="33" t="str">
        <f t="shared" si="17"/>
        <v/>
      </c>
    </row>
    <row r="351" spans="1:10" ht="20.100000000000001" customHeight="1" x14ac:dyDescent="0.25">
      <c r="A351" s="31" t="str">
        <f t="shared" si="15"/>
        <v/>
      </c>
      <c r="B351" s="32"/>
      <c r="C351" s="32"/>
      <c r="D351" s="32"/>
      <c r="E351" s="32"/>
      <c r="F351" s="32"/>
      <c r="G351" s="32"/>
      <c r="H351" s="32"/>
      <c r="I351" s="33" t="str">
        <f t="shared" ca="1" si="16"/>
        <v/>
      </c>
      <c r="J351" s="33" t="str">
        <f t="shared" si="17"/>
        <v/>
      </c>
    </row>
    <row r="352" spans="1:10" ht="20.100000000000001" customHeight="1" x14ac:dyDescent="0.25">
      <c r="A352" s="31" t="str">
        <f t="shared" si="15"/>
        <v/>
      </c>
      <c r="B352" s="32"/>
      <c r="C352" s="32"/>
      <c r="D352" s="32"/>
      <c r="E352" s="32"/>
      <c r="F352" s="32"/>
      <c r="G352" s="32"/>
      <c r="H352" s="32"/>
      <c r="I352" s="33" t="str">
        <f t="shared" ca="1" si="16"/>
        <v/>
      </c>
      <c r="J352" s="33" t="str">
        <f t="shared" si="17"/>
        <v/>
      </c>
    </row>
    <row r="353" spans="1:10" ht="20.100000000000001" customHeight="1" x14ac:dyDescent="0.25">
      <c r="A353" s="31" t="str">
        <f t="shared" si="15"/>
        <v/>
      </c>
      <c r="B353" s="32"/>
      <c r="C353" s="32"/>
      <c r="D353" s="32"/>
      <c r="E353" s="32"/>
      <c r="F353" s="32"/>
      <c r="G353" s="32"/>
      <c r="H353" s="32"/>
      <c r="I353" s="33" t="str">
        <f t="shared" ca="1" si="16"/>
        <v/>
      </c>
      <c r="J353" s="33" t="str">
        <f t="shared" si="17"/>
        <v/>
      </c>
    </row>
    <row r="354" spans="1:10" ht="20.100000000000001" customHeight="1" x14ac:dyDescent="0.25">
      <c r="A354" s="31" t="str">
        <f t="shared" si="15"/>
        <v/>
      </c>
      <c r="B354" s="32"/>
      <c r="C354" s="32"/>
      <c r="D354" s="32"/>
      <c r="E354" s="32"/>
      <c r="F354" s="32"/>
      <c r="G354" s="32"/>
      <c r="H354" s="32"/>
      <c r="I354" s="33" t="str">
        <f t="shared" ca="1" si="16"/>
        <v/>
      </c>
      <c r="J354" s="33" t="str">
        <f t="shared" si="17"/>
        <v/>
      </c>
    </row>
    <row r="355" spans="1:10" ht="20.100000000000001" customHeight="1" x14ac:dyDescent="0.25">
      <c r="A355" s="31" t="str">
        <f t="shared" si="15"/>
        <v/>
      </c>
      <c r="B355" s="32"/>
      <c r="C355" s="32"/>
      <c r="D355" s="32"/>
      <c r="E355" s="32"/>
      <c r="F355" s="32"/>
      <c r="G355" s="32"/>
      <c r="H355" s="32"/>
      <c r="I355" s="33" t="str">
        <f t="shared" ca="1" si="16"/>
        <v/>
      </c>
      <c r="J355" s="33" t="str">
        <f t="shared" si="17"/>
        <v/>
      </c>
    </row>
    <row r="356" spans="1:10" ht="20.100000000000001" customHeight="1" x14ac:dyDescent="0.25">
      <c r="A356" s="31" t="str">
        <f t="shared" si="15"/>
        <v/>
      </c>
      <c r="B356" s="32"/>
      <c r="C356" s="32"/>
      <c r="D356" s="32"/>
      <c r="E356" s="32"/>
      <c r="F356" s="32"/>
      <c r="G356" s="32"/>
      <c r="H356" s="32"/>
      <c r="I356" s="33" t="str">
        <f t="shared" ca="1" si="16"/>
        <v/>
      </c>
      <c r="J356" s="33" t="str">
        <f t="shared" si="17"/>
        <v/>
      </c>
    </row>
    <row r="357" spans="1:10" ht="20.100000000000001" customHeight="1" x14ac:dyDescent="0.25">
      <c r="A357" s="31" t="str">
        <f t="shared" si="15"/>
        <v/>
      </c>
      <c r="B357" s="32"/>
      <c r="C357" s="32"/>
      <c r="D357" s="32"/>
      <c r="E357" s="32"/>
      <c r="F357" s="32"/>
      <c r="G357" s="32"/>
      <c r="H357" s="32"/>
      <c r="I357" s="33" t="str">
        <f t="shared" ca="1" si="16"/>
        <v/>
      </c>
      <c r="J357" s="33" t="str">
        <f t="shared" si="17"/>
        <v/>
      </c>
    </row>
    <row r="358" spans="1:10" ht="20.100000000000001" customHeight="1" x14ac:dyDescent="0.25">
      <c r="A358" s="31" t="str">
        <f t="shared" si="15"/>
        <v/>
      </c>
      <c r="B358" s="32"/>
      <c r="C358" s="32"/>
      <c r="D358" s="32"/>
      <c r="E358" s="32"/>
      <c r="F358" s="32"/>
      <c r="G358" s="32"/>
      <c r="H358" s="32"/>
      <c r="I358" s="33" t="str">
        <f t="shared" ca="1" si="16"/>
        <v/>
      </c>
      <c r="J358" s="33" t="str">
        <f t="shared" si="17"/>
        <v/>
      </c>
    </row>
    <row r="359" spans="1:10" ht="20.100000000000001" customHeight="1" x14ac:dyDescent="0.25">
      <c r="A359" s="31" t="str">
        <f t="shared" si="15"/>
        <v/>
      </c>
      <c r="B359" s="32"/>
      <c r="C359" s="32"/>
      <c r="D359" s="32"/>
      <c r="E359" s="32"/>
      <c r="F359" s="32"/>
      <c r="G359" s="32"/>
      <c r="H359" s="32"/>
      <c r="I359" s="33" t="str">
        <f t="shared" ca="1" si="16"/>
        <v/>
      </c>
      <c r="J359" s="33" t="str">
        <f t="shared" si="17"/>
        <v/>
      </c>
    </row>
    <row r="360" spans="1:10" ht="20.100000000000001" customHeight="1" x14ac:dyDescent="0.25">
      <c r="A360" s="31" t="str">
        <f t="shared" si="15"/>
        <v/>
      </c>
      <c r="B360" s="32"/>
      <c r="C360" s="32"/>
      <c r="D360" s="32"/>
      <c r="E360" s="32"/>
      <c r="F360" s="32"/>
      <c r="G360" s="32"/>
      <c r="H360" s="32"/>
      <c r="I360" s="33" t="str">
        <f t="shared" ca="1" si="16"/>
        <v/>
      </c>
      <c r="J360" s="33" t="str">
        <f t="shared" si="17"/>
        <v/>
      </c>
    </row>
    <row r="361" spans="1:10" ht="20.100000000000001" customHeight="1" x14ac:dyDescent="0.25">
      <c r="A361" s="31" t="str">
        <f t="shared" si="15"/>
        <v/>
      </c>
      <c r="B361" s="32"/>
      <c r="C361" s="32"/>
      <c r="D361" s="32"/>
      <c r="E361" s="32"/>
      <c r="F361" s="32"/>
      <c r="G361" s="32"/>
      <c r="H361" s="32"/>
      <c r="I361" s="33" t="str">
        <f t="shared" ca="1" si="16"/>
        <v/>
      </c>
      <c r="J361" s="33" t="str">
        <f t="shared" si="17"/>
        <v/>
      </c>
    </row>
    <row r="362" spans="1:10" ht="20.100000000000001" customHeight="1" x14ac:dyDescent="0.25">
      <c r="A362" s="31" t="str">
        <f t="shared" si="15"/>
        <v/>
      </c>
      <c r="B362" s="32"/>
      <c r="C362" s="32"/>
      <c r="D362" s="32"/>
      <c r="E362" s="32"/>
      <c r="F362" s="32"/>
      <c r="G362" s="32"/>
      <c r="H362" s="32"/>
      <c r="I362" s="33" t="str">
        <f t="shared" ca="1" si="16"/>
        <v/>
      </c>
      <c r="J362" s="33" t="str">
        <f t="shared" si="17"/>
        <v/>
      </c>
    </row>
    <row r="363" spans="1:10" ht="20.100000000000001" customHeight="1" x14ac:dyDescent="0.25">
      <c r="A363" s="31" t="str">
        <f t="shared" si="15"/>
        <v/>
      </c>
      <c r="B363" s="32"/>
      <c r="C363" s="32"/>
      <c r="D363" s="32"/>
      <c r="E363" s="32"/>
      <c r="F363" s="32"/>
      <c r="G363" s="32"/>
      <c r="H363" s="32"/>
      <c r="I363" s="33" t="str">
        <f t="shared" ca="1" si="16"/>
        <v/>
      </c>
      <c r="J363" s="33" t="str">
        <f t="shared" si="17"/>
        <v/>
      </c>
    </row>
    <row r="364" spans="1:10" ht="20.100000000000001" customHeight="1" x14ac:dyDescent="0.25">
      <c r="A364" s="31" t="str">
        <f t="shared" si="15"/>
        <v/>
      </c>
      <c r="B364" s="32"/>
      <c r="C364" s="32"/>
      <c r="D364" s="32"/>
      <c r="E364" s="32"/>
      <c r="F364" s="32"/>
      <c r="G364" s="32"/>
      <c r="H364" s="32"/>
      <c r="I364" s="33" t="str">
        <f t="shared" ca="1" si="16"/>
        <v/>
      </c>
      <c r="J364" s="33" t="str">
        <f t="shared" si="17"/>
        <v/>
      </c>
    </row>
    <row r="365" spans="1:10" ht="20.100000000000001" customHeight="1" x14ac:dyDescent="0.25">
      <c r="A365" s="31" t="str">
        <f t="shared" si="15"/>
        <v/>
      </c>
      <c r="B365" s="32"/>
      <c r="C365" s="32"/>
      <c r="D365" s="32"/>
      <c r="E365" s="32"/>
      <c r="F365" s="32"/>
      <c r="G365" s="32"/>
      <c r="H365" s="32"/>
      <c r="I365" s="33" t="str">
        <f t="shared" ca="1" si="16"/>
        <v/>
      </c>
      <c r="J365" s="33" t="str">
        <f t="shared" si="17"/>
        <v/>
      </c>
    </row>
    <row r="366" spans="1:10" ht="20.100000000000001" customHeight="1" x14ac:dyDescent="0.25">
      <c r="A366" s="31" t="str">
        <f t="shared" si="15"/>
        <v/>
      </c>
      <c r="B366" s="32"/>
      <c r="C366" s="32"/>
      <c r="D366" s="32"/>
      <c r="E366" s="32"/>
      <c r="F366" s="32"/>
      <c r="G366" s="32"/>
      <c r="H366" s="32"/>
      <c r="I366" s="33" t="str">
        <f t="shared" ca="1" si="16"/>
        <v/>
      </c>
      <c r="J366" s="33" t="str">
        <f t="shared" si="17"/>
        <v/>
      </c>
    </row>
    <row r="367" spans="1:10" ht="20.100000000000001" customHeight="1" x14ac:dyDescent="0.25">
      <c r="A367" s="31" t="str">
        <f t="shared" si="15"/>
        <v/>
      </c>
      <c r="B367" s="32"/>
      <c r="C367" s="32"/>
      <c r="D367" s="32"/>
      <c r="E367" s="32"/>
      <c r="F367" s="32"/>
      <c r="G367" s="32"/>
      <c r="H367" s="32"/>
      <c r="I367" s="33" t="str">
        <f t="shared" ca="1" si="16"/>
        <v/>
      </c>
      <c r="J367" s="33" t="str">
        <f t="shared" si="17"/>
        <v/>
      </c>
    </row>
    <row r="368" spans="1:10" ht="20.100000000000001" customHeight="1" x14ac:dyDescent="0.25">
      <c r="A368" s="31" t="str">
        <f t="shared" si="15"/>
        <v/>
      </c>
      <c r="B368" s="32"/>
      <c r="C368" s="32"/>
      <c r="D368" s="32"/>
      <c r="E368" s="32"/>
      <c r="F368" s="32"/>
      <c r="G368" s="32"/>
      <c r="H368" s="32"/>
      <c r="I368" s="33" t="str">
        <f t="shared" ca="1" si="16"/>
        <v/>
      </c>
      <c r="J368" s="33" t="str">
        <f t="shared" si="17"/>
        <v/>
      </c>
    </row>
    <row r="369" spans="1:10" ht="20.100000000000001" customHeight="1" x14ac:dyDescent="0.25">
      <c r="A369" s="31" t="str">
        <f t="shared" si="15"/>
        <v/>
      </c>
      <c r="B369" s="32"/>
      <c r="C369" s="32"/>
      <c r="D369" s="32"/>
      <c r="E369" s="32"/>
      <c r="F369" s="32"/>
      <c r="G369" s="32"/>
      <c r="H369" s="32"/>
      <c r="I369" s="33" t="str">
        <f t="shared" ca="1" si="16"/>
        <v/>
      </c>
      <c r="J369" s="33" t="str">
        <f t="shared" si="17"/>
        <v/>
      </c>
    </row>
    <row r="370" spans="1:10" ht="20.100000000000001" customHeight="1" x14ac:dyDescent="0.25">
      <c r="A370" s="31" t="str">
        <f t="shared" si="15"/>
        <v/>
      </c>
      <c r="B370" s="32"/>
      <c r="C370" s="32"/>
      <c r="D370" s="32"/>
      <c r="E370" s="32"/>
      <c r="F370" s="32"/>
      <c r="G370" s="32"/>
      <c r="H370" s="32"/>
      <c r="I370" s="33" t="str">
        <f t="shared" ca="1" si="16"/>
        <v/>
      </c>
      <c r="J370" s="33" t="str">
        <f t="shared" si="17"/>
        <v/>
      </c>
    </row>
    <row r="371" spans="1:10" ht="20.100000000000001" customHeight="1" x14ac:dyDescent="0.25">
      <c r="A371" s="31" t="str">
        <f t="shared" si="15"/>
        <v/>
      </c>
      <c r="B371" s="32"/>
      <c r="C371" s="32"/>
      <c r="D371" s="32"/>
      <c r="E371" s="32"/>
      <c r="F371" s="32"/>
      <c r="G371" s="32"/>
      <c r="H371" s="32"/>
      <c r="I371" s="33" t="str">
        <f t="shared" ca="1" si="16"/>
        <v/>
      </c>
      <c r="J371" s="33" t="str">
        <f t="shared" si="17"/>
        <v/>
      </c>
    </row>
    <row r="372" spans="1:10" ht="20.100000000000001" customHeight="1" x14ac:dyDescent="0.25">
      <c r="A372" s="31" t="str">
        <f t="shared" si="15"/>
        <v/>
      </c>
      <c r="B372" s="32"/>
      <c r="C372" s="32"/>
      <c r="D372" s="32"/>
      <c r="E372" s="32"/>
      <c r="F372" s="32"/>
      <c r="G372" s="32"/>
      <c r="H372" s="32"/>
      <c r="I372" s="33" t="str">
        <f t="shared" ca="1" si="16"/>
        <v/>
      </c>
      <c r="J372" s="33" t="str">
        <f t="shared" si="17"/>
        <v/>
      </c>
    </row>
    <row r="373" spans="1:10" ht="20.100000000000001" customHeight="1" x14ac:dyDescent="0.25">
      <c r="A373" s="31" t="str">
        <f t="shared" si="15"/>
        <v/>
      </c>
      <c r="B373" s="32"/>
      <c r="C373" s="32"/>
      <c r="D373" s="32"/>
      <c r="E373" s="32"/>
      <c r="F373" s="32"/>
      <c r="G373" s="32"/>
      <c r="H373" s="32"/>
      <c r="I373" s="33" t="str">
        <f t="shared" ca="1" si="16"/>
        <v/>
      </c>
      <c r="J373" s="33" t="str">
        <f t="shared" si="17"/>
        <v/>
      </c>
    </row>
    <row r="374" spans="1:10" ht="20.100000000000001" customHeight="1" x14ac:dyDescent="0.25">
      <c r="A374" s="31" t="str">
        <f t="shared" si="15"/>
        <v/>
      </c>
      <c r="B374" s="32"/>
      <c r="C374" s="32"/>
      <c r="D374" s="32"/>
      <c r="E374" s="32"/>
      <c r="F374" s="32"/>
      <c r="G374" s="32"/>
      <c r="H374" s="32"/>
      <c r="I374" s="33" t="str">
        <f t="shared" ca="1" si="16"/>
        <v/>
      </c>
      <c r="J374" s="33" t="str">
        <f t="shared" si="17"/>
        <v/>
      </c>
    </row>
    <row r="375" spans="1:10" ht="20.100000000000001" customHeight="1" x14ac:dyDescent="0.25">
      <c r="A375" s="31" t="str">
        <f t="shared" si="15"/>
        <v/>
      </c>
      <c r="B375" s="32"/>
      <c r="C375" s="32"/>
      <c r="D375" s="32"/>
      <c r="E375" s="32"/>
      <c r="F375" s="32"/>
      <c r="G375" s="32"/>
      <c r="H375" s="32"/>
      <c r="I375" s="33" t="str">
        <f t="shared" ca="1" si="16"/>
        <v/>
      </c>
      <c r="J375" s="33" t="str">
        <f t="shared" si="17"/>
        <v/>
      </c>
    </row>
    <row r="376" spans="1:10" ht="20.100000000000001" customHeight="1" x14ac:dyDescent="0.25">
      <c r="A376" s="31" t="str">
        <f t="shared" si="15"/>
        <v/>
      </c>
      <c r="B376" s="32"/>
      <c r="C376" s="32"/>
      <c r="D376" s="32"/>
      <c r="E376" s="32"/>
      <c r="F376" s="32"/>
      <c r="G376" s="32"/>
      <c r="H376" s="32"/>
      <c r="I376" s="33" t="str">
        <f t="shared" ca="1" si="16"/>
        <v/>
      </c>
      <c r="J376" s="33" t="str">
        <f t="shared" si="17"/>
        <v/>
      </c>
    </row>
    <row r="377" spans="1:10" ht="20.100000000000001" customHeight="1" x14ac:dyDescent="0.25">
      <c r="A377" s="31" t="str">
        <f t="shared" si="15"/>
        <v/>
      </c>
      <c r="B377" s="32"/>
      <c r="C377" s="32"/>
      <c r="D377" s="32"/>
      <c r="E377" s="32"/>
      <c r="F377" s="32"/>
      <c r="G377" s="32"/>
      <c r="H377" s="32"/>
      <c r="I377" s="33" t="str">
        <f t="shared" ca="1" si="16"/>
        <v/>
      </c>
      <c r="J377" s="33" t="str">
        <f t="shared" si="17"/>
        <v/>
      </c>
    </row>
    <row r="378" spans="1:10" ht="20.100000000000001" customHeight="1" x14ac:dyDescent="0.25">
      <c r="A378" s="31" t="str">
        <f t="shared" si="15"/>
        <v/>
      </c>
      <c r="B378" s="32"/>
      <c r="C378" s="32"/>
      <c r="D378" s="32"/>
      <c r="E378" s="32"/>
      <c r="F378" s="32"/>
      <c r="G378" s="32"/>
      <c r="H378" s="32"/>
      <c r="I378" s="33" t="str">
        <f t="shared" ca="1" si="16"/>
        <v/>
      </c>
      <c r="J378" s="33" t="str">
        <f t="shared" si="17"/>
        <v/>
      </c>
    </row>
    <row r="379" spans="1:10" ht="20.100000000000001" customHeight="1" x14ac:dyDescent="0.25">
      <c r="A379" s="31" t="str">
        <f t="shared" si="15"/>
        <v/>
      </c>
      <c r="B379" s="32"/>
      <c r="C379" s="32"/>
      <c r="D379" s="32"/>
      <c r="E379" s="32"/>
      <c r="F379" s="32"/>
      <c r="G379" s="32"/>
      <c r="H379" s="32"/>
      <c r="I379" s="33" t="str">
        <f t="shared" ca="1" si="16"/>
        <v/>
      </c>
      <c r="J379" s="33" t="str">
        <f t="shared" si="17"/>
        <v/>
      </c>
    </row>
    <row r="380" spans="1:10" ht="20.100000000000001" customHeight="1" x14ac:dyDescent="0.25">
      <c r="A380" s="31" t="str">
        <f t="shared" si="15"/>
        <v/>
      </c>
      <c r="B380" s="32"/>
      <c r="C380" s="32"/>
      <c r="D380" s="32"/>
      <c r="E380" s="32"/>
      <c r="F380" s="32"/>
      <c r="G380" s="32"/>
      <c r="H380" s="32"/>
      <c r="I380" s="33" t="str">
        <f t="shared" ca="1" si="16"/>
        <v/>
      </c>
      <c r="J380" s="33" t="str">
        <f t="shared" si="17"/>
        <v/>
      </c>
    </row>
    <row r="381" spans="1:10" ht="20.100000000000001" customHeight="1" x14ac:dyDescent="0.25">
      <c r="A381" s="31" t="str">
        <f t="shared" si="15"/>
        <v/>
      </c>
      <c r="B381" s="32"/>
      <c r="C381" s="32"/>
      <c r="D381" s="32"/>
      <c r="E381" s="32"/>
      <c r="F381" s="32"/>
      <c r="G381" s="32"/>
      <c r="H381" s="32"/>
      <c r="I381" s="33" t="str">
        <f t="shared" ca="1" si="16"/>
        <v/>
      </c>
      <c r="J381" s="33" t="str">
        <f t="shared" si="17"/>
        <v/>
      </c>
    </row>
    <row r="382" spans="1:10" ht="20.100000000000001" customHeight="1" x14ac:dyDescent="0.25">
      <c r="A382" s="31" t="str">
        <f t="shared" si="15"/>
        <v/>
      </c>
      <c r="B382" s="32"/>
      <c r="C382" s="32"/>
      <c r="D382" s="32"/>
      <c r="E382" s="32"/>
      <c r="F382" s="32"/>
      <c r="G382" s="32"/>
      <c r="H382" s="32"/>
      <c r="I382" s="33" t="str">
        <f t="shared" ca="1" si="16"/>
        <v/>
      </c>
      <c r="J382" s="33" t="str">
        <f t="shared" si="17"/>
        <v/>
      </c>
    </row>
    <row r="383" spans="1:10" ht="20.100000000000001" customHeight="1" x14ac:dyDescent="0.25">
      <c r="A383" s="31" t="str">
        <f t="shared" si="15"/>
        <v/>
      </c>
      <c r="B383" s="32"/>
      <c r="C383" s="32"/>
      <c r="D383" s="32"/>
      <c r="E383" s="32"/>
      <c r="F383" s="32"/>
      <c r="G383" s="32"/>
      <c r="H383" s="32"/>
      <c r="I383" s="33" t="str">
        <f t="shared" ca="1" si="16"/>
        <v/>
      </c>
      <c r="J383" s="33" t="str">
        <f t="shared" si="17"/>
        <v/>
      </c>
    </row>
    <row r="384" spans="1:10" ht="20.100000000000001" customHeight="1" x14ac:dyDescent="0.25">
      <c r="A384" s="31" t="str">
        <f t="shared" si="15"/>
        <v/>
      </c>
      <c r="B384" s="32"/>
      <c r="C384" s="32"/>
      <c r="D384" s="32"/>
      <c r="E384" s="32"/>
      <c r="F384" s="32"/>
      <c r="G384" s="32"/>
      <c r="H384" s="32"/>
      <c r="I384" s="33" t="str">
        <f t="shared" ca="1" si="16"/>
        <v/>
      </c>
      <c r="J384" s="33" t="str">
        <f t="shared" si="17"/>
        <v/>
      </c>
    </row>
    <row r="385" spans="1:10" ht="20.100000000000001" customHeight="1" x14ac:dyDescent="0.25">
      <c r="A385" s="31" t="str">
        <f t="shared" si="15"/>
        <v/>
      </c>
      <c r="B385" s="32"/>
      <c r="C385" s="32"/>
      <c r="D385" s="32"/>
      <c r="E385" s="32"/>
      <c r="F385" s="32"/>
      <c r="G385" s="32"/>
      <c r="H385" s="32"/>
      <c r="I385" s="33" t="str">
        <f t="shared" ca="1" si="16"/>
        <v/>
      </c>
      <c r="J385" s="33" t="str">
        <f t="shared" si="17"/>
        <v/>
      </c>
    </row>
    <row r="386" spans="1:10" ht="20.100000000000001" customHeight="1" x14ac:dyDescent="0.25">
      <c r="A386" s="31" t="str">
        <f t="shared" si="15"/>
        <v/>
      </c>
      <c r="B386" s="32"/>
      <c r="C386" s="32"/>
      <c r="D386" s="32"/>
      <c r="E386" s="32"/>
      <c r="F386" s="32"/>
      <c r="G386" s="32"/>
      <c r="H386" s="32"/>
      <c r="I386" s="33" t="str">
        <f t="shared" ca="1" si="16"/>
        <v/>
      </c>
      <c r="J386" s="33" t="str">
        <f t="shared" si="17"/>
        <v/>
      </c>
    </row>
    <row r="387" spans="1:10" ht="20.100000000000001" customHeight="1" x14ac:dyDescent="0.25">
      <c r="A387" s="31" t="str">
        <f t="shared" si="15"/>
        <v/>
      </c>
      <c r="B387" s="32"/>
      <c r="C387" s="32"/>
      <c r="D387" s="32"/>
      <c r="E387" s="32"/>
      <c r="F387" s="32"/>
      <c r="G387" s="32"/>
      <c r="H387" s="32"/>
      <c r="I387" s="33" t="str">
        <f t="shared" ca="1" si="16"/>
        <v/>
      </c>
      <c r="J387" s="33" t="str">
        <f t="shared" si="17"/>
        <v/>
      </c>
    </row>
    <row r="388" spans="1:10" ht="20.100000000000001" customHeight="1" x14ac:dyDescent="0.25">
      <c r="A388" s="31" t="str">
        <f t="shared" si="15"/>
        <v/>
      </c>
      <c r="B388" s="32"/>
      <c r="C388" s="32"/>
      <c r="D388" s="32"/>
      <c r="E388" s="32"/>
      <c r="F388" s="32"/>
      <c r="G388" s="32"/>
      <c r="H388" s="32"/>
      <c r="I388" s="33" t="str">
        <f t="shared" ca="1" si="16"/>
        <v/>
      </c>
      <c r="J388" s="33" t="str">
        <f t="shared" si="17"/>
        <v/>
      </c>
    </row>
    <row r="389" spans="1:10" ht="20.100000000000001" customHeight="1" x14ac:dyDescent="0.25">
      <c r="A389" s="31" t="str">
        <f t="shared" ref="A389:A452" si="18">IF(B389="","","ACC"&amp;TEXT(ROW()-4,"0000"))</f>
        <v/>
      </c>
      <c r="B389" s="32"/>
      <c r="C389" s="32"/>
      <c r="D389" s="32"/>
      <c r="E389" s="32"/>
      <c r="F389" s="32"/>
      <c r="G389" s="32"/>
      <c r="H389" s="32"/>
      <c r="I389" s="33" t="str">
        <f t="shared" ref="I389:I452" ca="1" si="19">IF(B389="","",TEXT(TODAY(),"dd/mm/yyyy"))</f>
        <v/>
      </c>
      <c r="J389" s="33" t="str">
        <f t="shared" ref="J389:J452" si="20">IF(B389="","",IF(ISNUMBER(H389),IF(H389&gt;=10,"Active","⚠️ Below Min Balance"),"Pending"))</f>
        <v/>
      </c>
    </row>
    <row r="390" spans="1:10" ht="20.100000000000001" customHeight="1" x14ac:dyDescent="0.25">
      <c r="A390" s="31" t="str">
        <f t="shared" si="18"/>
        <v/>
      </c>
      <c r="B390" s="32"/>
      <c r="C390" s="32"/>
      <c r="D390" s="32"/>
      <c r="E390" s="32"/>
      <c r="F390" s="32"/>
      <c r="G390" s="32"/>
      <c r="H390" s="32"/>
      <c r="I390" s="33" t="str">
        <f t="shared" ca="1" si="19"/>
        <v/>
      </c>
      <c r="J390" s="33" t="str">
        <f t="shared" si="20"/>
        <v/>
      </c>
    </row>
    <row r="391" spans="1:10" ht="20.100000000000001" customHeight="1" x14ac:dyDescent="0.25">
      <c r="A391" s="31" t="str">
        <f t="shared" si="18"/>
        <v/>
      </c>
      <c r="B391" s="32"/>
      <c r="C391" s="32"/>
      <c r="D391" s="32"/>
      <c r="E391" s="32"/>
      <c r="F391" s="32"/>
      <c r="G391" s="32"/>
      <c r="H391" s="32"/>
      <c r="I391" s="33" t="str">
        <f t="shared" ca="1" si="19"/>
        <v/>
      </c>
      <c r="J391" s="33" t="str">
        <f t="shared" si="20"/>
        <v/>
      </c>
    </row>
    <row r="392" spans="1:10" ht="20.100000000000001" customHeight="1" x14ac:dyDescent="0.25">
      <c r="A392" s="31" t="str">
        <f t="shared" si="18"/>
        <v/>
      </c>
      <c r="B392" s="32"/>
      <c r="C392" s="32"/>
      <c r="D392" s="32"/>
      <c r="E392" s="32"/>
      <c r="F392" s="32"/>
      <c r="G392" s="32"/>
      <c r="H392" s="32"/>
      <c r="I392" s="33" t="str">
        <f t="shared" ca="1" si="19"/>
        <v/>
      </c>
      <c r="J392" s="33" t="str">
        <f t="shared" si="20"/>
        <v/>
      </c>
    </row>
    <row r="393" spans="1:10" ht="20.100000000000001" customHeight="1" x14ac:dyDescent="0.25">
      <c r="A393" s="31" t="str">
        <f t="shared" si="18"/>
        <v/>
      </c>
      <c r="B393" s="32"/>
      <c r="C393" s="32"/>
      <c r="D393" s="32"/>
      <c r="E393" s="32"/>
      <c r="F393" s="32"/>
      <c r="G393" s="32"/>
      <c r="H393" s="32"/>
      <c r="I393" s="33" t="str">
        <f t="shared" ca="1" si="19"/>
        <v/>
      </c>
      <c r="J393" s="33" t="str">
        <f t="shared" si="20"/>
        <v/>
      </c>
    </row>
    <row r="394" spans="1:10" ht="20.100000000000001" customHeight="1" x14ac:dyDescent="0.25">
      <c r="A394" s="31" t="str">
        <f t="shared" si="18"/>
        <v/>
      </c>
      <c r="B394" s="32"/>
      <c r="C394" s="32"/>
      <c r="D394" s="32"/>
      <c r="E394" s="32"/>
      <c r="F394" s="32"/>
      <c r="G394" s="32"/>
      <c r="H394" s="32"/>
      <c r="I394" s="33" t="str">
        <f t="shared" ca="1" si="19"/>
        <v/>
      </c>
      <c r="J394" s="33" t="str">
        <f t="shared" si="20"/>
        <v/>
      </c>
    </row>
    <row r="395" spans="1:10" ht="20.100000000000001" customHeight="1" x14ac:dyDescent="0.25">
      <c r="A395" s="31" t="str">
        <f t="shared" si="18"/>
        <v/>
      </c>
      <c r="B395" s="32"/>
      <c r="C395" s="32"/>
      <c r="D395" s="32"/>
      <c r="E395" s="32"/>
      <c r="F395" s="32"/>
      <c r="G395" s="32"/>
      <c r="H395" s="32"/>
      <c r="I395" s="33" t="str">
        <f t="shared" ca="1" si="19"/>
        <v/>
      </c>
      <c r="J395" s="33" t="str">
        <f t="shared" si="20"/>
        <v/>
      </c>
    </row>
    <row r="396" spans="1:10" ht="20.100000000000001" customHeight="1" x14ac:dyDescent="0.25">
      <c r="A396" s="31" t="str">
        <f t="shared" si="18"/>
        <v/>
      </c>
      <c r="B396" s="32"/>
      <c r="C396" s="32"/>
      <c r="D396" s="32"/>
      <c r="E396" s="32"/>
      <c r="F396" s="32"/>
      <c r="G396" s="32"/>
      <c r="H396" s="32"/>
      <c r="I396" s="33" t="str">
        <f t="shared" ca="1" si="19"/>
        <v/>
      </c>
      <c r="J396" s="33" t="str">
        <f t="shared" si="20"/>
        <v/>
      </c>
    </row>
    <row r="397" spans="1:10" ht="20.100000000000001" customHeight="1" x14ac:dyDescent="0.25">
      <c r="A397" s="31" t="str">
        <f t="shared" si="18"/>
        <v/>
      </c>
      <c r="B397" s="32"/>
      <c r="C397" s="32"/>
      <c r="D397" s="32"/>
      <c r="E397" s="32"/>
      <c r="F397" s="32"/>
      <c r="G397" s="32"/>
      <c r="H397" s="32"/>
      <c r="I397" s="33" t="str">
        <f t="shared" ca="1" si="19"/>
        <v/>
      </c>
      <c r="J397" s="33" t="str">
        <f t="shared" si="20"/>
        <v/>
      </c>
    </row>
    <row r="398" spans="1:10" ht="20.100000000000001" customHeight="1" x14ac:dyDescent="0.25">
      <c r="A398" s="31" t="str">
        <f t="shared" si="18"/>
        <v/>
      </c>
      <c r="B398" s="32"/>
      <c r="C398" s="32"/>
      <c r="D398" s="32"/>
      <c r="E398" s="32"/>
      <c r="F398" s="32"/>
      <c r="G398" s="32"/>
      <c r="H398" s="32"/>
      <c r="I398" s="33" t="str">
        <f t="shared" ca="1" si="19"/>
        <v/>
      </c>
      <c r="J398" s="33" t="str">
        <f t="shared" si="20"/>
        <v/>
      </c>
    </row>
    <row r="399" spans="1:10" ht="20.100000000000001" customHeight="1" x14ac:dyDescent="0.25">
      <c r="A399" s="31" t="str">
        <f t="shared" si="18"/>
        <v/>
      </c>
      <c r="B399" s="32"/>
      <c r="C399" s="32"/>
      <c r="D399" s="32"/>
      <c r="E399" s="32"/>
      <c r="F399" s="32"/>
      <c r="G399" s="32"/>
      <c r="H399" s="32"/>
      <c r="I399" s="33" t="str">
        <f t="shared" ca="1" si="19"/>
        <v/>
      </c>
      <c r="J399" s="33" t="str">
        <f t="shared" si="20"/>
        <v/>
      </c>
    </row>
    <row r="400" spans="1:10" ht="20.100000000000001" customHeight="1" x14ac:dyDescent="0.25">
      <c r="A400" s="31" t="str">
        <f t="shared" si="18"/>
        <v/>
      </c>
      <c r="B400" s="32"/>
      <c r="C400" s="32"/>
      <c r="D400" s="32"/>
      <c r="E400" s="32"/>
      <c r="F400" s="32"/>
      <c r="G400" s="32"/>
      <c r="H400" s="32"/>
      <c r="I400" s="33" t="str">
        <f t="shared" ca="1" si="19"/>
        <v/>
      </c>
      <c r="J400" s="33" t="str">
        <f t="shared" si="20"/>
        <v/>
      </c>
    </row>
    <row r="401" spans="1:10" ht="20.100000000000001" customHeight="1" x14ac:dyDescent="0.25">
      <c r="A401" s="31" t="str">
        <f t="shared" si="18"/>
        <v/>
      </c>
      <c r="B401" s="32"/>
      <c r="C401" s="32"/>
      <c r="D401" s="32"/>
      <c r="E401" s="32"/>
      <c r="F401" s="32"/>
      <c r="G401" s="32"/>
      <c r="H401" s="32"/>
      <c r="I401" s="33" t="str">
        <f t="shared" ca="1" si="19"/>
        <v/>
      </c>
      <c r="J401" s="33" t="str">
        <f t="shared" si="20"/>
        <v/>
      </c>
    </row>
    <row r="402" spans="1:10" ht="20.100000000000001" customHeight="1" x14ac:dyDescent="0.25">
      <c r="A402" s="31" t="str">
        <f t="shared" si="18"/>
        <v/>
      </c>
      <c r="B402" s="32"/>
      <c r="C402" s="32"/>
      <c r="D402" s="32"/>
      <c r="E402" s="32"/>
      <c r="F402" s="32"/>
      <c r="G402" s="32"/>
      <c r="H402" s="32"/>
      <c r="I402" s="33" t="str">
        <f t="shared" ca="1" si="19"/>
        <v/>
      </c>
      <c r="J402" s="33" t="str">
        <f t="shared" si="20"/>
        <v/>
      </c>
    </row>
    <row r="403" spans="1:10" ht="20.100000000000001" customHeight="1" x14ac:dyDescent="0.25">
      <c r="A403" s="31" t="str">
        <f t="shared" si="18"/>
        <v/>
      </c>
      <c r="B403" s="32"/>
      <c r="C403" s="32"/>
      <c r="D403" s="32"/>
      <c r="E403" s="32"/>
      <c r="F403" s="32"/>
      <c r="G403" s="32"/>
      <c r="H403" s="32"/>
      <c r="I403" s="33" t="str">
        <f t="shared" ca="1" si="19"/>
        <v/>
      </c>
      <c r="J403" s="33" t="str">
        <f t="shared" si="20"/>
        <v/>
      </c>
    </row>
    <row r="404" spans="1:10" ht="20.100000000000001" customHeight="1" x14ac:dyDescent="0.25">
      <c r="A404" s="31" t="str">
        <f t="shared" si="18"/>
        <v/>
      </c>
      <c r="B404" s="32"/>
      <c r="C404" s="32"/>
      <c r="D404" s="32"/>
      <c r="E404" s="32"/>
      <c r="F404" s="32"/>
      <c r="G404" s="32"/>
      <c r="H404" s="32"/>
      <c r="I404" s="33" t="str">
        <f t="shared" ca="1" si="19"/>
        <v/>
      </c>
      <c r="J404" s="33" t="str">
        <f t="shared" si="20"/>
        <v/>
      </c>
    </row>
    <row r="405" spans="1:10" ht="20.100000000000001" customHeight="1" x14ac:dyDescent="0.25">
      <c r="A405" s="31" t="str">
        <f t="shared" si="18"/>
        <v/>
      </c>
      <c r="B405" s="32"/>
      <c r="C405" s="32"/>
      <c r="D405" s="32"/>
      <c r="E405" s="32"/>
      <c r="F405" s="32"/>
      <c r="G405" s="32"/>
      <c r="H405" s="32"/>
      <c r="I405" s="33" t="str">
        <f t="shared" ca="1" si="19"/>
        <v/>
      </c>
      <c r="J405" s="33" t="str">
        <f t="shared" si="20"/>
        <v/>
      </c>
    </row>
    <row r="406" spans="1:10" ht="20.100000000000001" customHeight="1" x14ac:dyDescent="0.25">
      <c r="A406" s="31" t="str">
        <f t="shared" si="18"/>
        <v/>
      </c>
      <c r="B406" s="32"/>
      <c r="C406" s="32"/>
      <c r="D406" s="32"/>
      <c r="E406" s="32"/>
      <c r="F406" s="32"/>
      <c r="G406" s="32"/>
      <c r="H406" s="32"/>
      <c r="I406" s="33" t="str">
        <f t="shared" ca="1" si="19"/>
        <v/>
      </c>
      <c r="J406" s="33" t="str">
        <f t="shared" si="20"/>
        <v/>
      </c>
    </row>
    <row r="407" spans="1:10" ht="20.100000000000001" customHeight="1" x14ac:dyDescent="0.25">
      <c r="A407" s="31" t="str">
        <f t="shared" si="18"/>
        <v/>
      </c>
      <c r="B407" s="32"/>
      <c r="C407" s="32"/>
      <c r="D407" s="32"/>
      <c r="E407" s="32"/>
      <c r="F407" s="32"/>
      <c r="G407" s="32"/>
      <c r="H407" s="32"/>
      <c r="I407" s="33" t="str">
        <f t="shared" ca="1" si="19"/>
        <v/>
      </c>
      <c r="J407" s="33" t="str">
        <f t="shared" si="20"/>
        <v/>
      </c>
    </row>
    <row r="408" spans="1:10" ht="20.100000000000001" customHeight="1" x14ac:dyDescent="0.25">
      <c r="A408" s="31" t="str">
        <f t="shared" si="18"/>
        <v/>
      </c>
      <c r="B408" s="32"/>
      <c r="C408" s="32"/>
      <c r="D408" s="32"/>
      <c r="E408" s="32"/>
      <c r="F408" s="32"/>
      <c r="G408" s="32"/>
      <c r="H408" s="32"/>
      <c r="I408" s="33" t="str">
        <f t="shared" ca="1" si="19"/>
        <v/>
      </c>
      <c r="J408" s="33" t="str">
        <f t="shared" si="20"/>
        <v/>
      </c>
    </row>
    <row r="409" spans="1:10" ht="20.100000000000001" customHeight="1" x14ac:dyDescent="0.25">
      <c r="A409" s="31" t="str">
        <f t="shared" si="18"/>
        <v/>
      </c>
      <c r="B409" s="32"/>
      <c r="C409" s="32"/>
      <c r="D409" s="32"/>
      <c r="E409" s="32"/>
      <c r="F409" s="32"/>
      <c r="G409" s="32"/>
      <c r="H409" s="32"/>
      <c r="I409" s="33" t="str">
        <f t="shared" ca="1" si="19"/>
        <v/>
      </c>
      <c r="J409" s="33" t="str">
        <f t="shared" si="20"/>
        <v/>
      </c>
    </row>
    <row r="410" spans="1:10" ht="20.100000000000001" customHeight="1" x14ac:dyDescent="0.25">
      <c r="A410" s="31" t="str">
        <f t="shared" si="18"/>
        <v/>
      </c>
      <c r="B410" s="32"/>
      <c r="C410" s="32"/>
      <c r="D410" s="32"/>
      <c r="E410" s="32"/>
      <c r="F410" s="32"/>
      <c r="G410" s="32"/>
      <c r="H410" s="32"/>
      <c r="I410" s="33" t="str">
        <f t="shared" ca="1" si="19"/>
        <v/>
      </c>
      <c r="J410" s="33" t="str">
        <f t="shared" si="20"/>
        <v/>
      </c>
    </row>
    <row r="411" spans="1:10" ht="20.100000000000001" customHeight="1" x14ac:dyDescent="0.25">
      <c r="A411" s="31" t="str">
        <f t="shared" si="18"/>
        <v/>
      </c>
      <c r="B411" s="32"/>
      <c r="C411" s="32"/>
      <c r="D411" s="32"/>
      <c r="E411" s="32"/>
      <c r="F411" s="32"/>
      <c r="G411" s="32"/>
      <c r="H411" s="32"/>
      <c r="I411" s="33" t="str">
        <f t="shared" ca="1" si="19"/>
        <v/>
      </c>
      <c r="J411" s="33" t="str">
        <f t="shared" si="20"/>
        <v/>
      </c>
    </row>
    <row r="412" spans="1:10" ht="20.100000000000001" customHeight="1" x14ac:dyDescent="0.25">
      <c r="A412" s="31" t="str">
        <f t="shared" si="18"/>
        <v/>
      </c>
      <c r="B412" s="32"/>
      <c r="C412" s="32"/>
      <c r="D412" s="32"/>
      <c r="E412" s="32"/>
      <c r="F412" s="32"/>
      <c r="G412" s="32"/>
      <c r="H412" s="32"/>
      <c r="I412" s="33" t="str">
        <f t="shared" ca="1" si="19"/>
        <v/>
      </c>
      <c r="J412" s="33" t="str">
        <f t="shared" si="20"/>
        <v/>
      </c>
    </row>
    <row r="413" spans="1:10" ht="20.100000000000001" customHeight="1" x14ac:dyDescent="0.25">
      <c r="A413" s="31" t="str">
        <f t="shared" si="18"/>
        <v/>
      </c>
      <c r="B413" s="32"/>
      <c r="C413" s="32"/>
      <c r="D413" s="32"/>
      <c r="E413" s="32"/>
      <c r="F413" s="32"/>
      <c r="G413" s="32"/>
      <c r="H413" s="32"/>
      <c r="I413" s="33" t="str">
        <f t="shared" ca="1" si="19"/>
        <v/>
      </c>
      <c r="J413" s="33" t="str">
        <f t="shared" si="20"/>
        <v/>
      </c>
    </row>
    <row r="414" spans="1:10" ht="20.100000000000001" customHeight="1" x14ac:dyDescent="0.25">
      <c r="A414" s="31" t="str">
        <f t="shared" si="18"/>
        <v/>
      </c>
      <c r="B414" s="32"/>
      <c r="C414" s="32"/>
      <c r="D414" s="32"/>
      <c r="E414" s="32"/>
      <c r="F414" s="32"/>
      <c r="G414" s="32"/>
      <c r="H414" s="32"/>
      <c r="I414" s="33" t="str">
        <f t="shared" ca="1" si="19"/>
        <v/>
      </c>
      <c r="J414" s="33" t="str">
        <f t="shared" si="20"/>
        <v/>
      </c>
    </row>
    <row r="415" spans="1:10" ht="20.100000000000001" customHeight="1" x14ac:dyDescent="0.25">
      <c r="A415" s="31" t="str">
        <f t="shared" si="18"/>
        <v/>
      </c>
      <c r="B415" s="32"/>
      <c r="C415" s="32"/>
      <c r="D415" s="32"/>
      <c r="E415" s="32"/>
      <c r="F415" s="32"/>
      <c r="G415" s="32"/>
      <c r="H415" s="32"/>
      <c r="I415" s="33" t="str">
        <f t="shared" ca="1" si="19"/>
        <v/>
      </c>
      <c r="J415" s="33" t="str">
        <f t="shared" si="20"/>
        <v/>
      </c>
    </row>
    <row r="416" spans="1:10" ht="20.100000000000001" customHeight="1" x14ac:dyDescent="0.25">
      <c r="A416" s="31" t="str">
        <f t="shared" si="18"/>
        <v/>
      </c>
      <c r="B416" s="32"/>
      <c r="C416" s="32"/>
      <c r="D416" s="32"/>
      <c r="E416" s="32"/>
      <c r="F416" s="32"/>
      <c r="G416" s="32"/>
      <c r="H416" s="32"/>
      <c r="I416" s="33" t="str">
        <f t="shared" ca="1" si="19"/>
        <v/>
      </c>
      <c r="J416" s="33" t="str">
        <f t="shared" si="20"/>
        <v/>
      </c>
    </row>
    <row r="417" spans="1:10" ht="20.100000000000001" customHeight="1" x14ac:dyDescent="0.25">
      <c r="A417" s="31" t="str">
        <f t="shared" si="18"/>
        <v/>
      </c>
      <c r="B417" s="32"/>
      <c r="C417" s="32"/>
      <c r="D417" s="32"/>
      <c r="E417" s="32"/>
      <c r="F417" s="32"/>
      <c r="G417" s="32"/>
      <c r="H417" s="32"/>
      <c r="I417" s="33" t="str">
        <f t="shared" ca="1" si="19"/>
        <v/>
      </c>
      <c r="J417" s="33" t="str">
        <f t="shared" si="20"/>
        <v/>
      </c>
    </row>
    <row r="418" spans="1:10" ht="20.100000000000001" customHeight="1" x14ac:dyDescent="0.25">
      <c r="A418" s="31" t="str">
        <f t="shared" si="18"/>
        <v/>
      </c>
      <c r="B418" s="32"/>
      <c r="C418" s="32"/>
      <c r="D418" s="32"/>
      <c r="E418" s="32"/>
      <c r="F418" s="32"/>
      <c r="G418" s="32"/>
      <c r="H418" s="32"/>
      <c r="I418" s="33" t="str">
        <f t="shared" ca="1" si="19"/>
        <v/>
      </c>
      <c r="J418" s="33" t="str">
        <f t="shared" si="20"/>
        <v/>
      </c>
    </row>
    <row r="419" spans="1:10" ht="20.100000000000001" customHeight="1" x14ac:dyDescent="0.25">
      <c r="A419" s="31" t="str">
        <f t="shared" si="18"/>
        <v/>
      </c>
      <c r="B419" s="32"/>
      <c r="C419" s="32"/>
      <c r="D419" s="32"/>
      <c r="E419" s="32"/>
      <c r="F419" s="32"/>
      <c r="G419" s="32"/>
      <c r="H419" s="32"/>
      <c r="I419" s="33" t="str">
        <f t="shared" ca="1" si="19"/>
        <v/>
      </c>
      <c r="J419" s="33" t="str">
        <f t="shared" si="20"/>
        <v/>
      </c>
    </row>
    <row r="420" spans="1:10" ht="20.100000000000001" customHeight="1" x14ac:dyDescent="0.25">
      <c r="A420" s="31" t="str">
        <f t="shared" si="18"/>
        <v/>
      </c>
      <c r="B420" s="32"/>
      <c r="C420" s="32"/>
      <c r="D420" s="32"/>
      <c r="E420" s="32"/>
      <c r="F420" s="32"/>
      <c r="G420" s="32"/>
      <c r="H420" s="32"/>
      <c r="I420" s="33" t="str">
        <f t="shared" ca="1" si="19"/>
        <v/>
      </c>
      <c r="J420" s="33" t="str">
        <f t="shared" si="20"/>
        <v/>
      </c>
    </row>
    <row r="421" spans="1:10" ht="20.100000000000001" customHeight="1" x14ac:dyDescent="0.25">
      <c r="A421" s="31" t="str">
        <f t="shared" si="18"/>
        <v/>
      </c>
      <c r="B421" s="32"/>
      <c r="C421" s="32"/>
      <c r="D421" s="32"/>
      <c r="E421" s="32"/>
      <c r="F421" s="32"/>
      <c r="G421" s="32"/>
      <c r="H421" s="32"/>
      <c r="I421" s="33" t="str">
        <f t="shared" ca="1" si="19"/>
        <v/>
      </c>
      <c r="J421" s="33" t="str">
        <f t="shared" si="20"/>
        <v/>
      </c>
    </row>
    <row r="422" spans="1:10" ht="20.100000000000001" customHeight="1" x14ac:dyDescent="0.25">
      <c r="A422" s="31" t="str">
        <f t="shared" si="18"/>
        <v/>
      </c>
      <c r="B422" s="32"/>
      <c r="C422" s="32"/>
      <c r="D422" s="32"/>
      <c r="E422" s="32"/>
      <c r="F422" s="32"/>
      <c r="G422" s="32"/>
      <c r="H422" s="32"/>
      <c r="I422" s="33" t="str">
        <f t="shared" ca="1" si="19"/>
        <v/>
      </c>
      <c r="J422" s="33" t="str">
        <f t="shared" si="20"/>
        <v/>
      </c>
    </row>
    <row r="423" spans="1:10" ht="20.100000000000001" customHeight="1" x14ac:dyDescent="0.25">
      <c r="A423" s="31" t="str">
        <f t="shared" si="18"/>
        <v/>
      </c>
      <c r="B423" s="32"/>
      <c r="C423" s="32"/>
      <c r="D423" s="32"/>
      <c r="E423" s="32"/>
      <c r="F423" s="32"/>
      <c r="G423" s="32"/>
      <c r="H423" s="32"/>
      <c r="I423" s="33" t="str">
        <f t="shared" ca="1" si="19"/>
        <v/>
      </c>
      <c r="J423" s="33" t="str">
        <f t="shared" si="20"/>
        <v/>
      </c>
    </row>
    <row r="424" spans="1:10" ht="20.100000000000001" customHeight="1" x14ac:dyDescent="0.25">
      <c r="A424" s="31" t="str">
        <f t="shared" si="18"/>
        <v/>
      </c>
      <c r="B424" s="32"/>
      <c r="C424" s="32"/>
      <c r="D424" s="32"/>
      <c r="E424" s="32"/>
      <c r="F424" s="32"/>
      <c r="G424" s="32"/>
      <c r="H424" s="32"/>
      <c r="I424" s="33" t="str">
        <f t="shared" ca="1" si="19"/>
        <v/>
      </c>
      <c r="J424" s="33" t="str">
        <f t="shared" si="20"/>
        <v/>
      </c>
    </row>
    <row r="425" spans="1:10" ht="20.100000000000001" customHeight="1" x14ac:dyDescent="0.25">
      <c r="A425" s="31" t="str">
        <f t="shared" si="18"/>
        <v/>
      </c>
      <c r="B425" s="32"/>
      <c r="C425" s="32"/>
      <c r="D425" s="32"/>
      <c r="E425" s="32"/>
      <c r="F425" s="32"/>
      <c r="G425" s="32"/>
      <c r="H425" s="32"/>
      <c r="I425" s="33" t="str">
        <f t="shared" ca="1" si="19"/>
        <v/>
      </c>
      <c r="J425" s="33" t="str">
        <f t="shared" si="20"/>
        <v/>
      </c>
    </row>
    <row r="426" spans="1:10" ht="20.100000000000001" customHeight="1" x14ac:dyDescent="0.25">
      <c r="A426" s="31" t="str">
        <f t="shared" si="18"/>
        <v/>
      </c>
      <c r="B426" s="32"/>
      <c r="C426" s="32"/>
      <c r="D426" s="32"/>
      <c r="E426" s="32"/>
      <c r="F426" s="32"/>
      <c r="G426" s="32"/>
      <c r="H426" s="32"/>
      <c r="I426" s="33" t="str">
        <f t="shared" ca="1" si="19"/>
        <v/>
      </c>
      <c r="J426" s="33" t="str">
        <f t="shared" si="20"/>
        <v/>
      </c>
    </row>
    <row r="427" spans="1:10" ht="20.100000000000001" customHeight="1" x14ac:dyDescent="0.25">
      <c r="A427" s="31" t="str">
        <f t="shared" si="18"/>
        <v/>
      </c>
      <c r="B427" s="32"/>
      <c r="C427" s="32"/>
      <c r="D427" s="32"/>
      <c r="E427" s="32"/>
      <c r="F427" s="32"/>
      <c r="G427" s="32"/>
      <c r="H427" s="32"/>
      <c r="I427" s="33" t="str">
        <f t="shared" ca="1" si="19"/>
        <v/>
      </c>
      <c r="J427" s="33" t="str">
        <f t="shared" si="20"/>
        <v/>
      </c>
    </row>
    <row r="428" spans="1:10" ht="20.100000000000001" customHeight="1" x14ac:dyDescent="0.25">
      <c r="A428" s="31" t="str">
        <f t="shared" si="18"/>
        <v/>
      </c>
      <c r="B428" s="32"/>
      <c r="C428" s="32"/>
      <c r="D428" s="32"/>
      <c r="E428" s="32"/>
      <c r="F428" s="32"/>
      <c r="G428" s="32"/>
      <c r="H428" s="32"/>
      <c r="I428" s="33" t="str">
        <f t="shared" ca="1" si="19"/>
        <v/>
      </c>
      <c r="J428" s="33" t="str">
        <f t="shared" si="20"/>
        <v/>
      </c>
    </row>
    <row r="429" spans="1:10" ht="20.100000000000001" customHeight="1" x14ac:dyDescent="0.25">
      <c r="A429" s="31" t="str">
        <f t="shared" si="18"/>
        <v/>
      </c>
      <c r="B429" s="32"/>
      <c r="C429" s="32"/>
      <c r="D429" s="32"/>
      <c r="E429" s="32"/>
      <c r="F429" s="32"/>
      <c r="G429" s="32"/>
      <c r="H429" s="32"/>
      <c r="I429" s="33" t="str">
        <f t="shared" ca="1" si="19"/>
        <v/>
      </c>
      <c r="J429" s="33" t="str">
        <f t="shared" si="20"/>
        <v/>
      </c>
    </row>
    <row r="430" spans="1:10" ht="20.100000000000001" customHeight="1" x14ac:dyDescent="0.25">
      <c r="A430" s="31" t="str">
        <f t="shared" si="18"/>
        <v/>
      </c>
      <c r="B430" s="32"/>
      <c r="C430" s="32"/>
      <c r="D430" s="32"/>
      <c r="E430" s="32"/>
      <c r="F430" s="32"/>
      <c r="G430" s="32"/>
      <c r="H430" s="32"/>
      <c r="I430" s="33" t="str">
        <f t="shared" ca="1" si="19"/>
        <v/>
      </c>
      <c r="J430" s="33" t="str">
        <f t="shared" si="20"/>
        <v/>
      </c>
    </row>
    <row r="431" spans="1:10" ht="20.100000000000001" customHeight="1" x14ac:dyDescent="0.25">
      <c r="A431" s="31" t="str">
        <f t="shared" si="18"/>
        <v/>
      </c>
      <c r="B431" s="32"/>
      <c r="C431" s="32"/>
      <c r="D431" s="32"/>
      <c r="E431" s="32"/>
      <c r="F431" s="32"/>
      <c r="G431" s="32"/>
      <c r="H431" s="32"/>
      <c r="I431" s="33" t="str">
        <f t="shared" ca="1" si="19"/>
        <v/>
      </c>
      <c r="J431" s="33" t="str">
        <f t="shared" si="20"/>
        <v/>
      </c>
    </row>
    <row r="432" spans="1:10" ht="20.100000000000001" customHeight="1" x14ac:dyDescent="0.25">
      <c r="A432" s="31" t="str">
        <f t="shared" si="18"/>
        <v/>
      </c>
      <c r="B432" s="32"/>
      <c r="C432" s="32"/>
      <c r="D432" s="32"/>
      <c r="E432" s="32"/>
      <c r="F432" s="32"/>
      <c r="G432" s="32"/>
      <c r="H432" s="32"/>
      <c r="I432" s="33" t="str">
        <f t="shared" ca="1" si="19"/>
        <v/>
      </c>
      <c r="J432" s="33" t="str">
        <f t="shared" si="20"/>
        <v/>
      </c>
    </row>
    <row r="433" spans="1:10" ht="20.100000000000001" customHeight="1" x14ac:dyDescent="0.25">
      <c r="A433" s="31" t="str">
        <f t="shared" si="18"/>
        <v/>
      </c>
      <c r="B433" s="32"/>
      <c r="C433" s="32"/>
      <c r="D433" s="32"/>
      <c r="E433" s="32"/>
      <c r="F433" s="32"/>
      <c r="G433" s="32"/>
      <c r="H433" s="32"/>
      <c r="I433" s="33" t="str">
        <f t="shared" ca="1" si="19"/>
        <v/>
      </c>
      <c r="J433" s="33" t="str">
        <f t="shared" si="20"/>
        <v/>
      </c>
    </row>
    <row r="434" spans="1:10" ht="20.100000000000001" customHeight="1" x14ac:dyDescent="0.25">
      <c r="A434" s="31" t="str">
        <f t="shared" si="18"/>
        <v/>
      </c>
      <c r="B434" s="32"/>
      <c r="C434" s="32"/>
      <c r="D434" s="32"/>
      <c r="E434" s="32"/>
      <c r="F434" s="32"/>
      <c r="G434" s="32"/>
      <c r="H434" s="32"/>
      <c r="I434" s="33" t="str">
        <f t="shared" ca="1" si="19"/>
        <v/>
      </c>
      <c r="J434" s="33" t="str">
        <f t="shared" si="20"/>
        <v/>
      </c>
    </row>
    <row r="435" spans="1:10" ht="20.100000000000001" customHeight="1" x14ac:dyDescent="0.25">
      <c r="A435" s="31" t="str">
        <f t="shared" si="18"/>
        <v/>
      </c>
      <c r="B435" s="32"/>
      <c r="C435" s="32"/>
      <c r="D435" s="32"/>
      <c r="E435" s="32"/>
      <c r="F435" s="32"/>
      <c r="G435" s="32"/>
      <c r="H435" s="32"/>
      <c r="I435" s="33" t="str">
        <f t="shared" ca="1" si="19"/>
        <v/>
      </c>
      <c r="J435" s="33" t="str">
        <f t="shared" si="20"/>
        <v/>
      </c>
    </row>
    <row r="436" spans="1:10" ht="20.100000000000001" customHeight="1" x14ac:dyDescent="0.25">
      <c r="A436" s="31" t="str">
        <f t="shared" si="18"/>
        <v/>
      </c>
      <c r="B436" s="32"/>
      <c r="C436" s="32"/>
      <c r="D436" s="32"/>
      <c r="E436" s="32"/>
      <c r="F436" s="32"/>
      <c r="G436" s="32"/>
      <c r="H436" s="32"/>
      <c r="I436" s="33" t="str">
        <f t="shared" ca="1" si="19"/>
        <v/>
      </c>
      <c r="J436" s="33" t="str">
        <f t="shared" si="20"/>
        <v/>
      </c>
    </row>
    <row r="437" spans="1:10" ht="20.100000000000001" customHeight="1" x14ac:dyDescent="0.25">
      <c r="A437" s="31" t="str">
        <f t="shared" si="18"/>
        <v/>
      </c>
      <c r="B437" s="32"/>
      <c r="C437" s="32"/>
      <c r="D437" s="32"/>
      <c r="E437" s="32"/>
      <c r="F437" s="32"/>
      <c r="G437" s="32"/>
      <c r="H437" s="32"/>
      <c r="I437" s="33" t="str">
        <f t="shared" ca="1" si="19"/>
        <v/>
      </c>
      <c r="J437" s="33" t="str">
        <f t="shared" si="20"/>
        <v/>
      </c>
    </row>
    <row r="438" spans="1:10" ht="20.100000000000001" customHeight="1" x14ac:dyDescent="0.25">
      <c r="A438" s="31" t="str">
        <f t="shared" si="18"/>
        <v/>
      </c>
      <c r="B438" s="32"/>
      <c r="C438" s="32"/>
      <c r="D438" s="32"/>
      <c r="E438" s="32"/>
      <c r="F438" s="32"/>
      <c r="G438" s="32"/>
      <c r="H438" s="32"/>
      <c r="I438" s="33" t="str">
        <f t="shared" ca="1" si="19"/>
        <v/>
      </c>
      <c r="J438" s="33" t="str">
        <f t="shared" si="20"/>
        <v/>
      </c>
    </row>
    <row r="439" spans="1:10" ht="20.100000000000001" customHeight="1" x14ac:dyDescent="0.25">
      <c r="A439" s="31" t="str">
        <f t="shared" si="18"/>
        <v/>
      </c>
      <c r="B439" s="32"/>
      <c r="C439" s="32"/>
      <c r="D439" s="32"/>
      <c r="E439" s="32"/>
      <c r="F439" s="32"/>
      <c r="G439" s="32"/>
      <c r="H439" s="32"/>
      <c r="I439" s="33" t="str">
        <f t="shared" ca="1" si="19"/>
        <v/>
      </c>
      <c r="J439" s="33" t="str">
        <f t="shared" si="20"/>
        <v/>
      </c>
    </row>
    <row r="440" spans="1:10" ht="20.100000000000001" customHeight="1" x14ac:dyDescent="0.25">
      <c r="A440" s="31" t="str">
        <f t="shared" si="18"/>
        <v/>
      </c>
      <c r="B440" s="32"/>
      <c r="C440" s="32"/>
      <c r="D440" s="32"/>
      <c r="E440" s="32"/>
      <c r="F440" s="32"/>
      <c r="G440" s="32"/>
      <c r="H440" s="32"/>
      <c r="I440" s="33" t="str">
        <f t="shared" ca="1" si="19"/>
        <v/>
      </c>
      <c r="J440" s="33" t="str">
        <f t="shared" si="20"/>
        <v/>
      </c>
    </row>
    <row r="441" spans="1:10" ht="20.100000000000001" customHeight="1" x14ac:dyDescent="0.25">
      <c r="A441" s="31" t="str">
        <f t="shared" si="18"/>
        <v/>
      </c>
      <c r="B441" s="32"/>
      <c r="C441" s="32"/>
      <c r="D441" s="32"/>
      <c r="E441" s="32"/>
      <c r="F441" s="32"/>
      <c r="G441" s="32"/>
      <c r="H441" s="32"/>
      <c r="I441" s="33" t="str">
        <f t="shared" ca="1" si="19"/>
        <v/>
      </c>
      <c r="J441" s="33" t="str">
        <f t="shared" si="20"/>
        <v/>
      </c>
    </row>
    <row r="442" spans="1:10" ht="20.100000000000001" customHeight="1" x14ac:dyDescent="0.25">
      <c r="A442" s="31" t="str">
        <f t="shared" si="18"/>
        <v/>
      </c>
      <c r="B442" s="32"/>
      <c r="C442" s="32"/>
      <c r="D442" s="32"/>
      <c r="E442" s="32"/>
      <c r="F442" s="32"/>
      <c r="G442" s="32"/>
      <c r="H442" s="32"/>
      <c r="I442" s="33" t="str">
        <f t="shared" ca="1" si="19"/>
        <v/>
      </c>
      <c r="J442" s="33" t="str">
        <f t="shared" si="20"/>
        <v/>
      </c>
    </row>
    <row r="443" spans="1:10" ht="20.100000000000001" customHeight="1" x14ac:dyDescent="0.25">
      <c r="A443" s="31" t="str">
        <f t="shared" si="18"/>
        <v/>
      </c>
      <c r="B443" s="32"/>
      <c r="C443" s="32"/>
      <c r="D443" s="32"/>
      <c r="E443" s="32"/>
      <c r="F443" s="32"/>
      <c r="G443" s="32"/>
      <c r="H443" s="32"/>
      <c r="I443" s="33" t="str">
        <f t="shared" ca="1" si="19"/>
        <v/>
      </c>
      <c r="J443" s="33" t="str">
        <f t="shared" si="20"/>
        <v/>
      </c>
    </row>
    <row r="444" spans="1:10" ht="20.100000000000001" customHeight="1" x14ac:dyDescent="0.25">
      <c r="A444" s="31" t="str">
        <f t="shared" si="18"/>
        <v/>
      </c>
      <c r="B444" s="32"/>
      <c r="C444" s="32"/>
      <c r="D444" s="32"/>
      <c r="E444" s="32"/>
      <c r="F444" s="32"/>
      <c r="G444" s="32"/>
      <c r="H444" s="32"/>
      <c r="I444" s="33" t="str">
        <f t="shared" ca="1" si="19"/>
        <v/>
      </c>
      <c r="J444" s="33" t="str">
        <f t="shared" si="20"/>
        <v/>
      </c>
    </row>
    <row r="445" spans="1:10" ht="20.100000000000001" customHeight="1" x14ac:dyDescent="0.25">
      <c r="A445" s="31" t="str">
        <f t="shared" si="18"/>
        <v/>
      </c>
      <c r="B445" s="32"/>
      <c r="C445" s="32"/>
      <c r="D445" s="32"/>
      <c r="E445" s="32"/>
      <c r="F445" s="32"/>
      <c r="G445" s="32"/>
      <c r="H445" s="32"/>
      <c r="I445" s="33" t="str">
        <f t="shared" ca="1" si="19"/>
        <v/>
      </c>
      <c r="J445" s="33" t="str">
        <f t="shared" si="20"/>
        <v/>
      </c>
    </row>
    <row r="446" spans="1:10" ht="20.100000000000001" customHeight="1" x14ac:dyDescent="0.25">
      <c r="A446" s="31" t="str">
        <f t="shared" si="18"/>
        <v/>
      </c>
      <c r="B446" s="32"/>
      <c r="C446" s="32"/>
      <c r="D446" s="32"/>
      <c r="E446" s="32"/>
      <c r="F446" s="32"/>
      <c r="G446" s="32"/>
      <c r="H446" s="32"/>
      <c r="I446" s="33" t="str">
        <f t="shared" ca="1" si="19"/>
        <v/>
      </c>
      <c r="J446" s="33" t="str">
        <f t="shared" si="20"/>
        <v/>
      </c>
    </row>
    <row r="447" spans="1:10" ht="20.100000000000001" customHeight="1" x14ac:dyDescent="0.25">
      <c r="A447" s="31" t="str">
        <f t="shared" si="18"/>
        <v/>
      </c>
      <c r="B447" s="32"/>
      <c r="C447" s="32"/>
      <c r="D447" s="32"/>
      <c r="E447" s="32"/>
      <c r="F447" s="32"/>
      <c r="G447" s="32"/>
      <c r="H447" s="32"/>
      <c r="I447" s="33" t="str">
        <f t="shared" ca="1" si="19"/>
        <v/>
      </c>
      <c r="J447" s="33" t="str">
        <f t="shared" si="20"/>
        <v/>
      </c>
    </row>
    <row r="448" spans="1:10" ht="20.100000000000001" customHeight="1" x14ac:dyDescent="0.25">
      <c r="A448" s="31" t="str">
        <f t="shared" si="18"/>
        <v/>
      </c>
      <c r="B448" s="32"/>
      <c r="C448" s="32"/>
      <c r="D448" s="32"/>
      <c r="E448" s="32"/>
      <c r="F448" s="32"/>
      <c r="G448" s="32"/>
      <c r="H448" s="32"/>
      <c r="I448" s="33" t="str">
        <f t="shared" ca="1" si="19"/>
        <v/>
      </c>
      <c r="J448" s="33" t="str">
        <f t="shared" si="20"/>
        <v/>
      </c>
    </row>
    <row r="449" spans="1:10" ht="20.100000000000001" customHeight="1" x14ac:dyDescent="0.25">
      <c r="A449" s="31" t="str">
        <f t="shared" si="18"/>
        <v/>
      </c>
      <c r="B449" s="32"/>
      <c r="C449" s="32"/>
      <c r="D449" s="32"/>
      <c r="E449" s="32"/>
      <c r="F449" s="32"/>
      <c r="G449" s="32"/>
      <c r="H449" s="32"/>
      <c r="I449" s="33" t="str">
        <f t="shared" ca="1" si="19"/>
        <v/>
      </c>
      <c r="J449" s="33" t="str">
        <f t="shared" si="20"/>
        <v/>
      </c>
    </row>
    <row r="450" spans="1:10" ht="20.100000000000001" customHeight="1" x14ac:dyDescent="0.25">
      <c r="A450" s="31" t="str">
        <f t="shared" si="18"/>
        <v/>
      </c>
      <c r="B450" s="32"/>
      <c r="C450" s="32"/>
      <c r="D450" s="32"/>
      <c r="E450" s="32"/>
      <c r="F450" s="32"/>
      <c r="G450" s="32"/>
      <c r="H450" s="32"/>
      <c r="I450" s="33" t="str">
        <f t="shared" ca="1" si="19"/>
        <v/>
      </c>
      <c r="J450" s="33" t="str">
        <f t="shared" si="20"/>
        <v/>
      </c>
    </row>
    <row r="451" spans="1:10" ht="20.100000000000001" customHeight="1" x14ac:dyDescent="0.25">
      <c r="A451" s="31" t="str">
        <f t="shared" si="18"/>
        <v/>
      </c>
      <c r="B451" s="32"/>
      <c r="C451" s="32"/>
      <c r="D451" s="32"/>
      <c r="E451" s="32"/>
      <c r="F451" s="32"/>
      <c r="G451" s="32"/>
      <c r="H451" s="32"/>
      <c r="I451" s="33" t="str">
        <f t="shared" ca="1" si="19"/>
        <v/>
      </c>
      <c r="J451" s="33" t="str">
        <f t="shared" si="20"/>
        <v/>
      </c>
    </row>
    <row r="452" spans="1:10" ht="20.100000000000001" customHeight="1" x14ac:dyDescent="0.25">
      <c r="A452" s="31" t="str">
        <f t="shared" si="18"/>
        <v/>
      </c>
      <c r="B452" s="32"/>
      <c r="C452" s="32"/>
      <c r="D452" s="32"/>
      <c r="E452" s="32"/>
      <c r="F452" s="32"/>
      <c r="G452" s="32"/>
      <c r="H452" s="32"/>
      <c r="I452" s="33" t="str">
        <f t="shared" ca="1" si="19"/>
        <v/>
      </c>
      <c r="J452" s="33" t="str">
        <f t="shared" si="20"/>
        <v/>
      </c>
    </row>
    <row r="453" spans="1:10" ht="20.100000000000001" customHeight="1" x14ac:dyDescent="0.25">
      <c r="A453" s="31" t="str">
        <f t="shared" ref="A453:A504" si="21">IF(B453="","","ACC"&amp;TEXT(ROW()-4,"0000"))</f>
        <v/>
      </c>
      <c r="B453" s="32"/>
      <c r="C453" s="32"/>
      <c r="D453" s="32"/>
      <c r="E453" s="32"/>
      <c r="F453" s="32"/>
      <c r="G453" s="32"/>
      <c r="H453" s="32"/>
      <c r="I453" s="33" t="str">
        <f t="shared" ref="I453:I504" ca="1" si="22">IF(B453="","",TEXT(TODAY(),"dd/mm/yyyy"))</f>
        <v/>
      </c>
      <c r="J453" s="33" t="str">
        <f t="shared" ref="J453:J504" si="23">IF(B453="","",IF(ISNUMBER(H453),IF(H453&gt;=10,"Active","⚠️ Below Min Balance"),"Pending"))</f>
        <v/>
      </c>
    </row>
    <row r="454" spans="1:10" ht="20.100000000000001" customHeight="1" x14ac:dyDescent="0.25">
      <c r="A454" s="31" t="str">
        <f t="shared" si="21"/>
        <v/>
      </c>
      <c r="B454" s="32"/>
      <c r="C454" s="32"/>
      <c r="D454" s="32"/>
      <c r="E454" s="32"/>
      <c r="F454" s="32"/>
      <c r="G454" s="32"/>
      <c r="H454" s="32"/>
      <c r="I454" s="33" t="str">
        <f t="shared" ca="1" si="22"/>
        <v/>
      </c>
      <c r="J454" s="33" t="str">
        <f t="shared" si="23"/>
        <v/>
      </c>
    </row>
    <row r="455" spans="1:10" ht="20.100000000000001" customHeight="1" x14ac:dyDescent="0.25">
      <c r="A455" s="31" t="str">
        <f t="shared" si="21"/>
        <v/>
      </c>
      <c r="B455" s="32"/>
      <c r="C455" s="32"/>
      <c r="D455" s="32"/>
      <c r="E455" s="32"/>
      <c r="F455" s="32"/>
      <c r="G455" s="32"/>
      <c r="H455" s="32"/>
      <c r="I455" s="33" t="str">
        <f t="shared" ca="1" si="22"/>
        <v/>
      </c>
      <c r="J455" s="33" t="str">
        <f t="shared" si="23"/>
        <v/>
      </c>
    </row>
    <row r="456" spans="1:10" ht="20.100000000000001" customHeight="1" x14ac:dyDescent="0.25">
      <c r="A456" s="31" t="str">
        <f t="shared" si="21"/>
        <v/>
      </c>
      <c r="B456" s="32"/>
      <c r="C456" s="32"/>
      <c r="D456" s="32"/>
      <c r="E456" s="32"/>
      <c r="F456" s="32"/>
      <c r="G456" s="32"/>
      <c r="H456" s="32"/>
      <c r="I456" s="33" t="str">
        <f t="shared" ca="1" si="22"/>
        <v/>
      </c>
      <c r="J456" s="33" t="str">
        <f t="shared" si="23"/>
        <v/>
      </c>
    </row>
    <row r="457" spans="1:10" ht="20.100000000000001" customHeight="1" x14ac:dyDescent="0.25">
      <c r="A457" s="31" t="str">
        <f t="shared" si="21"/>
        <v/>
      </c>
      <c r="B457" s="32"/>
      <c r="C457" s="32"/>
      <c r="D457" s="32"/>
      <c r="E457" s="32"/>
      <c r="F457" s="32"/>
      <c r="G457" s="32"/>
      <c r="H457" s="32"/>
      <c r="I457" s="33" t="str">
        <f t="shared" ca="1" si="22"/>
        <v/>
      </c>
      <c r="J457" s="33" t="str">
        <f t="shared" si="23"/>
        <v/>
      </c>
    </row>
    <row r="458" spans="1:10" ht="20.100000000000001" customHeight="1" x14ac:dyDescent="0.25">
      <c r="A458" s="31" t="str">
        <f t="shared" si="21"/>
        <v/>
      </c>
      <c r="B458" s="32"/>
      <c r="C458" s="32"/>
      <c r="D458" s="32"/>
      <c r="E458" s="32"/>
      <c r="F458" s="32"/>
      <c r="G458" s="32"/>
      <c r="H458" s="32"/>
      <c r="I458" s="33" t="str">
        <f t="shared" ca="1" si="22"/>
        <v/>
      </c>
      <c r="J458" s="33" t="str">
        <f t="shared" si="23"/>
        <v/>
      </c>
    </row>
    <row r="459" spans="1:10" ht="20.100000000000001" customHeight="1" x14ac:dyDescent="0.25">
      <c r="A459" s="31" t="str">
        <f t="shared" si="21"/>
        <v/>
      </c>
      <c r="B459" s="32"/>
      <c r="C459" s="32"/>
      <c r="D459" s="32"/>
      <c r="E459" s="32"/>
      <c r="F459" s="32"/>
      <c r="G459" s="32"/>
      <c r="H459" s="32"/>
      <c r="I459" s="33" t="str">
        <f t="shared" ca="1" si="22"/>
        <v/>
      </c>
      <c r="J459" s="33" t="str">
        <f t="shared" si="23"/>
        <v/>
      </c>
    </row>
    <row r="460" spans="1:10" ht="20.100000000000001" customHeight="1" x14ac:dyDescent="0.25">
      <c r="A460" s="31" t="str">
        <f t="shared" si="21"/>
        <v/>
      </c>
      <c r="B460" s="32"/>
      <c r="C460" s="32"/>
      <c r="D460" s="32"/>
      <c r="E460" s="32"/>
      <c r="F460" s="32"/>
      <c r="G460" s="32"/>
      <c r="H460" s="32"/>
      <c r="I460" s="33" t="str">
        <f t="shared" ca="1" si="22"/>
        <v/>
      </c>
      <c r="J460" s="33" t="str">
        <f t="shared" si="23"/>
        <v/>
      </c>
    </row>
    <row r="461" spans="1:10" ht="20.100000000000001" customHeight="1" x14ac:dyDescent="0.25">
      <c r="A461" s="31" t="str">
        <f t="shared" si="21"/>
        <v/>
      </c>
      <c r="B461" s="32"/>
      <c r="C461" s="32"/>
      <c r="D461" s="32"/>
      <c r="E461" s="32"/>
      <c r="F461" s="32"/>
      <c r="G461" s="32"/>
      <c r="H461" s="32"/>
      <c r="I461" s="33" t="str">
        <f t="shared" ca="1" si="22"/>
        <v/>
      </c>
      <c r="J461" s="33" t="str">
        <f t="shared" si="23"/>
        <v/>
      </c>
    </row>
    <row r="462" spans="1:10" ht="20.100000000000001" customHeight="1" x14ac:dyDescent="0.25">
      <c r="A462" s="31" t="str">
        <f t="shared" si="21"/>
        <v/>
      </c>
      <c r="B462" s="32"/>
      <c r="C462" s="32"/>
      <c r="D462" s="32"/>
      <c r="E462" s="32"/>
      <c r="F462" s="32"/>
      <c r="G462" s="32"/>
      <c r="H462" s="32"/>
      <c r="I462" s="33" t="str">
        <f t="shared" ca="1" si="22"/>
        <v/>
      </c>
      <c r="J462" s="33" t="str">
        <f t="shared" si="23"/>
        <v/>
      </c>
    </row>
    <row r="463" spans="1:10" ht="20.100000000000001" customHeight="1" x14ac:dyDescent="0.25">
      <c r="A463" s="31" t="str">
        <f t="shared" si="21"/>
        <v/>
      </c>
      <c r="B463" s="32"/>
      <c r="C463" s="32"/>
      <c r="D463" s="32"/>
      <c r="E463" s="32"/>
      <c r="F463" s="32"/>
      <c r="G463" s="32"/>
      <c r="H463" s="32"/>
      <c r="I463" s="33" t="str">
        <f t="shared" ca="1" si="22"/>
        <v/>
      </c>
      <c r="J463" s="33" t="str">
        <f t="shared" si="23"/>
        <v/>
      </c>
    </row>
    <row r="464" spans="1:10" ht="20.100000000000001" customHeight="1" x14ac:dyDescent="0.25">
      <c r="A464" s="31" t="str">
        <f t="shared" si="21"/>
        <v/>
      </c>
      <c r="B464" s="32"/>
      <c r="C464" s="32"/>
      <c r="D464" s="32"/>
      <c r="E464" s="32"/>
      <c r="F464" s="32"/>
      <c r="G464" s="32"/>
      <c r="H464" s="32"/>
      <c r="I464" s="33" t="str">
        <f t="shared" ca="1" si="22"/>
        <v/>
      </c>
      <c r="J464" s="33" t="str">
        <f t="shared" si="23"/>
        <v/>
      </c>
    </row>
    <row r="465" spans="1:10" ht="20.100000000000001" customHeight="1" x14ac:dyDescent="0.25">
      <c r="A465" s="31" t="str">
        <f t="shared" si="21"/>
        <v/>
      </c>
      <c r="B465" s="32"/>
      <c r="C465" s="32"/>
      <c r="D465" s="32"/>
      <c r="E465" s="32"/>
      <c r="F465" s="32"/>
      <c r="G465" s="32"/>
      <c r="H465" s="32"/>
      <c r="I465" s="33" t="str">
        <f t="shared" ca="1" si="22"/>
        <v/>
      </c>
      <c r="J465" s="33" t="str">
        <f t="shared" si="23"/>
        <v/>
      </c>
    </row>
    <row r="466" spans="1:10" ht="20.100000000000001" customHeight="1" x14ac:dyDescent="0.25">
      <c r="A466" s="31" t="str">
        <f t="shared" si="21"/>
        <v/>
      </c>
      <c r="B466" s="32"/>
      <c r="C466" s="32"/>
      <c r="D466" s="32"/>
      <c r="E466" s="32"/>
      <c r="F466" s="32"/>
      <c r="G466" s="32"/>
      <c r="H466" s="32"/>
      <c r="I466" s="33" t="str">
        <f t="shared" ca="1" si="22"/>
        <v/>
      </c>
      <c r="J466" s="33" t="str">
        <f t="shared" si="23"/>
        <v/>
      </c>
    </row>
    <row r="467" spans="1:10" ht="20.100000000000001" customHeight="1" x14ac:dyDescent="0.25">
      <c r="A467" s="31" t="str">
        <f t="shared" si="21"/>
        <v/>
      </c>
      <c r="B467" s="32"/>
      <c r="C467" s="32"/>
      <c r="D467" s="32"/>
      <c r="E467" s="32"/>
      <c r="F467" s="32"/>
      <c r="G467" s="32"/>
      <c r="H467" s="32"/>
      <c r="I467" s="33" t="str">
        <f t="shared" ca="1" si="22"/>
        <v/>
      </c>
      <c r="J467" s="33" t="str">
        <f t="shared" si="23"/>
        <v/>
      </c>
    </row>
    <row r="468" spans="1:10" ht="20.100000000000001" customHeight="1" x14ac:dyDescent="0.25">
      <c r="A468" s="31" t="str">
        <f t="shared" si="21"/>
        <v/>
      </c>
      <c r="B468" s="32"/>
      <c r="C468" s="32"/>
      <c r="D468" s="32"/>
      <c r="E468" s="32"/>
      <c r="F468" s="32"/>
      <c r="G468" s="32"/>
      <c r="H468" s="32"/>
      <c r="I468" s="33" t="str">
        <f t="shared" ca="1" si="22"/>
        <v/>
      </c>
      <c r="J468" s="33" t="str">
        <f t="shared" si="23"/>
        <v/>
      </c>
    </row>
    <row r="469" spans="1:10" ht="20.100000000000001" customHeight="1" x14ac:dyDescent="0.25">
      <c r="A469" s="31" t="str">
        <f t="shared" si="21"/>
        <v/>
      </c>
      <c r="B469" s="32"/>
      <c r="C469" s="32"/>
      <c r="D469" s="32"/>
      <c r="E469" s="32"/>
      <c r="F469" s="32"/>
      <c r="G469" s="32"/>
      <c r="H469" s="32"/>
      <c r="I469" s="33" t="str">
        <f t="shared" ca="1" si="22"/>
        <v/>
      </c>
      <c r="J469" s="33" t="str">
        <f t="shared" si="23"/>
        <v/>
      </c>
    </row>
    <row r="470" spans="1:10" ht="20.100000000000001" customHeight="1" x14ac:dyDescent="0.25">
      <c r="A470" s="31" t="str">
        <f t="shared" si="21"/>
        <v/>
      </c>
      <c r="B470" s="32"/>
      <c r="C470" s="32"/>
      <c r="D470" s="32"/>
      <c r="E470" s="32"/>
      <c r="F470" s="32"/>
      <c r="G470" s="32"/>
      <c r="H470" s="32"/>
      <c r="I470" s="33" t="str">
        <f t="shared" ca="1" si="22"/>
        <v/>
      </c>
      <c r="J470" s="33" t="str">
        <f t="shared" si="23"/>
        <v/>
      </c>
    </row>
    <row r="471" spans="1:10" ht="20.100000000000001" customHeight="1" x14ac:dyDescent="0.25">
      <c r="A471" s="31" t="str">
        <f t="shared" si="21"/>
        <v/>
      </c>
      <c r="B471" s="32"/>
      <c r="C471" s="32"/>
      <c r="D471" s="32"/>
      <c r="E471" s="32"/>
      <c r="F471" s="32"/>
      <c r="G471" s="32"/>
      <c r="H471" s="32"/>
      <c r="I471" s="33" t="str">
        <f t="shared" ca="1" si="22"/>
        <v/>
      </c>
      <c r="J471" s="33" t="str">
        <f t="shared" si="23"/>
        <v/>
      </c>
    </row>
    <row r="472" spans="1:10" ht="20.100000000000001" customHeight="1" x14ac:dyDescent="0.25">
      <c r="A472" s="31" t="str">
        <f t="shared" si="21"/>
        <v/>
      </c>
      <c r="B472" s="32"/>
      <c r="C472" s="32"/>
      <c r="D472" s="32"/>
      <c r="E472" s="32"/>
      <c r="F472" s="32"/>
      <c r="G472" s="32"/>
      <c r="H472" s="32"/>
      <c r="I472" s="33" t="str">
        <f t="shared" ca="1" si="22"/>
        <v/>
      </c>
      <c r="J472" s="33" t="str">
        <f t="shared" si="23"/>
        <v/>
      </c>
    </row>
    <row r="473" spans="1:10" ht="20.100000000000001" customHeight="1" x14ac:dyDescent="0.25">
      <c r="A473" s="31" t="str">
        <f t="shared" si="21"/>
        <v/>
      </c>
      <c r="B473" s="32"/>
      <c r="C473" s="32"/>
      <c r="D473" s="32"/>
      <c r="E473" s="32"/>
      <c r="F473" s="32"/>
      <c r="G473" s="32"/>
      <c r="H473" s="32"/>
      <c r="I473" s="33" t="str">
        <f t="shared" ca="1" si="22"/>
        <v/>
      </c>
      <c r="J473" s="33" t="str">
        <f t="shared" si="23"/>
        <v/>
      </c>
    </row>
    <row r="474" spans="1:10" ht="20.100000000000001" customHeight="1" x14ac:dyDescent="0.25">
      <c r="A474" s="31" t="str">
        <f t="shared" si="21"/>
        <v/>
      </c>
      <c r="B474" s="32"/>
      <c r="C474" s="32"/>
      <c r="D474" s="32"/>
      <c r="E474" s="32"/>
      <c r="F474" s="32"/>
      <c r="G474" s="32"/>
      <c r="H474" s="32"/>
      <c r="I474" s="33" t="str">
        <f t="shared" ca="1" si="22"/>
        <v/>
      </c>
      <c r="J474" s="33" t="str">
        <f t="shared" si="23"/>
        <v/>
      </c>
    </row>
    <row r="475" spans="1:10" ht="20.100000000000001" customHeight="1" x14ac:dyDescent="0.25">
      <c r="A475" s="31" t="str">
        <f t="shared" si="21"/>
        <v/>
      </c>
      <c r="B475" s="32"/>
      <c r="C475" s="32"/>
      <c r="D475" s="32"/>
      <c r="E475" s="32"/>
      <c r="F475" s="32"/>
      <c r="G475" s="32"/>
      <c r="H475" s="32"/>
      <c r="I475" s="33" t="str">
        <f t="shared" ca="1" si="22"/>
        <v/>
      </c>
      <c r="J475" s="33" t="str">
        <f t="shared" si="23"/>
        <v/>
      </c>
    </row>
    <row r="476" spans="1:10" ht="20.100000000000001" customHeight="1" x14ac:dyDescent="0.25">
      <c r="A476" s="31" t="str">
        <f t="shared" si="21"/>
        <v/>
      </c>
      <c r="B476" s="32"/>
      <c r="C476" s="32"/>
      <c r="D476" s="32"/>
      <c r="E476" s="32"/>
      <c r="F476" s="32"/>
      <c r="G476" s="32"/>
      <c r="H476" s="32"/>
      <c r="I476" s="33" t="str">
        <f t="shared" ca="1" si="22"/>
        <v/>
      </c>
      <c r="J476" s="33" t="str">
        <f t="shared" si="23"/>
        <v/>
      </c>
    </row>
    <row r="477" spans="1:10" ht="20.100000000000001" customHeight="1" x14ac:dyDescent="0.25">
      <c r="A477" s="31" t="str">
        <f t="shared" si="21"/>
        <v/>
      </c>
      <c r="B477" s="32"/>
      <c r="C477" s="32"/>
      <c r="D477" s="32"/>
      <c r="E477" s="32"/>
      <c r="F477" s="32"/>
      <c r="G477" s="32"/>
      <c r="H477" s="32"/>
      <c r="I477" s="33" t="str">
        <f t="shared" ca="1" si="22"/>
        <v/>
      </c>
      <c r="J477" s="33" t="str">
        <f t="shared" si="23"/>
        <v/>
      </c>
    </row>
    <row r="478" spans="1:10" ht="20.100000000000001" customHeight="1" x14ac:dyDescent="0.25">
      <c r="A478" s="31" t="str">
        <f t="shared" si="21"/>
        <v/>
      </c>
      <c r="B478" s="32"/>
      <c r="C478" s="32"/>
      <c r="D478" s="32"/>
      <c r="E478" s="32"/>
      <c r="F478" s="32"/>
      <c r="G478" s="32"/>
      <c r="H478" s="32"/>
      <c r="I478" s="33" t="str">
        <f t="shared" ca="1" si="22"/>
        <v/>
      </c>
      <c r="J478" s="33" t="str">
        <f t="shared" si="23"/>
        <v/>
      </c>
    </row>
    <row r="479" spans="1:10" ht="20.100000000000001" customHeight="1" x14ac:dyDescent="0.25">
      <c r="A479" s="31" t="str">
        <f t="shared" si="21"/>
        <v/>
      </c>
      <c r="B479" s="32"/>
      <c r="C479" s="32"/>
      <c r="D479" s="32"/>
      <c r="E479" s="32"/>
      <c r="F479" s="32"/>
      <c r="G479" s="32"/>
      <c r="H479" s="32"/>
      <c r="I479" s="33" t="str">
        <f t="shared" ca="1" si="22"/>
        <v/>
      </c>
      <c r="J479" s="33" t="str">
        <f t="shared" si="23"/>
        <v/>
      </c>
    </row>
    <row r="480" spans="1:10" ht="20.100000000000001" customHeight="1" x14ac:dyDescent="0.25">
      <c r="A480" s="31" t="str">
        <f t="shared" si="21"/>
        <v/>
      </c>
      <c r="B480" s="32"/>
      <c r="C480" s="32"/>
      <c r="D480" s="32"/>
      <c r="E480" s="32"/>
      <c r="F480" s="32"/>
      <c r="G480" s="32"/>
      <c r="H480" s="32"/>
      <c r="I480" s="33" t="str">
        <f t="shared" ca="1" si="22"/>
        <v/>
      </c>
      <c r="J480" s="33" t="str">
        <f t="shared" si="23"/>
        <v/>
      </c>
    </row>
    <row r="481" spans="1:10" ht="20.100000000000001" customHeight="1" x14ac:dyDescent="0.25">
      <c r="A481" s="31" t="str">
        <f t="shared" si="21"/>
        <v/>
      </c>
      <c r="B481" s="32"/>
      <c r="C481" s="32"/>
      <c r="D481" s="32"/>
      <c r="E481" s="32"/>
      <c r="F481" s="32"/>
      <c r="G481" s="32"/>
      <c r="H481" s="32"/>
      <c r="I481" s="33" t="str">
        <f t="shared" ca="1" si="22"/>
        <v/>
      </c>
      <c r="J481" s="33" t="str">
        <f t="shared" si="23"/>
        <v/>
      </c>
    </row>
    <row r="482" spans="1:10" ht="20.100000000000001" customHeight="1" x14ac:dyDescent="0.25">
      <c r="A482" s="31" t="str">
        <f t="shared" si="21"/>
        <v/>
      </c>
      <c r="B482" s="32"/>
      <c r="C482" s="32"/>
      <c r="D482" s="32"/>
      <c r="E482" s="32"/>
      <c r="F482" s="32"/>
      <c r="G482" s="32"/>
      <c r="H482" s="32"/>
      <c r="I482" s="33" t="str">
        <f t="shared" ca="1" si="22"/>
        <v/>
      </c>
      <c r="J482" s="33" t="str">
        <f t="shared" si="23"/>
        <v/>
      </c>
    </row>
    <row r="483" spans="1:10" ht="20.100000000000001" customHeight="1" x14ac:dyDescent="0.25">
      <c r="A483" s="31" t="str">
        <f t="shared" si="21"/>
        <v/>
      </c>
      <c r="B483" s="32"/>
      <c r="C483" s="32"/>
      <c r="D483" s="32"/>
      <c r="E483" s="32"/>
      <c r="F483" s="32"/>
      <c r="G483" s="32"/>
      <c r="H483" s="32"/>
      <c r="I483" s="33" t="str">
        <f t="shared" ca="1" si="22"/>
        <v/>
      </c>
      <c r="J483" s="33" t="str">
        <f t="shared" si="23"/>
        <v/>
      </c>
    </row>
    <row r="484" spans="1:10" ht="20.100000000000001" customHeight="1" x14ac:dyDescent="0.25">
      <c r="A484" s="31" t="str">
        <f t="shared" si="21"/>
        <v/>
      </c>
      <c r="B484" s="32"/>
      <c r="C484" s="32"/>
      <c r="D484" s="32"/>
      <c r="E484" s="32"/>
      <c r="F484" s="32"/>
      <c r="G484" s="32"/>
      <c r="H484" s="32"/>
      <c r="I484" s="33" t="str">
        <f t="shared" ca="1" si="22"/>
        <v/>
      </c>
      <c r="J484" s="33" t="str">
        <f t="shared" si="23"/>
        <v/>
      </c>
    </row>
    <row r="485" spans="1:10" ht="20.100000000000001" customHeight="1" x14ac:dyDescent="0.25">
      <c r="A485" s="31" t="str">
        <f t="shared" si="21"/>
        <v/>
      </c>
      <c r="B485" s="32"/>
      <c r="C485" s="32"/>
      <c r="D485" s="32"/>
      <c r="E485" s="32"/>
      <c r="F485" s="32"/>
      <c r="G485" s="32"/>
      <c r="H485" s="32"/>
      <c r="I485" s="33" t="str">
        <f t="shared" ca="1" si="22"/>
        <v/>
      </c>
      <c r="J485" s="33" t="str">
        <f t="shared" si="23"/>
        <v/>
      </c>
    </row>
    <row r="486" spans="1:10" ht="20.100000000000001" customHeight="1" x14ac:dyDescent="0.25">
      <c r="A486" s="31" t="str">
        <f t="shared" si="21"/>
        <v/>
      </c>
      <c r="B486" s="32"/>
      <c r="C486" s="32"/>
      <c r="D486" s="32"/>
      <c r="E486" s="32"/>
      <c r="F486" s="32"/>
      <c r="G486" s="32"/>
      <c r="H486" s="32"/>
      <c r="I486" s="33" t="str">
        <f t="shared" ca="1" si="22"/>
        <v/>
      </c>
      <c r="J486" s="33" t="str">
        <f t="shared" si="23"/>
        <v/>
      </c>
    </row>
    <row r="487" spans="1:10" ht="20.100000000000001" customHeight="1" x14ac:dyDescent="0.25">
      <c r="A487" s="31" t="str">
        <f t="shared" si="21"/>
        <v/>
      </c>
      <c r="B487" s="32"/>
      <c r="C487" s="32"/>
      <c r="D487" s="32"/>
      <c r="E487" s="32"/>
      <c r="F487" s="32"/>
      <c r="G487" s="32"/>
      <c r="H487" s="32"/>
      <c r="I487" s="33" t="str">
        <f t="shared" ca="1" si="22"/>
        <v/>
      </c>
      <c r="J487" s="33" t="str">
        <f t="shared" si="23"/>
        <v/>
      </c>
    </row>
    <row r="488" spans="1:10" ht="20.100000000000001" customHeight="1" x14ac:dyDescent="0.25">
      <c r="A488" s="31" t="str">
        <f t="shared" si="21"/>
        <v/>
      </c>
      <c r="B488" s="32"/>
      <c r="C488" s="32"/>
      <c r="D488" s="32"/>
      <c r="E488" s="32"/>
      <c r="F488" s="32"/>
      <c r="G488" s="32"/>
      <c r="H488" s="32"/>
      <c r="I488" s="33" t="str">
        <f t="shared" ca="1" si="22"/>
        <v/>
      </c>
      <c r="J488" s="33" t="str">
        <f t="shared" si="23"/>
        <v/>
      </c>
    </row>
    <row r="489" spans="1:10" ht="20.100000000000001" customHeight="1" x14ac:dyDescent="0.25">
      <c r="A489" s="31" t="str">
        <f t="shared" si="21"/>
        <v/>
      </c>
      <c r="B489" s="32"/>
      <c r="C489" s="32"/>
      <c r="D489" s="32"/>
      <c r="E489" s="32"/>
      <c r="F489" s="32"/>
      <c r="G489" s="32"/>
      <c r="H489" s="32"/>
      <c r="I489" s="33" t="str">
        <f t="shared" ca="1" si="22"/>
        <v/>
      </c>
      <c r="J489" s="33" t="str">
        <f t="shared" si="23"/>
        <v/>
      </c>
    </row>
    <row r="490" spans="1:10" ht="20.100000000000001" customHeight="1" x14ac:dyDescent="0.25">
      <c r="A490" s="31" t="str">
        <f t="shared" si="21"/>
        <v/>
      </c>
      <c r="B490" s="32"/>
      <c r="C490" s="32"/>
      <c r="D490" s="32"/>
      <c r="E490" s="32"/>
      <c r="F490" s="32"/>
      <c r="G490" s="32"/>
      <c r="H490" s="32"/>
      <c r="I490" s="33" t="str">
        <f t="shared" ca="1" si="22"/>
        <v/>
      </c>
      <c r="J490" s="33" t="str">
        <f t="shared" si="23"/>
        <v/>
      </c>
    </row>
    <row r="491" spans="1:10" ht="20.100000000000001" customHeight="1" x14ac:dyDescent="0.25">
      <c r="A491" s="31" t="str">
        <f t="shared" si="21"/>
        <v/>
      </c>
      <c r="B491" s="32"/>
      <c r="C491" s="32"/>
      <c r="D491" s="32"/>
      <c r="E491" s="32"/>
      <c r="F491" s="32"/>
      <c r="G491" s="32"/>
      <c r="H491" s="32"/>
      <c r="I491" s="33" t="str">
        <f t="shared" ca="1" si="22"/>
        <v/>
      </c>
      <c r="J491" s="33" t="str">
        <f t="shared" si="23"/>
        <v/>
      </c>
    </row>
    <row r="492" spans="1:10" ht="20.100000000000001" customHeight="1" x14ac:dyDescent="0.25">
      <c r="A492" s="31" t="str">
        <f t="shared" si="21"/>
        <v/>
      </c>
      <c r="B492" s="32"/>
      <c r="C492" s="32"/>
      <c r="D492" s="32"/>
      <c r="E492" s="32"/>
      <c r="F492" s="32"/>
      <c r="G492" s="32"/>
      <c r="H492" s="32"/>
      <c r="I492" s="33" t="str">
        <f t="shared" ca="1" si="22"/>
        <v/>
      </c>
      <c r="J492" s="33" t="str">
        <f t="shared" si="23"/>
        <v/>
      </c>
    </row>
    <row r="493" spans="1:10" ht="20.100000000000001" customHeight="1" x14ac:dyDescent="0.25">
      <c r="A493" s="31" t="str">
        <f t="shared" si="21"/>
        <v/>
      </c>
      <c r="B493" s="32"/>
      <c r="C493" s="32"/>
      <c r="D493" s="32"/>
      <c r="E493" s="32"/>
      <c r="F493" s="32"/>
      <c r="G493" s="32"/>
      <c r="H493" s="32"/>
      <c r="I493" s="33" t="str">
        <f t="shared" ca="1" si="22"/>
        <v/>
      </c>
      <c r="J493" s="33" t="str">
        <f t="shared" si="23"/>
        <v/>
      </c>
    </row>
    <row r="494" spans="1:10" ht="20.100000000000001" customHeight="1" x14ac:dyDescent="0.25">
      <c r="A494" s="31" t="str">
        <f t="shared" si="21"/>
        <v/>
      </c>
      <c r="B494" s="32"/>
      <c r="C494" s="32"/>
      <c r="D494" s="32"/>
      <c r="E494" s="32"/>
      <c r="F494" s="32"/>
      <c r="G494" s="32"/>
      <c r="H494" s="32"/>
      <c r="I494" s="33" t="str">
        <f t="shared" ca="1" si="22"/>
        <v/>
      </c>
      <c r="J494" s="33" t="str">
        <f t="shared" si="23"/>
        <v/>
      </c>
    </row>
    <row r="495" spans="1:10" ht="20.100000000000001" customHeight="1" x14ac:dyDescent="0.25">
      <c r="A495" s="31" t="str">
        <f t="shared" si="21"/>
        <v/>
      </c>
      <c r="B495" s="32"/>
      <c r="C495" s="32"/>
      <c r="D495" s="32"/>
      <c r="E495" s="32"/>
      <c r="F495" s="32"/>
      <c r="G495" s="32"/>
      <c r="H495" s="32"/>
      <c r="I495" s="33" t="str">
        <f t="shared" ca="1" si="22"/>
        <v/>
      </c>
      <c r="J495" s="33" t="str">
        <f t="shared" si="23"/>
        <v/>
      </c>
    </row>
    <row r="496" spans="1:10" ht="20.100000000000001" customHeight="1" x14ac:dyDescent="0.25">
      <c r="A496" s="31" t="str">
        <f t="shared" si="21"/>
        <v/>
      </c>
      <c r="B496" s="32"/>
      <c r="C496" s="32"/>
      <c r="D496" s="32"/>
      <c r="E496" s="32"/>
      <c r="F496" s="32"/>
      <c r="G496" s="32"/>
      <c r="H496" s="32"/>
      <c r="I496" s="33" t="str">
        <f t="shared" ca="1" si="22"/>
        <v/>
      </c>
      <c r="J496" s="33" t="str">
        <f t="shared" si="23"/>
        <v/>
      </c>
    </row>
    <row r="497" spans="1:10" ht="20.100000000000001" customHeight="1" x14ac:dyDescent="0.25">
      <c r="A497" s="31" t="str">
        <f t="shared" si="21"/>
        <v/>
      </c>
      <c r="B497" s="32"/>
      <c r="C497" s="32"/>
      <c r="D497" s="32"/>
      <c r="E497" s="32"/>
      <c r="F497" s="32"/>
      <c r="G497" s="32"/>
      <c r="H497" s="32"/>
      <c r="I497" s="33" t="str">
        <f t="shared" ca="1" si="22"/>
        <v/>
      </c>
      <c r="J497" s="33" t="str">
        <f t="shared" si="23"/>
        <v/>
      </c>
    </row>
    <row r="498" spans="1:10" ht="20.100000000000001" customHeight="1" x14ac:dyDescent="0.25">
      <c r="A498" s="31" t="str">
        <f t="shared" si="21"/>
        <v/>
      </c>
      <c r="B498" s="32"/>
      <c r="C498" s="32"/>
      <c r="D498" s="32"/>
      <c r="E498" s="32"/>
      <c r="F498" s="32"/>
      <c r="G498" s="32"/>
      <c r="H498" s="32"/>
      <c r="I498" s="33" t="str">
        <f t="shared" ca="1" si="22"/>
        <v/>
      </c>
      <c r="J498" s="33" t="str">
        <f t="shared" si="23"/>
        <v/>
      </c>
    </row>
    <row r="499" spans="1:10" ht="20.100000000000001" customHeight="1" x14ac:dyDescent="0.25">
      <c r="A499" s="31" t="str">
        <f t="shared" si="21"/>
        <v/>
      </c>
      <c r="B499" s="32"/>
      <c r="C499" s="32"/>
      <c r="D499" s="32"/>
      <c r="E499" s="32"/>
      <c r="F499" s="32"/>
      <c r="G499" s="32"/>
      <c r="H499" s="32"/>
      <c r="I499" s="33" t="str">
        <f t="shared" ca="1" si="22"/>
        <v/>
      </c>
      <c r="J499" s="33" t="str">
        <f t="shared" si="23"/>
        <v/>
      </c>
    </row>
    <row r="500" spans="1:10" ht="20.100000000000001" customHeight="1" x14ac:dyDescent="0.25">
      <c r="A500" s="31" t="str">
        <f t="shared" si="21"/>
        <v/>
      </c>
      <c r="B500" s="32"/>
      <c r="C500" s="32"/>
      <c r="D500" s="32"/>
      <c r="E500" s="32"/>
      <c r="F500" s="32"/>
      <c r="G500" s="32"/>
      <c r="H500" s="32"/>
      <c r="I500" s="33" t="str">
        <f t="shared" ca="1" si="22"/>
        <v/>
      </c>
      <c r="J500" s="33" t="str">
        <f t="shared" si="23"/>
        <v/>
      </c>
    </row>
    <row r="501" spans="1:10" ht="20.100000000000001" customHeight="1" x14ac:dyDescent="0.25">
      <c r="A501" s="31" t="str">
        <f t="shared" si="21"/>
        <v/>
      </c>
      <c r="B501" s="32"/>
      <c r="C501" s="32"/>
      <c r="D501" s="32"/>
      <c r="E501" s="32"/>
      <c r="F501" s="32"/>
      <c r="G501" s="32"/>
      <c r="H501" s="32"/>
      <c r="I501" s="33" t="str">
        <f t="shared" ca="1" si="22"/>
        <v/>
      </c>
      <c r="J501" s="33" t="str">
        <f t="shared" si="23"/>
        <v/>
      </c>
    </row>
    <row r="502" spans="1:10" ht="20.100000000000001" customHeight="1" x14ac:dyDescent="0.25">
      <c r="A502" s="31" t="str">
        <f t="shared" si="21"/>
        <v/>
      </c>
      <c r="B502" s="32"/>
      <c r="C502" s="32"/>
      <c r="D502" s="32"/>
      <c r="E502" s="32"/>
      <c r="F502" s="32"/>
      <c r="G502" s="32"/>
      <c r="H502" s="32"/>
      <c r="I502" s="33" t="str">
        <f t="shared" ca="1" si="22"/>
        <v/>
      </c>
      <c r="J502" s="33" t="str">
        <f t="shared" si="23"/>
        <v/>
      </c>
    </row>
    <row r="503" spans="1:10" ht="20.100000000000001" customHeight="1" x14ac:dyDescent="0.25">
      <c r="A503" s="31" t="str">
        <f t="shared" si="21"/>
        <v/>
      </c>
      <c r="B503" s="32"/>
      <c r="C503" s="32"/>
      <c r="D503" s="32"/>
      <c r="E503" s="32"/>
      <c r="F503" s="32"/>
      <c r="G503" s="32"/>
      <c r="H503" s="32"/>
      <c r="I503" s="33" t="str">
        <f t="shared" ca="1" si="22"/>
        <v/>
      </c>
      <c r="J503" s="33" t="str">
        <f t="shared" si="23"/>
        <v/>
      </c>
    </row>
    <row r="504" spans="1:10" ht="20.100000000000001" customHeight="1" x14ac:dyDescent="0.25">
      <c r="A504" s="31" t="str">
        <f t="shared" si="21"/>
        <v/>
      </c>
      <c r="B504" s="32"/>
      <c r="C504" s="32"/>
      <c r="D504" s="32"/>
      <c r="E504" s="32"/>
      <c r="F504" s="32"/>
      <c r="G504" s="32"/>
      <c r="H504" s="32"/>
      <c r="I504" s="33" t="str">
        <f t="shared" ca="1" si="22"/>
        <v/>
      </c>
      <c r="J504" s="33" t="str">
        <f t="shared" si="23"/>
        <v/>
      </c>
    </row>
    <row r="506" spans="1:10" x14ac:dyDescent="0.25">
      <c r="A506" s="113" t="s">
        <v>82</v>
      </c>
      <c r="B506" s="95"/>
      <c r="C506" s="95"/>
      <c r="D506" s="95"/>
      <c r="E506" s="95"/>
      <c r="F506" s="95"/>
      <c r="G506" s="95"/>
      <c r="H506" s="95"/>
      <c r="I506" s="95"/>
      <c r="J506" s="95"/>
    </row>
  </sheetData>
  <mergeCells count="4">
    <mergeCell ref="A506:J506"/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N50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N1"/>
    </sheetView>
  </sheetViews>
  <sheetFormatPr defaultRowHeight="15" x14ac:dyDescent="0.25"/>
  <cols>
    <col min="1" max="1" width="18" customWidth="1"/>
    <col min="2" max="2" width="26" customWidth="1"/>
    <col min="3" max="4" width="16" customWidth="1"/>
    <col min="5" max="5" width="18" customWidth="1"/>
    <col min="6" max="7" width="20" customWidth="1"/>
    <col min="8" max="8" width="22" customWidth="1"/>
    <col min="9" max="9" width="18" customWidth="1"/>
    <col min="10" max="10" width="14" customWidth="1"/>
    <col min="11" max="11" width="22" customWidth="1"/>
    <col min="12" max="12" width="24" customWidth="1"/>
    <col min="13" max="13" width="22" customWidth="1"/>
    <col min="14" max="14" width="24" customWidth="1"/>
  </cols>
  <sheetData>
    <row r="1" spans="1:14" ht="33.950000000000003" customHeight="1" x14ac:dyDescent="0.25">
      <c r="A1" s="117" t="s">
        <v>83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10" t="s">
        <v>84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3" spans="1:14" ht="30" customHeight="1" x14ac:dyDescent="0.25">
      <c r="A3" s="11" t="s">
        <v>85</v>
      </c>
      <c r="B3" s="11" t="s">
        <v>86</v>
      </c>
      <c r="C3" s="11" t="s">
        <v>74</v>
      </c>
      <c r="D3" s="11" t="s">
        <v>75</v>
      </c>
      <c r="E3" s="11" t="s">
        <v>76</v>
      </c>
      <c r="F3" s="11" t="s">
        <v>77</v>
      </c>
      <c r="G3" s="11" t="s">
        <v>78</v>
      </c>
      <c r="H3" s="11" t="s">
        <v>79</v>
      </c>
      <c r="I3" s="11" t="s">
        <v>80</v>
      </c>
      <c r="J3" s="11" t="s">
        <v>81</v>
      </c>
      <c r="K3" s="11" t="s">
        <v>87</v>
      </c>
      <c r="L3" s="11" t="s">
        <v>88</v>
      </c>
      <c r="M3" s="11" t="s">
        <v>89</v>
      </c>
      <c r="N3" s="11" t="s">
        <v>90</v>
      </c>
    </row>
    <row r="4" spans="1:14" ht="20.100000000000001" customHeight="1" x14ac:dyDescent="0.25">
      <c r="A4" s="34" t="str">
        <f>'NEW ACCOUNT'!A5</f>
        <v>ACC0001</v>
      </c>
      <c r="B4" s="35" t="str">
        <f>IF('NEW ACCOUNT'!A5="","",'NEW ACCOUNT'!B5)</f>
        <v>FRANK ABBAN</v>
      </c>
      <c r="C4" s="35">
        <f>IF('NEW ACCOUNT'!A5="","",'NEW ACCOUNT'!C5)</f>
        <v>31930</v>
      </c>
      <c r="D4" s="35">
        <f>IF('NEW ACCOUNT'!A5="","",'NEW ACCOUNT'!D5)</f>
        <v>241911273</v>
      </c>
      <c r="E4" s="35" t="str">
        <f>IF('NEW ACCOUNT'!A5="","",'NEW ACCOUNT'!E5)</f>
        <v>mankessim</v>
      </c>
      <c r="F4" s="35" t="str">
        <f>IF('NEW ACCOUNT'!A5="","",'NEW ACCOUNT'!F5)</f>
        <v>developer</v>
      </c>
      <c r="G4" s="35">
        <f>IF('NEW ACCOUNT'!A5="","",'NEW ACCOUNT'!G5)</f>
        <v>1</v>
      </c>
      <c r="H4" s="35">
        <f>IF('NEW ACCOUNT'!A5="","",'NEW ACCOUNT'!H5)</f>
        <v>400</v>
      </c>
      <c r="I4" s="35" t="str">
        <f ca="1">IF('NEW ACCOUNT'!A5="","",'NEW ACCOUNT'!I5)</f>
        <v>25/04/2026</v>
      </c>
      <c r="J4" s="35" t="str">
        <f>IF('NEW ACCOUNT'!A5="","",'NEW ACCOUNT'!J5)</f>
        <v>Active</v>
      </c>
      <c r="K4" s="36">
        <f>IFERROR(IF(A4="","",SUMIF(DB_Savings!$A:$A,A4,DB_Savings!$F:$F)),"")</f>
        <v>0</v>
      </c>
      <c r="L4" s="36">
        <f>IFERROR(IF(A4="","",SUMIF(DB_Withdrawals!$A:$A,A4,DB_Withdrawals!$G:$G)),"")</f>
        <v>0</v>
      </c>
      <c r="M4" s="36">
        <f>IFERROR(IF(A4="","",IFERROR(H4,0)+IFERROR(SUMIF(DB_Savings!$A:$A,A4,DB_Savings!$F:$F),0)-IFERROR(SUMIF(DB_Withdrawals!$A:$A,A4,DB_Withdrawals!$G:$G),0)),"")</f>
        <v>400</v>
      </c>
      <c r="N4" s="36">
        <f>IFERROR(IF(A4="","",MAX(0,M4-System_Config!$B$9)),"")</f>
        <v>390</v>
      </c>
    </row>
    <row r="5" spans="1:14" ht="20.100000000000001" customHeight="1" x14ac:dyDescent="0.25">
      <c r="A5" s="37" t="str">
        <f>'NEW ACCOUNT'!A6</f>
        <v/>
      </c>
      <c r="B5" s="38" t="str">
        <f>IF('NEW ACCOUNT'!A6="","",'NEW ACCOUNT'!B6)</f>
        <v/>
      </c>
      <c r="C5" s="38" t="str">
        <f>IF('NEW ACCOUNT'!A6="","",'NEW ACCOUNT'!C6)</f>
        <v/>
      </c>
      <c r="D5" s="38" t="str">
        <f>IF('NEW ACCOUNT'!A6="","",'NEW ACCOUNT'!D6)</f>
        <v/>
      </c>
      <c r="E5" s="38" t="str">
        <f>IF('NEW ACCOUNT'!A6="","",'NEW ACCOUNT'!E6)</f>
        <v/>
      </c>
      <c r="F5" s="38" t="str">
        <f>IF('NEW ACCOUNT'!A6="","",'NEW ACCOUNT'!F6)</f>
        <v/>
      </c>
      <c r="G5" s="38" t="str">
        <f>IF('NEW ACCOUNT'!A6="","",'NEW ACCOUNT'!G6)</f>
        <v/>
      </c>
      <c r="H5" s="38" t="str">
        <f>IF('NEW ACCOUNT'!A6="","",'NEW ACCOUNT'!H6)</f>
        <v/>
      </c>
      <c r="I5" s="38" t="str">
        <f>IF('NEW ACCOUNT'!A6="","",'NEW ACCOUNT'!I6)</f>
        <v/>
      </c>
      <c r="J5" s="38" t="str">
        <f>IF('NEW ACCOUNT'!A6="","",'NEW ACCOUNT'!J6)</f>
        <v/>
      </c>
      <c r="K5" s="39" t="str">
        <f>IFERROR(IF(A5="","",SUMIF(DB_Savings!$A:$A,A5,DB_Savings!$F:$F)),"")</f>
        <v/>
      </c>
      <c r="L5" s="39" t="str">
        <f>IFERROR(IF(A5="","",SUMIF(DB_Withdrawals!$A:$A,A5,DB_Withdrawals!$G:$G)),"")</f>
        <v/>
      </c>
      <c r="M5" s="39" t="str">
        <f>IFERROR(IF(A5="","",IFERROR(H5,0)+IFERROR(SUMIF(DB_Savings!$A:$A,A5,DB_Savings!$F:$F),0)-IFERROR(SUMIF(DB_Withdrawals!$A:$A,A5,DB_Withdrawals!$G:$G),0)),"")</f>
        <v/>
      </c>
      <c r="N5" s="39" t="str">
        <f>IFERROR(IF(A5="","",MAX(0,M5-System_Config!$B$9)),"")</f>
        <v/>
      </c>
    </row>
    <row r="6" spans="1:14" ht="20.100000000000001" customHeight="1" x14ac:dyDescent="0.25">
      <c r="A6" s="34" t="str">
        <f>'NEW ACCOUNT'!A7</f>
        <v/>
      </c>
      <c r="B6" s="35" t="str">
        <f>IF('NEW ACCOUNT'!A7="","",'NEW ACCOUNT'!B7)</f>
        <v/>
      </c>
      <c r="C6" s="35" t="str">
        <f>IF('NEW ACCOUNT'!A7="","",'NEW ACCOUNT'!C7)</f>
        <v/>
      </c>
      <c r="D6" s="35" t="str">
        <f>IF('NEW ACCOUNT'!A7="","",'NEW ACCOUNT'!D7)</f>
        <v/>
      </c>
      <c r="E6" s="35" t="str">
        <f>IF('NEW ACCOUNT'!A7="","",'NEW ACCOUNT'!E7)</f>
        <v/>
      </c>
      <c r="F6" s="35" t="str">
        <f>IF('NEW ACCOUNT'!A7="","",'NEW ACCOUNT'!F7)</f>
        <v/>
      </c>
      <c r="G6" s="35" t="str">
        <f>IF('NEW ACCOUNT'!A7="","",'NEW ACCOUNT'!G7)</f>
        <v/>
      </c>
      <c r="H6" s="35" t="str">
        <f>IF('NEW ACCOUNT'!A7="","",'NEW ACCOUNT'!H7)</f>
        <v/>
      </c>
      <c r="I6" s="35" t="str">
        <f>IF('NEW ACCOUNT'!A7="","",'NEW ACCOUNT'!I7)</f>
        <v/>
      </c>
      <c r="J6" s="35" t="str">
        <f>IF('NEW ACCOUNT'!A7="","",'NEW ACCOUNT'!J7)</f>
        <v/>
      </c>
      <c r="K6" s="36" t="str">
        <f>IFERROR(IF(A6="","",SUMIF(DB_Savings!$A:$A,A6,DB_Savings!$F:$F)),"")</f>
        <v/>
      </c>
      <c r="L6" s="36" t="str">
        <f>IFERROR(IF(A6="","",SUMIF(DB_Withdrawals!$A:$A,A6,DB_Withdrawals!$G:$G)),"")</f>
        <v/>
      </c>
      <c r="M6" s="36" t="str">
        <f>IFERROR(IF(A6="","",IFERROR(H6,0)+IFERROR(SUMIF(DB_Savings!$A:$A,A6,DB_Savings!$F:$F),0)-IFERROR(SUMIF(DB_Withdrawals!$A:$A,A6,DB_Withdrawals!$G:$G),0)),"")</f>
        <v/>
      </c>
      <c r="N6" s="36" t="str">
        <f>IFERROR(IF(A6="","",MAX(0,M6-System_Config!$B$9)),"")</f>
        <v/>
      </c>
    </row>
    <row r="7" spans="1:14" ht="20.100000000000001" customHeight="1" x14ac:dyDescent="0.25">
      <c r="A7" s="37" t="str">
        <f>'NEW ACCOUNT'!A8</f>
        <v/>
      </c>
      <c r="B7" s="38" t="str">
        <f>IF('NEW ACCOUNT'!A8="","",'NEW ACCOUNT'!B8)</f>
        <v/>
      </c>
      <c r="C7" s="38" t="str">
        <f>IF('NEW ACCOUNT'!A8="","",'NEW ACCOUNT'!C8)</f>
        <v/>
      </c>
      <c r="D7" s="38" t="str">
        <f>IF('NEW ACCOUNT'!A8="","",'NEW ACCOUNT'!D8)</f>
        <v/>
      </c>
      <c r="E7" s="38" t="str">
        <f>IF('NEW ACCOUNT'!A8="","",'NEW ACCOUNT'!E8)</f>
        <v/>
      </c>
      <c r="F7" s="38" t="str">
        <f>IF('NEW ACCOUNT'!A8="","",'NEW ACCOUNT'!F8)</f>
        <v/>
      </c>
      <c r="G7" s="38" t="str">
        <f>IF('NEW ACCOUNT'!A8="","",'NEW ACCOUNT'!G8)</f>
        <v/>
      </c>
      <c r="H7" s="38" t="str">
        <f>IF('NEW ACCOUNT'!A8="","",'NEW ACCOUNT'!H8)</f>
        <v/>
      </c>
      <c r="I7" s="38" t="str">
        <f>IF('NEW ACCOUNT'!A8="","",'NEW ACCOUNT'!I8)</f>
        <v/>
      </c>
      <c r="J7" s="38" t="str">
        <f>IF('NEW ACCOUNT'!A8="","",'NEW ACCOUNT'!J8)</f>
        <v/>
      </c>
      <c r="K7" s="39" t="str">
        <f>IFERROR(IF(A7="","",SUMIF(DB_Savings!$A:$A,A7,DB_Savings!$F:$F)),"")</f>
        <v/>
      </c>
      <c r="L7" s="39" t="str">
        <f>IFERROR(IF(A7="","",SUMIF(DB_Withdrawals!$A:$A,A7,DB_Withdrawals!$G:$G)),"")</f>
        <v/>
      </c>
      <c r="M7" s="39" t="str">
        <f>IFERROR(IF(A7="","",IFERROR(H7,0)+IFERROR(SUMIF(DB_Savings!$A:$A,A7,DB_Savings!$F:$F),0)-IFERROR(SUMIF(DB_Withdrawals!$A:$A,A7,DB_Withdrawals!$G:$G),0)),"")</f>
        <v/>
      </c>
      <c r="N7" s="39" t="str">
        <f>IFERROR(IF(A7="","",MAX(0,M7-System_Config!$B$9)),"")</f>
        <v/>
      </c>
    </row>
    <row r="8" spans="1:14" ht="20.100000000000001" customHeight="1" x14ac:dyDescent="0.25">
      <c r="A8" s="34" t="str">
        <f>'NEW ACCOUNT'!A9</f>
        <v/>
      </c>
      <c r="B8" s="35" t="str">
        <f>IF('NEW ACCOUNT'!A9="","",'NEW ACCOUNT'!B9)</f>
        <v/>
      </c>
      <c r="C8" s="35" t="str">
        <f>IF('NEW ACCOUNT'!A9="","",'NEW ACCOUNT'!C9)</f>
        <v/>
      </c>
      <c r="D8" s="35" t="str">
        <f>IF('NEW ACCOUNT'!A9="","",'NEW ACCOUNT'!D9)</f>
        <v/>
      </c>
      <c r="E8" s="35" t="str">
        <f>IF('NEW ACCOUNT'!A9="","",'NEW ACCOUNT'!E9)</f>
        <v/>
      </c>
      <c r="F8" s="35" t="str">
        <f>IF('NEW ACCOUNT'!A9="","",'NEW ACCOUNT'!F9)</f>
        <v/>
      </c>
      <c r="G8" s="35" t="str">
        <f>IF('NEW ACCOUNT'!A9="","",'NEW ACCOUNT'!G9)</f>
        <v/>
      </c>
      <c r="H8" s="35" t="str">
        <f>IF('NEW ACCOUNT'!A9="","",'NEW ACCOUNT'!H9)</f>
        <v/>
      </c>
      <c r="I8" s="35" t="str">
        <f>IF('NEW ACCOUNT'!A9="","",'NEW ACCOUNT'!I9)</f>
        <v/>
      </c>
      <c r="J8" s="35" t="str">
        <f>IF('NEW ACCOUNT'!A9="","",'NEW ACCOUNT'!J9)</f>
        <v/>
      </c>
      <c r="K8" s="36" t="str">
        <f>IFERROR(IF(A8="","",SUMIF(DB_Savings!$A:$A,A8,DB_Savings!$F:$F)),"")</f>
        <v/>
      </c>
      <c r="L8" s="36" t="str">
        <f>IFERROR(IF(A8="","",SUMIF(DB_Withdrawals!$A:$A,A8,DB_Withdrawals!$G:$G)),"")</f>
        <v/>
      </c>
      <c r="M8" s="36" t="str">
        <f>IFERROR(IF(A8="","",IFERROR(H8,0)+IFERROR(SUMIF(DB_Savings!$A:$A,A8,DB_Savings!$F:$F),0)-IFERROR(SUMIF(DB_Withdrawals!$A:$A,A8,DB_Withdrawals!$G:$G),0)),"")</f>
        <v/>
      </c>
      <c r="N8" s="36" t="str">
        <f>IFERROR(IF(A8="","",MAX(0,M8-System_Config!$B$9)),"")</f>
        <v/>
      </c>
    </row>
    <row r="9" spans="1:14" ht="20.100000000000001" customHeight="1" x14ac:dyDescent="0.25">
      <c r="A9" s="37" t="str">
        <f>'NEW ACCOUNT'!A10</f>
        <v/>
      </c>
      <c r="B9" s="38" t="str">
        <f>IF('NEW ACCOUNT'!A10="","",'NEW ACCOUNT'!B10)</f>
        <v/>
      </c>
      <c r="C9" s="38" t="str">
        <f>IF('NEW ACCOUNT'!A10="","",'NEW ACCOUNT'!C10)</f>
        <v/>
      </c>
      <c r="D9" s="38" t="str">
        <f>IF('NEW ACCOUNT'!A10="","",'NEW ACCOUNT'!D10)</f>
        <v/>
      </c>
      <c r="E9" s="38" t="str">
        <f>IF('NEW ACCOUNT'!A10="","",'NEW ACCOUNT'!E10)</f>
        <v/>
      </c>
      <c r="F9" s="38" t="str">
        <f>IF('NEW ACCOUNT'!A10="","",'NEW ACCOUNT'!F10)</f>
        <v/>
      </c>
      <c r="G9" s="38" t="str">
        <f>IF('NEW ACCOUNT'!A10="","",'NEW ACCOUNT'!G10)</f>
        <v/>
      </c>
      <c r="H9" s="38" t="str">
        <f>IF('NEW ACCOUNT'!A10="","",'NEW ACCOUNT'!H10)</f>
        <v/>
      </c>
      <c r="I9" s="38" t="str">
        <f>IF('NEW ACCOUNT'!A10="","",'NEW ACCOUNT'!I10)</f>
        <v/>
      </c>
      <c r="J9" s="38" t="str">
        <f>IF('NEW ACCOUNT'!A10="","",'NEW ACCOUNT'!J10)</f>
        <v/>
      </c>
      <c r="K9" s="39" t="str">
        <f>IFERROR(IF(A9="","",SUMIF(DB_Savings!$A:$A,A9,DB_Savings!$F:$F)),"")</f>
        <v/>
      </c>
      <c r="L9" s="39" t="str">
        <f>IFERROR(IF(A9="","",SUMIF(DB_Withdrawals!$A:$A,A9,DB_Withdrawals!$G:$G)),"")</f>
        <v/>
      </c>
      <c r="M9" s="39" t="str">
        <f>IFERROR(IF(A9="","",IFERROR(H9,0)+IFERROR(SUMIF(DB_Savings!$A:$A,A9,DB_Savings!$F:$F),0)-IFERROR(SUMIF(DB_Withdrawals!$A:$A,A9,DB_Withdrawals!$G:$G),0)),"")</f>
        <v/>
      </c>
      <c r="N9" s="39" t="str">
        <f>IFERROR(IF(A9="","",MAX(0,M9-System_Config!$B$9)),"")</f>
        <v/>
      </c>
    </row>
    <row r="10" spans="1:14" ht="20.100000000000001" customHeight="1" x14ac:dyDescent="0.25">
      <c r="A10" s="34" t="str">
        <f>'NEW ACCOUNT'!A11</f>
        <v/>
      </c>
      <c r="B10" s="35" t="str">
        <f>IF('NEW ACCOUNT'!A11="","",'NEW ACCOUNT'!B11)</f>
        <v/>
      </c>
      <c r="C10" s="35" t="str">
        <f>IF('NEW ACCOUNT'!A11="","",'NEW ACCOUNT'!C11)</f>
        <v/>
      </c>
      <c r="D10" s="35" t="str">
        <f>IF('NEW ACCOUNT'!A11="","",'NEW ACCOUNT'!D11)</f>
        <v/>
      </c>
      <c r="E10" s="35" t="str">
        <f>IF('NEW ACCOUNT'!A11="","",'NEW ACCOUNT'!E11)</f>
        <v/>
      </c>
      <c r="F10" s="35" t="str">
        <f>IF('NEW ACCOUNT'!A11="","",'NEW ACCOUNT'!F11)</f>
        <v/>
      </c>
      <c r="G10" s="35" t="str">
        <f>IF('NEW ACCOUNT'!A11="","",'NEW ACCOUNT'!G11)</f>
        <v/>
      </c>
      <c r="H10" s="35" t="str">
        <f>IF('NEW ACCOUNT'!A11="","",'NEW ACCOUNT'!H11)</f>
        <v/>
      </c>
      <c r="I10" s="35" t="str">
        <f>IF('NEW ACCOUNT'!A11="","",'NEW ACCOUNT'!I11)</f>
        <v/>
      </c>
      <c r="J10" s="35" t="str">
        <f>IF('NEW ACCOUNT'!A11="","",'NEW ACCOUNT'!J11)</f>
        <v/>
      </c>
      <c r="K10" s="36" t="str">
        <f>IFERROR(IF(A10="","",SUMIF(DB_Savings!$A:$A,A10,DB_Savings!$F:$F)),"")</f>
        <v/>
      </c>
      <c r="L10" s="36" t="str">
        <f>IFERROR(IF(A10="","",SUMIF(DB_Withdrawals!$A:$A,A10,DB_Withdrawals!$G:$G)),"")</f>
        <v/>
      </c>
      <c r="M10" s="36" t="str">
        <f>IFERROR(IF(A10="","",IFERROR(H10,0)+IFERROR(SUMIF(DB_Savings!$A:$A,A10,DB_Savings!$F:$F),0)-IFERROR(SUMIF(DB_Withdrawals!$A:$A,A10,DB_Withdrawals!$G:$G),0)),"")</f>
        <v/>
      </c>
      <c r="N10" s="36" t="str">
        <f>IFERROR(IF(A10="","",MAX(0,M10-System_Config!$B$9)),"")</f>
        <v/>
      </c>
    </row>
    <row r="11" spans="1:14" ht="20.100000000000001" customHeight="1" x14ac:dyDescent="0.25">
      <c r="A11" s="37" t="str">
        <f>'NEW ACCOUNT'!A12</f>
        <v/>
      </c>
      <c r="B11" s="38" t="str">
        <f>IF('NEW ACCOUNT'!A12="","",'NEW ACCOUNT'!B12)</f>
        <v/>
      </c>
      <c r="C11" s="38" t="str">
        <f>IF('NEW ACCOUNT'!A12="","",'NEW ACCOUNT'!C12)</f>
        <v/>
      </c>
      <c r="D11" s="38" t="str">
        <f>IF('NEW ACCOUNT'!A12="","",'NEW ACCOUNT'!D12)</f>
        <v/>
      </c>
      <c r="E11" s="38" t="str">
        <f>IF('NEW ACCOUNT'!A12="","",'NEW ACCOUNT'!E12)</f>
        <v/>
      </c>
      <c r="F11" s="38" t="str">
        <f>IF('NEW ACCOUNT'!A12="","",'NEW ACCOUNT'!F12)</f>
        <v/>
      </c>
      <c r="G11" s="38" t="str">
        <f>IF('NEW ACCOUNT'!A12="","",'NEW ACCOUNT'!G12)</f>
        <v/>
      </c>
      <c r="H11" s="38" t="str">
        <f>IF('NEW ACCOUNT'!A12="","",'NEW ACCOUNT'!H12)</f>
        <v/>
      </c>
      <c r="I11" s="38" t="str">
        <f>IF('NEW ACCOUNT'!A12="","",'NEW ACCOUNT'!I12)</f>
        <v/>
      </c>
      <c r="J11" s="38" t="str">
        <f>IF('NEW ACCOUNT'!A12="","",'NEW ACCOUNT'!J12)</f>
        <v/>
      </c>
      <c r="K11" s="39" t="str">
        <f>IFERROR(IF(A11="","",SUMIF(DB_Savings!$A:$A,A11,DB_Savings!$F:$F)),"")</f>
        <v/>
      </c>
      <c r="L11" s="39" t="str">
        <f>IFERROR(IF(A11="","",SUMIF(DB_Withdrawals!$A:$A,A11,DB_Withdrawals!$G:$G)),"")</f>
        <v/>
      </c>
      <c r="M11" s="39" t="str">
        <f>IFERROR(IF(A11="","",IFERROR(H11,0)+IFERROR(SUMIF(DB_Savings!$A:$A,A11,DB_Savings!$F:$F),0)-IFERROR(SUMIF(DB_Withdrawals!$A:$A,A11,DB_Withdrawals!$G:$G),0)),"")</f>
        <v/>
      </c>
      <c r="N11" s="39" t="str">
        <f>IFERROR(IF(A11="","",MAX(0,M11-System_Config!$B$9)),"")</f>
        <v/>
      </c>
    </row>
    <row r="12" spans="1:14" ht="20.100000000000001" customHeight="1" x14ac:dyDescent="0.25">
      <c r="A12" s="34" t="str">
        <f>'NEW ACCOUNT'!A13</f>
        <v/>
      </c>
      <c r="B12" s="35" t="str">
        <f>IF('NEW ACCOUNT'!A13="","",'NEW ACCOUNT'!B13)</f>
        <v/>
      </c>
      <c r="C12" s="35" t="str">
        <f>IF('NEW ACCOUNT'!A13="","",'NEW ACCOUNT'!C13)</f>
        <v/>
      </c>
      <c r="D12" s="35" t="str">
        <f>IF('NEW ACCOUNT'!A13="","",'NEW ACCOUNT'!D13)</f>
        <v/>
      </c>
      <c r="E12" s="35" t="str">
        <f>IF('NEW ACCOUNT'!A13="","",'NEW ACCOUNT'!E13)</f>
        <v/>
      </c>
      <c r="F12" s="35" t="str">
        <f>IF('NEW ACCOUNT'!A13="","",'NEW ACCOUNT'!F13)</f>
        <v/>
      </c>
      <c r="G12" s="35" t="str">
        <f>IF('NEW ACCOUNT'!A13="","",'NEW ACCOUNT'!G13)</f>
        <v/>
      </c>
      <c r="H12" s="35" t="str">
        <f>IF('NEW ACCOUNT'!A13="","",'NEW ACCOUNT'!H13)</f>
        <v/>
      </c>
      <c r="I12" s="35" t="str">
        <f>IF('NEW ACCOUNT'!A13="","",'NEW ACCOUNT'!I13)</f>
        <v/>
      </c>
      <c r="J12" s="35" t="str">
        <f>IF('NEW ACCOUNT'!A13="","",'NEW ACCOUNT'!J13)</f>
        <v/>
      </c>
      <c r="K12" s="36" t="str">
        <f>IFERROR(IF(A12="","",SUMIF(DB_Savings!$A:$A,A12,DB_Savings!$F:$F)),"")</f>
        <v/>
      </c>
      <c r="L12" s="36" t="str">
        <f>IFERROR(IF(A12="","",SUMIF(DB_Withdrawals!$A:$A,A12,DB_Withdrawals!$G:$G)),"")</f>
        <v/>
      </c>
      <c r="M12" s="36" t="str">
        <f>IFERROR(IF(A12="","",IFERROR(H12,0)+IFERROR(SUMIF(DB_Savings!$A:$A,A12,DB_Savings!$F:$F),0)-IFERROR(SUMIF(DB_Withdrawals!$A:$A,A12,DB_Withdrawals!$G:$G),0)),"")</f>
        <v/>
      </c>
      <c r="N12" s="36" t="str">
        <f>IFERROR(IF(A12="","",MAX(0,M12-System_Config!$B$9)),"")</f>
        <v/>
      </c>
    </row>
    <row r="13" spans="1:14" ht="20.100000000000001" customHeight="1" x14ac:dyDescent="0.25">
      <c r="A13" s="37" t="str">
        <f>'NEW ACCOUNT'!A14</f>
        <v/>
      </c>
      <c r="B13" s="38" t="str">
        <f>IF('NEW ACCOUNT'!A14="","",'NEW ACCOUNT'!B14)</f>
        <v/>
      </c>
      <c r="C13" s="38" t="str">
        <f>IF('NEW ACCOUNT'!A14="","",'NEW ACCOUNT'!C14)</f>
        <v/>
      </c>
      <c r="D13" s="38" t="str">
        <f>IF('NEW ACCOUNT'!A14="","",'NEW ACCOUNT'!D14)</f>
        <v/>
      </c>
      <c r="E13" s="38" t="str">
        <f>IF('NEW ACCOUNT'!A14="","",'NEW ACCOUNT'!E14)</f>
        <v/>
      </c>
      <c r="F13" s="38" t="str">
        <f>IF('NEW ACCOUNT'!A14="","",'NEW ACCOUNT'!F14)</f>
        <v/>
      </c>
      <c r="G13" s="38" t="str">
        <f>IF('NEW ACCOUNT'!A14="","",'NEW ACCOUNT'!G14)</f>
        <v/>
      </c>
      <c r="H13" s="38" t="str">
        <f>IF('NEW ACCOUNT'!A14="","",'NEW ACCOUNT'!H14)</f>
        <v/>
      </c>
      <c r="I13" s="38" t="str">
        <f>IF('NEW ACCOUNT'!A14="","",'NEW ACCOUNT'!I14)</f>
        <v/>
      </c>
      <c r="J13" s="38" t="str">
        <f>IF('NEW ACCOUNT'!A14="","",'NEW ACCOUNT'!J14)</f>
        <v/>
      </c>
      <c r="K13" s="39" t="str">
        <f>IFERROR(IF(A13="","",SUMIF(DB_Savings!$A:$A,A13,DB_Savings!$F:$F)),"")</f>
        <v/>
      </c>
      <c r="L13" s="39" t="str">
        <f>IFERROR(IF(A13="","",SUMIF(DB_Withdrawals!$A:$A,A13,DB_Withdrawals!$G:$G)),"")</f>
        <v/>
      </c>
      <c r="M13" s="39" t="str">
        <f>IFERROR(IF(A13="","",IFERROR(H13,0)+IFERROR(SUMIF(DB_Savings!$A:$A,A13,DB_Savings!$F:$F),0)-IFERROR(SUMIF(DB_Withdrawals!$A:$A,A13,DB_Withdrawals!$G:$G),0)),"")</f>
        <v/>
      </c>
      <c r="N13" s="39" t="str">
        <f>IFERROR(IF(A13="","",MAX(0,M13-System_Config!$B$9)),"")</f>
        <v/>
      </c>
    </row>
    <row r="14" spans="1:14" ht="20.100000000000001" customHeight="1" x14ac:dyDescent="0.25">
      <c r="A14" s="34" t="str">
        <f>'NEW ACCOUNT'!A15</f>
        <v/>
      </c>
      <c r="B14" s="35" t="str">
        <f>IF('NEW ACCOUNT'!A15="","",'NEW ACCOUNT'!B15)</f>
        <v/>
      </c>
      <c r="C14" s="35" t="str">
        <f>IF('NEW ACCOUNT'!A15="","",'NEW ACCOUNT'!C15)</f>
        <v/>
      </c>
      <c r="D14" s="35" t="str">
        <f>IF('NEW ACCOUNT'!A15="","",'NEW ACCOUNT'!D15)</f>
        <v/>
      </c>
      <c r="E14" s="35" t="str">
        <f>IF('NEW ACCOUNT'!A15="","",'NEW ACCOUNT'!E15)</f>
        <v/>
      </c>
      <c r="F14" s="35" t="str">
        <f>IF('NEW ACCOUNT'!A15="","",'NEW ACCOUNT'!F15)</f>
        <v/>
      </c>
      <c r="G14" s="35" t="str">
        <f>IF('NEW ACCOUNT'!A15="","",'NEW ACCOUNT'!G15)</f>
        <v/>
      </c>
      <c r="H14" s="35" t="str">
        <f>IF('NEW ACCOUNT'!A15="","",'NEW ACCOUNT'!H15)</f>
        <v/>
      </c>
      <c r="I14" s="35" t="str">
        <f>IF('NEW ACCOUNT'!A15="","",'NEW ACCOUNT'!I15)</f>
        <v/>
      </c>
      <c r="J14" s="35" t="str">
        <f>IF('NEW ACCOUNT'!A15="","",'NEW ACCOUNT'!J15)</f>
        <v/>
      </c>
      <c r="K14" s="36" t="str">
        <f>IFERROR(IF(A14="","",SUMIF(DB_Savings!$A:$A,A14,DB_Savings!$F:$F)),"")</f>
        <v/>
      </c>
      <c r="L14" s="36" t="str">
        <f>IFERROR(IF(A14="","",SUMIF(DB_Withdrawals!$A:$A,A14,DB_Withdrawals!$G:$G)),"")</f>
        <v/>
      </c>
      <c r="M14" s="36" t="str">
        <f>IFERROR(IF(A14="","",IFERROR(H14,0)+IFERROR(SUMIF(DB_Savings!$A:$A,A14,DB_Savings!$F:$F),0)-IFERROR(SUMIF(DB_Withdrawals!$A:$A,A14,DB_Withdrawals!$G:$G),0)),"")</f>
        <v/>
      </c>
      <c r="N14" s="36" t="str">
        <f>IFERROR(IF(A14="","",MAX(0,M14-System_Config!$B$9)),"")</f>
        <v/>
      </c>
    </row>
    <row r="15" spans="1:14" ht="20.100000000000001" customHeight="1" x14ac:dyDescent="0.25">
      <c r="A15" s="37" t="str">
        <f>'NEW ACCOUNT'!A16</f>
        <v/>
      </c>
      <c r="B15" s="38" t="str">
        <f>IF('NEW ACCOUNT'!A16="","",'NEW ACCOUNT'!B16)</f>
        <v/>
      </c>
      <c r="C15" s="38" t="str">
        <f>IF('NEW ACCOUNT'!A16="","",'NEW ACCOUNT'!C16)</f>
        <v/>
      </c>
      <c r="D15" s="38" t="str">
        <f>IF('NEW ACCOUNT'!A16="","",'NEW ACCOUNT'!D16)</f>
        <v/>
      </c>
      <c r="E15" s="38" t="str">
        <f>IF('NEW ACCOUNT'!A16="","",'NEW ACCOUNT'!E16)</f>
        <v/>
      </c>
      <c r="F15" s="38" t="str">
        <f>IF('NEW ACCOUNT'!A16="","",'NEW ACCOUNT'!F16)</f>
        <v/>
      </c>
      <c r="G15" s="38" t="str">
        <f>IF('NEW ACCOUNT'!A16="","",'NEW ACCOUNT'!G16)</f>
        <v/>
      </c>
      <c r="H15" s="38" t="str">
        <f>IF('NEW ACCOUNT'!A16="","",'NEW ACCOUNT'!H16)</f>
        <v/>
      </c>
      <c r="I15" s="38" t="str">
        <f>IF('NEW ACCOUNT'!A16="","",'NEW ACCOUNT'!I16)</f>
        <v/>
      </c>
      <c r="J15" s="38" t="str">
        <f>IF('NEW ACCOUNT'!A16="","",'NEW ACCOUNT'!J16)</f>
        <v/>
      </c>
      <c r="K15" s="39" t="str">
        <f>IFERROR(IF(A15="","",SUMIF(DB_Savings!$A:$A,A15,DB_Savings!$F:$F)),"")</f>
        <v/>
      </c>
      <c r="L15" s="39" t="str">
        <f>IFERROR(IF(A15="","",SUMIF(DB_Withdrawals!$A:$A,A15,DB_Withdrawals!$G:$G)),"")</f>
        <v/>
      </c>
      <c r="M15" s="39" t="str">
        <f>IFERROR(IF(A15="","",IFERROR(H15,0)+IFERROR(SUMIF(DB_Savings!$A:$A,A15,DB_Savings!$F:$F),0)-IFERROR(SUMIF(DB_Withdrawals!$A:$A,A15,DB_Withdrawals!$G:$G),0)),"")</f>
        <v/>
      </c>
      <c r="N15" s="39" t="str">
        <f>IFERROR(IF(A15="","",MAX(0,M15-System_Config!$B$9)),"")</f>
        <v/>
      </c>
    </row>
    <row r="16" spans="1:14" ht="20.100000000000001" customHeight="1" x14ac:dyDescent="0.25">
      <c r="A16" s="34" t="str">
        <f>'NEW ACCOUNT'!A17</f>
        <v/>
      </c>
      <c r="B16" s="35" t="str">
        <f>IF('NEW ACCOUNT'!A17="","",'NEW ACCOUNT'!B17)</f>
        <v/>
      </c>
      <c r="C16" s="35" t="str">
        <f>IF('NEW ACCOUNT'!A17="","",'NEW ACCOUNT'!C17)</f>
        <v/>
      </c>
      <c r="D16" s="35" t="str">
        <f>IF('NEW ACCOUNT'!A17="","",'NEW ACCOUNT'!D17)</f>
        <v/>
      </c>
      <c r="E16" s="35" t="str">
        <f>IF('NEW ACCOUNT'!A17="","",'NEW ACCOUNT'!E17)</f>
        <v/>
      </c>
      <c r="F16" s="35" t="str">
        <f>IF('NEW ACCOUNT'!A17="","",'NEW ACCOUNT'!F17)</f>
        <v/>
      </c>
      <c r="G16" s="35" t="str">
        <f>IF('NEW ACCOUNT'!A17="","",'NEW ACCOUNT'!G17)</f>
        <v/>
      </c>
      <c r="H16" s="35" t="str">
        <f>IF('NEW ACCOUNT'!A17="","",'NEW ACCOUNT'!H17)</f>
        <v/>
      </c>
      <c r="I16" s="35" t="str">
        <f>IF('NEW ACCOUNT'!A17="","",'NEW ACCOUNT'!I17)</f>
        <v/>
      </c>
      <c r="J16" s="35" t="str">
        <f>IF('NEW ACCOUNT'!A17="","",'NEW ACCOUNT'!J17)</f>
        <v/>
      </c>
      <c r="K16" s="36" t="str">
        <f>IFERROR(IF(A16="","",SUMIF(DB_Savings!$A:$A,A16,DB_Savings!$F:$F)),"")</f>
        <v/>
      </c>
      <c r="L16" s="36" t="str">
        <f>IFERROR(IF(A16="","",SUMIF(DB_Withdrawals!$A:$A,A16,DB_Withdrawals!$G:$G)),"")</f>
        <v/>
      </c>
      <c r="M16" s="36" t="str">
        <f>IFERROR(IF(A16="","",IFERROR(H16,0)+IFERROR(SUMIF(DB_Savings!$A:$A,A16,DB_Savings!$F:$F),0)-IFERROR(SUMIF(DB_Withdrawals!$A:$A,A16,DB_Withdrawals!$G:$G),0)),"")</f>
        <v/>
      </c>
      <c r="N16" s="36" t="str">
        <f>IFERROR(IF(A16="","",MAX(0,M16-System_Config!$B$9)),"")</f>
        <v/>
      </c>
    </row>
    <row r="17" spans="1:14" ht="20.100000000000001" customHeight="1" x14ac:dyDescent="0.25">
      <c r="A17" s="37" t="str">
        <f>'NEW ACCOUNT'!A18</f>
        <v/>
      </c>
      <c r="B17" s="38" t="str">
        <f>IF('NEW ACCOUNT'!A18="","",'NEW ACCOUNT'!B18)</f>
        <v/>
      </c>
      <c r="C17" s="38" t="str">
        <f>IF('NEW ACCOUNT'!A18="","",'NEW ACCOUNT'!C18)</f>
        <v/>
      </c>
      <c r="D17" s="38" t="str">
        <f>IF('NEW ACCOUNT'!A18="","",'NEW ACCOUNT'!D18)</f>
        <v/>
      </c>
      <c r="E17" s="38" t="str">
        <f>IF('NEW ACCOUNT'!A18="","",'NEW ACCOUNT'!E18)</f>
        <v/>
      </c>
      <c r="F17" s="38" t="str">
        <f>IF('NEW ACCOUNT'!A18="","",'NEW ACCOUNT'!F18)</f>
        <v/>
      </c>
      <c r="G17" s="38" t="str">
        <f>IF('NEW ACCOUNT'!A18="","",'NEW ACCOUNT'!G18)</f>
        <v/>
      </c>
      <c r="H17" s="38" t="str">
        <f>IF('NEW ACCOUNT'!A18="","",'NEW ACCOUNT'!H18)</f>
        <v/>
      </c>
      <c r="I17" s="38" t="str">
        <f>IF('NEW ACCOUNT'!A18="","",'NEW ACCOUNT'!I18)</f>
        <v/>
      </c>
      <c r="J17" s="38" t="str">
        <f>IF('NEW ACCOUNT'!A18="","",'NEW ACCOUNT'!J18)</f>
        <v/>
      </c>
      <c r="K17" s="39" t="str">
        <f>IFERROR(IF(A17="","",SUMIF(DB_Savings!$A:$A,A17,DB_Savings!$F:$F)),"")</f>
        <v/>
      </c>
      <c r="L17" s="39" t="str">
        <f>IFERROR(IF(A17="","",SUMIF(DB_Withdrawals!$A:$A,A17,DB_Withdrawals!$G:$G)),"")</f>
        <v/>
      </c>
      <c r="M17" s="39" t="str">
        <f>IFERROR(IF(A17="","",IFERROR(H17,0)+IFERROR(SUMIF(DB_Savings!$A:$A,A17,DB_Savings!$F:$F),0)-IFERROR(SUMIF(DB_Withdrawals!$A:$A,A17,DB_Withdrawals!$G:$G),0)),"")</f>
        <v/>
      </c>
      <c r="N17" s="39" t="str">
        <f>IFERROR(IF(A17="","",MAX(0,M17-System_Config!$B$9)),"")</f>
        <v/>
      </c>
    </row>
    <row r="18" spans="1:14" ht="20.100000000000001" customHeight="1" x14ac:dyDescent="0.25">
      <c r="A18" s="34" t="str">
        <f>'NEW ACCOUNT'!A19</f>
        <v/>
      </c>
      <c r="B18" s="35" t="str">
        <f>IF('NEW ACCOUNT'!A19="","",'NEW ACCOUNT'!B19)</f>
        <v/>
      </c>
      <c r="C18" s="35" t="str">
        <f>IF('NEW ACCOUNT'!A19="","",'NEW ACCOUNT'!C19)</f>
        <v/>
      </c>
      <c r="D18" s="35" t="str">
        <f>IF('NEW ACCOUNT'!A19="","",'NEW ACCOUNT'!D19)</f>
        <v/>
      </c>
      <c r="E18" s="35" t="str">
        <f>IF('NEW ACCOUNT'!A19="","",'NEW ACCOUNT'!E19)</f>
        <v/>
      </c>
      <c r="F18" s="35" t="str">
        <f>IF('NEW ACCOUNT'!A19="","",'NEW ACCOUNT'!F19)</f>
        <v/>
      </c>
      <c r="G18" s="35" t="str">
        <f>IF('NEW ACCOUNT'!A19="","",'NEW ACCOUNT'!G19)</f>
        <v/>
      </c>
      <c r="H18" s="35" t="str">
        <f>IF('NEW ACCOUNT'!A19="","",'NEW ACCOUNT'!H19)</f>
        <v/>
      </c>
      <c r="I18" s="35" t="str">
        <f>IF('NEW ACCOUNT'!A19="","",'NEW ACCOUNT'!I19)</f>
        <v/>
      </c>
      <c r="J18" s="35" t="str">
        <f>IF('NEW ACCOUNT'!A19="","",'NEW ACCOUNT'!J19)</f>
        <v/>
      </c>
      <c r="K18" s="36" t="str">
        <f>IFERROR(IF(A18="","",SUMIF(DB_Savings!$A:$A,A18,DB_Savings!$F:$F)),"")</f>
        <v/>
      </c>
      <c r="L18" s="36" t="str">
        <f>IFERROR(IF(A18="","",SUMIF(DB_Withdrawals!$A:$A,A18,DB_Withdrawals!$G:$G)),"")</f>
        <v/>
      </c>
      <c r="M18" s="36" t="str">
        <f>IFERROR(IF(A18="","",IFERROR(H18,0)+IFERROR(SUMIF(DB_Savings!$A:$A,A18,DB_Savings!$F:$F),0)-IFERROR(SUMIF(DB_Withdrawals!$A:$A,A18,DB_Withdrawals!$G:$G),0)),"")</f>
        <v/>
      </c>
      <c r="N18" s="36" t="str">
        <f>IFERROR(IF(A18="","",MAX(0,M18-System_Config!$B$9)),"")</f>
        <v/>
      </c>
    </row>
    <row r="19" spans="1:14" ht="20.100000000000001" customHeight="1" x14ac:dyDescent="0.25">
      <c r="A19" s="37" t="str">
        <f>'NEW ACCOUNT'!A20</f>
        <v/>
      </c>
      <c r="B19" s="38" t="str">
        <f>IF('NEW ACCOUNT'!A20="","",'NEW ACCOUNT'!B20)</f>
        <v/>
      </c>
      <c r="C19" s="38" t="str">
        <f>IF('NEW ACCOUNT'!A20="","",'NEW ACCOUNT'!C20)</f>
        <v/>
      </c>
      <c r="D19" s="38" t="str">
        <f>IF('NEW ACCOUNT'!A20="","",'NEW ACCOUNT'!D20)</f>
        <v/>
      </c>
      <c r="E19" s="38" t="str">
        <f>IF('NEW ACCOUNT'!A20="","",'NEW ACCOUNT'!E20)</f>
        <v/>
      </c>
      <c r="F19" s="38" t="str">
        <f>IF('NEW ACCOUNT'!A20="","",'NEW ACCOUNT'!F20)</f>
        <v/>
      </c>
      <c r="G19" s="38" t="str">
        <f>IF('NEW ACCOUNT'!A20="","",'NEW ACCOUNT'!G20)</f>
        <v/>
      </c>
      <c r="H19" s="38" t="str">
        <f>IF('NEW ACCOUNT'!A20="","",'NEW ACCOUNT'!H20)</f>
        <v/>
      </c>
      <c r="I19" s="38" t="str">
        <f>IF('NEW ACCOUNT'!A20="","",'NEW ACCOUNT'!I20)</f>
        <v/>
      </c>
      <c r="J19" s="38" t="str">
        <f>IF('NEW ACCOUNT'!A20="","",'NEW ACCOUNT'!J20)</f>
        <v/>
      </c>
      <c r="K19" s="39" t="str">
        <f>IFERROR(IF(A19="","",SUMIF(DB_Savings!$A:$A,A19,DB_Savings!$F:$F)),"")</f>
        <v/>
      </c>
      <c r="L19" s="39" t="str">
        <f>IFERROR(IF(A19="","",SUMIF(DB_Withdrawals!$A:$A,A19,DB_Withdrawals!$G:$G)),"")</f>
        <v/>
      </c>
      <c r="M19" s="39" t="str">
        <f>IFERROR(IF(A19="","",IFERROR(H19,0)+IFERROR(SUMIF(DB_Savings!$A:$A,A19,DB_Savings!$F:$F),0)-IFERROR(SUMIF(DB_Withdrawals!$A:$A,A19,DB_Withdrawals!$G:$G),0)),"")</f>
        <v/>
      </c>
      <c r="N19" s="39" t="str">
        <f>IFERROR(IF(A19="","",MAX(0,M19-System_Config!$B$9)),"")</f>
        <v/>
      </c>
    </row>
    <row r="20" spans="1:14" ht="20.100000000000001" customHeight="1" x14ac:dyDescent="0.25">
      <c r="A20" s="34" t="str">
        <f>'NEW ACCOUNT'!A21</f>
        <v/>
      </c>
      <c r="B20" s="35" t="str">
        <f>IF('NEW ACCOUNT'!A21="","",'NEW ACCOUNT'!B21)</f>
        <v/>
      </c>
      <c r="C20" s="35" t="str">
        <f>IF('NEW ACCOUNT'!A21="","",'NEW ACCOUNT'!C21)</f>
        <v/>
      </c>
      <c r="D20" s="35" t="str">
        <f>IF('NEW ACCOUNT'!A21="","",'NEW ACCOUNT'!D21)</f>
        <v/>
      </c>
      <c r="E20" s="35" t="str">
        <f>IF('NEW ACCOUNT'!A21="","",'NEW ACCOUNT'!E21)</f>
        <v/>
      </c>
      <c r="F20" s="35" t="str">
        <f>IF('NEW ACCOUNT'!A21="","",'NEW ACCOUNT'!F21)</f>
        <v/>
      </c>
      <c r="G20" s="35" t="str">
        <f>IF('NEW ACCOUNT'!A21="","",'NEW ACCOUNT'!G21)</f>
        <v/>
      </c>
      <c r="H20" s="35" t="str">
        <f>IF('NEW ACCOUNT'!A21="","",'NEW ACCOUNT'!H21)</f>
        <v/>
      </c>
      <c r="I20" s="35" t="str">
        <f>IF('NEW ACCOUNT'!A21="","",'NEW ACCOUNT'!I21)</f>
        <v/>
      </c>
      <c r="J20" s="35" t="str">
        <f>IF('NEW ACCOUNT'!A21="","",'NEW ACCOUNT'!J21)</f>
        <v/>
      </c>
      <c r="K20" s="36" t="str">
        <f>IFERROR(IF(A20="","",SUMIF(DB_Savings!$A:$A,A20,DB_Savings!$F:$F)),"")</f>
        <v/>
      </c>
      <c r="L20" s="36" t="str">
        <f>IFERROR(IF(A20="","",SUMIF(DB_Withdrawals!$A:$A,A20,DB_Withdrawals!$G:$G)),"")</f>
        <v/>
      </c>
      <c r="M20" s="36" t="str">
        <f>IFERROR(IF(A20="","",IFERROR(H20,0)+IFERROR(SUMIF(DB_Savings!$A:$A,A20,DB_Savings!$F:$F),0)-IFERROR(SUMIF(DB_Withdrawals!$A:$A,A20,DB_Withdrawals!$G:$G),0)),"")</f>
        <v/>
      </c>
      <c r="N20" s="36" t="str">
        <f>IFERROR(IF(A20="","",MAX(0,M20-System_Config!$B$9)),"")</f>
        <v/>
      </c>
    </row>
    <row r="21" spans="1:14" ht="20.100000000000001" customHeight="1" x14ac:dyDescent="0.25">
      <c r="A21" s="37" t="str">
        <f>'NEW ACCOUNT'!A22</f>
        <v/>
      </c>
      <c r="B21" s="38" t="str">
        <f>IF('NEW ACCOUNT'!A22="","",'NEW ACCOUNT'!B22)</f>
        <v/>
      </c>
      <c r="C21" s="38" t="str">
        <f>IF('NEW ACCOUNT'!A22="","",'NEW ACCOUNT'!C22)</f>
        <v/>
      </c>
      <c r="D21" s="38" t="str">
        <f>IF('NEW ACCOUNT'!A22="","",'NEW ACCOUNT'!D22)</f>
        <v/>
      </c>
      <c r="E21" s="38" t="str">
        <f>IF('NEW ACCOUNT'!A22="","",'NEW ACCOUNT'!E22)</f>
        <v/>
      </c>
      <c r="F21" s="38" t="str">
        <f>IF('NEW ACCOUNT'!A22="","",'NEW ACCOUNT'!F22)</f>
        <v/>
      </c>
      <c r="G21" s="38" t="str">
        <f>IF('NEW ACCOUNT'!A22="","",'NEW ACCOUNT'!G22)</f>
        <v/>
      </c>
      <c r="H21" s="38" t="str">
        <f>IF('NEW ACCOUNT'!A22="","",'NEW ACCOUNT'!H22)</f>
        <v/>
      </c>
      <c r="I21" s="38" t="str">
        <f>IF('NEW ACCOUNT'!A22="","",'NEW ACCOUNT'!I22)</f>
        <v/>
      </c>
      <c r="J21" s="38" t="str">
        <f>IF('NEW ACCOUNT'!A22="","",'NEW ACCOUNT'!J22)</f>
        <v/>
      </c>
      <c r="K21" s="39" t="str">
        <f>IFERROR(IF(A21="","",SUMIF(DB_Savings!$A:$A,A21,DB_Savings!$F:$F)),"")</f>
        <v/>
      </c>
      <c r="L21" s="39" t="str">
        <f>IFERROR(IF(A21="","",SUMIF(DB_Withdrawals!$A:$A,A21,DB_Withdrawals!$G:$G)),"")</f>
        <v/>
      </c>
      <c r="M21" s="39" t="str">
        <f>IFERROR(IF(A21="","",IFERROR(H21,0)+IFERROR(SUMIF(DB_Savings!$A:$A,A21,DB_Savings!$F:$F),0)-IFERROR(SUMIF(DB_Withdrawals!$A:$A,A21,DB_Withdrawals!$G:$G),0)),"")</f>
        <v/>
      </c>
      <c r="N21" s="39" t="str">
        <f>IFERROR(IF(A21="","",MAX(0,M21-System_Config!$B$9)),"")</f>
        <v/>
      </c>
    </row>
    <row r="22" spans="1:14" ht="20.100000000000001" customHeight="1" x14ac:dyDescent="0.25">
      <c r="A22" s="34" t="str">
        <f>'NEW ACCOUNT'!A23</f>
        <v/>
      </c>
      <c r="B22" s="35" t="str">
        <f>IF('NEW ACCOUNT'!A23="","",'NEW ACCOUNT'!B23)</f>
        <v/>
      </c>
      <c r="C22" s="35" t="str">
        <f>IF('NEW ACCOUNT'!A23="","",'NEW ACCOUNT'!C23)</f>
        <v/>
      </c>
      <c r="D22" s="35" t="str">
        <f>IF('NEW ACCOUNT'!A23="","",'NEW ACCOUNT'!D23)</f>
        <v/>
      </c>
      <c r="E22" s="35" t="str">
        <f>IF('NEW ACCOUNT'!A23="","",'NEW ACCOUNT'!E23)</f>
        <v/>
      </c>
      <c r="F22" s="35" t="str">
        <f>IF('NEW ACCOUNT'!A23="","",'NEW ACCOUNT'!F23)</f>
        <v/>
      </c>
      <c r="G22" s="35" t="str">
        <f>IF('NEW ACCOUNT'!A23="","",'NEW ACCOUNT'!G23)</f>
        <v/>
      </c>
      <c r="H22" s="35" t="str">
        <f>IF('NEW ACCOUNT'!A23="","",'NEW ACCOUNT'!H23)</f>
        <v/>
      </c>
      <c r="I22" s="35" t="str">
        <f>IF('NEW ACCOUNT'!A23="","",'NEW ACCOUNT'!I23)</f>
        <v/>
      </c>
      <c r="J22" s="35" t="str">
        <f>IF('NEW ACCOUNT'!A23="","",'NEW ACCOUNT'!J23)</f>
        <v/>
      </c>
      <c r="K22" s="36" t="str">
        <f>IFERROR(IF(A22="","",SUMIF(DB_Savings!$A:$A,A22,DB_Savings!$F:$F)),"")</f>
        <v/>
      </c>
      <c r="L22" s="36" t="str">
        <f>IFERROR(IF(A22="","",SUMIF(DB_Withdrawals!$A:$A,A22,DB_Withdrawals!$G:$G)),"")</f>
        <v/>
      </c>
      <c r="M22" s="36" t="str">
        <f>IFERROR(IF(A22="","",IFERROR(H22,0)+IFERROR(SUMIF(DB_Savings!$A:$A,A22,DB_Savings!$F:$F),0)-IFERROR(SUMIF(DB_Withdrawals!$A:$A,A22,DB_Withdrawals!$G:$G),0)),"")</f>
        <v/>
      </c>
      <c r="N22" s="36" t="str">
        <f>IFERROR(IF(A22="","",MAX(0,M22-System_Config!$B$9)),"")</f>
        <v/>
      </c>
    </row>
    <row r="23" spans="1:14" ht="20.100000000000001" customHeight="1" x14ac:dyDescent="0.25">
      <c r="A23" s="37" t="str">
        <f>'NEW ACCOUNT'!A24</f>
        <v/>
      </c>
      <c r="B23" s="38" t="str">
        <f>IF('NEW ACCOUNT'!A24="","",'NEW ACCOUNT'!B24)</f>
        <v/>
      </c>
      <c r="C23" s="38" t="str">
        <f>IF('NEW ACCOUNT'!A24="","",'NEW ACCOUNT'!C24)</f>
        <v/>
      </c>
      <c r="D23" s="38" t="str">
        <f>IF('NEW ACCOUNT'!A24="","",'NEW ACCOUNT'!D24)</f>
        <v/>
      </c>
      <c r="E23" s="38" t="str">
        <f>IF('NEW ACCOUNT'!A24="","",'NEW ACCOUNT'!E24)</f>
        <v/>
      </c>
      <c r="F23" s="38" t="str">
        <f>IF('NEW ACCOUNT'!A24="","",'NEW ACCOUNT'!F24)</f>
        <v/>
      </c>
      <c r="G23" s="38" t="str">
        <f>IF('NEW ACCOUNT'!A24="","",'NEW ACCOUNT'!G24)</f>
        <v/>
      </c>
      <c r="H23" s="38" t="str">
        <f>IF('NEW ACCOUNT'!A24="","",'NEW ACCOUNT'!H24)</f>
        <v/>
      </c>
      <c r="I23" s="38" t="str">
        <f>IF('NEW ACCOUNT'!A24="","",'NEW ACCOUNT'!I24)</f>
        <v/>
      </c>
      <c r="J23" s="38" t="str">
        <f>IF('NEW ACCOUNT'!A24="","",'NEW ACCOUNT'!J24)</f>
        <v/>
      </c>
      <c r="K23" s="39" t="str">
        <f>IFERROR(IF(A23="","",SUMIF(DB_Savings!$A:$A,A23,DB_Savings!$F:$F)),"")</f>
        <v/>
      </c>
      <c r="L23" s="39" t="str">
        <f>IFERROR(IF(A23="","",SUMIF(DB_Withdrawals!$A:$A,A23,DB_Withdrawals!$G:$G)),"")</f>
        <v/>
      </c>
      <c r="M23" s="39" t="str">
        <f>IFERROR(IF(A23="","",IFERROR(H23,0)+IFERROR(SUMIF(DB_Savings!$A:$A,A23,DB_Savings!$F:$F),0)-IFERROR(SUMIF(DB_Withdrawals!$A:$A,A23,DB_Withdrawals!$G:$G),0)),"")</f>
        <v/>
      </c>
      <c r="N23" s="39" t="str">
        <f>IFERROR(IF(A23="","",MAX(0,M23-System_Config!$B$9)),"")</f>
        <v/>
      </c>
    </row>
    <row r="24" spans="1:14" ht="20.100000000000001" customHeight="1" x14ac:dyDescent="0.25">
      <c r="A24" s="34" t="str">
        <f>'NEW ACCOUNT'!A25</f>
        <v/>
      </c>
      <c r="B24" s="35" t="str">
        <f>IF('NEW ACCOUNT'!A25="","",'NEW ACCOUNT'!B25)</f>
        <v/>
      </c>
      <c r="C24" s="35" t="str">
        <f>IF('NEW ACCOUNT'!A25="","",'NEW ACCOUNT'!C25)</f>
        <v/>
      </c>
      <c r="D24" s="35" t="str">
        <f>IF('NEW ACCOUNT'!A25="","",'NEW ACCOUNT'!D25)</f>
        <v/>
      </c>
      <c r="E24" s="35" t="str">
        <f>IF('NEW ACCOUNT'!A25="","",'NEW ACCOUNT'!E25)</f>
        <v/>
      </c>
      <c r="F24" s="35" t="str">
        <f>IF('NEW ACCOUNT'!A25="","",'NEW ACCOUNT'!F25)</f>
        <v/>
      </c>
      <c r="G24" s="35" t="str">
        <f>IF('NEW ACCOUNT'!A25="","",'NEW ACCOUNT'!G25)</f>
        <v/>
      </c>
      <c r="H24" s="35" t="str">
        <f>IF('NEW ACCOUNT'!A25="","",'NEW ACCOUNT'!H25)</f>
        <v/>
      </c>
      <c r="I24" s="35" t="str">
        <f>IF('NEW ACCOUNT'!A25="","",'NEW ACCOUNT'!I25)</f>
        <v/>
      </c>
      <c r="J24" s="35" t="str">
        <f>IF('NEW ACCOUNT'!A25="","",'NEW ACCOUNT'!J25)</f>
        <v/>
      </c>
      <c r="K24" s="36" t="str">
        <f>IFERROR(IF(A24="","",SUMIF(DB_Savings!$A:$A,A24,DB_Savings!$F:$F)),"")</f>
        <v/>
      </c>
      <c r="L24" s="36" t="str">
        <f>IFERROR(IF(A24="","",SUMIF(DB_Withdrawals!$A:$A,A24,DB_Withdrawals!$G:$G)),"")</f>
        <v/>
      </c>
      <c r="M24" s="36" t="str">
        <f>IFERROR(IF(A24="","",IFERROR(H24,0)+IFERROR(SUMIF(DB_Savings!$A:$A,A24,DB_Savings!$F:$F),0)-IFERROR(SUMIF(DB_Withdrawals!$A:$A,A24,DB_Withdrawals!$G:$G),0)),"")</f>
        <v/>
      </c>
      <c r="N24" s="36" t="str">
        <f>IFERROR(IF(A24="","",MAX(0,M24-System_Config!$B$9)),"")</f>
        <v/>
      </c>
    </row>
    <row r="25" spans="1:14" ht="20.100000000000001" customHeight="1" x14ac:dyDescent="0.25">
      <c r="A25" s="37" t="str">
        <f>'NEW ACCOUNT'!A26</f>
        <v/>
      </c>
      <c r="B25" s="38" t="str">
        <f>IF('NEW ACCOUNT'!A26="","",'NEW ACCOUNT'!B26)</f>
        <v/>
      </c>
      <c r="C25" s="38" t="str">
        <f>IF('NEW ACCOUNT'!A26="","",'NEW ACCOUNT'!C26)</f>
        <v/>
      </c>
      <c r="D25" s="38" t="str">
        <f>IF('NEW ACCOUNT'!A26="","",'NEW ACCOUNT'!D26)</f>
        <v/>
      </c>
      <c r="E25" s="38" t="str">
        <f>IF('NEW ACCOUNT'!A26="","",'NEW ACCOUNT'!E26)</f>
        <v/>
      </c>
      <c r="F25" s="38" t="str">
        <f>IF('NEW ACCOUNT'!A26="","",'NEW ACCOUNT'!F26)</f>
        <v/>
      </c>
      <c r="G25" s="38" t="str">
        <f>IF('NEW ACCOUNT'!A26="","",'NEW ACCOUNT'!G26)</f>
        <v/>
      </c>
      <c r="H25" s="38" t="str">
        <f>IF('NEW ACCOUNT'!A26="","",'NEW ACCOUNT'!H26)</f>
        <v/>
      </c>
      <c r="I25" s="38" t="str">
        <f>IF('NEW ACCOUNT'!A26="","",'NEW ACCOUNT'!I26)</f>
        <v/>
      </c>
      <c r="J25" s="38" t="str">
        <f>IF('NEW ACCOUNT'!A26="","",'NEW ACCOUNT'!J26)</f>
        <v/>
      </c>
      <c r="K25" s="39" t="str">
        <f>IFERROR(IF(A25="","",SUMIF(DB_Savings!$A:$A,A25,DB_Savings!$F:$F)),"")</f>
        <v/>
      </c>
      <c r="L25" s="39" t="str">
        <f>IFERROR(IF(A25="","",SUMIF(DB_Withdrawals!$A:$A,A25,DB_Withdrawals!$G:$G)),"")</f>
        <v/>
      </c>
      <c r="M25" s="39" t="str">
        <f>IFERROR(IF(A25="","",IFERROR(H25,0)+IFERROR(SUMIF(DB_Savings!$A:$A,A25,DB_Savings!$F:$F),0)-IFERROR(SUMIF(DB_Withdrawals!$A:$A,A25,DB_Withdrawals!$G:$G),0)),"")</f>
        <v/>
      </c>
      <c r="N25" s="39" t="str">
        <f>IFERROR(IF(A25="","",MAX(0,M25-System_Config!$B$9)),"")</f>
        <v/>
      </c>
    </row>
    <row r="26" spans="1:14" ht="20.100000000000001" customHeight="1" x14ac:dyDescent="0.25">
      <c r="A26" s="34" t="str">
        <f>'NEW ACCOUNT'!A27</f>
        <v/>
      </c>
      <c r="B26" s="35" t="str">
        <f>IF('NEW ACCOUNT'!A27="","",'NEW ACCOUNT'!B27)</f>
        <v/>
      </c>
      <c r="C26" s="35" t="str">
        <f>IF('NEW ACCOUNT'!A27="","",'NEW ACCOUNT'!C27)</f>
        <v/>
      </c>
      <c r="D26" s="35" t="str">
        <f>IF('NEW ACCOUNT'!A27="","",'NEW ACCOUNT'!D27)</f>
        <v/>
      </c>
      <c r="E26" s="35" t="str">
        <f>IF('NEW ACCOUNT'!A27="","",'NEW ACCOUNT'!E27)</f>
        <v/>
      </c>
      <c r="F26" s="35" t="str">
        <f>IF('NEW ACCOUNT'!A27="","",'NEW ACCOUNT'!F27)</f>
        <v/>
      </c>
      <c r="G26" s="35" t="str">
        <f>IF('NEW ACCOUNT'!A27="","",'NEW ACCOUNT'!G27)</f>
        <v/>
      </c>
      <c r="H26" s="35" t="str">
        <f>IF('NEW ACCOUNT'!A27="","",'NEW ACCOUNT'!H27)</f>
        <v/>
      </c>
      <c r="I26" s="35" t="str">
        <f>IF('NEW ACCOUNT'!A27="","",'NEW ACCOUNT'!I27)</f>
        <v/>
      </c>
      <c r="J26" s="35" t="str">
        <f>IF('NEW ACCOUNT'!A27="","",'NEW ACCOUNT'!J27)</f>
        <v/>
      </c>
      <c r="K26" s="36" t="str">
        <f>IFERROR(IF(A26="","",SUMIF(DB_Savings!$A:$A,A26,DB_Savings!$F:$F)),"")</f>
        <v/>
      </c>
      <c r="L26" s="36" t="str">
        <f>IFERROR(IF(A26="","",SUMIF(DB_Withdrawals!$A:$A,A26,DB_Withdrawals!$G:$G)),"")</f>
        <v/>
      </c>
      <c r="M26" s="36" t="str">
        <f>IFERROR(IF(A26="","",IFERROR(H26,0)+IFERROR(SUMIF(DB_Savings!$A:$A,A26,DB_Savings!$F:$F),0)-IFERROR(SUMIF(DB_Withdrawals!$A:$A,A26,DB_Withdrawals!$G:$G),0)),"")</f>
        <v/>
      </c>
      <c r="N26" s="36" t="str">
        <f>IFERROR(IF(A26="","",MAX(0,M26-System_Config!$B$9)),"")</f>
        <v/>
      </c>
    </row>
    <row r="27" spans="1:14" ht="20.100000000000001" customHeight="1" x14ac:dyDescent="0.25">
      <c r="A27" s="37" t="str">
        <f>'NEW ACCOUNT'!A28</f>
        <v/>
      </c>
      <c r="B27" s="38" t="str">
        <f>IF('NEW ACCOUNT'!A28="","",'NEW ACCOUNT'!B28)</f>
        <v/>
      </c>
      <c r="C27" s="38" t="str">
        <f>IF('NEW ACCOUNT'!A28="","",'NEW ACCOUNT'!C28)</f>
        <v/>
      </c>
      <c r="D27" s="38" t="str">
        <f>IF('NEW ACCOUNT'!A28="","",'NEW ACCOUNT'!D28)</f>
        <v/>
      </c>
      <c r="E27" s="38" t="str">
        <f>IF('NEW ACCOUNT'!A28="","",'NEW ACCOUNT'!E28)</f>
        <v/>
      </c>
      <c r="F27" s="38" t="str">
        <f>IF('NEW ACCOUNT'!A28="","",'NEW ACCOUNT'!F28)</f>
        <v/>
      </c>
      <c r="G27" s="38" t="str">
        <f>IF('NEW ACCOUNT'!A28="","",'NEW ACCOUNT'!G28)</f>
        <v/>
      </c>
      <c r="H27" s="38" t="str">
        <f>IF('NEW ACCOUNT'!A28="","",'NEW ACCOUNT'!H28)</f>
        <v/>
      </c>
      <c r="I27" s="38" t="str">
        <f>IF('NEW ACCOUNT'!A28="","",'NEW ACCOUNT'!I28)</f>
        <v/>
      </c>
      <c r="J27" s="38" t="str">
        <f>IF('NEW ACCOUNT'!A28="","",'NEW ACCOUNT'!J28)</f>
        <v/>
      </c>
      <c r="K27" s="39" t="str">
        <f>IFERROR(IF(A27="","",SUMIF(DB_Savings!$A:$A,A27,DB_Savings!$F:$F)),"")</f>
        <v/>
      </c>
      <c r="L27" s="39" t="str">
        <f>IFERROR(IF(A27="","",SUMIF(DB_Withdrawals!$A:$A,A27,DB_Withdrawals!$G:$G)),"")</f>
        <v/>
      </c>
      <c r="M27" s="39" t="str">
        <f>IFERROR(IF(A27="","",IFERROR(H27,0)+IFERROR(SUMIF(DB_Savings!$A:$A,A27,DB_Savings!$F:$F),0)-IFERROR(SUMIF(DB_Withdrawals!$A:$A,A27,DB_Withdrawals!$G:$G),0)),"")</f>
        <v/>
      </c>
      <c r="N27" s="39" t="str">
        <f>IFERROR(IF(A27="","",MAX(0,M27-System_Config!$B$9)),"")</f>
        <v/>
      </c>
    </row>
    <row r="28" spans="1:14" ht="20.100000000000001" customHeight="1" x14ac:dyDescent="0.25">
      <c r="A28" s="34" t="str">
        <f>'NEW ACCOUNT'!A29</f>
        <v/>
      </c>
      <c r="B28" s="35" t="str">
        <f>IF('NEW ACCOUNT'!A29="","",'NEW ACCOUNT'!B29)</f>
        <v/>
      </c>
      <c r="C28" s="35" t="str">
        <f>IF('NEW ACCOUNT'!A29="","",'NEW ACCOUNT'!C29)</f>
        <v/>
      </c>
      <c r="D28" s="35" t="str">
        <f>IF('NEW ACCOUNT'!A29="","",'NEW ACCOUNT'!D29)</f>
        <v/>
      </c>
      <c r="E28" s="35" t="str">
        <f>IF('NEW ACCOUNT'!A29="","",'NEW ACCOUNT'!E29)</f>
        <v/>
      </c>
      <c r="F28" s="35" t="str">
        <f>IF('NEW ACCOUNT'!A29="","",'NEW ACCOUNT'!F29)</f>
        <v/>
      </c>
      <c r="G28" s="35" t="str">
        <f>IF('NEW ACCOUNT'!A29="","",'NEW ACCOUNT'!G29)</f>
        <v/>
      </c>
      <c r="H28" s="35" t="str">
        <f>IF('NEW ACCOUNT'!A29="","",'NEW ACCOUNT'!H29)</f>
        <v/>
      </c>
      <c r="I28" s="35" t="str">
        <f>IF('NEW ACCOUNT'!A29="","",'NEW ACCOUNT'!I29)</f>
        <v/>
      </c>
      <c r="J28" s="35" t="str">
        <f>IF('NEW ACCOUNT'!A29="","",'NEW ACCOUNT'!J29)</f>
        <v/>
      </c>
      <c r="K28" s="36" t="str">
        <f>IFERROR(IF(A28="","",SUMIF(DB_Savings!$A:$A,A28,DB_Savings!$F:$F)),"")</f>
        <v/>
      </c>
      <c r="L28" s="36" t="str">
        <f>IFERROR(IF(A28="","",SUMIF(DB_Withdrawals!$A:$A,A28,DB_Withdrawals!$G:$G)),"")</f>
        <v/>
      </c>
      <c r="M28" s="36" t="str">
        <f>IFERROR(IF(A28="","",IFERROR(H28,0)+IFERROR(SUMIF(DB_Savings!$A:$A,A28,DB_Savings!$F:$F),0)-IFERROR(SUMIF(DB_Withdrawals!$A:$A,A28,DB_Withdrawals!$G:$G),0)),"")</f>
        <v/>
      </c>
      <c r="N28" s="36" t="str">
        <f>IFERROR(IF(A28="","",MAX(0,M28-System_Config!$B$9)),"")</f>
        <v/>
      </c>
    </row>
    <row r="29" spans="1:14" ht="20.100000000000001" customHeight="1" x14ac:dyDescent="0.25">
      <c r="A29" s="37" t="str">
        <f>'NEW ACCOUNT'!A30</f>
        <v/>
      </c>
      <c r="B29" s="38" t="str">
        <f>IF('NEW ACCOUNT'!A30="","",'NEW ACCOUNT'!B30)</f>
        <v/>
      </c>
      <c r="C29" s="38" t="str">
        <f>IF('NEW ACCOUNT'!A30="","",'NEW ACCOUNT'!C30)</f>
        <v/>
      </c>
      <c r="D29" s="38" t="str">
        <f>IF('NEW ACCOUNT'!A30="","",'NEW ACCOUNT'!D30)</f>
        <v/>
      </c>
      <c r="E29" s="38" t="str">
        <f>IF('NEW ACCOUNT'!A30="","",'NEW ACCOUNT'!E30)</f>
        <v/>
      </c>
      <c r="F29" s="38" t="str">
        <f>IF('NEW ACCOUNT'!A30="","",'NEW ACCOUNT'!F30)</f>
        <v/>
      </c>
      <c r="G29" s="38" t="str">
        <f>IF('NEW ACCOUNT'!A30="","",'NEW ACCOUNT'!G30)</f>
        <v/>
      </c>
      <c r="H29" s="38" t="str">
        <f>IF('NEW ACCOUNT'!A30="","",'NEW ACCOUNT'!H30)</f>
        <v/>
      </c>
      <c r="I29" s="38" t="str">
        <f>IF('NEW ACCOUNT'!A30="","",'NEW ACCOUNT'!I30)</f>
        <v/>
      </c>
      <c r="J29" s="38" t="str">
        <f>IF('NEW ACCOUNT'!A30="","",'NEW ACCOUNT'!J30)</f>
        <v/>
      </c>
      <c r="K29" s="39" t="str">
        <f>IFERROR(IF(A29="","",SUMIF(DB_Savings!$A:$A,A29,DB_Savings!$F:$F)),"")</f>
        <v/>
      </c>
      <c r="L29" s="39" t="str">
        <f>IFERROR(IF(A29="","",SUMIF(DB_Withdrawals!$A:$A,A29,DB_Withdrawals!$G:$G)),"")</f>
        <v/>
      </c>
      <c r="M29" s="39" t="str">
        <f>IFERROR(IF(A29="","",IFERROR(H29,0)+IFERROR(SUMIF(DB_Savings!$A:$A,A29,DB_Savings!$F:$F),0)-IFERROR(SUMIF(DB_Withdrawals!$A:$A,A29,DB_Withdrawals!$G:$G),0)),"")</f>
        <v/>
      </c>
      <c r="N29" s="39" t="str">
        <f>IFERROR(IF(A29="","",MAX(0,M29-System_Config!$B$9)),"")</f>
        <v/>
      </c>
    </row>
    <row r="30" spans="1:14" ht="20.100000000000001" customHeight="1" x14ac:dyDescent="0.25">
      <c r="A30" s="34" t="str">
        <f>'NEW ACCOUNT'!A31</f>
        <v/>
      </c>
      <c r="B30" s="35" t="str">
        <f>IF('NEW ACCOUNT'!A31="","",'NEW ACCOUNT'!B31)</f>
        <v/>
      </c>
      <c r="C30" s="35" t="str">
        <f>IF('NEW ACCOUNT'!A31="","",'NEW ACCOUNT'!C31)</f>
        <v/>
      </c>
      <c r="D30" s="35" t="str">
        <f>IF('NEW ACCOUNT'!A31="","",'NEW ACCOUNT'!D31)</f>
        <v/>
      </c>
      <c r="E30" s="35" t="str">
        <f>IF('NEW ACCOUNT'!A31="","",'NEW ACCOUNT'!E31)</f>
        <v/>
      </c>
      <c r="F30" s="35" t="str">
        <f>IF('NEW ACCOUNT'!A31="","",'NEW ACCOUNT'!F31)</f>
        <v/>
      </c>
      <c r="G30" s="35" t="str">
        <f>IF('NEW ACCOUNT'!A31="","",'NEW ACCOUNT'!G31)</f>
        <v/>
      </c>
      <c r="H30" s="35" t="str">
        <f>IF('NEW ACCOUNT'!A31="","",'NEW ACCOUNT'!H31)</f>
        <v/>
      </c>
      <c r="I30" s="35" t="str">
        <f>IF('NEW ACCOUNT'!A31="","",'NEW ACCOUNT'!I31)</f>
        <v/>
      </c>
      <c r="J30" s="35" t="str">
        <f>IF('NEW ACCOUNT'!A31="","",'NEW ACCOUNT'!J31)</f>
        <v/>
      </c>
      <c r="K30" s="36" t="str">
        <f>IFERROR(IF(A30="","",SUMIF(DB_Savings!$A:$A,A30,DB_Savings!$F:$F)),"")</f>
        <v/>
      </c>
      <c r="L30" s="36" t="str">
        <f>IFERROR(IF(A30="","",SUMIF(DB_Withdrawals!$A:$A,A30,DB_Withdrawals!$G:$G)),"")</f>
        <v/>
      </c>
      <c r="M30" s="36" t="str">
        <f>IFERROR(IF(A30="","",IFERROR(H30,0)+IFERROR(SUMIF(DB_Savings!$A:$A,A30,DB_Savings!$F:$F),0)-IFERROR(SUMIF(DB_Withdrawals!$A:$A,A30,DB_Withdrawals!$G:$G),0)),"")</f>
        <v/>
      </c>
      <c r="N30" s="36" t="str">
        <f>IFERROR(IF(A30="","",MAX(0,M30-System_Config!$B$9)),"")</f>
        <v/>
      </c>
    </row>
    <row r="31" spans="1:14" ht="20.100000000000001" customHeight="1" x14ac:dyDescent="0.25">
      <c r="A31" s="37" t="str">
        <f>'NEW ACCOUNT'!A32</f>
        <v/>
      </c>
      <c r="B31" s="38" t="str">
        <f>IF('NEW ACCOUNT'!A32="","",'NEW ACCOUNT'!B32)</f>
        <v/>
      </c>
      <c r="C31" s="38" t="str">
        <f>IF('NEW ACCOUNT'!A32="","",'NEW ACCOUNT'!C32)</f>
        <v/>
      </c>
      <c r="D31" s="38" t="str">
        <f>IF('NEW ACCOUNT'!A32="","",'NEW ACCOUNT'!D32)</f>
        <v/>
      </c>
      <c r="E31" s="38" t="str">
        <f>IF('NEW ACCOUNT'!A32="","",'NEW ACCOUNT'!E32)</f>
        <v/>
      </c>
      <c r="F31" s="38" t="str">
        <f>IF('NEW ACCOUNT'!A32="","",'NEW ACCOUNT'!F32)</f>
        <v/>
      </c>
      <c r="G31" s="38" t="str">
        <f>IF('NEW ACCOUNT'!A32="","",'NEW ACCOUNT'!G32)</f>
        <v/>
      </c>
      <c r="H31" s="38" t="str">
        <f>IF('NEW ACCOUNT'!A32="","",'NEW ACCOUNT'!H32)</f>
        <v/>
      </c>
      <c r="I31" s="38" t="str">
        <f>IF('NEW ACCOUNT'!A32="","",'NEW ACCOUNT'!I32)</f>
        <v/>
      </c>
      <c r="J31" s="38" t="str">
        <f>IF('NEW ACCOUNT'!A32="","",'NEW ACCOUNT'!J32)</f>
        <v/>
      </c>
      <c r="K31" s="39" t="str">
        <f>IFERROR(IF(A31="","",SUMIF(DB_Savings!$A:$A,A31,DB_Savings!$F:$F)),"")</f>
        <v/>
      </c>
      <c r="L31" s="39" t="str">
        <f>IFERROR(IF(A31="","",SUMIF(DB_Withdrawals!$A:$A,A31,DB_Withdrawals!$G:$G)),"")</f>
        <v/>
      </c>
      <c r="M31" s="39" t="str">
        <f>IFERROR(IF(A31="","",IFERROR(H31,0)+IFERROR(SUMIF(DB_Savings!$A:$A,A31,DB_Savings!$F:$F),0)-IFERROR(SUMIF(DB_Withdrawals!$A:$A,A31,DB_Withdrawals!$G:$G),0)),"")</f>
        <v/>
      </c>
      <c r="N31" s="39" t="str">
        <f>IFERROR(IF(A31="","",MAX(0,M31-System_Config!$B$9)),"")</f>
        <v/>
      </c>
    </row>
    <row r="32" spans="1:14" ht="20.100000000000001" customHeight="1" x14ac:dyDescent="0.25">
      <c r="A32" s="34" t="str">
        <f>'NEW ACCOUNT'!A33</f>
        <v/>
      </c>
      <c r="B32" s="35" t="str">
        <f>IF('NEW ACCOUNT'!A33="","",'NEW ACCOUNT'!B33)</f>
        <v/>
      </c>
      <c r="C32" s="35" t="str">
        <f>IF('NEW ACCOUNT'!A33="","",'NEW ACCOUNT'!C33)</f>
        <v/>
      </c>
      <c r="D32" s="35" t="str">
        <f>IF('NEW ACCOUNT'!A33="","",'NEW ACCOUNT'!D33)</f>
        <v/>
      </c>
      <c r="E32" s="35" t="str">
        <f>IF('NEW ACCOUNT'!A33="","",'NEW ACCOUNT'!E33)</f>
        <v/>
      </c>
      <c r="F32" s="35" t="str">
        <f>IF('NEW ACCOUNT'!A33="","",'NEW ACCOUNT'!F33)</f>
        <v/>
      </c>
      <c r="G32" s="35" t="str">
        <f>IF('NEW ACCOUNT'!A33="","",'NEW ACCOUNT'!G33)</f>
        <v/>
      </c>
      <c r="H32" s="35" t="str">
        <f>IF('NEW ACCOUNT'!A33="","",'NEW ACCOUNT'!H33)</f>
        <v/>
      </c>
      <c r="I32" s="35" t="str">
        <f>IF('NEW ACCOUNT'!A33="","",'NEW ACCOUNT'!I33)</f>
        <v/>
      </c>
      <c r="J32" s="35" t="str">
        <f>IF('NEW ACCOUNT'!A33="","",'NEW ACCOUNT'!J33)</f>
        <v/>
      </c>
      <c r="K32" s="36" t="str">
        <f>IFERROR(IF(A32="","",SUMIF(DB_Savings!$A:$A,A32,DB_Savings!$F:$F)),"")</f>
        <v/>
      </c>
      <c r="L32" s="36" t="str">
        <f>IFERROR(IF(A32="","",SUMIF(DB_Withdrawals!$A:$A,A32,DB_Withdrawals!$G:$G)),"")</f>
        <v/>
      </c>
      <c r="M32" s="36" t="str">
        <f>IFERROR(IF(A32="","",IFERROR(H32,0)+IFERROR(SUMIF(DB_Savings!$A:$A,A32,DB_Savings!$F:$F),0)-IFERROR(SUMIF(DB_Withdrawals!$A:$A,A32,DB_Withdrawals!$G:$G),0)),"")</f>
        <v/>
      </c>
      <c r="N32" s="36" t="str">
        <f>IFERROR(IF(A32="","",MAX(0,M32-System_Config!$B$9)),"")</f>
        <v/>
      </c>
    </row>
    <row r="33" spans="1:14" ht="20.100000000000001" customHeight="1" x14ac:dyDescent="0.25">
      <c r="A33" s="37" t="str">
        <f>'NEW ACCOUNT'!A34</f>
        <v/>
      </c>
      <c r="B33" s="38" t="str">
        <f>IF('NEW ACCOUNT'!A34="","",'NEW ACCOUNT'!B34)</f>
        <v/>
      </c>
      <c r="C33" s="38" t="str">
        <f>IF('NEW ACCOUNT'!A34="","",'NEW ACCOUNT'!C34)</f>
        <v/>
      </c>
      <c r="D33" s="38" t="str">
        <f>IF('NEW ACCOUNT'!A34="","",'NEW ACCOUNT'!D34)</f>
        <v/>
      </c>
      <c r="E33" s="38" t="str">
        <f>IF('NEW ACCOUNT'!A34="","",'NEW ACCOUNT'!E34)</f>
        <v/>
      </c>
      <c r="F33" s="38" t="str">
        <f>IF('NEW ACCOUNT'!A34="","",'NEW ACCOUNT'!F34)</f>
        <v/>
      </c>
      <c r="G33" s="38" t="str">
        <f>IF('NEW ACCOUNT'!A34="","",'NEW ACCOUNT'!G34)</f>
        <v/>
      </c>
      <c r="H33" s="38" t="str">
        <f>IF('NEW ACCOUNT'!A34="","",'NEW ACCOUNT'!H34)</f>
        <v/>
      </c>
      <c r="I33" s="38" t="str">
        <f>IF('NEW ACCOUNT'!A34="","",'NEW ACCOUNT'!I34)</f>
        <v/>
      </c>
      <c r="J33" s="38" t="str">
        <f>IF('NEW ACCOUNT'!A34="","",'NEW ACCOUNT'!J34)</f>
        <v/>
      </c>
      <c r="K33" s="39" t="str">
        <f>IFERROR(IF(A33="","",SUMIF(DB_Savings!$A:$A,A33,DB_Savings!$F:$F)),"")</f>
        <v/>
      </c>
      <c r="L33" s="39" t="str">
        <f>IFERROR(IF(A33="","",SUMIF(DB_Withdrawals!$A:$A,A33,DB_Withdrawals!$G:$G)),"")</f>
        <v/>
      </c>
      <c r="M33" s="39" t="str">
        <f>IFERROR(IF(A33="","",IFERROR(H33,0)+IFERROR(SUMIF(DB_Savings!$A:$A,A33,DB_Savings!$F:$F),0)-IFERROR(SUMIF(DB_Withdrawals!$A:$A,A33,DB_Withdrawals!$G:$G),0)),"")</f>
        <v/>
      </c>
      <c r="N33" s="39" t="str">
        <f>IFERROR(IF(A33="","",MAX(0,M33-System_Config!$B$9)),"")</f>
        <v/>
      </c>
    </row>
    <row r="34" spans="1:14" ht="20.100000000000001" customHeight="1" x14ac:dyDescent="0.25">
      <c r="A34" s="34" t="str">
        <f>'NEW ACCOUNT'!A35</f>
        <v/>
      </c>
      <c r="B34" s="35" t="str">
        <f>IF('NEW ACCOUNT'!A35="","",'NEW ACCOUNT'!B35)</f>
        <v/>
      </c>
      <c r="C34" s="35" t="str">
        <f>IF('NEW ACCOUNT'!A35="","",'NEW ACCOUNT'!C35)</f>
        <v/>
      </c>
      <c r="D34" s="35" t="str">
        <f>IF('NEW ACCOUNT'!A35="","",'NEW ACCOUNT'!D35)</f>
        <v/>
      </c>
      <c r="E34" s="35" t="str">
        <f>IF('NEW ACCOUNT'!A35="","",'NEW ACCOUNT'!E35)</f>
        <v/>
      </c>
      <c r="F34" s="35" t="str">
        <f>IF('NEW ACCOUNT'!A35="","",'NEW ACCOUNT'!F35)</f>
        <v/>
      </c>
      <c r="G34" s="35" t="str">
        <f>IF('NEW ACCOUNT'!A35="","",'NEW ACCOUNT'!G35)</f>
        <v/>
      </c>
      <c r="H34" s="35" t="str">
        <f>IF('NEW ACCOUNT'!A35="","",'NEW ACCOUNT'!H35)</f>
        <v/>
      </c>
      <c r="I34" s="35" t="str">
        <f>IF('NEW ACCOUNT'!A35="","",'NEW ACCOUNT'!I35)</f>
        <v/>
      </c>
      <c r="J34" s="35" t="str">
        <f>IF('NEW ACCOUNT'!A35="","",'NEW ACCOUNT'!J35)</f>
        <v/>
      </c>
      <c r="K34" s="36" t="str">
        <f>IFERROR(IF(A34="","",SUMIF(DB_Savings!$A:$A,A34,DB_Savings!$F:$F)),"")</f>
        <v/>
      </c>
      <c r="L34" s="36" t="str">
        <f>IFERROR(IF(A34="","",SUMIF(DB_Withdrawals!$A:$A,A34,DB_Withdrawals!$G:$G)),"")</f>
        <v/>
      </c>
      <c r="M34" s="36" t="str">
        <f>IFERROR(IF(A34="","",IFERROR(H34,0)+IFERROR(SUMIF(DB_Savings!$A:$A,A34,DB_Savings!$F:$F),0)-IFERROR(SUMIF(DB_Withdrawals!$A:$A,A34,DB_Withdrawals!$G:$G),0)),"")</f>
        <v/>
      </c>
      <c r="N34" s="36" t="str">
        <f>IFERROR(IF(A34="","",MAX(0,M34-System_Config!$B$9)),"")</f>
        <v/>
      </c>
    </row>
    <row r="35" spans="1:14" ht="20.100000000000001" customHeight="1" x14ac:dyDescent="0.25">
      <c r="A35" s="37" t="str">
        <f>'NEW ACCOUNT'!A36</f>
        <v/>
      </c>
      <c r="B35" s="38" t="str">
        <f>IF('NEW ACCOUNT'!A36="","",'NEW ACCOUNT'!B36)</f>
        <v/>
      </c>
      <c r="C35" s="38" t="str">
        <f>IF('NEW ACCOUNT'!A36="","",'NEW ACCOUNT'!C36)</f>
        <v/>
      </c>
      <c r="D35" s="38" t="str">
        <f>IF('NEW ACCOUNT'!A36="","",'NEW ACCOUNT'!D36)</f>
        <v/>
      </c>
      <c r="E35" s="38" t="str">
        <f>IF('NEW ACCOUNT'!A36="","",'NEW ACCOUNT'!E36)</f>
        <v/>
      </c>
      <c r="F35" s="38" t="str">
        <f>IF('NEW ACCOUNT'!A36="","",'NEW ACCOUNT'!F36)</f>
        <v/>
      </c>
      <c r="G35" s="38" t="str">
        <f>IF('NEW ACCOUNT'!A36="","",'NEW ACCOUNT'!G36)</f>
        <v/>
      </c>
      <c r="H35" s="38" t="str">
        <f>IF('NEW ACCOUNT'!A36="","",'NEW ACCOUNT'!H36)</f>
        <v/>
      </c>
      <c r="I35" s="38" t="str">
        <f>IF('NEW ACCOUNT'!A36="","",'NEW ACCOUNT'!I36)</f>
        <v/>
      </c>
      <c r="J35" s="38" t="str">
        <f>IF('NEW ACCOUNT'!A36="","",'NEW ACCOUNT'!J36)</f>
        <v/>
      </c>
      <c r="K35" s="39" t="str">
        <f>IFERROR(IF(A35="","",SUMIF(DB_Savings!$A:$A,A35,DB_Savings!$F:$F)),"")</f>
        <v/>
      </c>
      <c r="L35" s="39" t="str">
        <f>IFERROR(IF(A35="","",SUMIF(DB_Withdrawals!$A:$A,A35,DB_Withdrawals!$G:$G)),"")</f>
        <v/>
      </c>
      <c r="M35" s="39" t="str">
        <f>IFERROR(IF(A35="","",IFERROR(H35,0)+IFERROR(SUMIF(DB_Savings!$A:$A,A35,DB_Savings!$F:$F),0)-IFERROR(SUMIF(DB_Withdrawals!$A:$A,A35,DB_Withdrawals!$G:$G),0)),"")</f>
        <v/>
      </c>
      <c r="N35" s="39" t="str">
        <f>IFERROR(IF(A35="","",MAX(0,M35-System_Config!$B$9)),"")</f>
        <v/>
      </c>
    </row>
    <row r="36" spans="1:14" ht="20.100000000000001" customHeight="1" x14ac:dyDescent="0.25">
      <c r="A36" s="34" t="str">
        <f>'NEW ACCOUNT'!A37</f>
        <v/>
      </c>
      <c r="B36" s="35" t="str">
        <f>IF('NEW ACCOUNT'!A37="","",'NEW ACCOUNT'!B37)</f>
        <v/>
      </c>
      <c r="C36" s="35" t="str">
        <f>IF('NEW ACCOUNT'!A37="","",'NEW ACCOUNT'!C37)</f>
        <v/>
      </c>
      <c r="D36" s="35" t="str">
        <f>IF('NEW ACCOUNT'!A37="","",'NEW ACCOUNT'!D37)</f>
        <v/>
      </c>
      <c r="E36" s="35" t="str">
        <f>IF('NEW ACCOUNT'!A37="","",'NEW ACCOUNT'!E37)</f>
        <v/>
      </c>
      <c r="F36" s="35" t="str">
        <f>IF('NEW ACCOUNT'!A37="","",'NEW ACCOUNT'!F37)</f>
        <v/>
      </c>
      <c r="G36" s="35" t="str">
        <f>IF('NEW ACCOUNT'!A37="","",'NEW ACCOUNT'!G37)</f>
        <v/>
      </c>
      <c r="H36" s="35" t="str">
        <f>IF('NEW ACCOUNT'!A37="","",'NEW ACCOUNT'!H37)</f>
        <v/>
      </c>
      <c r="I36" s="35" t="str">
        <f>IF('NEW ACCOUNT'!A37="","",'NEW ACCOUNT'!I37)</f>
        <v/>
      </c>
      <c r="J36" s="35" t="str">
        <f>IF('NEW ACCOUNT'!A37="","",'NEW ACCOUNT'!J37)</f>
        <v/>
      </c>
      <c r="K36" s="36" t="str">
        <f>IFERROR(IF(A36="","",SUMIF(DB_Savings!$A:$A,A36,DB_Savings!$F:$F)),"")</f>
        <v/>
      </c>
      <c r="L36" s="36" t="str">
        <f>IFERROR(IF(A36="","",SUMIF(DB_Withdrawals!$A:$A,A36,DB_Withdrawals!$G:$G)),"")</f>
        <v/>
      </c>
      <c r="M36" s="36" t="str">
        <f>IFERROR(IF(A36="","",IFERROR(H36,0)+IFERROR(SUMIF(DB_Savings!$A:$A,A36,DB_Savings!$F:$F),0)-IFERROR(SUMIF(DB_Withdrawals!$A:$A,A36,DB_Withdrawals!$G:$G),0)),"")</f>
        <v/>
      </c>
      <c r="N36" s="36" t="str">
        <f>IFERROR(IF(A36="","",MAX(0,M36-System_Config!$B$9)),"")</f>
        <v/>
      </c>
    </row>
    <row r="37" spans="1:14" ht="20.100000000000001" customHeight="1" x14ac:dyDescent="0.25">
      <c r="A37" s="37" t="str">
        <f>'NEW ACCOUNT'!A38</f>
        <v/>
      </c>
      <c r="B37" s="38" t="str">
        <f>IF('NEW ACCOUNT'!A38="","",'NEW ACCOUNT'!B38)</f>
        <v/>
      </c>
      <c r="C37" s="38" t="str">
        <f>IF('NEW ACCOUNT'!A38="","",'NEW ACCOUNT'!C38)</f>
        <v/>
      </c>
      <c r="D37" s="38" t="str">
        <f>IF('NEW ACCOUNT'!A38="","",'NEW ACCOUNT'!D38)</f>
        <v/>
      </c>
      <c r="E37" s="38" t="str">
        <f>IF('NEW ACCOUNT'!A38="","",'NEW ACCOUNT'!E38)</f>
        <v/>
      </c>
      <c r="F37" s="38" t="str">
        <f>IF('NEW ACCOUNT'!A38="","",'NEW ACCOUNT'!F38)</f>
        <v/>
      </c>
      <c r="G37" s="38" t="str">
        <f>IF('NEW ACCOUNT'!A38="","",'NEW ACCOUNT'!G38)</f>
        <v/>
      </c>
      <c r="H37" s="38" t="str">
        <f>IF('NEW ACCOUNT'!A38="","",'NEW ACCOUNT'!H38)</f>
        <v/>
      </c>
      <c r="I37" s="38" t="str">
        <f>IF('NEW ACCOUNT'!A38="","",'NEW ACCOUNT'!I38)</f>
        <v/>
      </c>
      <c r="J37" s="38" t="str">
        <f>IF('NEW ACCOUNT'!A38="","",'NEW ACCOUNT'!J38)</f>
        <v/>
      </c>
      <c r="K37" s="39" t="str">
        <f>IFERROR(IF(A37="","",SUMIF(DB_Savings!$A:$A,A37,DB_Savings!$F:$F)),"")</f>
        <v/>
      </c>
      <c r="L37" s="39" t="str">
        <f>IFERROR(IF(A37="","",SUMIF(DB_Withdrawals!$A:$A,A37,DB_Withdrawals!$G:$G)),"")</f>
        <v/>
      </c>
      <c r="M37" s="39" t="str">
        <f>IFERROR(IF(A37="","",IFERROR(H37,0)+IFERROR(SUMIF(DB_Savings!$A:$A,A37,DB_Savings!$F:$F),0)-IFERROR(SUMIF(DB_Withdrawals!$A:$A,A37,DB_Withdrawals!$G:$G),0)),"")</f>
        <v/>
      </c>
      <c r="N37" s="39" t="str">
        <f>IFERROR(IF(A37="","",MAX(0,M37-System_Config!$B$9)),"")</f>
        <v/>
      </c>
    </row>
    <row r="38" spans="1:14" ht="20.100000000000001" customHeight="1" x14ac:dyDescent="0.25">
      <c r="A38" s="34" t="str">
        <f>'NEW ACCOUNT'!A39</f>
        <v/>
      </c>
      <c r="B38" s="35" t="str">
        <f>IF('NEW ACCOUNT'!A39="","",'NEW ACCOUNT'!B39)</f>
        <v/>
      </c>
      <c r="C38" s="35" t="str">
        <f>IF('NEW ACCOUNT'!A39="","",'NEW ACCOUNT'!C39)</f>
        <v/>
      </c>
      <c r="D38" s="35" t="str">
        <f>IF('NEW ACCOUNT'!A39="","",'NEW ACCOUNT'!D39)</f>
        <v/>
      </c>
      <c r="E38" s="35" t="str">
        <f>IF('NEW ACCOUNT'!A39="","",'NEW ACCOUNT'!E39)</f>
        <v/>
      </c>
      <c r="F38" s="35" t="str">
        <f>IF('NEW ACCOUNT'!A39="","",'NEW ACCOUNT'!F39)</f>
        <v/>
      </c>
      <c r="G38" s="35" t="str">
        <f>IF('NEW ACCOUNT'!A39="","",'NEW ACCOUNT'!G39)</f>
        <v/>
      </c>
      <c r="H38" s="35" t="str">
        <f>IF('NEW ACCOUNT'!A39="","",'NEW ACCOUNT'!H39)</f>
        <v/>
      </c>
      <c r="I38" s="35" t="str">
        <f>IF('NEW ACCOUNT'!A39="","",'NEW ACCOUNT'!I39)</f>
        <v/>
      </c>
      <c r="J38" s="35" t="str">
        <f>IF('NEW ACCOUNT'!A39="","",'NEW ACCOUNT'!J39)</f>
        <v/>
      </c>
      <c r="K38" s="36" t="str">
        <f>IFERROR(IF(A38="","",SUMIF(DB_Savings!$A:$A,A38,DB_Savings!$F:$F)),"")</f>
        <v/>
      </c>
      <c r="L38" s="36" t="str">
        <f>IFERROR(IF(A38="","",SUMIF(DB_Withdrawals!$A:$A,A38,DB_Withdrawals!$G:$G)),"")</f>
        <v/>
      </c>
      <c r="M38" s="36" t="str">
        <f>IFERROR(IF(A38="","",IFERROR(H38,0)+IFERROR(SUMIF(DB_Savings!$A:$A,A38,DB_Savings!$F:$F),0)-IFERROR(SUMIF(DB_Withdrawals!$A:$A,A38,DB_Withdrawals!$G:$G),0)),"")</f>
        <v/>
      </c>
      <c r="N38" s="36" t="str">
        <f>IFERROR(IF(A38="","",MAX(0,M38-System_Config!$B$9)),"")</f>
        <v/>
      </c>
    </row>
    <row r="39" spans="1:14" ht="20.100000000000001" customHeight="1" x14ac:dyDescent="0.25">
      <c r="A39" s="37" t="str">
        <f>'NEW ACCOUNT'!A40</f>
        <v/>
      </c>
      <c r="B39" s="38" t="str">
        <f>IF('NEW ACCOUNT'!A40="","",'NEW ACCOUNT'!B40)</f>
        <v/>
      </c>
      <c r="C39" s="38" t="str">
        <f>IF('NEW ACCOUNT'!A40="","",'NEW ACCOUNT'!C40)</f>
        <v/>
      </c>
      <c r="D39" s="38" t="str">
        <f>IF('NEW ACCOUNT'!A40="","",'NEW ACCOUNT'!D40)</f>
        <v/>
      </c>
      <c r="E39" s="38" t="str">
        <f>IF('NEW ACCOUNT'!A40="","",'NEW ACCOUNT'!E40)</f>
        <v/>
      </c>
      <c r="F39" s="38" t="str">
        <f>IF('NEW ACCOUNT'!A40="","",'NEW ACCOUNT'!F40)</f>
        <v/>
      </c>
      <c r="G39" s="38" t="str">
        <f>IF('NEW ACCOUNT'!A40="","",'NEW ACCOUNT'!G40)</f>
        <v/>
      </c>
      <c r="H39" s="38" t="str">
        <f>IF('NEW ACCOUNT'!A40="","",'NEW ACCOUNT'!H40)</f>
        <v/>
      </c>
      <c r="I39" s="38" t="str">
        <f>IF('NEW ACCOUNT'!A40="","",'NEW ACCOUNT'!I40)</f>
        <v/>
      </c>
      <c r="J39" s="38" t="str">
        <f>IF('NEW ACCOUNT'!A40="","",'NEW ACCOUNT'!J40)</f>
        <v/>
      </c>
      <c r="K39" s="39" t="str">
        <f>IFERROR(IF(A39="","",SUMIF(DB_Savings!$A:$A,A39,DB_Savings!$F:$F)),"")</f>
        <v/>
      </c>
      <c r="L39" s="39" t="str">
        <f>IFERROR(IF(A39="","",SUMIF(DB_Withdrawals!$A:$A,A39,DB_Withdrawals!$G:$G)),"")</f>
        <v/>
      </c>
      <c r="M39" s="39" t="str">
        <f>IFERROR(IF(A39="","",IFERROR(H39,0)+IFERROR(SUMIF(DB_Savings!$A:$A,A39,DB_Savings!$F:$F),0)-IFERROR(SUMIF(DB_Withdrawals!$A:$A,A39,DB_Withdrawals!$G:$G),0)),"")</f>
        <v/>
      </c>
      <c r="N39" s="39" t="str">
        <f>IFERROR(IF(A39="","",MAX(0,M39-System_Config!$B$9)),"")</f>
        <v/>
      </c>
    </row>
    <row r="40" spans="1:14" ht="20.100000000000001" customHeight="1" x14ac:dyDescent="0.25">
      <c r="A40" s="34" t="str">
        <f>'NEW ACCOUNT'!A41</f>
        <v/>
      </c>
      <c r="B40" s="35" t="str">
        <f>IF('NEW ACCOUNT'!A41="","",'NEW ACCOUNT'!B41)</f>
        <v/>
      </c>
      <c r="C40" s="35" t="str">
        <f>IF('NEW ACCOUNT'!A41="","",'NEW ACCOUNT'!C41)</f>
        <v/>
      </c>
      <c r="D40" s="35" t="str">
        <f>IF('NEW ACCOUNT'!A41="","",'NEW ACCOUNT'!D41)</f>
        <v/>
      </c>
      <c r="E40" s="35" t="str">
        <f>IF('NEW ACCOUNT'!A41="","",'NEW ACCOUNT'!E41)</f>
        <v/>
      </c>
      <c r="F40" s="35" t="str">
        <f>IF('NEW ACCOUNT'!A41="","",'NEW ACCOUNT'!F41)</f>
        <v/>
      </c>
      <c r="G40" s="35" t="str">
        <f>IF('NEW ACCOUNT'!A41="","",'NEW ACCOUNT'!G41)</f>
        <v/>
      </c>
      <c r="H40" s="35" t="str">
        <f>IF('NEW ACCOUNT'!A41="","",'NEW ACCOUNT'!H41)</f>
        <v/>
      </c>
      <c r="I40" s="35" t="str">
        <f>IF('NEW ACCOUNT'!A41="","",'NEW ACCOUNT'!I41)</f>
        <v/>
      </c>
      <c r="J40" s="35" t="str">
        <f>IF('NEW ACCOUNT'!A41="","",'NEW ACCOUNT'!J41)</f>
        <v/>
      </c>
      <c r="K40" s="36" t="str">
        <f>IFERROR(IF(A40="","",SUMIF(DB_Savings!$A:$A,A40,DB_Savings!$F:$F)),"")</f>
        <v/>
      </c>
      <c r="L40" s="36" t="str">
        <f>IFERROR(IF(A40="","",SUMIF(DB_Withdrawals!$A:$A,A40,DB_Withdrawals!$G:$G)),"")</f>
        <v/>
      </c>
      <c r="M40" s="36" t="str">
        <f>IFERROR(IF(A40="","",IFERROR(H40,0)+IFERROR(SUMIF(DB_Savings!$A:$A,A40,DB_Savings!$F:$F),0)-IFERROR(SUMIF(DB_Withdrawals!$A:$A,A40,DB_Withdrawals!$G:$G),0)),"")</f>
        <v/>
      </c>
      <c r="N40" s="36" t="str">
        <f>IFERROR(IF(A40="","",MAX(0,M40-System_Config!$B$9)),"")</f>
        <v/>
      </c>
    </row>
    <row r="41" spans="1:14" ht="20.100000000000001" customHeight="1" x14ac:dyDescent="0.25">
      <c r="A41" s="37" t="str">
        <f>'NEW ACCOUNT'!A42</f>
        <v/>
      </c>
      <c r="B41" s="38" t="str">
        <f>IF('NEW ACCOUNT'!A42="","",'NEW ACCOUNT'!B42)</f>
        <v/>
      </c>
      <c r="C41" s="38" t="str">
        <f>IF('NEW ACCOUNT'!A42="","",'NEW ACCOUNT'!C42)</f>
        <v/>
      </c>
      <c r="D41" s="38" t="str">
        <f>IF('NEW ACCOUNT'!A42="","",'NEW ACCOUNT'!D42)</f>
        <v/>
      </c>
      <c r="E41" s="38" t="str">
        <f>IF('NEW ACCOUNT'!A42="","",'NEW ACCOUNT'!E42)</f>
        <v/>
      </c>
      <c r="F41" s="38" t="str">
        <f>IF('NEW ACCOUNT'!A42="","",'NEW ACCOUNT'!F42)</f>
        <v/>
      </c>
      <c r="G41" s="38" t="str">
        <f>IF('NEW ACCOUNT'!A42="","",'NEW ACCOUNT'!G42)</f>
        <v/>
      </c>
      <c r="H41" s="38" t="str">
        <f>IF('NEW ACCOUNT'!A42="","",'NEW ACCOUNT'!H42)</f>
        <v/>
      </c>
      <c r="I41" s="38" t="str">
        <f>IF('NEW ACCOUNT'!A42="","",'NEW ACCOUNT'!I42)</f>
        <v/>
      </c>
      <c r="J41" s="38" t="str">
        <f>IF('NEW ACCOUNT'!A42="","",'NEW ACCOUNT'!J42)</f>
        <v/>
      </c>
      <c r="K41" s="39" t="str">
        <f>IFERROR(IF(A41="","",SUMIF(DB_Savings!$A:$A,A41,DB_Savings!$F:$F)),"")</f>
        <v/>
      </c>
      <c r="L41" s="39" t="str">
        <f>IFERROR(IF(A41="","",SUMIF(DB_Withdrawals!$A:$A,A41,DB_Withdrawals!$G:$G)),"")</f>
        <v/>
      </c>
      <c r="M41" s="39" t="str">
        <f>IFERROR(IF(A41="","",IFERROR(H41,0)+IFERROR(SUMIF(DB_Savings!$A:$A,A41,DB_Savings!$F:$F),0)-IFERROR(SUMIF(DB_Withdrawals!$A:$A,A41,DB_Withdrawals!$G:$G),0)),"")</f>
        <v/>
      </c>
      <c r="N41" s="39" t="str">
        <f>IFERROR(IF(A41="","",MAX(0,M41-System_Config!$B$9)),"")</f>
        <v/>
      </c>
    </row>
    <row r="42" spans="1:14" ht="20.100000000000001" customHeight="1" x14ac:dyDescent="0.25">
      <c r="A42" s="34" t="str">
        <f>'NEW ACCOUNT'!A43</f>
        <v/>
      </c>
      <c r="B42" s="35" t="str">
        <f>IF('NEW ACCOUNT'!A43="","",'NEW ACCOUNT'!B43)</f>
        <v/>
      </c>
      <c r="C42" s="35" t="str">
        <f>IF('NEW ACCOUNT'!A43="","",'NEW ACCOUNT'!C43)</f>
        <v/>
      </c>
      <c r="D42" s="35" t="str">
        <f>IF('NEW ACCOUNT'!A43="","",'NEW ACCOUNT'!D43)</f>
        <v/>
      </c>
      <c r="E42" s="35" t="str">
        <f>IF('NEW ACCOUNT'!A43="","",'NEW ACCOUNT'!E43)</f>
        <v/>
      </c>
      <c r="F42" s="35" t="str">
        <f>IF('NEW ACCOUNT'!A43="","",'NEW ACCOUNT'!F43)</f>
        <v/>
      </c>
      <c r="G42" s="35" t="str">
        <f>IF('NEW ACCOUNT'!A43="","",'NEW ACCOUNT'!G43)</f>
        <v/>
      </c>
      <c r="H42" s="35" t="str">
        <f>IF('NEW ACCOUNT'!A43="","",'NEW ACCOUNT'!H43)</f>
        <v/>
      </c>
      <c r="I42" s="35" t="str">
        <f>IF('NEW ACCOUNT'!A43="","",'NEW ACCOUNT'!I43)</f>
        <v/>
      </c>
      <c r="J42" s="35" t="str">
        <f>IF('NEW ACCOUNT'!A43="","",'NEW ACCOUNT'!J43)</f>
        <v/>
      </c>
      <c r="K42" s="36" t="str">
        <f>IFERROR(IF(A42="","",SUMIF(DB_Savings!$A:$A,A42,DB_Savings!$F:$F)),"")</f>
        <v/>
      </c>
      <c r="L42" s="36" t="str">
        <f>IFERROR(IF(A42="","",SUMIF(DB_Withdrawals!$A:$A,A42,DB_Withdrawals!$G:$G)),"")</f>
        <v/>
      </c>
      <c r="M42" s="36" t="str">
        <f>IFERROR(IF(A42="","",IFERROR(H42,0)+IFERROR(SUMIF(DB_Savings!$A:$A,A42,DB_Savings!$F:$F),0)-IFERROR(SUMIF(DB_Withdrawals!$A:$A,A42,DB_Withdrawals!$G:$G),0)),"")</f>
        <v/>
      </c>
      <c r="N42" s="36" t="str">
        <f>IFERROR(IF(A42="","",MAX(0,M42-System_Config!$B$9)),"")</f>
        <v/>
      </c>
    </row>
    <row r="43" spans="1:14" ht="20.100000000000001" customHeight="1" x14ac:dyDescent="0.25">
      <c r="A43" s="37" t="str">
        <f>'NEW ACCOUNT'!A44</f>
        <v/>
      </c>
      <c r="B43" s="38" t="str">
        <f>IF('NEW ACCOUNT'!A44="","",'NEW ACCOUNT'!B44)</f>
        <v/>
      </c>
      <c r="C43" s="38" t="str">
        <f>IF('NEW ACCOUNT'!A44="","",'NEW ACCOUNT'!C44)</f>
        <v/>
      </c>
      <c r="D43" s="38" t="str">
        <f>IF('NEW ACCOUNT'!A44="","",'NEW ACCOUNT'!D44)</f>
        <v/>
      </c>
      <c r="E43" s="38" t="str">
        <f>IF('NEW ACCOUNT'!A44="","",'NEW ACCOUNT'!E44)</f>
        <v/>
      </c>
      <c r="F43" s="38" t="str">
        <f>IF('NEW ACCOUNT'!A44="","",'NEW ACCOUNT'!F44)</f>
        <v/>
      </c>
      <c r="G43" s="38" t="str">
        <f>IF('NEW ACCOUNT'!A44="","",'NEW ACCOUNT'!G44)</f>
        <v/>
      </c>
      <c r="H43" s="38" t="str">
        <f>IF('NEW ACCOUNT'!A44="","",'NEW ACCOUNT'!H44)</f>
        <v/>
      </c>
      <c r="I43" s="38" t="str">
        <f>IF('NEW ACCOUNT'!A44="","",'NEW ACCOUNT'!I44)</f>
        <v/>
      </c>
      <c r="J43" s="38" t="str">
        <f>IF('NEW ACCOUNT'!A44="","",'NEW ACCOUNT'!J44)</f>
        <v/>
      </c>
      <c r="K43" s="39" t="str">
        <f>IFERROR(IF(A43="","",SUMIF(DB_Savings!$A:$A,A43,DB_Savings!$F:$F)),"")</f>
        <v/>
      </c>
      <c r="L43" s="39" t="str">
        <f>IFERROR(IF(A43="","",SUMIF(DB_Withdrawals!$A:$A,A43,DB_Withdrawals!$G:$G)),"")</f>
        <v/>
      </c>
      <c r="M43" s="39" t="str">
        <f>IFERROR(IF(A43="","",IFERROR(H43,0)+IFERROR(SUMIF(DB_Savings!$A:$A,A43,DB_Savings!$F:$F),0)-IFERROR(SUMIF(DB_Withdrawals!$A:$A,A43,DB_Withdrawals!$G:$G),0)),"")</f>
        <v/>
      </c>
      <c r="N43" s="39" t="str">
        <f>IFERROR(IF(A43="","",MAX(0,M43-System_Config!$B$9)),"")</f>
        <v/>
      </c>
    </row>
    <row r="44" spans="1:14" ht="20.100000000000001" customHeight="1" x14ac:dyDescent="0.25">
      <c r="A44" s="34" t="str">
        <f>'NEW ACCOUNT'!A45</f>
        <v/>
      </c>
      <c r="B44" s="35" t="str">
        <f>IF('NEW ACCOUNT'!A45="","",'NEW ACCOUNT'!B45)</f>
        <v/>
      </c>
      <c r="C44" s="35" t="str">
        <f>IF('NEW ACCOUNT'!A45="","",'NEW ACCOUNT'!C45)</f>
        <v/>
      </c>
      <c r="D44" s="35" t="str">
        <f>IF('NEW ACCOUNT'!A45="","",'NEW ACCOUNT'!D45)</f>
        <v/>
      </c>
      <c r="E44" s="35" t="str">
        <f>IF('NEW ACCOUNT'!A45="","",'NEW ACCOUNT'!E45)</f>
        <v/>
      </c>
      <c r="F44" s="35" t="str">
        <f>IF('NEW ACCOUNT'!A45="","",'NEW ACCOUNT'!F45)</f>
        <v/>
      </c>
      <c r="G44" s="35" t="str">
        <f>IF('NEW ACCOUNT'!A45="","",'NEW ACCOUNT'!G45)</f>
        <v/>
      </c>
      <c r="H44" s="35" t="str">
        <f>IF('NEW ACCOUNT'!A45="","",'NEW ACCOUNT'!H45)</f>
        <v/>
      </c>
      <c r="I44" s="35" t="str">
        <f>IF('NEW ACCOUNT'!A45="","",'NEW ACCOUNT'!I45)</f>
        <v/>
      </c>
      <c r="J44" s="35" t="str">
        <f>IF('NEW ACCOUNT'!A45="","",'NEW ACCOUNT'!J45)</f>
        <v/>
      </c>
      <c r="K44" s="36" t="str">
        <f>IFERROR(IF(A44="","",SUMIF(DB_Savings!$A:$A,A44,DB_Savings!$F:$F)),"")</f>
        <v/>
      </c>
      <c r="L44" s="36" t="str">
        <f>IFERROR(IF(A44="","",SUMIF(DB_Withdrawals!$A:$A,A44,DB_Withdrawals!$G:$G)),"")</f>
        <v/>
      </c>
      <c r="M44" s="36" t="str">
        <f>IFERROR(IF(A44="","",IFERROR(H44,0)+IFERROR(SUMIF(DB_Savings!$A:$A,A44,DB_Savings!$F:$F),0)-IFERROR(SUMIF(DB_Withdrawals!$A:$A,A44,DB_Withdrawals!$G:$G),0)),"")</f>
        <v/>
      </c>
      <c r="N44" s="36" t="str">
        <f>IFERROR(IF(A44="","",MAX(0,M44-System_Config!$B$9)),"")</f>
        <v/>
      </c>
    </row>
    <row r="45" spans="1:14" ht="20.100000000000001" customHeight="1" x14ac:dyDescent="0.25">
      <c r="A45" s="37" t="str">
        <f>'NEW ACCOUNT'!A46</f>
        <v/>
      </c>
      <c r="B45" s="38" t="str">
        <f>IF('NEW ACCOUNT'!A46="","",'NEW ACCOUNT'!B46)</f>
        <v/>
      </c>
      <c r="C45" s="38" t="str">
        <f>IF('NEW ACCOUNT'!A46="","",'NEW ACCOUNT'!C46)</f>
        <v/>
      </c>
      <c r="D45" s="38" t="str">
        <f>IF('NEW ACCOUNT'!A46="","",'NEW ACCOUNT'!D46)</f>
        <v/>
      </c>
      <c r="E45" s="38" t="str">
        <f>IF('NEW ACCOUNT'!A46="","",'NEW ACCOUNT'!E46)</f>
        <v/>
      </c>
      <c r="F45" s="38" t="str">
        <f>IF('NEW ACCOUNT'!A46="","",'NEW ACCOUNT'!F46)</f>
        <v/>
      </c>
      <c r="G45" s="38" t="str">
        <f>IF('NEW ACCOUNT'!A46="","",'NEW ACCOUNT'!G46)</f>
        <v/>
      </c>
      <c r="H45" s="38" t="str">
        <f>IF('NEW ACCOUNT'!A46="","",'NEW ACCOUNT'!H46)</f>
        <v/>
      </c>
      <c r="I45" s="38" t="str">
        <f>IF('NEW ACCOUNT'!A46="","",'NEW ACCOUNT'!I46)</f>
        <v/>
      </c>
      <c r="J45" s="38" t="str">
        <f>IF('NEW ACCOUNT'!A46="","",'NEW ACCOUNT'!J46)</f>
        <v/>
      </c>
      <c r="K45" s="39" t="str">
        <f>IFERROR(IF(A45="","",SUMIF(DB_Savings!$A:$A,A45,DB_Savings!$F:$F)),"")</f>
        <v/>
      </c>
      <c r="L45" s="39" t="str">
        <f>IFERROR(IF(A45="","",SUMIF(DB_Withdrawals!$A:$A,A45,DB_Withdrawals!$G:$G)),"")</f>
        <v/>
      </c>
      <c r="M45" s="39" t="str">
        <f>IFERROR(IF(A45="","",IFERROR(H45,0)+IFERROR(SUMIF(DB_Savings!$A:$A,A45,DB_Savings!$F:$F),0)-IFERROR(SUMIF(DB_Withdrawals!$A:$A,A45,DB_Withdrawals!$G:$G),0)),"")</f>
        <v/>
      </c>
      <c r="N45" s="39" t="str">
        <f>IFERROR(IF(A45="","",MAX(0,M45-System_Config!$B$9)),"")</f>
        <v/>
      </c>
    </row>
    <row r="46" spans="1:14" ht="20.100000000000001" customHeight="1" x14ac:dyDescent="0.25">
      <c r="A46" s="34" t="str">
        <f>'NEW ACCOUNT'!A47</f>
        <v/>
      </c>
      <c r="B46" s="35" t="str">
        <f>IF('NEW ACCOUNT'!A47="","",'NEW ACCOUNT'!B47)</f>
        <v/>
      </c>
      <c r="C46" s="35" t="str">
        <f>IF('NEW ACCOUNT'!A47="","",'NEW ACCOUNT'!C47)</f>
        <v/>
      </c>
      <c r="D46" s="35" t="str">
        <f>IF('NEW ACCOUNT'!A47="","",'NEW ACCOUNT'!D47)</f>
        <v/>
      </c>
      <c r="E46" s="35" t="str">
        <f>IF('NEW ACCOUNT'!A47="","",'NEW ACCOUNT'!E47)</f>
        <v/>
      </c>
      <c r="F46" s="35" t="str">
        <f>IF('NEW ACCOUNT'!A47="","",'NEW ACCOUNT'!F47)</f>
        <v/>
      </c>
      <c r="G46" s="35" t="str">
        <f>IF('NEW ACCOUNT'!A47="","",'NEW ACCOUNT'!G47)</f>
        <v/>
      </c>
      <c r="H46" s="35" t="str">
        <f>IF('NEW ACCOUNT'!A47="","",'NEW ACCOUNT'!H47)</f>
        <v/>
      </c>
      <c r="I46" s="35" t="str">
        <f>IF('NEW ACCOUNT'!A47="","",'NEW ACCOUNT'!I47)</f>
        <v/>
      </c>
      <c r="J46" s="35" t="str">
        <f>IF('NEW ACCOUNT'!A47="","",'NEW ACCOUNT'!J47)</f>
        <v/>
      </c>
      <c r="K46" s="36" t="str">
        <f>IFERROR(IF(A46="","",SUMIF(DB_Savings!$A:$A,A46,DB_Savings!$F:$F)),"")</f>
        <v/>
      </c>
      <c r="L46" s="36" t="str">
        <f>IFERROR(IF(A46="","",SUMIF(DB_Withdrawals!$A:$A,A46,DB_Withdrawals!$G:$G)),"")</f>
        <v/>
      </c>
      <c r="M46" s="36" t="str">
        <f>IFERROR(IF(A46="","",IFERROR(H46,0)+IFERROR(SUMIF(DB_Savings!$A:$A,A46,DB_Savings!$F:$F),0)-IFERROR(SUMIF(DB_Withdrawals!$A:$A,A46,DB_Withdrawals!$G:$G),0)),"")</f>
        <v/>
      </c>
      <c r="N46" s="36" t="str">
        <f>IFERROR(IF(A46="","",MAX(0,M46-System_Config!$B$9)),"")</f>
        <v/>
      </c>
    </row>
    <row r="47" spans="1:14" ht="20.100000000000001" customHeight="1" x14ac:dyDescent="0.25">
      <c r="A47" s="37" t="str">
        <f>'NEW ACCOUNT'!A48</f>
        <v/>
      </c>
      <c r="B47" s="38" t="str">
        <f>IF('NEW ACCOUNT'!A48="","",'NEW ACCOUNT'!B48)</f>
        <v/>
      </c>
      <c r="C47" s="38" t="str">
        <f>IF('NEW ACCOUNT'!A48="","",'NEW ACCOUNT'!C48)</f>
        <v/>
      </c>
      <c r="D47" s="38" t="str">
        <f>IF('NEW ACCOUNT'!A48="","",'NEW ACCOUNT'!D48)</f>
        <v/>
      </c>
      <c r="E47" s="38" t="str">
        <f>IF('NEW ACCOUNT'!A48="","",'NEW ACCOUNT'!E48)</f>
        <v/>
      </c>
      <c r="F47" s="38" t="str">
        <f>IF('NEW ACCOUNT'!A48="","",'NEW ACCOUNT'!F48)</f>
        <v/>
      </c>
      <c r="G47" s="38" t="str">
        <f>IF('NEW ACCOUNT'!A48="","",'NEW ACCOUNT'!G48)</f>
        <v/>
      </c>
      <c r="H47" s="38" t="str">
        <f>IF('NEW ACCOUNT'!A48="","",'NEW ACCOUNT'!H48)</f>
        <v/>
      </c>
      <c r="I47" s="38" t="str">
        <f>IF('NEW ACCOUNT'!A48="","",'NEW ACCOUNT'!I48)</f>
        <v/>
      </c>
      <c r="J47" s="38" t="str">
        <f>IF('NEW ACCOUNT'!A48="","",'NEW ACCOUNT'!J48)</f>
        <v/>
      </c>
      <c r="K47" s="39" t="str">
        <f>IFERROR(IF(A47="","",SUMIF(DB_Savings!$A:$A,A47,DB_Savings!$F:$F)),"")</f>
        <v/>
      </c>
      <c r="L47" s="39" t="str">
        <f>IFERROR(IF(A47="","",SUMIF(DB_Withdrawals!$A:$A,A47,DB_Withdrawals!$G:$G)),"")</f>
        <v/>
      </c>
      <c r="M47" s="39" t="str">
        <f>IFERROR(IF(A47="","",IFERROR(H47,0)+IFERROR(SUMIF(DB_Savings!$A:$A,A47,DB_Savings!$F:$F),0)-IFERROR(SUMIF(DB_Withdrawals!$A:$A,A47,DB_Withdrawals!$G:$G),0)),"")</f>
        <v/>
      </c>
      <c r="N47" s="39" t="str">
        <f>IFERROR(IF(A47="","",MAX(0,M47-System_Config!$B$9)),"")</f>
        <v/>
      </c>
    </row>
    <row r="48" spans="1:14" ht="20.100000000000001" customHeight="1" x14ac:dyDescent="0.25">
      <c r="A48" s="34" t="str">
        <f>'NEW ACCOUNT'!A49</f>
        <v/>
      </c>
      <c r="B48" s="35" t="str">
        <f>IF('NEW ACCOUNT'!A49="","",'NEW ACCOUNT'!B49)</f>
        <v/>
      </c>
      <c r="C48" s="35" t="str">
        <f>IF('NEW ACCOUNT'!A49="","",'NEW ACCOUNT'!C49)</f>
        <v/>
      </c>
      <c r="D48" s="35" t="str">
        <f>IF('NEW ACCOUNT'!A49="","",'NEW ACCOUNT'!D49)</f>
        <v/>
      </c>
      <c r="E48" s="35" t="str">
        <f>IF('NEW ACCOUNT'!A49="","",'NEW ACCOUNT'!E49)</f>
        <v/>
      </c>
      <c r="F48" s="35" t="str">
        <f>IF('NEW ACCOUNT'!A49="","",'NEW ACCOUNT'!F49)</f>
        <v/>
      </c>
      <c r="G48" s="35" t="str">
        <f>IF('NEW ACCOUNT'!A49="","",'NEW ACCOUNT'!G49)</f>
        <v/>
      </c>
      <c r="H48" s="35" t="str">
        <f>IF('NEW ACCOUNT'!A49="","",'NEW ACCOUNT'!H49)</f>
        <v/>
      </c>
      <c r="I48" s="35" t="str">
        <f>IF('NEW ACCOUNT'!A49="","",'NEW ACCOUNT'!I49)</f>
        <v/>
      </c>
      <c r="J48" s="35" t="str">
        <f>IF('NEW ACCOUNT'!A49="","",'NEW ACCOUNT'!J49)</f>
        <v/>
      </c>
      <c r="K48" s="36" t="str">
        <f>IFERROR(IF(A48="","",SUMIF(DB_Savings!$A:$A,A48,DB_Savings!$F:$F)),"")</f>
        <v/>
      </c>
      <c r="L48" s="36" t="str">
        <f>IFERROR(IF(A48="","",SUMIF(DB_Withdrawals!$A:$A,A48,DB_Withdrawals!$G:$G)),"")</f>
        <v/>
      </c>
      <c r="M48" s="36" t="str">
        <f>IFERROR(IF(A48="","",IFERROR(H48,0)+IFERROR(SUMIF(DB_Savings!$A:$A,A48,DB_Savings!$F:$F),0)-IFERROR(SUMIF(DB_Withdrawals!$A:$A,A48,DB_Withdrawals!$G:$G),0)),"")</f>
        <v/>
      </c>
      <c r="N48" s="36" t="str">
        <f>IFERROR(IF(A48="","",MAX(0,M48-System_Config!$B$9)),"")</f>
        <v/>
      </c>
    </row>
    <row r="49" spans="1:14" ht="20.100000000000001" customHeight="1" x14ac:dyDescent="0.25">
      <c r="A49" s="37" t="str">
        <f>'NEW ACCOUNT'!A50</f>
        <v/>
      </c>
      <c r="B49" s="38" t="str">
        <f>IF('NEW ACCOUNT'!A50="","",'NEW ACCOUNT'!B50)</f>
        <v/>
      </c>
      <c r="C49" s="38" t="str">
        <f>IF('NEW ACCOUNT'!A50="","",'NEW ACCOUNT'!C50)</f>
        <v/>
      </c>
      <c r="D49" s="38" t="str">
        <f>IF('NEW ACCOUNT'!A50="","",'NEW ACCOUNT'!D50)</f>
        <v/>
      </c>
      <c r="E49" s="38" t="str">
        <f>IF('NEW ACCOUNT'!A50="","",'NEW ACCOUNT'!E50)</f>
        <v/>
      </c>
      <c r="F49" s="38" t="str">
        <f>IF('NEW ACCOUNT'!A50="","",'NEW ACCOUNT'!F50)</f>
        <v/>
      </c>
      <c r="G49" s="38" t="str">
        <f>IF('NEW ACCOUNT'!A50="","",'NEW ACCOUNT'!G50)</f>
        <v/>
      </c>
      <c r="H49" s="38" t="str">
        <f>IF('NEW ACCOUNT'!A50="","",'NEW ACCOUNT'!H50)</f>
        <v/>
      </c>
      <c r="I49" s="38" t="str">
        <f>IF('NEW ACCOUNT'!A50="","",'NEW ACCOUNT'!I50)</f>
        <v/>
      </c>
      <c r="J49" s="38" t="str">
        <f>IF('NEW ACCOUNT'!A50="","",'NEW ACCOUNT'!J50)</f>
        <v/>
      </c>
      <c r="K49" s="39" t="str">
        <f>IFERROR(IF(A49="","",SUMIF(DB_Savings!$A:$A,A49,DB_Savings!$F:$F)),"")</f>
        <v/>
      </c>
      <c r="L49" s="39" t="str">
        <f>IFERROR(IF(A49="","",SUMIF(DB_Withdrawals!$A:$A,A49,DB_Withdrawals!$G:$G)),"")</f>
        <v/>
      </c>
      <c r="M49" s="39" t="str">
        <f>IFERROR(IF(A49="","",IFERROR(H49,0)+IFERROR(SUMIF(DB_Savings!$A:$A,A49,DB_Savings!$F:$F),0)-IFERROR(SUMIF(DB_Withdrawals!$A:$A,A49,DB_Withdrawals!$G:$G),0)),"")</f>
        <v/>
      </c>
      <c r="N49" s="39" t="str">
        <f>IFERROR(IF(A49="","",MAX(0,M49-System_Config!$B$9)),"")</f>
        <v/>
      </c>
    </row>
    <row r="50" spans="1:14" ht="20.100000000000001" customHeight="1" x14ac:dyDescent="0.25">
      <c r="A50" s="34" t="str">
        <f>'NEW ACCOUNT'!A51</f>
        <v/>
      </c>
      <c r="B50" s="35" t="str">
        <f>IF('NEW ACCOUNT'!A51="","",'NEW ACCOUNT'!B51)</f>
        <v/>
      </c>
      <c r="C50" s="35" t="str">
        <f>IF('NEW ACCOUNT'!A51="","",'NEW ACCOUNT'!C51)</f>
        <v/>
      </c>
      <c r="D50" s="35" t="str">
        <f>IF('NEW ACCOUNT'!A51="","",'NEW ACCOUNT'!D51)</f>
        <v/>
      </c>
      <c r="E50" s="35" t="str">
        <f>IF('NEW ACCOUNT'!A51="","",'NEW ACCOUNT'!E51)</f>
        <v/>
      </c>
      <c r="F50" s="35" t="str">
        <f>IF('NEW ACCOUNT'!A51="","",'NEW ACCOUNT'!F51)</f>
        <v/>
      </c>
      <c r="G50" s="35" t="str">
        <f>IF('NEW ACCOUNT'!A51="","",'NEW ACCOUNT'!G51)</f>
        <v/>
      </c>
      <c r="H50" s="35" t="str">
        <f>IF('NEW ACCOUNT'!A51="","",'NEW ACCOUNT'!H51)</f>
        <v/>
      </c>
      <c r="I50" s="35" t="str">
        <f>IF('NEW ACCOUNT'!A51="","",'NEW ACCOUNT'!I51)</f>
        <v/>
      </c>
      <c r="J50" s="35" t="str">
        <f>IF('NEW ACCOUNT'!A51="","",'NEW ACCOUNT'!J51)</f>
        <v/>
      </c>
      <c r="K50" s="36" t="str">
        <f>IFERROR(IF(A50="","",SUMIF(DB_Savings!$A:$A,A50,DB_Savings!$F:$F)),"")</f>
        <v/>
      </c>
      <c r="L50" s="36" t="str">
        <f>IFERROR(IF(A50="","",SUMIF(DB_Withdrawals!$A:$A,A50,DB_Withdrawals!$G:$G)),"")</f>
        <v/>
      </c>
      <c r="M50" s="36" t="str">
        <f>IFERROR(IF(A50="","",IFERROR(H50,0)+IFERROR(SUMIF(DB_Savings!$A:$A,A50,DB_Savings!$F:$F),0)-IFERROR(SUMIF(DB_Withdrawals!$A:$A,A50,DB_Withdrawals!$G:$G),0)),"")</f>
        <v/>
      </c>
      <c r="N50" s="36" t="str">
        <f>IFERROR(IF(A50="","",MAX(0,M50-System_Config!$B$9)),"")</f>
        <v/>
      </c>
    </row>
    <row r="51" spans="1:14" ht="20.100000000000001" customHeight="1" x14ac:dyDescent="0.25">
      <c r="A51" s="37" t="str">
        <f>'NEW ACCOUNT'!A52</f>
        <v/>
      </c>
      <c r="B51" s="38" t="str">
        <f>IF('NEW ACCOUNT'!A52="","",'NEW ACCOUNT'!B52)</f>
        <v/>
      </c>
      <c r="C51" s="38" t="str">
        <f>IF('NEW ACCOUNT'!A52="","",'NEW ACCOUNT'!C52)</f>
        <v/>
      </c>
      <c r="D51" s="38" t="str">
        <f>IF('NEW ACCOUNT'!A52="","",'NEW ACCOUNT'!D52)</f>
        <v/>
      </c>
      <c r="E51" s="38" t="str">
        <f>IF('NEW ACCOUNT'!A52="","",'NEW ACCOUNT'!E52)</f>
        <v/>
      </c>
      <c r="F51" s="38" t="str">
        <f>IF('NEW ACCOUNT'!A52="","",'NEW ACCOUNT'!F52)</f>
        <v/>
      </c>
      <c r="G51" s="38" t="str">
        <f>IF('NEW ACCOUNT'!A52="","",'NEW ACCOUNT'!G52)</f>
        <v/>
      </c>
      <c r="H51" s="38" t="str">
        <f>IF('NEW ACCOUNT'!A52="","",'NEW ACCOUNT'!H52)</f>
        <v/>
      </c>
      <c r="I51" s="38" t="str">
        <f>IF('NEW ACCOUNT'!A52="","",'NEW ACCOUNT'!I52)</f>
        <v/>
      </c>
      <c r="J51" s="38" t="str">
        <f>IF('NEW ACCOUNT'!A52="","",'NEW ACCOUNT'!J52)</f>
        <v/>
      </c>
      <c r="K51" s="39" t="str">
        <f>IFERROR(IF(A51="","",SUMIF(DB_Savings!$A:$A,A51,DB_Savings!$F:$F)),"")</f>
        <v/>
      </c>
      <c r="L51" s="39" t="str">
        <f>IFERROR(IF(A51="","",SUMIF(DB_Withdrawals!$A:$A,A51,DB_Withdrawals!$G:$G)),"")</f>
        <v/>
      </c>
      <c r="M51" s="39" t="str">
        <f>IFERROR(IF(A51="","",IFERROR(H51,0)+IFERROR(SUMIF(DB_Savings!$A:$A,A51,DB_Savings!$F:$F),0)-IFERROR(SUMIF(DB_Withdrawals!$A:$A,A51,DB_Withdrawals!$G:$G),0)),"")</f>
        <v/>
      </c>
      <c r="N51" s="39" t="str">
        <f>IFERROR(IF(A51="","",MAX(0,M51-System_Config!$B$9)),"")</f>
        <v/>
      </c>
    </row>
    <row r="52" spans="1:14" ht="20.100000000000001" customHeight="1" x14ac:dyDescent="0.25">
      <c r="A52" s="34" t="str">
        <f>'NEW ACCOUNT'!A53</f>
        <v/>
      </c>
      <c r="B52" s="35" t="str">
        <f>IF('NEW ACCOUNT'!A53="","",'NEW ACCOUNT'!B53)</f>
        <v/>
      </c>
      <c r="C52" s="35" t="str">
        <f>IF('NEW ACCOUNT'!A53="","",'NEW ACCOUNT'!C53)</f>
        <v/>
      </c>
      <c r="D52" s="35" t="str">
        <f>IF('NEW ACCOUNT'!A53="","",'NEW ACCOUNT'!D53)</f>
        <v/>
      </c>
      <c r="E52" s="35" t="str">
        <f>IF('NEW ACCOUNT'!A53="","",'NEW ACCOUNT'!E53)</f>
        <v/>
      </c>
      <c r="F52" s="35" t="str">
        <f>IF('NEW ACCOUNT'!A53="","",'NEW ACCOUNT'!F53)</f>
        <v/>
      </c>
      <c r="G52" s="35" t="str">
        <f>IF('NEW ACCOUNT'!A53="","",'NEW ACCOUNT'!G53)</f>
        <v/>
      </c>
      <c r="H52" s="35" t="str">
        <f>IF('NEW ACCOUNT'!A53="","",'NEW ACCOUNT'!H53)</f>
        <v/>
      </c>
      <c r="I52" s="35" t="str">
        <f>IF('NEW ACCOUNT'!A53="","",'NEW ACCOUNT'!I53)</f>
        <v/>
      </c>
      <c r="J52" s="35" t="str">
        <f>IF('NEW ACCOUNT'!A53="","",'NEW ACCOUNT'!J53)</f>
        <v/>
      </c>
      <c r="K52" s="36" t="str">
        <f>IFERROR(IF(A52="","",SUMIF(DB_Savings!$A:$A,A52,DB_Savings!$F:$F)),"")</f>
        <v/>
      </c>
      <c r="L52" s="36" t="str">
        <f>IFERROR(IF(A52="","",SUMIF(DB_Withdrawals!$A:$A,A52,DB_Withdrawals!$G:$G)),"")</f>
        <v/>
      </c>
      <c r="M52" s="36" t="str">
        <f>IFERROR(IF(A52="","",IFERROR(H52,0)+IFERROR(SUMIF(DB_Savings!$A:$A,A52,DB_Savings!$F:$F),0)-IFERROR(SUMIF(DB_Withdrawals!$A:$A,A52,DB_Withdrawals!$G:$G),0)),"")</f>
        <v/>
      </c>
      <c r="N52" s="36" t="str">
        <f>IFERROR(IF(A52="","",MAX(0,M52-System_Config!$B$9)),"")</f>
        <v/>
      </c>
    </row>
    <row r="53" spans="1:14" ht="20.100000000000001" customHeight="1" x14ac:dyDescent="0.25">
      <c r="A53" s="37" t="str">
        <f>'NEW ACCOUNT'!A54</f>
        <v/>
      </c>
      <c r="B53" s="38" t="str">
        <f>IF('NEW ACCOUNT'!A54="","",'NEW ACCOUNT'!B54)</f>
        <v/>
      </c>
      <c r="C53" s="38" t="str">
        <f>IF('NEW ACCOUNT'!A54="","",'NEW ACCOUNT'!C54)</f>
        <v/>
      </c>
      <c r="D53" s="38" t="str">
        <f>IF('NEW ACCOUNT'!A54="","",'NEW ACCOUNT'!D54)</f>
        <v/>
      </c>
      <c r="E53" s="38" t="str">
        <f>IF('NEW ACCOUNT'!A54="","",'NEW ACCOUNT'!E54)</f>
        <v/>
      </c>
      <c r="F53" s="38" t="str">
        <f>IF('NEW ACCOUNT'!A54="","",'NEW ACCOUNT'!F54)</f>
        <v/>
      </c>
      <c r="G53" s="38" t="str">
        <f>IF('NEW ACCOUNT'!A54="","",'NEW ACCOUNT'!G54)</f>
        <v/>
      </c>
      <c r="H53" s="38" t="str">
        <f>IF('NEW ACCOUNT'!A54="","",'NEW ACCOUNT'!H54)</f>
        <v/>
      </c>
      <c r="I53" s="38" t="str">
        <f>IF('NEW ACCOUNT'!A54="","",'NEW ACCOUNT'!I54)</f>
        <v/>
      </c>
      <c r="J53" s="38" t="str">
        <f>IF('NEW ACCOUNT'!A54="","",'NEW ACCOUNT'!J54)</f>
        <v/>
      </c>
      <c r="K53" s="39" t="str">
        <f>IFERROR(IF(A53="","",SUMIF(DB_Savings!$A:$A,A53,DB_Savings!$F:$F)),"")</f>
        <v/>
      </c>
      <c r="L53" s="39" t="str">
        <f>IFERROR(IF(A53="","",SUMIF(DB_Withdrawals!$A:$A,A53,DB_Withdrawals!$G:$G)),"")</f>
        <v/>
      </c>
      <c r="M53" s="39" t="str">
        <f>IFERROR(IF(A53="","",IFERROR(H53,0)+IFERROR(SUMIF(DB_Savings!$A:$A,A53,DB_Savings!$F:$F),0)-IFERROR(SUMIF(DB_Withdrawals!$A:$A,A53,DB_Withdrawals!$G:$G),0)),"")</f>
        <v/>
      </c>
      <c r="N53" s="39" t="str">
        <f>IFERROR(IF(A53="","",MAX(0,M53-System_Config!$B$9)),"")</f>
        <v/>
      </c>
    </row>
    <row r="54" spans="1:14" ht="20.100000000000001" customHeight="1" x14ac:dyDescent="0.25">
      <c r="A54" s="34" t="str">
        <f>'NEW ACCOUNT'!A55</f>
        <v/>
      </c>
      <c r="B54" s="35" t="str">
        <f>IF('NEW ACCOUNT'!A55="","",'NEW ACCOUNT'!B55)</f>
        <v/>
      </c>
      <c r="C54" s="35" t="str">
        <f>IF('NEW ACCOUNT'!A55="","",'NEW ACCOUNT'!C55)</f>
        <v/>
      </c>
      <c r="D54" s="35" t="str">
        <f>IF('NEW ACCOUNT'!A55="","",'NEW ACCOUNT'!D55)</f>
        <v/>
      </c>
      <c r="E54" s="35" t="str">
        <f>IF('NEW ACCOUNT'!A55="","",'NEW ACCOUNT'!E55)</f>
        <v/>
      </c>
      <c r="F54" s="35" t="str">
        <f>IF('NEW ACCOUNT'!A55="","",'NEW ACCOUNT'!F55)</f>
        <v/>
      </c>
      <c r="G54" s="35" t="str">
        <f>IF('NEW ACCOUNT'!A55="","",'NEW ACCOUNT'!G55)</f>
        <v/>
      </c>
      <c r="H54" s="35" t="str">
        <f>IF('NEW ACCOUNT'!A55="","",'NEW ACCOUNT'!H55)</f>
        <v/>
      </c>
      <c r="I54" s="35" t="str">
        <f>IF('NEW ACCOUNT'!A55="","",'NEW ACCOUNT'!I55)</f>
        <v/>
      </c>
      <c r="J54" s="35" t="str">
        <f>IF('NEW ACCOUNT'!A55="","",'NEW ACCOUNT'!J55)</f>
        <v/>
      </c>
      <c r="K54" s="36" t="str">
        <f>IFERROR(IF(A54="","",SUMIF(DB_Savings!$A:$A,A54,DB_Savings!$F:$F)),"")</f>
        <v/>
      </c>
      <c r="L54" s="36" t="str">
        <f>IFERROR(IF(A54="","",SUMIF(DB_Withdrawals!$A:$A,A54,DB_Withdrawals!$G:$G)),"")</f>
        <v/>
      </c>
      <c r="M54" s="36" t="str">
        <f>IFERROR(IF(A54="","",IFERROR(H54,0)+IFERROR(SUMIF(DB_Savings!$A:$A,A54,DB_Savings!$F:$F),0)-IFERROR(SUMIF(DB_Withdrawals!$A:$A,A54,DB_Withdrawals!$G:$G),0)),"")</f>
        <v/>
      </c>
      <c r="N54" s="36" t="str">
        <f>IFERROR(IF(A54="","",MAX(0,M54-System_Config!$B$9)),"")</f>
        <v/>
      </c>
    </row>
    <row r="55" spans="1:14" ht="20.100000000000001" customHeight="1" x14ac:dyDescent="0.25">
      <c r="A55" s="37" t="str">
        <f>'NEW ACCOUNT'!A56</f>
        <v/>
      </c>
      <c r="B55" s="38" t="str">
        <f>IF('NEW ACCOUNT'!A56="","",'NEW ACCOUNT'!B56)</f>
        <v/>
      </c>
      <c r="C55" s="38" t="str">
        <f>IF('NEW ACCOUNT'!A56="","",'NEW ACCOUNT'!C56)</f>
        <v/>
      </c>
      <c r="D55" s="38" t="str">
        <f>IF('NEW ACCOUNT'!A56="","",'NEW ACCOUNT'!D56)</f>
        <v/>
      </c>
      <c r="E55" s="38" t="str">
        <f>IF('NEW ACCOUNT'!A56="","",'NEW ACCOUNT'!E56)</f>
        <v/>
      </c>
      <c r="F55" s="38" t="str">
        <f>IF('NEW ACCOUNT'!A56="","",'NEW ACCOUNT'!F56)</f>
        <v/>
      </c>
      <c r="G55" s="38" t="str">
        <f>IF('NEW ACCOUNT'!A56="","",'NEW ACCOUNT'!G56)</f>
        <v/>
      </c>
      <c r="H55" s="38" t="str">
        <f>IF('NEW ACCOUNT'!A56="","",'NEW ACCOUNT'!H56)</f>
        <v/>
      </c>
      <c r="I55" s="38" t="str">
        <f>IF('NEW ACCOUNT'!A56="","",'NEW ACCOUNT'!I56)</f>
        <v/>
      </c>
      <c r="J55" s="38" t="str">
        <f>IF('NEW ACCOUNT'!A56="","",'NEW ACCOUNT'!J56)</f>
        <v/>
      </c>
      <c r="K55" s="39" t="str">
        <f>IFERROR(IF(A55="","",SUMIF(DB_Savings!$A:$A,A55,DB_Savings!$F:$F)),"")</f>
        <v/>
      </c>
      <c r="L55" s="39" t="str">
        <f>IFERROR(IF(A55="","",SUMIF(DB_Withdrawals!$A:$A,A55,DB_Withdrawals!$G:$G)),"")</f>
        <v/>
      </c>
      <c r="M55" s="39" t="str">
        <f>IFERROR(IF(A55="","",IFERROR(H55,0)+IFERROR(SUMIF(DB_Savings!$A:$A,A55,DB_Savings!$F:$F),0)-IFERROR(SUMIF(DB_Withdrawals!$A:$A,A55,DB_Withdrawals!$G:$G),0)),"")</f>
        <v/>
      </c>
      <c r="N55" s="39" t="str">
        <f>IFERROR(IF(A55="","",MAX(0,M55-System_Config!$B$9)),"")</f>
        <v/>
      </c>
    </row>
    <row r="56" spans="1:14" ht="20.100000000000001" customHeight="1" x14ac:dyDescent="0.25">
      <c r="A56" s="34" t="str">
        <f>'NEW ACCOUNT'!A57</f>
        <v/>
      </c>
      <c r="B56" s="35" t="str">
        <f>IF('NEW ACCOUNT'!A57="","",'NEW ACCOUNT'!B57)</f>
        <v/>
      </c>
      <c r="C56" s="35" t="str">
        <f>IF('NEW ACCOUNT'!A57="","",'NEW ACCOUNT'!C57)</f>
        <v/>
      </c>
      <c r="D56" s="35" t="str">
        <f>IF('NEW ACCOUNT'!A57="","",'NEW ACCOUNT'!D57)</f>
        <v/>
      </c>
      <c r="E56" s="35" t="str">
        <f>IF('NEW ACCOUNT'!A57="","",'NEW ACCOUNT'!E57)</f>
        <v/>
      </c>
      <c r="F56" s="35" t="str">
        <f>IF('NEW ACCOUNT'!A57="","",'NEW ACCOUNT'!F57)</f>
        <v/>
      </c>
      <c r="G56" s="35" t="str">
        <f>IF('NEW ACCOUNT'!A57="","",'NEW ACCOUNT'!G57)</f>
        <v/>
      </c>
      <c r="H56" s="35" t="str">
        <f>IF('NEW ACCOUNT'!A57="","",'NEW ACCOUNT'!H57)</f>
        <v/>
      </c>
      <c r="I56" s="35" t="str">
        <f>IF('NEW ACCOUNT'!A57="","",'NEW ACCOUNT'!I57)</f>
        <v/>
      </c>
      <c r="J56" s="35" t="str">
        <f>IF('NEW ACCOUNT'!A57="","",'NEW ACCOUNT'!J57)</f>
        <v/>
      </c>
      <c r="K56" s="36" t="str">
        <f>IFERROR(IF(A56="","",SUMIF(DB_Savings!$A:$A,A56,DB_Savings!$F:$F)),"")</f>
        <v/>
      </c>
      <c r="L56" s="36" t="str">
        <f>IFERROR(IF(A56="","",SUMIF(DB_Withdrawals!$A:$A,A56,DB_Withdrawals!$G:$G)),"")</f>
        <v/>
      </c>
      <c r="M56" s="36" t="str">
        <f>IFERROR(IF(A56="","",IFERROR(H56,0)+IFERROR(SUMIF(DB_Savings!$A:$A,A56,DB_Savings!$F:$F),0)-IFERROR(SUMIF(DB_Withdrawals!$A:$A,A56,DB_Withdrawals!$G:$G),0)),"")</f>
        <v/>
      </c>
      <c r="N56" s="36" t="str">
        <f>IFERROR(IF(A56="","",MAX(0,M56-System_Config!$B$9)),"")</f>
        <v/>
      </c>
    </row>
    <row r="57" spans="1:14" ht="20.100000000000001" customHeight="1" x14ac:dyDescent="0.25">
      <c r="A57" s="37" t="str">
        <f>'NEW ACCOUNT'!A58</f>
        <v/>
      </c>
      <c r="B57" s="38" t="str">
        <f>IF('NEW ACCOUNT'!A58="","",'NEW ACCOUNT'!B58)</f>
        <v/>
      </c>
      <c r="C57" s="38" t="str">
        <f>IF('NEW ACCOUNT'!A58="","",'NEW ACCOUNT'!C58)</f>
        <v/>
      </c>
      <c r="D57" s="38" t="str">
        <f>IF('NEW ACCOUNT'!A58="","",'NEW ACCOUNT'!D58)</f>
        <v/>
      </c>
      <c r="E57" s="38" t="str">
        <f>IF('NEW ACCOUNT'!A58="","",'NEW ACCOUNT'!E58)</f>
        <v/>
      </c>
      <c r="F57" s="38" t="str">
        <f>IF('NEW ACCOUNT'!A58="","",'NEW ACCOUNT'!F58)</f>
        <v/>
      </c>
      <c r="G57" s="38" t="str">
        <f>IF('NEW ACCOUNT'!A58="","",'NEW ACCOUNT'!G58)</f>
        <v/>
      </c>
      <c r="H57" s="38" t="str">
        <f>IF('NEW ACCOUNT'!A58="","",'NEW ACCOUNT'!H58)</f>
        <v/>
      </c>
      <c r="I57" s="38" t="str">
        <f>IF('NEW ACCOUNT'!A58="","",'NEW ACCOUNT'!I58)</f>
        <v/>
      </c>
      <c r="J57" s="38" t="str">
        <f>IF('NEW ACCOUNT'!A58="","",'NEW ACCOUNT'!J58)</f>
        <v/>
      </c>
      <c r="K57" s="39" t="str">
        <f>IFERROR(IF(A57="","",SUMIF(DB_Savings!$A:$A,A57,DB_Savings!$F:$F)),"")</f>
        <v/>
      </c>
      <c r="L57" s="39" t="str">
        <f>IFERROR(IF(A57="","",SUMIF(DB_Withdrawals!$A:$A,A57,DB_Withdrawals!$G:$G)),"")</f>
        <v/>
      </c>
      <c r="M57" s="39" t="str">
        <f>IFERROR(IF(A57="","",IFERROR(H57,0)+IFERROR(SUMIF(DB_Savings!$A:$A,A57,DB_Savings!$F:$F),0)-IFERROR(SUMIF(DB_Withdrawals!$A:$A,A57,DB_Withdrawals!$G:$G),0)),"")</f>
        <v/>
      </c>
      <c r="N57" s="39" t="str">
        <f>IFERROR(IF(A57="","",MAX(0,M57-System_Config!$B$9)),"")</f>
        <v/>
      </c>
    </row>
    <row r="58" spans="1:14" ht="20.100000000000001" customHeight="1" x14ac:dyDescent="0.25">
      <c r="A58" s="34" t="str">
        <f>'NEW ACCOUNT'!A59</f>
        <v/>
      </c>
      <c r="B58" s="35" t="str">
        <f>IF('NEW ACCOUNT'!A59="","",'NEW ACCOUNT'!B59)</f>
        <v/>
      </c>
      <c r="C58" s="35" t="str">
        <f>IF('NEW ACCOUNT'!A59="","",'NEW ACCOUNT'!C59)</f>
        <v/>
      </c>
      <c r="D58" s="35" t="str">
        <f>IF('NEW ACCOUNT'!A59="","",'NEW ACCOUNT'!D59)</f>
        <v/>
      </c>
      <c r="E58" s="35" t="str">
        <f>IF('NEW ACCOUNT'!A59="","",'NEW ACCOUNT'!E59)</f>
        <v/>
      </c>
      <c r="F58" s="35" t="str">
        <f>IF('NEW ACCOUNT'!A59="","",'NEW ACCOUNT'!F59)</f>
        <v/>
      </c>
      <c r="G58" s="35" t="str">
        <f>IF('NEW ACCOUNT'!A59="","",'NEW ACCOUNT'!G59)</f>
        <v/>
      </c>
      <c r="H58" s="35" t="str">
        <f>IF('NEW ACCOUNT'!A59="","",'NEW ACCOUNT'!H59)</f>
        <v/>
      </c>
      <c r="I58" s="35" t="str">
        <f>IF('NEW ACCOUNT'!A59="","",'NEW ACCOUNT'!I59)</f>
        <v/>
      </c>
      <c r="J58" s="35" t="str">
        <f>IF('NEW ACCOUNT'!A59="","",'NEW ACCOUNT'!J59)</f>
        <v/>
      </c>
      <c r="K58" s="36" t="str">
        <f>IFERROR(IF(A58="","",SUMIF(DB_Savings!$A:$A,A58,DB_Savings!$F:$F)),"")</f>
        <v/>
      </c>
      <c r="L58" s="36" t="str">
        <f>IFERROR(IF(A58="","",SUMIF(DB_Withdrawals!$A:$A,A58,DB_Withdrawals!$G:$G)),"")</f>
        <v/>
      </c>
      <c r="M58" s="36" t="str">
        <f>IFERROR(IF(A58="","",IFERROR(H58,0)+IFERROR(SUMIF(DB_Savings!$A:$A,A58,DB_Savings!$F:$F),0)-IFERROR(SUMIF(DB_Withdrawals!$A:$A,A58,DB_Withdrawals!$G:$G),0)),"")</f>
        <v/>
      </c>
      <c r="N58" s="36" t="str">
        <f>IFERROR(IF(A58="","",MAX(0,M58-System_Config!$B$9)),"")</f>
        <v/>
      </c>
    </row>
    <row r="59" spans="1:14" ht="20.100000000000001" customHeight="1" x14ac:dyDescent="0.25">
      <c r="A59" s="37" t="str">
        <f>'NEW ACCOUNT'!A60</f>
        <v/>
      </c>
      <c r="B59" s="38" t="str">
        <f>IF('NEW ACCOUNT'!A60="","",'NEW ACCOUNT'!B60)</f>
        <v/>
      </c>
      <c r="C59" s="38" t="str">
        <f>IF('NEW ACCOUNT'!A60="","",'NEW ACCOUNT'!C60)</f>
        <v/>
      </c>
      <c r="D59" s="38" t="str">
        <f>IF('NEW ACCOUNT'!A60="","",'NEW ACCOUNT'!D60)</f>
        <v/>
      </c>
      <c r="E59" s="38" t="str">
        <f>IF('NEW ACCOUNT'!A60="","",'NEW ACCOUNT'!E60)</f>
        <v/>
      </c>
      <c r="F59" s="38" t="str">
        <f>IF('NEW ACCOUNT'!A60="","",'NEW ACCOUNT'!F60)</f>
        <v/>
      </c>
      <c r="G59" s="38" t="str">
        <f>IF('NEW ACCOUNT'!A60="","",'NEW ACCOUNT'!G60)</f>
        <v/>
      </c>
      <c r="H59" s="38" t="str">
        <f>IF('NEW ACCOUNT'!A60="","",'NEW ACCOUNT'!H60)</f>
        <v/>
      </c>
      <c r="I59" s="38" t="str">
        <f>IF('NEW ACCOUNT'!A60="","",'NEW ACCOUNT'!I60)</f>
        <v/>
      </c>
      <c r="J59" s="38" t="str">
        <f>IF('NEW ACCOUNT'!A60="","",'NEW ACCOUNT'!J60)</f>
        <v/>
      </c>
      <c r="K59" s="39" t="str">
        <f>IFERROR(IF(A59="","",SUMIF(DB_Savings!$A:$A,A59,DB_Savings!$F:$F)),"")</f>
        <v/>
      </c>
      <c r="L59" s="39" t="str">
        <f>IFERROR(IF(A59="","",SUMIF(DB_Withdrawals!$A:$A,A59,DB_Withdrawals!$G:$G)),"")</f>
        <v/>
      </c>
      <c r="M59" s="39" t="str">
        <f>IFERROR(IF(A59="","",IFERROR(H59,0)+IFERROR(SUMIF(DB_Savings!$A:$A,A59,DB_Savings!$F:$F),0)-IFERROR(SUMIF(DB_Withdrawals!$A:$A,A59,DB_Withdrawals!$G:$G),0)),"")</f>
        <v/>
      </c>
      <c r="N59" s="39" t="str">
        <f>IFERROR(IF(A59="","",MAX(0,M59-System_Config!$B$9)),"")</f>
        <v/>
      </c>
    </row>
    <row r="60" spans="1:14" ht="20.100000000000001" customHeight="1" x14ac:dyDescent="0.25">
      <c r="A60" s="34" t="str">
        <f>'NEW ACCOUNT'!A61</f>
        <v/>
      </c>
      <c r="B60" s="35" t="str">
        <f>IF('NEW ACCOUNT'!A61="","",'NEW ACCOUNT'!B61)</f>
        <v/>
      </c>
      <c r="C60" s="35" t="str">
        <f>IF('NEW ACCOUNT'!A61="","",'NEW ACCOUNT'!C61)</f>
        <v/>
      </c>
      <c r="D60" s="35" t="str">
        <f>IF('NEW ACCOUNT'!A61="","",'NEW ACCOUNT'!D61)</f>
        <v/>
      </c>
      <c r="E60" s="35" t="str">
        <f>IF('NEW ACCOUNT'!A61="","",'NEW ACCOUNT'!E61)</f>
        <v/>
      </c>
      <c r="F60" s="35" t="str">
        <f>IF('NEW ACCOUNT'!A61="","",'NEW ACCOUNT'!F61)</f>
        <v/>
      </c>
      <c r="G60" s="35" t="str">
        <f>IF('NEW ACCOUNT'!A61="","",'NEW ACCOUNT'!G61)</f>
        <v/>
      </c>
      <c r="H60" s="35" t="str">
        <f>IF('NEW ACCOUNT'!A61="","",'NEW ACCOUNT'!H61)</f>
        <v/>
      </c>
      <c r="I60" s="35" t="str">
        <f>IF('NEW ACCOUNT'!A61="","",'NEW ACCOUNT'!I61)</f>
        <v/>
      </c>
      <c r="J60" s="35" t="str">
        <f>IF('NEW ACCOUNT'!A61="","",'NEW ACCOUNT'!J61)</f>
        <v/>
      </c>
      <c r="K60" s="36" t="str">
        <f>IFERROR(IF(A60="","",SUMIF(DB_Savings!$A:$A,A60,DB_Savings!$F:$F)),"")</f>
        <v/>
      </c>
      <c r="L60" s="36" t="str">
        <f>IFERROR(IF(A60="","",SUMIF(DB_Withdrawals!$A:$A,A60,DB_Withdrawals!$G:$G)),"")</f>
        <v/>
      </c>
      <c r="M60" s="36" t="str">
        <f>IFERROR(IF(A60="","",IFERROR(H60,0)+IFERROR(SUMIF(DB_Savings!$A:$A,A60,DB_Savings!$F:$F),0)-IFERROR(SUMIF(DB_Withdrawals!$A:$A,A60,DB_Withdrawals!$G:$G),0)),"")</f>
        <v/>
      </c>
      <c r="N60" s="36" t="str">
        <f>IFERROR(IF(A60="","",MAX(0,M60-System_Config!$B$9)),"")</f>
        <v/>
      </c>
    </row>
    <row r="61" spans="1:14" ht="20.100000000000001" customHeight="1" x14ac:dyDescent="0.25">
      <c r="A61" s="37" t="str">
        <f>'NEW ACCOUNT'!A62</f>
        <v/>
      </c>
      <c r="B61" s="38" t="str">
        <f>IF('NEW ACCOUNT'!A62="","",'NEW ACCOUNT'!B62)</f>
        <v/>
      </c>
      <c r="C61" s="38" t="str">
        <f>IF('NEW ACCOUNT'!A62="","",'NEW ACCOUNT'!C62)</f>
        <v/>
      </c>
      <c r="D61" s="38" t="str">
        <f>IF('NEW ACCOUNT'!A62="","",'NEW ACCOUNT'!D62)</f>
        <v/>
      </c>
      <c r="E61" s="38" t="str">
        <f>IF('NEW ACCOUNT'!A62="","",'NEW ACCOUNT'!E62)</f>
        <v/>
      </c>
      <c r="F61" s="38" t="str">
        <f>IF('NEW ACCOUNT'!A62="","",'NEW ACCOUNT'!F62)</f>
        <v/>
      </c>
      <c r="G61" s="38" t="str">
        <f>IF('NEW ACCOUNT'!A62="","",'NEW ACCOUNT'!G62)</f>
        <v/>
      </c>
      <c r="H61" s="38" t="str">
        <f>IF('NEW ACCOUNT'!A62="","",'NEW ACCOUNT'!H62)</f>
        <v/>
      </c>
      <c r="I61" s="38" t="str">
        <f>IF('NEW ACCOUNT'!A62="","",'NEW ACCOUNT'!I62)</f>
        <v/>
      </c>
      <c r="J61" s="38" t="str">
        <f>IF('NEW ACCOUNT'!A62="","",'NEW ACCOUNT'!J62)</f>
        <v/>
      </c>
      <c r="K61" s="39" t="str">
        <f>IFERROR(IF(A61="","",SUMIF(DB_Savings!$A:$A,A61,DB_Savings!$F:$F)),"")</f>
        <v/>
      </c>
      <c r="L61" s="39" t="str">
        <f>IFERROR(IF(A61="","",SUMIF(DB_Withdrawals!$A:$A,A61,DB_Withdrawals!$G:$G)),"")</f>
        <v/>
      </c>
      <c r="M61" s="39" t="str">
        <f>IFERROR(IF(A61="","",IFERROR(H61,0)+IFERROR(SUMIF(DB_Savings!$A:$A,A61,DB_Savings!$F:$F),0)-IFERROR(SUMIF(DB_Withdrawals!$A:$A,A61,DB_Withdrawals!$G:$G),0)),"")</f>
        <v/>
      </c>
      <c r="N61" s="39" t="str">
        <f>IFERROR(IF(A61="","",MAX(0,M61-System_Config!$B$9)),"")</f>
        <v/>
      </c>
    </row>
    <row r="62" spans="1:14" ht="20.100000000000001" customHeight="1" x14ac:dyDescent="0.25">
      <c r="A62" s="34" t="str">
        <f>'NEW ACCOUNT'!A63</f>
        <v/>
      </c>
      <c r="B62" s="35" t="str">
        <f>IF('NEW ACCOUNT'!A63="","",'NEW ACCOUNT'!B63)</f>
        <v/>
      </c>
      <c r="C62" s="35" t="str">
        <f>IF('NEW ACCOUNT'!A63="","",'NEW ACCOUNT'!C63)</f>
        <v/>
      </c>
      <c r="D62" s="35" t="str">
        <f>IF('NEW ACCOUNT'!A63="","",'NEW ACCOUNT'!D63)</f>
        <v/>
      </c>
      <c r="E62" s="35" t="str">
        <f>IF('NEW ACCOUNT'!A63="","",'NEW ACCOUNT'!E63)</f>
        <v/>
      </c>
      <c r="F62" s="35" t="str">
        <f>IF('NEW ACCOUNT'!A63="","",'NEW ACCOUNT'!F63)</f>
        <v/>
      </c>
      <c r="G62" s="35" t="str">
        <f>IF('NEW ACCOUNT'!A63="","",'NEW ACCOUNT'!G63)</f>
        <v/>
      </c>
      <c r="H62" s="35" t="str">
        <f>IF('NEW ACCOUNT'!A63="","",'NEW ACCOUNT'!H63)</f>
        <v/>
      </c>
      <c r="I62" s="35" t="str">
        <f>IF('NEW ACCOUNT'!A63="","",'NEW ACCOUNT'!I63)</f>
        <v/>
      </c>
      <c r="J62" s="35" t="str">
        <f>IF('NEW ACCOUNT'!A63="","",'NEW ACCOUNT'!J63)</f>
        <v/>
      </c>
      <c r="K62" s="36" t="str">
        <f>IFERROR(IF(A62="","",SUMIF(DB_Savings!$A:$A,A62,DB_Savings!$F:$F)),"")</f>
        <v/>
      </c>
      <c r="L62" s="36" t="str">
        <f>IFERROR(IF(A62="","",SUMIF(DB_Withdrawals!$A:$A,A62,DB_Withdrawals!$G:$G)),"")</f>
        <v/>
      </c>
      <c r="M62" s="36" t="str">
        <f>IFERROR(IF(A62="","",IFERROR(H62,0)+IFERROR(SUMIF(DB_Savings!$A:$A,A62,DB_Savings!$F:$F),0)-IFERROR(SUMIF(DB_Withdrawals!$A:$A,A62,DB_Withdrawals!$G:$G),0)),"")</f>
        <v/>
      </c>
      <c r="N62" s="36" t="str">
        <f>IFERROR(IF(A62="","",MAX(0,M62-System_Config!$B$9)),"")</f>
        <v/>
      </c>
    </row>
    <row r="63" spans="1:14" ht="20.100000000000001" customHeight="1" x14ac:dyDescent="0.25">
      <c r="A63" s="37" t="str">
        <f>'NEW ACCOUNT'!A64</f>
        <v/>
      </c>
      <c r="B63" s="38" t="str">
        <f>IF('NEW ACCOUNT'!A64="","",'NEW ACCOUNT'!B64)</f>
        <v/>
      </c>
      <c r="C63" s="38" t="str">
        <f>IF('NEW ACCOUNT'!A64="","",'NEW ACCOUNT'!C64)</f>
        <v/>
      </c>
      <c r="D63" s="38" t="str">
        <f>IF('NEW ACCOUNT'!A64="","",'NEW ACCOUNT'!D64)</f>
        <v/>
      </c>
      <c r="E63" s="38" t="str">
        <f>IF('NEW ACCOUNT'!A64="","",'NEW ACCOUNT'!E64)</f>
        <v/>
      </c>
      <c r="F63" s="38" t="str">
        <f>IF('NEW ACCOUNT'!A64="","",'NEW ACCOUNT'!F64)</f>
        <v/>
      </c>
      <c r="G63" s="38" t="str">
        <f>IF('NEW ACCOUNT'!A64="","",'NEW ACCOUNT'!G64)</f>
        <v/>
      </c>
      <c r="H63" s="38" t="str">
        <f>IF('NEW ACCOUNT'!A64="","",'NEW ACCOUNT'!H64)</f>
        <v/>
      </c>
      <c r="I63" s="38" t="str">
        <f>IF('NEW ACCOUNT'!A64="","",'NEW ACCOUNT'!I64)</f>
        <v/>
      </c>
      <c r="J63" s="38" t="str">
        <f>IF('NEW ACCOUNT'!A64="","",'NEW ACCOUNT'!J64)</f>
        <v/>
      </c>
      <c r="K63" s="39" t="str">
        <f>IFERROR(IF(A63="","",SUMIF(DB_Savings!$A:$A,A63,DB_Savings!$F:$F)),"")</f>
        <v/>
      </c>
      <c r="L63" s="39" t="str">
        <f>IFERROR(IF(A63="","",SUMIF(DB_Withdrawals!$A:$A,A63,DB_Withdrawals!$G:$G)),"")</f>
        <v/>
      </c>
      <c r="M63" s="39" t="str">
        <f>IFERROR(IF(A63="","",IFERROR(H63,0)+IFERROR(SUMIF(DB_Savings!$A:$A,A63,DB_Savings!$F:$F),0)-IFERROR(SUMIF(DB_Withdrawals!$A:$A,A63,DB_Withdrawals!$G:$G),0)),"")</f>
        <v/>
      </c>
      <c r="N63" s="39" t="str">
        <f>IFERROR(IF(A63="","",MAX(0,M63-System_Config!$B$9)),"")</f>
        <v/>
      </c>
    </row>
    <row r="64" spans="1:14" ht="20.100000000000001" customHeight="1" x14ac:dyDescent="0.25">
      <c r="A64" s="34" t="str">
        <f>'NEW ACCOUNT'!A65</f>
        <v/>
      </c>
      <c r="B64" s="35" t="str">
        <f>IF('NEW ACCOUNT'!A65="","",'NEW ACCOUNT'!B65)</f>
        <v/>
      </c>
      <c r="C64" s="35" t="str">
        <f>IF('NEW ACCOUNT'!A65="","",'NEW ACCOUNT'!C65)</f>
        <v/>
      </c>
      <c r="D64" s="35" t="str">
        <f>IF('NEW ACCOUNT'!A65="","",'NEW ACCOUNT'!D65)</f>
        <v/>
      </c>
      <c r="E64" s="35" t="str">
        <f>IF('NEW ACCOUNT'!A65="","",'NEW ACCOUNT'!E65)</f>
        <v/>
      </c>
      <c r="F64" s="35" t="str">
        <f>IF('NEW ACCOUNT'!A65="","",'NEW ACCOUNT'!F65)</f>
        <v/>
      </c>
      <c r="G64" s="35" t="str">
        <f>IF('NEW ACCOUNT'!A65="","",'NEW ACCOUNT'!G65)</f>
        <v/>
      </c>
      <c r="H64" s="35" t="str">
        <f>IF('NEW ACCOUNT'!A65="","",'NEW ACCOUNT'!H65)</f>
        <v/>
      </c>
      <c r="I64" s="35" t="str">
        <f>IF('NEW ACCOUNT'!A65="","",'NEW ACCOUNT'!I65)</f>
        <v/>
      </c>
      <c r="J64" s="35" t="str">
        <f>IF('NEW ACCOUNT'!A65="","",'NEW ACCOUNT'!J65)</f>
        <v/>
      </c>
      <c r="K64" s="36" t="str">
        <f>IFERROR(IF(A64="","",SUMIF(DB_Savings!$A:$A,A64,DB_Savings!$F:$F)),"")</f>
        <v/>
      </c>
      <c r="L64" s="36" t="str">
        <f>IFERROR(IF(A64="","",SUMIF(DB_Withdrawals!$A:$A,A64,DB_Withdrawals!$G:$G)),"")</f>
        <v/>
      </c>
      <c r="M64" s="36" t="str">
        <f>IFERROR(IF(A64="","",IFERROR(H64,0)+IFERROR(SUMIF(DB_Savings!$A:$A,A64,DB_Savings!$F:$F),0)-IFERROR(SUMIF(DB_Withdrawals!$A:$A,A64,DB_Withdrawals!$G:$G),0)),"")</f>
        <v/>
      </c>
      <c r="N64" s="36" t="str">
        <f>IFERROR(IF(A64="","",MAX(0,M64-System_Config!$B$9)),"")</f>
        <v/>
      </c>
    </row>
    <row r="65" spans="1:14" ht="20.100000000000001" customHeight="1" x14ac:dyDescent="0.25">
      <c r="A65" s="37" t="str">
        <f>'NEW ACCOUNT'!A66</f>
        <v/>
      </c>
      <c r="B65" s="38" t="str">
        <f>IF('NEW ACCOUNT'!A66="","",'NEW ACCOUNT'!B66)</f>
        <v/>
      </c>
      <c r="C65" s="38" t="str">
        <f>IF('NEW ACCOUNT'!A66="","",'NEW ACCOUNT'!C66)</f>
        <v/>
      </c>
      <c r="D65" s="38" t="str">
        <f>IF('NEW ACCOUNT'!A66="","",'NEW ACCOUNT'!D66)</f>
        <v/>
      </c>
      <c r="E65" s="38" t="str">
        <f>IF('NEW ACCOUNT'!A66="","",'NEW ACCOUNT'!E66)</f>
        <v/>
      </c>
      <c r="F65" s="38" t="str">
        <f>IF('NEW ACCOUNT'!A66="","",'NEW ACCOUNT'!F66)</f>
        <v/>
      </c>
      <c r="G65" s="38" t="str">
        <f>IF('NEW ACCOUNT'!A66="","",'NEW ACCOUNT'!G66)</f>
        <v/>
      </c>
      <c r="H65" s="38" t="str">
        <f>IF('NEW ACCOUNT'!A66="","",'NEW ACCOUNT'!H66)</f>
        <v/>
      </c>
      <c r="I65" s="38" t="str">
        <f>IF('NEW ACCOUNT'!A66="","",'NEW ACCOUNT'!I66)</f>
        <v/>
      </c>
      <c r="J65" s="38" t="str">
        <f>IF('NEW ACCOUNT'!A66="","",'NEW ACCOUNT'!J66)</f>
        <v/>
      </c>
      <c r="K65" s="39" t="str">
        <f>IFERROR(IF(A65="","",SUMIF(DB_Savings!$A:$A,A65,DB_Savings!$F:$F)),"")</f>
        <v/>
      </c>
      <c r="L65" s="39" t="str">
        <f>IFERROR(IF(A65="","",SUMIF(DB_Withdrawals!$A:$A,A65,DB_Withdrawals!$G:$G)),"")</f>
        <v/>
      </c>
      <c r="M65" s="39" t="str">
        <f>IFERROR(IF(A65="","",IFERROR(H65,0)+IFERROR(SUMIF(DB_Savings!$A:$A,A65,DB_Savings!$F:$F),0)-IFERROR(SUMIF(DB_Withdrawals!$A:$A,A65,DB_Withdrawals!$G:$G),0)),"")</f>
        <v/>
      </c>
      <c r="N65" s="39" t="str">
        <f>IFERROR(IF(A65="","",MAX(0,M65-System_Config!$B$9)),"")</f>
        <v/>
      </c>
    </row>
    <row r="66" spans="1:14" ht="20.100000000000001" customHeight="1" x14ac:dyDescent="0.25">
      <c r="A66" s="34" t="str">
        <f>'NEW ACCOUNT'!A67</f>
        <v/>
      </c>
      <c r="B66" s="35" t="str">
        <f>IF('NEW ACCOUNT'!A67="","",'NEW ACCOUNT'!B67)</f>
        <v/>
      </c>
      <c r="C66" s="35" t="str">
        <f>IF('NEW ACCOUNT'!A67="","",'NEW ACCOUNT'!C67)</f>
        <v/>
      </c>
      <c r="D66" s="35" t="str">
        <f>IF('NEW ACCOUNT'!A67="","",'NEW ACCOUNT'!D67)</f>
        <v/>
      </c>
      <c r="E66" s="35" t="str">
        <f>IF('NEW ACCOUNT'!A67="","",'NEW ACCOUNT'!E67)</f>
        <v/>
      </c>
      <c r="F66" s="35" t="str">
        <f>IF('NEW ACCOUNT'!A67="","",'NEW ACCOUNT'!F67)</f>
        <v/>
      </c>
      <c r="G66" s="35" t="str">
        <f>IF('NEW ACCOUNT'!A67="","",'NEW ACCOUNT'!G67)</f>
        <v/>
      </c>
      <c r="H66" s="35" t="str">
        <f>IF('NEW ACCOUNT'!A67="","",'NEW ACCOUNT'!H67)</f>
        <v/>
      </c>
      <c r="I66" s="35" t="str">
        <f>IF('NEW ACCOUNT'!A67="","",'NEW ACCOUNT'!I67)</f>
        <v/>
      </c>
      <c r="J66" s="35" t="str">
        <f>IF('NEW ACCOUNT'!A67="","",'NEW ACCOUNT'!J67)</f>
        <v/>
      </c>
      <c r="K66" s="36" t="str">
        <f>IFERROR(IF(A66="","",SUMIF(DB_Savings!$A:$A,A66,DB_Savings!$F:$F)),"")</f>
        <v/>
      </c>
      <c r="L66" s="36" t="str">
        <f>IFERROR(IF(A66="","",SUMIF(DB_Withdrawals!$A:$A,A66,DB_Withdrawals!$G:$G)),"")</f>
        <v/>
      </c>
      <c r="M66" s="36" t="str">
        <f>IFERROR(IF(A66="","",IFERROR(H66,0)+IFERROR(SUMIF(DB_Savings!$A:$A,A66,DB_Savings!$F:$F),0)-IFERROR(SUMIF(DB_Withdrawals!$A:$A,A66,DB_Withdrawals!$G:$G),0)),"")</f>
        <v/>
      </c>
      <c r="N66" s="36" t="str">
        <f>IFERROR(IF(A66="","",MAX(0,M66-System_Config!$B$9)),"")</f>
        <v/>
      </c>
    </row>
    <row r="67" spans="1:14" ht="20.100000000000001" customHeight="1" x14ac:dyDescent="0.25">
      <c r="A67" s="37" t="str">
        <f>'NEW ACCOUNT'!A68</f>
        <v/>
      </c>
      <c r="B67" s="38" t="str">
        <f>IF('NEW ACCOUNT'!A68="","",'NEW ACCOUNT'!B68)</f>
        <v/>
      </c>
      <c r="C67" s="38" t="str">
        <f>IF('NEW ACCOUNT'!A68="","",'NEW ACCOUNT'!C68)</f>
        <v/>
      </c>
      <c r="D67" s="38" t="str">
        <f>IF('NEW ACCOUNT'!A68="","",'NEW ACCOUNT'!D68)</f>
        <v/>
      </c>
      <c r="E67" s="38" t="str">
        <f>IF('NEW ACCOUNT'!A68="","",'NEW ACCOUNT'!E68)</f>
        <v/>
      </c>
      <c r="F67" s="38" t="str">
        <f>IF('NEW ACCOUNT'!A68="","",'NEW ACCOUNT'!F68)</f>
        <v/>
      </c>
      <c r="G67" s="38" t="str">
        <f>IF('NEW ACCOUNT'!A68="","",'NEW ACCOUNT'!G68)</f>
        <v/>
      </c>
      <c r="H67" s="38" t="str">
        <f>IF('NEW ACCOUNT'!A68="","",'NEW ACCOUNT'!H68)</f>
        <v/>
      </c>
      <c r="I67" s="38" t="str">
        <f>IF('NEW ACCOUNT'!A68="","",'NEW ACCOUNT'!I68)</f>
        <v/>
      </c>
      <c r="J67" s="38" t="str">
        <f>IF('NEW ACCOUNT'!A68="","",'NEW ACCOUNT'!J68)</f>
        <v/>
      </c>
      <c r="K67" s="39" t="str">
        <f>IFERROR(IF(A67="","",SUMIF(DB_Savings!$A:$A,A67,DB_Savings!$F:$F)),"")</f>
        <v/>
      </c>
      <c r="L67" s="39" t="str">
        <f>IFERROR(IF(A67="","",SUMIF(DB_Withdrawals!$A:$A,A67,DB_Withdrawals!$G:$G)),"")</f>
        <v/>
      </c>
      <c r="M67" s="39" t="str">
        <f>IFERROR(IF(A67="","",IFERROR(H67,0)+IFERROR(SUMIF(DB_Savings!$A:$A,A67,DB_Savings!$F:$F),0)-IFERROR(SUMIF(DB_Withdrawals!$A:$A,A67,DB_Withdrawals!$G:$G),0)),"")</f>
        <v/>
      </c>
      <c r="N67" s="39" t="str">
        <f>IFERROR(IF(A67="","",MAX(0,M67-System_Config!$B$9)),"")</f>
        <v/>
      </c>
    </row>
    <row r="68" spans="1:14" ht="20.100000000000001" customHeight="1" x14ac:dyDescent="0.25">
      <c r="A68" s="34" t="str">
        <f>'NEW ACCOUNT'!A69</f>
        <v/>
      </c>
      <c r="B68" s="35" t="str">
        <f>IF('NEW ACCOUNT'!A69="","",'NEW ACCOUNT'!B69)</f>
        <v/>
      </c>
      <c r="C68" s="35" t="str">
        <f>IF('NEW ACCOUNT'!A69="","",'NEW ACCOUNT'!C69)</f>
        <v/>
      </c>
      <c r="D68" s="35" t="str">
        <f>IF('NEW ACCOUNT'!A69="","",'NEW ACCOUNT'!D69)</f>
        <v/>
      </c>
      <c r="E68" s="35" t="str">
        <f>IF('NEW ACCOUNT'!A69="","",'NEW ACCOUNT'!E69)</f>
        <v/>
      </c>
      <c r="F68" s="35" t="str">
        <f>IF('NEW ACCOUNT'!A69="","",'NEW ACCOUNT'!F69)</f>
        <v/>
      </c>
      <c r="G68" s="35" t="str">
        <f>IF('NEW ACCOUNT'!A69="","",'NEW ACCOUNT'!G69)</f>
        <v/>
      </c>
      <c r="H68" s="35" t="str">
        <f>IF('NEW ACCOUNT'!A69="","",'NEW ACCOUNT'!H69)</f>
        <v/>
      </c>
      <c r="I68" s="35" t="str">
        <f>IF('NEW ACCOUNT'!A69="","",'NEW ACCOUNT'!I69)</f>
        <v/>
      </c>
      <c r="J68" s="35" t="str">
        <f>IF('NEW ACCOUNT'!A69="","",'NEW ACCOUNT'!J69)</f>
        <v/>
      </c>
      <c r="K68" s="36" t="str">
        <f>IFERROR(IF(A68="","",SUMIF(DB_Savings!$A:$A,A68,DB_Savings!$F:$F)),"")</f>
        <v/>
      </c>
      <c r="L68" s="36" t="str">
        <f>IFERROR(IF(A68="","",SUMIF(DB_Withdrawals!$A:$A,A68,DB_Withdrawals!$G:$G)),"")</f>
        <v/>
      </c>
      <c r="M68" s="36" t="str">
        <f>IFERROR(IF(A68="","",IFERROR(H68,0)+IFERROR(SUMIF(DB_Savings!$A:$A,A68,DB_Savings!$F:$F),0)-IFERROR(SUMIF(DB_Withdrawals!$A:$A,A68,DB_Withdrawals!$G:$G),0)),"")</f>
        <v/>
      </c>
      <c r="N68" s="36" t="str">
        <f>IFERROR(IF(A68="","",MAX(0,M68-System_Config!$B$9)),"")</f>
        <v/>
      </c>
    </row>
    <row r="69" spans="1:14" ht="20.100000000000001" customHeight="1" x14ac:dyDescent="0.25">
      <c r="A69" s="37" t="str">
        <f>'NEW ACCOUNT'!A70</f>
        <v/>
      </c>
      <c r="B69" s="38" t="str">
        <f>IF('NEW ACCOUNT'!A70="","",'NEW ACCOUNT'!B70)</f>
        <v/>
      </c>
      <c r="C69" s="38" t="str">
        <f>IF('NEW ACCOUNT'!A70="","",'NEW ACCOUNT'!C70)</f>
        <v/>
      </c>
      <c r="D69" s="38" t="str">
        <f>IF('NEW ACCOUNT'!A70="","",'NEW ACCOUNT'!D70)</f>
        <v/>
      </c>
      <c r="E69" s="38" t="str">
        <f>IF('NEW ACCOUNT'!A70="","",'NEW ACCOUNT'!E70)</f>
        <v/>
      </c>
      <c r="F69" s="38" t="str">
        <f>IF('NEW ACCOUNT'!A70="","",'NEW ACCOUNT'!F70)</f>
        <v/>
      </c>
      <c r="G69" s="38" t="str">
        <f>IF('NEW ACCOUNT'!A70="","",'NEW ACCOUNT'!G70)</f>
        <v/>
      </c>
      <c r="H69" s="38" t="str">
        <f>IF('NEW ACCOUNT'!A70="","",'NEW ACCOUNT'!H70)</f>
        <v/>
      </c>
      <c r="I69" s="38" t="str">
        <f>IF('NEW ACCOUNT'!A70="","",'NEW ACCOUNT'!I70)</f>
        <v/>
      </c>
      <c r="J69" s="38" t="str">
        <f>IF('NEW ACCOUNT'!A70="","",'NEW ACCOUNT'!J70)</f>
        <v/>
      </c>
      <c r="K69" s="39" t="str">
        <f>IFERROR(IF(A69="","",SUMIF(DB_Savings!$A:$A,A69,DB_Savings!$F:$F)),"")</f>
        <v/>
      </c>
      <c r="L69" s="39" t="str">
        <f>IFERROR(IF(A69="","",SUMIF(DB_Withdrawals!$A:$A,A69,DB_Withdrawals!$G:$G)),"")</f>
        <v/>
      </c>
      <c r="M69" s="39" t="str">
        <f>IFERROR(IF(A69="","",IFERROR(H69,0)+IFERROR(SUMIF(DB_Savings!$A:$A,A69,DB_Savings!$F:$F),0)-IFERROR(SUMIF(DB_Withdrawals!$A:$A,A69,DB_Withdrawals!$G:$G),0)),"")</f>
        <v/>
      </c>
      <c r="N69" s="39" t="str">
        <f>IFERROR(IF(A69="","",MAX(0,M69-System_Config!$B$9)),"")</f>
        <v/>
      </c>
    </row>
    <row r="70" spans="1:14" ht="20.100000000000001" customHeight="1" x14ac:dyDescent="0.25">
      <c r="A70" s="34" t="str">
        <f>'NEW ACCOUNT'!A71</f>
        <v/>
      </c>
      <c r="B70" s="35" t="str">
        <f>IF('NEW ACCOUNT'!A71="","",'NEW ACCOUNT'!B71)</f>
        <v/>
      </c>
      <c r="C70" s="35" t="str">
        <f>IF('NEW ACCOUNT'!A71="","",'NEW ACCOUNT'!C71)</f>
        <v/>
      </c>
      <c r="D70" s="35" t="str">
        <f>IF('NEW ACCOUNT'!A71="","",'NEW ACCOUNT'!D71)</f>
        <v/>
      </c>
      <c r="E70" s="35" t="str">
        <f>IF('NEW ACCOUNT'!A71="","",'NEW ACCOUNT'!E71)</f>
        <v/>
      </c>
      <c r="F70" s="35" t="str">
        <f>IF('NEW ACCOUNT'!A71="","",'NEW ACCOUNT'!F71)</f>
        <v/>
      </c>
      <c r="G70" s="35" t="str">
        <f>IF('NEW ACCOUNT'!A71="","",'NEW ACCOUNT'!G71)</f>
        <v/>
      </c>
      <c r="H70" s="35" t="str">
        <f>IF('NEW ACCOUNT'!A71="","",'NEW ACCOUNT'!H71)</f>
        <v/>
      </c>
      <c r="I70" s="35" t="str">
        <f>IF('NEW ACCOUNT'!A71="","",'NEW ACCOUNT'!I71)</f>
        <v/>
      </c>
      <c r="J70" s="35" t="str">
        <f>IF('NEW ACCOUNT'!A71="","",'NEW ACCOUNT'!J71)</f>
        <v/>
      </c>
      <c r="K70" s="36" t="str">
        <f>IFERROR(IF(A70="","",SUMIF(DB_Savings!$A:$A,A70,DB_Savings!$F:$F)),"")</f>
        <v/>
      </c>
      <c r="L70" s="36" t="str">
        <f>IFERROR(IF(A70="","",SUMIF(DB_Withdrawals!$A:$A,A70,DB_Withdrawals!$G:$G)),"")</f>
        <v/>
      </c>
      <c r="M70" s="36" t="str">
        <f>IFERROR(IF(A70="","",IFERROR(H70,0)+IFERROR(SUMIF(DB_Savings!$A:$A,A70,DB_Savings!$F:$F),0)-IFERROR(SUMIF(DB_Withdrawals!$A:$A,A70,DB_Withdrawals!$G:$G),0)),"")</f>
        <v/>
      </c>
      <c r="N70" s="36" t="str">
        <f>IFERROR(IF(A70="","",MAX(0,M70-System_Config!$B$9)),"")</f>
        <v/>
      </c>
    </row>
    <row r="71" spans="1:14" ht="20.100000000000001" customHeight="1" x14ac:dyDescent="0.25">
      <c r="A71" s="37" t="str">
        <f>'NEW ACCOUNT'!A72</f>
        <v/>
      </c>
      <c r="B71" s="38" t="str">
        <f>IF('NEW ACCOUNT'!A72="","",'NEW ACCOUNT'!B72)</f>
        <v/>
      </c>
      <c r="C71" s="38" t="str">
        <f>IF('NEW ACCOUNT'!A72="","",'NEW ACCOUNT'!C72)</f>
        <v/>
      </c>
      <c r="D71" s="38" t="str">
        <f>IF('NEW ACCOUNT'!A72="","",'NEW ACCOUNT'!D72)</f>
        <v/>
      </c>
      <c r="E71" s="38" t="str">
        <f>IF('NEW ACCOUNT'!A72="","",'NEW ACCOUNT'!E72)</f>
        <v/>
      </c>
      <c r="F71" s="38" t="str">
        <f>IF('NEW ACCOUNT'!A72="","",'NEW ACCOUNT'!F72)</f>
        <v/>
      </c>
      <c r="G71" s="38" t="str">
        <f>IF('NEW ACCOUNT'!A72="","",'NEW ACCOUNT'!G72)</f>
        <v/>
      </c>
      <c r="H71" s="38" t="str">
        <f>IF('NEW ACCOUNT'!A72="","",'NEW ACCOUNT'!H72)</f>
        <v/>
      </c>
      <c r="I71" s="38" t="str">
        <f>IF('NEW ACCOUNT'!A72="","",'NEW ACCOUNT'!I72)</f>
        <v/>
      </c>
      <c r="J71" s="38" t="str">
        <f>IF('NEW ACCOUNT'!A72="","",'NEW ACCOUNT'!J72)</f>
        <v/>
      </c>
      <c r="K71" s="39" t="str">
        <f>IFERROR(IF(A71="","",SUMIF(DB_Savings!$A:$A,A71,DB_Savings!$F:$F)),"")</f>
        <v/>
      </c>
      <c r="L71" s="39" t="str">
        <f>IFERROR(IF(A71="","",SUMIF(DB_Withdrawals!$A:$A,A71,DB_Withdrawals!$G:$G)),"")</f>
        <v/>
      </c>
      <c r="M71" s="39" t="str">
        <f>IFERROR(IF(A71="","",IFERROR(H71,0)+IFERROR(SUMIF(DB_Savings!$A:$A,A71,DB_Savings!$F:$F),0)-IFERROR(SUMIF(DB_Withdrawals!$A:$A,A71,DB_Withdrawals!$G:$G),0)),"")</f>
        <v/>
      </c>
      <c r="N71" s="39" t="str">
        <f>IFERROR(IF(A71="","",MAX(0,M71-System_Config!$B$9)),"")</f>
        <v/>
      </c>
    </row>
    <row r="72" spans="1:14" ht="20.100000000000001" customHeight="1" x14ac:dyDescent="0.25">
      <c r="A72" s="34" t="str">
        <f>'NEW ACCOUNT'!A73</f>
        <v/>
      </c>
      <c r="B72" s="35" t="str">
        <f>IF('NEW ACCOUNT'!A73="","",'NEW ACCOUNT'!B73)</f>
        <v/>
      </c>
      <c r="C72" s="35" t="str">
        <f>IF('NEW ACCOUNT'!A73="","",'NEW ACCOUNT'!C73)</f>
        <v/>
      </c>
      <c r="D72" s="35" t="str">
        <f>IF('NEW ACCOUNT'!A73="","",'NEW ACCOUNT'!D73)</f>
        <v/>
      </c>
      <c r="E72" s="35" t="str">
        <f>IF('NEW ACCOUNT'!A73="","",'NEW ACCOUNT'!E73)</f>
        <v/>
      </c>
      <c r="F72" s="35" t="str">
        <f>IF('NEW ACCOUNT'!A73="","",'NEW ACCOUNT'!F73)</f>
        <v/>
      </c>
      <c r="G72" s="35" t="str">
        <f>IF('NEW ACCOUNT'!A73="","",'NEW ACCOUNT'!G73)</f>
        <v/>
      </c>
      <c r="H72" s="35" t="str">
        <f>IF('NEW ACCOUNT'!A73="","",'NEW ACCOUNT'!H73)</f>
        <v/>
      </c>
      <c r="I72" s="35" t="str">
        <f>IF('NEW ACCOUNT'!A73="","",'NEW ACCOUNT'!I73)</f>
        <v/>
      </c>
      <c r="J72" s="35" t="str">
        <f>IF('NEW ACCOUNT'!A73="","",'NEW ACCOUNT'!J73)</f>
        <v/>
      </c>
      <c r="K72" s="36" t="str">
        <f>IFERROR(IF(A72="","",SUMIF(DB_Savings!$A:$A,A72,DB_Savings!$F:$F)),"")</f>
        <v/>
      </c>
      <c r="L72" s="36" t="str">
        <f>IFERROR(IF(A72="","",SUMIF(DB_Withdrawals!$A:$A,A72,DB_Withdrawals!$G:$G)),"")</f>
        <v/>
      </c>
      <c r="M72" s="36" t="str">
        <f>IFERROR(IF(A72="","",IFERROR(H72,0)+IFERROR(SUMIF(DB_Savings!$A:$A,A72,DB_Savings!$F:$F),0)-IFERROR(SUMIF(DB_Withdrawals!$A:$A,A72,DB_Withdrawals!$G:$G),0)),"")</f>
        <v/>
      </c>
      <c r="N72" s="36" t="str">
        <f>IFERROR(IF(A72="","",MAX(0,M72-System_Config!$B$9)),"")</f>
        <v/>
      </c>
    </row>
    <row r="73" spans="1:14" ht="20.100000000000001" customHeight="1" x14ac:dyDescent="0.25">
      <c r="A73" s="37" t="str">
        <f>'NEW ACCOUNT'!A74</f>
        <v/>
      </c>
      <c r="B73" s="38" t="str">
        <f>IF('NEW ACCOUNT'!A74="","",'NEW ACCOUNT'!B74)</f>
        <v/>
      </c>
      <c r="C73" s="38" t="str">
        <f>IF('NEW ACCOUNT'!A74="","",'NEW ACCOUNT'!C74)</f>
        <v/>
      </c>
      <c r="D73" s="38" t="str">
        <f>IF('NEW ACCOUNT'!A74="","",'NEW ACCOUNT'!D74)</f>
        <v/>
      </c>
      <c r="E73" s="38" t="str">
        <f>IF('NEW ACCOUNT'!A74="","",'NEW ACCOUNT'!E74)</f>
        <v/>
      </c>
      <c r="F73" s="38" t="str">
        <f>IF('NEW ACCOUNT'!A74="","",'NEW ACCOUNT'!F74)</f>
        <v/>
      </c>
      <c r="G73" s="38" t="str">
        <f>IF('NEW ACCOUNT'!A74="","",'NEW ACCOUNT'!G74)</f>
        <v/>
      </c>
      <c r="H73" s="38" t="str">
        <f>IF('NEW ACCOUNT'!A74="","",'NEW ACCOUNT'!H74)</f>
        <v/>
      </c>
      <c r="I73" s="38" t="str">
        <f>IF('NEW ACCOUNT'!A74="","",'NEW ACCOUNT'!I74)</f>
        <v/>
      </c>
      <c r="J73" s="38" t="str">
        <f>IF('NEW ACCOUNT'!A74="","",'NEW ACCOUNT'!J74)</f>
        <v/>
      </c>
      <c r="K73" s="39" t="str">
        <f>IFERROR(IF(A73="","",SUMIF(DB_Savings!$A:$A,A73,DB_Savings!$F:$F)),"")</f>
        <v/>
      </c>
      <c r="L73" s="39" t="str">
        <f>IFERROR(IF(A73="","",SUMIF(DB_Withdrawals!$A:$A,A73,DB_Withdrawals!$G:$G)),"")</f>
        <v/>
      </c>
      <c r="M73" s="39" t="str">
        <f>IFERROR(IF(A73="","",IFERROR(H73,0)+IFERROR(SUMIF(DB_Savings!$A:$A,A73,DB_Savings!$F:$F),0)-IFERROR(SUMIF(DB_Withdrawals!$A:$A,A73,DB_Withdrawals!$G:$G),0)),"")</f>
        <v/>
      </c>
      <c r="N73" s="39" t="str">
        <f>IFERROR(IF(A73="","",MAX(0,M73-System_Config!$B$9)),"")</f>
        <v/>
      </c>
    </row>
    <row r="74" spans="1:14" ht="20.100000000000001" customHeight="1" x14ac:dyDescent="0.25">
      <c r="A74" s="34" t="str">
        <f>'NEW ACCOUNT'!A75</f>
        <v/>
      </c>
      <c r="B74" s="35" t="str">
        <f>IF('NEW ACCOUNT'!A75="","",'NEW ACCOUNT'!B75)</f>
        <v/>
      </c>
      <c r="C74" s="35" t="str">
        <f>IF('NEW ACCOUNT'!A75="","",'NEW ACCOUNT'!C75)</f>
        <v/>
      </c>
      <c r="D74" s="35" t="str">
        <f>IF('NEW ACCOUNT'!A75="","",'NEW ACCOUNT'!D75)</f>
        <v/>
      </c>
      <c r="E74" s="35" t="str">
        <f>IF('NEW ACCOUNT'!A75="","",'NEW ACCOUNT'!E75)</f>
        <v/>
      </c>
      <c r="F74" s="35" t="str">
        <f>IF('NEW ACCOUNT'!A75="","",'NEW ACCOUNT'!F75)</f>
        <v/>
      </c>
      <c r="G74" s="35" t="str">
        <f>IF('NEW ACCOUNT'!A75="","",'NEW ACCOUNT'!G75)</f>
        <v/>
      </c>
      <c r="H74" s="35" t="str">
        <f>IF('NEW ACCOUNT'!A75="","",'NEW ACCOUNT'!H75)</f>
        <v/>
      </c>
      <c r="I74" s="35" t="str">
        <f>IF('NEW ACCOUNT'!A75="","",'NEW ACCOUNT'!I75)</f>
        <v/>
      </c>
      <c r="J74" s="35" t="str">
        <f>IF('NEW ACCOUNT'!A75="","",'NEW ACCOUNT'!J75)</f>
        <v/>
      </c>
      <c r="K74" s="36" t="str">
        <f>IFERROR(IF(A74="","",SUMIF(DB_Savings!$A:$A,A74,DB_Savings!$F:$F)),"")</f>
        <v/>
      </c>
      <c r="L74" s="36" t="str">
        <f>IFERROR(IF(A74="","",SUMIF(DB_Withdrawals!$A:$A,A74,DB_Withdrawals!$G:$G)),"")</f>
        <v/>
      </c>
      <c r="M74" s="36" t="str">
        <f>IFERROR(IF(A74="","",IFERROR(H74,0)+IFERROR(SUMIF(DB_Savings!$A:$A,A74,DB_Savings!$F:$F),0)-IFERROR(SUMIF(DB_Withdrawals!$A:$A,A74,DB_Withdrawals!$G:$G),0)),"")</f>
        <v/>
      </c>
      <c r="N74" s="36" t="str">
        <f>IFERROR(IF(A74="","",MAX(0,M74-System_Config!$B$9)),"")</f>
        <v/>
      </c>
    </row>
    <row r="75" spans="1:14" ht="20.100000000000001" customHeight="1" x14ac:dyDescent="0.25">
      <c r="A75" s="37" t="str">
        <f>'NEW ACCOUNT'!A76</f>
        <v/>
      </c>
      <c r="B75" s="38" t="str">
        <f>IF('NEW ACCOUNT'!A76="","",'NEW ACCOUNT'!B76)</f>
        <v/>
      </c>
      <c r="C75" s="38" t="str">
        <f>IF('NEW ACCOUNT'!A76="","",'NEW ACCOUNT'!C76)</f>
        <v/>
      </c>
      <c r="D75" s="38" t="str">
        <f>IF('NEW ACCOUNT'!A76="","",'NEW ACCOUNT'!D76)</f>
        <v/>
      </c>
      <c r="E75" s="38" t="str">
        <f>IF('NEW ACCOUNT'!A76="","",'NEW ACCOUNT'!E76)</f>
        <v/>
      </c>
      <c r="F75" s="38" t="str">
        <f>IF('NEW ACCOUNT'!A76="","",'NEW ACCOUNT'!F76)</f>
        <v/>
      </c>
      <c r="G75" s="38" t="str">
        <f>IF('NEW ACCOUNT'!A76="","",'NEW ACCOUNT'!G76)</f>
        <v/>
      </c>
      <c r="H75" s="38" t="str">
        <f>IF('NEW ACCOUNT'!A76="","",'NEW ACCOUNT'!H76)</f>
        <v/>
      </c>
      <c r="I75" s="38" t="str">
        <f>IF('NEW ACCOUNT'!A76="","",'NEW ACCOUNT'!I76)</f>
        <v/>
      </c>
      <c r="J75" s="38" t="str">
        <f>IF('NEW ACCOUNT'!A76="","",'NEW ACCOUNT'!J76)</f>
        <v/>
      </c>
      <c r="K75" s="39" t="str">
        <f>IFERROR(IF(A75="","",SUMIF(DB_Savings!$A:$A,A75,DB_Savings!$F:$F)),"")</f>
        <v/>
      </c>
      <c r="L75" s="39" t="str">
        <f>IFERROR(IF(A75="","",SUMIF(DB_Withdrawals!$A:$A,A75,DB_Withdrawals!$G:$G)),"")</f>
        <v/>
      </c>
      <c r="M75" s="39" t="str">
        <f>IFERROR(IF(A75="","",IFERROR(H75,0)+IFERROR(SUMIF(DB_Savings!$A:$A,A75,DB_Savings!$F:$F),0)-IFERROR(SUMIF(DB_Withdrawals!$A:$A,A75,DB_Withdrawals!$G:$G),0)),"")</f>
        <v/>
      </c>
      <c r="N75" s="39" t="str">
        <f>IFERROR(IF(A75="","",MAX(0,M75-System_Config!$B$9)),"")</f>
        <v/>
      </c>
    </row>
    <row r="76" spans="1:14" ht="20.100000000000001" customHeight="1" x14ac:dyDescent="0.25">
      <c r="A76" s="34" t="str">
        <f>'NEW ACCOUNT'!A77</f>
        <v/>
      </c>
      <c r="B76" s="35" t="str">
        <f>IF('NEW ACCOUNT'!A77="","",'NEW ACCOUNT'!B77)</f>
        <v/>
      </c>
      <c r="C76" s="35" t="str">
        <f>IF('NEW ACCOUNT'!A77="","",'NEW ACCOUNT'!C77)</f>
        <v/>
      </c>
      <c r="D76" s="35" t="str">
        <f>IF('NEW ACCOUNT'!A77="","",'NEW ACCOUNT'!D77)</f>
        <v/>
      </c>
      <c r="E76" s="35" t="str">
        <f>IF('NEW ACCOUNT'!A77="","",'NEW ACCOUNT'!E77)</f>
        <v/>
      </c>
      <c r="F76" s="35" t="str">
        <f>IF('NEW ACCOUNT'!A77="","",'NEW ACCOUNT'!F77)</f>
        <v/>
      </c>
      <c r="G76" s="35" t="str">
        <f>IF('NEW ACCOUNT'!A77="","",'NEW ACCOUNT'!G77)</f>
        <v/>
      </c>
      <c r="H76" s="35" t="str">
        <f>IF('NEW ACCOUNT'!A77="","",'NEW ACCOUNT'!H77)</f>
        <v/>
      </c>
      <c r="I76" s="35" t="str">
        <f>IF('NEW ACCOUNT'!A77="","",'NEW ACCOUNT'!I77)</f>
        <v/>
      </c>
      <c r="J76" s="35" t="str">
        <f>IF('NEW ACCOUNT'!A77="","",'NEW ACCOUNT'!J77)</f>
        <v/>
      </c>
      <c r="K76" s="36" t="str">
        <f>IFERROR(IF(A76="","",SUMIF(DB_Savings!$A:$A,A76,DB_Savings!$F:$F)),"")</f>
        <v/>
      </c>
      <c r="L76" s="36" t="str">
        <f>IFERROR(IF(A76="","",SUMIF(DB_Withdrawals!$A:$A,A76,DB_Withdrawals!$G:$G)),"")</f>
        <v/>
      </c>
      <c r="M76" s="36" t="str">
        <f>IFERROR(IF(A76="","",IFERROR(H76,0)+IFERROR(SUMIF(DB_Savings!$A:$A,A76,DB_Savings!$F:$F),0)-IFERROR(SUMIF(DB_Withdrawals!$A:$A,A76,DB_Withdrawals!$G:$G),0)),"")</f>
        <v/>
      </c>
      <c r="N76" s="36" t="str">
        <f>IFERROR(IF(A76="","",MAX(0,M76-System_Config!$B$9)),"")</f>
        <v/>
      </c>
    </row>
    <row r="77" spans="1:14" ht="20.100000000000001" customHeight="1" x14ac:dyDescent="0.25">
      <c r="A77" s="37" t="str">
        <f>'NEW ACCOUNT'!A78</f>
        <v/>
      </c>
      <c r="B77" s="38" t="str">
        <f>IF('NEW ACCOUNT'!A78="","",'NEW ACCOUNT'!B78)</f>
        <v/>
      </c>
      <c r="C77" s="38" t="str">
        <f>IF('NEW ACCOUNT'!A78="","",'NEW ACCOUNT'!C78)</f>
        <v/>
      </c>
      <c r="D77" s="38" t="str">
        <f>IF('NEW ACCOUNT'!A78="","",'NEW ACCOUNT'!D78)</f>
        <v/>
      </c>
      <c r="E77" s="38" t="str">
        <f>IF('NEW ACCOUNT'!A78="","",'NEW ACCOUNT'!E78)</f>
        <v/>
      </c>
      <c r="F77" s="38" t="str">
        <f>IF('NEW ACCOUNT'!A78="","",'NEW ACCOUNT'!F78)</f>
        <v/>
      </c>
      <c r="G77" s="38" t="str">
        <f>IF('NEW ACCOUNT'!A78="","",'NEW ACCOUNT'!G78)</f>
        <v/>
      </c>
      <c r="H77" s="38" t="str">
        <f>IF('NEW ACCOUNT'!A78="","",'NEW ACCOUNT'!H78)</f>
        <v/>
      </c>
      <c r="I77" s="38" t="str">
        <f>IF('NEW ACCOUNT'!A78="","",'NEW ACCOUNT'!I78)</f>
        <v/>
      </c>
      <c r="J77" s="38" t="str">
        <f>IF('NEW ACCOUNT'!A78="","",'NEW ACCOUNT'!J78)</f>
        <v/>
      </c>
      <c r="K77" s="39" t="str">
        <f>IFERROR(IF(A77="","",SUMIF(DB_Savings!$A:$A,A77,DB_Savings!$F:$F)),"")</f>
        <v/>
      </c>
      <c r="L77" s="39" t="str">
        <f>IFERROR(IF(A77="","",SUMIF(DB_Withdrawals!$A:$A,A77,DB_Withdrawals!$G:$G)),"")</f>
        <v/>
      </c>
      <c r="M77" s="39" t="str">
        <f>IFERROR(IF(A77="","",IFERROR(H77,0)+IFERROR(SUMIF(DB_Savings!$A:$A,A77,DB_Savings!$F:$F),0)-IFERROR(SUMIF(DB_Withdrawals!$A:$A,A77,DB_Withdrawals!$G:$G),0)),"")</f>
        <v/>
      </c>
      <c r="N77" s="39" t="str">
        <f>IFERROR(IF(A77="","",MAX(0,M77-System_Config!$B$9)),"")</f>
        <v/>
      </c>
    </row>
    <row r="78" spans="1:14" ht="20.100000000000001" customHeight="1" x14ac:dyDescent="0.25">
      <c r="A78" s="34" t="str">
        <f>'NEW ACCOUNT'!A79</f>
        <v/>
      </c>
      <c r="B78" s="35" t="str">
        <f>IF('NEW ACCOUNT'!A79="","",'NEW ACCOUNT'!B79)</f>
        <v/>
      </c>
      <c r="C78" s="35" t="str">
        <f>IF('NEW ACCOUNT'!A79="","",'NEW ACCOUNT'!C79)</f>
        <v/>
      </c>
      <c r="D78" s="35" t="str">
        <f>IF('NEW ACCOUNT'!A79="","",'NEW ACCOUNT'!D79)</f>
        <v/>
      </c>
      <c r="E78" s="35" t="str">
        <f>IF('NEW ACCOUNT'!A79="","",'NEW ACCOUNT'!E79)</f>
        <v/>
      </c>
      <c r="F78" s="35" t="str">
        <f>IF('NEW ACCOUNT'!A79="","",'NEW ACCOUNT'!F79)</f>
        <v/>
      </c>
      <c r="G78" s="35" t="str">
        <f>IF('NEW ACCOUNT'!A79="","",'NEW ACCOUNT'!G79)</f>
        <v/>
      </c>
      <c r="H78" s="35" t="str">
        <f>IF('NEW ACCOUNT'!A79="","",'NEW ACCOUNT'!H79)</f>
        <v/>
      </c>
      <c r="I78" s="35" t="str">
        <f>IF('NEW ACCOUNT'!A79="","",'NEW ACCOUNT'!I79)</f>
        <v/>
      </c>
      <c r="J78" s="35" t="str">
        <f>IF('NEW ACCOUNT'!A79="","",'NEW ACCOUNT'!J79)</f>
        <v/>
      </c>
      <c r="K78" s="36" t="str">
        <f>IFERROR(IF(A78="","",SUMIF(DB_Savings!$A:$A,A78,DB_Savings!$F:$F)),"")</f>
        <v/>
      </c>
      <c r="L78" s="36" t="str">
        <f>IFERROR(IF(A78="","",SUMIF(DB_Withdrawals!$A:$A,A78,DB_Withdrawals!$G:$G)),"")</f>
        <v/>
      </c>
      <c r="M78" s="36" t="str">
        <f>IFERROR(IF(A78="","",IFERROR(H78,0)+IFERROR(SUMIF(DB_Savings!$A:$A,A78,DB_Savings!$F:$F),0)-IFERROR(SUMIF(DB_Withdrawals!$A:$A,A78,DB_Withdrawals!$G:$G),0)),"")</f>
        <v/>
      </c>
      <c r="N78" s="36" t="str">
        <f>IFERROR(IF(A78="","",MAX(0,M78-System_Config!$B$9)),"")</f>
        <v/>
      </c>
    </row>
    <row r="79" spans="1:14" ht="20.100000000000001" customHeight="1" x14ac:dyDescent="0.25">
      <c r="A79" s="37" t="str">
        <f>'NEW ACCOUNT'!A80</f>
        <v/>
      </c>
      <c r="B79" s="38" t="str">
        <f>IF('NEW ACCOUNT'!A80="","",'NEW ACCOUNT'!B80)</f>
        <v/>
      </c>
      <c r="C79" s="38" t="str">
        <f>IF('NEW ACCOUNT'!A80="","",'NEW ACCOUNT'!C80)</f>
        <v/>
      </c>
      <c r="D79" s="38" t="str">
        <f>IF('NEW ACCOUNT'!A80="","",'NEW ACCOUNT'!D80)</f>
        <v/>
      </c>
      <c r="E79" s="38" t="str">
        <f>IF('NEW ACCOUNT'!A80="","",'NEW ACCOUNT'!E80)</f>
        <v/>
      </c>
      <c r="F79" s="38" t="str">
        <f>IF('NEW ACCOUNT'!A80="","",'NEW ACCOUNT'!F80)</f>
        <v/>
      </c>
      <c r="G79" s="38" t="str">
        <f>IF('NEW ACCOUNT'!A80="","",'NEW ACCOUNT'!G80)</f>
        <v/>
      </c>
      <c r="H79" s="38" t="str">
        <f>IF('NEW ACCOUNT'!A80="","",'NEW ACCOUNT'!H80)</f>
        <v/>
      </c>
      <c r="I79" s="38" t="str">
        <f>IF('NEW ACCOUNT'!A80="","",'NEW ACCOUNT'!I80)</f>
        <v/>
      </c>
      <c r="J79" s="38" t="str">
        <f>IF('NEW ACCOUNT'!A80="","",'NEW ACCOUNT'!J80)</f>
        <v/>
      </c>
      <c r="K79" s="39" t="str">
        <f>IFERROR(IF(A79="","",SUMIF(DB_Savings!$A:$A,A79,DB_Savings!$F:$F)),"")</f>
        <v/>
      </c>
      <c r="L79" s="39" t="str">
        <f>IFERROR(IF(A79="","",SUMIF(DB_Withdrawals!$A:$A,A79,DB_Withdrawals!$G:$G)),"")</f>
        <v/>
      </c>
      <c r="M79" s="39" t="str">
        <f>IFERROR(IF(A79="","",IFERROR(H79,0)+IFERROR(SUMIF(DB_Savings!$A:$A,A79,DB_Savings!$F:$F),0)-IFERROR(SUMIF(DB_Withdrawals!$A:$A,A79,DB_Withdrawals!$G:$G),0)),"")</f>
        <v/>
      </c>
      <c r="N79" s="39" t="str">
        <f>IFERROR(IF(A79="","",MAX(0,M79-System_Config!$B$9)),"")</f>
        <v/>
      </c>
    </row>
    <row r="80" spans="1:14" ht="20.100000000000001" customHeight="1" x14ac:dyDescent="0.25">
      <c r="A80" s="34" t="str">
        <f>'NEW ACCOUNT'!A81</f>
        <v/>
      </c>
      <c r="B80" s="35" t="str">
        <f>IF('NEW ACCOUNT'!A81="","",'NEW ACCOUNT'!B81)</f>
        <v/>
      </c>
      <c r="C80" s="35" t="str">
        <f>IF('NEW ACCOUNT'!A81="","",'NEW ACCOUNT'!C81)</f>
        <v/>
      </c>
      <c r="D80" s="35" t="str">
        <f>IF('NEW ACCOUNT'!A81="","",'NEW ACCOUNT'!D81)</f>
        <v/>
      </c>
      <c r="E80" s="35" t="str">
        <f>IF('NEW ACCOUNT'!A81="","",'NEW ACCOUNT'!E81)</f>
        <v/>
      </c>
      <c r="F80" s="35" t="str">
        <f>IF('NEW ACCOUNT'!A81="","",'NEW ACCOUNT'!F81)</f>
        <v/>
      </c>
      <c r="G80" s="35" t="str">
        <f>IF('NEW ACCOUNT'!A81="","",'NEW ACCOUNT'!G81)</f>
        <v/>
      </c>
      <c r="H80" s="35" t="str">
        <f>IF('NEW ACCOUNT'!A81="","",'NEW ACCOUNT'!H81)</f>
        <v/>
      </c>
      <c r="I80" s="35" t="str">
        <f>IF('NEW ACCOUNT'!A81="","",'NEW ACCOUNT'!I81)</f>
        <v/>
      </c>
      <c r="J80" s="35" t="str">
        <f>IF('NEW ACCOUNT'!A81="","",'NEW ACCOUNT'!J81)</f>
        <v/>
      </c>
      <c r="K80" s="36" t="str">
        <f>IFERROR(IF(A80="","",SUMIF(DB_Savings!$A:$A,A80,DB_Savings!$F:$F)),"")</f>
        <v/>
      </c>
      <c r="L80" s="36" t="str">
        <f>IFERROR(IF(A80="","",SUMIF(DB_Withdrawals!$A:$A,A80,DB_Withdrawals!$G:$G)),"")</f>
        <v/>
      </c>
      <c r="M80" s="36" t="str">
        <f>IFERROR(IF(A80="","",IFERROR(H80,0)+IFERROR(SUMIF(DB_Savings!$A:$A,A80,DB_Savings!$F:$F),0)-IFERROR(SUMIF(DB_Withdrawals!$A:$A,A80,DB_Withdrawals!$G:$G),0)),"")</f>
        <v/>
      </c>
      <c r="N80" s="36" t="str">
        <f>IFERROR(IF(A80="","",MAX(0,M80-System_Config!$B$9)),"")</f>
        <v/>
      </c>
    </row>
    <row r="81" spans="1:14" ht="20.100000000000001" customHeight="1" x14ac:dyDescent="0.25">
      <c r="A81" s="37" t="str">
        <f>'NEW ACCOUNT'!A82</f>
        <v/>
      </c>
      <c r="B81" s="38" t="str">
        <f>IF('NEW ACCOUNT'!A82="","",'NEW ACCOUNT'!B82)</f>
        <v/>
      </c>
      <c r="C81" s="38" t="str">
        <f>IF('NEW ACCOUNT'!A82="","",'NEW ACCOUNT'!C82)</f>
        <v/>
      </c>
      <c r="D81" s="38" t="str">
        <f>IF('NEW ACCOUNT'!A82="","",'NEW ACCOUNT'!D82)</f>
        <v/>
      </c>
      <c r="E81" s="38" t="str">
        <f>IF('NEW ACCOUNT'!A82="","",'NEW ACCOUNT'!E82)</f>
        <v/>
      </c>
      <c r="F81" s="38" t="str">
        <f>IF('NEW ACCOUNT'!A82="","",'NEW ACCOUNT'!F82)</f>
        <v/>
      </c>
      <c r="G81" s="38" t="str">
        <f>IF('NEW ACCOUNT'!A82="","",'NEW ACCOUNT'!G82)</f>
        <v/>
      </c>
      <c r="H81" s="38" t="str">
        <f>IF('NEW ACCOUNT'!A82="","",'NEW ACCOUNT'!H82)</f>
        <v/>
      </c>
      <c r="I81" s="38" t="str">
        <f>IF('NEW ACCOUNT'!A82="","",'NEW ACCOUNT'!I82)</f>
        <v/>
      </c>
      <c r="J81" s="38" t="str">
        <f>IF('NEW ACCOUNT'!A82="","",'NEW ACCOUNT'!J82)</f>
        <v/>
      </c>
      <c r="K81" s="39" t="str">
        <f>IFERROR(IF(A81="","",SUMIF(DB_Savings!$A:$A,A81,DB_Savings!$F:$F)),"")</f>
        <v/>
      </c>
      <c r="L81" s="39" t="str">
        <f>IFERROR(IF(A81="","",SUMIF(DB_Withdrawals!$A:$A,A81,DB_Withdrawals!$G:$G)),"")</f>
        <v/>
      </c>
      <c r="M81" s="39" t="str">
        <f>IFERROR(IF(A81="","",IFERROR(H81,0)+IFERROR(SUMIF(DB_Savings!$A:$A,A81,DB_Savings!$F:$F),0)-IFERROR(SUMIF(DB_Withdrawals!$A:$A,A81,DB_Withdrawals!$G:$G),0)),"")</f>
        <v/>
      </c>
      <c r="N81" s="39" t="str">
        <f>IFERROR(IF(A81="","",MAX(0,M81-System_Config!$B$9)),"")</f>
        <v/>
      </c>
    </row>
    <row r="82" spans="1:14" ht="20.100000000000001" customHeight="1" x14ac:dyDescent="0.25">
      <c r="A82" s="34" t="str">
        <f>'NEW ACCOUNT'!A83</f>
        <v/>
      </c>
      <c r="B82" s="35" t="str">
        <f>IF('NEW ACCOUNT'!A83="","",'NEW ACCOUNT'!B83)</f>
        <v/>
      </c>
      <c r="C82" s="35" t="str">
        <f>IF('NEW ACCOUNT'!A83="","",'NEW ACCOUNT'!C83)</f>
        <v/>
      </c>
      <c r="D82" s="35" t="str">
        <f>IF('NEW ACCOUNT'!A83="","",'NEW ACCOUNT'!D83)</f>
        <v/>
      </c>
      <c r="E82" s="35" t="str">
        <f>IF('NEW ACCOUNT'!A83="","",'NEW ACCOUNT'!E83)</f>
        <v/>
      </c>
      <c r="F82" s="35" t="str">
        <f>IF('NEW ACCOUNT'!A83="","",'NEW ACCOUNT'!F83)</f>
        <v/>
      </c>
      <c r="G82" s="35" t="str">
        <f>IF('NEW ACCOUNT'!A83="","",'NEW ACCOUNT'!G83)</f>
        <v/>
      </c>
      <c r="H82" s="35" t="str">
        <f>IF('NEW ACCOUNT'!A83="","",'NEW ACCOUNT'!H83)</f>
        <v/>
      </c>
      <c r="I82" s="35" t="str">
        <f>IF('NEW ACCOUNT'!A83="","",'NEW ACCOUNT'!I83)</f>
        <v/>
      </c>
      <c r="J82" s="35" t="str">
        <f>IF('NEW ACCOUNT'!A83="","",'NEW ACCOUNT'!J83)</f>
        <v/>
      </c>
      <c r="K82" s="36" t="str">
        <f>IFERROR(IF(A82="","",SUMIF(DB_Savings!$A:$A,A82,DB_Savings!$F:$F)),"")</f>
        <v/>
      </c>
      <c r="L82" s="36" t="str">
        <f>IFERROR(IF(A82="","",SUMIF(DB_Withdrawals!$A:$A,A82,DB_Withdrawals!$G:$G)),"")</f>
        <v/>
      </c>
      <c r="M82" s="36" t="str">
        <f>IFERROR(IF(A82="","",IFERROR(H82,0)+IFERROR(SUMIF(DB_Savings!$A:$A,A82,DB_Savings!$F:$F),0)-IFERROR(SUMIF(DB_Withdrawals!$A:$A,A82,DB_Withdrawals!$G:$G),0)),"")</f>
        <v/>
      </c>
      <c r="N82" s="36" t="str">
        <f>IFERROR(IF(A82="","",MAX(0,M82-System_Config!$B$9)),"")</f>
        <v/>
      </c>
    </row>
    <row r="83" spans="1:14" ht="20.100000000000001" customHeight="1" x14ac:dyDescent="0.25">
      <c r="A83" s="37" t="str">
        <f>'NEW ACCOUNT'!A84</f>
        <v/>
      </c>
      <c r="B83" s="38" t="str">
        <f>IF('NEW ACCOUNT'!A84="","",'NEW ACCOUNT'!B84)</f>
        <v/>
      </c>
      <c r="C83" s="38" t="str">
        <f>IF('NEW ACCOUNT'!A84="","",'NEW ACCOUNT'!C84)</f>
        <v/>
      </c>
      <c r="D83" s="38" t="str">
        <f>IF('NEW ACCOUNT'!A84="","",'NEW ACCOUNT'!D84)</f>
        <v/>
      </c>
      <c r="E83" s="38" t="str">
        <f>IF('NEW ACCOUNT'!A84="","",'NEW ACCOUNT'!E84)</f>
        <v/>
      </c>
      <c r="F83" s="38" t="str">
        <f>IF('NEW ACCOUNT'!A84="","",'NEW ACCOUNT'!F84)</f>
        <v/>
      </c>
      <c r="G83" s="38" t="str">
        <f>IF('NEW ACCOUNT'!A84="","",'NEW ACCOUNT'!G84)</f>
        <v/>
      </c>
      <c r="H83" s="38" t="str">
        <f>IF('NEW ACCOUNT'!A84="","",'NEW ACCOUNT'!H84)</f>
        <v/>
      </c>
      <c r="I83" s="38" t="str">
        <f>IF('NEW ACCOUNT'!A84="","",'NEW ACCOUNT'!I84)</f>
        <v/>
      </c>
      <c r="J83" s="38" t="str">
        <f>IF('NEW ACCOUNT'!A84="","",'NEW ACCOUNT'!J84)</f>
        <v/>
      </c>
      <c r="K83" s="39" t="str">
        <f>IFERROR(IF(A83="","",SUMIF(DB_Savings!$A:$A,A83,DB_Savings!$F:$F)),"")</f>
        <v/>
      </c>
      <c r="L83" s="39" t="str">
        <f>IFERROR(IF(A83="","",SUMIF(DB_Withdrawals!$A:$A,A83,DB_Withdrawals!$G:$G)),"")</f>
        <v/>
      </c>
      <c r="M83" s="39" t="str">
        <f>IFERROR(IF(A83="","",IFERROR(H83,0)+IFERROR(SUMIF(DB_Savings!$A:$A,A83,DB_Savings!$F:$F),0)-IFERROR(SUMIF(DB_Withdrawals!$A:$A,A83,DB_Withdrawals!$G:$G),0)),"")</f>
        <v/>
      </c>
      <c r="N83" s="39" t="str">
        <f>IFERROR(IF(A83="","",MAX(0,M83-System_Config!$B$9)),"")</f>
        <v/>
      </c>
    </row>
    <row r="84" spans="1:14" ht="20.100000000000001" customHeight="1" x14ac:dyDescent="0.25">
      <c r="A84" s="34" t="str">
        <f>'NEW ACCOUNT'!A85</f>
        <v/>
      </c>
      <c r="B84" s="35" t="str">
        <f>IF('NEW ACCOUNT'!A85="","",'NEW ACCOUNT'!B85)</f>
        <v/>
      </c>
      <c r="C84" s="35" t="str">
        <f>IF('NEW ACCOUNT'!A85="","",'NEW ACCOUNT'!C85)</f>
        <v/>
      </c>
      <c r="D84" s="35" t="str">
        <f>IF('NEW ACCOUNT'!A85="","",'NEW ACCOUNT'!D85)</f>
        <v/>
      </c>
      <c r="E84" s="35" t="str">
        <f>IF('NEW ACCOUNT'!A85="","",'NEW ACCOUNT'!E85)</f>
        <v/>
      </c>
      <c r="F84" s="35" t="str">
        <f>IF('NEW ACCOUNT'!A85="","",'NEW ACCOUNT'!F85)</f>
        <v/>
      </c>
      <c r="G84" s="35" t="str">
        <f>IF('NEW ACCOUNT'!A85="","",'NEW ACCOUNT'!G85)</f>
        <v/>
      </c>
      <c r="H84" s="35" t="str">
        <f>IF('NEW ACCOUNT'!A85="","",'NEW ACCOUNT'!H85)</f>
        <v/>
      </c>
      <c r="I84" s="35" t="str">
        <f>IF('NEW ACCOUNT'!A85="","",'NEW ACCOUNT'!I85)</f>
        <v/>
      </c>
      <c r="J84" s="35" t="str">
        <f>IF('NEW ACCOUNT'!A85="","",'NEW ACCOUNT'!J85)</f>
        <v/>
      </c>
      <c r="K84" s="36" t="str">
        <f>IFERROR(IF(A84="","",SUMIF(DB_Savings!$A:$A,A84,DB_Savings!$F:$F)),"")</f>
        <v/>
      </c>
      <c r="L84" s="36" t="str">
        <f>IFERROR(IF(A84="","",SUMIF(DB_Withdrawals!$A:$A,A84,DB_Withdrawals!$G:$G)),"")</f>
        <v/>
      </c>
      <c r="M84" s="36" t="str">
        <f>IFERROR(IF(A84="","",IFERROR(H84,0)+IFERROR(SUMIF(DB_Savings!$A:$A,A84,DB_Savings!$F:$F),0)-IFERROR(SUMIF(DB_Withdrawals!$A:$A,A84,DB_Withdrawals!$G:$G),0)),"")</f>
        <v/>
      </c>
      <c r="N84" s="36" t="str">
        <f>IFERROR(IF(A84="","",MAX(0,M84-System_Config!$B$9)),"")</f>
        <v/>
      </c>
    </row>
    <row r="85" spans="1:14" ht="20.100000000000001" customHeight="1" x14ac:dyDescent="0.25">
      <c r="A85" s="37" t="str">
        <f>'NEW ACCOUNT'!A86</f>
        <v/>
      </c>
      <c r="B85" s="38" t="str">
        <f>IF('NEW ACCOUNT'!A86="","",'NEW ACCOUNT'!B86)</f>
        <v/>
      </c>
      <c r="C85" s="38" t="str">
        <f>IF('NEW ACCOUNT'!A86="","",'NEW ACCOUNT'!C86)</f>
        <v/>
      </c>
      <c r="D85" s="38" t="str">
        <f>IF('NEW ACCOUNT'!A86="","",'NEW ACCOUNT'!D86)</f>
        <v/>
      </c>
      <c r="E85" s="38" t="str">
        <f>IF('NEW ACCOUNT'!A86="","",'NEW ACCOUNT'!E86)</f>
        <v/>
      </c>
      <c r="F85" s="38" t="str">
        <f>IF('NEW ACCOUNT'!A86="","",'NEW ACCOUNT'!F86)</f>
        <v/>
      </c>
      <c r="G85" s="38" t="str">
        <f>IF('NEW ACCOUNT'!A86="","",'NEW ACCOUNT'!G86)</f>
        <v/>
      </c>
      <c r="H85" s="38" t="str">
        <f>IF('NEW ACCOUNT'!A86="","",'NEW ACCOUNT'!H86)</f>
        <v/>
      </c>
      <c r="I85" s="38" t="str">
        <f>IF('NEW ACCOUNT'!A86="","",'NEW ACCOUNT'!I86)</f>
        <v/>
      </c>
      <c r="J85" s="38" t="str">
        <f>IF('NEW ACCOUNT'!A86="","",'NEW ACCOUNT'!J86)</f>
        <v/>
      </c>
      <c r="K85" s="39" t="str">
        <f>IFERROR(IF(A85="","",SUMIF(DB_Savings!$A:$A,A85,DB_Savings!$F:$F)),"")</f>
        <v/>
      </c>
      <c r="L85" s="39" t="str">
        <f>IFERROR(IF(A85="","",SUMIF(DB_Withdrawals!$A:$A,A85,DB_Withdrawals!$G:$G)),"")</f>
        <v/>
      </c>
      <c r="M85" s="39" t="str">
        <f>IFERROR(IF(A85="","",IFERROR(H85,0)+IFERROR(SUMIF(DB_Savings!$A:$A,A85,DB_Savings!$F:$F),0)-IFERROR(SUMIF(DB_Withdrawals!$A:$A,A85,DB_Withdrawals!$G:$G),0)),"")</f>
        <v/>
      </c>
      <c r="N85" s="39" t="str">
        <f>IFERROR(IF(A85="","",MAX(0,M85-System_Config!$B$9)),"")</f>
        <v/>
      </c>
    </row>
    <row r="86" spans="1:14" ht="20.100000000000001" customHeight="1" x14ac:dyDescent="0.25">
      <c r="A86" s="34" t="str">
        <f>'NEW ACCOUNT'!A87</f>
        <v/>
      </c>
      <c r="B86" s="35" t="str">
        <f>IF('NEW ACCOUNT'!A87="","",'NEW ACCOUNT'!B87)</f>
        <v/>
      </c>
      <c r="C86" s="35" t="str">
        <f>IF('NEW ACCOUNT'!A87="","",'NEW ACCOUNT'!C87)</f>
        <v/>
      </c>
      <c r="D86" s="35" t="str">
        <f>IF('NEW ACCOUNT'!A87="","",'NEW ACCOUNT'!D87)</f>
        <v/>
      </c>
      <c r="E86" s="35" t="str">
        <f>IF('NEW ACCOUNT'!A87="","",'NEW ACCOUNT'!E87)</f>
        <v/>
      </c>
      <c r="F86" s="35" t="str">
        <f>IF('NEW ACCOUNT'!A87="","",'NEW ACCOUNT'!F87)</f>
        <v/>
      </c>
      <c r="G86" s="35" t="str">
        <f>IF('NEW ACCOUNT'!A87="","",'NEW ACCOUNT'!G87)</f>
        <v/>
      </c>
      <c r="H86" s="35" t="str">
        <f>IF('NEW ACCOUNT'!A87="","",'NEW ACCOUNT'!H87)</f>
        <v/>
      </c>
      <c r="I86" s="35" t="str">
        <f>IF('NEW ACCOUNT'!A87="","",'NEW ACCOUNT'!I87)</f>
        <v/>
      </c>
      <c r="J86" s="35" t="str">
        <f>IF('NEW ACCOUNT'!A87="","",'NEW ACCOUNT'!J87)</f>
        <v/>
      </c>
      <c r="K86" s="36" t="str">
        <f>IFERROR(IF(A86="","",SUMIF(DB_Savings!$A:$A,A86,DB_Savings!$F:$F)),"")</f>
        <v/>
      </c>
      <c r="L86" s="36" t="str">
        <f>IFERROR(IF(A86="","",SUMIF(DB_Withdrawals!$A:$A,A86,DB_Withdrawals!$G:$G)),"")</f>
        <v/>
      </c>
      <c r="M86" s="36" t="str">
        <f>IFERROR(IF(A86="","",IFERROR(H86,0)+IFERROR(SUMIF(DB_Savings!$A:$A,A86,DB_Savings!$F:$F),0)-IFERROR(SUMIF(DB_Withdrawals!$A:$A,A86,DB_Withdrawals!$G:$G),0)),"")</f>
        <v/>
      </c>
      <c r="N86" s="36" t="str">
        <f>IFERROR(IF(A86="","",MAX(0,M86-System_Config!$B$9)),"")</f>
        <v/>
      </c>
    </row>
    <row r="87" spans="1:14" ht="20.100000000000001" customHeight="1" x14ac:dyDescent="0.25">
      <c r="A87" s="37" t="str">
        <f>'NEW ACCOUNT'!A88</f>
        <v/>
      </c>
      <c r="B87" s="38" t="str">
        <f>IF('NEW ACCOUNT'!A88="","",'NEW ACCOUNT'!B88)</f>
        <v/>
      </c>
      <c r="C87" s="38" t="str">
        <f>IF('NEW ACCOUNT'!A88="","",'NEW ACCOUNT'!C88)</f>
        <v/>
      </c>
      <c r="D87" s="38" t="str">
        <f>IF('NEW ACCOUNT'!A88="","",'NEW ACCOUNT'!D88)</f>
        <v/>
      </c>
      <c r="E87" s="38" t="str">
        <f>IF('NEW ACCOUNT'!A88="","",'NEW ACCOUNT'!E88)</f>
        <v/>
      </c>
      <c r="F87" s="38" t="str">
        <f>IF('NEW ACCOUNT'!A88="","",'NEW ACCOUNT'!F88)</f>
        <v/>
      </c>
      <c r="G87" s="38" t="str">
        <f>IF('NEW ACCOUNT'!A88="","",'NEW ACCOUNT'!G88)</f>
        <v/>
      </c>
      <c r="H87" s="38" t="str">
        <f>IF('NEW ACCOUNT'!A88="","",'NEW ACCOUNT'!H88)</f>
        <v/>
      </c>
      <c r="I87" s="38" t="str">
        <f>IF('NEW ACCOUNT'!A88="","",'NEW ACCOUNT'!I88)</f>
        <v/>
      </c>
      <c r="J87" s="38" t="str">
        <f>IF('NEW ACCOUNT'!A88="","",'NEW ACCOUNT'!J88)</f>
        <v/>
      </c>
      <c r="K87" s="39" t="str">
        <f>IFERROR(IF(A87="","",SUMIF(DB_Savings!$A:$A,A87,DB_Savings!$F:$F)),"")</f>
        <v/>
      </c>
      <c r="L87" s="39" t="str">
        <f>IFERROR(IF(A87="","",SUMIF(DB_Withdrawals!$A:$A,A87,DB_Withdrawals!$G:$G)),"")</f>
        <v/>
      </c>
      <c r="M87" s="39" t="str">
        <f>IFERROR(IF(A87="","",IFERROR(H87,0)+IFERROR(SUMIF(DB_Savings!$A:$A,A87,DB_Savings!$F:$F),0)-IFERROR(SUMIF(DB_Withdrawals!$A:$A,A87,DB_Withdrawals!$G:$G),0)),"")</f>
        <v/>
      </c>
      <c r="N87" s="39" t="str">
        <f>IFERROR(IF(A87="","",MAX(0,M87-System_Config!$B$9)),"")</f>
        <v/>
      </c>
    </row>
    <row r="88" spans="1:14" ht="20.100000000000001" customHeight="1" x14ac:dyDescent="0.25">
      <c r="A88" s="34" t="str">
        <f>'NEW ACCOUNT'!A89</f>
        <v/>
      </c>
      <c r="B88" s="35" t="str">
        <f>IF('NEW ACCOUNT'!A89="","",'NEW ACCOUNT'!B89)</f>
        <v/>
      </c>
      <c r="C88" s="35" t="str">
        <f>IF('NEW ACCOUNT'!A89="","",'NEW ACCOUNT'!C89)</f>
        <v/>
      </c>
      <c r="D88" s="35" t="str">
        <f>IF('NEW ACCOUNT'!A89="","",'NEW ACCOUNT'!D89)</f>
        <v/>
      </c>
      <c r="E88" s="35" t="str">
        <f>IF('NEW ACCOUNT'!A89="","",'NEW ACCOUNT'!E89)</f>
        <v/>
      </c>
      <c r="F88" s="35" t="str">
        <f>IF('NEW ACCOUNT'!A89="","",'NEW ACCOUNT'!F89)</f>
        <v/>
      </c>
      <c r="G88" s="35" t="str">
        <f>IF('NEW ACCOUNT'!A89="","",'NEW ACCOUNT'!G89)</f>
        <v/>
      </c>
      <c r="H88" s="35" t="str">
        <f>IF('NEW ACCOUNT'!A89="","",'NEW ACCOUNT'!H89)</f>
        <v/>
      </c>
      <c r="I88" s="35" t="str">
        <f>IF('NEW ACCOUNT'!A89="","",'NEW ACCOUNT'!I89)</f>
        <v/>
      </c>
      <c r="J88" s="35" t="str">
        <f>IF('NEW ACCOUNT'!A89="","",'NEW ACCOUNT'!J89)</f>
        <v/>
      </c>
      <c r="K88" s="36" t="str">
        <f>IFERROR(IF(A88="","",SUMIF(DB_Savings!$A:$A,A88,DB_Savings!$F:$F)),"")</f>
        <v/>
      </c>
      <c r="L88" s="36" t="str">
        <f>IFERROR(IF(A88="","",SUMIF(DB_Withdrawals!$A:$A,A88,DB_Withdrawals!$G:$G)),"")</f>
        <v/>
      </c>
      <c r="M88" s="36" t="str">
        <f>IFERROR(IF(A88="","",IFERROR(H88,0)+IFERROR(SUMIF(DB_Savings!$A:$A,A88,DB_Savings!$F:$F),0)-IFERROR(SUMIF(DB_Withdrawals!$A:$A,A88,DB_Withdrawals!$G:$G),0)),"")</f>
        <v/>
      </c>
      <c r="N88" s="36" t="str">
        <f>IFERROR(IF(A88="","",MAX(0,M88-System_Config!$B$9)),"")</f>
        <v/>
      </c>
    </row>
    <row r="89" spans="1:14" ht="20.100000000000001" customHeight="1" x14ac:dyDescent="0.25">
      <c r="A89" s="37" t="str">
        <f>'NEW ACCOUNT'!A90</f>
        <v/>
      </c>
      <c r="B89" s="38" t="str">
        <f>IF('NEW ACCOUNT'!A90="","",'NEW ACCOUNT'!B90)</f>
        <v/>
      </c>
      <c r="C89" s="38" t="str">
        <f>IF('NEW ACCOUNT'!A90="","",'NEW ACCOUNT'!C90)</f>
        <v/>
      </c>
      <c r="D89" s="38" t="str">
        <f>IF('NEW ACCOUNT'!A90="","",'NEW ACCOUNT'!D90)</f>
        <v/>
      </c>
      <c r="E89" s="38" t="str">
        <f>IF('NEW ACCOUNT'!A90="","",'NEW ACCOUNT'!E90)</f>
        <v/>
      </c>
      <c r="F89" s="38" t="str">
        <f>IF('NEW ACCOUNT'!A90="","",'NEW ACCOUNT'!F90)</f>
        <v/>
      </c>
      <c r="G89" s="38" t="str">
        <f>IF('NEW ACCOUNT'!A90="","",'NEW ACCOUNT'!G90)</f>
        <v/>
      </c>
      <c r="H89" s="38" t="str">
        <f>IF('NEW ACCOUNT'!A90="","",'NEW ACCOUNT'!H90)</f>
        <v/>
      </c>
      <c r="I89" s="38" t="str">
        <f>IF('NEW ACCOUNT'!A90="","",'NEW ACCOUNT'!I90)</f>
        <v/>
      </c>
      <c r="J89" s="38" t="str">
        <f>IF('NEW ACCOUNT'!A90="","",'NEW ACCOUNT'!J90)</f>
        <v/>
      </c>
      <c r="K89" s="39" t="str">
        <f>IFERROR(IF(A89="","",SUMIF(DB_Savings!$A:$A,A89,DB_Savings!$F:$F)),"")</f>
        <v/>
      </c>
      <c r="L89" s="39" t="str">
        <f>IFERROR(IF(A89="","",SUMIF(DB_Withdrawals!$A:$A,A89,DB_Withdrawals!$G:$G)),"")</f>
        <v/>
      </c>
      <c r="M89" s="39" t="str">
        <f>IFERROR(IF(A89="","",IFERROR(H89,0)+IFERROR(SUMIF(DB_Savings!$A:$A,A89,DB_Savings!$F:$F),0)-IFERROR(SUMIF(DB_Withdrawals!$A:$A,A89,DB_Withdrawals!$G:$G),0)),"")</f>
        <v/>
      </c>
      <c r="N89" s="39" t="str">
        <f>IFERROR(IF(A89="","",MAX(0,M89-System_Config!$B$9)),"")</f>
        <v/>
      </c>
    </row>
    <row r="90" spans="1:14" ht="20.100000000000001" customHeight="1" x14ac:dyDescent="0.25">
      <c r="A90" s="34" t="str">
        <f>'NEW ACCOUNT'!A91</f>
        <v/>
      </c>
      <c r="B90" s="35" t="str">
        <f>IF('NEW ACCOUNT'!A91="","",'NEW ACCOUNT'!B91)</f>
        <v/>
      </c>
      <c r="C90" s="35" t="str">
        <f>IF('NEW ACCOUNT'!A91="","",'NEW ACCOUNT'!C91)</f>
        <v/>
      </c>
      <c r="D90" s="35" t="str">
        <f>IF('NEW ACCOUNT'!A91="","",'NEW ACCOUNT'!D91)</f>
        <v/>
      </c>
      <c r="E90" s="35" t="str">
        <f>IF('NEW ACCOUNT'!A91="","",'NEW ACCOUNT'!E91)</f>
        <v/>
      </c>
      <c r="F90" s="35" t="str">
        <f>IF('NEW ACCOUNT'!A91="","",'NEW ACCOUNT'!F91)</f>
        <v/>
      </c>
      <c r="G90" s="35" t="str">
        <f>IF('NEW ACCOUNT'!A91="","",'NEW ACCOUNT'!G91)</f>
        <v/>
      </c>
      <c r="H90" s="35" t="str">
        <f>IF('NEW ACCOUNT'!A91="","",'NEW ACCOUNT'!H91)</f>
        <v/>
      </c>
      <c r="I90" s="35" t="str">
        <f>IF('NEW ACCOUNT'!A91="","",'NEW ACCOUNT'!I91)</f>
        <v/>
      </c>
      <c r="J90" s="35" t="str">
        <f>IF('NEW ACCOUNT'!A91="","",'NEW ACCOUNT'!J91)</f>
        <v/>
      </c>
      <c r="K90" s="36" t="str">
        <f>IFERROR(IF(A90="","",SUMIF(DB_Savings!$A:$A,A90,DB_Savings!$F:$F)),"")</f>
        <v/>
      </c>
      <c r="L90" s="36" t="str">
        <f>IFERROR(IF(A90="","",SUMIF(DB_Withdrawals!$A:$A,A90,DB_Withdrawals!$G:$G)),"")</f>
        <v/>
      </c>
      <c r="M90" s="36" t="str">
        <f>IFERROR(IF(A90="","",IFERROR(H90,0)+IFERROR(SUMIF(DB_Savings!$A:$A,A90,DB_Savings!$F:$F),0)-IFERROR(SUMIF(DB_Withdrawals!$A:$A,A90,DB_Withdrawals!$G:$G),0)),"")</f>
        <v/>
      </c>
      <c r="N90" s="36" t="str">
        <f>IFERROR(IF(A90="","",MAX(0,M90-System_Config!$B$9)),"")</f>
        <v/>
      </c>
    </row>
    <row r="91" spans="1:14" ht="20.100000000000001" customHeight="1" x14ac:dyDescent="0.25">
      <c r="A91" s="37" t="str">
        <f>'NEW ACCOUNT'!A92</f>
        <v/>
      </c>
      <c r="B91" s="38" t="str">
        <f>IF('NEW ACCOUNT'!A92="","",'NEW ACCOUNT'!B92)</f>
        <v/>
      </c>
      <c r="C91" s="38" t="str">
        <f>IF('NEW ACCOUNT'!A92="","",'NEW ACCOUNT'!C92)</f>
        <v/>
      </c>
      <c r="D91" s="38" t="str">
        <f>IF('NEW ACCOUNT'!A92="","",'NEW ACCOUNT'!D92)</f>
        <v/>
      </c>
      <c r="E91" s="38" t="str">
        <f>IF('NEW ACCOUNT'!A92="","",'NEW ACCOUNT'!E92)</f>
        <v/>
      </c>
      <c r="F91" s="38" t="str">
        <f>IF('NEW ACCOUNT'!A92="","",'NEW ACCOUNT'!F92)</f>
        <v/>
      </c>
      <c r="G91" s="38" t="str">
        <f>IF('NEW ACCOUNT'!A92="","",'NEW ACCOUNT'!G92)</f>
        <v/>
      </c>
      <c r="H91" s="38" t="str">
        <f>IF('NEW ACCOUNT'!A92="","",'NEW ACCOUNT'!H92)</f>
        <v/>
      </c>
      <c r="I91" s="38" t="str">
        <f>IF('NEW ACCOUNT'!A92="","",'NEW ACCOUNT'!I92)</f>
        <v/>
      </c>
      <c r="J91" s="38" t="str">
        <f>IF('NEW ACCOUNT'!A92="","",'NEW ACCOUNT'!J92)</f>
        <v/>
      </c>
      <c r="K91" s="39" t="str">
        <f>IFERROR(IF(A91="","",SUMIF(DB_Savings!$A:$A,A91,DB_Savings!$F:$F)),"")</f>
        <v/>
      </c>
      <c r="L91" s="39" t="str">
        <f>IFERROR(IF(A91="","",SUMIF(DB_Withdrawals!$A:$A,A91,DB_Withdrawals!$G:$G)),"")</f>
        <v/>
      </c>
      <c r="M91" s="39" t="str">
        <f>IFERROR(IF(A91="","",IFERROR(H91,0)+IFERROR(SUMIF(DB_Savings!$A:$A,A91,DB_Savings!$F:$F),0)-IFERROR(SUMIF(DB_Withdrawals!$A:$A,A91,DB_Withdrawals!$G:$G),0)),"")</f>
        <v/>
      </c>
      <c r="N91" s="39" t="str">
        <f>IFERROR(IF(A91="","",MAX(0,M91-System_Config!$B$9)),"")</f>
        <v/>
      </c>
    </row>
    <row r="92" spans="1:14" ht="20.100000000000001" customHeight="1" x14ac:dyDescent="0.25">
      <c r="A92" s="34" t="str">
        <f>'NEW ACCOUNT'!A93</f>
        <v/>
      </c>
      <c r="B92" s="35" t="str">
        <f>IF('NEW ACCOUNT'!A93="","",'NEW ACCOUNT'!B93)</f>
        <v/>
      </c>
      <c r="C92" s="35" t="str">
        <f>IF('NEW ACCOUNT'!A93="","",'NEW ACCOUNT'!C93)</f>
        <v/>
      </c>
      <c r="D92" s="35" t="str">
        <f>IF('NEW ACCOUNT'!A93="","",'NEW ACCOUNT'!D93)</f>
        <v/>
      </c>
      <c r="E92" s="35" t="str">
        <f>IF('NEW ACCOUNT'!A93="","",'NEW ACCOUNT'!E93)</f>
        <v/>
      </c>
      <c r="F92" s="35" t="str">
        <f>IF('NEW ACCOUNT'!A93="","",'NEW ACCOUNT'!F93)</f>
        <v/>
      </c>
      <c r="G92" s="35" t="str">
        <f>IF('NEW ACCOUNT'!A93="","",'NEW ACCOUNT'!G93)</f>
        <v/>
      </c>
      <c r="H92" s="35" t="str">
        <f>IF('NEW ACCOUNT'!A93="","",'NEW ACCOUNT'!H93)</f>
        <v/>
      </c>
      <c r="I92" s="35" t="str">
        <f>IF('NEW ACCOUNT'!A93="","",'NEW ACCOUNT'!I93)</f>
        <v/>
      </c>
      <c r="J92" s="35" t="str">
        <f>IF('NEW ACCOUNT'!A93="","",'NEW ACCOUNT'!J93)</f>
        <v/>
      </c>
      <c r="K92" s="36" t="str">
        <f>IFERROR(IF(A92="","",SUMIF(DB_Savings!$A:$A,A92,DB_Savings!$F:$F)),"")</f>
        <v/>
      </c>
      <c r="L92" s="36" t="str">
        <f>IFERROR(IF(A92="","",SUMIF(DB_Withdrawals!$A:$A,A92,DB_Withdrawals!$G:$G)),"")</f>
        <v/>
      </c>
      <c r="M92" s="36" t="str">
        <f>IFERROR(IF(A92="","",IFERROR(H92,0)+IFERROR(SUMIF(DB_Savings!$A:$A,A92,DB_Savings!$F:$F),0)-IFERROR(SUMIF(DB_Withdrawals!$A:$A,A92,DB_Withdrawals!$G:$G),0)),"")</f>
        <v/>
      </c>
      <c r="N92" s="36" t="str">
        <f>IFERROR(IF(A92="","",MAX(0,M92-System_Config!$B$9)),"")</f>
        <v/>
      </c>
    </row>
    <row r="93" spans="1:14" ht="20.100000000000001" customHeight="1" x14ac:dyDescent="0.25">
      <c r="A93" s="37" t="str">
        <f>'NEW ACCOUNT'!A94</f>
        <v/>
      </c>
      <c r="B93" s="38" t="str">
        <f>IF('NEW ACCOUNT'!A94="","",'NEW ACCOUNT'!B94)</f>
        <v/>
      </c>
      <c r="C93" s="38" t="str">
        <f>IF('NEW ACCOUNT'!A94="","",'NEW ACCOUNT'!C94)</f>
        <v/>
      </c>
      <c r="D93" s="38" t="str">
        <f>IF('NEW ACCOUNT'!A94="","",'NEW ACCOUNT'!D94)</f>
        <v/>
      </c>
      <c r="E93" s="38" t="str">
        <f>IF('NEW ACCOUNT'!A94="","",'NEW ACCOUNT'!E94)</f>
        <v/>
      </c>
      <c r="F93" s="38" t="str">
        <f>IF('NEW ACCOUNT'!A94="","",'NEW ACCOUNT'!F94)</f>
        <v/>
      </c>
      <c r="G93" s="38" t="str">
        <f>IF('NEW ACCOUNT'!A94="","",'NEW ACCOUNT'!G94)</f>
        <v/>
      </c>
      <c r="H93" s="38" t="str">
        <f>IF('NEW ACCOUNT'!A94="","",'NEW ACCOUNT'!H94)</f>
        <v/>
      </c>
      <c r="I93" s="38" t="str">
        <f>IF('NEW ACCOUNT'!A94="","",'NEW ACCOUNT'!I94)</f>
        <v/>
      </c>
      <c r="J93" s="38" t="str">
        <f>IF('NEW ACCOUNT'!A94="","",'NEW ACCOUNT'!J94)</f>
        <v/>
      </c>
      <c r="K93" s="39" t="str">
        <f>IFERROR(IF(A93="","",SUMIF(DB_Savings!$A:$A,A93,DB_Savings!$F:$F)),"")</f>
        <v/>
      </c>
      <c r="L93" s="39" t="str">
        <f>IFERROR(IF(A93="","",SUMIF(DB_Withdrawals!$A:$A,A93,DB_Withdrawals!$G:$G)),"")</f>
        <v/>
      </c>
      <c r="M93" s="39" t="str">
        <f>IFERROR(IF(A93="","",IFERROR(H93,0)+IFERROR(SUMIF(DB_Savings!$A:$A,A93,DB_Savings!$F:$F),0)-IFERROR(SUMIF(DB_Withdrawals!$A:$A,A93,DB_Withdrawals!$G:$G),0)),"")</f>
        <v/>
      </c>
      <c r="N93" s="39" t="str">
        <f>IFERROR(IF(A93="","",MAX(0,M93-System_Config!$B$9)),"")</f>
        <v/>
      </c>
    </row>
    <row r="94" spans="1:14" ht="20.100000000000001" customHeight="1" x14ac:dyDescent="0.25">
      <c r="A94" s="34" t="str">
        <f>'NEW ACCOUNT'!A95</f>
        <v/>
      </c>
      <c r="B94" s="35" t="str">
        <f>IF('NEW ACCOUNT'!A95="","",'NEW ACCOUNT'!B95)</f>
        <v/>
      </c>
      <c r="C94" s="35" t="str">
        <f>IF('NEW ACCOUNT'!A95="","",'NEW ACCOUNT'!C95)</f>
        <v/>
      </c>
      <c r="D94" s="35" t="str">
        <f>IF('NEW ACCOUNT'!A95="","",'NEW ACCOUNT'!D95)</f>
        <v/>
      </c>
      <c r="E94" s="35" t="str">
        <f>IF('NEW ACCOUNT'!A95="","",'NEW ACCOUNT'!E95)</f>
        <v/>
      </c>
      <c r="F94" s="35" t="str">
        <f>IF('NEW ACCOUNT'!A95="","",'NEW ACCOUNT'!F95)</f>
        <v/>
      </c>
      <c r="G94" s="35" t="str">
        <f>IF('NEW ACCOUNT'!A95="","",'NEW ACCOUNT'!G95)</f>
        <v/>
      </c>
      <c r="H94" s="35" t="str">
        <f>IF('NEW ACCOUNT'!A95="","",'NEW ACCOUNT'!H95)</f>
        <v/>
      </c>
      <c r="I94" s="35" t="str">
        <f>IF('NEW ACCOUNT'!A95="","",'NEW ACCOUNT'!I95)</f>
        <v/>
      </c>
      <c r="J94" s="35" t="str">
        <f>IF('NEW ACCOUNT'!A95="","",'NEW ACCOUNT'!J95)</f>
        <v/>
      </c>
      <c r="K94" s="36" t="str">
        <f>IFERROR(IF(A94="","",SUMIF(DB_Savings!$A:$A,A94,DB_Savings!$F:$F)),"")</f>
        <v/>
      </c>
      <c r="L94" s="36" t="str">
        <f>IFERROR(IF(A94="","",SUMIF(DB_Withdrawals!$A:$A,A94,DB_Withdrawals!$G:$G)),"")</f>
        <v/>
      </c>
      <c r="M94" s="36" t="str">
        <f>IFERROR(IF(A94="","",IFERROR(H94,0)+IFERROR(SUMIF(DB_Savings!$A:$A,A94,DB_Savings!$F:$F),0)-IFERROR(SUMIF(DB_Withdrawals!$A:$A,A94,DB_Withdrawals!$G:$G),0)),"")</f>
        <v/>
      </c>
      <c r="N94" s="36" t="str">
        <f>IFERROR(IF(A94="","",MAX(0,M94-System_Config!$B$9)),"")</f>
        <v/>
      </c>
    </row>
    <row r="95" spans="1:14" ht="20.100000000000001" customHeight="1" x14ac:dyDescent="0.25">
      <c r="A95" s="37" t="str">
        <f>'NEW ACCOUNT'!A96</f>
        <v/>
      </c>
      <c r="B95" s="38" t="str">
        <f>IF('NEW ACCOUNT'!A96="","",'NEW ACCOUNT'!B96)</f>
        <v/>
      </c>
      <c r="C95" s="38" t="str">
        <f>IF('NEW ACCOUNT'!A96="","",'NEW ACCOUNT'!C96)</f>
        <v/>
      </c>
      <c r="D95" s="38" t="str">
        <f>IF('NEW ACCOUNT'!A96="","",'NEW ACCOUNT'!D96)</f>
        <v/>
      </c>
      <c r="E95" s="38" t="str">
        <f>IF('NEW ACCOUNT'!A96="","",'NEW ACCOUNT'!E96)</f>
        <v/>
      </c>
      <c r="F95" s="38" t="str">
        <f>IF('NEW ACCOUNT'!A96="","",'NEW ACCOUNT'!F96)</f>
        <v/>
      </c>
      <c r="G95" s="38" t="str">
        <f>IF('NEW ACCOUNT'!A96="","",'NEW ACCOUNT'!G96)</f>
        <v/>
      </c>
      <c r="H95" s="38" t="str">
        <f>IF('NEW ACCOUNT'!A96="","",'NEW ACCOUNT'!H96)</f>
        <v/>
      </c>
      <c r="I95" s="38" t="str">
        <f>IF('NEW ACCOUNT'!A96="","",'NEW ACCOUNT'!I96)</f>
        <v/>
      </c>
      <c r="J95" s="38" t="str">
        <f>IF('NEW ACCOUNT'!A96="","",'NEW ACCOUNT'!J96)</f>
        <v/>
      </c>
      <c r="K95" s="39" t="str">
        <f>IFERROR(IF(A95="","",SUMIF(DB_Savings!$A:$A,A95,DB_Savings!$F:$F)),"")</f>
        <v/>
      </c>
      <c r="L95" s="39" t="str">
        <f>IFERROR(IF(A95="","",SUMIF(DB_Withdrawals!$A:$A,A95,DB_Withdrawals!$G:$G)),"")</f>
        <v/>
      </c>
      <c r="M95" s="39" t="str">
        <f>IFERROR(IF(A95="","",IFERROR(H95,0)+IFERROR(SUMIF(DB_Savings!$A:$A,A95,DB_Savings!$F:$F),0)-IFERROR(SUMIF(DB_Withdrawals!$A:$A,A95,DB_Withdrawals!$G:$G),0)),"")</f>
        <v/>
      </c>
      <c r="N95" s="39" t="str">
        <f>IFERROR(IF(A95="","",MAX(0,M95-System_Config!$B$9)),"")</f>
        <v/>
      </c>
    </row>
    <row r="96" spans="1:14" ht="20.100000000000001" customHeight="1" x14ac:dyDescent="0.25">
      <c r="A96" s="34" t="str">
        <f>'NEW ACCOUNT'!A97</f>
        <v/>
      </c>
      <c r="B96" s="35" t="str">
        <f>IF('NEW ACCOUNT'!A97="","",'NEW ACCOUNT'!B97)</f>
        <v/>
      </c>
      <c r="C96" s="35" t="str">
        <f>IF('NEW ACCOUNT'!A97="","",'NEW ACCOUNT'!C97)</f>
        <v/>
      </c>
      <c r="D96" s="35" t="str">
        <f>IF('NEW ACCOUNT'!A97="","",'NEW ACCOUNT'!D97)</f>
        <v/>
      </c>
      <c r="E96" s="35" t="str">
        <f>IF('NEW ACCOUNT'!A97="","",'NEW ACCOUNT'!E97)</f>
        <v/>
      </c>
      <c r="F96" s="35" t="str">
        <f>IF('NEW ACCOUNT'!A97="","",'NEW ACCOUNT'!F97)</f>
        <v/>
      </c>
      <c r="G96" s="35" t="str">
        <f>IF('NEW ACCOUNT'!A97="","",'NEW ACCOUNT'!G97)</f>
        <v/>
      </c>
      <c r="H96" s="35" t="str">
        <f>IF('NEW ACCOUNT'!A97="","",'NEW ACCOUNT'!H97)</f>
        <v/>
      </c>
      <c r="I96" s="35" t="str">
        <f>IF('NEW ACCOUNT'!A97="","",'NEW ACCOUNT'!I97)</f>
        <v/>
      </c>
      <c r="J96" s="35" t="str">
        <f>IF('NEW ACCOUNT'!A97="","",'NEW ACCOUNT'!J97)</f>
        <v/>
      </c>
      <c r="K96" s="36" t="str">
        <f>IFERROR(IF(A96="","",SUMIF(DB_Savings!$A:$A,A96,DB_Savings!$F:$F)),"")</f>
        <v/>
      </c>
      <c r="L96" s="36" t="str">
        <f>IFERROR(IF(A96="","",SUMIF(DB_Withdrawals!$A:$A,A96,DB_Withdrawals!$G:$G)),"")</f>
        <v/>
      </c>
      <c r="M96" s="36" t="str">
        <f>IFERROR(IF(A96="","",IFERROR(H96,0)+IFERROR(SUMIF(DB_Savings!$A:$A,A96,DB_Savings!$F:$F),0)-IFERROR(SUMIF(DB_Withdrawals!$A:$A,A96,DB_Withdrawals!$G:$G),0)),"")</f>
        <v/>
      </c>
      <c r="N96" s="36" t="str">
        <f>IFERROR(IF(A96="","",MAX(0,M96-System_Config!$B$9)),"")</f>
        <v/>
      </c>
    </row>
    <row r="97" spans="1:14" ht="20.100000000000001" customHeight="1" x14ac:dyDescent="0.25">
      <c r="A97" s="37" t="str">
        <f>'NEW ACCOUNT'!A98</f>
        <v/>
      </c>
      <c r="B97" s="38" t="str">
        <f>IF('NEW ACCOUNT'!A98="","",'NEW ACCOUNT'!B98)</f>
        <v/>
      </c>
      <c r="C97" s="38" t="str">
        <f>IF('NEW ACCOUNT'!A98="","",'NEW ACCOUNT'!C98)</f>
        <v/>
      </c>
      <c r="D97" s="38" t="str">
        <f>IF('NEW ACCOUNT'!A98="","",'NEW ACCOUNT'!D98)</f>
        <v/>
      </c>
      <c r="E97" s="38" t="str">
        <f>IF('NEW ACCOUNT'!A98="","",'NEW ACCOUNT'!E98)</f>
        <v/>
      </c>
      <c r="F97" s="38" t="str">
        <f>IF('NEW ACCOUNT'!A98="","",'NEW ACCOUNT'!F98)</f>
        <v/>
      </c>
      <c r="G97" s="38" t="str">
        <f>IF('NEW ACCOUNT'!A98="","",'NEW ACCOUNT'!G98)</f>
        <v/>
      </c>
      <c r="H97" s="38" t="str">
        <f>IF('NEW ACCOUNT'!A98="","",'NEW ACCOUNT'!H98)</f>
        <v/>
      </c>
      <c r="I97" s="38" t="str">
        <f>IF('NEW ACCOUNT'!A98="","",'NEW ACCOUNT'!I98)</f>
        <v/>
      </c>
      <c r="J97" s="38" t="str">
        <f>IF('NEW ACCOUNT'!A98="","",'NEW ACCOUNT'!J98)</f>
        <v/>
      </c>
      <c r="K97" s="39" t="str">
        <f>IFERROR(IF(A97="","",SUMIF(DB_Savings!$A:$A,A97,DB_Savings!$F:$F)),"")</f>
        <v/>
      </c>
      <c r="L97" s="39" t="str">
        <f>IFERROR(IF(A97="","",SUMIF(DB_Withdrawals!$A:$A,A97,DB_Withdrawals!$G:$G)),"")</f>
        <v/>
      </c>
      <c r="M97" s="39" t="str">
        <f>IFERROR(IF(A97="","",IFERROR(H97,0)+IFERROR(SUMIF(DB_Savings!$A:$A,A97,DB_Savings!$F:$F),0)-IFERROR(SUMIF(DB_Withdrawals!$A:$A,A97,DB_Withdrawals!$G:$G),0)),"")</f>
        <v/>
      </c>
      <c r="N97" s="39" t="str">
        <f>IFERROR(IF(A97="","",MAX(0,M97-System_Config!$B$9)),"")</f>
        <v/>
      </c>
    </row>
    <row r="98" spans="1:14" ht="20.100000000000001" customHeight="1" x14ac:dyDescent="0.25">
      <c r="A98" s="34" t="str">
        <f>'NEW ACCOUNT'!A99</f>
        <v/>
      </c>
      <c r="B98" s="35" t="str">
        <f>IF('NEW ACCOUNT'!A99="","",'NEW ACCOUNT'!B99)</f>
        <v/>
      </c>
      <c r="C98" s="35" t="str">
        <f>IF('NEW ACCOUNT'!A99="","",'NEW ACCOUNT'!C99)</f>
        <v/>
      </c>
      <c r="D98" s="35" t="str">
        <f>IF('NEW ACCOUNT'!A99="","",'NEW ACCOUNT'!D99)</f>
        <v/>
      </c>
      <c r="E98" s="35" t="str">
        <f>IF('NEW ACCOUNT'!A99="","",'NEW ACCOUNT'!E99)</f>
        <v/>
      </c>
      <c r="F98" s="35" t="str">
        <f>IF('NEW ACCOUNT'!A99="","",'NEW ACCOUNT'!F99)</f>
        <v/>
      </c>
      <c r="G98" s="35" t="str">
        <f>IF('NEW ACCOUNT'!A99="","",'NEW ACCOUNT'!G99)</f>
        <v/>
      </c>
      <c r="H98" s="35" t="str">
        <f>IF('NEW ACCOUNT'!A99="","",'NEW ACCOUNT'!H99)</f>
        <v/>
      </c>
      <c r="I98" s="35" t="str">
        <f>IF('NEW ACCOUNT'!A99="","",'NEW ACCOUNT'!I99)</f>
        <v/>
      </c>
      <c r="J98" s="35" t="str">
        <f>IF('NEW ACCOUNT'!A99="","",'NEW ACCOUNT'!J99)</f>
        <v/>
      </c>
      <c r="K98" s="36" t="str">
        <f>IFERROR(IF(A98="","",SUMIF(DB_Savings!$A:$A,A98,DB_Savings!$F:$F)),"")</f>
        <v/>
      </c>
      <c r="L98" s="36" t="str">
        <f>IFERROR(IF(A98="","",SUMIF(DB_Withdrawals!$A:$A,A98,DB_Withdrawals!$G:$G)),"")</f>
        <v/>
      </c>
      <c r="M98" s="36" t="str">
        <f>IFERROR(IF(A98="","",IFERROR(H98,0)+IFERROR(SUMIF(DB_Savings!$A:$A,A98,DB_Savings!$F:$F),0)-IFERROR(SUMIF(DB_Withdrawals!$A:$A,A98,DB_Withdrawals!$G:$G),0)),"")</f>
        <v/>
      </c>
      <c r="N98" s="36" t="str">
        <f>IFERROR(IF(A98="","",MAX(0,M98-System_Config!$B$9)),"")</f>
        <v/>
      </c>
    </row>
    <row r="99" spans="1:14" ht="20.100000000000001" customHeight="1" x14ac:dyDescent="0.25">
      <c r="A99" s="37" t="str">
        <f>'NEW ACCOUNT'!A100</f>
        <v/>
      </c>
      <c r="B99" s="38" t="str">
        <f>IF('NEW ACCOUNT'!A100="","",'NEW ACCOUNT'!B100)</f>
        <v/>
      </c>
      <c r="C99" s="38" t="str">
        <f>IF('NEW ACCOUNT'!A100="","",'NEW ACCOUNT'!C100)</f>
        <v/>
      </c>
      <c r="D99" s="38" t="str">
        <f>IF('NEW ACCOUNT'!A100="","",'NEW ACCOUNT'!D100)</f>
        <v/>
      </c>
      <c r="E99" s="38" t="str">
        <f>IF('NEW ACCOUNT'!A100="","",'NEW ACCOUNT'!E100)</f>
        <v/>
      </c>
      <c r="F99" s="38" t="str">
        <f>IF('NEW ACCOUNT'!A100="","",'NEW ACCOUNT'!F100)</f>
        <v/>
      </c>
      <c r="G99" s="38" t="str">
        <f>IF('NEW ACCOUNT'!A100="","",'NEW ACCOUNT'!G100)</f>
        <v/>
      </c>
      <c r="H99" s="38" t="str">
        <f>IF('NEW ACCOUNT'!A100="","",'NEW ACCOUNT'!H100)</f>
        <v/>
      </c>
      <c r="I99" s="38" t="str">
        <f>IF('NEW ACCOUNT'!A100="","",'NEW ACCOUNT'!I100)</f>
        <v/>
      </c>
      <c r="J99" s="38" t="str">
        <f>IF('NEW ACCOUNT'!A100="","",'NEW ACCOUNT'!J100)</f>
        <v/>
      </c>
      <c r="K99" s="39" t="str">
        <f>IFERROR(IF(A99="","",SUMIF(DB_Savings!$A:$A,A99,DB_Savings!$F:$F)),"")</f>
        <v/>
      </c>
      <c r="L99" s="39" t="str">
        <f>IFERROR(IF(A99="","",SUMIF(DB_Withdrawals!$A:$A,A99,DB_Withdrawals!$G:$G)),"")</f>
        <v/>
      </c>
      <c r="M99" s="39" t="str">
        <f>IFERROR(IF(A99="","",IFERROR(H99,0)+IFERROR(SUMIF(DB_Savings!$A:$A,A99,DB_Savings!$F:$F),0)-IFERROR(SUMIF(DB_Withdrawals!$A:$A,A99,DB_Withdrawals!$G:$G),0)),"")</f>
        <v/>
      </c>
      <c r="N99" s="39" t="str">
        <f>IFERROR(IF(A99="","",MAX(0,M99-System_Config!$B$9)),"")</f>
        <v/>
      </c>
    </row>
    <row r="100" spans="1:14" ht="20.100000000000001" customHeight="1" x14ac:dyDescent="0.25">
      <c r="A100" s="34" t="str">
        <f>'NEW ACCOUNT'!A101</f>
        <v/>
      </c>
      <c r="B100" s="35" t="str">
        <f>IF('NEW ACCOUNT'!A101="","",'NEW ACCOUNT'!B101)</f>
        <v/>
      </c>
      <c r="C100" s="35" t="str">
        <f>IF('NEW ACCOUNT'!A101="","",'NEW ACCOUNT'!C101)</f>
        <v/>
      </c>
      <c r="D100" s="35" t="str">
        <f>IF('NEW ACCOUNT'!A101="","",'NEW ACCOUNT'!D101)</f>
        <v/>
      </c>
      <c r="E100" s="35" t="str">
        <f>IF('NEW ACCOUNT'!A101="","",'NEW ACCOUNT'!E101)</f>
        <v/>
      </c>
      <c r="F100" s="35" t="str">
        <f>IF('NEW ACCOUNT'!A101="","",'NEW ACCOUNT'!F101)</f>
        <v/>
      </c>
      <c r="G100" s="35" t="str">
        <f>IF('NEW ACCOUNT'!A101="","",'NEW ACCOUNT'!G101)</f>
        <v/>
      </c>
      <c r="H100" s="35" t="str">
        <f>IF('NEW ACCOUNT'!A101="","",'NEW ACCOUNT'!H101)</f>
        <v/>
      </c>
      <c r="I100" s="35" t="str">
        <f>IF('NEW ACCOUNT'!A101="","",'NEW ACCOUNT'!I101)</f>
        <v/>
      </c>
      <c r="J100" s="35" t="str">
        <f>IF('NEW ACCOUNT'!A101="","",'NEW ACCOUNT'!J101)</f>
        <v/>
      </c>
      <c r="K100" s="36" t="str">
        <f>IFERROR(IF(A100="","",SUMIF(DB_Savings!$A:$A,A100,DB_Savings!$F:$F)),"")</f>
        <v/>
      </c>
      <c r="L100" s="36" t="str">
        <f>IFERROR(IF(A100="","",SUMIF(DB_Withdrawals!$A:$A,A100,DB_Withdrawals!$G:$G)),"")</f>
        <v/>
      </c>
      <c r="M100" s="36" t="str">
        <f>IFERROR(IF(A100="","",IFERROR(H100,0)+IFERROR(SUMIF(DB_Savings!$A:$A,A100,DB_Savings!$F:$F),0)-IFERROR(SUMIF(DB_Withdrawals!$A:$A,A100,DB_Withdrawals!$G:$G),0)),"")</f>
        <v/>
      </c>
      <c r="N100" s="36" t="str">
        <f>IFERROR(IF(A100="","",MAX(0,M100-System_Config!$B$9)),"")</f>
        <v/>
      </c>
    </row>
    <row r="101" spans="1:14" ht="20.100000000000001" customHeight="1" x14ac:dyDescent="0.25">
      <c r="A101" s="37" t="str">
        <f>'NEW ACCOUNT'!A102</f>
        <v/>
      </c>
      <c r="B101" s="38" t="str">
        <f>IF('NEW ACCOUNT'!A102="","",'NEW ACCOUNT'!B102)</f>
        <v/>
      </c>
      <c r="C101" s="38" t="str">
        <f>IF('NEW ACCOUNT'!A102="","",'NEW ACCOUNT'!C102)</f>
        <v/>
      </c>
      <c r="D101" s="38" t="str">
        <f>IF('NEW ACCOUNT'!A102="","",'NEW ACCOUNT'!D102)</f>
        <v/>
      </c>
      <c r="E101" s="38" t="str">
        <f>IF('NEW ACCOUNT'!A102="","",'NEW ACCOUNT'!E102)</f>
        <v/>
      </c>
      <c r="F101" s="38" t="str">
        <f>IF('NEW ACCOUNT'!A102="","",'NEW ACCOUNT'!F102)</f>
        <v/>
      </c>
      <c r="G101" s="38" t="str">
        <f>IF('NEW ACCOUNT'!A102="","",'NEW ACCOUNT'!G102)</f>
        <v/>
      </c>
      <c r="H101" s="38" t="str">
        <f>IF('NEW ACCOUNT'!A102="","",'NEW ACCOUNT'!H102)</f>
        <v/>
      </c>
      <c r="I101" s="38" t="str">
        <f>IF('NEW ACCOUNT'!A102="","",'NEW ACCOUNT'!I102)</f>
        <v/>
      </c>
      <c r="J101" s="38" t="str">
        <f>IF('NEW ACCOUNT'!A102="","",'NEW ACCOUNT'!J102)</f>
        <v/>
      </c>
      <c r="K101" s="39" t="str">
        <f>IFERROR(IF(A101="","",SUMIF(DB_Savings!$A:$A,A101,DB_Savings!$F:$F)),"")</f>
        <v/>
      </c>
      <c r="L101" s="39" t="str">
        <f>IFERROR(IF(A101="","",SUMIF(DB_Withdrawals!$A:$A,A101,DB_Withdrawals!$G:$G)),"")</f>
        <v/>
      </c>
      <c r="M101" s="39" t="str">
        <f>IFERROR(IF(A101="","",IFERROR(H101,0)+IFERROR(SUMIF(DB_Savings!$A:$A,A101,DB_Savings!$F:$F),0)-IFERROR(SUMIF(DB_Withdrawals!$A:$A,A101,DB_Withdrawals!$G:$G),0)),"")</f>
        <v/>
      </c>
      <c r="N101" s="39" t="str">
        <f>IFERROR(IF(A101="","",MAX(0,M101-System_Config!$B$9)),"")</f>
        <v/>
      </c>
    </row>
    <row r="102" spans="1:14" ht="20.100000000000001" customHeight="1" x14ac:dyDescent="0.25">
      <c r="A102" s="34" t="str">
        <f>'NEW ACCOUNT'!A103</f>
        <v/>
      </c>
      <c r="B102" s="35" t="str">
        <f>IF('NEW ACCOUNT'!A103="","",'NEW ACCOUNT'!B103)</f>
        <v/>
      </c>
      <c r="C102" s="35" t="str">
        <f>IF('NEW ACCOUNT'!A103="","",'NEW ACCOUNT'!C103)</f>
        <v/>
      </c>
      <c r="D102" s="35" t="str">
        <f>IF('NEW ACCOUNT'!A103="","",'NEW ACCOUNT'!D103)</f>
        <v/>
      </c>
      <c r="E102" s="35" t="str">
        <f>IF('NEW ACCOUNT'!A103="","",'NEW ACCOUNT'!E103)</f>
        <v/>
      </c>
      <c r="F102" s="35" t="str">
        <f>IF('NEW ACCOUNT'!A103="","",'NEW ACCOUNT'!F103)</f>
        <v/>
      </c>
      <c r="G102" s="35" t="str">
        <f>IF('NEW ACCOUNT'!A103="","",'NEW ACCOUNT'!G103)</f>
        <v/>
      </c>
      <c r="H102" s="35" t="str">
        <f>IF('NEW ACCOUNT'!A103="","",'NEW ACCOUNT'!H103)</f>
        <v/>
      </c>
      <c r="I102" s="35" t="str">
        <f>IF('NEW ACCOUNT'!A103="","",'NEW ACCOUNT'!I103)</f>
        <v/>
      </c>
      <c r="J102" s="35" t="str">
        <f>IF('NEW ACCOUNT'!A103="","",'NEW ACCOUNT'!J103)</f>
        <v/>
      </c>
      <c r="K102" s="36" t="str">
        <f>IFERROR(IF(A102="","",SUMIF(DB_Savings!$A:$A,A102,DB_Savings!$F:$F)),"")</f>
        <v/>
      </c>
      <c r="L102" s="36" t="str">
        <f>IFERROR(IF(A102="","",SUMIF(DB_Withdrawals!$A:$A,A102,DB_Withdrawals!$G:$G)),"")</f>
        <v/>
      </c>
      <c r="M102" s="36" t="str">
        <f>IFERROR(IF(A102="","",IFERROR(H102,0)+IFERROR(SUMIF(DB_Savings!$A:$A,A102,DB_Savings!$F:$F),0)-IFERROR(SUMIF(DB_Withdrawals!$A:$A,A102,DB_Withdrawals!$G:$G),0)),"")</f>
        <v/>
      </c>
      <c r="N102" s="36" t="str">
        <f>IFERROR(IF(A102="","",MAX(0,M102-System_Config!$B$9)),"")</f>
        <v/>
      </c>
    </row>
    <row r="103" spans="1:14" ht="20.100000000000001" customHeight="1" x14ac:dyDescent="0.25">
      <c r="A103" s="37" t="str">
        <f>'NEW ACCOUNT'!A104</f>
        <v/>
      </c>
      <c r="B103" s="38" t="str">
        <f>IF('NEW ACCOUNT'!A104="","",'NEW ACCOUNT'!B104)</f>
        <v/>
      </c>
      <c r="C103" s="38" t="str">
        <f>IF('NEW ACCOUNT'!A104="","",'NEW ACCOUNT'!C104)</f>
        <v/>
      </c>
      <c r="D103" s="38" t="str">
        <f>IF('NEW ACCOUNT'!A104="","",'NEW ACCOUNT'!D104)</f>
        <v/>
      </c>
      <c r="E103" s="38" t="str">
        <f>IF('NEW ACCOUNT'!A104="","",'NEW ACCOUNT'!E104)</f>
        <v/>
      </c>
      <c r="F103" s="38" t="str">
        <f>IF('NEW ACCOUNT'!A104="","",'NEW ACCOUNT'!F104)</f>
        <v/>
      </c>
      <c r="G103" s="38" t="str">
        <f>IF('NEW ACCOUNT'!A104="","",'NEW ACCOUNT'!G104)</f>
        <v/>
      </c>
      <c r="H103" s="38" t="str">
        <f>IF('NEW ACCOUNT'!A104="","",'NEW ACCOUNT'!H104)</f>
        <v/>
      </c>
      <c r="I103" s="38" t="str">
        <f>IF('NEW ACCOUNT'!A104="","",'NEW ACCOUNT'!I104)</f>
        <v/>
      </c>
      <c r="J103" s="38" t="str">
        <f>IF('NEW ACCOUNT'!A104="","",'NEW ACCOUNT'!J104)</f>
        <v/>
      </c>
      <c r="K103" s="39" t="str">
        <f>IFERROR(IF(A103="","",SUMIF(DB_Savings!$A:$A,A103,DB_Savings!$F:$F)),"")</f>
        <v/>
      </c>
      <c r="L103" s="39" t="str">
        <f>IFERROR(IF(A103="","",SUMIF(DB_Withdrawals!$A:$A,A103,DB_Withdrawals!$G:$G)),"")</f>
        <v/>
      </c>
      <c r="M103" s="39" t="str">
        <f>IFERROR(IF(A103="","",IFERROR(H103,0)+IFERROR(SUMIF(DB_Savings!$A:$A,A103,DB_Savings!$F:$F),0)-IFERROR(SUMIF(DB_Withdrawals!$A:$A,A103,DB_Withdrawals!$G:$G),0)),"")</f>
        <v/>
      </c>
      <c r="N103" s="39" t="str">
        <f>IFERROR(IF(A103="","",MAX(0,M103-System_Config!$B$9)),"")</f>
        <v/>
      </c>
    </row>
    <row r="104" spans="1:14" ht="20.100000000000001" customHeight="1" x14ac:dyDescent="0.25">
      <c r="A104" s="34" t="str">
        <f>'NEW ACCOUNT'!A105</f>
        <v/>
      </c>
      <c r="B104" s="35" t="str">
        <f>IF('NEW ACCOUNT'!A105="","",'NEW ACCOUNT'!B105)</f>
        <v/>
      </c>
      <c r="C104" s="35" t="str">
        <f>IF('NEW ACCOUNT'!A105="","",'NEW ACCOUNT'!C105)</f>
        <v/>
      </c>
      <c r="D104" s="35" t="str">
        <f>IF('NEW ACCOUNT'!A105="","",'NEW ACCOUNT'!D105)</f>
        <v/>
      </c>
      <c r="E104" s="35" t="str">
        <f>IF('NEW ACCOUNT'!A105="","",'NEW ACCOUNT'!E105)</f>
        <v/>
      </c>
      <c r="F104" s="35" t="str">
        <f>IF('NEW ACCOUNT'!A105="","",'NEW ACCOUNT'!F105)</f>
        <v/>
      </c>
      <c r="G104" s="35" t="str">
        <f>IF('NEW ACCOUNT'!A105="","",'NEW ACCOUNT'!G105)</f>
        <v/>
      </c>
      <c r="H104" s="35" t="str">
        <f>IF('NEW ACCOUNT'!A105="","",'NEW ACCOUNT'!H105)</f>
        <v/>
      </c>
      <c r="I104" s="35" t="str">
        <f>IF('NEW ACCOUNT'!A105="","",'NEW ACCOUNT'!I105)</f>
        <v/>
      </c>
      <c r="J104" s="35" t="str">
        <f>IF('NEW ACCOUNT'!A105="","",'NEW ACCOUNT'!J105)</f>
        <v/>
      </c>
      <c r="K104" s="36" t="str">
        <f>IFERROR(IF(A104="","",SUMIF(DB_Savings!$A:$A,A104,DB_Savings!$F:$F)),"")</f>
        <v/>
      </c>
      <c r="L104" s="36" t="str">
        <f>IFERROR(IF(A104="","",SUMIF(DB_Withdrawals!$A:$A,A104,DB_Withdrawals!$G:$G)),"")</f>
        <v/>
      </c>
      <c r="M104" s="36" t="str">
        <f>IFERROR(IF(A104="","",IFERROR(H104,0)+IFERROR(SUMIF(DB_Savings!$A:$A,A104,DB_Savings!$F:$F),0)-IFERROR(SUMIF(DB_Withdrawals!$A:$A,A104,DB_Withdrawals!$G:$G),0)),"")</f>
        <v/>
      </c>
      <c r="N104" s="36" t="str">
        <f>IFERROR(IF(A104="","",MAX(0,M104-System_Config!$B$9)),"")</f>
        <v/>
      </c>
    </row>
    <row r="105" spans="1:14" ht="20.100000000000001" customHeight="1" x14ac:dyDescent="0.25">
      <c r="A105" s="37" t="str">
        <f>'NEW ACCOUNT'!A106</f>
        <v/>
      </c>
      <c r="B105" s="38" t="str">
        <f>IF('NEW ACCOUNT'!A106="","",'NEW ACCOUNT'!B106)</f>
        <v/>
      </c>
      <c r="C105" s="38" t="str">
        <f>IF('NEW ACCOUNT'!A106="","",'NEW ACCOUNT'!C106)</f>
        <v/>
      </c>
      <c r="D105" s="38" t="str">
        <f>IF('NEW ACCOUNT'!A106="","",'NEW ACCOUNT'!D106)</f>
        <v/>
      </c>
      <c r="E105" s="38" t="str">
        <f>IF('NEW ACCOUNT'!A106="","",'NEW ACCOUNT'!E106)</f>
        <v/>
      </c>
      <c r="F105" s="38" t="str">
        <f>IF('NEW ACCOUNT'!A106="","",'NEW ACCOUNT'!F106)</f>
        <v/>
      </c>
      <c r="G105" s="38" t="str">
        <f>IF('NEW ACCOUNT'!A106="","",'NEW ACCOUNT'!G106)</f>
        <v/>
      </c>
      <c r="H105" s="38" t="str">
        <f>IF('NEW ACCOUNT'!A106="","",'NEW ACCOUNT'!H106)</f>
        <v/>
      </c>
      <c r="I105" s="38" t="str">
        <f>IF('NEW ACCOUNT'!A106="","",'NEW ACCOUNT'!I106)</f>
        <v/>
      </c>
      <c r="J105" s="38" t="str">
        <f>IF('NEW ACCOUNT'!A106="","",'NEW ACCOUNT'!J106)</f>
        <v/>
      </c>
      <c r="K105" s="39" t="str">
        <f>IFERROR(IF(A105="","",SUMIF(DB_Savings!$A:$A,A105,DB_Savings!$F:$F)),"")</f>
        <v/>
      </c>
      <c r="L105" s="39" t="str">
        <f>IFERROR(IF(A105="","",SUMIF(DB_Withdrawals!$A:$A,A105,DB_Withdrawals!$G:$G)),"")</f>
        <v/>
      </c>
      <c r="M105" s="39" t="str">
        <f>IFERROR(IF(A105="","",IFERROR(H105,0)+IFERROR(SUMIF(DB_Savings!$A:$A,A105,DB_Savings!$F:$F),0)-IFERROR(SUMIF(DB_Withdrawals!$A:$A,A105,DB_Withdrawals!$G:$G),0)),"")</f>
        <v/>
      </c>
      <c r="N105" s="39" t="str">
        <f>IFERROR(IF(A105="","",MAX(0,M105-System_Config!$B$9)),"")</f>
        <v/>
      </c>
    </row>
    <row r="106" spans="1:14" ht="20.100000000000001" customHeight="1" x14ac:dyDescent="0.25">
      <c r="A106" s="34" t="str">
        <f>'NEW ACCOUNT'!A107</f>
        <v/>
      </c>
      <c r="B106" s="35" t="str">
        <f>IF('NEW ACCOUNT'!A107="","",'NEW ACCOUNT'!B107)</f>
        <v/>
      </c>
      <c r="C106" s="35" t="str">
        <f>IF('NEW ACCOUNT'!A107="","",'NEW ACCOUNT'!C107)</f>
        <v/>
      </c>
      <c r="D106" s="35" t="str">
        <f>IF('NEW ACCOUNT'!A107="","",'NEW ACCOUNT'!D107)</f>
        <v/>
      </c>
      <c r="E106" s="35" t="str">
        <f>IF('NEW ACCOUNT'!A107="","",'NEW ACCOUNT'!E107)</f>
        <v/>
      </c>
      <c r="F106" s="35" t="str">
        <f>IF('NEW ACCOUNT'!A107="","",'NEW ACCOUNT'!F107)</f>
        <v/>
      </c>
      <c r="G106" s="35" t="str">
        <f>IF('NEW ACCOUNT'!A107="","",'NEW ACCOUNT'!G107)</f>
        <v/>
      </c>
      <c r="H106" s="35" t="str">
        <f>IF('NEW ACCOUNT'!A107="","",'NEW ACCOUNT'!H107)</f>
        <v/>
      </c>
      <c r="I106" s="35" t="str">
        <f>IF('NEW ACCOUNT'!A107="","",'NEW ACCOUNT'!I107)</f>
        <v/>
      </c>
      <c r="J106" s="35" t="str">
        <f>IF('NEW ACCOUNT'!A107="","",'NEW ACCOUNT'!J107)</f>
        <v/>
      </c>
      <c r="K106" s="36" t="str">
        <f>IFERROR(IF(A106="","",SUMIF(DB_Savings!$A:$A,A106,DB_Savings!$F:$F)),"")</f>
        <v/>
      </c>
      <c r="L106" s="36" t="str">
        <f>IFERROR(IF(A106="","",SUMIF(DB_Withdrawals!$A:$A,A106,DB_Withdrawals!$G:$G)),"")</f>
        <v/>
      </c>
      <c r="M106" s="36" t="str">
        <f>IFERROR(IF(A106="","",IFERROR(H106,0)+IFERROR(SUMIF(DB_Savings!$A:$A,A106,DB_Savings!$F:$F),0)-IFERROR(SUMIF(DB_Withdrawals!$A:$A,A106,DB_Withdrawals!$G:$G),0)),"")</f>
        <v/>
      </c>
      <c r="N106" s="36" t="str">
        <f>IFERROR(IF(A106="","",MAX(0,M106-System_Config!$B$9)),"")</f>
        <v/>
      </c>
    </row>
    <row r="107" spans="1:14" ht="20.100000000000001" customHeight="1" x14ac:dyDescent="0.25">
      <c r="A107" s="37" t="str">
        <f>'NEW ACCOUNT'!A108</f>
        <v/>
      </c>
      <c r="B107" s="38" t="str">
        <f>IF('NEW ACCOUNT'!A108="","",'NEW ACCOUNT'!B108)</f>
        <v/>
      </c>
      <c r="C107" s="38" t="str">
        <f>IF('NEW ACCOUNT'!A108="","",'NEW ACCOUNT'!C108)</f>
        <v/>
      </c>
      <c r="D107" s="38" t="str">
        <f>IF('NEW ACCOUNT'!A108="","",'NEW ACCOUNT'!D108)</f>
        <v/>
      </c>
      <c r="E107" s="38" t="str">
        <f>IF('NEW ACCOUNT'!A108="","",'NEW ACCOUNT'!E108)</f>
        <v/>
      </c>
      <c r="F107" s="38" t="str">
        <f>IF('NEW ACCOUNT'!A108="","",'NEW ACCOUNT'!F108)</f>
        <v/>
      </c>
      <c r="G107" s="38" t="str">
        <f>IF('NEW ACCOUNT'!A108="","",'NEW ACCOUNT'!G108)</f>
        <v/>
      </c>
      <c r="H107" s="38" t="str">
        <f>IF('NEW ACCOUNT'!A108="","",'NEW ACCOUNT'!H108)</f>
        <v/>
      </c>
      <c r="I107" s="38" t="str">
        <f>IF('NEW ACCOUNT'!A108="","",'NEW ACCOUNT'!I108)</f>
        <v/>
      </c>
      <c r="J107" s="38" t="str">
        <f>IF('NEW ACCOUNT'!A108="","",'NEW ACCOUNT'!J108)</f>
        <v/>
      </c>
      <c r="K107" s="39" t="str">
        <f>IFERROR(IF(A107="","",SUMIF(DB_Savings!$A:$A,A107,DB_Savings!$F:$F)),"")</f>
        <v/>
      </c>
      <c r="L107" s="39" t="str">
        <f>IFERROR(IF(A107="","",SUMIF(DB_Withdrawals!$A:$A,A107,DB_Withdrawals!$G:$G)),"")</f>
        <v/>
      </c>
      <c r="M107" s="39" t="str">
        <f>IFERROR(IF(A107="","",IFERROR(H107,0)+IFERROR(SUMIF(DB_Savings!$A:$A,A107,DB_Savings!$F:$F),0)-IFERROR(SUMIF(DB_Withdrawals!$A:$A,A107,DB_Withdrawals!$G:$G),0)),"")</f>
        <v/>
      </c>
      <c r="N107" s="39" t="str">
        <f>IFERROR(IF(A107="","",MAX(0,M107-System_Config!$B$9)),"")</f>
        <v/>
      </c>
    </row>
    <row r="108" spans="1:14" ht="20.100000000000001" customHeight="1" x14ac:dyDescent="0.25">
      <c r="A108" s="34" t="str">
        <f>'NEW ACCOUNT'!A109</f>
        <v/>
      </c>
      <c r="B108" s="35" t="str">
        <f>IF('NEW ACCOUNT'!A109="","",'NEW ACCOUNT'!B109)</f>
        <v/>
      </c>
      <c r="C108" s="35" t="str">
        <f>IF('NEW ACCOUNT'!A109="","",'NEW ACCOUNT'!C109)</f>
        <v/>
      </c>
      <c r="D108" s="35" t="str">
        <f>IF('NEW ACCOUNT'!A109="","",'NEW ACCOUNT'!D109)</f>
        <v/>
      </c>
      <c r="E108" s="35" t="str">
        <f>IF('NEW ACCOUNT'!A109="","",'NEW ACCOUNT'!E109)</f>
        <v/>
      </c>
      <c r="F108" s="35" t="str">
        <f>IF('NEW ACCOUNT'!A109="","",'NEW ACCOUNT'!F109)</f>
        <v/>
      </c>
      <c r="G108" s="35" t="str">
        <f>IF('NEW ACCOUNT'!A109="","",'NEW ACCOUNT'!G109)</f>
        <v/>
      </c>
      <c r="H108" s="35" t="str">
        <f>IF('NEW ACCOUNT'!A109="","",'NEW ACCOUNT'!H109)</f>
        <v/>
      </c>
      <c r="I108" s="35" t="str">
        <f>IF('NEW ACCOUNT'!A109="","",'NEW ACCOUNT'!I109)</f>
        <v/>
      </c>
      <c r="J108" s="35" t="str">
        <f>IF('NEW ACCOUNT'!A109="","",'NEW ACCOUNT'!J109)</f>
        <v/>
      </c>
      <c r="K108" s="36" t="str">
        <f>IFERROR(IF(A108="","",SUMIF(DB_Savings!$A:$A,A108,DB_Savings!$F:$F)),"")</f>
        <v/>
      </c>
      <c r="L108" s="36" t="str">
        <f>IFERROR(IF(A108="","",SUMIF(DB_Withdrawals!$A:$A,A108,DB_Withdrawals!$G:$G)),"")</f>
        <v/>
      </c>
      <c r="M108" s="36" t="str">
        <f>IFERROR(IF(A108="","",IFERROR(H108,0)+IFERROR(SUMIF(DB_Savings!$A:$A,A108,DB_Savings!$F:$F),0)-IFERROR(SUMIF(DB_Withdrawals!$A:$A,A108,DB_Withdrawals!$G:$G),0)),"")</f>
        <v/>
      </c>
      <c r="N108" s="36" t="str">
        <f>IFERROR(IF(A108="","",MAX(0,M108-System_Config!$B$9)),"")</f>
        <v/>
      </c>
    </row>
    <row r="109" spans="1:14" ht="20.100000000000001" customHeight="1" x14ac:dyDescent="0.25">
      <c r="A109" s="37" t="str">
        <f>'NEW ACCOUNT'!A110</f>
        <v/>
      </c>
      <c r="B109" s="38" t="str">
        <f>IF('NEW ACCOUNT'!A110="","",'NEW ACCOUNT'!B110)</f>
        <v/>
      </c>
      <c r="C109" s="38" t="str">
        <f>IF('NEW ACCOUNT'!A110="","",'NEW ACCOUNT'!C110)</f>
        <v/>
      </c>
      <c r="D109" s="38" t="str">
        <f>IF('NEW ACCOUNT'!A110="","",'NEW ACCOUNT'!D110)</f>
        <v/>
      </c>
      <c r="E109" s="38" t="str">
        <f>IF('NEW ACCOUNT'!A110="","",'NEW ACCOUNT'!E110)</f>
        <v/>
      </c>
      <c r="F109" s="38" t="str">
        <f>IF('NEW ACCOUNT'!A110="","",'NEW ACCOUNT'!F110)</f>
        <v/>
      </c>
      <c r="G109" s="38" t="str">
        <f>IF('NEW ACCOUNT'!A110="","",'NEW ACCOUNT'!G110)</f>
        <v/>
      </c>
      <c r="H109" s="38" t="str">
        <f>IF('NEW ACCOUNT'!A110="","",'NEW ACCOUNT'!H110)</f>
        <v/>
      </c>
      <c r="I109" s="38" t="str">
        <f>IF('NEW ACCOUNT'!A110="","",'NEW ACCOUNT'!I110)</f>
        <v/>
      </c>
      <c r="J109" s="38" t="str">
        <f>IF('NEW ACCOUNT'!A110="","",'NEW ACCOUNT'!J110)</f>
        <v/>
      </c>
      <c r="K109" s="39" t="str">
        <f>IFERROR(IF(A109="","",SUMIF(DB_Savings!$A:$A,A109,DB_Savings!$F:$F)),"")</f>
        <v/>
      </c>
      <c r="L109" s="39" t="str">
        <f>IFERROR(IF(A109="","",SUMIF(DB_Withdrawals!$A:$A,A109,DB_Withdrawals!$G:$G)),"")</f>
        <v/>
      </c>
      <c r="M109" s="39" t="str">
        <f>IFERROR(IF(A109="","",IFERROR(H109,0)+IFERROR(SUMIF(DB_Savings!$A:$A,A109,DB_Savings!$F:$F),0)-IFERROR(SUMIF(DB_Withdrawals!$A:$A,A109,DB_Withdrawals!$G:$G),0)),"")</f>
        <v/>
      </c>
      <c r="N109" s="39" t="str">
        <f>IFERROR(IF(A109="","",MAX(0,M109-System_Config!$B$9)),"")</f>
        <v/>
      </c>
    </row>
    <row r="110" spans="1:14" ht="20.100000000000001" customHeight="1" x14ac:dyDescent="0.25">
      <c r="A110" s="34" t="str">
        <f>'NEW ACCOUNT'!A111</f>
        <v/>
      </c>
      <c r="B110" s="35" t="str">
        <f>IF('NEW ACCOUNT'!A111="","",'NEW ACCOUNT'!B111)</f>
        <v/>
      </c>
      <c r="C110" s="35" t="str">
        <f>IF('NEW ACCOUNT'!A111="","",'NEW ACCOUNT'!C111)</f>
        <v/>
      </c>
      <c r="D110" s="35" t="str">
        <f>IF('NEW ACCOUNT'!A111="","",'NEW ACCOUNT'!D111)</f>
        <v/>
      </c>
      <c r="E110" s="35" t="str">
        <f>IF('NEW ACCOUNT'!A111="","",'NEW ACCOUNT'!E111)</f>
        <v/>
      </c>
      <c r="F110" s="35" t="str">
        <f>IF('NEW ACCOUNT'!A111="","",'NEW ACCOUNT'!F111)</f>
        <v/>
      </c>
      <c r="G110" s="35" t="str">
        <f>IF('NEW ACCOUNT'!A111="","",'NEW ACCOUNT'!G111)</f>
        <v/>
      </c>
      <c r="H110" s="35" t="str">
        <f>IF('NEW ACCOUNT'!A111="","",'NEW ACCOUNT'!H111)</f>
        <v/>
      </c>
      <c r="I110" s="35" t="str">
        <f>IF('NEW ACCOUNT'!A111="","",'NEW ACCOUNT'!I111)</f>
        <v/>
      </c>
      <c r="J110" s="35" t="str">
        <f>IF('NEW ACCOUNT'!A111="","",'NEW ACCOUNT'!J111)</f>
        <v/>
      </c>
      <c r="K110" s="36" t="str">
        <f>IFERROR(IF(A110="","",SUMIF(DB_Savings!$A:$A,A110,DB_Savings!$F:$F)),"")</f>
        <v/>
      </c>
      <c r="L110" s="36" t="str">
        <f>IFERROR(IF(A110="","",SUMIF(DB_Withdrawals!$A:$A,A110,DB_Withdrawals!$G:$G)),"")</f>
        <v/>
      </c>
      <c r="M110" s="36" t="str">
        <f>IFERROR(IF(A110="","",IFERROR(H110,0)+IFERROR(SUMIF(DB_Savings!$A:$A,A110,DB_Savings!$F:$F),0)-IFERROR(SUMIF(DB_Withdrawals!$A:$A,A110,DB_Withdrawals!$G:$G),0)),"")</f>
        <v/>
      </c>
      <c r="N110" s="36" t="str">
        <f>IFERROR(IF(A110="","",MAX(0,M110-System_Config!$B$9)),"")</f>
        <v/>
      </c>
    </row>
    <row r="111" spans="1:14" ht="20.100000000000001" customHeight="1" x14ac:dyDescent="0.25">
      <c r="A111" s="37" t="str">
        <f>'NEW ACCOUNT'!A112</f>
        <v/>
      </c>
      <c r="B111" s="38" t="str">
        <f>IF('NEW ACCOUNT'!A112="","",'NEW ACCOUNT'!B112)</f>
        <v/>
      </c>
      <c r="C111" s="38" t="str">
        <f>IF('NEW ACCOUNT'!A112="","",'NEW ACCOUNT'!C112)</f>
        <v/>
      </c>
      <c r="D111" s="38" t="str">
        <f>IF('NEW ACCOUNT'!A112="","",'NEW ACCOUNT'!D112)</f>
        <v/>
      </c>
      <c r="E111" s="38" t="str">
        <f>IF('NEW ACCOUNT'!A112="","",'NEW ACCOUNT'!E112)</f>
        <v/>
      </c>
      <c r="F111" s="38" t="str">
        <f>IF('NEW ACCOUNT'!A112="","",'NEW ACCOUNT'!F112)</f>
        <v/>
      </c>
      <c r="G111" s="38" t="str">
        <f>IF('NEW ACCOUNT'!A112="","",'NEW ACCOUNT'!G112)</f>
        <v/>
      </c>
      <c r="H111" s="38" t="str">
        <f>IF('NEW ACCOUNT'!A112="","",'NEW ACCOUNT'!H112)</f>
        <v/>
      </c>
      <c r="I111" s="38" t="str">
        <f>IF('NEW ACCOUNT'!A112="","",'NEW ACCOUNT'!I112)</f>
        <v/>
      </c>
      <c r="J111" s="38" t="str">
        <f>IF('NEW ACCOUNT'!A112="","",'NEW ACCOUNT'!J112)</f>
        <v/>
      </c>
      <c r="K111" s="39" t="str">
        <f>IFERROR(IF(A111="","",SUMIF(DB_Savings!$A:$A,A111,DB_Savings!$F:$F)),"")</f>
        <v/>
      </c>
      <c r="L111" s="39" t="str">
        <f>IFERROR(IF(A111="","",SUMIF(DB_Withdrawals!$A:$A,A111,DB_Withdrawals!$G:$G)),"")</f>
        <v/>
      </c>
      <c r="M111" s="39" t="str">
        <f>IFERROR(IF(A111="","",IFERROR(H111,0)+IFERROR(SUMIF(DB_Savings!$A:$A,A111,DB_Savings!$F:$F),0)-IFERROR(SUMIF(DB_Withdrawals!$A:$A,A111,DB_Withdrawals!$G:$G),0)),"")</f>
        <v/>
      </c>
      <c r="N111" s="39" t="str">
        <f>IFERROR(IF(A111="","",MAX(0,M111-System_Config!$B$9)),"")</f>
        <v/>
      </c>
    </row>
    <row r="112" spans="1:14" ht="20.100000000000001" customHeight="1" x14ac:dyDescent="0.25">
      <c r="A112" s="34" t="str">
        <f>'NEW ACCOUNT'!A113</f>
        <v/>
      </c>
      <c r="B112" s="35" t="str">
        <f>IF('NEW ACCOUNT'!A113="","",'NEW ACCOUNT'!B113)</f>
        <v/>
      </c>
      <c r="C112" s="35" t="str">
        <f>IF('NEW ACCOUNT'!A113="","",'NEW ACCOUNT'!C113)</f>
        <v/>
      </c>
      <c r="D112" s="35" t="str">
        <f>IF('NEW ACCOUNT'!A113="","",'NEW ACCOUNT'!D113)</f>
        <v/>
      </c>
      <c r="E112" s="35" t="str">
        <f>IF('NEW ACCOUNT'!A113="","",'NEW ACCOUNT'!E113)</f>
        <v/>
      </c>
      <c r="F112" s="35" t="str">
        <f>IF('NEW ACCOUNT'!A113="","",'NEW ACCOUNT'!F113)</f>
        <v/>
      </c>
      <c r="G112" s="35" t="str">
        <f>IF('NEW ACCOUNT'!A113="","",'NEW ACCOUNT'!G113)</f>
        <v/>
      </c>
      <c r="H112" s="35" t="str">
        <f>IF('NEW ACCOUNT'!A113="","",'NEW ACCOUNT'!H113)</f>
        <v/>
      </c>
      <c r="I112" s="35" t="str">
        <f>IF('NEW ACCOUNT'!A113="","",'NEW ACCOUNT'!I113)</f>
        <v/>
      </c>
      <c r="J112" s="35" t="str">
        <f>IF('NEW ACCOUNT'!A113="","",'NEW ACCOUNT'!J113)</f>
        <v/>
      </c>
      <c r="K112" s="36" t="str">
        <f>IFERROR(IF(A112="","",SUMIF(DB_Savings!$A:$A,A112,DB_Savings!$F:$F)),"")</f>
        <v/>
      </c>
      <c r="L112" s="36" t="str">
        <f>IFERROR(IF(A112="","",SUMIF(DB_Withdrawals!$A:$A,A112,DB_Withdrawals!$G:$G)),"")</f>
        <v/>
      </c>
      <c r="M112" s="36" t="str">
        <f>IFERROR(IF(A112="","",IFERROR(H112,0)+IFERROR(SUMIF(DB_Savings!$A:$A,A112,DB_Savings!$F:$F),0)-IFERROR(SUMIF(DB_Withdrawals!$A:$A,A112,DB_Withdrawals!$G:$G),0)),"")</f>
        <v/>
      </c>
      <c r="N112" s="36" t="str">
        <f>IFERROR(IF(A112="","",MAX(0,M112-System_Config!$B$9)),"")</f>
        <v/>
      </c>
    </row>
    <row r="113" spans="1:14" ht="20.100000000000001" customHeight="1" x14ac:dyDescent="0.25">
      <c r="A113" s="37" t="str">
        <f>'NEW ACCOUNT'!A114</f>
        <v/>
      </c>
      <c r="B113" s="38" t="str">
        <f>IF('NEW ACCOUNT'!A114="","",'NEW ACCOUNT'!B114)</f>
        <v/>
      </c>
      <c r="C113" s="38" t="str">
        <f>IF('NEW ACCOUNT'!A114="","",'NEW ACCOUNT'!C114)</f>
        <v/>
      </c>
      <c r="D113" s="38" t="str">
        <f>IF('NEW ACCOUNT'!A114="","",'NEW ACCOUNT'!D114)</f>
        <v/>
      </c>
      <c r="E113" s="38" t="str">
        <f>IF('NEW ACCOUNT'!A114="","",'NEW ACCOUNT'!E114)</f>
        <v/>
      </c>
      <c r="F113" s="38" t="str">
        <f>IF('NEW ACCOUNT'!A114="","",'NEW ACCOUNT'!F114)</f>
        <v/>
      </c>
      <c r="G113" s="38" t="str">
        <f>IF('NEW ACCOUNT'!A114="","",'NEW ACCOUNT'!G114)</f>
        <v/>
      </c>
      <c r="H113" s="38" t="str">
        <f>IF('NEW ACCOUNT'!A114="","",'NEW ACCOUNT'!H114)</f>
        <v/>
      </c>
      <c r="I113" s="38" t="str">
        <f>IF('NEW ACCOUNT'!A114="","",'NEW ACCOUNT'!I114)</f>
        <v/>
      </c>
      <c r="J113" s="38" t="str">
        <f>IF('NEW ACCOUNT'!A114="","",'NEW ACCOUNT'!J114)</f>
        <v/>
      </c>
      <c r="K113" s="39" t="str">
        <f>IFERROR(IF(A113="","",SUMIF(DB_Savings!$A:$A,A113,DB_Savings!$F:$F)),"")</f>
        <v/>
      </c>
      <c r="L113" s="39" t="str">
        <f>IFERROR(IF(A113="","",SUMIF(DB_Withdrawals!$A:$A,A113,DB_Withdrawals!$G:$G)),"")</f>
        <v/>
      </c>
      <c r="M113" s="39" t="str">
        <f>IFERROR(IF(A113="","",IFERROR(H113,0)+IFERROR(SUMIF(DB_Savings!$A:$A,A113,DB_Savings!$F:$F),0)-IFERROR(SUMIF(DB_Withdrawals!$A:$A,A113,DB_Withdrawals!$G:$G),0)),"")</f>
        <v/>
      </c>
      <c r="N113" s="39" t="str">
        <f>IFERROR(IF(A113="","",MAX(0,M113-System_Config!$B$9)),"")</f>
        <v/>
      </c>
    </row>
    <row r="114" spans="1:14" ht="20.100000000000001" customHeight="1" x14ac:dyDescent="0.25">
      <c r="A114" s="34" t="str">
        <f>'NEW ACCOUNT'!A115</f>
        <v/>
      </c>
      <c r="B114" s="35" t="str">
        <f>IF('NEW ACCOUNT'!A115="","",'NEW ACCOUNT'!B115)</f>
        <v/>
      </c>
      <c r="C114" s="35" t="str">
        <f>IF('NEW ACCOUNT'!A115="","",'NEW ACCOUNT'!C115)</f>
        <v/>
      </c>
      <c r="D114" s="35" t="str">
        <f>IF('NEW ACCOUNT'!A115="","",'NEW ACCOUNT'!D115)</f>
        <v/>
      </c>
      <c r="E114" s="35" t="str">
        <f>IF('NEW ACCOUNT'!A115="","",'NEW ACCOUNT'!E115)</f>
        <v/>
      </c>
      <c r="F114" s="35" t="str">
        <f>IF('NEW ACCOUNT'!A115="","",'NEW ACCOUNT'!F115)</f>
        <v/>
      </c>
      <c r="G114" s="35" t="str">
        <f>IF('NEW ACCOUNT'!A115="","",'NEW ACCOUNT'!G115)</f>
        <v/>
      </c>
      <c r="H114" s="35" t="str">
        <f>IF('NEW ACCOUNT'!A115="","",'NEW ACCOUNT'!H115)</f>
        <v/>
      </c>
      <c r="I114" s="35" t="str">
        <f>IF('NEW ACCOUNT'!A115="","",'NEW ACCOUNT'!I115)</f>
        <v/>
      </c>
      <c r="J114" s="35" t="str">
        <f>IF('NEW ACCOUNT'!A115="","",'NEW ACCOUNT'!J115)</f>
        <v/>
      </c>
      <c r="K114" s="36" t="str">
        <f>IFERROR(IF(A114="","",SUMIF(DB_Savings!$A:$A,A114,DB_Savings!$F:$F)),"")</f>
        <v/>
      </c>
      <c r="L114" s="36" t="str">
        <f>IFERROR(IF(A114="","",SUMIF(DB_Withdrawals!$A:$A,A114,DB_Withdrawals!$G:$G)),"")</f>
        <v/>
      </c>
      <c r="M114" s="36" t="str">
        <f>IFERROR(IF(A114="","",IFERROR(H114,0)+IFERROR(SUMIF(DB_Savings!$A:$A,A114,DB_Savings!$F:$F),0)-IFERROR(SUMIF(DB_Withdrawals!$A:$A,A114,DB_Withdrawals!$G:$G),0)),"")</f>
        <v/>
      </c>
      <c r="N114" s="36" t="str">
        <f>IFERROR(IF(A114="","",MAX(0,M114-System_Config!$B$9)),"")</f>
        <v/>
      </c>
    </row>
    <row r="115" spans="1:14" ht="20.100000000000001" customHeight="1" x14ac:dyDescent="0.25">
      <c r="A115" s="37" t="str">
        <f>'NEW ACCOUNT'!A116</f>
        <v/>
      </c>
      <c r="B115" s="38" t="str">
        <f>IF('NEW ACCOUNT'!A116="","",'NEW ACCOUNT'!B116)</f>
        <v/>
      </c>
      <c r="C115" s="38" t="str">
        <f>IF('NEW ACCOUNT'!A116="","",'NEW ACCOUNT'!C116)</f>
        <v/>
      </c>
      <c r="D115" s="38" t="str">
        <f>IF('NEW ACCOUNT'!A116="","",'NEW ACCOUNT'!D116)</f>
        <v/>
      </c>
      <c r="E115" s="38" t="str">
        <f>IF('NEW ACCOUNT'!A116="","",'NEW ACCOUNT'!E116)</f>
        <v/>
      </c>
      <c r="F115" s="38" t="str">
        <f>IF('NEW ACCOUNT'!A116="","",'NEW ACCOUNT'!F116)</f>
        <v/>
      </c>
      <c r="G115" s="38" t="str">
        <f>IF('NEW ACCOUNT'!A116="","",'NEW ACCOUNT'!G116)</f>
        <v/>
      </c>
      <c r="H115" s="38" t="str">
        <f>IF('NEW ACCOUNT'!A116="","",'NEW ACCOUNT'!H116)</f>
        <v/>
      </c>
      <c r="I115" s="38" t="str">
        <f>IF('NEW ACCOUNT'!A116="","",'NEW ACCOUNT'!I116)</f>
        <v/>
      </c>
      <c r="J115" s="38" t="str">
        <f>IF('NEW ACCOUNT'!A116="","",'NEW ACCOUNT'!J116)</f>
        <v/>
      </c>
      <c r="K115" s="39" t="str">
        <f>IFERROR(IF(A115="","",SUMIF(DB_Savings!$A:$A,A115,DB_Savings!$F:$F)),"")</f>
        <v/>
      </c>
      <c r="L115" s="39" t="str">
        <f>IFERROR(IF(A115="","",SUMIF(DB_Withdrawals!$A:$A,A115,DB_Withdrawals!$G:$G)),"")</f>
        <v/>
      </c>
      <c r="M115" s="39" t="str">
        <f>IFERROR(IF(A115="","",IFERROR(H115,0)+IFERROR(SUMIF(DB_Savings!$A:$A,A115,DB_Savings!$F:$F),0)-IFERROR(SUMIF(DB_Withdrawals!$A:$A,A115,DB_Withdrawals!$G:$G),0)),"")</f>
        <v/>
      </c>
      <c r="N115" s="39" t="str">
        <f>IFERROR(IF(A115="","",MAX(0,M115-System_Config!$B$9)),"")</f>
        <v/>
      </c>
    </row>
    <row r="116" spans="1:14" ht="20.100000000000001" customHeight="1" x14ac:dyDescent="0.25">
      <c r="A116" s="34" t="str">
        <f>'NEW ACCOUNT'!A117</f>
        <v/>
      </c>
      <c r="B116" s="35" t="str">
        <f>IF('NEW ACCOUNT'!A117="","",'NEW ACCOUNT'!B117)</f>
        <v/>
      </c>
      <c r="C116" s="35" t="str">
        <f>IF('NEW ACCOUNT'!A117="","",'NEW ACCOUNT'!C117)</f>
        <v/>
      </c>
      <c r="D116" s="35" t="str">
        <f>IF('NEW ACCOUNT'!A117="","",'NEW ACCOUNT'!D117)</f>
        <v/>
      </c>
      <c r="E116" s="35" t="str">
        <f>IF('NEW ACCOUNT'!A117="","",'NEW ACCOUNT'!E117)</f>
        <v/>
      </c>
      <c r="F116" s="35" t="str">
        <f>IF('NEW ACCOUNT'!A117="","",'NEW ACCOUNT'!F117)</f>
        <v/>
      </c>
      <c r="G116" s="35" t="str">
        <f>IF('NEW ACCOUNT'!A117="","",'NEW ACCOUNT'!G117)</f>
        <v/>
      </c>
      <c r="H116" s="35" t="str">
        <f>IF('NEW ACCOUNT'!A117="","",'NEW ACCOUNT'!H117)</f>
        <v/>
      </c>
      <c r="I116" s="35" t="str">
        <f>IF('NEW ACCOUNT'!A117="","",'NEW ACCOUNT'!I117)</f>
        <v/>
      </c>
      <c r="J116" s="35" t="str">
        <f>IF('NEW ACCOUNT'!A117="","",'NEW ACCOUNT'!J117)</f>
        <v/>
      </c>
      <c r="K116" s="36" t="str">
        <f>IFERROR(IF(A116="","",SUMIF(DB_Savings!$A:$A,A116,DB_Savings!$F:$F)),"")</f>
        <v/>
      </c>
      <c r="L116" s="36" t="str">
        <f>IFERROR(IF(A116="","",SUMIF(DB_Withdrawals!$A:$A,A116,DB_Withdrawals!$G:$G)),"")</f>
        <v/>
      </c>
      <c r="M116" s="36" t="str">
        <f>IFERROR(IF(A116="","",IFERROR(H116,0)+IFERROR(SUMIF(DB_Savings!$A:$A,A116,DB_Savings!$F:$F),0)-IFERROR(SUMIF(DB_Withdrawals!$A:$A,A116,DB_Withdrawals!$G:$G),0)),"")</f>
        <v/>
      </c>
      <c r="N116" s="36" t="str">
        <f>IFERROR(IF(A116="","",MAX(0,M116-System_Config!$B$9)),"")</f>
        <v/>
      </c>
    </row>
    <row r="117" spans="1:14" ht="20.100000000000001" customHeight="1" x14ac:dyDescent="0.25">
      <c r="A117" s="37" t="str">
        <f>'NEW ACCOUNT'!A118</f>
        <v/>
      </c>
      <c r="B117" s="38" t="str">
        <f>IF('NEW ACCOUNT'!A118="","",'NEW ACCOUNT'!B118)</f>
        <v/>
      </c>
      <c r="C117" s="38" t="str">
        <f>IF('NEW ACCOUNT'!A118="","",'NEW ACCOUNT'!C118)</f>
        <v/>
      </c>
      <c r="D117" s="38" t="str">
        <f>IF('NEW ACCOUNT'!A118="","",'NEW ACCOUNT'!D118)</f>
        <v/>
      </c>
      <c r="E117" s="38" t="str">
        <f>IF('NEW ACCOUNT'!A118="","",'NEW ACCOUNT'!E118)</f>
        <v/>
      </c>
      <c r="F117" s="38" t="str">
        <f>IF('NEW ACCOUNT'!A118="","",'NEW ACCOUNT'!F118)</f>
        <v/>
      </c>
      <c r="G117" s="38" t="str">
        <f>IF('NEW ACCOUNT'!A118="","",'NEW ACCOUNT'!G118)</f>
        <v/>
      </c>
      <c r="H117" s="38" t="str">
        <f>IF('NEW ACCOUNT'!A118="","",'NEW ACCOUNT'!H118)</f>
        <v/>
      </c>
      <c r="I117" s="38" t="str">
        <f>IF('NEW ACCOUNT'!A118="","",'NEW ACCOUNT'!I118)</f>
        <v/>
      </c>
      <c r="J117" s="38" t="str">
        <f>IF('NEW ACCOUNT'!A118="","",'NEW ACCOUNT'!J118)</f>
        <v/>
      </c>
      <c r="K117" s="39" t="str">
        <f>IFERROR(IF(A117="","",SUMIF(DB_Savings!$A:$A,A117,DB_Savings!$F:$F)),"")</f>
        <v/>
      </c>
      <c r="L117" s="39" t="str">
        <f>IFERROR(IF(A117="","",SUMIF(DB_Withdrawals!$A:$A,A117,DB_Withdrawals!$G:$G)),"")</f>
        <v/>
      </c>
      <c r="M117" s="39" t="str">
        <f>IFERROR(IF(A117="","",IFERROR(H117,0)+IFERROR(SUMIF(DB_Savings!$A:$A,A117,DB_Savings!$F:$F),0)-IFERROR(SUMIF(DB_Withdrawals!$A:$A,A117,DB_Withdrawals!$G:$G),0)),"")</f>
        <v/>
      </c>
      <c r="N117" s="39" t="str">
        <f>IFERROR(IF(A117="","",MAX(0,M117-System_Config!$B$9)),"")</f>
        <v/>
      </c>
    </row>
    <row r="118" spans="1:14" ht="20.100000000000001" customHeight="1" x14ac:dyDescent="0.25">
      <c r="A118" s="34" t="str">
        <f>'NEW ACCOUNT'!A119</f>
        <v/>
      </c>
      <c r="B118" s="35" t="str">
        <f>IF('NEW ACCOUNT'!A119="","",'NEW ACCOUNT'!B119)</f>
        <v/>
      </c>
      <c r="C118" s="35" t="str">
        <f>IF('NEW ACCOUNT'!A119="","",'NEW ACCOUNT'!C119)</f>
        <v/>
      </c>
      <c r="D118" s="35" t="str">
        <f>IF('NEW ACCOUNT'!A119="","",'NEW ACCOUNT'!D119)</f>
        <v/>
      </c>
      <c r="E118" s="35" t="str">
        <f>IF('NEW ACCOUNT'!A119="","",'NEW ACCOUNT'!E119)</f>
        <v/>
      </c>
      <c r="F118" s="35" t="str">
        <f>IF('NEW ACCOUNT'!A119="","",'NEW ACCOUNT'!F119)</f>
        <v/>
      </c>
      <c r="G118" s="35" t="str">
        <f>IF('NEW ACCOUNT'!A119="","",'NEW ACCOUNT'!G119)</f>
        <v/>
      </c>
      <c r="H118" s="35" t="str">
        <f>IF('NEW ACCOUNT'!A119="","",'NEW ACCOUNT'!H119)</f>
        <v/>
      </c>
      <c r="I118" s="35" t="str">
        <f>IF('NEW ACCOUNT'!A119="","",'NEW ACCOUNT'!I119)</f>
        <v/>
      </c>
      <c r="J118" s="35" t="str">
        <f>IF('NEW ACCOUNT'!A119="","",'NEW ACCOUNT'!J119)</f>
        <v/>
      </c>
      <c r="K118" s="36" t="str">
        <f>IFERROR(IF(A118="","",SUMIF(DB_Savings!$A:$A,A118,DB_Savings!$F:$F)),"")</f>
        <v/>
      </c>
      <c r="L118" s="36" t="str">
        <f>IFERROR(IF(A118="","",SUMIF(DB_Withdrawals!$A:$A,A118,DB_Withdrawals!$G:$G)),"")</f>
        <v/>
      </c>
      <c r="M118" s="36" t="str">
        <f>IFERROR(IF(A118="","",IFERROR(H118,0)+IFERROR(SUMIF(DB_Savings!$A:$A,A118,DB_Savings!$F:$F),0)-IFERROR(SUMIF(DB_Withdrawals!$A:$A,A118,DB_Withdrawals!$G:$G),0)),"")</f>
        <v/>
      </c>
      <c r="N118" s="36" t="str">
        <f>IFERROR(IF(A118="","",MAX(0,M118-System_Config!$B$9)),"")</f>
        <v/>
      </c>
    </row>
    <row r="119" spans="1:14" ht="20.100000000000001" customHeight="1" x14ac:dyDescent="0.25">
      <c r="A119" s="37" t="str">
        <f>'NEW ACCOUNT'!A120</f>
        <v/>
      </c>
      <c r="B119" s="38" t="str">
        <f>IF('NEW ACCOUNT'!A120="","",'NEW ACCOUNT'!B120)</f>
        <v/>
      </c>
      <c r="C119" s="38" t="str">
        <f>IF('NEW ACCOUNT'!A120="","",'NEW ACCOUNT'!C120)</f>
        <v/>
      </c>
      <c r="D119" s="38" t="str">
        <f>IF('NEW ACCOUNT'!A120="","",'NEW ACCOUNT'!D120)</f>
        <v/>
      </c>
      <c r="E119" s="38" t="str">
        <f>IF('NEW ACCOUNT'!A120="","",'NEW ACCOUNT'!E120)</f>
        <v/>
      </c>
      <c r="F119" s="38" t="str">
        <f>IF('NEW ACCOUNT'!A120="","",'NEW ACCOUNT'!F120)</f>
        <v/>
      </c>
      <c r="G119" s="38" t="str">
        <f>IF('NEW ACCOUNT'!A120="","",'NEW ACCOUNT'!G120)</f>
        <v/>
      </c>
      <c r="H119" s="38" t="str">
        <f>IF('NEW ACCOUNT'!A120="","",'NEW ACCOUNT'!H120)</f>
        <v/>
      </c>
      <c r="I119" s="38" t="str">
        <f>IF('NEW ACCOUNT'!A120="","",'NEW ACCOUNT'!I120)</f>
        <v/>
      </c>
      <c r="J119" s="38" t="str">
        <f>IF('NEW ACCOUNT'!A120="","",'NEW ACCOUNT'!J120)</f>
        <v/>
      </c>
      <c r="K119" s="39" t="str">
        <f>IFERROR(IF(A119="","",SUMIF(DB_Savings!$A:$A,A119,DB_Savings!$F:$F)),"")</f>
        <v/>
      </c>
      <c r="L119" s="39" t="str">
        <f>IFERROR(IF(A119="","",SUMIF(DB_Withdrawals!$A:$A,A119,DB_Withdrawals!$G:$G)),"")</f>
        <v/>
      </c>
      <c r="M119" s="39" t="str">
        <f>IFERROR(IF(A119="","",IFERROR(H119,0)+IFERROR(SUMIF(DB_Savings!$A:$A,A119,DB_Savings!$F:$F),0)-IFERROR(SUMIF(DB_Withdrawals!$A:$A,A119,DB_Withdrawals!$G:$G),0)),"")</f>
        <v/>
      </c>
      <c r="N119" s="39" t="str">
        <f>IFERROR(IF(A119="","",MAX(0,M119-System_Config!$B$9)),"")</f>
        <v/>
      </c>
    </row>
    <row r="120" spans="1:14" ht="20.100000000000001" customHeight="1" x14ac:dyDescent="0.25">
      <c r="A120" s="34" t="str">
        <f>'NEW ACCOUNT'!A121</f>
        <v/>
      </c>
      <c r="B120" s="35" t="str">
        <f>IF('NEW ACCOUNT'!A121="","",'NEW ACCOUNT'!B121)</f>
        <v/>
      </c>
      <c r="C120" s="35" t="str">
        <f>IF('NEW ACCOUNT'!A121="","",'NEW ACCOUNT'!C121)</f>
        <v/>
      </c>
      <c r="D120" s="35" t="str">
        <f>IF('NEW ACCOUNT'!A121="","",'NEW ACCOUNT'!D121)</f>
        <v/>
      </c>
      <c r="E120" s="35" t="str">
        <f>IF('NEW ACCOUNT'!A121="","",'NEW ACCOUNT'!E121)</f>
        <v/>
      </c>
      <c r="F120" s="35" t="str">
        <f>IF('NEW ACCOUNT'!A121="","",'NEW ACCOUNT'!F121)</f>
        <v/>
      </c>
      <c r="G120" s="35" t="str">
        <f>IF('NEW ACCOUNT'!A121="","",'NEW ACCOUNT'!G121)</f>
        <v/>
      </c>
      <c r="H120" s="35" t="str">
        <f>IF('NEW ACCOUNT'!A121="","",'NEW ACCOUNT'!H121)</f>
        <v/>
      </c>
      <c r="I120" s="35" t="str">
        <f>IF('NEW ACCOUNT'!A121="","",'NEW ACCOUNT'!I121)</f>
        <v/>
      </c>
      <c r="J120" s="35" t="str">
        <f>IF('NEW ACCOUNT'!A121="","",'NEW ACCOUNT'!J121)</f>
        <v/>
      </c>
      <c r="K120" s="36" t="str">
        <f>IFERROR(IF(A120="","",SUMIF(DB_Savings!$A:$A,A120,DB_Savings!$F:$F)),"")</f>
        <v/>
      </c>
      <c r="L120" s="36" t="str">
        <f>IFERROR(IF(A120="","",SUMIF(DB_Withdrawals!$A:$A,A120,DB_Withdrawals!$G:$G)),"")</f>
        <v/>
      </c>
      <c r="M120" s="36" t="str">
        <f>IFERROR(IF(A120="","",IFERROR(H120,0)+IFERROR(SUMIF(DB_Savings!$A:$A,A120,DB_Savings!$F:$F),0)-IFERROR(SUMIF(DB_Withdrawals!$A:$A,A120,DB_Withdrawals!$G:$G),0)),"")</f>
        <v/>
      </c>
      <c r="N120" s="36" t="str">
        <f>IFERROR(IF(A120="","",MAX(0,M120-System_Config!$B$9)),"")</f>
        <v/>
      </c>
    </row>
    <row r="121" spans="1:14" ht="20.100000000000001" customHeight="1" x14ac:dyDescent="0.25">
      <c r="A121" s="37" t="str">
        <f>'NEW ACCOUNT'!A122</f>
        <v/>
      </c>
      <c r="B121" s="38" t="str">
        <f>IF('NEW ACCOUNT'!A122="","",'NEW ACCOUNT'!B122)</f>
        <v/>
      </c>
      <c r="C121" s="38" t="str">
        <f>IF('NEW ACCOUNT'!A122="","",'NEW ACCOUNT'!C122)</f>
        <v/>
      </c>
      <c r="D121" s="38" t="str">
        <f>IF('NEW ACCOUNT'!A122="","",'NEW ACCOUNT'!D122)</f>
        <v/>
      </c>
      <c r="E121" s="38" t="str">
        <f>IF('NEW ACCOUNT'!A122="","",'NEW ACCOUNT'!E122)</f>
        <v/>
      </c>
      <c r="F121" s="38" t="str">
        <f>IF('NEW ACCOUNT'!A122="","",'NEW ACCOUNT'!F122)</f>
        <v/>
      </c>
      <c r="G121" s="38" t="str">
        <f>IF('NEW ACCOUNT'!A122="","",'NEW ACCOUNT'!G122)</f>
        <v/>
      </c>
      <c r="H121" s="38" t="str">
        <f>IF('NEW ACCOUNT'!A122="","",'NEW ACCOUNT'!H122)</f>
        <v/>
      </c>
      <c r="I121" s="38" t="str">
        <f>IF('NEW ACCOUNT'!A122="","",'NEW ACCOUNT'!I122)</f>
        <v/>
      </c>
      <c r="J121" s="38" t="str">
        <f>IF('NEW ACCOUNT'!A122="","",'NEW ACCOUNT'!J122)</f>
        <v/>
      </c>
      <c r="K121" s="39" t="str">
        <f>IFERROR(IF(A121="","",SUMIF(DB_Savings!$A:$A,A121,DB_Savings!$F:$F)),"")</f>
        <v/>
      </c>
      <c r="L121" s="39" t="str">
        <f>IFERROR(IF(A121="","",SUMIF(DB_Withdrawals!$A:$A,A121,DB_Withdrawals!$G:$G)),"")</f>
        <v/>
      </c>
      <c r="M121" s="39" t="str">
        <f>IFERROR(IF(A121="","",IFERROR(H121,0)+IFERROR(SUMIF(DB_Savings!$A:$A,A121,DB_Savings!$F:$F),0)-IFERROR(SUMIF(DB_Withdrawals!$A:$A,A121,DB_Withdrawals!$G:$G),0)),"")</f>
        <v/>
      </c>
      <c r="N121" s="39" t="str">
        <f>IFERROR(IF(A121="","",MAX(0,M121-System_Config!$B$9)),"")</f>
        <v/>
      </c>
    </row>
    <row r="122" spans="1:14" ht="20.100000000000001" customHeight="1" x14ac:dyDescent="0.25">
      <c r="A122" s="34" t="str">
        <f>'NEW ACCOUNT'!A123</f>
        <v/>
      </c>
      <c r="B122" s="35" t="str">
        <f>IF('NEW ACCOUNT'!A123="","",'NEW ACCOUNT'!B123)</f>
        <v/>
      </c>
      <c r="C122" s="35" t="str">
        <f>IF('NEW ACCOUNT'!A123="","",'NEW ACCOUNT'!C123)</f>
        <v/>
      </c>
      <c r="D122" s="35" t="str">
        <f>IF('NEW ACCOUNT'!A123="","",'NEW ACCOUNT'!D123)</f>
        <v/>
      </c>
      <c r="E122" s="35" t="str">
        <f>IF('NEW ACCOUNT'!A123="","",'NEW ACCOUNT'!E123)</f>
        <v/>
      </c>
      <c r="F122" s="35" t="str">
        <f>IF('NEW ACCOUNT'!A123="","",'NEW ACCOUNT'!F123)</f>
        <v/>
      </c>
      <c r="G122" s="35" t="str">
        <f>IF('NEW ACCOUNT'!A123="","",'NEW ACCOUNT'!G123)</f>
        <v/>
      </c>
      <c r="H122" s="35" t="str">
        <f>IF('NEW ACCOUNT'!A123="","",'NEW ACCOUNT'!H123)</f>
        <v/>
      </c>
      <c r="I122" s="35" t="str">
        <f>IF('NEW ACCOUNT'!A123="","",'NEW ACCOUNT'!I123)</f>
        <v/>
      </c>
      <c r="J122" s="35" t="str">
        <f>IF('NEW ACCOUNT'!A123="","",'NEW ACCOUNT'!J123)</f>
        <v/>
      </c>
      <c r="K122" s="36" t="str">
        <f>IFERROR(IF(A122="","",SUMIF(DB_Savings!$A:$A,A122,DB_Savings!$F:$F)),"")</f>
        <v/>
      </c>
      <c r="L122" s="36" t="str">
        <f>IFERROR(IF(A122="","",SUMIF(DB_Withdrawals!$A:$A,A122,DB_Withdrawals!$G:$G)),"")</f>
        <v/>
      </c>
      <c r="M122" s="36" t="str">
        <f>IFERROR(IF(A122="","",IFERROR(H122,0)+IFERROR(SUMIF(DB_Savings!$A:$A,A122,DB_Savings!$F:$F),0)-IFERROR(SUMIF(DB_Withdrawals!$A:$A,A122,DB_Withdrawals!$G:$G),0)),"")</f>
        <v/>
      </c>
      <c r="N122" s="36" t="str">
        <f>IFERROR(IF(A122="","",MAX(0,M122-System_Config!$B$9)),"")</f>
        <v/>
      </c>
    </row>
    <row r="123" spans="1:14" ht="20.100000000000001" customHeight="1" x14ac:dyDescent="0.25">
      <c r="A123" s="37" t="str">
        <f>'NEW ACCOUNT'!A124</f>
        <v/>
      </c>
      <c r="B123" s="38" t="str">
        <f>IF('NEW ACCOUNT'!A124="","",'NEW ACCOUNT'!B124)</f>
        <v/>
      </c>
      <c r="C123" s="38" t="str">
        <f>IF('NEW ACCOUNT'!A124="","",'NEW ACCOUNT'!C124)</f>
        <v/>
      </c>
      <c r="D123" s="38" t="str">
        <f>IF('NEW ACCOUNT'!A124="","",'NEW ACCOUNT'!D124)</f>
        <v/>
      </c>
      <c r="E123" s="38" t="str">
        <f>IF('NEW ACCOUNT'!A124="","",'NEW ACCOUNT'!E124)</f>
        <v/>
      </c>
      <c r="F123" s="38" t="str">
        <f>IF('NEW ACCOUNT'!A124="","",'NEW ACCOUNT'!F124)</f>
        <v/>
      </c>
      <c r="G123" s="38" t="str">
        <f>IF('NEW ACCOUNT'!A124="","",'NEW ACCOUNT'!G124)</f>
        <v/>
      </c>
      <c r="H123" s="38" t="str">
        <f>IF('NEW ACCOUNT'!A124="","",'NEW ACCOUNT'!H124)</f>
        <v/>
      </c>
      <c r="I123" s="38" t="str">
        <f>IF('NEW ACCOUNT'!A124="","",'NEW ACCOUNT'!I124)</f>
        <v/>
      </c>
      <c r="J123" s="38" t="str">
        <f>IF('NEW ACCOUNT'!A124="","",'NEW ACCOUNT'!J124)</f>
        <v/>
      </c>
      <c r="K123" s="39" t="str">
        <f>IFERROR(IF(A123="","",SUMIF(DB_Savings!$A:$A,A123,DB_Savings!$F:$F)),"")</f>
        <v/>
      </c>
      <c r="L123" s="39" t="str">
        <f>IFERROR(IF(A123="","",SUMIF(DB_Withdrawals!$A:$A,A123,DB_Withdrawals!$G:$G)),"")</f>
        <v/>
      </c>
      <c r="M123" s="39" t="str">
        <f>IFERROR(IF(A123="","",IFERROR(H123,0)+IFERROR(SUMIF(DB_Savings!$A:$A,A123,DB_Savings!$F:$F),0)-IFERROR(SUMIF(DB_Withdrawals!$A:$A,A123,DB_Withdrawals!$G:$G),0)),"")</f>
        <v/>
      </c>
      <c r="N123" s="39" t="str">
        <f>IFERROR(IF(A123="","",MAX(0,M123-System_Config!$B$9)),"")</f>
        <v/>
      </c>
    </row>
    <row r="124" spans="1:14" ht="20.100000000000001" customHeight="1" x14ac:dyDescent="0.25">
      <c r="A124" s="34" t="str">
        <f>'NEW ACCOUNT'!A125</f>
        <v/>
      </c>
      <c r="B124" s="35" t="str">
        <f>IF('NEW ACCOUNT'!A125="","",'NEW ACCOUNT'!B125)</f>
        <v/>
      </c>
      <c r="C124" s="35" t="str">
        <f>IF('NEW ACCOUNT'!A125="","",'NEW ACCOUNT'!C125)</f>
        <v/>
      </c>
      <c r="D124" s="35" t="str">
        <f>IF('NEW ACCOUNT'!A125="","",'NEW ACCOUNT'!D125)</f>
        <v/>
      </c>
      <c r="E124" s="35" t="str">
        <f>IF('NEW ACCOUNT'!A125="","",'NEW ACCOUNT'!E125)</f>
        <v/>
      </c>
      <c r="F124" s="35" t="str">
        <f>IF('NEW ACCOUNT'!A125="","",'NEW ACCOUNT'!F125)</f>
        <v/>
      </c>
      <c r="G124" s="35" t="str">
        <f>IF('NEW ACCOUNT'!A125="","",'NEW ACCOUNT'!G125)</f>
        <v/>
      </c>
      <c r="H124" s="35" t="str">
        <f>IF('NEW ACCOUNT'!A125="","",'NEW ACCOUNT'!H125)</f>
        <v/>
      </c>
      <c r="I124" s="35" t="str">
        <f>IF('NEW ACCOUNT'!A125="","",'NEW ACCOUNT'!I125)</f>
        <v/>
      </c>
      <c r="J124" s="35" t="str">
        <f>IF('NEW ACCOUNT'!A125="","",'NEW ACCOUNT'!J125)</f>
        <v/>
      </c>
      <c r="K124" s="36" t="str">
        <f>IFERROR(IF(A124="","",SUMIF(DB_Savings!$A:$A,A124,DB_Savings!$F:$F)),"")</f>
        <v/>
      </c>
      <c r="L124" s="36" t="str">
        <f>IFERROR(IF(A124="","",SUMIF(DB_Withdrawals!$A:$A,A124,DB_Withdrawals!$G:$G)),"")</f>
        <v/>
      </c>
      <c r="M124" s="36" t="str">
        <f>IFERROR(IF(A124="","",IFERROR(H124,0)+IFERROR(SUMIF(DB_Savings!$A:$A,A124,DB_Savings!$F:$F),0)-IFERROR(SUMIF(DB_Withdrawals!$A:$A,A124,DB_Withdrawals!$G:$G),0)),"")</f>
        <v/>
      </c>
      <c r="N124" s="36" t="str">
        <f>IFERROR(IF(A124="","",MAX(0,M124-System_Config!$B$9)),"")</f>
        <v/>
      </c>
    </row>
    <row r="125" spans="1:14" ht="20.100000000000001" customHeight="1" x14ac:dyDescent="0.25">
      <c r="A125" s="37" t="str">
        <f>'NEW ACCOUNT'!A126</f>
        <v/>
      </c>
      <c r="B125" s="38" t="str">
        <f>IF('NEW ACCOUNT'!A126="","",'NEW ACCOUNT'!B126)</f>
        <v/>
      </c>
      <c r="C125" s="38" t="str">
        <f>IF('NEW ACCOUNT'!A126="","",'NEW ACCOUNT'!C126)</f>
        <v/>
      </c>
      <c r="D125" s="38" t="str">
        <f>IF('NEW ACCOUNT'!A126="","",'NEW ACCOUNT'!D126)</f>
        <v/>
      </c>
      <c r="E125" s="38" t="str">
        <f>IF('NEW ACCOUNT'!A126="","",'NEW ACCOUNT'!E126)</f>
        <v/>
      </c>
      <c r="F125" s="38" t="str">
        <f>IF('NEW ACCOUNT'!A126="","",'NEW ACCOUNT'!F126)</f>
        <v/>
      </c>
      <c r="G125" s="38" t="str">
        <f>IF('NEW ACCOUNT'!A126="","",'NEW ACCOUNT'!G126)</f>
        <v/>
      </c>
      <c r="H125" s="38" t="str">
        <f>IF('NEW ACCOUNT'!A126="","",'NEW ACCOUNT'!H126)</f>
        <v/>
      </c>
      <c r="I125" s="38" t="str">
        <f>IF('NEW ACCOUNT'!A126="","",'NEW ACCOUNT'!I126)</f>
        <v/>
      </c>
      <c r="J125" s="38" t="str">
        <f>IF('NEW ACCOUNT'!A126="","",'NEW ACCOUNT'!J126)</f>
        <v/>
      </c>
      <c r="K125" s="39" t="str">
        <f>IFERROR(IF(A125="","",SUMIF(DB_Savings!$A:$A,A125,DB_Savings!$F:$F)),"")</f>
        <v/>
      </c>
      <c r="L125" s="39" t="str">
        <f>IFERROR(IF(A125="","",SUMIF(DB_Withdrawals!$A:$A,A125,DB_Withdrawals!$G:$G)),"")</f>
        <v/>
      </c>
      <c r="M125" s="39" t="str">
        <f>IFERROR(IF(A125="","",IFERROR(H125,0)+IFERROR(SUMIF(DB_Savings!$A:$A,A125,DB_Savings!$F:$F),0)-IFERROR(SUMIF(DB_Withdrawals!$A:$A,A125,DB_Withdrawals!$G:$G),0)),"")</f>
        <v/>
      </c>
      <c r="N125" s="39" t="str">
        <f>IFERROR(IF(A125="","",MAX(0,M125-System_Config!$B$9)),"")</f>
        <v/>
      </c>
    </row>
    <row r="126" spans="1:14" ht="20.100000000000001" customHeight="1" x14ac:dyDescent="0.25">
      <c r="A126" s="34" t="str">
        <f>'NEW ACCOUNT'!A127</f>
        <v/>
      </c>
      <c r="B126" s="35" t="str">
        <f>IF('NEW ACCOUNT'!A127="","",'NEW ACCOUNT'!B127)</f>
        <v/>
      </c>
      <c r="C126" s="35" t="str">
        <f>IF('NEW ACCOUNT'!A127="","",'NEW ACCOUNT'!C127)</f>
        <v/>
      </c>
      <c r="D126" s="35" t="str">
        <f>IF('NEW ACCOUNT'!A127="","",'NEW ACCOUNT'!D127)</f>
        <v/>
      </c>
      <c r="E126" s="35" t="str">
        <f>IF('NEW ACCOUNT'!A127="","",'NEW ACCOUNT'!E127)</f>
        <v/>
      </c>
      <c r="F126" s="35" t="str">
        <f>IF('NEW ACCOUNT'!A127="","",'NEW ACCOUNT'!F127)</f>
        <v/>
      </c>
      <c r="G126" s="35" t="str">
        <f>IF('NEW ACCOUNT'!A127="","",'NEW ACCOUNT'!G127)</f>
        <v/>
      </c>
      <c r="H126" s="35" t="str">
        <f>IF('NEW ACCOUNT'!A127="","",'NEW ACCOUNT'!H127)</f>
        <v/>
      </c>
      <c r="I126" s="35" t="str">
        <f>IF('NEW ACCOUNT'!A127="","",'NEW ACCOUNT'!I127)</f>
        <v/>
      </c>
      <c r="J126" s="35" t="str">
        <f>IF('NEW ACCOUNT'!A127="","",'NEW ACCOUNT'!J127)</f>
        <v/>
      </c>
      <c r="K126" s="36" t="str">
        <f>IFERROR(IF(A126="","",SUMIF(DB_Savings!$A:$A,A126,DB_Savings!$F:$F)),"")</f>
        <v/>
      </c>
      <c r="L126" s="36" t="str">
        <f>IFERROR(IF(A126="","",SUMIF(DB_Withdrawals!$A:$A,A126,DB_Withdrawals!$G:$G)),"")</f>
        <v/>
      </c>
      <c r="M126" s="36" t="str">
        <f>IFERROR(IF(A126="","",IFERROR(H126,0)+IFERROR(SUMIF(DB_Savings!$A:$A,A126,DB_Savings!$F:$F),0)-IFERROR(SUMIF(DB_Withdrawals!$A:$A,A126,DB_Withdrawals!$G:$G),0)),"")</f>
        <v/>
      </c>
      <c r="N126" s="36" t="str">
        <f>IFERROR(IF(A126="","",MAX(0,M126-System_Config!$B$9)),"")</f>
        <v/>
      </c>
    </row>
    <row r="127" spans="1:14" ht="20.100000000000001" customHeight="1" x14ac:dyDescent="0.25">
      <c r="A127" s="37" t="str">
        <f>'NEW ACCOUNT'!A128</f>
        <v/>
      </c>
      <c r="B127" s="38" t="str">
        <f>IF('NEW ACCOUNT'!A128="","",'NEW ACCOUNT'!B128)</f>
        <v/>
      </c>
      <c r="C127" s="38" t="str">
        <f>IF('NEW ACCOUNT'!A128="","",'NEW ACCOUNT'!C128)</f>
        <v/>
      </c>
      <c r="D127" s="38" t="str">
        <f>IF('NEW ACCOUNT'!A128="","",'NEW ACCOUNT'!D128)</f>
        <v/>
      </c>
      <c r="E127" s="38" t="str">
        <f>IF('NEW ACCOUNT'!A128="","",'NEW ACCOUNT'!E128)</f>
        <v/>
      </c>
      <c r="F127" s="38" t="str">
        <f>IF('NEW ACCOUNT'!A128="","",'NEW ACCOUNT'!F128)</f>
        <v/>
      </c>
      <c r="G127" s="38" t="str">
        <f>IF('NEW ACCOUNT'!A128="","",'NEW ACCOUNT'!G128)</f>
        <v/>
      </c>
      <c r="H127" s="38" t="str">
        <f>IF('NEW ACCOUNT'!A128="","",'NEW ACCOUNT'!H128)</f>
        <v/>
      </c>
      <c r="I127" s="38" t="str">
        <f>IF('NEW ACCOUNT'!A128="","",'NEW ACCOUNT'!I128)</f>
        <v/>
      </c>
      <c r="J127" s="38" t="str">
        <f>IF('NEW ACCOUNT'!A128="","",'NEW ACCOUNT'!J128)</f>
        <v/>
      </c>
      <c r="K127" s="39" t="str">
        <f>IFERROR(IF(A127="","",SUMIF(DB_Savings!$A:$A,A127,DB_Savings!$F:$F)),"")</f>
        <v/>
      </c>
      <c r="L127" s="39" t="str">
        <f>IFERROR(IF(A127="","",SUMIF(DB_Withdrawals!$A:$A,A127,DB_Withdrawals!$G:$G)),"")</f>
        <v/>
      </c>
      <c r="M127" s="39" t="str">
        <f>IFERROR(IF(A127="","",IFERROR(H127,0)+IFERROR(SUMIF(DB_Savings!$A:$A,A127,DB_Savings!$F:$F),0)-IFERROR(SUMIF(DB_Withdrawals!$A:$A,A127,DB_Withdrawals!$G:$G),0)),"")</f>
        <v/>
      </c>
      <c r="N127" s="39" t="str">
        <f>IFERROR(IF(A127="","",MAX(0,M127-System_Config!$B$9)),"")</f>
        <v/>
      </c>
    </row>
    <row r="128" spans="1:14" ht="20.100000000000001" customHeight="1" x14ac:dyDescent="0.25">
      <c r="A128" s="34" t="str">
        <f>'NEW ACCOUNT'!A129</f>
        <v/>
      </c>
      <c r="B128" s="35" t="str">
        <f>IF('NEW ACCOUNT'!A129="","",'NEW ACCOUNT'!B129)</f>
        <v/>
      </c>
      <c r="C128" s="35" t="str">
        <f>IF('NEW ACCOUNT'!A129="","",'NEW ACCOUNT'!C129)</f>
        <v/>
      </c>
      <c r="D128" s="35" t="str">
        <f>IF('NEW ACCOUNT'!A129="","",'NEW ACCOUNT'!D129)</f>
        <v/>
      </c>
      <c r="E128" s="35" t="str">
        <f>IF('NEW ACCOUNT'!A129="","",'NEW ACCOUNT'!E129)</f>
        <v/>
      </c>
      <c r="F128" s="35" t="str">
        <f>IF('NEW ACCOUNT'!A129="","",'NEW ACCOUNT'!F129)</f>
        <v/>
      </c>
      <c r="G128" s="35" t="str">
        <f>IF('NEW ACCOUNT'!A129="","",'NEW ACCOUNT'!G129)</f>
        <v/>
      </c>
      <c r="H128" s="35" t="str">
        <f>IF('NEW ACCOUNT'!A129="","",'NEW ACCOUNT'!H129)</f>
        <v/>
      </c>
      <c r="I128" s="35" t="str">
        <f>IF('NEW ACCOUNT'!A129="","",'NEW ACCOUNT'!I129)</f>
        <v/>
      </c>
      <c r="J128" s="35" t="str">
        <f>IF('NEW ACCOUNT'!A129="","",'NEW ACCOUNT'!J129)</f>
        <v/>
      </c>
      <c r="K128" s="36" t="str">
        <f>IFERROR(IF(A128="","",SUMIF(DB_Savings!$A:$A,A128,DB_Savings!$F:$F)),"")</f>
        <v/>
      </c>
      <c r="L128" s="36" t="str">
        <f>IFERROR(IF(A128="","",SUMIF(DB_Withdrawals!$A:$A,A128,DB_Withdrawals!$G:$G)),"")</f>
        <v/>
      </c>
      <c r="M128" s="36" t="str">
        <f>IFERROR(IF(A128="","",IFERROR(H128,0)+IFERROR(SUMIF(DB_Savings!$A:$A,A128,DB_Savings!$F:$F),0)-IFERROR(SUMIF(DB_Withdrawals!$A:$A,A128,DB_Withdrawals!$G:$G),0)),"")</f>
        <v/>
      </c>
      <c r="N128" s="36" t="str">
        <f>IFERROR(IF(A128="","",MAX(0,M128-System_Config!$B$9)),"")</f>
        <v/>
      </c>
    </row>
    <row r="129" spans="1:14" ht="20.100000000000001" customHeight="1" x14ac:dyDescent="0.25">
      <c r="A129" s="37" t="str">
        <f>'NEW ACCOUNT'!A130</f>
        <v/>
      </c>
      <c r="B129" s="38" t="str">
        <f>IF('NEW ACCOUNT'!A130="","",'NEW ACCOUNT'!B130)</f>
        <v/>
      </c>
      <c r="C129" s="38" t="str">
        <f>IF('NEW ACCOUNT'!A130="","",'NEW ACCOUNT'!C130)</f>
        <v/>
      </c>
      <c r="D129" s="38" t="str">
        <f>IF('NEW ACCOUNT'!A130="","",'NEW ACCOUNT'!D130)</f>
        <v/>
      </c>
      <c r="E129" s="38" t="str">
        <f>IF('NEW ACCOUNT'!A130="","",'NEW ACCOUNT'!E130)</f>
        <v/>
      </c>
      <c r="F129" s="38" t="str">
        <f>IF('NEW ACCOUNT'!A130="","",'NEW ACCOUNT'!F130)</f>
        <v/>
      </c>
      <c r="G129" s="38" t="str">
        <f>IF('NEW ACCOUNT'!A130="","",'NEW ACCOUNT'!G130)</f>
        <v/>
      </c>
      <c r="H129" s="38" t="str">
        <f>IF('NEW ACCOUNT'!A130="","",'NEW ACCOUNT'!H130)</f>
        <v/>
      </c>
      <c r="I129" s="38" t="str">
        <f>IF('NEW ACCOUNT'!A130="","",'NEW ACCOUNT'!I130)</f>
        <v/>
      </c>
      <c r="J129" s="38" t="str">
        <f>IF('NEW ACCOUNT'!A130="","",'NEW ACCOUNT'!J130)</f>
        <v/>
      </c>
      <c r="K129" s="39" t="str">
        <f>IFERROR(IF(A129="","",SUMIF(DB_Savings!$A:$A,A129,DB_Savings!$F:$F)),"")</f>
        <v/>
      </c>
      <c r="L129" s="39" t="str">
        <f>IFERROR(IF(A129="","",SUMIF(DB_Withdrawals!$A:$A,A129,DB_Withdrawals!$G:$G)),"")</f>
        <v/>
      </c>
      <c r="M129" s="39" t="str">
        <f>IFERROR(IF(A129="","",IFERROR(H129,0)+IFERROR(SUMIF(DB_Savings!$A:$A,A129,DB_Savings!$F:$F),0)-IFERROR(SUMIF(DB_Withdrawals!$A:$A,A129,DB_Withdrawals!$G:$G),0)),"")</f>
        <v/>
      </c>
      <c r="N129" s="39" t="str">
        <f>IFERROR(IF(A129="","",MAX(0,M129-System_Config!$B$9)),"")</f>
        <v/>
      </c>
    </row>
    <row r="130" spans="1:14" ht="20.100000000000001" customHeight="1" x14ac:dyDescent="0.25">
      <c r="A130" s="34" t="str">
        <f>'NEW ACCOUNT'!A131</f>
        <v/>
      </c>
      <c r="B130" s="35" t="str">
        <f>IF('NEW ACCOUNT'!A131="","",'NEW ACCOUNT'!B131)</f>
        <v/>
      </c>
      <c r="C130" s="35" t="str">
        <f>IF('NEW ACCOUNT'!A131="","",'NEW ACCOUNT'!C131)</f>
        <v/>
      </c>
      <c r="D130" s="35" t="str">
        <f>IF('NEW ACCOUNT'!A131="","",'NEW ACCOUNT'!D131)</f>
        <v/>
      </c>
      <c r="E130" s="35" t="str">
        <f>IF('NEW ACCOUNT'!A131="","",'NEW ACCOUNT'!E131)</f>
        <v/>
      </c>
      <c r="F130" s="35" t="str">
        <f>IF('NEW ACCOUNT'!A131="","",'NEW ACCOUNT'!F131)</f>
        <v/>
      </c>
      <c r="G130" s="35" t="str">
        <f>IF('NEW ACCOUNT'!A131="","",'NEW ACCOUNT'!G131)</f>
        <v/>
      </c>
      <c r="H130" s="35" t="str">
        <f>IF('NEW ACCOUNT'!A131="","",'NEW ACCOUNT'!H131)</f>
        <v/>
      </c>
      <c r="I130" s="35" t="str">
        <f>IF('NEW ACCOUNT'!A131="","",'NEW ACCOUNT'!I131)</f>
        <v/>
      </c>
      <c r="J130" s="35" t="str">
        <f>IF('NEW ACCOUNT'!A131="","",'NEW ACCOUNT'!J131)</f>
        <v/>
      </c>
      <c r="K130" s="36" t="str">
        <f>IFERROR(IF(A130="","",SUMIF(DB_Savings!$A:$A,A130,DB_Savings!$F:$F)),"")</f>
        <v/>
      </c>
      <c r="L130" s="36" t="str">
        <f>IFERROR(IF(A130="","",SUMIF(DB_Withdrawals!$A:$A,A130,DB_Withdrawals!$G:$G)),"")</f>
        <v/>
      </c>
      <c r="M130" s="36" t="str">
        <f>IFERROR(IF(A130="","",IFERROR(H130,0)+IFERROR(SUMIF(DB_Savings!$A:$A,A130,DB_Savings!$F:$F),0)-IFERROR(SUMIF(DB_Withdrawals!$A:$A,A130,DB_Withdrawals!$G:$G),0)),"")</f>
        <v/>
      </c>
      <c r="N130" s="36" t="str">
        <f>IFERROR(IF(A130="","",MAX(0,M130-System_Config!$B$9)),"")</f>
        <v/>
      </c>
    </row>
    <row r="131" spans="1:14" ht="20.100000000000001" customHeight="1" x14ac:dyDescent="0.25">
      <c r="A131" s="37" t="str">
        <f>'NEW ACCOUNT'!A132</f>
        <v/>
      </c>
      <c r="B131" s="38" t="str">
        <f>IF('NEW ACCOUNT'!A132="","",'NEW ACCOUNT'!B132)</f>
        <v/>
      </c>
      <c r="C131" s="38" t="str">
        <f>IF('NEW ACCOUNT'!A132="","",'NEW ACCOUNT'!C132)</f>
        <v/>
      </c>
      <c r="D131" s="38" t="str">
        <f>IF('NEW ACCOUNT'!A132="","",'NEW ACCOUNT'!D132)</f>
        <v/>
      </c>
      <c r="E131" s="38" t="str">
        <f>IF('NEW ACCOUNT'!A132="","",'NEW ACCOUNT'!E132)</f>
        <v/>
      </c>
      <c r="F131" s="38" t="str">
        <f>IF('NEW ACCOUNT'!A132="","",'NEW ACCOUNT'!F132)</f>
        <v/>
      </c>
      <c r="G131" s="38" t="str">
        <f>IF('NEW ACCOUNT'!A132="","",'NEW ACCOUNT'!G132)</f>
        <v/>
      </c>
      <c r="H131" s="38" t="str">
        <f>IF('NEW ACCOUNT'!A132="","",'NEW ACCOUNT'!H132)</f>
        <v/>
      </c>
      <c r="I131" s="38" t="str">
        <f>IF('NEW ACCOUNT'!A132="","",'NEW ACCOUNT'!I132)</f>
        <v/>
      </c>
      <c r="J131" s="38" t="str">
        <f>IF('NEW ACCOUNT'!A132="","",'NEW ACCOUNT'!J132)</f>
        <v/>
      </c>
      <c r="K131" s="39" t="str">
        <f>IFERROR(IF(A131="","",SUMIF(DB_Savings!$A:$A,A131,DB_Savings!$F:$F)),"")</f>
        <v/>
      </c>
      <c r="L131" s="39" t="str">
        <f>IFERROR(IF(A131="","",SUMIF(DB_Withdrawals!$A:$A,A131,DB_Withdrawals!$G:$G)),"")</f>
        <v/>
      </c>
      <c r="M131" s="39" t="str">
        <f>IFERROR(IF(A131="","",IFERROR(H131,0)+IFERROR(SUMIF(DB_Savings!$A:$A,A131,DB_Savings!$F:$F),0)-IFERROR(SUMIF(DB_Withdrawals!$A:$A,A131,DB_Withdrawals!$G:$G),0)),"")</f>
        <v/>
      </c>
      <c r="N131" s="39" t="str">
        <f>IFERROR(IF(A131="","",MAX(0,M131-System_Config!$B$9)),"")</f>
        <v/>
      </c>
    </row>
    <row r="132" spans="1:14" ht="20.100000000000001" customHeight="1" x14ac:dyDescent="0.25">
      <c r="A132" s="34" t="str">
        <f>'NEW ACCOUNT'!A133</f>
        <v/>
      </c>
      <c r="B132" s="35" t="str">
        <f>IF('NEW ACCOUNT'!A133="","",'NEW ACCOUNT'!B133)</f>
        <v/>
      </c>
      <c r="C132" s="35" t="str">
        <f>IF('NEW ACCOUNT'!A133="","",'NEW ACCOUNT'!C133)</f>
        <v/>
      </c>
      <c r="D132" s="35" t="str">
        <f>IF('NEW ACCOUNT'!A133="","",'NEW ACCOUNT'!D133)</f>
        <v/>
      </c>
      <c r="E132" s="35" t="str">
        <f>IF('NEW ACCOUNT'!A133="","",'NEW ACCOUNT'!E133)</f>
        <v/>
      </c>
      <c r="F132" s="35" t="str">
        <f>IF('NEW ACCOUNT'!A133="","",'NEW ACCOUNT'!F133)</f>
        <v/>
      </c>
      <c r="G132" s="35" t="str">
        <f>IF('NEW ACCOUNT'!A133="","",'NEW ACCOUNT'!G133)</f>
        <v/>
      </c>
      <c r="H132" s="35" t="str">
        <f>IF('NEW ACCOUNT'!A133="","",'NEW ACCOUNT'!H133)</f>
        <v/>
      </c>
      <c r="I132" s="35" t="str">
        <f>IF('NEW ACCOUNT'!A133="","",'NEW ACCOUNT'!I133)</f>
        <v/>
      </c>
      <c r="J132" s="35" t="str">
        <f>IF('NEW ACCOUNT'!A133="","",'NEW ACCOUNT'!J133)</f>
        <v/>
      </c>
      <c r="K132" s="36" t="str">
        <f>IFERROR(IF(A132="","",SUMIF(DB_Savings!$A:$A,A132,DB_Savings!$F:$F)),"")</f>
        <v/>
      </c>
      <c r="L132" s="36" t="str">
        <f>IFERROR(IF(A132="","",SUMIF(DB_Withdrawals!$A:$A,A132,DB_Withdrawals!$G:$G)),"")</f>
        <v/>
      </c>
      <c r="M132" s="36" t="str">
        <f>IFERROR(IF(A132="","",IFERROR(H132,0)+IFERROR(SUMIF(DB_Savings!$A:$A,A132,DB_Savings!$F:$F),0)-IFERROR(SUMIF(DB_Withdrawals!$A:$A,A132,DB_Withdrawals!$G:$G),0)),"")</f>
        <v/>
      </c>
      <c r="N132" s="36" t="str">
        <f>IFERROR(IF(A132="","",MAX(0,M132-System_Config!$B$9)),"")</f>
        <v/>
      </c>
    </row>
    <row r="133" spans="1:14" ht="20.100000000000001" customHeight="1" x14ac:dyDescent="0.25">
      <c r="A133" s="37" t="str">
        <f>'NEW ACCOUNT'!A134</f>
        <v/>
      </c>
      <c r="B133" s="38" t="str">
        <f>IF('NEW ACCOUNT'!A134="","",'NEW ACCOUNT'!B134)</f>
        <v/>
      </c>
      <c r="C133" s="38" t="str">
        <f>IF('NEW ACCOUNT'!A134="","",'NEW ACCOUNT'!C134)</f>
        <v/>
      </c>
      <c r="D133" s="38" t="str">
        <f>IF('NEW ACCOUNT'!A134="","",'NEW ACCOUNT'!D134)</f>
        <v/>
      </c>
      <c r="E133" s="38" t="str">
        <f>IF('NEW ACCOUNT'!A134="","",'NEW ACCOUNT'!E134)</f>
        <v/>
      </c>
      <c r="F133" s="38" t="str">
        <f>IF('NEW ACCOUNT'!A134="","",'NEW ACCOUNT'!F134)</f>
        <v/>
      </c>
      <c r="G133" s="38" t="str">
        <f>IF('NEW ACCOUNT'!A134="","",'NEW ACCOUNT'!G134)</f>
        <v/>
      </c>
      <c r="H133" s="38" t="str">
        <f>IF('NEW ACCOUNT'!A134="","",'NEW ACCOUNT'!H134)</f>
        <v/>
      </c>
      <c r="I133" s="38" t="str">
        <f>IF('NEW ACCOUNT'!A134="","",'NEW ACCOUNT'!I134)</f>
        <v/>
      </c>
      <c r="J133" s="38" t="str">
        <f>IF('NEW ACCOUNT'!A134="","",'NEW ACCOUNT'!J134)</f>
        <v/>
      </c>
      <c r="K133" s="39" t="str">
        <f>IFERROR(IF(A133="","",SUMIF(DB_Savings!$A:$A,A133,DB_Savings!$F:$F)),"")</f>
        <v/>
      </c>
      <c r="L133" s="39" t="str">
        <f>IFERROR(IF(A133="","",SUMIF(DB_Withdrawals!$A:$A,A133,DB_Withdrawals!$G:$G)),"")</f>
        <v/>
      </c>
      <c r="M133" s="39" t="str">
        <f>IFERROR(IF(A133="","",IFERROR(H133,0)+IFERROR(SUMIF(DB_Savings!$A:$A,A133,DB_Savings!$F:$F),0)-IFERROR(SUMIF(DB_Withdrawals!$A:$A,A133,DB_Withdrawals!$G:$G),0)),"")</f>
        <v/>
      </c>
      <c r="N133" s="39" t="str">
        <f>IFERROR(IF(A133="","",MAX(0,M133-System_Config!$B$9)),"")</f>
        <v/>
      </c>
    </row>
    <row r="134" spans="1:14" ht="20.100000000000001" customHeight="1" x14ac:dyDescent="0.25">
      <c r="A134" s="34" t="str">
        <f>'NEW ACCOUNT'!A135</f>
        <v/>
      </c>
      <c r="B134" s="35" t="str">
        <f>IF('NEW ACCOUNT'!A135="","",'NEW ACCOUNT'!B135)</f>
        <v/>
      </c>
      <c r="C134" s="35" t="str">
        <f>IF('NEW ACCOUNT'!A135="","",'NEW ACCOUNT'!C135)</f>
        <v/>
      </c>
      <c r="D134" s="35" t="str">
        <f>IF('NEW ACCOUNT'!A135="","",'NEW ACCOUNT'!D135)</f>
        <v/>
      </c>
      <c r="E134" s="35" t="str">
        <f>IF('NEW ACCOUNT'!A135="","",'NEW ACCOUNT'!E135)</f>
        <v/>
      </c>
      <c r="F134" s="35" t="str">
        <f>IF('NEW ACCOUNT'!A135="","",'NEW ACCOUNT'!F135)</f>
        <v/>
      </c>
      <c r="G134" s="35" t="str">
        <f>IF('NEW ACCOUNT'!A135="","",'NEW ACCOUNT'!G135)</f>
        <v/>
      </c>
      <c r="H134" s="35" t="str">
        <f>IF('NEW ACCOUNT'!A135="","",'NEW ACCOUNT'!H135)</f>
        <v/>
      </c>
      <c r="I134" s="35" t="str">
        <f>IF('NEW ACCOUNT'!A135="","",'NEW ACCOUNT'!I135)</f>
        <v/>
      </c>
      <c r="J134" s="35" t="str">
        <f>IF('NEW ACCOUNT'!A135="","",'NEW ACCOUNT'!J135)</f>
        <v/>
      </c>
      <c r="K134" s="36" t="str">
        <f>IFERROR(IF(A134="","",SUMIF(DB_Savings!$A:$A,A134,DB_Savings!$F:$F)),"")</f>
        <v/>
      </c>
      <c r="L134" s="36" t="str">
        <f>IFERROR(IF(A134="","",SUMIF(DB_Withdrawals!$A:$A,A134,DB_Withdrawals!$G:$G)),"")</f>
        <v/>
      </c>
      <c r="M134" s="36" t="str">
        <f>IFERROR(IF(A134="","",IFERROR(H134,0)+IFERROR(SUMIF(DB_Savings!$A:$A,A134,DB_Savings!$F:$F),0)-IFERROR(SUMIF(DB_Withdrawals!$A:$A,A134,DB_Withdrawals!$G:$G),0)),"")</f>
        <v/>
      </c>
      <c r="N134" s="36" t="str">
        <f>IFERROR(IF(A134="","",MAX(0,M134-System_Config!$B$9)),"")</f>
        <v/>
      </c>
    </row>
    <row r="135" spans="1:14" ht="20.100000000000001" customHeight="1" x14ac:dyDescent="0.25">
      <c r="A135" s="37" t="str">
        <f>'NEW ACCOUNT'!A136</f>
        <v/>
      </c>
      <c r="B135" s="38" t="str">
        <f>IF('NEW ACCOUNT'!A136="","",'NEW ACCOUNT'!B136)</f>
        <v/>
      </c>
      <c r="C135" s="38" t="str">
        <f>IF('NEW ACCOUNT'!A136="","",'NEW ACCOUNT'!C136)</f>
        <v/>
      </c>
      <c r="D135" s="38" t="str">
        <f>IF('NEW ACCOUNT'!A136="","",'NEW ACCOUNT'!D136)</f>
        <v/>
      </c>
      <c r="E135" s="38" t="str">
        <f>IF('NEW ACCOUNT'!A136="","",'NEW ACCOUNT'!E136)</f>
        <v/>
      </c>
      <c r="F135" s="38" t="str">
        <f>IF('NEW ACCOUNT'!A136="","",'NEW ACCOUNT'!F136)</f>
        <v/>
      </c>
      <c r="G135" s="38" t="str">
        <f>IF('NEW ACCOUNT'!A136="","",'NEW ACCOUNT'!G136)</f>
        <v/>
      </c>
      <c r="H135" s="38" t="str">
        <f>IF('NEW ACCOUNT'!A136="","",'NEW ACCOUNT'!H136)</f>
        <v/>
      </c>
      <c r="I135" s="38" t="str">
        <f>IF('NEW ACCOUNT'!A136="","",'NEW ACCOUNT'!I136)</f>
        <v/>
      </c>
      <c r="J135" s="38" t="str">
        <f>IF('NEW ACCOUNT'!A136="","",'NEW ACCOUNT'!J136)</f>
        <v/>
      </c>
      <c r="K135" s="39" t="str">
        <f>IFERROR(IF(A135="","",SUMIF(DB_Savings!$A:$A,A135,DB_Savings!$F:$F)),"")</f>
        <v/>
      </c>
      <c r="L135" s="39" t="str">
        <f>IFERROR(IF(A135="","",SUMIF(DB_Withdrawals!$A:$A,A135,DB_Withdrawals!$G:$G)),"")</f>
        <v/>
      </c>
      <c r="M135" s="39" t="str">
        <f>IFERROR(IF(A135="","",IFERROR(H135,0)+IFERROR(SUMIF(DB_Savings!$A:$A,A135,DB_Savings!$F:$F),0)-IFERROR(SUMIF(DB_Withdrawals!$A:$A,A135,DB_Withdrawals!$G:$G),0)),"")</f>
        <v/>
      </c>
      <c r="N135" s="39" t="str">
        <f>IFERROR(IF(A135="","",MAX(0,M135-System_Config!$B$9)),"")</f>
        <v/>
      </c>
    </row>
    <row r="136" spans="1:14" ht="20.100000000000001" customHeight="1" x14ac:dyDescent="0.25">
      <c r="A136" s="34" t="str">
        <f>'NEW ACCOUNT'!A137</f>
        <v/>
      </c>
      <c r="B136" s="35" t="str">
        <f>IF('NEW ACCOUNT'!A137="","",'NEW ACCOUNT'!B137)</f>
        <v/>
      </c>
      <c r="C136" s="35" t="str">
        <f>IF('NEW ACCOUNT'!A137="","",'NEW ACCOUNT'!C137)</f>
        <v/>
      </c>
      <c r="D136" s="35" t="str">
        <f>IF('NEW ACCOUNT'!A137="","",'NEW ACCOUNT'!D137)</f>
        <v/>
      </c>
      <c r="E136" s="35" t="str">
        <f>IF('NEW ACCOUNT'!A137="","",'NEW ACCOUNT'!E137)</f>
        <v/>
      </c>
      <c r="F136" s="35" t="str">
        <f>IF('NEW ACCOUNT'!A137="","",'NEW ACCOUNT'!F137)</f>
        <v/>
      </c>
      <c r="G136" s="35" t="str">
        <f>IF('NEW ACCOUNT'!A137="","",'NEW ACCOUNT'!G137)</f>
        <v/>
      </c>
      <c r="H136" s="35" t="str">
        <f>IF('NEW ACCOUNT'!A137="","",'NEW ACCOUNT'!H137)</f>
        <v/>
      </c>
      <c r="I136" s="35" t="str">
        <f>IF('NEW ACCOUNT'!A137="","",'NEW ACCOUNT'!I137)</f>
        <v/>
      </c>
      <c r="J136" s="35" t="str">
        <f>IF('NEW ACCOUNT'!A137="","",'NEW ACCOUNT'!J137)</f>
        <v/>
      </c>
      <c r="K136" s="36" t="str">
        <f>IFERROR(IF(A136="","",SUMIF(DB_Savings!$A:$A,A136,DB_Savings!$F:$F)),"")</f>
        <v/>
      </c>
      <c r="L136" s="36" t="str">
        <f>IFERROR(IF(A136="","",SUMIF(DB_Withdrawals!$A:$A,A136,DB_Withdrawals!$G:$G)),"")</f>
        <v/>
      </c>
      <c r="M136" s="36" t="str">
        <f>IFERROR(IF(A136="","",IFERROR(H136,0)+IFERROR(SUMIF(DB_Savings!$A:$A,A136,DB_Savings!$F:$F),0)-IFERROR(SUMIF(DB_Withdrawals!$A:$A,A136,DB_Withdrawals!$G:$G),0)),"")</f>
        <v/>
      </c>
      <c r="N136" s="36" t="str">
        <f>IFERROR(IF(A136="","",MAX(0,M136-System_Config!$B$9)),"")</f>
        <v/>
      </c>
    </row>
    <row r="137" spans="1:14" ht="20.100000000000001" customHeight="1" x14ac:dyDescent="0.25">
      <c r="A137" s="37" t="str">
        <f>'NEW ACCOUNT'!A138</f>
        <v/>
      </c>
      <c r="B137" s="38" t="str">
        <f>IF('NEW ACCOUNT'!A138="","",'NEW ACCOUNT'!B138)</f>
        <v/>
      </c>
      <c r="C137" s="38" t="str">
        <f>IF('NEW ACCOUNT'!A138="","",'NEW ACCOUNT'!C138)</f>
        <v/>
      </c>
      <c r="D137" s="38" t="str">
        <f>IF('NEW ACCOUNT'!A138="","",'NEW ACCOUNT'!D138)</f>
        <v/>
      </c>
      <c r="E137" s="38" t="str">
        <f>IF('NEW ACCOUNT'!A138="","",'NEW ACCOUNT'!E138)</f>
        <v/>
      </c>
      <c r="F137" s="38" t="str">
        <f>IF('NEW ACCOUNT'!A138="","",'NEW ACCOUNT'!F138)</f>
        <v/>
      </c>
      <c r="G137" s="38" t="str">
        <f>IF('NEW ACCOUNT'!A138="","",'NEW ACCOUNT'!G138)</f>
        <v/>
      </c>
      <c r="H137" s="38" t="str">
        <f>IF('NEW ACCOUNT'!A138="","",'NEW ACCOUNT'!H138)</f>
        <v/>
      </c>
      <c r="I137" s="38" t="str">
        <f>IF('NEW ACCOUNT'!A138="","",'NEW ACCOUNT'!I138)</f>
        <v/>
      </c>
      <c r="J137" s="38" t="str">
        <f>IF('NEW ACCOUNT'!A138="","",'NEW ACCOUNT'!J138)</f>
        <v/>
      </c>
      <c r="K137" s="39" t="str">
        <f>IFERROR(IF(A137="","",SUMIF(DB_Savings!$A:$A,A137,DB_Savings!$F:$F)),"")</f>
        <v/>
      </c>
      <c r="L137" s="39" t="str">
        <f>IFERROR(IF(A137="","",SUMIF(DB_Withdrawals!$A:$A,A137,DB_Withdrawals!$G:$G)),"")</f>
        <v/>
      </c>
      <c r="M137" s="39" t="str">
        <f>IFERROR(IF(A137="","",IFERROR(H137,0)+IFERROR(SUMIF(DB_Savings!$A:$A,A137,DB_Savings!$F:$F),0)-IFERROR(SUMIF(DB_Withdrawals!$A:$A,A137,DB_Withdrawals!$G:$G),0)),"")</f>
        <v/>
      </c>
      <c r="N137" s="39" t="str">
        <f>IFERROR(IF(A137="","",MAX(0,M137-System_Config!$B$9)),"")</f>
        <v/>
      </c>
    </row>
    <row r="138" spans="1:14" ht="20.100000000000001" customHeight="1" x14ac:dyDescent="0.25">
      <c r="A138" s="34" t="str">
        <f>'NEW ACCOUNT'!A139</f>
        <v/>
      </c>
      <c r="B138" s="35" t="str">
        <f>IF('NEW ACCOUNT'!A139="","",'NEW ACCOUNT'!B139)</f>
        <v/>
      </c>
      <c r="C138" s="35" t="str">
        <f>IF('NEW ACCOUNT'!A139="","",'NEW ACCOUNT'!C139)</f>
        <v/>
      </c>
      <c r="D138" s="35" t="str">
        <f>IF('NEW ACCOUNT'!A139="","",'NEW ACCOUNT'!D139)</f>
        <v/>
      </c>
      <c r="E138" s="35" t="str">
        <f>IF('NEW ACCOUNT'!A139="","",'NEW ACCOUNT'!E139)</f>
        <v/>
      </c>
      <c r="F138" s="35" t="str">
        <f>IF('NEW ACCOUNT'!A139="","",'NEW ACCOUNT'!F139)</f>
        <v/>
      </c>
      <c r="G138" s="35" t="str">
        <f>IF('NEW ACCOUNT'!A139="","",'NEW ACCOUNT'!G139)</f>
        <v/>
      </c>
      <c r="H138" s="35" t="str">
        <f>IF('NEW ACCOUNT'!A139="","",'NEW ACCOUNT'!H139)</f>
        <v/>
      </c>
      <c r="I138" s="35" t="str">
        <f>IF('NEW ACCOUNT'!A139="","",'NEW ACCOUNT'!I139)</f>
        <v/>
      </c>
      <c r="J138" s="35" t="str">
        <f>IF('NEW ACCOUNT'!A139="","",'NEW ACCOUNT'!J139)</f>
        <v/>
      </c>
      <c r="K138" s="36" t="str">
        <f>IFERROR(IF(A138="","",SUMIF(DB_Savings!$A:$A,A138,DB_Savings!$F:$F)),"")</f>
        <v/>
      </c>
      <c r="L138" s="36" t="str">
        <f>IFERROR(IF(A138="","",SUMIF(DB_Withdrawals!$A:$A,A138,DB_Withdrawals!$G:$G)),"")</f>
        <v/>
      </c>
      <c r="M138" s="36" t="str">
        <f>IFERROR(IF(A138="","",IFERROR(H138,0)+IFERROR(SUMIF(DB_Savings!$A:$A,A138,DB_Savings!$F:$F),0)-IFERROR(SUMIF(DB_Withdrawals!$A:$A,A138,DB_Withdrawals!$G:$G),0)),"")</f>
        <v/>
      </c>
      <c r="N138" s="36" t="str">
        <f>IFERROR(IF(A138="","",MAX(0,M138-System_Config!$B$9)),"")</f>
        <v/>
      </c>
    </row>
    <row r="139" spans="1:14" ht="20.100000000000001" customHeight="1" x14ac:dyDescent="0.25">
      <c r="A139" s="37" t="str">
        <f>'NEW ACCOUNT'!A140</f>
        <v/>
      </c>
      <c r="B139" s="38" t="str">
        <f>IF('NEW ACCOUNT'!A140="","",'NEW ACCOUNT'!B140)</f>
        <v/>
      </c>
      <c r="C139" s="38" t="str">
        <f>IF('NEW ACCOUNT'!A140="","",'NEW ACCOUNT'!C140)</f>
        <v/>
      </c>
      <c r="D139" s="38" t="str">
        <f>IF('NEW ACCOUNT'!A140="","",'NEW ACCOUNT'!D140)</f>
        <v/>
      </c>
      <c r="E139" s="38" t="str">
        <f>IF('NEW ACCOUNT'!A140="","",'NEW ACCOUNT'!E140)</f>
        <v/>
      </c>
      <c r="F139" s="38" t="str">
        <f>IF('NEW ACCOUNT'!A140="","",'NEW ACCOUNT'!F140)</f>
        <v/>
      </c>
      <c r="G139" s="38" t="str">
        <f>IF('NEW ACCOUNT'!A140="","",'NEW ACCOUNT'!G140)</f>
        <v/>
      </c>
      <c r="H139" s="38" t="str">
        <f>IF('NEW ACCOUNT'!A140="","",'NEW ACCOUNT'!H140)</f>
        <v/>
      </c>
      <c r="I139" s="38" t="str">
        <f>IF('NEW ACCOUNT'!A140="","",'NEW ACCOUNT'!I140)</f>
        <v/>
      </c>
      <c r="J139" s="38" t="str">
        <f>IF('NEW ACCOUNT'!A140="","",'NEW ACCOUNT'!J140)</f>
        <v/>
      </c>
      <c r="K139" s="39" t="str">
        <f>IFERROR(IF(A139="","",SUMIF(DB_Savings!$A:$A,A139,DB_Savings!$F:$F)),"")</f>
        <v/>
      </c>
      <c r="L139" s="39" t="str">
        <f>IFERROR(IF(A139="","",SUMIF(DB_Withdrawals!$A:$A,A139,DB_Withdrawals!$G:$G)),"")</f>
        <v/>
      </c>
      <c r="M139" s="39" t="str">
        <f>IFERROR(IF(A139="","",IFERROR(H139,0)+IFERROR(SUMIF(DB_Savings!$A:$A,A139,DB_Savings!$F:$F),0)-IFERROR(SUMIF(DB_Withdrawals!$A:$A,A139,DB_Withdrawals!$G:$G),0)),"")</f>
        <v/>
      </c>
      <c r="N139" s="39" t="str">
        <f>IFERROR(IF(A139="","",MAX(0,M139-System_Config!$B$9)),"")</f>
        <v/>
      </c>
    </row>
    <row r="140" spans="1:14" ht="20.100000000000001" customHeight="1" x14ac:dyDescent="0.25">
      <c r="A140" s="34" t="str">
        <f>'NEW ACCOUNT'!A141</f>
        <v/>
      </c>
      <c r="B140" s="35" t="str">
        <f>IF('NEW ACCOUNT'!A141="","",'NEW ACCOUNT'!B141)</f>
        <v/>
      </c>
      <c r="C140" s="35" t="str">
        <f>IF('NEW ACCOUNT'!A141="","",'NEW ACCOUNT'!C141)</f>
        <v/>
      </c>
      <c r="D140" s="35" t="str">
        <f>IF('NEW ACCOUNT'!A141="","",'NEW ACCOUNT'!D141)</f>
        <v/>
      </c>
      <c r="E140" s="35" t="str">
        <f>IF('NEW ACCOUNT'!A141="","",'NEW ACCOUNT'!E141)</f>
        <v/>
      </c>
      <c r="F140" s="35" t="str">
        <f>IF('NEW ACCOUNT'!A141="","",'NEW ACCOUNT'!F141)</f>
        <v/>
      </c>
      <c r="G140" s="35" t="str">
        <f>IF('NEW ACCOUNT'!A141="","",'NEW ACCOUNT'!G141)</f>
        <v/>
      </c>
      <c r="H140" s="35" t="str">
        <f>IF('NEW ACCOUNT'!A141="","",'NEW ACCOUNT'!H141)</f>
        <v/>
      </c>
      <c r="I140" s="35" t="str">
        <f>IF('NEW ACCOUNT'!A141="","",'NEW ACCOUNT'!I141)</f>
        <v/>
      </c>
      <c r="J140" s="35" t="str">
        <f>IF('NEW ACCOUNT'!A141="","",'NEW ACCOUNT'!J141)</f>
        <v/>
      </c>
      <c r="K140" s="36" t="str">
        <f>IFERROR(IF(A140="","",SUMIF(DB_Savings!$A:$A,A140,DB_Savings!$F:$F)),"")</f>
        <v/>
      </c>
      <c r="L140" s="36" t="str">
        <f>IFERROR(IF(A140="","",SUMIF(DB_Withdrawals!$A:$A,A140,DB_Withdrawals!$G:$G)),"")</f>
        <v/>
      </c>
      <c r="M140" s="36" t="str">
        <f>IFERROR(IF(A140="","",IFERROR(H140,0)+IFERROR(SUMIF(DB_Savings!$A:$A,A140,DB_Savings!$F:$F),0)-IFERROR(SUMIF(DB_Withdrawals!$A:$A,A140,DB_Withdrawals!$G:$G),0)),"")</f>
        <v/>
      </c>
      <c r="N140" s="36" t="str">
        <f>IFERROR(IF(A140="","",MAX(0,M140-System_Config!$B$9)),"")</f>
        <v/>
      </c>
    </row>
    <row r="141" spans="1:14" ht="20.100000000000001" customHeight="1" x14ac:dyDescent="0.25">
      <c r="A141" s="37" t="str">
        <f>'NEW ACCOUNT'!A142</f>
        <v/>
      </c>
      <c r="B141" s="38" t="str">
        <f>IF('NEW ACCOUNT'!A142="","",'NEW ACCOUNT'!B142)</f>
        <v/>
      </c>
      <c r="C141" s="38" t="str">
        <f>IF('NEW ACCOUNT'!A142="","",'NEW ACCOUNT'!C142)</f>
        <v/>
      </c>
      <c r="D141" s="38" t="str">
        <f>IF('NEW ACCOUNT'!A142="","",'NEW ACCOUNT'!D142)</f>
        <v/>
      </c>
      <c r="E141" s="38" t="str">
        <f>IF('NEW ACCOUNT'!A142="","",'NEW ACCOUNT'!E142)</f>
        <v/>
      </c>
      <c r="F141" s="38" t="str">
        <f>IF('NEW ACCOUNT'!A142="","",'NEW ACCOUNT'!F142)</f>
        <v/>
      </c>
      <c r="G141" s="38" t="str">
        <f>IF('NEW ACCOUNT'!A142="","",'NEW ACCOUNT'!G142)</f>
        <v/>
      </c>
      <c r="H141" s="38" t="str">
        <f>IF('NEW ACCOUNT'!A142="","",'NEW ACCOUNT'!H142)</f>
        <v/>
      </c>
      <c r="I141" s="38" t="str">
        <f>IF('NEW ACCOUNT'!A142="","",'NEW ACCOUNT'!I142)</f>
        <v/>
      </c>
      <c r="J141" s="38" t="str">
        <f>IF('NEW ACCOUNT'!A142="","",'NEW ACCOUNT'!J142)</f>
        <v/>
      </c>
      <c r="K141" s="39" t="str">
        <f>IFERROR(IF(A141="","",SUMIF(DB_Savings!$A:$A,A141,DB_Savings!$F:$F)),"")</f>
        <v/>
      </c>
      <c r="L141" s="39" t="str">
        <f>IFERROR(IF(A141="","",SUMIF(DB_Withdrawals!$A:$A,A141,DB_Withdrawals!$G:$G)),"")</f>
        <v/>
      </c>
      <c r="M141" s="39" t="str">
        <f>IFERROR(IF(A141="","",IFERROR(H141,0)+IFERROR(SUMIF(DB_Savings!$A:$A,A141,DB_Savings!$F:$F),0)-IFERROR(SUMIF(DB_Withdrawals!$A:$A,A141,DB_Withdrawals!$G:$G),0)),"")</f>
        <v/>
      </c>
      <c r="N141" s="39" t="str">
        <f>IFERROR(IF(A141="","",MAX(0,M141-System_Config!$B$9)),"")</f>
        <v/>
      </c>
    </row>
    <row r="142" spans="1:14" ht="20.100000000000001" customHeight="1" x14ac:dyDescent="0.25">
      <c r="A142" s="34" t="str">
        <f>'NEW ACCOUNT'!A143</f>
        <v/>
      </c>
      <c r="B142" s="35" t="str">
        <f>IF('NEW ACCOUNT'!A143="","",'NEW ACCOUNT'!B143)</f>
        <v/>
      </c>
      <c r="C142" s="35" t="str">
        <f>IF('NEW ACCOUNT'!A143="","",'NEW ACCOUNT'!C143)</f>
        <v/>
      </c>
      <c r="D142" s="35" t="str">
        <f>IF('NEW ACCOUNT'!A143="","",'NEW ACCOUNT'!D143)</f>
        <v/>
      </c>
      <c r="E142" s="35" t="str">
        <f>IF('NEW ACCOUNT'!A143="","",'NEW ACCOUNT'!E143)</f>
        <v/>
      </c>
      <c r="F142" s="35" t="str">
        <f>IF('NEW ACCOUNT'!A143="","",'NEW ACCOUNT'!F143)</f>
        <v/>
      </c>
      <c r="G142" s="35" t="str">
        <f>IF('NEW ACCOUNT'!A143="","",'NEW ACCOUNT'!G143)</f>
        <v/>
      </c>
      <c r="H142" s="35" t="str">
        <f>IF('NEW ACCOUNT'!A143="","",'NEW ACCOUNT'!H143)</f>
        <v/>
      </c>
      <c r="I142" s="35" t="str">
        <f>IF('NEW ACCOUNT'!A143="","",'NEW ACCOUNT'!I143)</f>
        <v/>
      </c>
      <c r="J142" s="35" t="str">
        <f>IF('NEW ACCOUNT'!A143="","",'NEW ACCOUNT'!J143)</f>
        <v/>
      </c>
      <c r="K142" s="36" t="str">
        <f>IFERROR(IF(A142="","",SUMIF(DB_Savings!$A:$A,A142,DB_Savings!$F:$F)),"")</f>
        <v/>
      </c>
      <c r="L142" s="36" t="str">
        <f>IFERROR(IF(A142="","",SUMIF(DB_Withdrawals!$A:$A,A142,DB_Withdrawals!$G:$G)),"")</f>
        <v/>
      </c>
      <c r="M142" s="36" t="str">
        <f>IFERROR(IF(A142="","",IFERROR(H142,0)+IFERROR(SUMIF(DB_Savings!$A:$A,A142,DB_Savings!$F:$F),0)-IFERROR(SUMIF(DB_Withdrawals!$A:$A,A142,DB_Withdrawals!$G:$G),0)),"")</f>
        <v/>
      </c>
      <c r="N142" s="36" t="str">
        <f>IFERROR(IF(A142="","",MAX(0,M142-System_Config!$B$9)),"")</f>
        <v/>
      </c>
    </row>
    <row r="143" spans="1:14" ht="20.100000000000001" customHeight="1" x14ac:dyDescent="0.25">
      <c r="A143" s="37" t="str">
        <f>'NEW ACCOUNT'!A144</f>
        <v/>
      </c>
      <c r="B143" s="38" t="str">
        <f>IF('NEW ACCOUNT'!A144="","",'NEW ACCOUNT'!B144)</f>
        <v/>
      </c>
      <c r="C143" s="38" t="str">
        <f>IF('NEW ACCOUNT'!A144="","",'NEW ACCOUNT'!C144)</f>
        <v/>
      </c>
      <c r="D143" s="38" t="str">
        <f>IF('NEW ACCOUNT'!A144="","",'NEW ACCOUNT'!D144)</f>
        <v/>
      </c>
      <c r="E143" s="38" t="str">
        <f>IF('NEW ACCOUNT'!A144="","",'NEW ACCOUNT'!E144)</f>
        <v/>
      </c>
      <c r="F143" s="38" t="str">
        <f>IF('NEW ACCOUNT'!A144="","",'NEW ACCOUNT'!F144)</f>
        <v/>
      </c>
      <c r="G143" s="38" t="str">
        <f>IF('NEW ACCOUNT'!A144="","",'NEW ACCOUNT'!G144)</f>
        <v/>
      </c>
      <c r="H143" s="38" t="str">
        <f>IF('NEW ACCOUNT'!A144="","",'NEW ACCOUNT'!H144)</f>
        <v/>
      </c>
      <c r="I143" s="38" t="str">
        <f>IF('NEW ACCOUNT'!A144="","",'NEW ACCOUNT'!I144)</f>
        <v/>
      </c>
      <c r="J143" s="38" t="str">
        <f>IF('NEW ACCOUNT'!A144="","",'NEW ACCOUNT'!J144)</f>
        <v/>
      </c>
      <c r="K143" s="39" t="str">
        <f>IFERROR(IF(A143="","",SUMIF(DB_Savings!$A:$A,A143,DB_Savings!$F:$F)),"")</f>
        <v/>
      </c>
      <c r="L143" s="39" t="str">
        <f>IFERROR(IF(A143="","",SUMIF(DB_Withdrawals!$A:$A,A143,DB_Withdrawals!$G:$G)),"")</f>
        <v/>
      </c>
      <c r="M143" s="39" t="str">
        <f>IFERROR(IF(A143="","",IFERROR(H143,0)+IFERROR(SUMIF(DB_Savings!$A:$A,A143,DB_Savings!$F:$F),0)-IFERROR(SUMIF(DB_Withdrawals!$A:$A,A143,DB_Withdrawals!$G:$G),0)),"")</f>
        <v/>
      </c>
      <c r="N143" s="39" t="str">
        <f>IFERROR(IF(A143="","",MAX(0,M143-System_Config!$B$9)),"")</f>
        <v/>
      </c>
    </row>
    <row r="144" spans="1:14" ht="20.100000000000001" customHeight="1" x14ac:dyDescent="0.25">
      <c r="A144" s="34" t="str">
        <f>'NEW ACCOUNT'!A145</f>
        <v/>
      </c>
      <c r="B144" s="35" t="str">
        <f>IF('NEW ACCOUNT'!A145="","",'NEW ACCOUNT'!B145)</f>
        <v/>
      </c>
      <c r="C144" s="35" t="str">
        <f>IF('NEW ACCOUNT'!A145="","",'NEW ACCOUNT'!C145)</f>
        <v/>
      </c>
      <c r="D144" s="35" t="str">
        <f>IF('NEW ACCOUNT'!A145="","",'NEW ACCOUNT'!D145)</f>
        <v/>
      </c>
      <c r="E144" s="35" t="str">
        <f>IF('NEW ACCOUNT'!A145="","",'NEW ACCOUNT'!E145)</f>
        <v/>
      </c>
      <c r="F144" s="35" t="str">
        <f>IF('NEW ACCOUNT'!A145="","",'NEW ACCOUNT'!F145)</f>
        <v/>
      </c>
      <c r="G144" s="35" t="str">
        <f>IF('NEW ACCOUNT'!A145="","",'NEW ACCOUNT'!G145)</f>
        <v/>
      </c>
      <c r="H144" s="35" t="str">
        <f>IF('NEW ACCOUNT'!A145="","",'NEW ACCOUNT'!H145)</f>
        <v/>
      </c>
      <c r="I144" s="35" t="str">
        <f>IF('NEW ACCOUNT'!A145="","",'NEW ACCOUNT'!I145)</f>
        <v/>
      </c>
      <c r="J144" s="35" t="str">
        <f>IF('NEW ACCOUNT'!A145="","",'NEW ACCOUNT'!J145)</f>
        <v/>
      </c>
      <c r="K144" s="36" t="str">
        <f>IFERROR(IF(A144="","",SUMIF(DB_Savings!$A:$A,A144,DB_Savings!$F:$F)),"")</f>
        <v/>
      </c>
      <c r="L144" s="36" t="str">
        <f>IFERROR(IF(A144="","",SUMIF(DB_Withdrawals!$A:$A,A144,DB_Withdrawals!$G:$G)),"")</f>
        <v/>
      </c>
      <c r="M144" s="36" t="str">
        <f>IFERROR(IF(A144="","",IFERROR(H144,0)+IFERROR(SUMIF(DB_Savings!$A:$A,A144,DB_Savings!$F:$F),0)-IFERROR(SUMIF(DB_Withdrawals!$A:$A,A144,DB_Withdrawals!$G:$G),0)),"")</f>
        <v/>
      </c>
      <c r="N144" s="36" t="str">
        <f>IFERROR(IF(A144="","",MAX(0,M144-System_Config!$B$9)),"")</f>
        <v/>
      </c>
    </row>
    <row r="145" spans="1:14" ht="20.100000000000001" customHeight="1" x14ac:dyDescent="0.25">
      <c r="A145" s="37" t="str">
        <f>'NEW ACCOUNT'!A146</f>
        <v/>
      </c>
      <c r="B145" s="38" t="str">
        <f>IF('NEW ACCOUNT'!A146="","",'NEW ACCOUNT'!B146)</f>
        <v/>
      </c>
      <c r="C145" s="38" t="str">
        <f>IF('NEW ACCOUNT'!A146="","",'NEW ACCOUNT'!C146)</f>
        <v/>
      </c>
      <c r="D145" s="38" t="str">
        <f>IF('NEW ACCOUNT'!A146="","",'NEW ACCOUNT'!D146)</f>
        <v/>
      </c>
      <c r="E145" s="38" t="str">
        <f>IF('NEW ACCOUNT'!A146="","",'NEW ACCOUNT'!E146)</f>
        <v/>
      </c>
      <c r="F145" s="38" t="str">
        <f>IF('NEW ACCOUNT'!A146="","",'NEW ACCOUNT'!F146)</f>
        <v/>
      </c>
      <c r="G145" s="38" t="str">
        <f>IF('NEW ACCOUNT'!A146="","",'NEW ACCOUNT'!G146)</f>
        <v/>
      </c>
      <c r="H145" s="38" t="str">
        <f>IF('NEW ACCOUNT'!A146="","",'NEW ACCOUNT'!H146)</f>
        <v/>
      </c>
      <c r="I145" s="38" t="str">
        <f>IF('NEW ACCOUNT'!A146="","",'NEW ACCOUNT'!I146)</f>
        <v/>
      </c>
      <c r="J145" s="38" t="str">
        <f>IF('NEW ACCOUNT'!A146="","",'NEW ACCOUNT'!J146)</f>
        <v/>
      </c>
      <c r="K145" s="39" t="str">
        <f>IFERROR(IF(A145="","",SUMIF(DB_Savings!$A:$A,A145,DB_Savings!$F:$F)),"")</f>
        <v/>
      </c>
      <c r="L145" s="39" t="str">
        <f>IFERROR(IF(A145="","",SUMIF(DB_Withdrawals!$A:$A,A145,DB_Withdrawals!$G:$G)),"")</f>
        <v/>
      </c>
      <c r="M145" s="39" t="str">
        <f>IFERROR(IF(A145="","",IFERROR(H145,0)+IFERROR(SUMIF(DB_Savings!$A:$A,A145,DB_Savings!$F:$F),0)-IFERROR(SUMIF(DB_Withdrawals!$A:$A,A145,DB_Withdrawals!$G:$G),0)),"")</f>
        <v/>
      </c>
      <c r="N145" s="39" t="str">
        <f>IFERROR(IF(A145="","",MAX(0,M145-System_Config!$B$9)),"")</f>
        <v/>
      </c>
    </row>
    <row r="146" spans="1:14" ht="20.100000000000001" customHeight="1" x14ac:dyDescent="0.25">
      <c r="A146" s="34" t="str">
        <f>'NEW ACCOUNT'!A147</f>
        <v/>
      </c>
      <c r="B146" s="35" t="str">
        <f>IF('NEW ACCOUNT'!A147="","",'NEW ACCOUNT'!B147)</f>
        <v/>
      </c>
      <c r="C146" s="35" t="str">
        <f>IF('NEW ACCOUNT'!A147="","",'NEW ACCOUNT'!C147)</f>
        <v/>
      </c>
      <c r="D146" s="35" t="str">
        <f>IF('NEW ACCOUNT'!A147="","",'NEW ACCOUNT'!D147)</f>
        <v/>
      </c>
      <c r="E146" s="35" t="str">
        <f>IF('NEW ACCOUNT'!A147="","",'NEW ACCOUNT'!E147)</f>
        <v/>
      </c>
      <c r="F146" s="35" t="str">
        <f>IF('NEW ACCOUNT'!A147="","",'NEW ACCOUNT'!F147)</f>
        <v/>
      </c>
      <c r="G146" s="35" t="str">
        <f>IF('NEW ACCOUNT'!A147="","",'NEW ACCOUNT'!G147)</f>
        <v/>
      </c>
      <c r="H146" s="35" t="str">
        <f>IF('NEW ACCOUNT'!A147="","",'NEW ACCOUNT'!H147)</f>
        <v/>
      </c>
      <c r="I146" s="35" t="str">
        <f>IF('NEW ACCOUNT'!A147="","",'NEW ACCOUNT'!I147)</f>
        <v/>
      </c>
      <c r="J146" s="35" t="str">
        <f>IF('NEW ACCOUNT'!A147="","",'NEW ACCOUNT'!J147)</f>
        <v/>
      </c>
      <c r="K146" s="36" t="str">
        <f>IFERROR(IF(A146="","",SUMIF(DB_Savings!$A:$A,A146,DB_Savings!$F:$F)),"")</f>
        <v/>
      </c>
      <c r="L146" s="36" t="str">
        <f>IFERROR(IF(A146="","",SUMIF(DB_Withdrawals!$A:$A,A146,DB_Withdrawals!$G:$G)),"")</f>
        <v/>
      </c>
      <c r="M146" s="36" t="str">
        <f>IFERROR(IF(A146="","",IFERROR(H146,0)+IFERROR(SUMIF(DB_Savings!$A:$A,A146,DB_Savings!$F:$F),0)-IFERROR(SUMIF(DB_Withdrawals!$A:$A,A146,DB_Withdrawals!$G:$G),0)),"")</f>
        <v/>
      </c>
      <c r="N146" s="36" t="str">
        <f>IFERROR(IF(A146="","",MAX(0,M146-System_Config!$B$9)),"")</f>
        <v/>
      </c>
    </row>
    <row r="147" spans="1:14" ht="20.100000000000001" customHeight="1" x14ac:dyDescent="0.25">
      <c r="A147" s="37" t="str">
        <f>'NEW ACCOUNT'!A148</f>
        <v/>
      </c>
      <c r="B147" s="38" t="str">
        <f>IF('NEW ACCOUNT'!A148="","",'NEW ACCOUNT'!B148)</f>
        <v/>
      </c>
      <c r="C147" s="38" t="str">
        <f>IF('NEW ACCOUNT'!A148="","",'NEW ACCOUNT'!C148)</f>
        <v/>
      </c>
      <c r="D147" s="38" t="str">
        <f>IF('NEW ACCOUNT'!A148="","",'NEW ACCOUNT'!D148)</f>
        <v/>
      </c>
      <c r="E147" s="38" t="str">
        <f>IF('NEW ACCOUNT'!A148="","",'NEW ACCOUNT'!E148)</f>
        <v/>
      </c>
      <c r="F147" s="38" t="str">
        <f>IF('NEW ACCOUNT'!A148="","",'NEW ACCOUNT'!F148)</f>
        <v/>
      </c>
      <c r="G147" s="38" t="str">
        <f>IF('NEW ACCOUNT'!A148="","",'NEW ACCOUNT'!G148)</f>
        <v/>
      </c>
      <c r="H147" s="38" t="str">
        <f>IF('NEW ACCOUNT'!A148="","",'NEW ACCOUNT'!H148)</f>
        <v/>
      </c>
      <c r="I147" s="38" t="str">
        <f>IF('NEW ACCOUNT'!A148="","",'NEW ACCOUNT'!I148)</f>
        <v/>
      </c>
      <c r="J147" s="38" t="str">
        <f>IF('NEW ACCOUNT'!A148="","",'NEW ACCOUNT'!J148)</f>
        <v/>
      </c>
      <c r="K147" s="39" t="str">
        <f>IFERROR(IF(A147="","",SUMIF(DB_Savings!$A:$A,A147,DB_Savings!$F:$F)),"")</f>
        <v/>
      </c>
      <c r="L147" s="39" t="str">
        <f>IFERROR(IF(A147="","",SUMIF(DB_Withdrawals!$A:$A,A147,DB_Withdrawals!$G:$G)),"")</f>
        <v/>
      </c>
      <c r="M147" s="39" t="str">
        <f>IFERROR(IF(A147="","",IFERROR(H147,0)+IFERROR(SUMIF(DB_Savings!$A:$A,A147,DB_Savings!$F:$F),0)-IFERROR(SUMIF(DB_Withdrawals!$A:$A,A147,DB_Withdrawals!$G:$G),0)),"")</f>
        <v/>
      </c>
      <c r="N147" s="39" t="str">
        <f>IFERROR(IF(A147="","",MAX(0,M147-System_Config!$B$9)),"")</f>
        <v/>
      </c>
    </row>
    <row r="148" spans="1:14" ht="20.100000000000001" customHeight="1" x14ac:dyDescent="0.25">
      <c r="A148" s="34" t="str">
        <f>'NEW ACCOUNT'!A149</f>
        <v/>
      </c>
      <c r="B148" s="35" t="str">
        <f>IF('NEW ACCOUNT'!A149="","",'NEW ACCOUNT'!B149)</f>
        <v/>
      </c>
      <c r="C148" s="35" t="str">
        <f>IF('NEW ACCOUNT'!A149="","",'NEW ACCOUNT'!C149)</f>
        <v/>
      </c>
      <c r="D148" s="35" t="str">
        <f>IF('NEW ACCOUNT'!A149="","",'NEW ACCOUNT'!D149)</f>
        <v/>
      </c>
      <c r="E148" s="35" t="str">
        <f>IF('NEW ACCOUNT'!A149="","",'NEW ACCOUNT'!E149)</f>
        <v/>
      </c>
      <c r="F148" s="35" t="str">
        <f>IF('NEW ACCOUNT'!A149="","",'NEW ACCOUNT'!F149)</f>
        <v/>
      </c>
      <c r="G148" s="35" t="str">
        <f>IF('NEW ACCOUNT'!A149="","",'NEW ACCOUNT'!G149)</f>
        <v/>
      </c>
      <c r="H148" s="35" t="str">
        <f>IF('NEW ACCOUNT'!A149="","",'NEW ACCOUNT'!H149)</f>
        <v/>
      </c>
      <c r="I148" s="35" t="str">
        <f>IF('NEW ACCOUNT'!A149="","",'NEW ACCOUNT'!I149)</f>
        <v/>
      </c>
      <c r="J148" s="35" t="str">
        <f>IF('NEW ACCOUNT'!A149="","",'NEW ACCOUNT'!J149)</f>
        <v/>
      </c>
      <c r="K148" s="36" t="str">
        <f>IFERROR(IF(A148="","",SUMIF(DB_Savings!$A:$A,A148,DB_Savings!$F:$F)),"")</f>
        <v/>
      </c>
      <c r="L148" s="36" t="str">
        <f>IFERROR(IF(A148="","",SUMIF(DB_Withdrawals!$A:$A,A148,DB_Withdrawals!$G:$G)),"")</f>
        <v/>
      </c>
      <c r="M148" s="36" t="str">
        <f>IFERROR(IF(A148="","",IFERROR(H148,0)+IFERROR(SUMIF(DB_Savings!$A:$A,A148,DB_Savings!$F:$F),0)-IFERROR(SUMIF(DB_Withdrawals!$A:$A,A148,DB_Withdrawals!$G:$G),0)),"")</f>
        <v/>
      </c>
      <c r="N148" s="36" t="str">
        <f>IFERROR(IF(A148="","",MAX(0,M148-System_Config!$B$9)),"")</f>
        <v/>
      </c>
    </row>
    <row r="149" spans="1:14" ht="20.100000000000001" customHeight="1" x14ac:dyDescent="0.25">
      <c r="A149" s="37" t="str">
        <f>'NEW ACCOUNT'!A150</f>
        <v/>
      </c>
      <c r="B149" s="38" t="str">
        <f>IF('NEW ACCOUNT'!A150="","",'NEW ACCOUNT'!B150)</f>
        <v/>
      </c>
      <c r="C149" s="38" t="str">
        <f>IF('NEW ACCOUNT'!A150="","",'NEW ACCOUNT'!C150)</f>
        <v/>
      </c>
      <c r="D149" s="38" t="str">
        <f>IF('NEW ACCOUNT'!A150="","",'NEW ACCOUNT'!D150)</f>
        <v/>
      </c>
      <c r="E149" s="38" t="str">
        <f>IF('NEW ACCOUNT'!A150="","",'NEW ACCOUNT'!E150)</f>
        <v/>
      </c>
      <c r="F149" s="38" t="str">
        <f>IF('NEW ACCOUNT'!A150="","",'NEW ACCOUNT'!F150)</f>
        <v/>
      </c>
      <c r="G149" s="38" t="str">
        <f>IF('NEW ACCOUNT'!A150="","",'NEW ACCOUNT'!G150)</f>
        <v/>
      </c>
      <c r="H149" s="38" t="str">
        <f>IF('NEW ACCOUNT'!A150="","",'NEW ACCOUNT'!H150)</f>
        <v/>
      </c>
      <c r="I149" s="38" t="str">
        <f>IF('NEW ACCOUNT'!A150="","",'NEW ACCOUNT'!I150)</f>
        <v/>
      </c>
      <c r="J149" s="38" t="str">
        <f>IF('NEW ACCOUNT'!A150="","",'NEW ACCOUNT'!J150)</f>
        <v/>
      </c>
      <c r="K149" s="39" t="str">
        <f>IFERROR(IF(A149="","",SUMIF(DB_Savings!$A:$A,A149,DB_Savings!$F:$F)),"")</f>
        <v/>
      </c>
      <c r="L149" s="39" t="str">
        <f>IFERROR(IF(A149="","",SUMIF(DB_Withdrawals!$A:$A,A149,DB_Withdrawals!$G:$G)),"")</f>
        <v/>
      </c>
      <c r="M149" s="39" t="str">
        <f>IFERROR(IF(A149="","",IFERROR(H149,0)+IFERROR(SUMIF(DB_Savings!$A:$A,A149,DB_Savings!$F:$F),0)-IFERROR(SUMIF(DB_Withdrawals!$A:$A,A149,DB_Withdrawals!$G:$G),0)),"")</f>
        <v/>
      </c>
      <c r="N149" s="39" t="str">
        <f>IFERROR(IF(A149="","",MAX(0,M149-System_Config!$B$9)),"")</f>
        <v/>
      </c>
    </row>
    <row r="150" spans="1:14" ht="20.100000000000001" customHeight="1" x14ac:dyDescent="0.25">
      <c r="A150" s="34" t="str">
        <f>'NEW ACCOUNT'!A151</f>
        <v/>
      </c>
      <c r="B150" s="35" t="str">
        <f>IF('NEW ACCOUNT'!A151="","",'NEW ACCOUNT'!B151)</f>
        <v/>
      </c>
      <c r="C150" s="35" t="str">
        <f>IF('NEW ACCOUNT'!A151="","",'NEW ACCOUNT'!C151)</f>
        <v/>
      </c>
      <c r="D150" s="35" t="str">
        <f>IF('NEW ACCOUNT'!A151="","",'NEW ACCOUNT'!D151)</f>
        <v/>
      </c>
      <c r="E150" s="35" t="str">
        <f>IF('NEW ACCOUNT'!A151="","",'NEW ACCOUNT'!E151)</f>
        <v/>
      </c>
      <c r="F150" s="35" t="str">
        <f>IF('NEW ACCOUNT'!A151="","",'NEW ACCOUNT'!F151)</f>
        <v/>
      </c>
      <c r="G150" s="35" t="str">
        <f>IF('NEW ACCOUNT'!A151="","",'NEW ACCOUNT'!G151)</f>
        <v/>
      </c>
      <c r="H150" s="35" t="str">
        <f>IF('NEW ACCOUNT'!A151="","",'NEW ACCOUNT'!H151)</f>
        <v/>
      </c>
      <c r="I150" s="35" t="str">
        <f>IF('NEW ACCOUNT'!A151="","",'NEW ACCOUNT'!I151)</f>
        <v/>
      </c>
      <c r="J150" s="35" t="str">
        <f>IF('NEW ACCOUNT'!A151="","",'NEW ACCOUNT'!J151)</f>
        <v/>
      </c>
      <c r="K150" s="36" t="str">
        <f>IFERROR(IF(A150="","",SUMIF(DB_Savings!$A:$A,A150,DB_Savings!$F:$F)),"")</f>
        <v/>
      </c>
      <c r="L150" s="36" t="str">
        <f>IFERROR(IF(A150="","",SUMIF(DB_Withdrawals!$A:$A,A150,DB_Withdrawals!$G:$G)),"")</f>
        <v/>
      </c>
      <c r="M150" s="36" t="str">
        <f>IFERROR(IF(A150="","",IFERROR(H150,0)+IFERROR(SUMIF(DB_Savings!$A:$A,A150,DB_Savings!$F:$F),0)-IFERROR(SUMIF(DB_Withdrawals!$A:$A,A150,DB_Withdrawals!$G:$G),0)),"")</f>
        <v/>
      </c>
      <c r="N150" s="36" t="str">
        <f>IFERROR(IF(A150="","",MAX(0,M150-System_Config!$B$9)),"")</f>
        <v/>
      </c>
    </row>
    <row r="151" spans="1:14" ht="20.100000000000001" customHeight="1" x14ac:dyDescent="0.25">
      <c r="A151" s="37" t="str">
        <f>'NEW ACCOUNT'!A152</f>
        <v/>
      </c>
      <c r="B151" s="38" t="str">
        <f>IF('NEW ACCOUNT'!A152="","",'NEW ACCOUNT'!B152)</f>
        <v/>
      </c>
      <c r="C151" s="38" t="str">
        <f>IF('NEW ACCOUNT'!A152="","",'NEW ACCOUNT'!C152)</f>
        <v/>
      </c>
      <c r="D151" s="38" t="str">
        <f>IF('NEW ACCOUNT'!A152="","",'NEW ACCOUNT'!D152)</f>
        <v/>
      </c>
      <c r="E151" s="38" t="str">
        <f>IF('NEW ACCOUNT'!A152="","",'NEW ACCOUNT'!E152)</f>
        <v/>
      </c>
      <c r="F151" s="38" t="str">
        <f>IF('NEW ACCOUNT'!A152="","",'NEW ACCOUNT'!F152)</f>
        <v/>
      </c>
      <c r="G151" s="38" t="str">
        <f>IF('NEW ACCOUNT'!A152="","",'NEW ACCOUNT'!G152)</f>
        <v/>
      </c>
      <c r="H151" s="38" t="str">
        <f>IF('NEW ACCOUNT'!A152="","",'NEW ACCOUNT'!H152)</f>
        <v/>
      </c>
      <c r="I151" s="38" t="str">
        <f>IF('NEW ACCOUNT'!A152="","",'NEW ACCOUNT'!I152)</f>
        <v/>
      </c>
      <c r="J151" s="38" t="str">
        <f>IF('NEW ACCOUNT'!A152="","",'NEW ACCOUNT'!J152)</f>
        <v/>
      </c>
      <c r="K151" s="39" t="str">
        <f>IFERROR(IF(A151="","",SUMIF(DB_Savings!$A:$A,A151,DB_Savings!$F:$F)),"")</f>
        <v/>
      </c>
      <c r="L151" s="39" t="str">
        <f>IFERROR(IF(A151="","",SUMIF(DB_Withdrawals!$A:$A,A151,DB_Withdrawals!$G:$G)),"")</f>
        <v/>
      </c>
      <c r="M151" s="39" t="str">
        <f>IFERROR(IF(A151="","",IFERROR(H151,0)+IFERROR(SUMIF(DB_Savings!$A:$A,A151,DB_Savings!$F:$F),0)-IFERROR(SUMIF(DB_Withdrawals!$A:$A,A151,DB_Withdrawals!$G:$G),0)),"")</f>
        <v/>
      </c>
      <c r="N151" s="39" t="str">
        <f>IFERROR(IF(A151="","",MAX(0,M151-System_Config!$B$9)),"")</f>
        <v/>
      </c>
    </row>
    <row r="152" spans="1:14" ht="20.100000000000001" customHeight="1" x14ac:dyDescent="0.25">
      <c r="A152" s="34" t="str">
        <f>'NEW ACCOUNT'!A153</f>
        <v/>
      </c>
      <c r="B152" s="35" t="str">
        <f>IF('NEW ACCOUNT'!A153="","",'NEW ACCOUNT'!B153)</f>
        <v/>
      </c>
      <c r="C152" s="35" t="str">
        <f>IF('NEW ACCOUNT'!A153="","",'NEW ACCOUNT'!C153)</f>
        <v/>
      </c>
      <c r="D152" s="35" t="str">
        <f>IF('NEW ACCOUNT'!A153="","",'NEW ACCOUNT'!D153)</f>
        <v/>
      </c>
      <c r="E152" s="35" t="str">
        <f>IF('NEW ACCOUNT'!A153="","",'NEW ACCOUNT'!E153)</f>
        <v/>
      </c>
      <c r="F152" s="35" t="str">
        <f>IF('NEW ACCOUNT'!A153="","",'NEW ACCOUNT'!F153)</f>
        <v/>
      </c>
      <c r="G152" s="35" t="str">
        <f>IF('NEW ACCOUNT'!A153="","",'NEW ACCOUNT'!G153)</f>
        <v/>
      </c>
      <c r="H152" s="35" t="str">
        <f>IF('NEW ACCOUNT'!A153="","",'NEW ACCOUNT'!H153)</f>
        <v/>
      </c>
      <c r="I152" s="35" t="str">
        <f>IF('NEW ACCOUNT'!A153="","",'NEW ACCOUNT'!I153)</f>
        <v/>
      </c>
      <c r="J152" s="35" t="str">
        <f>IF('NEW ACCOUNT'!A153="","",'NEW ACCOUNT'!J153)</f>
        <v/>
      </c>
      <c r="K152" s="36" t="str">
        <f>IFERROR(IF(A152="","",SUMIF(DB_Savings!$A:$A,A152,DB_Savings!$F:$F)),"")</f>
        <v/>
      </c>
      <c r="L152" s="36" t="str">
        <f>IFERROR(IF(A152="","",SUMIF(DB_Withdrawals!$A:$A,A152,DB_Withdrawals!$G:$G)),"")</f>
        <v/>
      </c>
      <c r="M152" s="36" t="str">
        <f>IFERROR(IF(A152="","",IFERROR(H152,0)+IFERROR(SUMIF(DB_Savings!$A:$A,A152,DB_Savings!$F:$F),0)-IFERROR(SUMIF(DB_Withdrawals!$A:$A,A152,DB_Withdrawals!$G:$G),0)),"")</f>
        <v/>
      </c>
      <c r="N152" s="36" t="str">
        <f>IFERROR(IF(A152="","",MAX(0,M152-System_Config!$B$9)),"")</f>
        <v/>
      </c>
    </row>
    <row r="153" spans="1:14" ht="20.100000000000001" customHeight="1" x14ac:dyDescent="0.25">
      <c r="A153" s="37" t="str">
        <f>'NEW ACCOUNT'!A154</f>
        <v/>
      </c>
      <c r="B153" s="38" t="str">
        <f>IF('NEW ACCOUNT'!A154="","",'NEW ACCOUNT'!B154)</f>
        <v/>
      </c>
      <c r="C153" s="38" t="str">
        <f>IF('NEW ACCOUNT'!A154="","",'NEW ACCOUNT'!C154)</f>
        <v/>
      </c>
      <c r="D153" s="38" t="str">
        <f>IF('NEW ACCOUNT'!A154="","",'NEW ACCOUNT'!D154)</f>
        <v/>
      </c>
      <c r="E153" s="38" t="str">
        <f>IF('NEW ACCOUNT'!A154="","",'NEW ACCOUNT'!E154)</f>
        <v/>
      </c>
      <c r="F153" s="38" t="str">
        <f>IF('NEW ACCOUNT'!A154="","",'NEW ACCOUNT'!F154)</f>
        <v/>
      </c>
      <c r="G153" s="38" t="str">
        <f>IF('NEW ACCOUNT'!A154="","",'NEW ACCOUNT'!G154)</f>
        <v/>
      </c>
      <c r="H153" s="38" t="str">
        <f>IF('NEW ACCOUNT'!A154="","",'NEW ACCOUNT'!H154)</f>
        <v/>
      </c>
      <c r="I153" s="38" t="str">
        <f>IF('NEW ACCOUNT'!A154="","",'NEW ACCOUNT'!I154)</f>
        <v/>
      </c>
      <c r="J153" s="38" t="str">
        <f>IF('NEW ACCOUNT'!A154="","",'NEW ACCOUNT'!J154)</f>
        <v/>
      </c>
      <c r="K153" s="39" t="str">
        <f>IFERROR(IF(A153="","",SUMIF(DB_Savings!$A:$A,A153,DB_Savings!$F:$F)),"")</f>
        <v/>
      </c>
      <c r="L153" s="39" t="str">
        <f>IFERROR(IF(A153="","",SUMIF(DB_Withdrawals!$A:$A,A153,DB_Withdrawals!$G:$G)),"")</f>
        <v/>
      </c>
      <c r="M153" s="39" t="str">
        <f>IFERROR(IF(A153="","",IFERROR(H153,0)+IFERROR(SUMIF(DB_Savings!$A:$A,A153,DB_Savings!$F:$F),0)-IFERROR(SUMIF(DB_Withdrawals!$A:$A,A153,DB_Withdrawals!$G:$G),0)),"")</f>
        <v/>
      </c>
      <c r="N153" s="39" t="str">
        <f>IFERROR(IF(A153="","",MAX(0,M153-System_Config!$B$9)),"")</f>
        <v/>
      </c>
    </row>
    <row r="154" spans="1:14" ht="20.100000000000001" customHeight="1" x14ac:dyDescent="0.25">
      <c r="A154" s="34" t="str">
        <f>'NEW ACCOUNT'!A155</f>
        <v/>
      </c>
      <c r="B154" s="35" t="str">
        <f>IF('NEW ACCOUNT'!A155="","",'NEW ACCOUNT'!B155)</f>
        <v/>
      </c>
      <c r="C154" s="35" t="str">
        <f>IF('NEW ACCOUNT'!A155="","",'NEW ACCOUNT'!C155)</f>
        <v/>
      </c>
      <c r="D154" s="35" t="str">
        <f>IF('NEW ACCOUNT'!A155="","",'NEW ACCOUNT'!D155)</f>
        <v/>
      </c>
      <c r="E154" s="35" t="str">
        <f>IF('NEW ACCOUNT'!A155="","",'NEW ACCOUNT'!E155)</f>
        <v/>
      </c>
      <c r="F154" s="35" t="str">
        <f>IF('NEW ACCOUNT'!A155="","",'NEW ACCOUNT'!F155)</f>
        <v/>
      </c>
      <c r="G154" s="35" t="str">
        <f>IF('NEW ACCOUNT'!A155="","",'NEW ACCOUNT'!G155)</f>
        <v/>
      </c>
      <c r="H154" s="35" t="str">
        <f>IF('NEW ACCOUNT'!A155="","",'NEW ACCOUNT'!H155)</f>
        <v/>
      </c>
      <c r="I154" s="35" t="str">
        <f>IF('NEW ACCOUNT'!A155="","",'NEW ACCOUNT'!I155)</f>
        <v/>
      </c>
      <c r="J154" s="35" t="str">
        <f>IF('NEW ACCOUNT'!A155="","",'NEW ACCOUNT'!J155)</f>
        <v/>
      </c>
      <c r="K154" s="36" t="str">
        <f>IFERROR(IF(A154="","",SUMIF(DB_Savings!$A:$A,A154,DB_Savings!$F:$F)),"")</f>
        <v/>
      </c>
      <c r="L154" s="36" t="str">
        <f>IFERROR(IF(A154="","",SUMIF(DB_Withdrawals!$A:$A,A154,DB_Withdrawals!$G:$G)),"")</f>
        <v/>
      </c>
      <c r="M154" s="36" t="str">
        <f>IFERROR(IF(A154="","",IFERROR(H154,0)+IFERROR(SUMIF(DB_Savings!$A:$A,A154,DB_Savings!$F:$F),0)-IFERROR(SUMIF(DB_Withdrawals!$A:$A,A154,DB_Withdrawals!$G:$G),0)),"")</f>
        <v/>
      </c>
      <c r="N154" s="36" t="str">
        <f>IFERROR(IF(A154="","",MAX(0,M154-System_Config!$B$9)),"")</f>
        <v/>
      </c>
    </row>
    <row r="155" spans="1:14" ht="20.100000000000001" customHeight="1" x14ac:dyDescent="0.25">
      <c r="A155" s="37" t="str">
        <f>'NEW ACCOUNT'!A156</f>
        <v/>
      </c>
      <c r="B155" s="38" t="str">
        <f>IF('NEW ACCOUNT'!A156="","",'NEW ACCOUNT'!B156)</f>
        <v/>
      </c>
      <c r="C155" s="38" t="str">
        <f>IF('NEW ACCOUNT'!A156="","",'NEW ACCOUNT'!C156)</f>
        <v/>
      </c>
      <c r="D155" s="38" t="str">
        <f>IF('NEW ACCOUNT'!A156="","",'NEW ACCOUNT'!D156)</f>
        <v/>
      </c>
      <c r="E155" s="38" t="str">
        <f>IF('NEW ACCOUNT'!A156="","",'NEW ACCOUNT'!E156)</f>
        <v/>
      </c>
      <c r="F155" s="38" t="str">
        <f>IF('NEW ACCOUNT'!A156="","",'NEW ACCOUNT'!F156)</f>
        <v/>
      </c>
      <c r="G155" s="38" t="str">
        <f>IF('NEW ACCOUNT'!A156="","",'NEW ACCOUNT'!G156)</f>
        <v/>
      </c>
      <c r="H155" s="38" t="str">
        <f>IF('NEW ACCOUNT'!A156="","",'NEW ACCOUNT'!H156)</f>
        <v/>
      </c>
      <c r="I155" s="38" t="str">
        <f>IF('NEW ACCOUNT'!A156="","",'NEW ACCOUNT'!I156)</f>
        <v/>
      </c>
      <c r="J155" s="38" t="str">
        <f>IF('NEW ACCOUNT'!A156="","",'NEW ACCOUNT'!J156)</f>
        <v/>
      </c>
      <c r="K155" s="39" t="str">
        <f>IFERROR(IF(A155="","",SUMIF(DB_Savings!$A:$A,A155,DB_Savings!$F:$F)),"")</f>
        <v/>
      </c>
      <c r="L155" s="39" t="str">
        <f>IFERROR(IF(A155="","",SUMIF(DB_Withdrawals!$A:$A,A155,DB_Withdrawals!$G:$G)),"")</f>
        <v/>
      </c>
      <c r="M155" s="39" t="str">
        <f>IFERROR(IF(A155="","",IFERROR(H155,0)+IFERROR(SUMIF(DB_Savings!$A:$A,A155,DB_Savings!$F:$F),0)-IFERROR(SUMIF(DB_Withdrawals!$A:$A,A155,DB_Withdrawals!$G:$G),0)),"")</f>
        <v/>
      </c>
      <c r="N155" s="39" t="str">
        <f>IFERROR(IF(A155="","",MAX(0,M155-System_Config!$B$9)),"")</f>
        <v/>
      </c>
    </row>
    <row r="156" spans="1:14" ht="20.100000000000001" customHeight="1" x14ac:dyDescent="0.25">
      <c r="A156" s="34" t="str">
        <f>'NEW ACCOUNT'!A157</f>
        <v/>
      </c>
      <c r="B156" s="35" t="str">
        <f>IF('NEW ACCOUNT'!A157="","",'NEW ACCOUNT'!B157)</f>
        <v/>
      </c>
      <c r="C156" s="35" t="str">
        <f>IF('NEW ACCOUNT'!A157="","",'NEW ACCOUNT'!C157)</f>
        <v/>
      </c>
      <c r="D156" s="35" t="str">
        <f>IF('NEW ACCOUNT'!A157="","",'NEW ACCOUNT'!D157)</f>
        <v/>
      </c>
      <c r="E156" s="35" t="str">
        <f>IF('NEW ACCOUNT'!A157="","",'NEW ACCOUNT'!E157)</f>
        <v/>
      </c>
      <c r="F156" s="35" t="str">
        <f>IF('NEW ACCOUNT'!A157="","",'NEW ACCOUNT'!F157)</f>
        <v/>
      </c>
      <c r="G156" s="35" t="str">
        <f>IF('NEW ACCOUNT'!A157="","",'NEW ACCOUNT'!G157)</f>
        <v/>
      </c>
      <c r="H156" s="35" t="str">
        <f>IF('NEW ACCOUNT'!A157="","",'NEW ACCOUNT'!H157)</f>
        <v/>
      </c>
      <c r="I156" s="35" t="str">
        <f>IF('NEW ACCOUNT'!A157="","",'NEW ACCOUNT'!I157)</f>
        <v/>
      </c>
      <c r="J156" s="35" t="str">
        <f>IF('NEW ACCOUNT'!A157="","",'NEW ACCOUNT'!J157)</f>
        <v/>
      </c>
      <c r="K156" s="36" t="str">
        <f>IFERROR(IF(A156="","",SUMIF(DB_Savings!$A:$A,A156,DB_Savings!$F:$F)),"")</f>
        <v/>
      </c>
      <c r="L156" s="36" t="str">
        <f>IFERROR(IF(A156="","",SUMIF(DB_Withdrawals!$A:$A,A156,DB_Withdrawals!$G:$G)),"")</f>
        <v/>
      </c>
      <c r="M156" s="36" t="str">
        <f>IFERROR(IF(A156="","",IFERROR(H156,0)+IFERROR(SUMIF(DB_Savings!$A:$A,A156,DB_Savings!$F:$F),0)-IFERROR(SUMIF(DB_Withdrawals!$A:$A,A156,DB_Withdrawals!$G:$G),0)),"")</f>
        <v/>
      </c>
      <c r="N156" s="36" t="str">
        <f>IFERROR(IF(A156="","",MAX(0,M156-System_Config!$B$9)),"")</f>
        <v/>
      </c>
    </row>
    <row r="157" spans="1:14" ht="20.100000000000001" customHeight="1" x14ac:dyDescent="0.25">
      <c r="A157" s="37" t="str">
        <f>'NEW ACCOUNT'!A158</f>
        <v/>
      </c>
      <c r="B157" s="38" t="str">
        <f>IF('NEW ACCOUNT'!A158="","",'NEW ACCOUNT'!B158)</f>
        <v/>
      </c>
      <c r="C157" s="38" t="str">
        <f>IF('NEW ACCOUNT'!A158="","",'NEW ACCOUNT'!C158)</f>
        <v/>
      </c>
      <c r="D157" s="38" t="str">
        <f>IF('NEW ACCOUNT'!A158="","",'NEW ACCOUNT'!D158)</f>
        <v/>
      </c>
      <c r="E157" s="38" t="str">
        <f>IF('NEW ACCOUNT'!A158="","",'NEW ACCOUNT'!E158)</f>
        <v/>
      </c>
      <c r="F157" s="38" t="str">
        <f>IF('NEW ACCOUNT'!A158="","",'NEW ACCOUNT'!F158)</f>
        <v/>
      </c>
      <c r="G157" s="38" t="str">
        <f>IF('NEW ACCOUNT'!A158="","",'NEW ACCOUNT'!G158)</f>
        <v/>
      </c>
      <c r="H157" s="38" t="str">
        <f>IF('NEW ACCOUNT'!A158="","",'NEW ACCOUNT'!H158)</f>
        <v/>
      </c>
      <c r="I157" s="38" t="str">
        <f>IF('NEW ACCOUNT'!A158="","",'NEW ACCOUNT'!I158)</f>
        <v/>
      </c>
      <c r="J157" s="38" t="str">
        <f>IF('NEW ACCOUNT'!A158="","",'NEW ACCOUNT'!J158)</f>
        <v/>
      </c>
      <c r="K157" s="39" t="str">
        <f>IFERROR(IF(A157="","",SUMIF(DB_Savings!$A:$A,A157,DB_Savings!$F:$F)),"")</f>
        <v/>
      </c>
      <c r="L157" s="39" t="str">
        <f>IFERROR(IF(A157="","",SUMIF(DB_Withdrawals!$A:$A,A157,DB_Withdrawals!$G:$G)),"")</f>
        <v/>
      </c>
      <c r="M157" s="39" t="str">
        <f>IFERROR(IF(A157="","",IFERROR(H157,0)+IFERROR(SUMIF(DB_Savings!$A:$A,A157,DB_Savings!$F:$F),0)-IFERROR(SUMIF(DB_Withdrawals!$A:$A,A157,DB_Withdrawals!$G:$G),0)),"")</f>
        <v/>
      </c>
      <c r="N157" s="39" t="str">
        <f>IFERROR(IF(A157="","",MAX(0,M157-System_Config!$B$9)),"")</f>
        <v/>
      </c>
    </row>
    <row r="158" spans="1:14" ht="20.100000000000001" customHeight="1" x14ac:dyDescent="0.25">
      <c r="A158" s="34" t="str">
        <f>'NEW ACCOUNT'!A159</f>
        <v/>
      </c>
      <c r="B158" s="35" t="str">
        <f>IF('NEW ACCOUNT'!A159="","",'NEW ACCOUNT'!B159)</f>
        <v/>
      </c>
      <c r="C158" s="35" t="str">
        <f>IF('NEW ACCOUNT'!A159="","",'NEW ACCOUNT'!C159)</f>
        <v/>
      </c>
      <c r="D158" s="35" t="str">
        <f>IF('NEW ACCOUNT'!A159="","",'NEW ACCOUNT'!D159)</f>
        <v/>
      </c>
      <c r="E158" s="35" t="str">
        <f>IF('NEW ACCOUNT'!A159="","",'NEW ACCOUNT'!E159)</f>
        <v/>
      </c>
      <c r="F158" s="35" t="str">
        <f>IF('NEW ACCOUNT'!A159="","",'NEW ACCOUNT'!F159)</f>
        <v/>
      </c>
      <c r="G158" s="35" t="str">
        <f>IF('NEW ACCOUNT'!A159="","",'NEW ACCOUNT'!G159)</f>
        <v/>
      </c>
      <c r="H158" s="35" t="str">
        <f>IF('NEW ACCOUNT'!A159="","",'NEW ACCOUNT'!H159)</f>
        <v/>
      </c>
      <c r="I158" s="35" t="str">
        <f>IF('NEW ACCOUNT'!A159="","",'NEW ACCOUNT'!I159)</f>
        <v/>
      </c>
      <c r="J158" s="35" t="str">
        <f>IF('NEW ACCOUNT'!A159="","",'NEW ACCOUNT'!J159)</f>
        <v/>
      </c>
      <c r="K158" s="36" t="str">
        <f>IFERROR(IF(A158="","",SUMIF(DB_Savings!$A:$A,A158,DB_Savings!$F:$F)),"")</f>
        <v/>
      </c>
      <c r="L158" s="36" t="str">
        <f>IFERROR(IF(A158="","",SUMIF(DB_Withdrawals!$A:$A,A158,DB_Withdrawals!$G:$G)),"")</f>
        <v/>
      </c>
      <c r="M158" s="36" t="str">
        <f>IFERROR(IF(A158="","",IFERROR(H158,0)+IFERROR(SUMIF(DB_Savings!$A:$A,A158,DB_Savings!$F:$F),0)-IFERROR(SUMIF(DB_Withdrawals!$A:$A,A158,DB_Withdrawals!$G:$G),0)),"")</f>
        <v/>
      </c>
      <c r="N158" s="36" t="str">
        <f>IFERROR(IF(A158="","",MAX(0,M158-System_Config!$B$9)),"")</f>
        <v/>
      </c>
    </row>
    <row r="159" spans="1:14" ht="20.100000000000001" customHeight="1" x14ac:dyDescent="0.25">
      <c r="A159" s="37" t="str">
        <f>'NEW ACCOUNT'!A160</f>
        <v/>
      </c>
      <c r="B159" s="38" t="str">
        <f>IF('NEW ACCOUNT'!A160="","",'NEW ACCOUNT'!B160)</f>
        <v/>
      </c>
      <c r="C159" s="38" t="str">
        <f>IF('NEW ACCOUNT'!A160="","",'NEW ACCOUNT'!C160)</f>
        <v/>
      </c>
      <c r="D159" s="38" t="str">
        <f>IF('NEW ACCOUNT'!A160="","",'NEW ACCOUNT'!D160)</f>
        <v/>
      </c>
      <c r="E159" s="38" t="str">
        <f>IF('NEW ACCOUNT'!A160="","",'NEW ACCOUNT'!E160)</f>
        <v/>
      </c>
      <c r="F159" s="38" t="str">
        <f>IF('NEW ACCOUNT'!A160="","",'NEW ACCOUNT'!F160)</f>
        <v/>
      </c>
      <c r="G159" s="38" t="str">
        <f>IF('NEW ACCOUNT'!A160="","",'NEW ACCOUNT'!G160)</f>
        <v/>
      </c>
      <c r="H159" s="38" t="str">
        <f>IF('NEW ACCOUNT'!A160="","",'NEW ACCOUNT'!H160)</f>
        <v/>
      </c>
      <c r="I159" s="38" t="str">
        <f>IF('NEW ACCOUNT'!A160="","",'NEW ACCOUNT'!I160)</f>
        <v/>
      </c>
      <c r="J159" s="38" t="str">
        <f>IF('NEW ACCOUNT'!A160="","",'NEW ACCOUNT'!J160)</f>
        <v/>
      </c>
      <c r="K159" s="39" t="str">
        <f>IFERROR(IF(A159="","",SUMIF(DB_Savings!$A:$A,A159,DB_Savings!$F:$F)),"")</f>
        <v/>
      </c>
      <c r="L159" s="39" t="str">
        <f>IFERROR(IF(A159="","",SUMIF(DB_Withdrawals!$A:$A,A159,DB_Withdrawals!$G:$G)),"")</f>
        <v/>
      </c>
      <c r="M159" s="39" t="str">
        <f>IFERROR(IF(A159="","",IFERROR(H159,0)+IFERROR(SUMIF(DB_Savings!$A:$A,A159,DB_Savings!$F:$F),0)-IFERROR(SUMIF(DB_Withdrawals!$A:$A,A159,DB_Withdrawals!$G:$G),0)),"")</f>
        <v/>
      </c>
      <c r="N159" s="39" t="str">
        <f>IFERROR(IF(A159="","",MAX(0,M159-System_Config!$B$9)),"")</f>
        <v/>
      </c>
    </row>
    <row r="160" spans="1:14" ht="20.100000000000001" customHeight="1" x14ac:dyDescent="0.25">
      <c r="A160" s="34" t="str">
        <f>'NEW ACCOUNT'!A161</f>
        <v/>
      </c>
      <c r="B160" s="35" t="str">
        <f>IF('NEW ACCOUNT'!A161="","",'NEW ACCOUNT'!B161)</f>
        <v/>
      </c>
      <c r="C160" s="35" t="str">
        <f>IF('NEW ACCOUNT'!A161="","",'NEW ACCOUNT'!C161)</f>
        <v/>
      </c>
      <c r="D160" s="35" t="str">
        <f>IF('NEW ACCOUNT'!A161="","",'NEW ACCOUNT'!D161)</f>
        <v/>
      </c>
      <c r="E160" s="35" t="str">
        <f>IF('NEW ACCOUNT'!A161="","",'NEW ACCOUNT'!E161)</f>
        <v/>
      </c>
      <c r="F160" s="35" t="str">
        <f>IF('NEW ACCOUNT'!A161="","",'NEW ACCOUNT'!F161)</f>
        <v/>
      </c>
      <c r="G160" s="35" t="str">
        <f>IF('NEW ACCOUNT'!A161="","",'NEW ACCOUNT'!G161)</f>
        <v/>
      </c>
      <c r="H160" s="35" t="str">
        <f>IF('NEW ACCOUNT'!A161="","",'NEW ACCOUNT'!H161)</f>
        <v/>
      </c>
      <c r="I160" s="35" t="str">
        <f>IF('NEW ACCOUNT'!A161="","",'NEW ACCOUNT'!I161)</f>
        <v/>
      </c>
      <c r="J160" s="35" t="str">
        <f>IF('NEW ACCOUNT'!A161="","",'NEW ACCOUNT'!J161)</f>
        <v/>
      </c>
      <c r="K160" s="36" t="str">
        <f>IFERROR(IF(A160="","",SUMIF(DB_Savings!$A:$A,A160,DB_Savings!$F:$F)),"")</f>
        <v/>
      </c>
      <c r="L160" s="36" t="str">
        <f>IFERROR(IF(A160="","",SUMIF(DB_Withdrawals!$A:$A,A160,DB_Withdrawals!$G:$G)),"")</f>
        <v/>
      </c>
      <c r="M160" s="36" t="str">
        <f>IFERROR(IF(A160="","",IFERROR(H160,0)+IFERROR(SUMIF(DB_Savings!$A:$A,A160,DB_Savings!$F:$F),0)-IFERROR(SUMIF(DB_Withdrawals!$A:$A,A160,DB_Withdrawals!$G:$G),0)),"")</f>
        <v/>
      </c>
      <c r="N160" s="36" t="str">
        <f>IFERROR(IF(A160="","",MAX(0,M160-System_Config!$B$9)),"")</f>
        <v/>
      </c>
    </row>
    <row r="161" spans="1:14" ht="20.100000000000001" customHeight="1" x14ac:dyDescent="0.25">
      <c r="A161" s="37" t="str">
        <f>'NEW ACCOUNT'!A162</f>
        <v/>
      </c>
      <c r="B161" s="38" t="str">
        <f>IF('NEW ACCOUNT'!A162="","",'NEW ACCOUNT'!B162)</f>
        <v/>
      </c>
      <c r="C161" s="38" t="str">
        <f>IF('NEW ACCOUNT'!A162="","",'NEW ACCOUNT'!C162)</f>
        <v/>
      </c>
      <c r="D161" s="38" t="str">
        <f>IF('NEW ACCOUNT'!A162="","",'NEW ACCOUNT'!D162)</f>
        <v/>
      </c>
      <c r="E161" s="38" t="str">
        <f>IF('NEW ACCOUNT'!A162="","",'NEW ACCOUNT'!E162)</f>
        <v/>
      </c>
      <c r="F161" s="38" t="str">
        <f>IF('NEW ACCOUNT'!A162="","",'NEW ACCOUNT'!F162)</f>
        <v/>
      </c>
      <c r="G161" s="38" t="str">
        <f>IF('NEW ACCOUNT'!A162="","",'NEW ACCOUNT'!G162)</f>
        <v/>
      </c>
      <c r="H161" s="38" t="str">
        <f>IF('NEW ACCOUNT'!A162="","",'NEW ACCOUNT'!H162)</f>
        <v/>
      </c>
      <c r="I161" s="38" t="str">
        <f>IF('NEW ACCOUNT'!A162="","",'NEW ACCOUNT'!I162)</f>
        <v/>
      </c>
      <c r="J161" s="38" t="str">
        <f>IF('NEW ACCOUNT'!A162="","",'NEW ACCOUNT'!J162)</f>
        <v/>
      </c>
      <c r="K161" s="39" t="str">
        <f>IFERROR(IF(A161="","",SUMIF(DB_Savings!$A:$A,A161,DB_Savings!$F:$F)),"")</f>
        <v/>
      </c>
      <c r="L161" s="39" t="str">
        <f>IFERROR(IF(A161="","",SUMIF(DB_Withdrawals!$A:$A,A161,DB_Withdrawals!$G:$G)),"")</f>
        <v/>
      </c>
      <c r="M161" s="39" t="str">
        <f>IFERROR(IF(A161="","",IFERROR(H161,0)+IFERROR(SUMIF(DB_Savings!$A:$A,A161,DB_Savings!$F:$F),0)-IFERROR(SUMIF(DB_Withdrawals!$A:$A,A161,DB_Withdrawals!$G:$G),0)),"")</f>
        <v/>
      </c>
      <c r="N161" s="39" t="str">
        <f>IFERROR(IF(A161="","",MAX(0,M161-System_Config!$B$9)),"")</f>
        <v/>
      </c>
    </row>
    <row r="162" spans="1:14" ht="20.100000000000001" customHeight="1" x14ac:dyDescent="0.25">
      <c r="A162" s="34" t="str">
        <f>'NEW ACCOUNT'!A163</f>
        <v/>
      </c>
      <c r="B162" s="35" t="str">
        <f>IF('NEW ACCOUNT'!A163="","",'NEW ACCOUNT'!B163)</f>
        <v/>
      </c>
      <c r="C162" s="35" t="str">
        <f>IF('NEW ACCOUNT'!A163="","",'NEW ACCOUNT'!C163)</f>
        <v/>
      </c>
      <c r="D162" s="35" t="str">
        <f>IF('NEW ACCOUNT'!A163="","",'NEW ACCOUNT'!D163)</f>
        <v/>
      </c>
      <c r="E162" s="35" t="str">
        <f>IF('NEW ACCOUNT'!A163="","",'NEW ACCOUNT'!E163)</f>
        <v/>
      </c>
      <c r="F162" s="35" t="str">
        <f>IF('NEW ACCOUNT'!A163="","",'NEW ACCOUNT'!F163)</f>
        <v/>
      </c>
      <c r="G162" s="35" t="str">
        <f>IF('NEW ACCOUNT'!A163="","",'NEW ACCOUNT'!G163)</f>
        <v/>
      </c>
      <c r="H162" s="35" t="str">
        <f>IF('NEW ACCOUNT'!A163="","",'NEW ACCOUNT'!H163)</f>
        <v/>
      </c>
      <c r="I162" s="35" t="str">
        <f>IF('NEW ACCOUNT'!A163="","",'NEW ACCOUNT'!I163)</f>
        <v/>
      </c>
      <c r="J162" s="35" t="str">
        <f>IF('NEW ACCOUNT'!A163="","",'NEW ACCOUNT'!J163)</f>
        <v/>
      </c>
      <c r="K162" s="36" t="str">
        <f>IFERROR(IF(A162="","",SUMIF(DB_Savings!$A:$A,A162,DB_Savings!$F:$F)),"")</f>
        <v/>
      </c>
      <c r="L162" s="36" t="str">
        <f>IFERROR(IF(A162="","",SUMIF(DB_Withdrawals!$A:$A,A162,DB_Withdrawals!$G:$G)),"")</f>
        <v/>
      </c>
      <c r="M162" s="36" t="str">
        <f>IFERROR(IF(A162="","",IFERROR(H162,0)+IFERROR(SUMIF(DB_Savings!$A:$A,A162,DB_Savings!$F:$F),0)-IFERROR(SUMIF(DB_Withdrawals!$A:$A,A162,DB_Withdrawals!$G:$G),0)),"")</f>
        <v/>
      </c>
      <c r="N162" s="36" t="str">
        <f>IFERROR(IF(A162="","",MAX(0,M162-System_Config!$B$9)),"")</f>
        <v/>
      </c>
    </row>
    <row r="163" spans="1:14" ht="20.100000000000001" customHeight="1" x14ac:dyDescent="0.25">
      <c r="A163" s="37" t="str">
        <f>'NEW ACCOUNT'!A164</f>
        <v/>
      </c>
      <c r="B163" s="38" t="str">
        <f>IF('NEW ACCOUNT'!A164="","",'NEW ACCOUNT'!B164)</f>
        <v/>
      </c>
      <c r="C163" s="38" t="str">
        <f>IF('NEW ACCOUNT'!A164="","",'NEW ACCOUNT'!C164)</f>
        <v/>
      </c>
      <c r="D163" s="38" t="str">
        <f>IF('NEW ACCOUNT'!A164="","",'NEW ACCOUNT'!D164)</f>
        <v/>
      </c>
      <c r="E163" s="38" t="str">
        <f>IF('NEW ACCOUNT'!A164="","",'NEW ACCOUNT'!E164)</f>
        <v/>
      </c>
      <c r="F163" s="38" t="str">
        <f>IF('NEW ACCOUNT'!A164="","",'NEW ACCOUNT'!F164)</f>
        <v/>
      </c>
      <c r="G163" s="38" t="str">
        <f>IF('NEW ACCOUNT'!A164="","",'NEW ACCOUNT'!G164)</f>
        <v/>
      </c>
      <c r="H163" s="38" t="str">
        <f>IF('NEW ACCOUNT'!A164="","",'NEW ACCOUNT'!H164)</f>
        <v/>
      </c>
      <c r="I163" s="38" t="str">
        <f>IF('NEW ACCOUNT'!A164="","",'NEW ACCOUNT'!I164)</f>
        <v/>
      </c>
      <c r="J163" s="38" t="str">
        <f>IF('NEW ACCOUNT'!A164="","",'NEW ACCOUNT'!J164)</f>
        <v/>
      </c>
      <c r="K163" s="39" t="str">
        <f>IFERROR(IF(A163="","",SUMIF(DB_Savings!$A:$A,A163,DB_Savings!$F:$F)),"")</f>
        <v/>
      </c>
      <c r="L163" s="39" t="str">
        <f>IFERROR(IF(A163="","",SUMIF(DB_Withdrawals!$A:$A,A163,DB_Withdrawals!$G:$G)),"")</f>
        <v/>
      </c>
      <c r="M163" s="39" t="str">
        <f>IFERROR(IF(A163="","",IFERROR(H163,0)+IFERROR(SUMIF(DB_Savings!$A:$A,A163,DB_Savings!$F:$F),0)-IFERROR(SUMIF(DB_Withdrawals!$A:$A,A163,DB_Withdrawals!$G:$G),0)),"")</f>
        <v/>
      </c>
      <c r="N163" s="39" t="str">
        <f>IFERROR(IF(A163="","",MAX(0,M163-System_Config!$B$9)),"")</f>
        <v/>
      </c>
    </row>
    <row r="164" spans="1:14" ht="20.100000000000001" customHeight="1" x14ac:dyDescent="0.25">
      <c r="A164" s="34" t="str">
        <f>'NEW ACCOUNT'!A165</f>
        <v/>
      </c>
      <c r="B164" s="35" t="str">
        <f>IF('NEW ACCOUNT'!A165="","",'NEW ACCOUNT'!B165)</f>
        <v/>
      </c>
      <c r="C164" s="35" t="str">
        <f>IF('NEW ACCOUNT'!A165="","",'NEW ACCOUNT'!C165)</f>
        <v/>
      </c>
      <c r="D164" s="35" t="str">
        <f>IF('NEW ACCOUNT'!A165="","",'NEW ACCOUNT'!D165)</f>
        <v/>
      </c>
      <c r="E164" s="35" t="str">
        <f>IF('NEW ACCOUNT'!A165="","",'NEW ACCOUNT'!E165)</f>
        <v/>
      </c>
      <c r="F164" s="35" t="str">
        <f>IF('NEW ACCOUNT'!A165="","",'NEW ACCOUNT'!F165)</f>
        <v/>
      </c>
      <c r="G164" s="35" t="str">
        <f>IF('NEW ACCOUNT'!A165="","",'NEW ACCOUNT'!G165)</f>
        <v/>
      </c>
      <c r="H164" s="35" t="str">
        <f>IF('NEW ACCOUNT'!A165="","",'NEW ACCOUNT'!H165)</f>
        <v/>
      </c>
      <c r="I164" s="35" t="str">
        <f>IF('NEW ACCOUNT'!A165="","",'NEW ACCOUNT'!I165)</f>
        <v/>
      </c>
      <c r="J164" s="35" t="str">
        <f>IF('NEW ACCOUNT'!A165="","",'NEW ACCOUNT'!J165)</f>
        <v/>
      </c>
      <c r="K164" s="36" t="str">
        <f>IFERROR(IF(A164="","",SUMIF(DB_Savings!$A:$A,A164,DB_Savings!$F:$F)),"")</f>
        <v/>
      </c>
      <c r="L164" s="36" t="str">
        <f>IFERROR(IF(A164="","",SUMIF(DB_Withdrawals!$A:$A,A164,DB_Withdrawals!$G:$G)),"")</f>
        <v/>
      </c>
      <c r="M164" s="36" t="str">
        <f>IFERROR(IF(A164="","",IFERROR(H164,0)+IFERROR(SUMIF(DB_Savings!$A:$A,A164,DB_Savings!$F:$F),0)-IFERROR(SUMIF(DB_Withdrawals!$A:$A,A164,DB_Withdrawals!$G:$G),0)),"")</f>
        <v/>
      </c>
      <c r="N164" s="36" t="str">
        <f>IFERROR(IF(A164="","",MAX(0,M164-System_Config!$B$9)),"")</f>
        <v/>
      </c>
    </row>
    <row r="165" spans="1:14" ht="20.100000000000001" customHeight="1" x14ac:dyDescent="0.25">
      <c r="A165" s="37" t="str">
        <f>'NEW ACCOUNT'!A166</f>
        <v/>
      </c>
      <c r="B165" s="38" t="str">
        <f>IF('NEW ACCOUNT'!A166="","",'NEW ACCOUNT'!B166)</f>
        <v/>
      </c>
      <c r="C165" s="38" t="str">
        <f>IF('NEW ACCOUNT'!A166="","",'NEW ACCOUNT'!C166)</f>
        <v/>
      </c>
      <c r="D165" s="38" t="str">
        <f>IF('NEW ACCOUNT'!A166="","",'NEW ACCOUNT'!D166)</f>
        <v/>
      </c>
      <c r="E165" s="38" t="str">
        <f>IF('NEW ACCOUNT'!A166="","",'NEW ACCOUNT'!E166)</f>
        <v/>
      </c>
      <c r="F165" s="38" t="str">
        <f>IF('NEW ACCOUNT'!A166="","",'NEW ACCOUNT'!F166)</f>
        <v/>
      </c>
      <c r="G165" s="38" t="str">
        <f>IF('NEW ACCOUNT'!A166="","",'NEW ACCOUNT'!G166)</f>
        <v/>
      </c>
      <c r="H165" s="38" t="str">
        <f>IF('NEW ACCOUNT'!A166="","",'NEW ACCOUNT'!H166)</f>
        <v/>
      </c>
      <c r="I165" s="38" t="str">
        <f>IF('NEW ACCOUNT'!A166="","",'NEW ACCOUNT'!I166)</f>
        <v/>
      </c>
      <c r="J165" s="38" t="str">
        <f>IF('NEW ACCOUNT'!A166="","",'NEW ACCOUNT'!J166)</f>
        <v/>
      </c>
      <c r="K165" s="39" t="str">
        <f>IFERROR(IF(A165="","",SUMIF(DB_Savings!$A:$A,A165,DB_Savings!$F:$F)),"")</f>
        <v/>
      </c>
      <c r="L165" s="39" t="str">
        <f>IFERROR(IF(A165="","",SUMIF(DB_Withdrawals!$A:$A,A165,DB_Withdrawals!$G:$G)),"")</f>
        <v/>
      </c>
      <c r="M165" s="39" t="str">
        <f>IFERROR(IF(A165="","",IFERROR(H165,0)+IFERROR(SUMIF(DB_Savings!$A:$A,A165,DB_Savings!$F:$F),0)-IFERROR(SUMIF(DB_Withdrawals!$A:$A,A165,DB_Withdrawals!$G:$G),0)),"")</f>
        <v/>
      </c>
      <c r="N165" s="39" t="str">
        <f>IFERROR(IF(A165="","",MAX(0,M165-System_Config!$B$9)),"")</f>
        <v/>
      </c>
    </row>
    <row r="166" spans="1:14" ht="20.100000000000001" customHeight="1" x14ac:dyDescent="0.25">
      <c r="A166" s="34" t="str">
        <f>'NEW ACCOUNT'!A167</f>
        <v/>
      </c>
      <c r="B166" s="35" t="str">
        <f>IF('NEW ACCOUNT'!A167="","",'NEW ACCOUNT'!B167)</f>
        <v/>
      </c>
      <c r="C166" s="35" t="str">
        <f>IF('NEW ACCOUNT'!A167="","",'NEW ACCOUNT'!C167)</f>
        <v/>
      </c>
      <c r="D166" s="35" t="str">
        <f>IF('NEW ACCOUNT'!A167="","",'NEW ACCOUNT'!D167)</f>
        <v/>
      </c>
      <c r="E166" s="35" t="str">
        <f>IF('NEW ACCOUNT'!A167="","",'NEW ACCOUNT'!E167)</f>
        <v/>
      </c>
      <c r="F166" s="35" t="str">
        <f>IF('NEW ACCOUNT'!A167="","",'NEW ACCOUNT'!F167)</f>
        <v/>
      </c>
      <c r="G166" s="35" t="str">
        <f>IF('NEW ACCOUNT'!A167="","",'NEW ACCOUNT'!G167)</f>
        <v/>
      </c>
      <c r="H166" s="35" t="str">
        <f>IF('NEW ACCOUNT'!A167="","",'NEW ACCOUNT'!H167)</f>
        <v/>
      </c>
      <c r="I166" s="35" t="str">
        <f>IF('NEW ACCOUNT'!A167="","",'NEW ACCOUNT'!I167)</f>
        <v/>
      </c>
      <c r="J166" s="35" t="str">
        <f>IF('NEW ACCOUNT'!A167="","",'NEW ACCOUNT'!J167)</f>
        <v/>
      </c>
      <c r="K166" s="36" t="str">
        <f>IFERROR(IF(A166="","",SUMIF(DB_Savings!$A:$A,A166,DB_Savings!$F:$F)),"")</f>
        <v/>
      </c>
      <c r="L166" s="36" t="str">
        <f>IFERROR(IF(A166="","",SUMIF(DB_Withdrawals!$A:$A,A166,DB_Withdrawals!$G:$G)),"")</f>
        <v/>
      </c>
      <c r="M166" s="36" t="str">
        <f>IFERROR(IF(A166="","",IFERROR(H166,0)+IFERROR(SUMIF(DB_Savings!$A:$A,A166,DB_Savings!$F:$F),0)-IFERROR(SUMIF(DB_Withdrawals!$A:$A,A166,DB_Withdrawals!$G:$G),0)),"")</f>
        <v/>
      </c>
      <c r="N166" s="36" t="str">
        <f>IFERROR(IF(A166="","",MAX(0,M166-System_Config!$B$9)),"")</f>
        <v/>
      </c>
    </row>
    <row r="167" spans="1:14" ht="20.100000000000001" customHeight="1" x14ac:dyDescent="0.25">
      <c r="A167" s="37" t="str">
        <f>'NEW ACCOUNT'!A168</f>
        <v/>
      </c>
      <c r="B167" s="38" t="str">
        <f>IF('NEW ACCOUNT'!A168="","",'NEW ACCOUNT'!B168)</f>
        <v/>
      </c>
      <c r="C167" s="38" t="str">
        <f>IF('NEW ACCOUNT'!A168="","",'NEW ACCOUNT'!C168)</f>
        <v/>
      </c>
      <c r="D167" s="38" t="str">
        <f>IF('NEW ACCOUNT'!A168="","",'NEW ACCOUNT'!D168)</f>
        <v/>
      </c>
      <c r="E167" s="38" t="str">
        <f>IF('NEW ACCOUNT'!A168="","",'NEW ACCOUNT'!E168)</f>
        <v/>
      </c>
      <c r="F167" s="38" t="str">
        <f>IF('NEW ACCOUNT'!A168="","",'NEW ACCOUNT'!F168)</f>
        <v/>
      </c>
      <c r="G167" s="38" t="str">
        <f>IF('NEW ACCOUNT'!A168="","",'NEW ACCOUNT'!G168)</f>
        <v/>
      </c>
      <c r="H167" s="38" t="str">
        <f>IF('NEW ACCOUNT'!A168="","",'NEW ACCOUNT'!H168)</f>
        <v/>
      </c>
      <c r="I167" s="38" t="str">
        <f>IF('NEW ACCOUNT'!A168="","",'NEW ACCOUNT'!I168)</f>
        <v/>
      </c>
      <c r="J167" s="38" t="str">
        <f>IF('NEW ACCOUNT'!A168="","",'NEW ACCOUNT'!J168)</f>
        <v/>
      </c>
      <c r="K167" s="39" t="str">
        <f>IFERROR(IF(A167="","",SUMIF(DB_Savings!$A:$A,A167,DB_Savings!$F:$F)),"")</f>
        <v/>
      </c>
      <c r="L167" s="39" t="str">
        <f>IFERROR(IF(A167="","",SUMIF(DB_Withdrawals!$A:$A,A167,DB_Withdrawals!$G:$G)),"")</f>
        <v/>
      </c>
      <c r="M167" s="39" t="str">
        <f>IFERROR(IF(A167="","",IFERROR(H167,0)+IFERROR(SUMIF(DB_Savings!$A:$A,A167,DB_Savings!$F:$F),0)-IFERROR(SUMIF(DB_Withdrawals!$A:$A,A167,DB_Withdrawals!$G:$G),0)),"")</f>
        <v/>
      </c>
      <c r="N167" s="39" t="str">
        <f>IFERROR(IF(A167="","",MAX(0,M167-System_Config!$B$9)),"")</f>
        <v/>
      </c>
    </row>
    <row r="168" spans="1:14" ht="20.100000000000001" customHeight="1" x14ac:dyDescent="0.25">
      <c r="A168" s="34" t="str">
        <f>'NEW ACCOUNT'!A169</f>
        <v/>
      </c>
      <c r="B168" s="35" t="str">
        <f>IF('NEW ACCOUNT'!A169="","",'NEW ACCOUNT'!B169)</f>
        <v/>
      </c>
      <c r="C168" s="35" t="str">
        <f>IF('NEW ACCOUNT'!A169="","",'NEW ACCOUNT'!C169)</f>
        <v/>
      </c>
      <c r="D168" s="35" t="str">
        <f>IF('NEW ACCOUNT'!A169="","",'NEW ACCOUNT'!D169)</f>
        <v/>
      </c>
      <c r="E168" s="35" t="str">
        <f>IF('NEW ACCOUNT'!A169="","",'NEW ACCOUNT'!E169)</f>
        <v/>
      </c>
      <c r="F168" s="35" t="str">
        <f>IF('NEW ACCOUNT'!A169="","",'NEW ACCOUNT'!F169)</f>
        <v/>
      </c>
      <c r="G168" s="35" t="str">
        <f>IF('NEW ACCOUNT'!A169="","",'NEW ACCOUNT'!G169)</f>
        <v/>
      </c>
      <c r="H168" s="35" t="str">
        <f>IF('NEW ACCOUNT'!A169="","",'NEW ACCOUNT'!H169)</f>
        <v/>
      </c>
      <c r="I168" s="35" t="str">
        <f>IF('NEW ACCOUNT'!A169="","",'NEW ACCOUNT'!I169)</f>
        <v/>
      </c>
      <c r="J168" s="35" t="str">
        <f>IF('NEW ACCOUNT'!A169="","",'NEW ACCOUNT'!J169)</f>
        <v/>
      </c>
      <c r="K168" s="36" t="str">
        <f>IFERROR(IF(A168="","",SUMIF(DB_Savings!$A:$A,A168,DB_Savings!$F:$F)),"")</f>
        <v/>
      </c>
      <c r="L168" s="36" t="str">
        <f>IFERROR(IF(A168="","",SUMIF(DB_Withdrawals!$A:$A,A168,DB_Withdrawals!$G:$G)),"")</f>
        <v/>
      </c>
      <c r="M168" s="36" t="str">
        <f>IFERROR(IF(A168="","",IFERROR(H168,0)+IFERROR(SUMIF(DB_Savings!$A:$A,A168,DB_Savings!$F:$F),0)-IFERROR(SUMIF(DB_Withdrawals!$A:$A,A168,DB_Withdrawals!$G:$G),0)),"")</f>
        <v/>
      </c>
      <c r="N168" s="36" t="str">
        <f>IFERROR(IF(A168="","",MAX(0,M168-System_Config!$B$9)),"")</f>
        <v/>
      </c>
    </row>
    <row r="169" spans="1:14" ht="20.100000000000001" customHeight="1" x14ac:dyDescent="0.25">
      <c r="A169" s="37" t="str">
        <f>'NEW ACCOUNT'!A170</f>
        <v/>
      </c>
      <c r="B169" s="38" t="str">
        <f>IF('NEW ACCOUNT'!A170="","",'NEW ACCOUNT'!B170)</f>
        <v/>
      </c>
      <c r="C169" s="38" t="str">
        <f>IF('NEW ACCOUNT'!A170="","",'NEW ACCOUNT'!C170)</f>
        <v/>
      </c>
      <c r="D169" s="38" t="str">
        <f>IF('NEW ACCOUNT'!A170="","",'NEW ACCOUNT'!D170)</f>
        <v/>
      </c>
      <c r="E169" s="38" t="str">
        <f>IF('NEW ACCOUNT'!A170="","",'NEW ACCOUNT'!E170)</f>
        <v/>
      </c>
      <c r="F169" s="38" t="str">
        <f>IF('NEW ACCOUNT'!A170="","",'NEW ACCOUNT'!F170)</f>
        <v/>
      </c>
      <c r="G169" s="38" t="str">
        <f>IF('NEW ACCOUNT'!A170="","",'NEW ACCOUNT'!G170)</f>
        <v/>
      </c>
      <c r="H169" s="38" t="str">
        <f>IF('NEW ACCOUNT'!A170="","",'NEW ACCOUNT'!H170)</f>
        <v/>
      </c>
      <c r="I169" s="38" t="str">
        <f>IF('NEW ACCOUNT'!A170="","",'NEW ACCOUNT'!I170)</f>
        <v/>
      </c>
      <c r="J169" s="38" t="str">
        <f>IF('NEW ACCOUNT'!A170="","",'NEW ACCOUNT'!J170)</f>
        <v/>
      </c>
      <c r="K169" s="39" t="str">
        <f>IFERROR(IF(A169="","",SUMIF(DB_Savings!$A:$A,A169,DB_Savings!$F:$F)),"")</f>
        <v/>
      </c>
      <c r="L169" s="39" t="str">
        <f>IFERROR(IF(A169="","",SUMIF(DB_Withdrawals!$A:$A,A169,DB_Withdrawals!$G:$G)),"")</f>
        <v/>
      </c>
      <c r="M169" s="39" t="str">
        <f>IFERROR(IF(A169="","",IFERROR(H169,0)+IFERROR(SUMIF(DB_Savings!$A:$A,A169,DB_Savings!$F:$F),0)-IFERROR(SUMIF(DB_Withdrawals!$A:$A,A169,DB_Withdrawals!$G:$G),0)),"")</f>
        <v/>
      </c>
      <c r="N169" s="39" t="str">
        <f>IFERROR(IF(A169="","",MAX(0,M169-System_Config!$B$9)),"")</f>
        <v/>
      </c>
    </row>
    <row r="170" spans="1:14" ht="20.100000000000001" customHeight="1" x14ac:dyDescent="0.25">
      <c r="A170" s="34" t="str">
        <f>'NEW ACCOUNT'!A171</f>
        <v/>
      </c>
      <c r="B170" s="35" t="str">
        <f>IF('NEW ACCOUNT'!A171="","",'NEW ACCOUNT'!B171)</f>
        <v/>
      </c>
      <c r="C170" s="35" t="str">
        <f>IF('NEW ACCOUNT'!A171="","",'NEW ACCOUNT'!C171)</f>
        <v/>
      </c>
      <c r="D170" s="35" t="str">
        <f>IF('NEW ACCOUNT'!A171="","",'NEW ACCOUNT'!D171)</f>
        <v/>
      </c>
      <c r="E170" s="35" t="str">
        <f>IF('NEW ACCOUNT'!A171="","",'NEW ACCOUNT'!E171)</f>
        <v/>
      </c>
      <c r="F170" s="35" t="str">
        <f>IF('NEW ACCOUNT'!A171="","",'NEW ACCOUNT'!F171)</f>
        <v/>
      </c>
      <c r="G170" s="35" t="str">
        <f>IF('NEW ACCOUNT'!A171="","",'NEW ACCOUNT'!G171)</f>
        <v/>
      </c>
      <c r="H170" s="35" t="str">
        <f>IF('NEW ACCOUNT'!A171="","",'NEW ACCOUNT'!H171)</f>
        <v/>
      </c>
      <c r="I170" s="35" t="str">
        <f>IF('NEW ACCOUNT'!A171="","",'NEW ACCOUNT'!I171)</f>
        <v/>
      </c>
      <c r="J170" s="35" t="str">
        <f>IF('NEW ACCOUNT'!A171="","",'NEW ACCOUNT'!J171)</f>
        <v/>
      </c>
      <c r="K170" s="36" t="str">
        <f>IFERROR(IF(A170="","",SUMIF(DB_Savings!$A:$A,A170,DB_Savings!$F:$F)),"")</f>
        <v/>
      </c>
      <c r="L170" s="36" t="str">
        <f>IFERROR(IF(A170="","",SUMIF(DB_Withdrawals!$A:$A,A170,DB_Withdrawals!$G:$G)),"")</f>
        <v/>
      </c>
      <c r="M170" s="36" t="str">
        <f>IFERROR(IF(A170="","",IFERROR(H170,0)+IFERROR(SUMIF(DB_Savings!$A:$A,A170,DB_Savings!$F:$F),0)-IFERROR(SUMIF(DB_Withdrawals!$A:$A,A170,DB_Withdrawals!$G:$G),0)),"")</f>
        <v/>
      </c>
      <c r="N170" s="36" t="str">
        <f>IFERROR(IF(A170="","",MAX(0,M170-System_Config!$B$9)),"")</f>
        <v/>
      </c>
    </row>
    <row r="171" spans="1:14" ht="20.100000000000001" customHeight="1" x14ac:dyDescent="0.25">
      <c r="A171" s="37" t="str">
        <f>'NEW ACCOUNT'!A172</f>
        <v/>
      </c>
      <c r="B171" s="38" t="str">
        <f>IF('NEW ACCOUNT'!A172="","",'NEW ACCOUNT'!B172)</f>
        <v/>
      </c>
      <c r="C171" s="38" t="str">
        <f>IF('NEW ACCOUNT'!A172="","",'NEW ACCOUNT'!C172)</f>
        <v/>
      </c>
      <c r="D171" s="38" t="str">
        <f>IF('NEW ACCOUNT'!A172="","",'NEW ACCOUNT'!D172)</f>
        <v/>
      </c>
      <c r="E171" s="38" t="str">
        <f>IF('NEW ACCOUNT'!A172="","",'NEW ACCOUNT'!E172)</f>
        <v/>
      </c>
      <c r="F171" s="38" t="str">
        <f>IF('NEW ACCOUNT'!A172="","",'NEW ACCOUNT'!F172)</f>
        <v/>
      </c>
      <c r="G171" s="38" t="str">
        <f>IF('NEW ACCOUNT'!A172="","",'NEW ACCOUNT'!G172)</f>
        <v/>
      </c>
      <c r="H171" s="38" t="str">
        <f>IF('NEW ACCOUNT'!A172="","",'NEW ACCOUNT'!H172)</f>
        <v/>
      </c>
      <c r="I171" s="38" t="str">
        <f>IF('NEW ACCOUNT'!A172="","",'NEW ACCOUNT'!I172)</f>
        <v/>
      </c>
      <c r="J171" s="38" t="str">
        <f>IF('NEW ACCOUNT'!A172="","",'NEW ACCOUNT'!J172)</f>
        <v/>
      </c>
      <c r="K171" s="39" t="str">
        <f>IFERROR(IF(A171="","",SUMIF(DB_Savings!$A:$A,A171,DB_Savings!$F:$F)),"")</f>
        <v/>
      </c>
      <c r="L171" s="39" t="str">
        <f>IFERROR(IF(A171="","",SUMIF(DB_Withdrawals!$A:$A,A171,DB_Withdrawals!$G:$G)),"")</f>
        <v/>
      </c>
      <c r="M171" s="39" t="str">
        <f>IFERROR(IF(A171="","",IFERROR(H171,0)+IFERROR(SUMIF(DB_Savings!$A:$A,A171,DB_Savings!$F:$F),0)-IFERROR(SUMIF(DB_Withdrawals!$A:$A,A171,DB_Withdrawals!$G:$G),0)),"")</f>
        <v/>
      </c>
      <c r="N171" s="39" t="str">
        <f>IFERROR(IF(A171="","",MAX(0,M171-System_Config!$B$9)),"")</f>
        <v/>
      </c>
    </row>
    <row r="172" spans="1:14" ht="20.100000000000001" customHeight="1" x14ac:dyDescent="0.25">
      <c r="A172" s="34" t="str">
        <f>'NEW ACCOUNT'!A173</f>
        <v/>
      </c>
      <c r="B172" s="35" t="str">
        <f>IF('NEW ACCOUNT'!A173="","",'NEW ACCOUNT'!B173)</f>
        <v/>
      </c>
      <c r="C172" s="35" t="str">
        <f>IF('NEW ACCOUNT'!A173="","",'NEW ACCOUNT'!C173)</f>
        <v/>
      </c>
      <c r="D172" s="35" t="str">
        <f>IF('NEW ACCOUNT'!A173="","",'NEW ACCOUNT'!D173)</f>
        <v/>
      </c>
      <c r="E172" s="35" t="str">
        <f>IF('NEW ACCOUNT'!A173="","",'NEW ACCOUNT'!E173)</f>
        <v/>
      </c>
      <c r="F172" s="35" t="str">
        <f>IF('NEW ACCOUNT'!A173="","",'NEW ACCOUNT'!F173)</f>
        <v/>
      </c>
      <c r="G172" s="35" t="str">
        <f>IF('NEW ACCOUNT'!A173="","",'NEW ACCOUNT'!G173)</f>
        <v/>
      </c>
      <c r="H172" s="35" t="str">
        <f>IF('NEW ACCOUNT'!A173="","",'NEW ACCOUNT'!H173)</f>
        <v/>
      </c>
      <c r="I172" s="35" t="str">
        <f>IF('NEW ACCOUNT'!A173="","",'NEW ACCOUNT'!I173)</f>
        <v/>
      </c>
      <c r="J172" s="35" t="str">
        <f>IF('NEW ACCOUNT'!A173="","",'NEW ACCOUNT'!J173)</f>
        <v/>
      </c>
      <c r="K172" s="36" t="str">
        <f>IFERROR(IF(A172="","",SUMIF(DB_Savings!$A:$A,A172,DB_Savings!$F:$F)),"")</f>
        <v/>
      </c>
      <c r="L172" s="36" t="str">
        <f>IFERROR(IF(A172="","",SUMIF(DB_Withdrawals!$A:$A,A172,DB_Withdrawals!$G:$G)),"")</f>
        <v/>
      </c>
      <c r="M172" s="36" t="str">
        <f>IFERROR(IF(A172="","",IFERROR(H172,0)+IFERROR(SUMIF(DB_Savings!$A:$A,A172,DB_Savings!$F:$F),0)-IFERROR(SUMIF(DB_Withdrawals!$A:$A,A172,DB_Withdrawals!$G:$G),0)),"")</f>
        <v/>
      </c>
      <c r="N172" s="36" t="str">
        <f>IFERROR(IF(A172="","",MAX(0,M172-System_Config!$B$9)),"")</f>
        <v/>
      </c>
    </row>
    <row r="173" spans="1:14" ht="20.100000000000001" customHeight="1" x14ac:dyDescent="0.25">
      <c r="A173" s="37" t="str">
        <f>'NEW ACCOUNT'!A174</f>
        <v/>
      </c>
      <c r="B173" s="38" t="str">
        <f>IF('NEW ACCOUNT'!A174="","",'NEW ACCOUNT'!B174)</f>
        <v/>
      </c>
      <c r="C173" s="38" t="str">
        <f>IF('NEW ACCOUNT'!A174="","",'NEW ACCOUNT'!C174)</f>
        <v/>
      </c>
      <c r="D173" s="38" t="str">
        <f>IF('NEW ACCOUNT'!A174="","",'NEW ACCOUNT'!D174)</f>
        <v/>
      </c>
      <c r="E173" s="38" t="str">
        <f>IF('NEW ACCOUNT'!A174="","",'NEW ACCOUNT'!E174)</f>
        <v/>
      </c>
      <c r="F173" s="38" t="str">
        <f>IF('NEW ACCOUNT'!A174="","",'NEW ACCOUNT'!F174)</f>
        <v/>
      </c>
      <c r="G173" s="38" t="str">
        <f>IF('NEW ACCOUNT'!A174="","",'NEW ACCOUNT'!G174)</f>
        <v/>
      </c>
      <c r="H173" s="38" t="str">
        <f>IF('NEW ACCOUNT'!A174="","",'NEW ACCOUNT'!H174)</f>
        <v/>
      </c>
      <c r="I173" s="38" t="str">
        <f>IF('NEW ACCOUNT'!A174="","",'NEW ACCOUNT'!I174)</f>
        <v/>
      </c>
      <c r="J173" s="38" t="str">
        <f>IF('NEW ACCOUNT'!A174="","",'NEW ACCOUNT'!J174)</f>
        <v/>
      </c>
      <c r="K173" s="39" t="str">
        <f>IFERROR(IF(A173="","",SUMIF(DB_Savings!$A:$A,A173,DB_Savings!$F:$F)),"")</f>
        <v/>
      </c>
      <c r="L173" s="39" t="str">
        <f>IFERROR(IF(A173="","",SUMIF(DB_Withdrawals!$A:$A,A173,DB_Withdrawals!$G:$G)),"")</f>
        <v/>
      </c>
      <c r="M173" s="39" t="str">
        <f>IFERROR(IF(A173="","",IFERROR(H173,0)+IFERROR(SUMIF(DB_Savings!$A:$A,A173,DB_Savings!$F:$F),0)-IFERROR(SUMIF(DB_Withdrawals!$A:$A,A173,DB_Withdrawals!$G:$G),0)),"")</f>
        <v/>
      </c>
      <c r="N173" s="39" t="str">
        <f>IFERROR(IF(A173="","",MAX(0,M173-System_Config!$B$9)),"")</f>
        <v/>
      </c>
    </row>
    <row r="174" spans="1:14" ht="20.100000000000001" customHeight="1" x14ac:dyDescent="0.25">
      <c r="A174" s="34" t="str">
        <f>'NEW ACCOUNT'!A175</f>
        <v/>
      </c>
      <c r="B174" s="35" t="str">
        <f>IF('NEW ACCOUNT'!A175="","",'NEW ACCOUNT'!B175)</f>
        <v/>
      </c>
      <c r="C174" s="35" t="str">
        <f>IF('NEW ACCOUNT'!A175="","",'NEW ACCOUNT'!C175)</f>
        <v/>
      </c>
      <c r="D174" s="35" t="str">
        <f>IF('NEW ACCOUNT'!A175="","",'NEW ACCOUNT'!D175)</f>
        <v/>
      </c>
      <c r="E174" s="35" t="str">
        <f>IF('NEW ACCOUNT'!A175="","",'NEW ACCOUNT'!E175)</f>
        <v/>
      </c>
      <c r="F174" s="35" t="str">
        <f>IF('NEW ACCOUNT'!A175="","",'NEW ACCOUNT'!F175)</f>
        <v/>
      </c>
      <c r="G174" s="35" t="str">
        <f>IF('NEW ACCOUNT'!A175="","",'NEW ACCOUNT'!G175)</f>
        <v/>
      </c>
      <c r="H174" s="35" t="str">
        <f>IF('NEW ACCOUNT'!A175="","",'NEW ACCOUNT'!H175)</f>
        <v/>
      </c>
      <c r="I174" s="35" t="str">
        <f>IF('NEW ACCOUNT'!A175="","",'NEW ACCOUNT'!I175)</f>
        <v/>
      </c>
      <c r="J174" s="35" t="str">
        <f>IF('NEW ACCOUNT'!A175="","",'NEW ACCOUNT'!J175)</f>
        <v/>
      </c>
      <c r="K174" s="36" t="str">
        <f>IFERROR(IF(A174="","",SUMIF(DB_Savings!$A:$A,A174,DB_Savings!$F:$F)),"")</f>
        <v/>
      </c>
      <c r="L174" s="36" t="str">
        <f>IFERROR(IF(A174="","",SUMIF(DB_Withdrawals!$A:$A,A174,DB_Withdrawals!$G:$G)),"")</f>
        <v/>
      </c>
      <c r="M174" s="36" t="str">
        <f>IFERROR(IF(A174="","",IFERROR(H174,0)+IFERROR(SUMIF(DB_Savings!$A:$A,A174,DB_Savings!$F:$F),0)-IFERROR(SUMIF(DB_Withdrawals!$A:$A,A174,DB_Withdrawals!$G:$G),0)),"")</f>
        <v/>
      </c>
      <c r="N174" s="36" t="str">
        <f>IFERROR(IF(A174="","",MAX(0,M174-System_Config!$B$9)),"")</f>
        <v/>
      </c>
    </row>
    <row r="175" spans="1:14" ht="20.100000000000001" customHeight="1" x14ac:dyDescent="0.25">
      <c r="A175" s="37" t="str">
        <f>'NEW ACCOUNT'!A176</f>
        <v/>
      </c>
      <c r="B175" s="38" t="str">
        <f>IF('NEW ACCOUNT'!A176="","",'NEW ACCOUNT'!B176)</f>
        <v/>
      </c>
      <c r="C175" s="38" t="str">
        <f>IF('NEW ACCOUNT'!A176="","",'NEW ACCOUNT'!C176)</f>
        <v/>
      </c>
      <c r="D175" s="38" t="str">
        <f>IF('NEW ACCOUNT'!A176="","",'NEW ACCOUNT'!D176)</f>
        <v/>
      </c>
      <c r="E175" s="38" t="str">
        <f>IF('NEW ACCOUNT'!A176="","",'NEW ACCOUNT'!E176)</f>
        <v/>
      </c>
      <c r="F175" s="38" t="str">
        <f>IF('NEW ACCOUNT'!A176="","",'NEW ACCOUNT'!F176)</f>
        <v/>
      </c>
      <c r="G175" s="38" t="str">
        <f>IF('NEW ACCOUNT'!A176="","",'NEW ACCOUNT'!G176)</f>
        <v/>
      </c>
      <c r="H175" s="38" t="str">
        <f>IF('NEW ACCOUNT'!A176="","",'NEW ACCOUNT'!H176)</f>
        <v/>
      </c>
      <c r="I175" s="38" t="str">
        <f>IF('NEW ACCOUNT'!A176="","",'NEW ACCOUNT'!I176)</f>
        <v/>
      </c>
      <c r="J175" s="38" t="str">
        <f>IF('NEW ACCOUNT'!A176="","",'NEW ACCOUNT'!J176)</f>
        <v/>
      </c>
      <c r="K175" s="39" t="str">
        <f>IFERROR(IF(A175="","",SUMIF(DB_Savings!$A:$A,A175,DB_Savings!$F:$F)),"")</f>
        <v/>
      </c>
      <c r="L175" s="39" t="str">
        <f>IFERROR(IF(A175="","",SUMIF(DB_Withdrawals!$A:$A,A175,DB_Withdrawals!$G:$G)),"")</f>
        <v/>
      </c>
      <c r="M175" s="39" t="str">
        <f>IFERROR(IF(A175="","",IFERROR(H175,0)+IFERROR(SUMIF(DB_Savings!$A:$A,A175,DB_Savings!$F:$F),0)-IFERROR(SUMIF(DB_Withdrawals!$A:$A,A175,DB_Withdrawals!$G:$G),0)),"")</f>
        <v/>
      </c>
      <c r="N175" s="39" t="str">
        <f>IFERROR(IF(A175="","",MAX(0,M175-System_Config!$B$9)),"")</f>
        <v/>
      </c>
    </row>
    <row r="176" spans="1:14" ht="20.100000000000001" customHeight="1" x14ac:dyDescent="0.25">
      <c r="A176" s="34" t="str">
        <f>'NEW ACCOUNT'!A177</f>
        <v/>
      </c>
      <c r="B176" s="35" t="str">
        <f>IF('NEW ACCOUNT'!A177="","",'NEW ACCOUNT'!B177)</f>
        <v/>
      </c>
      <c r="C176" s="35" t="str">
        <f>IF('NEW ACCOUNT'!A177="","",'NEW ACCOUNT'!C177)</f>
        <v/>
      </c>
      <c r="D176" s="35" t="str">
        <f>IF('NEW ACCOUNT'!A177="","",'NEW ACCOUNT'!D177)</f>
        <v/>
      </c>
      <c r="E176" s="35" t="str">
        <f>IF('NEW ACCOUNT'!A177="","",'NEW ACCOUNT'!E177)</f>
        <v/>
      </c>
      <c r="F176" s="35" t="str">
        <f>IF('NEW ACCOUNT'!A177="","",'NEW ACCOUNT'!F177)</f>
        <v/>
      </c>
      <c r="G176" s="35" t="str">
        <f>IF('NEW ACCOUNT'!A177="","",'NEW ACCOUNT'!G177)</f>
        <v/>
      </c>
      <c r="H176" s="35" t="str">
        <f>IF('NEW ACCOUNT'!A177="","",'NEW ACCOUNT'!H177)</f>
        <v/>
      </c>
      <c r="I176" s="35" t="str">
        <f>IF('NEW ACCOUNT'!A177="","",'NEW ACCOUNT'!I177)</f>
        <v/>
      </c>
      <c r="J176" s="35" t="str">
        <f>IF('NEW ACCOUNT'!A177="","",'NEW ACCOUNT'!J177)</f>
        <v/>
      </c>
      <c r="K176" s="36" t="str">
        <f>IFERROR(IF(A176="","",SUMIF(DB_Savings!$A:$A,A176,DB_Savings!$F:$F)),"")</f>
        <v/>
      </c>
      <c r="L176" s="36" t="str">
        <f>IFERROR(IF(A176="","",SUMIF(DB_Withdrawals!$A:$A,A176,DB_Withdrawals!$G:$G)),"")</f>
        <v/>
      </c>
      <c r="M176" s="36" t="str">
        <f>IFERROR(IF(A176="","",IFERROR(H176,0)+IFERROR(SUMIF(DB_Savings!$A:$A,A176,DB_Savings!$F:$F),0)-IFERROR(SUMIF(DB_Withdrawals!$A:$A,A176,DB_Withdrawals!$G:$G),0)),"")</f>
        <v/>
      </c>
      <c r="N176" s="36" t="str">
        <f>IFERROR(IF(A176="","",MAX(0,M176-System_Config!$B$9)),"")</f>
        <v/>
      </c>
    </row>
    <row r="177" spans="1:14" ht="20.100000000000001" customHeight="1" x14ac:dyDescent="0.25">
      <c r="A177" s="37" t="str">
        <f>'NEW ACCOUNT'!A178</f>
        <v/>
      </c>
      <c r="B177" s="38" t="str">
        <f>IF('NEW ACCOUNT'!A178="","",'NEW ACCOUNT'!B178)</f>
        <v/>
      </c>
      <c r="C177" s="38" t="str">
        <f>IF('NEW ACCOUNT'!A178="","",'NEW ACCOUNT'!C178)</f>
        <v/>
      </c>
      <c r="D177" s="38" t="str">
        <f>IF('NEW ACCOUNT'!A178="","",'NEW ACCOUNT'!D178)</f>
        <v/>
      </c>
      <c r="E177" s="38" t="str">
        <f>IF('NEW ACCOUNT'!A178="","",'NEW ACCOUNT'!E178)</f>
        <v/>
      </c>
      <c r="F177" s="38" t="str">
        <f>IF('NEW ACCOUNT'!A178="","",'NEW ACCOUNT'!F178)</f>
        <v/>
      </c>
      <c r="G177" s="38" t="str">
        <f>IF('NEW ACCOUNT'!A178="","",'NEW ACCOUNT'!G178)</f>
        <v/>
      </c>
      <c r="H177" s="38" t="str">
        <f>IF('NEW ACCOUNT'!A178="","",'NEW ACCOUNT'!H178)</f>
        <v/>
      </c>
      <c r="I177" s="38" t="str">
        <f>IF('NEW ACCOUNT'!A178="","",'NEW ACCOUNT'!I178)</f>
        <v/>
      </c>
      <c r="J177" s="38" t="str">
        <f>IF('NEW ACCOUNT'!A178="","",'NEW ACCOUNT'!J178)</f>
        <v/>
      </c>
      <c r="K177" s="39" t="str">
        <f>IFERROR(IF(A177="","",SUMIF(DB_Savings!$A:$A,A177,DB_Savings!$F:$F)),"")</f>
        <v/>
      </c>
      <c r="L177" s="39" t="str">
        <f>IFERROR(IF(A177="","",SUMIF(DB_Withdrawals!$A:$A,A177,DB_Withdrawals!$G:$G)),"")</f>
        <v/>
      </c>
      <c r="M177" s="39" t="str">
        <f>IFERROR(IF(A177="","",IFERROR(H177,0)+IFERROR(SUMIF(DB_Savings!$A:$A,A177,DB_Savings!$F:$F),0)-IFERROR(SUMIF(DB_Withdrawals!$A:$A,A177,DB_Withdrawals!$G:$G),0)),"")</f>
        <v/>
      </c>
      <c r="N177" s="39" t="str">
        <f>IFERROR(IF(A177="","",MAX(0,M177-System_Config!$B$9)),"")</f>
        <v/>
      </c>
    </row>
    <row r="178" spans="1:14" ht="20.100000000000001" customHeight="1" x14ac:dyDescent="0.25">
      <c r="A178" s="34" t="str">
        <f>'NEW ACCOUNT'!A179</f>
        <v/>
      </c>
      <c r="B178" s="35" t="str">
        <f>IF('NEW ACCOUNT'!A179="","",'NEW ACCOUNT'!B179)</f>
        <v/>
      </c>
      <c r="C178" s="35" t="str">
        <f>IF('NEW ACCOUNT'!A179="","",'NEW ACCOUNT'!C179)</f>
        <v/>
      </c>
      <c r="D178" s="35" t="str">
        <f>IF('NEW ACCOUNT'!A179="","",'NEW ACCOUNT'!D179)</f>
        <v/>
      </c>
      <c r="E178" s="35" t="str">
        <f>IF('NEW ACCOUNT'!A179="","",'NEW ACCOUNT'!E179)</f>
        <v/>
      </c>
      <c r="F178" s="35" t="str">
        <f>IF('NEW ACCOUNT'!A179="","",'NEW ACCOUNT'!F179)</f>
        <v/>
      </c>
      <c r="G178" s="35" t="str">
        <f>IF('NEW ACCOUNT'!A179="","",'NEW ACCOUNT'!G179)</f>
        <v/>
      </c>
      <c r="H178" s="35" t="str">
        <f>IF('NEW ACCOUNT'!A179="","",'NEW ACCOUNT'!H179)</f>
        <v/>
      </c>
      <c r="I178" s="35" t="str">
        <f>IF('NEW ACCOUNT'!A179="","",'NEW ACCOUNT'!I179)</f>
        <v/>
      </c>
      <c r="J178" s="35" t="str">
        <f>IF('NEW ACCOUNT'!A179="","",'NEW ACCOUNT'!J179)</f>
        <v/>
      </c>
      <c r="K178" s="36" t="str">
        <f>IFERROR(IF(A178="","",SUMIF(DB_Savings!$A:$A,A178,DB_Savings!$F:$F)),"")</f>
        <v/>
      </c>
      <c r="L178" s="36" t="str">
        <f>IFERROR(IF(A178="","",SUMIF(DB_Withdrawals!$A:$A,A178,DB_Withdrawals!$G:$G)),"")</f>
        <v/>
      </c>
      <c r="M178" s="36" t="str">
        <f>IFERROR(IF(A178="","",IFERROR(H178,0)+IFERROR(SUMIF(DB_Savings!$A:$A,A178,DB_Savings!$F:$F),0)-IFERROR(SUMIF(DB_Withdrawals!$A:$A,A178,DB_Withdrawals!$G:$G),0)),"")</f>
        <v/>
      </c>
      <c r="N178" s="36" t="str">
        <f>IFERROR(IF(A178="","",MAX(0,M178-System_Config!$B$9)),"")</f>
        <v/>
      </c>
    </row>
    <row r="179" spans="1:14" ht="20.100000000000001" customHeight="1" x14ac:dyDescent="0.25">
      <c r="A179" s="37" t="str">
        <f>'NEW ACCOUNT'!A180</f>
        <v/>
      </c>
      <c r="B179" s="38" t="str">
        <f>IF('NEW ACCOUNT'!A180="","",'NEW ACCOUNT'!B180)</f>
        <v/>
      </c>
      <c r="C179" s="38" t="str">
        <f>IF('NEW ACCOUNT'!A180="","",'NEW ACCOUNT'!C180)</f>
        <v/>
      </c>
      <c r="D179" s="38" t="str">
        <f>IF('NEW ACCOUNT'!A180="","",'NEW ACCOUNT'!D180)</f>
        <v/>
      </c>
      <c r="E179" s="38" t="str">
        <f>IF('NEW ACCOUNT'!A180="","",'NEW ACCOUNT'!E180)</f>
        <v/>
      </c>
      <c r="F179" s="38" t="str">
        <f>IF('NEW ACCOUNT'!A180="","",'NEW ACCOUNT'!F180)</f>
        <v/>
      </c>
      <c r="G179" s="38" t="str">
        <f>IF('NEW ACCOUNT'!A180="","",'NEW ACCOUNT'!G180)</f>
        <v/>
      </c>
      <c r="H179" s="38" t="str">
        <f>IF('NEW ACCOUNT'!A180="","",'NEW ACCOUNT'!H180)</f>
        <v/>
      </c>
      <c r="I179" s="38" t="str">
        <f>IF('NEW ACCOUNT'!A180="","",'NEW ACCOUNT'!I180)</f>
        <v/>
      </c>
      <c r="J179" s="38" t="str">
        <f>IF('NEW ACCOUNT'!A180="","",'NEW ACCOUNT'!J180)</f>
        <v/>
      </c>
      <c r="K179" s="39" t="str">
        <f>IFERROR(IF(A179="","",SUMIF(DB_Savings!$A:$A,A179,DB_Savings!$F:$F)),"")</f>
        <v/>
      </c>
      <c r="L179" s="39" t="str">
        <f>IFERROR(IF(A179="","",SUMIF(DB_Withdrawals!$A:$A,A179,DB_Withdrawals!$G:$G)),"")</f>
        <v/>
      </c>
      <c r="M179" s="39" t="str">
        <f>IFERROR(IF(A179="","",IFERROR(H179,0)+IFERROR(SUMIF(DB_Savings!$A:$A,A179,DB_Savings!$F:$F),0)-IFERROR(SUMIF(DB_Withdrawals!$A:$A,A179,DB_Withdrawals!$G:$G),0)),"")</f>
        <v/>
      </c>
      <c r="N179" s="39" t="str">
        <f>IFERROR(IF(A179="","",MAX(0,M179-System_Config!$B$9)),"")</f>
        <v/>
      </c>
    </row>
    <row r="180" spans="1:14" ht="20.100000000000001" customHeight="1" x14ac:dyDescent="0.25">
      <c r="A180" s="34" t="str">
        <f>'NEW ACCOUNT'!A181</f>
        <v/>
      </c>
      <c r="B180" s="35" t="str">
        <f>IF('NEW ACCOUNT'!A181="","",'NEW ACCOUNT'!B181)</f>
        <v/>
      </c>
      <c r="C180" s="35" t="str">
        <f>IF('NEW ACCOUNT'!A181="","",'NEW ACCOUNT'!C181)</f>
        <v/>
      </c>
      <c r="D180" s="35" t="str">
        <f>IF('NEW ACCOUNT'!A181="","",'NEW ACCOUNT'!D181)</f>
        <v/>
      </c>
      <c r="E180" s="35" t="str">
        <f>IF('NEW ACCOUNT'!A181="","",'NEW ACCOUNT'!E181)</f>
        <v/>
      </c>
      <c r="F180" s="35" t="str">
        <f>IF('NEW ACCOUNT'!A181="","",'NEW ACCOUNT'!F181)</f>
        <v/>
      </c>
      <c r="G180" s="35" t="str">
        <f>IF('NEW ACCOUNT'!A181="","",'NEW ACCOUNT'!G181)</f>
        <v/>
      </c>
      <c r="H180" s="35" t="str">
        <f>IF('NEW ACCOUNT'!A181="","",'NEW ACCOUNT'!H181)</f>
        <v/>
      </c>
      <c r="I180" s="35" t="str">
        <f>IF('NEW ACCOUNT'!A181="","",'NEW ACCOUNT'!I181)</f>
        <v/>
      </c>
      <c r="J180" s="35" t="str">
        <f>IF('NEW ACCOUNT'!A181="","",'NEW ACCOUNT'!J181)</f>
        <v/>
      </c>
      <c r="K180" s="36" t="str">
        <f>IFERROR(IF(A180="","",SUMIF(DB_Savings!$A:$A,A180,DB_Savings!$F:$F)),"")</f>
        <v/>
      </c>
      <c r="L180" s="36" t="str">
        <f>IFERROR(IF(A180="","",SUMIF(DB_Withdrawals!$A:$A,A180,DB_Withdrawals!$G:$G)),"")</f>
        <v/>
      </c>
      <c r="M180" s="36" t="str">
        <f>IFERROR(IF(A180="","",IFERROR(H180,0)+IFERROR(SUMIF(DB_Savings!$A:$A,A180,DB_Savings!$F:$F),0)-IFERROR(SUMIF(DB_Withdrawals!$A:$A,A180,DB_Withdrawals!$G:$G),0)),"")</f>
        <v/>
      </c>
      <c r="N180" s="36" t="str">
        <f>IFERROR(IF(A180="","",MAX(0,M180-System_Config!$B$9)),"")</f>
        <v/>
      </c>
    </row>
    <row r="181" spans="1:14" ht="20.100000000000001" customHeight="1" x14ac:dyDescent="0.25">
      <c r="A181" s="37" t="str">
        <f>'NEW ACCOUNT'!A182</f>
        <v/>
      </c>
      <c r="B181" s="38" t="str">
        <f>IF('NEW ACCOUNT'!A182="","",'NEW ACCOUNT'!B182)</f>
        <v/>
      </c>
      <c r="C181" s="38" t="str">
        <f>IF('NEW ACCOUNT'!A182="","",'NEW ACCOUNT'!C182)</f>
        <v/>
      </c>
      <c r="D181" s="38" t="str">
        <f>IF('NEW ACCOUNT'!A182="","",'NEW ACCOUNT'!D182)</f>
        <v/>
      </c>
      <c r="E181" s="38" t="str">
        <f>IF('NEW ACCOUNT'!A182="","",'NEW ACCOUNT'!E182)</f>
        <v/>
      </c>
      <c r="F181" s="38" t="str">
        <f>IF('NEW ACCOUNT'!A182="","",'NEW ACCOUNT'!F182)</f>
        <v/>
      </c>
      <c r="G181" s="38" t="str">
        <f>IF('NEW ACCOUNT'!A182="","",'NEW ACCOUNT'!G182)</f>
        <v/>
      </c>
      <c r="H181" s="38" t="str">
        <f>IF('NEW ACCOUNT'!A182="","",'NEW ACCOUNT'!H182)</f>
        <v/>
      </c>
      <c r="I181" s="38" t="str">
        <f>IF('NEW ACCOUNT'!A182="","",'NEW ACCOUNT'!I182)</f>
        <v/>
      </c>
      <c r="J181" s="38" t="str">
        <f>IF('NEW ACCOUNT'!A182="","",'NEW ACCOUNT'!J182)</f>
        <v/>
      </c>
      <c r="K181" s="39" t="str">
        <f>IFERROR(IF(A181="","",SUMIF(DB_Savings!$A:$A,A181,DB_Savings!$F:$F)),"")</f>
        <v/>
      </c>
      <c r="L181" s="39" t="str">
        <f>IFERROR(IF(A181="","",SUMIF(DB_Withdrawals!$A:$A,A181,DB_Withdrawals!$G:$G)),"")</f>
        <v/>
      </c>
      <c r="M181" s="39" t="str">
        <f>IFERROR(IF(A181="","",IFERROR(H181,0)+IFERROR(SUMIF(DB_Savings!$A:$A,A181,DB_Savings!$F:$F),0)-IFERROR(SUMIF(DB_Withdrawals!$A:$A,A181,DB_Withdrawals!$G:$G),0)),"")</f>
        <v/>
      </c>
      <c r="N181" s="39" t="str">
        <f>IFERROR(IF(A181="","",MAX(0,M181-System_Config!$B$9)),"")</f>
        <v/>
      </c>
    </row>
    <row r="182" spans="1:14" ht="20.100000000000001" customHeight="1" x14ac:dyDescent="0.25">
      <c r="A182" s="34" t="str">
        <f>'NEW ACCOUNT'!A183</f>
        <v/>
      </c>
      <c r="B182" s="35" t="str">
        <f>IF('NEW ACCOUNT'!A183="","",'NEW ACCOUNT'!B183)</f>
        <v/>
      </c>
      <c r="C182" s="35" t="str">
        <f>IF('NEW ACCOUNT'!A183="","",'NEW ACCOUNT'!C183)</f>
        <v/>
      </c>
      <c r="D182" s="35" t="str">
        <f>IF('NEW ACCOUNT'!A183="","",'NEW ACCOUNT'!D183)</f>
        <v/>
      </c>
      <c r="E182" s="35" t="str">
        <f>IF('NEW ACCOUNT'!A183="","",'NEW ACCOUNT'!E183)</f>
        <v/>
      </c>
      <c r="F182" s="35" t="str">
        <f>IF('NEW ACCOUNT'!A183="","",'NEW ACCOUNT'!F183)</f>
        <v/>
      </c>
      <c r="G182" s="35" t="str">
        <f>IF('NEW ACCOUNT'!A183="","",'NEW ACCOUNT'!G183)</f>
        <v/>
      </c>
      <c r="H182" s="35" t="str">
        <f>IF('NEW ACCOUNT'!A183="","",'NEW ACCOUNT'!H183)</f>
        <v/>
      </c>
      <c r="I182" s="35" t="str">
        <f>IF('NEW ACCOUNT'!A183="","",'NEW ACCOUNT'!I183)</f>
        <v/>
      </c>
      <c r="J182" s="35" t="str">
        <f>IF('NEW ACCOUNT'!A183="","",'NEW ACCOUNT'!J183)</f>
        <v/>
      </c>
      <c r="K182" s="36" t="str">
        <f>IFERROR(IF(A182="","",SUMIF(DB_Savings!$A:$A,A182,DB_Savings!$F:$F)),"")</f>
        <v/>
      </c>
      <c r="L182" s="36" t="str">
        <f>IFERROR(IF(A182="","",SUMIF(DB_Withdrawals!$A:$A,A182,DB_Withdrawals!$G:$G)),"")</f>
        <v/>
      </c>
      <c r="M182" s="36" t="str">
        <f>IFERROR(IF(A182="","",IFERROR(H182,0)+IFERROR(SUMIF(DB_Savings!$A:$A,A182,DB_Savings!$F:$F),0)-IFERROR(SUMIF(DB_Withdrawals!$A:$A,A182,DB_Withdrawals!$G:$G),0)),"")</f>
        <v/>
      </c>
      <c r="N182" s="36" t="str">
        <f>IFERROR(IF(A182="","",MAX(0,M182-System_Config!$B$9)),"")</f>
        <v/>
      </c>
    </row>
    <row r="183" spans="1:14" ht="20.100000000000001" customHeight="1" x14ac:dyDescent="0.25">
      <c r="A183" s="37" t="str">
        <f>'NEW ACCOUNT'!A184</f>
        <v/>
      </c>
      <c r="B183" s="38" t="str">
        <f>IF('NEW ACCOUNT'!A184="","",'NEW ACCOUNT'!B184)</f>
        <v/>
      </c>
      <c r="C183" s="38" t="str">
        <f>IF('NEW ACCOUNT'!A184="","",'NEW ACCOUNT'!C184)</f>
        <v/>
      </c>
      <c r="D183" s="38" t="str">
        <f>IF('NEW ACCOUNT'!A184="","",'NEW ACCOUNT'!D184)</f>
        <v/>
      </c>
      <c r="E183" s="38" t="str">
        <f>IF('NEW ACCOUNT'!A184="","",'NEW ACCOUNT'!E184)</f>
        <v/>
      </c>
      <c r="F183" s="38" t="str">
        <f>IF('NEW ACCOUNT'!A184="","",'NEW ACCOUNT'!F184)</f>
        <v/>
      </c>
      <c r="G183" s="38" t="str">
        <f>IF('NEW ACCOUNT'!A184="","",'NEW ACCOUNT'!G184)</f>
        <v/>
      </c>
      <c r="H183" s="38" t="str">
        <f>IF('NEW ACCOUNT'!A184="","",'NEW ACCOUNT'!H184)</f>
        <v/>
      </c>
      <c r="I183" s="38" t="str">
        <f>IF('NEW ACCOUNT'!A184="","",'NEW ACCOUNT'!I184)</f>
        <v/>
      </c>
      <c r="J183" s="38" t="str">
        <f>IF('NEW ACCOUNT'!A184="","",'NEW ACCOUNT'!J184)</f>
        <v/>
      </c>
      <c r="K183" s="39" t="str">
        <f>IFERROR(IF(A183="","",SUMIF(DB_Savings!$A:$A,A183,DB_Savings!$F:$F)),"")</f>
        <v/>
      </c>
      <c r="L183" s="39" t="str">
        <f>IFERROR(IF(A183="","",SUMIF(DB_Withdrawals!$A:$A,A183,DB_Withdrawals!$G:$G)),"")</f>
        <v/>
      </c>
      <c r="M183" s="39" t="str">
        <f>IFERROR(IF(A183="","",IFERROR(H183,0)+IFERROR(SUMIF(DB_Savings!$A:$A,A183,DB_Savings!$F:$F),0)-IFERROR(SUMIF(DB_Withdrawals!$A:$A,A183,DB_Withdrawals!$G:$G),0)),"")</f>
        <v/>
      </c>
      <c r="N183" s="39" t="str">
        <f>IFERROR(IF(A183="","",MAX(0,M183-System_Config!$B$9)),"")</f>
        <v/>
      </c>
    </row>
    <row r="184" spans="1:14" ht="20.100000000000001" customHeight="1" x14ac:dyDescent="0.25">
      <c r="A184" s="34" t="str">
        <f>'NEW ACCOUNT'!A185</f>
        <v/>
      </c>
      <c r="B184" s="35" t="str">
        <f>IF('NEW ACCOUNT'!A185="","",'NEW ACCOUNT'!B185)</f>
        <v/>
      </c>
      <c r="C184" s="35" t="str">
        <f>IF('NEW ACCOUNT'!A185="","",'NEW ACCOUNT'!C185)</f>
        <v/>
      </c>
      <c r="D184" s="35" t="str">
        <f>IF('NEW ACCOUNT'!A185="","",'NEW ACCOUNT'!D185)</f>
        <v/>
      </c>
      <c r="E184" s="35" t="str">
        <f>IF('NEW ACCOUNT'!A185="","",'NEW ACCOUNT'!E185)</f>
        <v/>
      </c>
      <c r="F184" s="35" t="str">
        <f>IF('NEW ACCOUNT'!A185="","",'NEW ACCOUNT'!F185)</f>
        <v/>
      </c>
      <c r="G184" s="35" t="str">
        <f>IF('NEW ACCOUNT'!A185="","",'NEW ACCOUNT'!G185)</f>
        <v/>
      </c>
      <c r="H184" s="35" t="str">
        <f>IF('NEW ACCOUNT'!A185="","",'NEW ACCOUNT'!H185)</f>
        <v/>
      </c>
      <c r="I184" s="35" t="str">
        <f>IF('NEW ACCOUNT'!A185="","",'NEW ACCOUNT'!I185)</f>
        <v/>
      </c>
      <c r="J184" s="35" t="str">
        <f>IF('NEW ACCOUNT'!A185="","",'NEW ACCOUNT'!J185)</f>
        <v/>
      </c>
      <c r="K184" s="36" t="str">
        <f>IFERROR(IF(A184="","",SUMIF(DB_Savings!$A:$A,A184,DB_Savings!$F:$F)),"")</f>
        <v/>
      </c>
      <c r="L184" s="36" t="str">
        <f>IFERROR(IF(A184="","",SUMIF(DB_Withdrawals!$A:$A,A184,DB_Withdrawals!$G:$G)),"")</f>
        <v/>
      </c>
      <c r="M184" s="36" t="str">
        <f>IFERROR(IF(A184="","",IFERROR(H184,0)+IFERROR(SUMIF(DB_Savings!$A:$A,A184,DB_Savings!$F:$F),0)-IFERROR(SUMIF(DB_Withdrawals!$A:$A,A184,DB_Withdrawals!$G:$G),0)),"")</f>
        <v/>
      </c>
      <c r="N184" s="36" t="str">
        <f>IFERROR(IF(A184="","",MAX(0,M184-System_Config!$B$9)),"")</f>
        <v/>
      </c>
    </row>
    <row r="185" spans="1:14" ht="20.100000000000001" customHeight="1" x14ac:dyDescent="0.25">
      <c r="A185" s="37" t="str">
        <f>'NEW ACCOUNT'!A186</f>
        <v/>
      </c>
      <c r="B185" s="38" t="str">
        <f>IF('NEW ACCOUNT'!A186="","",'NEW ACCOUNT'!B186)</f>
        <v/>
      </c>
      <c r="C185" s="38" t="str">
        <f>IF('NEW ACCOUNT'!A186="","",'NEW ACCOUNT'!C186)</f>
        <v/>
      </c>
      <c r="D185" s="38" t="str">
        <f>IF('NEW ACCOUNT'!A186="","",'NEW ACCOUNT'!D186)</f>
        <v/>
      </c>
      <c r="E185" s="38" t="str">
        <f>IF('NEW ACCOUNT'!A186="","",'NEW ACCOUNT'!E186)</f>
        <v/>
      </c>
      <c r="F185" s="38" t="str">
        <f>IF('NEW ACCOUNT'!A186="","",'NEW ACCOUNT'!F186)</f>
        <v/>
      </c>
      <c r="G185" s="38" t="str">
        <f>IF('NEW ACCOUNT'!A186="","",'NEW ACCOUNT'!G186)</f>
        <v/>
      </c>
      <c r="H185" s="38" t="str">
        <f>IF('NEW ACCOUNT'!A186="","",'NEW ACCOUNT'!H186)</f>
        <v/>
      </c>
      <c r="I185" s="38" t="str">
        <f>IF('NEW ACCOUNT'!A186="","",'NEW ACCOUNT'!I186)</f>
        <v/>
      </c>
      <c r="J185" s="38" t="str">
        <f>IF('NEW ACCOUNT'!A186="","",'NEW ACCOUNT'!J186)</f>
        <v/>
      </c>
      <c r="K185" s="39" t="str">
        <f>IFERROR(IF(A185="","",SUMIF(DB_Savings!$A:$A,A185,DB_Savings!$F:$F)),"")</f>
        <v/>
      </c>
      <c r="L185" s="39" t="str">
        <f>IFERROR(IF(A185="","",SUMIF(DB_Withdrawals!$A:$A,A185,DB_Withdrawals!$G:$G)),"")</f>
        <v/>
      </c>
      <c r="M185" s="39" t="str">
        <f>IFERROR(IF(A185="","",IFERROR(H185,0)+IFERROR(SUMIF(DB_Savings!$A:$A,A185,DB_Savings!$F:$F),0)-IFERROR(SUMIF(DB_Withdrawals!$A:$A,A185,DB_Withdrawals!$G:$G),0)),"")</f>
        <v/>
      </c>
      <c r="N185" s="39" t="str">
        <f>IFERROR(IF(A185="","",MAX(0,M185-System_Config!$B$9)),"")</f>
        <v/>
      </c>
    </row>
    <row r="186" spans="1:14" ht="20.100000000000001" customHeight="1" x14ac:dyDescent="0.25">
      <c r="A186" s="34" t="str">
        <f>'NEW ACCOUNT'!A187</f>
        <v/>
      </c>
      <c r="B186" s="35" t="str">
        <f>IF('NEW ACCOUNT'!A187="","",'NEW ACCOUNT'!B187)</f>
        <v/>
      </c>
      <c r="C186" s="35" t="str">
        <f>IF('NEW ACCOUNT'!A187="","",'NEW ACCOUNT'!C187)</f>
        <v/>
      </c>
      <c r="D186" s="35" t="str">
        <f>IF('NEW ACCOUNT'!A187="","",'NEW ACCOUNT'!D187)</f>
        <v/>
      </c>
      <c r="E186" s="35" t="str">
        <f>IF('NEW ACCOUNT'!A187="","",'NEW ACCOUNT'!E187)</f>
        <v/>
      </c>
      <c r="F186" s="35" t="str">
        <f>IF('NEW ACCOUNT'!A187="","",'NEW ACCOUNT'!F187)</f>
        <v/>
      </c>
      <c r="G186" s="35" t="str">
        <f>IF('NEW ACCOUNT'!A187="","",'NEW ACCOUNT'!G187)</f>
        <v/>
      </c>
      <c r="H186" s="35" t="str">
        <f>IF('NEW ACCOUNT'!A187="","",'NEW ACCOUNT'!H187)</f>
        <v/>
      </c>
      <c r="I186" s="35" t="str">
        <f>IF('NEW ACCOUNT'!A187="","",'NEW ACCOUNT'!I187)</f>
        <v/>
      </c>
      <c r="J186" s="35" t="str">
        <f>IF('NEW ACCOUNT'!A187="","",'NEW ACCOUNT'!J187)</f>
        <v/>
      </c>
      <c r="K186" s="36" t="str">
        <f>IFERROR(IF(A186="","",SUMIF(DB_Savings!$A:$A,A186,DB_Savings!$F:$F)),"")</f>
        <v/>
      </c>
      <c r="L186" s="36" t="str">
        <f>IFERROR(IF(A186="","",SUMIF(DB_Withdrawals!$A:$A,A186,DB_Withdrawals!$G:$G)),"")</f>
        <v/>
      </c>
      <c r="M186" s="36" t="str">
        <f>IFERROR(IF(A186="","",IFERROR(H186,0)+IFERROR(SUMIF(DB_Savings!$A:$A,A186,DB_Savings!$F:$F),0)-IFERROR(SUMIF(DB_Withdrawals!$A:$A,A186,DB_Withdrawals!$G:$G),0)),"")</f>
        <v/>
      </c>
      <c r="N186" s="36" t="str">
        <f>IFERROR(IF(A186="","",MAX(0,M186-System_Config!$B$9)),"")</f>
        <v/>
      </c>
    </row>
    <row r="187" spans="1:14" ht="20.100000000000001" customHeight="1" x14ac:dyDescent="0.25">
      <c r="A187" s="37" t="str">
        <f>'NEW ACCOUNT'!A188</f>
        <v/>
      </c>
      <c r="B187" s="38" t="str">
        <f>IF('NEW ACCOUNT'!A188="","",'NEW ACCOUNT'!B188)</f>
        <v/>
      </c>
      <c r="C187" s="38" t="str">
        <f>IF('NEW ACCOUNT'!A188="","",'NEW ACCOUNT'!C188)</f>
        <v/>
      </c>
      <c r="D187" s="38" t="str">
        <f>IF('NEW ACCOUNT'!A188="","",'NEW ACCOUNT'!D188)</f>
        <v/>
      </c>
      <c r="E187" s="38" t="str">
        <f>IF('NEW ACCOUNT'!A188="","",'NEW ACCOUNT'!E188)</f>
        <v/>
      </c>
      <c r="F187" s="38" t="str">
        <f>IF('NEW ACCOUNT'!A188="","",'NEW ACCOUNT'!F188)</f>
        <v/>
      </c>
      <c r="G187" s="38" t="str">
        <f>IF('NEW ACCOUNT'!A188="","",'NEW ACCOUNT'!G188)</f>
        <v/>
      </c>
      <c r="H187" s="38" t="str">
        <f>IF('NEW ACCOUNT'!A188="","",'NEW ACCOUNT'!H188)</f>
        <v/>
      </c>
      <c r="I187" s="38" t="str">
        <f>IF('NEW ACCOUNT'!A188="","",'NEW ACCOUNT'!I188)</f>
        <v/>
      </c>
      <c r="J187" s="38" t="str">
        <f>IF('NEW ACCOUNT'!A188="","",'NEW ACCOUNT'!J188)</f>
        <v/>
      </c>
      <c r="K187" s="39" t="str">
        <f>IFERROR(IF(A187="","",SUMIF(DB_Savings!$A:$A,A187,DB_Savings!$F:$F)),"")</f>
        <v/>
      </c>
      <c r="L187" s="39" t="str">
        <f>IFERROR(IF(A187="","",SUMIF(DB_Withdrawals!$A:$A,A187,DB_Withdrawals!$G:$G)),"")</f>
        <v/>
      </c>
      <c r="M187" s="39" t="str">
        <f>IFERROR(IF(A187="","",IFERROR(H187,0)+IFERROR(SUMIF(DB_Savings!$A:$A,A187,DB_Savings!$F:$F),0)-IFERROR(SUMIF(DB_Withdrawals!$A:$A,A187,DB_Withdrawals!$G:$G),0)),"")</f>
        <v/>
      </c>
      <c r="N187" s="39" t="str">
        <f>IFERROR(IF(A187="","",MAX(0,M187-System_Config!$B$9)),"")</f>
        <v/>
      </c>
    </row>
    <row r="188" spans="1:14" ht="20.100000000000001" customHeight="1" x14ac:dyDescent="0.25">
      <c r="A188" s="34" t="str">
        <f>'NEW ACCOUNT'!A189</f>
        <v/>
      </c>
      <c r="B188" s="35" t="str">
        <f>IF('NEW ACCOUNT'!A189="","",'NEW ACCOUNT'!B189)</f>
        <v/>
      </c>
      <c r="C188" s="35" t="str">
        <f>IF('NEW ACCOUNT'!A189="","",'NEW ACCOUNT'!C189)</f>
        <v/>
      </c>
      <c r="D188" s="35" t="str">
        <f>IF('NEW ACCOUNT'!A189="","",'NEW ACCOUNT'!D189)</f>
        <v/>
      </c>
      <c r="E188" s="35" t="str">
        <f>IF('NEW ACCOUNT'!A189="","",'NEW ACCOUNT'!E189)</f>
        <v/>
      </c>
      <c r="F188" s="35" t="str">
        <f>IF('NEW ACCOUNT'!A189="","",'NEW ACCOUNT'!F189)</f>
        <v/>
      </c>
      <c r="G188" s="35" t="str">
        <f>IF('NEW ACCOUNT'!A189="","",'NEW ACCOUNT'!G189)</f>
        <v/>
      </c>
      <c r="H188" s="35" t="str">
        <f>IF('NEW ACCOUNT'!A189="","",'NEW ACCOUNT'!H189)</f>
        <v/>
      </c>
      <c r="I188" s="35" t="str">
        <f>IF('NEW ACCOUNT'!A189="","",'NEW ACCOUNT'!I189)</f>
        <v/>
      </c>
      <c r="J188" s="35" t="str">
        <f>IF('NEW ACCOUNT'!A189="","",'NEW ACCOUNT'!J189)</f>
        <v/>
      </c>
      <c r="K188" s="36" t="str">
        <f>IFERROR(IF(A188="","",SUMIF(DB_Savings!$A:$A,A188,DB_Savings!$F:$F)),"")</f>
        <v/>
      </c>
      <c r="L188" s="36" t="str">
        <f>IFERROR(IF(A188="","",SUMIF(DB_Withdrawals!$A:$A,A188,DB_Withdrawals!$G:$G)),"")</f>
        <v/>
      </c>
      <c r="M188" s="36" t="str">
        <f>IFERROR(IF(A188="","",IFERROR(H188,0)+IFERROR(SUMIF(DB_Savings!$A:$A,A188,DB_Savings!$F:$F),0)-IFERROR(SUMIF(DB_Withdrawals!$A:$A,A188,DB_Withdrawals!$G:$G),0)),"")</f>
        <v/>
      </c>
      <c r="N188" s="36" t="str">
        <f>IFERROR(IF(A188="","",MAX(0,M188-System_Config!$B$9)),"")</f>
        <v/>
      </c>
    </row>
    <row r="189" spans="1:14" ht="20.100000000000001" customHeight="1" x14ac:dyDescent="0.25">
      <c r="A189" s="37" t="str">
        <f>'NEW ACCOUNT'!A190</f>
        <v/>
      </c>
      <c r="B189" s="38" t="str">
        <f>IF('NEW ACCOUNT'!A190="","",'NEW ACCOUNT'!B190)</f>
        <v/>
      </c>
      <c r="C189" s="38" t="str">
        <f>IF('NEW ACCOUNT'!A190="","",'NEW ACCOUNT'!C190)</f>
        <v/>
      </c>
      <c r="D189" s="38" t="str">
        <f>IF('NEW ACCOUNT'!A190="","",'NEW ACCOUNT'!D190)</f>
        <v/>
      </c>
      <c r="E189" s="38" t="str">
        <f>IF('NEW ACCOUNT'!A190="","",'NEW ACCOUNT'!E190)</f>
        <v/>
      </c>
      <c r="F189" s="38" t="str">
        <f>IF('NEW ACCOUNT'!A190="","",'NEW ACCOUNT'!F190)</f>
        <v/>
      </c>
      <c r="G189" s="38" t="str">
        <f>IF('NEW ACCOUNT'!A190="","",'NEW ACCOUNT'!G190)</f>
        <v/>
      </c>
      <c r="H189" s="38" t="str">
        <f>IF('NEW ACCOUNT'!A190="","",'NEW ACCOUNT'!H190)</f>
        <v/>
      </c>
      <c r="I189" s="38" t="str">
        <f>IF('NEW ACCOUNT'!A190="","",'NEW ACCOUNT'!I190)</f>
        <v/>
      </c>
      <c r="J189" s="38" t="str">
        <f>IF('NEW ACCOUNT'!A190="","",'NEW ACCOUNT'!J190)</f>
        <v/>
      </c>
      <c r="K189" s="39" t="str">
        <f>IFERROR(IF(A189="","",SUMIF(DB_Savings!$A:$A,A189,DB_Savings!$F:$F)),"")</f>
        <v/>
      </c>
      <c r="L189" s="39" t="str">
        <f>IFERROR(IF(A189="","",SUMIF(DB_Withdrawals!$A:$A,A189,DB_Withdrawals!$G:$G)),"")</f>
        <v/>
      </c>
      <c r="M189" s="39" t="str">
        <f>IFERROR(IF(A189="","",IFERROR(H189,0)+IFERROR(SUMIF(DB_Savings!$A:$A,A189,DB_Savings!$F:$F),0)-IFERROR(SUMIF(DB_Withdrawals!$A:$A,A189,DB_Withdrawals!$G:$G),0)),"")</f>
        <v/>
      </c>
      <c r="N189" s="39" t="str">
        <f>IFERROR(IF(A189="","",MAX(0,M189-System_Config!$B$9)),"")</f>
        <v/>
      </c>
    </row>
    <row r="190" spans="1:14" ht="20.100000000000001" customHeight="1" x14ac:dyDescent="0.25">
      <c r="A190" s="34" t="str">
        <f>'NEW ACCOUNT'!A191</f>
        <v/>
      </c>
      <c r="B190" s="35" t="str">
        <f>IF('NEW ACCOUNT'!A191="","",'NEW ACCOUNT'!B191)</f>
        <v/>
      </c>
      <c r="C190" s="35" t="str">
        <f>IF('NEW ACCOUNT'!A191="","",'NEW ACCOUNT'!C191)</f>
        <v/>
      </c>
      <c r="D190" s="35" t="str">
        <f>IF('NEW ACCOUNT'!A191="","",'NEW ACCOUNT'!D191)</f>
        <v/>
      </c>
      <c r="E190" s="35" t="str">
        <f>IF('NEW ACCOUNT'!A191="","",'NEW ACCOUNT'!E191)</f>
        <v/>
      </c>
      <c r="F190" s="35" t="str">
        <f>IF('NEW ACCOUNT'!A191="","",'NEW ACCOUNT'!F191)</f>
        <v/>
      </c>
      <c r="G190" s="35" t="str">
        <f>IF('NEW ACCOUNT'!A191="","",'NEW ACCOUNT'!G191)</f>
        <v/>
      </c>
      <c r="H190" s="35" t="str">
        <f>IF('NEW ACCOUNT'!A191="","",'NEW ACCOUNT'!H191)</f>
        <v/>
      </c>
      <c r="I190" s="35" t="str">
        <f>IF('NEW ACCOUNT'!A191="","",'NEW ACCOUNT'!I191)</f>
        <v/>
      </c>
      <c r="J190" s="35" t="str">
        <f>IF('NEW ACCOUNT'!A191="","",'NEW ACCOUNT'!J191)</f>
        <v/>
      </c>
      <c r="K190" s="36" t="str">
        <f>IFERROR(IF(A190="","",SUMIF(DB_Savings!$A:$A,A190,DB_Savings!$F:$F)),"")</f>
        <v/>
      </c>
      <c r="L190" s="36" t="str">
        <f>IFERROR(IF(A190="","",SUMIF(DB_Withdrawals!$A:$A,A190,DB_Withdrawals!$G:$G)),"")</f>
        <v/>
      </c>
      <c r="M190" s="36" t="str">
        <f>IFERROR(IF(A190="","",IFERROR(H190,0)+IFERROR(SUMIF(DB_Savings!$A:$A,A190,DB_Savings!$F:$F),0)-IFERROR(SUMIF(DB_Withdrawals!$A:$A,A190,DB_Withdrawals!$G:$G),0)),"")</f>
        <v/>
      </c>
      <c r="N190" s="36" t="str">
        <f>IFERROR(IF(A190="","",MAX(0,M190-System_Config!$B$9)),"")</f>
        <v/>
      </c>
    </row>
    <row r="191" spans="1:14" ht="20.100000000000001" customHeight="1" x14ac:dyDescent="0.25">
      <c r="A191" s="37" t="str">
        <f>'NEW ACCOUNT'!A192</f>
        <v/>
      </c>
      <c r="B191" s="38" t="str">
        <f>IF('NEW ACCOUNT'!A192="","",'NEW ACCOUNT'!B192)</f>
        <v/>
      </c>
      <c r="C191" s="38" t="str">
        <f>IF('NEW ACCOUNT'!A192="","",'NEW ACCOUNT'!C192)</f>
        <v/>
      </c>
      <c r="D191" s="38" t="str">
        <f>IF('NEW ACCOUNT'!A192="","",'NEW ACCOUNT'!D192)</f>
        <v/>
      </c>
      <c r="E191" s="38" t="str">
        <f>IF('NEW ACCOUNT'!A192="","",'NEW ACCOUNT'!E192)</f>
        <v/>
      </c>
      <c r="F191" s="38" t="str">
        <f>IF('NEW ACCOUNT'!A192="","",'NEW ACCOUNT'!F192)</f>
        <v/>
      </c>
      <c r="G191" s="38" t="str">
        <f>IF('NEW ACCOUNT'!A192="","",'NEW ACCOUNT'!G192)</f>
        <v/>
      </c>
      <c r="H191" s="38" t="str">
        <f>IF('NEW ACCOUNT'!A192="","",'NEW ACCOUNT'!H192)</f>
        <v/>
      </c>
      <c r="I191" s="38" t="str">
        <f>IF('NEW ACCOUNT'!A192="","",'NEW ACCOUNT'!I192)</f>
        <v/>
      </c>
      <c r="J191" s="38" t="str">
        <f>IF('NEW ACCOUNT'!A192="","",'NEW ACCOUNT'!J192)</f>
        <v/>
      </c>
      <c r="K191" s="39" t="str">
        <f>IFERROR(IF(A191="","",SUMIF(DB_Savings!$A:$A,A191,DB_Savings!$F:$F)),"")</f>
        <v/>
      </c>
      <c r="L191" s="39" t="str">
        <f>IFERROR(IF(A191="","",SUMIF(DB_Withdrawals!$A:$A,A191,DB_Withdrawals!$G:$G)),"")</f>
        <v/>
      </c>
      <c r="M191" s="39" t="str">
        <f>IFERROR(IF(A191="","",IFERROR(H191,0)+IFERROR(SUMIF(DB_Savings!$A:$A,A191,DB_Savings!$F:$F),0)-IFERROR(SUMIF(DB_Withdrawals!$A:$A,A191,DB_Withdrawals!$G:$G),0)),"")</f>
        <v/>
      </c>
      <c r="N191" s="39" t="str">
        <f>IFERROR(IF(A191="","",MAX(0,M191-System_Config!$B$9)),"")</f>
        <v/>
      </c>
    </row>
    <row r="192" spans="1:14" ht="20.100000000000001" customHeight="1" x14ac:dyDescent="0.25">
      <c r="A192" s="34" t="str">
        <f>'NEW ACCOUNT'!A193</f>
        <v/>
      </c>
      <c r="B192" s="35" t="str">
        <f>IF('NEW ACCOUNT'!A193="","",'NEW ACCOUNT'!B193)</f>
        <v/>
      </c>
      <c r="C192" s="35" t="str">
        <f>IF('NEW ACCOUNT'!A193="","",'NEW ACCOUNT'!C193)</f>
        <v/>
      </c>
      <c r="D192" s="35" t="str">
        <f>IF('NEW ACCOUNT'!A193="","",'NEW ACCOUNT'!D193)</f>
        <v/>
      </c>
      <c r="E192" s="35" t="str">
        <f>IF('NEW ACCOUNT'!A193="","",'NEW ACCOUNT'!E193)</f>
        <v/>
      </c>
      <c r="F192" s="35" t="str">
        <f>IF('NEW ACCOUNT'!A193="","",'NEW ACCOUNT'!F193)</f>
        <v/>
      </c>
      <c r="G192" s="35" t="str">
        <f>IF('NEW ACCOUNT'!A193="","",'NEW ACCOUNT'!G193)</f>
        <v/>
      </c>
      <c r="H192" s="35" t="str">
        <f>IF('NEW ACCOUNT'!A193="","",'NEW ACCOUNT'!H193)</f>
        <v/>
      </c>
      <c r="I192" s="35" t="str">
        <f>IF('NEW ACCOUNT'!A193="","",'NEW ACCOUNT'!I193)</f>
        <v/>
      </c>
      <c r="J192" s="35" t="str">
        <f>IF('NEW ACCOUNT'!A193="","",'NEW ACCOUNT'!J193)</f>
        <v/>
      </c>
      <c r="K192" s="36" t="str">
        <f>IFERROR(IF(A192="","",SUMIF(DB_Savings!$A:$A,A192,DB_Savings!$F:$F)),"")</f>
        <v/>
      </c>
      <c r="L192" s="36" t="str">
        <f>IFERROR(IF(A192="","",SUMIF(DB_Withdrawals!$A:$A,A192,DB_Withdrawals!$G:$G)),"")</f>
        <v/>
      </c>
      <c r="M192" s="36" t="str">
        <f>IFERROR(IF(A192="","",IFERROR(H192,0)+IFERROR(SUMIF(DB_Savings!$A:$A,A192,DB_Savings!$F:$F),0)-IFERROR(SUMIF(DB_Withdrawals!$A:$A,A192,DB_Withdrawals!$G:$G),0)),"")</f>
        <v/>
      </c>
      <c r="N192" s="36" t="str">
        <f>IFERROR(IF(A192="","",MAX(0,M192-System_Config!$B$9)),"")</f>
        <v/>
      </c>
    </row>
    <row r="193" spans="1:14" ht="20.100000000000001" customHeight="1" x14ac:dyDescent="0.25">
      <c r="A193" s="37" t="str">
        <f>'NEW ACCOUNT'!A194</f>
        <v/>
      </c>
      <c r="B193" s="38" t="str">
        <f>IF('NEW ACCOUNT'!A194="","",'NEW ACCOUNT'!B194)</f>
        <v/>
      </c>
      <c r="C193" s="38" t="str">
        <f>IF('NEW ACCOUNT'!A194="","",'NEW ACCOUNT'!C194)</f>
        <v/>
      </c>
      <c r="D193" s="38" t="str">
        <f>IF('NEW ACCOUNT'!A194="","",'NEW ACCOUNT'!D194)</f>
        <v/>
      </c>
      <c r="E193" s="38" t="str">
        <f>IF('NEW ACCOUNT'!A194="","",'NEW ACCOUNT'!E194)</f>
        <v/>
      </c>
      <c r="F193" s="38" t="str">
        <f>IF('NEW ACCOUNT'!A194="","",'NEW ACCOUNT'!F194)</f>
        <v/>
      </c>
      <c r="G193" s="38" t="str">
        <f>IF('NEW ACCOUNT'!A194="","",'NEW ACCOUNT'!G194)</f>
        <v/>
      </c>
      <c r="H193" s="38" t="str">
        <f>IF('NEW ACCOUNT'!A194="","",'NEW ACCOUNT'!H194)</f>
        <v/>
      </c>
      <c r="I193" s="38" t="str">
        <f>IF('NEW ACCOUNT'!A194="","",'NEW ACCOUNT'!I194)</f>
        <v/>
      </c>
      <c r="J193" s="38" t="str">
        <f>IF('NEW ACCOUNT'!A194="","",'NEW ACCOUNT'!J194)</f>
        <v/>
      </c>
      <c r="K193" s="39" t="str">
        <f>IFERROR(IF(A193="","",SUMIF(DB_Savings!$A:$A,A193,DB_Savings!$F:$F)),"")</f>
        <v/>
      </c>
      <c r="L193" s="39" t="str">
        <f>IFERROR(IF(A193="","",SUMIF(DB_Withdrawals!$A:$A,A193,DB_Withdrawals!$G:$G)),"")</f>
        <v/>
      </c>
      <c r="M193" s="39" t="str">
        <f>IFERROR(IF(A193="","",IFERROR(H193,0)+IFERROR(SUMIF(DB_Savings!$A:$A,A193,DB_Savings!$F:$F),0)-IFERROR(SUMIF(DB_Withdrawals!$A:$A,A193,DB_Withdrawals!$G:$G),0)),"")</f>
        <v/>
      </c>
      <c r="N193" s="39" t="str">
        <f>IFERROR(IF(A193="","",MAX(0,M193-System_Config!$B$9)),"")</f>
        <v/>
      </c>
    </row>
    <row r="194" spans="1:14" ht="20.100000000000001" customHeight="1" x14ac:dyDescent="0.25">
      <c r="A194" s="34" t="str">
        <f>'NEW ACCOUNT'!A195</f>
        <v/>
      </c>
      <c r="B194" s="35" t="str">
        <f>IF('NEW ACCOUNT'!A195="","",'NEW ACCOUNT'!B195)</f>
        <v/>
      </c>
      <c r="C194" s="35" t="str">
        <f>IF('NEW ACCOUNT'!A195="","",'NEW ACCOUNT'!C195)</f>
        <v/>
      </c>
      <c r="D194" s="35" t="str">
        <f>IF('NEW ACCOUNT'!A195="","",'NEW ACCOUNT'!D195)</f>
        <v/>
      </c>
      <c r="E194" s="35" t="str">
        <f>IF('NEW ACCOUNT'!A195="","",'NEW ACCOUNT'!E195)</f>
        <v/>
      </c>
      <c r="F194" s="35" t="str">
        <f>IF('NEW ACCOUNT'!A195="","",'NEW ACCOUNT'!F195)</f>
        <v/>
      </c>
      <c r="G194" s="35" t="str">
        <f>IF('NEW ACCOUNT'!A195="","",'NEW ACCOUNT'!G195)</f>
        <v/>
      </c>
      <c r="H194" s="35" t="str">
        <f>IF('NEW ACCOUNT'!A195="","",'NEW ACCOUNT'!H195)</f>
        <v/>
      </c>
      <c r="I194" s="35" t="str">
        <f>IF('NEW ACCOUNT'!A195="","",'NEW ACCOUNT'!I195)</f>
        <v/>
      </c>
      <c r="J194" s="35" t="str">
        <f>IF('NEW ACCOUNT'!A195="","",'NEW ACCOUNT'!J195)</f>
        <v/>
      </c>
      <c r="K194" s="36" t="str">
        <f>IFERROR(IF(A194="","",SUMIF(DB_Savings!$A:$A,A194,DB_Savings!$F:$F)),"")</f>
        <v/>
      </c>
      <c r="L194" s="36" t="str">
        <f>IFERROR(IF(A194="","",SUMIF(DB_Withdrawals!$A:$A,A194,DB_Withdrawals!$G:$G)),"")</f>
        <v/>
      </c>
      <c r="M194" s="36" t="str">
        <f>IFERROR(IF(A194="","",IFERROR(H194,0)+IFERROR(SUMIF(DB_Savings!$A:$A,A194,DB_Savings!$F:$F),0)-IFERROR(SUMIF(DB_Withdrawals!$A:$A,A194,DB_Withdrawals!$G:$G),0)),"")</f>
        <v/>
      </c>
      <c r="N194" s="36" t="str">
        <f>IFERROR(IF(A194="","",MAX(0,M194-System_Config!$B$9)),"")</f>
        <v/>
      </c>
    </row>
    <row r="195" spans="1:14" ht="20.100000000000001" customHeight="1" x14ac:dyDescent="0.25">
      <c r="A195" s="37" t="str">
        <f>'NEW ACCOUNT'!A196</f>
        <v/>
      </c>
      <c r="B195" s="38" t="str">
        <f>IF('NEW ACCOUNT'!A196="","",'NEW ACCOUNT'!B196)</f>
        <v/>
      </c>
      <c r="C195" s="38" t="str">
        <f>IF('NEW ACCOUNT'!A196="","",'NEW ACCOUNT'!C196)</f>
        <v/>
      </c>
      <c r="D195" s="38" t="str">
        <f>IF('NEW ACCOUNT'!A196="","",'NEW ACCOUNT'!D196)</f>
        <v/>
      </c>
      <c r="E195" s="38" t="str">
        <f>IF('NEW ACCOUNT'!A196="","",'NEW ACCOUNT'!E196)</f>
        <v/>
      </c>
      <c r="F195" s="38" t="str">
        <f>IF('NEW ACCOUNT'!A196="","",'NEW ACCOUNT'!F196)</f>
        <v/>
      </c>
      <c r="G195" s="38" t="str">
        <f>IF('NEW ACCOUNT'!A196="","",'NEW ACCOUNT'!G196)</f>
        <v/>
      </c>
      <c r="H195" s="38" t="str">
        <f>IF('NEW ACCOUNT'!A196="","",'NEW ACCOUNT'!H196)</f>
        <v/>
      </c>
      <c r="I195" s="38" t="str">
        <f>IF('NEW ACCOUNT'!A196="","",'NEW ACCOUNT'!I196)</f>
        <v/>
      </c>
      <c r="J195" s="38" t="str">
        <f>IF('NEW ACCOUNT'!A196="","",'NEW ACCOUNT'!J196)</f>
        <v/>
      </c>
      <c r="K195" s="39" t="str">
        <f>IFERROR(IF(A195="","",SUMIF(DB_Savings!$A:$A,A195,DB_Savings!$F:$F)),"")</f>
        <v/>
      </c>
      <c r="L195" s="39" t="str">
        <f>IFERROR(IF(A195="","",SUMIF(DB_Withdrawals!$A:$A,A195,DB_Withdrawals!$G:$G)),"")</f>
        <v/>
      </c>
      <c r="M195" s="39" t="str">
        <f>IFERROR(IF(A195="","",IFERROR(H195,0)+IFERROR(SUMIF(DB_Savings!$A:$A,A195,DB_Savings!$F:$F),0)-IFERROR(SUMIF(DB_Withdrawals!$A:$A,A195,DB_Withdrawals!$G:$G),0)),"")</f>
        <v/>
      </c>
      <c r="N195" s="39" t="str">
        <f>IFERROR(IF(A195="","",MAX(0,M195-System_Config!$B$9)),"")</f>
        <v/>
      </c>
    </row>
    <row r="196" spans="1:14" ht="20.100000000000001" customHeight="1" x14ac:dyDescent="0.25">
      <c r="A196" s="34" t="str">
        <f>'NEW ACCOUNT'!A197</f>
        <v/>
      </c>
      <c r="B196" s="35" t="str">
        <f>IF('NEW ACCOUNT'!A197="","",'NEW ACCOUNT'!B197)</f>
        <v/>
      </c>
      <c r="C196" s="35" t="str">
        <f>IF('NEW ACCOUNT'!A197="","",'NEW ACCOUNT'!C197)</f>
        <v/>
      </c>
      <c r="D196" s="35" t="str">
        <f>IF('NEW ACCOUNT'!A197="","",'NEW ACCOUNT'!D197)</f>
        <v/>
      </c>
      <c r="E196" s="35" t="str">
        <f>IF('NEW ACCOUNT'!A197="","",'NEW ACCOUNT'!E197)</f>
        <v/>
      </c>
      <c r="F196" s="35" t="str">
        <f>IF('NEW ACCOUNT'!A197="","",'NEW ACCOUNT'!F197)</f>
        <v/>
      </c>
      <c r="G196" s="35" t="str">
        <f>IF('NEW ACCOUNT'!A197="","",'NEW ACCOUNT'!G197)</f>
        <v/>
      </c>
      <c r="H196" s="35" t="str">
        <f>IF('NEW ACCOUNT'!A197="","",'NEW ACCOUNT'!H197)</f>
        <v/>
      </c>
      <c r="I196" s="35" t="str">
        <f>IF('NEW ACCOUNT'!A197="","",'NEW ACCOUNT'!I197)</f>
        <v/>
      </c>
      <c r="J196" s="35" t="str">
        <f>IF('NEW ACCOUNT'!A197="","",'NEW ACCOUNT'!J197)</f>
        <v/>
      </c>
      <c r="K196" s="36" t="str">
        <f>IFERROR(IF(A196="","",SUMIF(DB_Savings!$A:$A,A196,DB_Savings!$F:$F)),"")</f>
        <v/>
      </c>
      <c r="L196" s="36" t="str">
        <f>IFERROR(IF(A196="","",SUMIF(DB_Withdrawals!$A:$A,A196,DB_Withdrawals!$G:$G)),"")</f>
        <v/>
      </c>
      <c r="M196" s="36" t="str">
        <f>IFERROR(IF(A196="","",IFERROR(H196,0)+IFERROR(SUMIF(DB_Savings!$A:$A,A196,DB_Savings!$F:$F),0)-IFERROR(SUMIF(DB_Withdrawals!$A:$A,A196,DB_Withdrawals!$G:$G),0)),"")</f>
        <v/>
      </c>
      <c r="N196" s="36" t="str">
        <f>IFERROR(IF(A196="","",MAX(0,M196-System_Config!$B$9)),"")</f>
        <v/>
      </c>
    </row>
    <row r="197" spans="1:14" ht="20.100000000000001" customHeight="1" x14ac:dyDescent="0.25">
      <c r="A197" s="37" t="str">
        <f>'NEW ACCOUNT'!A198</f>
        <v/>
      </c>
      <c r="B197" s="38" t="str">
        <f>IF('NEW ACCOUNT'!A198="","",'NEW ACCOUNT'!B198)</f>
        <v/>
      </c>
      <c r="C197" s="38" t="str">
        <f>IF('NEW ACCOUNT'!A198="","",'NEW ACCOUNT'!C198)</f>
        <v/>
      </c>
      <c r="D197" s="38" t="str">
        <f>IF('NEW ACCOUNT'!A198="","",'NEW ACCOUNT'!D198)</f>
        <v/>
      </c>
      <c r="E197" s="38" t="str">
        <f>IF('NEW ACCOUNT'!A198="","",'NEW ACCOUNT'!E198)</f>
        <v/>
      </c>
      <c r="F197" s="38" t="str">
        <f>IF('NEW ACCOUNT'!A198="","",'NEW ACCOUNT'!F198)</f>
        <v/>
      </c>
      <c r="G197" s="38" t="str">
        <f>IF('NEW ACCOUNT'!A198="","",'NEW ACCOUNT'!G198)</f>
        <v/>
      </c>
      <c r="H197" s="38" t="str">
        <f>IF('NEW ACCOUNT'!A198="","",'NEW ACCOUNT'!H198)</f>
        <v/>
      </c>
      <c r="I197" s="38" t="str">
        <f>IF('NEW ACCOUNT'!A198="","",'NEW ACCOUNT'!I198)</f>
        <v/>
      </c>
      <c r="J197" s="38" t="str">
        <f>IF('NEW ACCOUNT'!A198="","",'NEW ACCOUNT'!J198)</f>
        <v/>
      </c>
      <c r="K197" s="39" t="str">
        <f>IFERROR(IF(A197="","",SUMIF(DB_Savings!$A:$A,A197,DB_Savings!$F:$F)),"")</f>
        <v/>
      </c>
      <c r="L197" s="39" t="str">
        <f>IFERROR(IF(A197="","",SUMIF(DB_Withdrawals!$A:$A,A197,DB_Withdrawals!$G:$G)),"")</f>
        <v/>
      </c>
      <c r="M197" s="39" t="str">
        <f>IFERROR(IF(A197="","",IFERROR(H197,0)+IFERROR(SUMIF(DB_Savings!$A:$A,A197,DB_Savings!$F:$F),0)-IFERROR(SUMIF(DB_Withdrawals!$A:$A,A197,DB_Withdrawals!$G:$G),0)),"")</f>
        <v/>
      </c>
      <c r="N197" s="39" t="str">
        <f>IFERROR(IF(A197="","",MAX(0,M197-System_Config!$B$9)),"")</f>
        <v/>
      </c>
    </row>
    <row r="198" spans="1:14" ht="20.100000000000001" customHeight="1" x14ac:dyDescent="0.25">
      <c r="A198" s="34" t="str">
        <f>'NEW ACCOUNT'!A199</f>
        <v/>
      </c>
      <c r="B198" s="35" t="str">
        <f>IF('NEW ACCOUNT'!A199="","",'NEW ACCOUNT'!B199)</f>
        <v/>
      </c>
      <c r="C198" s="35" t="str">
        <f>IF('NEW ACCOUNT'!A199="","",'NEW ACCOUNT'!C199)</f>
        <v/>
      </c>
      <c r="D198" s="35" t="str">
        <f>IF('NEW ACCOUNT'!A199="","",'NEW ACCOUNT'!D199)</f>
        <v/>
      </c>
      <c r="E198" s="35" t="str">
        <f>IF('NEW ACCOUNT'!A199="","",'NEW ACCOUNT'!E199)</f>
        <v/>
      </c>
      <c r="F198" s="35" t="str">
        <f>IF('NEW ACCOUNT'!A199="","",'NEW ACCOUNT'!F199)</f>
        <v/>
      </c>
      <c r="G198" s="35" t="str">
        <f>IF('NEW ACCOUNT'!A199="","",'NEW ACCOUNT'!G199)</f>
        <v/>
      </c>
      <c r="H198" s="35" t="str">
        <f>IF('NEW ACCOUNT'!A199="","",'NEW ACCOUNT'!H199)</f>
        <v/>
      </c>
      <c r="I198" s="35" t="str">
        <f>IF('NEW ACCOUNT'!A199="","",'NEW ACCOUNT'!I199)</f>
        <v/>
      </c>
      <c r="J198" s="35" t="str">
        <f>IF('NEW ACCOUNT'!A199="","",'NEW ACCOUNT'!J199)</f>
        <v/>
      </c>
      <c r="K198" s="36" t="str">
        <f>IFERROR(IF(A198="","",SUMIF(DB_Savings!$A:$A,A198,DB_Savings!$F:$F)),"")</f>
        <v/>
      </c>
      <c r="L198" s="36" t="str">
        <f>IFERROR(IF(A198="","",SUMIF(DB_Withdrawals!$A:$A,A198,DB_Withdrawals!$G:$G)),"")</f>
        <v/>
      </c>
      <c r="M198" s="36" t="str">
        <f>IFERROR(IF(A198="","",IFERROR(H198,0)+IFERROR(SUMIF(DB_Savings!$A:$A,A198,DB_Savings!$F:$F),0)-IFERROR(SUMIF(DB_Withdrawals!$A:$A,A198,DB_Withdrawals!$G:$G),0)),"")</f>
        <v/>
      </c>
      <c r="N198" s="36" t="str">
        <f>IFERROR(IF(A198="","",MAX(0,M198-System_Config!$B$9)),"")</f>
        <v/>
      </c>
    </row>
    <row r="199" spans="1:14" ht="20.100000000000001" customHeight="1" x14ac:dyDescent="0.25">
      <c r="A199" s="37" t="str">
        <f>'NEW ACCOUNT'!A200</f>
        <v/>
      </c>
      <c r="B199" s="38" t="str">
        <f>IF('NEW ACCOUNT'!A200="","",'NEW ACCOUNT'!B200)</f>
        <v/>
      </c>
      <c r="C199" s="38" t="str">
        <f>IF('NEW ACCOUNT'!A200="","",'NEW ACCOUNT'!C200)</f>
        <v/>
      </c>
      <c r="D199" s="38" t="str">
        <f>IF('NEW ACCOUNT'!A200="","",'NEW ACCOUNT'!D200)</f>
        <v/>
      </c>
      <c r="E199" s="38" t="str">
        <f>IF('NEW ACCOUNT'!A200="","",'NEW ACCOUNT'!E200)</f>
        <v/>
      </c>
      <c r="F199" s="38" t="str">
        <f>IF('NEW ACCOUNT'!A200="","",'NEW ACCOUNT'!F200)</f>
        <v/>
      </c>
      <c r="G199" s="38" t="str">
        <f>IF('NEW ACCOUNT'!A200="","",'NEW ACCOUNT'!G200)</f>
        <v/>
      </c>
      <c r="H199" s="38" t="str">
        <f>IF('NEW ACCOUNT'!A200="","",'NEW ACCOUNT'!H200)</f>
        <v/>
      </c>
      <c r="I199" s="38" t="str">
        <f>IF('NEW ACCOUNT'!A200="","",'NEW ACCOUNT'!I200)</f>
        <v/>
      </c>
      <c r="J199" s="38" t="str">
        <f>IF('NEW ACCOUNT'!A200="","",'NEW ACCOUNT'!J200)</f>
        <v/>
      </c>
      <c r="K199" s="39" t="str">
        <f>IFERROR(IF(A199="","",SUMIF(DB_Savings!$A:$A,A199,DB_Savings!$F:$F)),"")</f>
        <v/>
      </c>
      <c r="L199" s="39" t="str">
        <f>IFERROR(IF(A199="","",SUMIF(DB_Withdrawals!$A:$A,A199,DB_Withdrawals!$G:$G)),"")</f>
        <v/>
      </c>
      <c r="M199" s="39" t="str">
        <f>IFERROR(IF(A199="","",IFERROR(H199,0)+IFERROR(SUMIF(DB_Savings!$A:$A,A199,DB_Savings!$F:$F),0)-IFERROR(SUMIF(DB_Withdrawals!$A:$A,A199,DB_Withdrawals!$G:$G),0)),"")</f>
        <v/>
      </c>
      <c r="N199" s="39" t="str">
        <f>IFERROR(IF(A199="","",MAX(0,M199-System_Config!$B$9)),"")</f>
        <v/>
      </c>
    </row>
    <row r="200" spans="1:14" ht="20.100000000000001" customHeight="1" x14ac:dyDescent="0.25">
      <c r="A200" s="34" t="str">
        <f>'NEW ACCOUNT'!A201</f>
        <v/>
      </c>
      <c r="B200" s="35" t="str">
        <f>IF('NEW ACCOUNT'!A201="","",'NEW ACCOUNT'!B201)</f>
        <v/>
      </c>
      <c r="C200" s="35" t="str">
        <f>IF('NEW ACCOUNT'!A201="","",'NEW ACCOUNT'!C201)</f>
        <v/>
      </c>
      <c r="D200" s="35" t="str">
        <f>IF('NEW ACCOUNT'!A201="","",'NEW ACCOUNT'!D201)</f>
        <v/>
      </c>
      <c r="E200" s="35" t="str">
        <f>IF('NEW ACCOUNT'!A201="","",'NEW ACCOUNT'!E201)</f>
        <v/>
      </c>
      <c r="F200" s="35" t="str">
        <f>IF('NEW ACCOUNT'!A201="","",'NEW ACCOUNT'!F201)</f>
        <v/>
      </c>
      <c r="G200" s="35" t="str">
        <f>IF('NEW ACCOUNT'!A201="","",'NEW ACCOUNT'!G201)</f>
        <v/>
      </c>
      <c r="H200" s="35" t="str">
        <f>IF('NEW ACCOUNT'!A201="","",'NEW ACCOUNT'!H201)</f>
        <v/>
      </c>
      <c r="I200" s="35" t="str">
        <f>IF('NEW ACCOUNT'!A201="","",'NEW ACCOUNT'!I201)</f>
        <v/>
      </c>
      <c r="J200" s="35" t="str">
        <f>IF('NEW ACCOUNT'!A201="","",'NEW ACCOUNT'!J201)</f>
        <v/>
      </c>
      <c r="K200" s="36" t="str">
        <f>IFERROR(IF(A200="","",SUMIF(DB_Savings!$A:$A,A200,DB_Savings!$F:$F)),"")</f>
        <v/>
      </c>
      <c r="L200" s="36" t="str">
        <f>IFERROR(IF(A200="","",SUMIF(DB_Withdrawals!$A:$A,A200,DB_Withdrawals!$G:$G)),"")</f>
        <v/>
      </c>
      <c r="M200" s="36" t="str">
        <f>IFERROR(IF(A200="","",IFERROR(H200,0)+IFERROR(SUMIF(DB_Savings!$A:$A,A200,DB_Savings!$F:$F),0)-IFERROR(SUMIF(DB_Withdrawals!$A:$A,A200,DB_Withdrawals!$G:$G),0)),"")</f>
        <v/>
      </c>
      <c r="N200" s="36" t="str">
        <f>IFERROR(IF(A200="","",MAX(0,M200-System_Config!$B$9)),"")</f>
        <v/>
      </c>
    </row>
    <row r="201" spans="1:14" ht="20.100000000000001" customHeight="1" x14ac:dyDescent="0.25">
      <c r="A201" s="37" t="str">
        <f>'NEW ACCOUNT'!A202</f>
        <v/>
      </c>
      <c r="B201" s="38" t="str">
        <f>IF('NEW ACCOUNT'!A202="","",'NEW ACCOUNT'!B202)</f>
        <v/>
      </c>
      <c r="C201" s="38" t="str">
        <f>IF('NEW ACCOUNT'!A202="","",'NEW ACCOUNT'!C202)</f>
        <v/>
      </c>
      <c r="D201" s="38" t="str">
        <f>IF('NEW ACCOUNT'!A202="","",'NEW ACCOUNT'!D202)</f>
        <v/>
      </c>
      <c r="E201" s="38" t="str">
        <f>IF('NEW ACCOUNT'!A202="","",'NEW ACCOUNT'!E202)</f>
        <v/>
      </c>
      <c r="F201" s="38" t="str">
        <f>IF('NEW ACCOUNT'!A202="","",'NEW ACCOUNT'!F202)</f>
        <v/>
      </c>
      <c r="G201" s="38" t="str">
        <f>IF('NEW ACCOUNT'!A202="","",'NEW ACCOUNT'!G202)</f>
        <v/>
      </c>
      <c r="H201" s="38" t="str">
        <f>IF('NEW ACCOUNT'!A202="","",'NEW ACCOUNT'!H202)</f>
        <v/>
      </c>
      <c r="I201" s="38" t="str">
        <f>IF('NEW ACCOUNT'!A202="","",'NEW ACCOUNT'!I202)</f>
        <v/>
      </c>
      <c r="J201" s="38" t="str">
        <f>IF('NEW ACCOUNT'!A202="","",'NEW ACCOUNT'!J202)</f>
        <v/>
      </c>
      <c r="K201" s="39" t="str">
        <f>IFERROR(IF(A201="","",SUMIF(DB_Savings!$A:$A,A201,DB_Savings!$F:$F)),"")</f>
        <v/>
      </c>
      <c r="L201" s="39" t="str">
        <f>IFERROR(IF(A201="","",SUMIF(DB_Withdrawals!$A:$A,A201,DB_Withdrawals!$G:$G)),"")</f>
        <v/>
      </c>
      <c r="M201" s="39" t="str">
        <f>IFERROR(IF(A201="","",IFERROR(H201,0)+IFERROR(SUMIF(DB_Savings!$A:$A,A201,DB_Savings!$F:$F),0)-IFERROR(SUMIF(DB_Withdrawals!$A:$A,A201,DB_Withdrawals!$G:$G),0)),"")</f>
        <v/>
      </c>
      <c r="N201" s="39" t="str">
        <f>IFERROR(IF(A201="","",MAX(0,M201-System_Config!$B$9)),"")</f>
        <v/>
      </c>
    </row>
    <row r="202" spans="1:14" ht="20.100000000000001" customHeight="1" x14ac:dyDescent="0.25">
      <c r="A202" s="34" t="str">
        <f>'NEW ACCOUNT'!A203</f>
        <v/>
      </c>
      <c r="B202" s="35" t="str">
        <f>IF('NEW ACCOUNT'!A203="","",'NEW ACCOUNT'!B203)</f>
        <v/>
      </c>
      <c r="C202" s="35" t="str">
        <f>IF('NEW ACCOUNT'!A203="","",'NEW ACCOUNT'!C203)</f>
        <v/>
      </c>
      <c r="D202" s="35" t="str">
        <f>IF('NEW ACCOUNT'!A203="","",'NEW ACCOUNT'!D203)</f>
        <v/>
      </c>
      <c r="E202" s="35" t="str">
        <f>IF('NEW ACCOUNT'!A203="","",'NEW ACCOUNT'!E203)</f>
        <v/>
      </c>
      <c r="F202" s="35" t="str">
        <f>IF('NEW ACCOUNT'!A203="","",'NEW ACCOUNT'!F203)</f>
        <v/>
      </c>
      <c r="G202" s="35" t="str">
        <f>IF('NEW ACCOUNT'!A203="","",'NEW ACCOUNT'!G203)</f>
        <v/>
      </c>
      <c r="H202" s="35" t="str">
        <f>IF('NEW ACCOUNT'!A203="","",'NEW ACCOUNT'!H203)</f>
        <v/>
      </c>
      <c r="I202" s="35" t="str">
        <f>IF('NEW ACCOUNT'!A203="","",'NEW ACCOUNT'!I203)</f>
        <v/>
      </c>
      <c r="J202" s="35" t="str">
        <f>IF('NEW ACCOUNT'!A203="","",'NEW ACCOUNT'!J203)</f>
        <v/>
      </c>
      <c r="K202" s="36" t="str">
        <f>IFERROR(IF(A202="","",SUMIF(DB_Savings!$A:$A,A202,DB_Savings!$F:$F)),"")</f>
        <v/>
      </c>
      <c r="L202" s="36" t="str">
        <f>IFERROR(IF(A202="","",SUMIF(DB_Withdrawals!$A:$A,A202,DB_Withdrawals!$G:$G)),"")</f>
        <v/>
      </c>
      <c r="M202" s="36" t="str">
        <f>IFERROR(IF(A202="","",IFERROR(H202,0)+IFERROR(SUMIF(DB_Savings!$A:$A,A202,DB_Savings!$F:$F),0)-IFERROR(SUMIF(DB_Withdrawals!$A:$A,A202,DB_Withdrawals!$G:$G),0)),"")</f>
        <v/>
      </c>
      <c r="N202" s="36" t="str">
        <f>IFERROR(IF(A202="","",MAX(0,M202-System_Config!$B$9)),"")</f>
        <v/>
      </c>
    </row>
    <row r="203" spans="1:14" ht="20.100000000000001" customHeight="1" x14ac:dyDescent="0.25">
      <c r="A203" s="37" t="str">
        <f>'NEW ACCOUNT'!A204</f>
        <v/>
      </c>
      <c r="B203" s="38" t="str">
        <f>IF('NEW ACCOUNT'!A204="","",'NEW ACCOUNT'!B204)</f>
        <v/>
      </c>
      <c r="C203" s="38" t="str">
        <f>IF('NEW ACCOUNT'!A204="","",'NEW ACCOUNT'!C204)</f>
        <v/>
      </c>
      <c r="D203" s="38" t="str">
        <f>IF('NEW ACCOUNT'!A204="","",'NEW ACCOUNT'!D204)</f>
        <v/>
      </c>
      <c r="E203" s="38" t="str">
        <f>IF('NEW ACCOUNT'!A204="","",'NEW ACCOUNT'!E204)</f>
        <v/>
      </c>
      <c r="F203" s="38" t="str">
        <f>IF('NEW ACCOUNT'!A204="","",'NEW ACCOUNT'!F204)</f>
        <v/>
      </c>
      <c r="G203" s="38" t="str">
        <f>IF('NEW ACCOUNT'!A204="","",'NEW ACCOUNT'!G204)</f>
        <v/>
      </c>
      <c r="H203" s="38" t="str">
        <f>IF('NEW ACCOUNT'!A204="","",'NEW ACCOUNT'!H204)</f>
        <v/>
      </c>
      <c r="I203" s="38" t="str">
        <f>IF('NEW ACCOUNT'!A204="","",'NEW ACCOUNT'!I204)</f>
        <v/>
      </c>
      <c r="J203" s="38" t="str">
        <f>IF('NEW ACCOUNT'!A204="","",'NEW ACCOUNT'!J204)</f>
        <v/>
      </c>
      <c r="K203" s="39" t="str">
        <f>IFERROR(IF(A203="","",SUMIF(DB_Savings!$A:$A,A203,DB_Savings!$F:$F)),"")</f>
        <v/>
      </c>
      <c r="L203" s="39" t="str">
        <f>IFERROR(IF(A203="","",SUMIF(DB_Withdrawals!$A:$A,A203,DB_Withdrawals!$G:$G)),"")</f>
        <v/>
      </c>
      <c r="M203" s="39" t="str">
        <f>IFERROR(IF(A203="","",IFERROR(H203,0)+IFERROR(SUMIF(DB_Savings!$A:$A,A203,DB_Savings!$F:$F),0)-IFERROR(SUMIF(DB_Withdrawals!$A:$A,A203,DB_Withdrawals!$G:$G),0)),"")</f>
        <v/>
      </c>
      <c r="N203" s="39" t="str">
        <f>IFERROR(IF(A203="","",MAX(0,M203-System_Config!$B$9)),"")</f>
        <v/>
      </c>
    </row>
    <row r="204" spans="1:14" ht="20.100000000000001" customHeight="1" x14ac:dyDescent="0.25">
      <c r="A204" s="34" t="str">
        <f>'NEW ACCOUNT'!A205</f>
        <v/>
      </c>
      <c r="B204" s="35" t="str">
        <f>IF('NEW ACCOUNT'!A205="","",'NEW ACCOUNT'!B205)</f>
        <v/>
      </c>
      <c r="C204" s="35" t="str">
        <f>IF('NEW ACCOUNT'!A205="","",'NEW ACCOUNT'!C205)</f>
        <v/>
      </c>
      <c r="D204" s="35" t="str">
        <f>IF('NEW ACCOUNT'!A205="","",'NEW ACCOUNT'!D205)</f>
        <v/>
      </c>
      <c r="E204" s="35" t="str">
        <f>IF('NEW ACCOUNT'!A205="","",'NEW ACCOUNT'!E205)</f>
        <v/>
      </c>
      <c r="F204" s="35" t="str">
        <f>IF('NEW ACCOUNT'!A205="","",'NEW ACCOUNT'!F205)</f>
        <v/>
      </c>
      <c r="G204" s="35" t="str">
        <f>IF('NEW ACCOUNT'!A205="","",'NEW ACCOUNT'!G205)</f>
        <v/>
      </c>
      <c r="H204" s="35" t="str">
        <f>IF('NEW ACCOUNT'!A205="","",'NEW ACCOUNT'!H205)</f>
        <v/>
      </c>
      <c r="I204" s="35" t="str">
        <f>IF('NEW ACCOUNT'!A205="","",'NEW ACCOUNT'!I205)</f>
        <v/>
      </c>
      <c r="J204" s="35" t="str">
        <f>IF('NEW ACCOUNT'!A205="","",'NEW ACCOUNT'!J205)</f>
        <v/>
      </c>
      <c r="K204" s="36" t="str">
        <f>IFERROR(IF(A204="","",SUMIF(DB_Savings!$A:$A,A204,DB_Savings!$F:$F)),"")</f>
        <v/>
      </c>
      <c r="L204" s="36" t="str">
        <f>IFERROR(IF(A204="","",SUMIF(DB_Withdrawals!$A:$A,A204,DB_Withdrawals!$G:$G)),"")</f>
        <v/>
      </c>
      <c r="M204" s="36" t="str">
        <f>IFERROR(IF(A204="","",IFERROR(H204,0)+IFERROR(SUMIF(DB_Savings!$A:$A,A204,DB_Savings!$F:$F),0)-IFERROR(SUMIF(DB_Withdrawals!$A:$A,A204,DB_Withdrawals!$G:$G),0)),"")</f>
        <v/>
      </c>
      <c r="N204" s="36" t="str">
        <f>IFERROR(IF(A204="","",MAX(0,M204-System_Config!$B$9)),"")</f>
        <v/>
      </c>
    </row>
    <row r="205" spans="1:14" ht="20.100000000000001" customHeight="1" x14ac:dyDescent="0.25">
      <c r="A205" s="37" t="str">
        <f>'NEW ACCOUNT'!A206</f>
        <v/>
      </c>
      <c r="B205" s="38" t="str">
        <f>IF('NEW ACCOUNT'!A206="","",'NEW ACCOUNT'!B206)</f>
        <v/>
      </c>
      <c r="C205" s="38" t="str">
        <f>IF('NEW ACCOUNT'!A206="","",'NEW ACCOUNT'!C206)</f>
        <v/>
      </c>
      <c r="D205" s="38" t="str">
        <f>IF('NEW ACCOUNT'!A206="","",'NEW ACCOUNT'!D206)</f>
        <v/>
      </c>
      <c r="E205" s="38" t="str">
        <f>IF('NEW ACCOUNT'!A206="","",'NEW ACCOUNT'!E206)</f>
        <v/>
      </c>
      <c r="F205" s="38" t="str">
        <f>IF('NEW ACCOUNT'!A206="","",'NEW ACCOUNT'!F206)</f>
        <v/>
      </c>
      <c r="G205" s="38" t="str">
        <f>IF('NEW ACCOUNT'!A206="","",'NEW ACCOUNT'!G206)</f>
        <v/>
      </c>
      <c r="H205" s="38" t="str">
        <f>IF('NEW ACCOUNT'!A206="","",'NEW ACCOUNT'!H206)</f>
        <v/>
      </c>
      <c r="I205" s="38" t="str">
        <f>IF('NEW ACCOUNT'!A206="","",'NEW ACCOUNT'!I206)</f>
        <v/>
      </c>
      <c r="J205" s="38" t="str">
        <f>IF('NEW ACCOUNT'!A206="","",'NEW ACCOUNT'!J206)</f>
        <v/>
      </c>
      <c r="K205" s="39" t="str">
        <f>IFERROR(IF(A205="","",SUMIF(DB_Savings!$A:$A,A205,DB_Savings!$F:$F)),"")</f>
        <v/>
      </c>
      <c r="L205" s="39" t="str">
        <f>IFERROR(IF(A205="","",SUMIF(DB_Withdrawals!$A:$A,A205,DB_Withdrawals!$G:$G)),"")</f>
        <v/>
      </c>
      <c r="M205" s="39" t="str">
        <f>IFERROR(IF(A205="","",IFERROR(H205,0)+IFERROR(SUMIF(DB_Savings!$A:$A,A205,DB_Savings!$F:$F),0)-IFERROR(SUMIF(DB_Withdrawals!$A:$A,A205,DB_Withdrawals!$G:$G),0)),"")</f>
        <v/>
      </c>
      <c r="N205" s="39" t="str">
        <f>IFERROR(IF(A205="","",MAX(0,M205-System_Config!$B$9)),"")</f>
        <v/>
      </c>
    </row>
    <row r="206" spans="1:14" ht="20.100000000000001" customHeight="1" x14ac:dyDescent="0.25">
      <c r="A206" s="34" t="str">
        <f>'NEW ACCOUNT'!A207</f>
        <v/>
      </c>
      <c r="B206" s="35" t="str">
        <f>IF('NEW ACCOUNT'!A207="","",'NEW ACCOUNT'!B207)</f>
        <v/>
      </c>
      <c r="C206" s="35" t="str">
        <f>IF('NEW ACCOUNT'!A207="","",'NEW ACCOUNT'!C207)</f>
        <v/>
      </c>
      <c r="D206" s="35" t="str">
        <f>IF('NEW ACCOUNT'!A207="","",'NEW ACCOUNT'!D207)</f>
        <v/>
      </c>
      <c r="E206" s="35" t="str">
        <f>IF('NEW ACCOUNT'!A207="","",'NEW ACCOUNT'!E207)</f>
        <v/>
      </c>
      <c r="F206" s="35" t="str">
        <f>IF('NEW ACCOUNT'!A207="","",'NEW ACCOUNT'!F207)</f>
        <v/>
      </c>
      <c r="G206" s="35" t="str">
        <f>IF('NEW ACCOUNT'!A207="","",'NEW ACCOUNT'!G207)</f>
        <v/>
      </c>
      <c r="H206" s="35" t="str">
        <f>IF('NEW ACCOUNT'!A207="","",'NEW ACCOUNT'!H207)</f>
        <v/>
      </c>
      <c r="I206" s="35" t="str">
        <f>IF('NEW ACCOUNT'!A207="","",'NEW ACCOUNT'!I207)</f>
        <v/>
      </c>
      <c r="J206" s="35" t="str">
        <f>IF('NEW ACCOUNT'!A207="","",'NEW ACCOUNT'!J207)</f>
        <v/>
      </c>
      <c r="K206" s="36" t="str">
        <f>IFERROR(IF(A206="","",SUMIF(DB_Savings!$A:$A,A206,DB_Savings!$F:$F)),"")</f>
        <v/>
      </c>
      <c r="L206" s="36" t="str">
        <f>IFERROR(IF(A206="","",SUMIF(DB_Withdrawals!$A:$A,A206,DB_Withdrawals!$G:$G)),"")</f>
        <v/>
      </c>
      <c r="M206" s="36" t="str">
        <f>IFERROR(IF(A206="","",IFERROR(H206,0)+IFERROR(SUMIF(DB_Savings!$A:$A,A206,DB_Savings!$F:$F),0)-IFERROR(SUMIF(DB_Withdrawals!$A:$A,A206,DB_Withdrawals!$G:$G),0)),"")</f>
        <v/>
      </c>
      <c r="N206" s="36" t="str">
        <f>IFERROR(IF(A206="","",MAX(0,M206-System_Config!$B$9)),"")</f>
        <v/>
      </c>
    </row>
    <row r="207" spans="1:14" ht="20.100000000000001" customHeight="1" x14ac:dyDescent="0.25">
      <c r="A207" s="37" t="str">
        <f>'NEW ACCOUNT'!A208</f>
        <v/>
      </c>
      <c r="B207" s="38" t="str">
        <f>IF('NEW ACCOUNT'!A208="","",'NEW ACCOUNT'!B208)</f>
        <v/>
      </c>
      <c r="C207" s="38" t="str">
        <f>IF('NEW ACCOUNT'!A208="","",'NEW ACCOUNT'!C208)</f>
        <v/>
      </c>
      <c r="D207" s="38" t="str">
        <f>IF('NEW ACCOUNT'!A208="","",'NEW ACCOUNT'!D208)</f>
        <v/>
      </c>
      <c r="E207" s="38" t="str">
        <f>IF('NEW ACCOUNT'!A208="","",'NEW ACCOUNT'!E208)</f>
        <v/>
      </c>
      <c r="F207" s="38" t="str">
        <f>IF('NEW ACCOUNT'!A208="","",'NEW ACCOUNT'!F208)</f>
        <v/>
      </c>
      <c r="G207" s="38" t="str">
        <f>IF('NEW ACCOUNT'!A208="","",'NEW ACCOUNT'!G208)</f>
        <v/>
      </c>
      <c r="H207" s="38" t="str">
        <f>IF('NEW ACCOUNT'!A208="","",'NEW ACCOUNT'!H208)</f>
        <v/>
      </c>
      <c r="I207" s="38" t="str">
        <f>IF('NEW ACCOUNT'!A208="","",'NEW ACCOUNT'!I208)</f>
        <v/>
      </c>
      <c r="J207" s="38" t="str">
        <f>IF('NEW ACCOUNT'!A208="","",'NEW ACCOUNT'!J208)</f>
        <v/>
      </c>
      <c r="K207" s="39" t="str">
        <f>IFERROR(IF(A207="","",SUMIF(DB_Savings!$A:$A,A207,DB_Savings!$F:$F)),"")</f>
        <v/>
      </c>
      <c r="L207" s="39" t="str">
        <f>IFERROR(IF(A207="","",SUMIF(DB_Withdrawals!$A:$A,A207,DB_Withdrawals!$G:$G)),"")</f>
        <v/>
      </c>
      <c r="M207" s="39" t="str">
        <f>IFERROR(IF(A207="","",IFERROR(H207,0)+IFERROR(SUMIF(DB_Savings!$A:$A,A207,DB_Savings!$F:$F),0)-IFERROR(SUMIF(DB_Withdrawals!$A:$A,A207,DB_Withdrawals!$G:$G),0)),"")</f>
        <v/>
      </c>
      <c r="N207" s="39" t="str">
        <f>IFERROR(IF(A207="","",MAX(0,M207-System_Config!$B$9)),"")</f>
        <v/>
      </c>
    </row>
    <row r="208" spans="1:14" ht="20.100000000000001" customHeight="1" x14ac:dyDescent="0.25">
      <c r="A208" s="34" t="str">
        <f>'NEW ACCOUNT'!A209</f>
        <v/>
      </c>
      <c r="B208" s="35" t="str">
        <f>IF('NEW ACCOUNT'!A209="","",'NEW ACCOUNT'!B209)</f>
        <v/>
      </c>
      <c r="C208" s="35" t="str">
        <f>IF('NEW ACCOUNT'!A209="","",'NEW ACCOUNT'!C209)</f>
        <v/>
      </c>
      <c r="D208" s="35" t="str">
        <f>IF('NEW ACCOUNT'!A209="","",'NEW ACCOUNT'!D209)</f>
        <v/>
      </c>
      <c r="E208" s="35" t="str">
        <f>IF('NEW ACCOUNT'!A209="","",'NEW ACCOUNT'!E209)</f>
        <v/>
      </c>
      <c r="F208" s="35" t="str">
        <f>IF('NEW ACCOUNT'!A209="","",'NEW ACCOUNT'!F209)</f>
        <v/>
      </c>
      <c r="G208" s="35" t="str">
        <f>IF('NEW ACCOUNT'!A209="","",'NEW ACCOUNT'!G209)</f>
        <v/>
      </c>
      <c r="H208" s="35" t="str">
        <f>IF('NEW ACCOUNT'!A209="","",'NEW ACCOUNT'!H209)</f>
        <v/>
      </c>
      <c r="I208" s="35" t="str">
        <f>IF('NEW ACCOUNT'!A209="","",'NEW ACCOUNT'!I209)</f>
        <v/>
      </c>
      <c r="J208" s="35" t="str">
        <f>IF('NEW ACCOUNT'!A209="","",'NEW ACCOUNT'!J209)</f>
        <v/>
      </c>
      <c r="K208" s="36" t="str">
        <f>IFERROR(IF(A208="","",SUMIF(DB_Savings!$A:$A,A208,DB_Savings!$F:$F)),"")</f>
        <v/>
      </c>
      <c r="L208" s="36" t="str">
        <f>IFERROR(IF(A208="","",SUMIF(DB_Withdrawals!$A:$A,A208,DB_Withdrawals!$G:$G)),"")</f>
        <v/>
      </c>
      <c r="M208" s="36" t="str">
        <f>IFERROR(IF(A208="","",IFERROR(H208,0)+IFERROR(SUMIF(DB_Savings!$A:$A,A208,DB_Savings!$F:$F),0)-IFERROR(SUMIF(DB_Withdrawals!$A:$A,A208,DB_Withdrawals!$G:$G),0)),"")</f>
        <v/>
      </c>
      <c r="N208" s="36" t="str">
        <f>IFERROR(IF(A208="","",MAX(0,M208-System_Config!$B$9)),"")</f>
        <v/>
      </c>
    </row>
    <row r="209" spans="1:14" ht="20.100000000000001" customHeight="1" x14ac:dyDescent="0.25">
      <c r="A209" s="37" t="str">
        <f>'NEW ACCOUNT'!A210</f>
        <v/>
      </c>
      <c r="B209" s="38" t="str">
        <f>IF('NEW ACCOUNT'!A210="","",'NEW ACCOUNT'!B210)</f>
        <v/>
      </c>
      <c r="C209" s="38" t="str">
        <f>IF('NEW ACCOUNT'!A210="","",'NEW ACCOUNT'!C210)</f>
        <v/>
      </c>
      <c r="D209" s="38" t="str">
        <f>IF('NEW ACCOUNT'!A210="","",'NEW ACCOUNT'!D210)</f>
        <v/>
      </c>
      <c r="E209" s="38" t="str">
        <f>IF('NEW ACCOUNT'!A210="","",'NEW ACCOUNT'!E210)</f>
        <v/>
      </c>
      <c r="F209" s="38" t="str">
        <f>IF('NEW ACCOUNT'!A210="","",'NEW ACCOUNT'!F210)</f>
        <v/>
      </c>
      <c r="G209" s="38" t="str">
        <f>IF('NEW ACCOUNT'!A210="","",'NEW ACCOUNT'!G210)</f>
        <v/>
      </c>
      <c r="H209" s="38" t="str">
        <f>IF('NEW ACCOUNT'!A210="","",'NEW ACCOUNT'!H210)</f>
        <v/>
      </c>
      <c r="I209" s="38" t="str">
        <f>IF('NEW ACCOUNT'!A210="","",'NEW ACCOUNT'!I210)</f>
        <v/>
      </c>
      <c r="J209" s="38" t="str">
        <f>IF('NEW ACCOUNT'!A210="","",'NEW ACCOUNT'!J210)</f>
        <v/>
      </c>
      <c r="K209" s="39" t="str">
        <f>IFERROR(IF(A209="","",SUMIF(DB_Savings!$A:$A,A209,DB_Savings!$F:$F)),"")</f>
        <v/>
      </c>
      <c r="L209" s="39" t="str">
        <f>IFERROR(IF(A209="","",SUMIF(DB_Withdrawals!$A:$A,A209,DB_Withdrawals!$G:$G)),"")</f>
        <v/>
      </c>
      <c r="M209" s="39" t="str">
        <f>IFERROR(IF(A209="","",IFERROR(H209,0)+IFERROR(SUMIF(DB_Savings!$A:$A,A209,DB_Savings!$F:$F),0)-IFERROR(SUMIF(DB_Withdrawals!$A:$A,A209,DB_Withdrawals!$G:$G),0)),"")</f>
        <v/>
      </c>
      <c r="N209" s="39" t="str">
        <f>IFERROR(IF(A209="","",MAX(0,M209-System_Config!$B$9)),"")</f>
        <v/>
      </c>
    </row>
    <row r="210" spans="1:14" ht="20.100000000000001" customHeight="1" x14ac:dyDescent="0.25">
      <c r="A210" s="34" t="str">
        <f>'NEW ACCOUNT'!A211</f>
        <v/>
      </c>
      <c r="B210" s="35" t="str">
        <f>IF('NEW ACCOUNT'!A211="","",'NEW ACCOUNT'!B211)</f>
        <v/>
      </c>
      <c r="C210" s="35" t="str">
        <f>IF('NEW ACCOUNT'!A211="","",'NEW ACCOUNT'!C211)</f>
        <v/>
      </c>
      <c r="D210" s="35" t="str">
        <f>IF('NEW ACCOUNT'!A211="","",'NEW ACCOUNT'!D211)</f>
        <v/>
      </c>
      <c r="E210" s="35" t="str">
        <f>IF('NEW ACCOUNT'!A211="","",'NEW ACCOUNT'!E211)</f>
        <v/>
      </c>
      <c r="F210" s="35" t="str">
        <f>IF('NEW ACCOUNT'!A211="","",'NEW ACCOUNT'!F211)</f>
        <v/>
      </c>
      <c r="G210" s="35" t="str">
        <f>IF('NEW ACCOUNT'!A211="","",'NEW ACCOUNT'!G211)</f>
        <v/>
      </c>
      <c r="H210" s="35" t="str">
        <f>IF('NEW ACCOUNT'!A211="","",'NEW ACCOUNT'!H211)</f>
        <v/>
      </c>
      <c r="I210" s="35" t="str">
        <f>IF('NEW ACCOUNT'!A211="","",'NEW ACCOUNT'!I211)</f>
        <v/>
      </c>
      <c r="J210" s="35" t="str">
        <f>IF('NEW ACCOUNT'!A211="","",'NEW ACCOUNT'!J211)</f>
        <v/>
      </c>
      <c r="K210" s="36" t="str">
        <f>IFERROR(IF(A210="","",SUMIF(DB_Savings!$A:$A,A210,DB_Savings!$F:$F)),"")</f>
        <v/>
      </c>
      <c r="L210" s="36" t="str">
        <f>IFERROR(IF(A210="","",SUMIF(DB_Withdrawals!$A:$A,A210,DB_Withdrawals!$G:$G)),"")</f>
        <v/>
      </c>
      <c r="M210" s="36" t="str">
        <f>IFERROR(IF(A210="","",IFERROR(H210,0)+IFERROR(SUMIF(DB_Savings!$A:$A,A210,DB_Savings!$F:$F),0)-IFERROR(SUMIF(DB_Withdrawals!$A:$A,A210,DB_Withdrawals!$G:$G),0)),"")</f>
        <v/>
      </c>
      <c r="N210" s="36" t="str">
        <f>IFERROR(IF(A210="","",MAX(0,M210-System_Config!$B$9)),"")</f>
        <v/>
      </c>
    </row>
    <row r="211" spans="1:14" ht="20.100000000000001" customHeight="1" x14ac:dyDescent="0.25">
      <c r="A211" s="37" t="str">
        <f>'NEW ACCOUNT'!A212</f>
        <v/>
      </c>
      <c r="B211" s="38" t="str">
        <f>IF('NEW ACCOUNT'!A212="","",'NEW ACCOUNT'!B212)</f>
        <v/>
      </c>
      <c r="C211" s="38" t="str">
        <f>IF('NEW ACCOUNT'!A212="","",'NEW ACCOUNT'!C212)</f>
        <v/>
      </c>
      <c r="D211" s="38" t="str">
        <f>IF('NEW ACCOUNT'!A212="","",'NEW ACCOUNT'!D212)</f>
        <v/>
      </c>
      <c r="E211" s="38" t="str">
        <f>IF('NEW ACCOUNT'!A212="","",'NEW ACCOUNT'!E212)</f>
        <v/>
      </c>
      <c r="F211" s="38" t="str">
        <f>IF('NEW ACCOUNT'!A212="","",'NEW ACCOUNT'!F212)</f>
        <v/>
      </c>
      <c r="G211" s="38" t="str">
        <f>IF('NEW ACCOUNT'!A212="","",'NEW ACCOUNT'!G212)</f>
        <v/>
      </c>
      <c r="H211" s="38" t="str">
        <f>IF('NEW ACCOUNT'!A212="","",'NEW ACCOUNT'!H212)</f>
        <v/>
      </c>
      <c r="I211" s="38" t="str">
        <f>IF('NEW ACCOUNT'!A212="","",'NEW ACCOUNT'!I212)</f>
        <v/>
      </c>
      <c r="J211" s="38" t="str">
        <f>IF('NEW ACCOUNT'!A212="","",'NEW ACCOUNT'!J212)</f>
        <v/>
      </c>
      <c r="K211" s="39" t="str">
        <f>IFERROR(IF(A211="","",SUMIF(DB_Savings!$A:$A,A211,DB_Savings!$F:$F)),"")</f>
        <v/>
      </c>
      <c r="L211" s="39" t="str">
        <f>IFERROR(IF(A211="","",SUMIF(DB_Withdrawals!$A:$A,A211,DB_Withdrawals!$G:$G)),"")</f>
        <v/>
      </c>
      <c r="M211" s="39" t="str">
        <f>IFERROR(IF(A211="","",IFERROR(H211,0)+IFERROR(SUMIF(DB_Savings!$A:$A,A211,DB_Savings!$F:$F),0)-IFERROR(SUMIF(DB_Withdrawals!$A:$A,A211,DB_Withdrawals!$G:$G),0)),"")</f>
        <v/>
      </c>
      <c r="N211" s="39" t="str">
        <f>IFERROR(IF(A211="","",MAX(0,M211-System_Config!$B$9)),"")</f>
        <v/>
      </c>
    </row>
    <row r="212" spans="1:14" ht="20.100000000000001" customHeight="1" x14ac:dyDescent="0.25">
      <c r="A212" s="34" t="str">
        <f>'NEW ACCOUNT'!A213</f>
        <v/>
      </c>
      <c r="B212" s="35" t="str">
        <f>IF('NEW ACCOUNT'!A213="","",'NEW ACCOUNT'!B213)</f>
        <v/>
      </c>
      <c r="C212" s="35" t="str">
        <f>IF('NEW ACCOUNT'!A213="","",'NEW ACCOUNT'!C213)</f>
        <v/>
      </c>
      <c r="D212" s="35" t="str">
        <f>IF('NEW ACCOUNT'!A213="","",'NEW ACCOUNT'!D213)</f>
        <v/>
      </c>
      <c r="E212" s="35" t="str">
        <f>IF('NEW ACCOUNT'!A213="","",'NEW ACCOUNT'!E213)</f>
        <v/>
      </c>
      <c r="F212" s="35" t="str">
        <f>IF('NEW ACCOUNT'!A213="","",'NEW ACCOUNT'!F213)</f>
        <v/>
      </c>
      <c r="G212" s="35" t="str">
        <f>IF('NEW ACCOUNT'!A213="","",'NEW ACCOUNT'!G213)</f>
        <v/>
      </c>
      <c r="H212" s="35" t="str">
        <f>IF('NEW ACCOUNT'!A213="","",'NEW ACCOUNT'!H213)</f>
        <v/>
      </c>
      <c r="I212" s="35" t="str">
        <f>IF('NEW ACCOUNT'!A213="","",'NEW ACCOUNT'!I213)</f>
        <v/>
      </c>
      <c r="J212" s="35" t="str">
        <f>IF('NEW ACCOUNT'!A213="","",'NEW ACCOUNT'!J213)</f>
        <v/>
      </c>
      <c r="K212" s="36" t="str">
        <f>IFERROR(IF(A212="","",SUMIF(DB_Savings!$A:$A,A212,DB_Savings!$F:$F)),"")</f>
        <v/>
      </c>
      <c r="L212" s="36" t="str">
        <f>IFERROR(IF(A212="","",SUMIF(DB_Withdrawals!$A:$A,A212,DB_Withdrawals!$G:$G)),"")</f>
        <v/>
      </c>
      <c r="M212" s="36" t="str">
        <f>IFERROR(IF(A212="","",IFERROR(H212,0)+IFERROR(SUMIF(DB_Savings!$A:$A,A212,DB_Savings!$F:$F),0)-IFERROR(SUMIF(DB_Withdrawals!$A:$A,A212,DB_Withdrawals!$G:$G),0)),"")</f>
        <v/>
      </c>
      <c r="N212" s="36" t="str">
        <f>IFERROR(IF(A212="","",MAX(0,M212-System_Config!$B$9)),"")</f>
        <v/>
      </c>
    </row>
    <row r="213" spans="1:14" ht="20.100000000000001" customHeight="1" x14ac:dyDescent="0.25">
      <c r="A213" s="37" t="str">
        <f>'NEW ACCOUNT'!A214</f>
        <v/>
      </c>
      <c r="B213" s="38" t="str">
        <f>IF('NEW ACCOUNT'!A214="","",'NEW ACCOUNT'!B214)</f>
        <v/>
      </c>
      <c r="C213" s="38" t="str">
        <f>IF('NEW ACCOUNT'!A214="","",'NEW ACCOUNT'!C214)</f>
        <v/>
      </c>
      <c r="D213" s="38" t="str">
        <f>IF('NEW ACCOUNT'!A214="","",'NEW ACCOUNT'!D214)</f>
        <v/>
      </c>
      <c r="E213" s="38" t="str">
        <f>IF('NEW ACCOUNT'!A214="","",'NEW ACCOUNT'!E214)</f>
        <v/>
      </c>
      <c r="F213" s="38" t="str">
        <f>IF('NEW ACCOUNT'!A214="","",'NEW ACCOUNT'!F214)</f>
        <v/>
      </c>
      <c r="G213" s="38" t="str">
        <f>IF('NEW ACCOUNT'!A214="","",'NEW ACCOUNT'!G214)</f>
        <v/>
      </c>
      <c r="H213" s="38" t="str">
        <f>IF('NEW ACCOUNT'!A214="","",'NEW ACCOUNT'!H214)</f>
        <v/>
      </c>
      <c r="I213" s="38" t="str">
        <f>IF('NEW ACCOUNT'!A214="","",'NEW ACCOUNT'!I214)</f>
        <v/>
      </c>
      <c r="J213" s="38" t="str">
        <f>IF('NEW ACCOUNT'!A214="","",'NEW ACCOUNT'!J214)</f>
        <v/>
      </c>
      <c r="K213" s="39" t="str">
        <f>IFERROR(IF(A213="","",SUMIF(DB_Savings!$A:$A,A213,DB_Savings!$F:$F)),"")</f>
        <v/>
      </c>
      <c r="L213" s="39" t="str">
        <f>IFERROR(IF(A213="","",SUMIF(DB_Withdrawals!$A:$A,A213,DB_Withdrawals!$G:$G)),"")</f>
        <v/>
      </c>
      <c r="M213" s="39" t="str">
        <f>IFERROR(IF(A213="","",IFERROR(H213,0)+IFERROR(SUMIF(DB_Savings!$A:$A,A213,DB_Savings!$F:$F),0)-IFERROR(SUMIF(DB_Withdrawals!$A:$A,A213,DB_Withdrawals!$G:$G),0)),"")</f>
        <v/>
      </c>
      <c r="N213" s="39" t="str">
        <f>IFERROR(IF(A213="","",MAX(0,M213-System_Config!$B$9)),"")</f>
        <v/>
      </c>
    </row>
    <row r="214" spans="1:14" ht="20.100000000000001" customHeight="1" x14ac:dyDescent="0.25">
      <c r="A214" s="34" t="str">
        <f>'NEW ACCOUNT'!A215</f>
        <v/>
      </c>
      <c r="B214" s="35" t="str">
        <f>IF('NEW ACCOUNT'!A215="","",'NEW ACCOUNT'!B215)</f>
        <v/>
      </c>
      <c r="C214" s="35" t="str">
        <f>IF('NEW ACCOUNT'!A215="","",'NEW ACCOUNT'!C215)</f>
        <v/>
      </c>
      <c r="D214" s="35" t="str">
        <f>IF('NEW ACCOUNT'!A215="","",'NEW ACCOUNT'!D215)</f>
        <v/>
      </c>
      <c r="E214" s="35" t="str">
        <f>IF('NEW ACCOUNT'!A215="","",'NEW ACCOUNT'!E215)</f>
        <v/>
      </c>
      <c r="F214" s="35" t="str">
        <f>IF('NEW ACCOUNT'!A215="","",'NEW ACCOUNT'!F215)</f>
        <v/>
      </c>
      <c r="G214" s="35" t="str">
        <f>IF('NEW ACCOUNT'!A215="","",'NEW ACCOUNT'!G215)</f>
        <v/>
      </c>
      <c r="H214" s="35" t="str">
        <f>IF('NEW ACCOUNT'!A215="","",'NEW ACCOUNT'!H215)</f>
        <v/>
      </c>
      <c r="I214" s="35" t="str">
        <f>IF('NEW ACCOUNT'!A215="","",'NEW ACCOUNT'!I215)</f>
        <v/>
      </c>
      <c r="J214" s="35" t="str">
        <f>IF('NEW ACCOUNT'!A215="","",'NEW ACCOUNT'!J215)</f>
        <v/>
      </c>
      <c r="K214" s="36" t="str">
        <f>IFERROR(IF(A214="","",SUMIF(DB_Savings!$A:$A,A214,DB_Savings!$F:$F)),"")</f>
        <v/>
      </c>
      <c r="L214" s="36" t="str">
        <f>IFERROR(IF(A214="","",SUMIF(DB_Withdrawals!$A:$A,A214,DB_Withdrawals!$G:$G)),"")</f>
        <v/>
      </c>
      <c r="M214" s="36" t="str">
        <f>IFERROR(IF(A214="","",IFERROR(H214,0)+IFERROR(SUMIF(DB_Savings!$A:$A,A214,DB_Savings!$F:$F),0)-IFERROR(SUMIF(DB_Withdrawals!$A:$A,A214,DB_Withdrawals!$G:$G),0)),"")</f>
        <v/>
      </c>
      <c r="N214" s="36" t="str">
        <f>IFERROR(IF(A214="","",MAX(0,M214-System_Config!$B$9)),"")</f>
        <v/>
      </c>
    </row>
    <row r="215" spans="1:14" ht="20.100000000000001" customHeight="1" x14ac:dyDescent="0.25">
      <c r="A215" s="37" t="str">
        <f>'NEW ACCOUNT'!A216</f>
        <v/>
      </c>
      <c r="B215" s="38" t="str">
        <f>IF('NEW ACCOUNT'!A216="","",'NEW ACCOUNT'!B216)</f>
        <v/>
      </c>
      <c r="C215" s="38" t="str">
        <f>IF('NEW ACCOUNT'!A216="","",'NEW ACCOUNT'!C216)</f>
        <v/>
      </c>
      <c r="D215" s="38" t="str">
        <f>IF('NEW ACCOUNT'!A216="","",'NEW ACCOUNT'!D216)</f>
        <v/>
      </c>
      <c r="E215" s="38" t="str">
        <f>IF('NEW ACCOUNT'!A216="","",'NEW ACCOUNT'!E216)</f>
        <v/>
      </c>
      <c r="F215" s="38" t="str">
        <f>IF('NEW ACCOUNT'!A216="","",'NEW ACCOUNT'!F216)</f>
        <v/>
      </c>
      <c r="G215" s="38" t="str">
        <f>IF('NEW ACCOUNT'!A216="","",'NEW ACCOUNT'!G216)</f>
        <v/>
      </c>
      <c r="H215" s="38" t="str">
        <f>IF('NEW ACCOUNT'!A216="","",'NEW ACCOUNT'!H216)</f>
        <v/>
      </c>
      <c r="I215" s="38" t="str">
        <f>IF('NEW ACCOUNT'!A216="","",'NEW ACCOUNT'!I216)</f>
        <v/>
      </c>
      <c r="J215" s="38" t="str">
        <f>IF('NEW ACCOUNT'!A216="","",'NEW ACCOUNT'!J216)</f>
        <v/>
      </c>
      <c r="K215" s="39" t="str">
        <f>IFERROR(IF(A215="","",SUMIF(DB_Savings!$A:$A,A215,DB_Savings!$F:$F)),"")</f>
        <v/>
      </c>
      <c r="L215" s="39" t="str">
        <f>IFERROR(IF(A215="","",SUMIF(DB_Withdrawals!$A:$A,A215,DB_Withdrawals!$G:$G)),"")</f>
        <v/>
      </c>
      <c r="M215" s="39" t="str">
        <f>IFERROR(IF(A215="","",IFERROR(H215,0)+IFERROR(SUMIF(DB_Savings!$A:$A,A215,DB_Savings!$F:$F),0)-IFERROR(SUMIF(DB_Withdrawals!$A:$A,A215,DB_Withdrawals!$G:$G),0)),"")</f>
        <v/>
      </c>
      <c r="N215" s="39" t="str">
        <f>IFERROR(IF(A215="","",MAX(0,M215-System_Config!$B$9)),"")</f>
        <v/>
      </c>
    </row>
    <row r="216" spans="1:14" ht="20.100000000000001" customHeight="1" x14ac:dyDescent="0.25">
      <c r="A216" s="34" t="str">
        <f>'NEW ACCOUNT'!A217</f>
        <v/>
      </c>
      <c r="B216" s="35" t="str">
        <f>IF('NEW ACCOUNT'!A217="","",'NEW ACCOUNT'!B217)</f>
        <v/>
      </c>
      <c r="C216" s="35" t="str">
        <f>IF('NEW ACCOUNT'!A217="","",'NEW ACCOUNT'!C217)</f>
        <v/>
      </c>
      <c r="D216" s="35" t="str">
        <f>IF('NEW ACCOUNT'!A217="","",'NEW ACCOUNT'!D217)</f>
        <v/>
      </c>
      <c r="E216" s="35" t="str">
        <f>IF('NEW ACCOUNT'!A217="","",'NEW ACCOUNT'!E217)</f>
        <v/>
      </c>
      <c r="F216" s="35" t="str">
        <f>IF('NEW ACCOUNT'!A217="","",'NEW ACCOUNT'!F217)</f>
        <v/>
      </c>
      <c r="G216" s="35" t="str">
        <f>IF('NEW ACCOUNT'!A217="","",'NEW ACCOUNT'!G217)</f>
        <v/>
      </c>
      <c r="H216" s="35" t="str">
        <f>IF('NEW ACCOUNT'!A217="","",'NEW ACCOUNT'!H217)</f>
        <v/>
      </c>
      <c r="I216" s="35" t="str">
        <f>IF('NEW ACCOUNT'!A217="","",'NEW ACCOUNT'!I217)</f>
        <v/>
      </c>
      <c r="J216" s="35" t="str">
        <f>IF('NEW ACCOUNT'!A217="","",'NEW ACCOUNT'!J217)</f>
        <v/>
      </c>
      <c r="K216" s="36" t="str">
        <f>IFERROR(IF(A216="","",SUMIF(DB_Savings!$A:$A,A216,DB_Savings!$F:$F)),"")</f>
        <v/>
      </c>
      <c r="L216" s="36" t="str">
        <f>IFERROR(IF(A216="","",SUMIF(DB_Withdrawals!$A:$A,A216,DB_Withdrawals!$G:$G)),"")</f>
        <v/>
      </c>
      <c r="M216" s="36" t="str">
        <f>IFERROR(IF(A216="","",IFERROR(H216,0)+IFERROR(SUMIF(DB_Savings!$A:$A,A216,DB_Savings!$F:$F),0)-IFERROR(SUMIF(DB_Withdrawals!$A:$A,A216,DB_Withdrawals!$G:$G),0)),"")</f>
        <v/>
      </c>
      <c r="N216" s="36" t="str">
        <f>IFERROR(IF(A216="","",MAX(0,M216-System_Config!$B$9)),"")</f>
        <v/>
      </c>
    </row>
    <row r="217" spans="1:14" ht="20.100000000000001" customHeight="1" x14ac:dyDescent="0.25">
      <c r="A217" s="37" t="str">
        <f>'NEW ACCOUNT'!A218</f>
        <v/>
      </c>
      <c r="B217" s="38" t="str">
        <f>IF('NEW ACCOUNT'!A218="","",'NEW ACCOUNT'!B218)</f>
        <v/>
      </c>
      <c r="C217" s="38" t="str">
        <f>IF('NEW ACCOUNT'!A218="","",'NEW ACCOUNT'!C218)</f>
        <v/>
      </c>
      <c r="D217" s="38" t="str">
        <f>IF('NEW ACCOUNT'!A218="","",'NEW ACCOUNT'!D218)</f>
        <v/>
      </c>
      <c r="E217" s="38" t="str">
        <f>IF('NEW ACCOUNT'!A218="","",'NEW ACCOUNT'!E218)</f>
        <v/>
      </c>
      <c r="F217" s="38" t="str">
        <f>IF('NEW ACCOUNT'!A218="","",'NEW ACCOUNT'!F218)</f>
        <v/>
      </c>
      <c r="G217" s="38" t="str">
        <f>IF('NEW ACCOUNT'!A218="","",'NEW ACCOUNT'!G218)</f>
        <v/>
      </c>
      <c r="H217" s="38" t="str">
        <f>IF('NEW ACCOUNT'!A218="","",'NEW ACCOUNT'!H218)</f>
        <v/>
      </c>
      <c r="I217" s="38" t="str">
        <f>IF('NEW ACCOUNT'!A218="","",'NEW ACCOUNT'!I218)</f>
        <v/>
      </c>
      <c r="J217" s="38" t="str">
        <f>IF('NEW ACCOUNT'!A218="","",'NEW ACCOUNT'!J218)</f>
        <v/>
      </c>
      <c r="K217" s="39" t="str">
        <f>IFERROR(IF(A217="","",SUMIF(DB_Savings!$A:$A,A217,DB_Savings!$F:$F)),"")</f>
        <v/>
      </c>
      <c r="L217" s="39" t="str">
        <f>IFERROR(IF(A217="","",SUMIF(DB_Withdrawals!$A:$A,A217,DB_Withdrawals!$G:$G)),"")</f>
        <v/>
      </c>
      <c r="M217" s="39" t="str">
        <f>IFERROR(IF(A217="","",IFERROR(H217,0)+IFERROR(SUMIF(DB_Savings!$A:$A,A217,DB_Savings!$F:$F),0)-IFERROR(SUMIF(DB_Withdrawals!$A:$A,A217,DB_Withdrawals!$G:$G),0)),"")</f>
        <v/>
      </c>
      <c r="N217" s="39" t="str">
        <f>IFERROR(IF(A217="","",MAX(0,M217-System_Config!$B$9)),"")</f>
        <v/>
      </c>
    </row>
    <row r="218" spans="1:14" ht="20.100000000000001" customHeight="1" x14ac:dyDescent="0.25">
      <c r="A218" s="34" t="str">
        <f>'NEW ACCOUNT'!A219</f>
        <v/>
      </c>
      <c r="B218" s="35" t="str">
        <f>IF('NEW ACCOUNT'!A219="","",'NEW ACCOUNT'!B219)</f>
        <v/>
      </c>
      <c r="C218" s="35" t="str">
        <f>IF('NEW ACCOUNT'!A219="","",'NEW ACCOUNT'!C219)</f>
        <v/>
      </c>
      <c r="D218" s="35" t="str">
        <f>IF('NEW ACCOUNT'!A219="","",'NEW ACCOUNT'!D219)</f>
        <v/>
      </c>
      <c r="E218" s="35" t="str">
        <f>IF('NEW ACCOUNT'!A219="","",'NEW ACCOUNT'!E219)</f>
        <v/>
      </c>
      <c r="F218" s="35" t="str">
        <f>IF('NEW ACCOUNT'!A219="","",'NEW ACCOUNT'!F219)</f>
        <v/>
      </c>
      <c r="G218" s="35" t="str">
        <f>IF('NEW ACCOUNT'!A219="","",'NEW ACCOUNT'!G219)</f>
        <v/>
      </c>
      <c r="H218" s="35" t="str">
        <f>IF('NEW ACCOUNT'!A219="","",'NEW ACCOUNT'!H219)</f>
        <v/>
      </c>
      <c r="I218" s="35" t="str">
        <f>IF('NEW ACCOUNT'!A219="","",'NEW ACCOUNT'!I219)</f>
        <v/>
      </c>
      <c r="J218" s="35" t="str">
        <f>IF('NEW ACCOUNT'!A219="","",'NEW ACCOUNT'!J219)</f>
        <v/>
      </c>
      <c r="K218" s="36" t="str">
        <f>IFERROR(IF(A218="","",SUMIF(DB_Savings!$A:$A,A218,DB_Savings!$F:$F)),"")</f>
        <v/>
      </c>
      <c r="L218" s="36" t="str">
        <f>IFERROR(IF(A218="","",SUMIF(DB_Withdrawals!$A:$A,A218,DB_Withdrawals!$G:$G)),"")</f>
        <v/>
      </c>
      <c r="M218" s="36" t="str">
        <f>IFERROR(IF(A218="","",IFERROR(H218,0)+IFERROR(SUMIF(DB_Savings!$A:$A,A218,DB_Savings!$F:$F),0)-IFERROR(SUMIF(DB_Withdrawals!$A:$A,A218,DB_Withdrawals!$G:$G),0)),"")</f>
        <v/>
      </c>
      <c r="N218" s="36" t="str">
        <f>IFERROR(IF(A218="","",MAX(0,M218-System_Config!$B$9)),"")</f>
        <v/>
      </c>
    </row>
    <row r="219" spans="1:14" ht="20.100000000000001" customHeight="1" x14ac:dyDescent="0.25">
      <c r="A219" s="37" t="str">
        <f>'NEW ACCOUNT'!A220</f>
        <v/>
      </c>
      <c r="B219" s="38" t="str">
        <f>IF('NEW ACCOUNT'!A220="","",'NEW ACCOUNT'!B220)</f>
        <v/>
      </c>
      <c r="C219" s="38" t="str">
        <f>IF('NEW ACCOUNT'!A220="","",'NEW ACCOUNT'!C220)</f>
        <v/>
      </c>
      <c r="D219" s="38" t="str">
        <f>IF('NEW ACCOUNT'!A220="","",'NEW ACCOUNT'!D220)</f>
        <v/>
      </c>
      <c r="E219" s="38" t="str">
        <f>IF('NEW ACCOUNT'!A220="","",'NEW ACCOUNT'!E220)</f>
        <v/>
      </c>
      <c r="F219" s="38" t="str">
        <f>IF('NEW ACCOUNT'!A220="","",'NEW ACCOUNT'!F220)</f>
        <v/>
      </c>
      <c r="G219" s="38" t="str">
        <f>IF('NEW ACCOUNT'!A220="","",'NEW ACCOUNT'!G220)</f>
        <v/>
      </c>
      <c r="H219" s="38" t="str">
        <f>IF('NEW ACCOUNT'!A220="","",'NEW ACCOUNT'!H220)</f>
        <v/>
      </c>
      <c r="I219" s="38" t="str">
        <f>IF('NEW ACCOUNT'!A220="","",'NEW ACCOUNT'!I220)</f>
        <v/>
      </c>
      <c r="J219" s="38" t="str">
        <f>IF('NEW ACCOUNT'!A220="","",'NEW ACCOUNT'!J220)</f>
        <v/>
      </c>
      <c r="K219" s="39" t="str">
        <f>IFERROR(IF(A219="","",SUMIF(DB_Savings!$A:$A,A219,DB_Savings!$F:$F)),"")</f>
        <v/>
      </c>
      <c r="L219" s="39" t="str">
        <f>IFERROR(IF(A219="","",SUMIF(DB_Withdrawals!$A:$A,A219,DB_Withdrawals!$G:$G)),"")</f>
        <v/>
      </c>
      <c r="M219" s="39" t="str">
        <f>IFERROR(IF(A219="","",IFERROR(H219,0)+IFERROR(SUMIF(DB_Savings!$A:$A,A219,DB_Savings!$F:$F),0)-IFERROR(SUMIF(DB_Withdrawals!$A:$A,A219,DB_Withdrawals!$G:$G),0)),"")</f>
        <v/>
      </c>
      <c r="N219" s="39" t="str">
        <f>IFERROR(IF(A219="","",MAX(0,M219-System_Config!$B$9)),"")</f>
        <v/>
      </c>
    </row>
    <row r="220" spans="1:14" ht="20.100000000000001" customHeight="1" x14ac:dyDescent="0.25">
      <c r="A220" s="34" t="str">
        <f>'NEW ACCOUNT'!A221</f>
        <v/>
      </c>
      <c r="B220" s="35" t="str">
        <f>IF('NEW ACCOUNT'!A221="","",'NEW ACCOUNT'!B221)</f>
        <v/>
      </c>
      <c r="C220" s="35" t="str">
        <f>IF('NEW ACCOUNT'!A221="","",'NEW ACCOUNT'!C221)</f>
        <v/>
      </c>
      <c r="D220" s="35" t="str">
        <f>IF('NEW ACCOUNT'!A221="","",'NEW ACCOUNT'!D221)</f>
        <v/>
      </c>
      <c r="E220" s="35" t="str">
        <f>IF('NEW ACCOUNT'!A221="","",'NEW ACCOUNT'!E221)</f>
        <v/>
      </c>
      <c r="F220" s="35" t="str">
        <f>IF('NEW ACCOUNT'!A221="","",'NEW ACCOUNT'!F221)</f>
        <v/>
      </c>
      <c r="G220" s="35" t="str">
        <f>IF('NEW ACCOUNT'!A221="","",'NEW ACCOUNT'!G221)</f>
        <v/>
      </c>
      <c r="H220" s="35" t="str">
        <f>IF('NEW ACCOUNT'!A221="","",'NEW ACCOUNT'!H221)</f>
        <v/>
      </c>
      <c r="I220" s="35" t="str">
        <f>IF('NEW ACCOUNT'!A221="","",'NEW ACCOUNT'!I221)</f>
        <v/>
      </c>
      <c r="J220" s="35" t="str">
        <f>IF('NEW ACCOUNT'!A221="","",'NEW ACCOUNT'!J221)</f>
        <v/>
      </c>
      <c r="K220" s="36" t="str">
        <f>IFERROR(IF(A220="","",SUMIF(DB_Savings!$A:$A,A220,DB_Savings!$F:$F)),"")</f>
        <v/>
      </c>
      <c r="L220" s="36" t="str">
        <f>IFERROR(IF(A220="","",SUMIF(DB_Withdrawals!$A:$A,A220,DB_Withdrawals!$G:$G)),"")</f>
        <v/>
      </c>
      <c r="M220" s="36" t="str">
        <f>IFERROR(IF(A220="","",IFERROR(H220,0)+IFERROR(SUMIF(DB_Savings!$A:$A,A220,DB_Savings!$F:$F),0)-IFERROR(SUMIF(DB_Withdrawals!$A:$A,A220,DB_Withdrawals!$G:$G),0)),"")</f>
        <v/>
      </c>
      <c r="N220" s="36" t="str">
        <f>IFERROR(IF(A220="","",MAX(0,M220-System_Config!$B$9)),"")</f>
        <v/>
      </c>
    </row>
    <row r="221" spans="1:14" ht="20.100000000000001" customHeight="1" x14ac:dyDescent="0.25">
      <c r="A221" s="37" t="str">
        <f>'NEW ACCOUNT'!A222</f>
        <v/>
      </c>
      <c r="B221" s="38" t="str">
        <f>IF('NEW ACCOUNT'!A222="","",'NEW ACCOUNT'!B222)</f>
        <v/>
      </c>
      <c r="C221" s="38" t="str">
        <f>IF('NEW ACCOUNT'!A222="","",'NEW ACCOUNT'!C222)</f>
        <v/>
      </c>
      <c r="D221" s="38" t="str">
        <f>IF('NEW ACCOUNT'!A222="","",'NEW ACCOUNT'!D222)</f>
        <v/>
      </c>
      <c r="E221" s="38" t="str">
        <f>IF('NEW ACCOUNT'!A222="","",'NEW ACCOUNT'!E222)</f>
        <v/>
      </c>
      <c r="F221" s="38" t="str">
        <f>IF('NEW ACCOUNT'!A222="","",'NEW ACCOUNT'!F222)</f>
        <v/>
      </c>
      <c r="G221" s="38" t="str">
        <f>IF('NEW ACCOUNT'!A222="","",'NEW ACCOUNT'!G222)</f>
        <v/>
      </c>
      <c r="H221" s="38" t="str">
        <f>IF('NEW ACCOUNT'!A222="","",'NEW ACCOUNT'!H222)</f>
        <v/>
      </c>
      <c r="I221" s="38" t="str">
        <f>IF('NEW ACCOUNT'!A222="","",'NEW ACCOUNT'!I222)</f>
        <v/>
      </c>
      <c r="J221" s="38" t="str">
        <f>IF('NEW ACCOUNT'!A222="","",'NEW ACCOUNT'!J222)</f>
        <v/>
      </c>
      <c r="K221" s="39" t="str">
        <f>IFERROR(IF(A221="","",SUMIF(DB_Savings!$A:$A,A221,DB_Savings!$F:$F)),"")</f>
        <v/>
      </c>
      <c r="L221" s="39" t="str">
        <f>IFERROR(IF(A221="","",SUMIF(DB_Withdrawals!$A:$A,A221,DB_Withdrawals!$G:$G)),"")</f>
        <v/>
      </c>
      <c r="M221" s="39" t="str">
        <f>IFERROR(IF(A221="","",IFERROR(H221,0)+IFERROR(SUMIF(DB_Savings!$A:$A,A221,DB_Savings!$F:$F),0)-IFERROR(SUMIF(DB_Withdrawals!$A:$A,A221,DB_Withdrawals!$G:$G),0)),"")</f>
        <v/>
      </c>
      <c r="N221" s="39" t="str">
        <f>IFERROR(IF(A221="","",MAX(0,M221-System_Config!$B$9)),"")</f>
        <v/>
      </c>
    </row>
    <row r="222" spans="1:14" ht="20.100000000000001" customHeight="1" x14ac:dyDescent="0.25">
      <c r="A222" s="34" t="str">
        <f>'NEW ACCOUNT'!A223</f>
        <v/>
      </c>
      <c r="B222" s="35" t="str">
        <f>IF('NEW ACCOUNT'!A223="","",'NEW ACCOUNT'!B223)</f>
        <v/>
      </c>
      <c r="C222" s="35" t="str">
        <f>IF('NEW ACCOUNT'!A223="","",'NEW ACCOUNT'!C223)</f>
        <v/>
      </c>
      <c r="D222" s="35" t="str">
        <f>IF('NEW ACCOUNT'!A223="","",'NEW ACCOUNT'!D223)</f>
        <v/>
      </c>
      <c r="E222" s="35" t="str">
        <f>IF('NEW ACCOUNT'!A223="","",'NEW ACCOUNT'!E223)</f>
        <v/>
      </c>
      <c r="F222" s="35" t="str">
        <f>IF('NEW ACCOUNT'!A223="","",'NEW ACCOUNT'!F223)</f>
        <v/>
      </c>
      <c r="G222" s="35" t="str">
        <f>IF('NEW ACCOUNT'!A223="","",'NEW ACCOUNT'!G223)</f>
        <v/>
      </c>
      <c r="H222" s="35" t="str">
        <f>IF('NEW ACCOUNT'!A223="","",'NEW ACCOUNT'!H223)</f>
        <v/>
      </c>
      <c r="I222" s="35" t="str">
        <f>IF('NEW ACCOUNT'!A223="","",'NEW ACCOUNT'!I223)</f>
        <v/>
      </c>
      <c r="J222" s="35" t="str">
        <f>IF('NEW ACCOUNT'!A223="","",'NEW ACCOUNT'!J223)</f>
        <v/>
      </c>
      <c r="K222" s="36" t="str">
        <f>IFERROR(IF(A222="","",SUMIF(DB_Savings!$A:$A,A222,DB_Savings!$F:$F)),"")</f>
        <v/>
      </c>
      <c r="L222" s="36" t="str">
        <f>IFERROR(IF(A222="","",SUMIF(DB_Withdrawals!$A:$A,A222,DB_Withdrawals!$G:$G)),"")</f>
        <v/>
      </c>
      <c r="M222" s="36" t="str">
        <f>IFERROR(IF(A222="","",IFERROR(H222,0)+IFERROR(SUMIF(DB_Savings!$A:$A,A222,DB_Savings!$F:$F),0)-IFERROR(SUMIF(DB_Withdrawals!$A:$A,A222,DB_Withdrawals!$G:$G),0)),"")</f>
        <v/>
      </c>
      <c r="N222" s="36" t="str">
        <f>IFERROR(IF(A222="","",MAX(0,M222-System_Config!$B$9)),"")</f>
        <v/>
      </c>
    </row>
    <row r="223" spans="1:14" ht="20.100000000000001" customHeight="1" x14ac:dyDescent="0.25">
      <c r="A223" s="37" t="str">
        <f>'NEW ACCOUNT'!A224</f>
        <v/>
      </c>
      <c r="B223" s="38" t="str">
        <f>IF('NEW ACCOUNT'!A224="","",'NEW ACCOUNT'!B224)</f>
        <v/>
      </c>
      <c r="C223" s="38" t="str">
        <f>IF('NEW ACCOUNT'!A224="","",'NEW ACCOUNT'!C224)</f>
        <v/>
      </c>
      <c r="D223" s="38" t="str">
        <f>IF('NEW ACCOUNT'!A224="","",'NEW ACCOUNT'!D224)</f>
        <v/>
      </c>
      <c r="E223" s="38" t="str">
        <f>IF('NEW ACCOUNT'!A224="","",'NEW ACCOUNT'!E224)</f>
        <v/>
      </c>
      <c r="F223" s="38" t="str">
        <f>IF('NEW ACCOUNT'!A224="","",'NEW ACCOUNT'!F224)</f>
        <v/>
      </c>
      <c r="G223" s="38" t="str">
        <f>IF('NEW ACCOUNT'!A224="","",'NEW ACCOUNT'!G224)</f>
        <v/>
      </c>
      <c r="H223" s="38" t="str">
        <f>IF('NEW ACCOUNT'!A224="","",'NEW ACCOUNT'!H224)</f>
        <v/>
      </c>
      <c r="I223" s="38" t="str">
        <f>IF('NEW ACCOUNT'!A224="","",'NEW ACCOUNT'!I224)</f>
        <v/>
      </c>
      <c r="J223" s="38" t="str">
        <f>IF('NEW ACCOUNT'!A224="","",'NEW ACCOUNT'!J224)</f>
        <v/>
      </c>
      <c r="K223" s="39" t="str">
        <f>IFERROR(IF(A223="","",SUMIF(DB_Savings!$A:$A,A223,DB_Savings!$F:$F)),"")</f>
        <v/>
      </c>
      <c r="L223" s="39" t="str">
        <f>IFERROR(IF(A223="","",SUMIF(DB_Withdrawals!$A:$A,A223,DB_Withdrawals!$G:$G)),"")</f>
        <v/>
      </c>
      <c r="M223" s="39" t="str">
        <f>IFERROR(IF(A223="","",IFERROR(H223,0)+IFERROR(SUMIF(DB_Savings!$A:$A,A223,DB_Savings!$F:$F),0)-IFERROR(SUMIF(DB_Withdrawals!$A:$A,A223,DB_Withdrawals!$G:$G),0)),"")</f>
        <v/>
      </c>
      <c r="N223" s="39" t="str">
        <f>IFERROR(IF(A223="","",MAX(0,M223-System_Config!$B$9)),"")</f>
        <v/>
      </c>
    </row>
    <row r="224" spans="1:14" ht="20.100000000000001" customHeight="1" x14ac:dyDescent="0.25">
      <c r="A224" s="34" t="str">
        <f>'NEW ACCOUNT'!A225</f>
        <v/>
      </c>
      <c r="B224" s="35" t="str">
        <f>IF('NEW ACCOUNT'!A225="","",'NEW ACCOUNT'!B225)</f>
        <v/>
      </c>
      <c r="C224" s="35" t="str">
        <f>IF('NEW ACCOUNT'!A225="","",'NEW ACCOUNT'!C225)</f>
        <v/>
      </c>
      <c r="D224" s="35" t="str">
        <f>IF('NEW ACCOUNT'!A225="","",'NEW ACCOUNT'!D225)</f>
        <v/>
      </c>
      <c r="E224" s="35" t="str">
        <f>IF('NEW ACCOUNT'!A225="","",'NEW ACCOUNT'!E225)</f>
        <v/>
      </c>
      <c r="F224" s="35" t="str">
        <f>IF('NEW ACCOUNT'!A225="","",'NEW ACCOUNT'!F225)</f>
        <v/>
      </c>
      <c r="G224" s="35" t="str">
        <f>IF('NEW ACCOUNT'!A225="","",'NEW ACCOUNT'!G225)</f>
        <v/>
      </c>
      <c r="H224" s="35" t="str">
        <f>IF('NEW ACCOUNT'!A225="","",'NEW ACCOUNT'!H225)</f>
        <v/>
      </c>
      <c r="I224" s="35" t="str">
        <f>IF('NEW ACCOUNT'!A225="","",'NEW ACCOUNT'!I225)</f>
        <v/>
      </c>
      <c r="J224" s="35" t="str">
        <f>IF('NEW ACCOUNT'!A225="","",'NEW ACCOUNT'!J225)</f>
        <v/>
      </c>
      <c r="K224" s="36" t="str">
        <f>IFERROR(IF(A224="","",SUMIF(DB_Savings!$A:$A,A224,DB_Savings!$F:$F)),"")</f>
        <v/>
      </c>
      <c r="L224" s="36" t="str">
        <f>IFERROR(IF(A224="","",SUMIF(DB_Withdrawals!$A:$A,A224,DB_Withdrawals!$G:$G)),"")</f>
        <v/>
      </c>
      <c r="M224" s="36" t="str">
        <f>IFERROR(IF(A224="","",IFERROR(H224,0)+IFERROR(SUMIF(DB_Savings!$A:$A,A224,DB_Savings!$F:$F),0)-IFERROR(SUMIF(DB_Withdrawals!$A:$A,A224,DB_Withdrawals!$G:$G),0)),"")</f>
        <v/>
      </c>
      <c r="N224" s="36" t="str">
        <f>IFERROR(IF(A224="","",MAX(0,M224-System_Config!$B$9)),"")</f>
        <v/>
      </c>
    </row>
    <row r="225" spans="1:14" ht="20.100000000000001" customHeight="1" x14ac:dyDescent="0.25">
      <c r="A225" s="37" t="str">
        <f>'NEW ACCOUNT'!A226</f>
        <v/>
      </c>
      <c r="B225" s="38" t="str">
        <f>IF('NEW ACCOUNT'!A226="","",'NEW ACCOUNT'!B226)</f>
        <v/>
      </c>
      <c r="C225" s="38" t="str">
        <f>IF('NEW ACCOUNT'!A226="","",'NEW ACCOUNT'!C226)</f>
        <v/>
      </c>
      <c r="D225" s="38" t="str">
        <f>IF('NEW ACCOUNT'!A226="","",'NEW ACCOUNT'!D226)</f>
        <v/>
      </c>
      <c r="E225" s="38" t="str">
        <f>IF('NEW ACCOUNT'!A226="","",'NEW ACCOUNT'!E226)</f>
        <v/>
      </c>
      <c r="F225" s="38" t="str">
        <f>IF('NEW ACCOUNT'!A226="","",'NEW ACCOUNT'!F226)</f>
        <v/>
      </c>
      <c r="G225" s="38" t="str">
        <f>IF('NEW ACCOUNT'!A226="","",'NEW ACCOUNT'!G226)</f>
        <v/>
      </c>
      <c r="H225" s="38" t="str">
        <f>IF('NEW ACCOUNT'!A226="","",'NEW ACCOUNT'!H226)</f>
        <v/>
      </c>
      <c r="I225" s="38" t="str">
        <f>IF('NEW ACCOUNT'!A226="","",'NEW ACCOUNT'!I226)</f>
        <v/>
      </c>
      <c r="J225" s="38" t="str">
        <f>IF('NEW ACCOUNT'!A226="","",'NEW ACCOUNT'!J226)</f>
        <v/>
      </c>
      <c r="K225" s="39" t="str">
        <f>IFERROR(IF(A225="","",SUMIF(DB_Savings!$A:$A,A225,DB_Savings!$F:$F)),"")</f>
        <v/>
      </c>
      <c r="L225" s="39" t="str">
        <f>IFERROR(IF(A225="","",SUMIF(DB_Withdrawals!$A:$A,A225,DB_Withdrawals!$G:$G)),"")</f>
        <v/>
      </c>
      <c r="M225" s="39" t="str">
        <f>IFERROR(IF(A225="","",IFERROR(H225,0)+IFERROR(SUMIF(DB_Savings!$A:$A,A225,DB_Savings!$F:$F),0)-IFERROR(SUMIF(DB_Withdrawals!$A:$A,A225,DB_Withdrawals!$G:$G),0)),"")</f>
        <v/>
      </c>
      <c r="N225" s="39" t="str">
        <f>IFERROR(IF(A225="","",MAX(0,M225-System_Config!$B$9)),"")</f>
        <v/>
      </c>
    </row>
    <row r="226" spans="1:14" ht="20.100000000000001" customHeight="1" x14ac:dyDescent="0.25">
      <c r="A226" s="34" t="str">
        <f>'NEW ACCOUNT'!A227</f>
        <v/>
      </c>
      <c r="B226" s="35" t="str">
        <f>IF('NEW ACCOUNT'!A227="","",'NEW ACCOUNT'!B227)</f>
        <v/>
      </c>
      <c r="C226" s="35" t="str">
        <f>IF('NEW ACCOUNT'!A227="","",'NEW ACCOUNT'!C227)</f>
        <v/>
      </c>
      <c r="D226" s="35" t="str">
        <f>IF('NEW ACCOUNT'!A227="","",'NEW ACCOUNT'!D227)</f>
        <v/>
      </c>
      <c r="E226" s="35" t="str">
        <f>IF('NEW ACCOUNT'!A227="","",'NEW ACCOUNT'!E227)</f>
        <v/>
      </c>
      <c r="F226" s="35" t="str">
        <f>IF('NEW ACCOUNT'!A227="","",'NEW ACCOUNT'!F227)</f>
        <v/>
      </c>
      <c r="G226" s="35" t="str">
        <f>IF('NEW ACCOUNT'!A227="","",'NEW ACCOUNT'!G227)</f>
        <v/>
      </c>
      <c r="H226" s="35" t="str">
        <f>IF('NEW ACCOUNT'!A227="","",'NEW ACCOUNT'!H227)</f>
        <v/>
      </c>
      <c r="I226" s="35" t="str">
        <f>IF('NEW ACCOUNT'!A227="","",'NEW ACCOUNT'!I227)</f>
        <v/>
      </c>
      <c r="J226" s="35" t="str">
        <f>IF('NEW ACCOUNT'!A227="","",'NEW ACCOUNT'!J227)</f>
        <v/>
      </c>
      <c r="K226" s="36" t="str">
        <f>IFERROR(IF(A226="","",SUMIF(DB_Savings!$A:$A,A226,DB_Savings!$F:$F)),"")</f>
        <v/>
      </c>
      <c r="L226" s="36" t="str">
        <f>IFERROR(IF(A226="","",SUMIF(DB_Withdrawals!$A:$A,A226,DB_Withdrawals!$G:$G)),"")</f>
        <v/>
      </c>
      <c r="M226" s="36" t="str">
        <f>IFERROR(IF(A226="","",IFERROR(H226,0)+IFERROR(SUMIF(DB_Savings!$A:$A,A226,DB_Savings!$F:$F),0)-IFERROR(SUMIF(DB_Withdrawals!$A:$A,A226,DB_Withdrawals!$G:$G),0)),"")</f>
        <v/>
      </c>
      <c r="N226" s="36" t="str">
        <f>IFERROR(IF(A226="","",MAX(0,M226-System_Config!$B$9)),"")</f>
        <v/>
      </c>
    </row>
    <row r="227" spans="1:14" ht="20.100000000000001" customHeight="1" x14ac:dyDescent="0.25">
      <c r="A227" s="37" t="str">
        <f>'NEW ACCOUNT'!A228</f>
        <v/>
      </c>
      <c r="B227" s="38" t="str">
        <f>IF('NEW ACCOUNT'!A228="","",'NEW ACCOUNT'!B228)</f>
        <v/>
      </c>
      <c r="C227" s="38" t="str">
        <f>IF('NEW ACCOUNT'!A228="","",'NEW ACCOUNT'!C228)</f>
        <v/>
      </c>
      <c r="D227" s="38" t="str">
        <f>IF('NEW ACCOUNT'!A228="","",'NEW ACCOUNT'!D228)</f>
        <v/>
      </c>
      <c r="E227" s="38" t="str">
        <f>IF('NEW ACCOUNT'!A228="","",'NEW ACCOUNT'!E228)</f>
        <v/>
      </c>
      <c r="F227" s="38" t="str">
        <f>IF('NEW ACCOUNT'!A228="","",'NEW ACCOUNT'!F228)</f>
        <v/>
      </c>
      <c r="G227" s="38" t="str">
        <f>IF('NEW ACCOUNT'!A228="","",'NEW ACCOUNT'!G228)</f>
        <v/>
      </c>
      <c r="H227" s="38" t="str">
        <f>IF('NEW ACCOUNT'!A228="","",'NEW ACCOUNT'!H228)</f>
        <v/>
      </c>
      <c r="I227" s="38" t="str">
        <f>IF('NEW ACCOUNT'!A228="","",'NEW ACCOUNT'!I228)</f>
        <v/>
      </c>
      <c r="J227" s="38" t="str">
        <f>IF('NEW ACCOUNT'!A228="","",'NEW ACCOUNT'!J228)</f>
        <v/>
      </c>
      <c r="K227" s="39" t="str">
        <f>IFERROR(IF(A227="","",SUMIF(DB_Savings!$A:$A,A227,DB_Savings!$F:$F)),"")</f>
        <v/>
      </c>
      <c r="L227" s="39" t="str">
        <f>IFERROR(IF(A227="","",SUMIF(DB_Withdrawals!$A:$A,A227,DB_Withdrawals!$G:$G)),"")</f>
        <v/>
      </c>
      <c r="M227" s="39" t="str">
        <f>IFERROR(IF(A227="","",IFERROR(H227,0)+IFERROR(SUMIF(DB_Savings!$A:$A,A227,DB_Savings!$F:$F),0)-IFERROR(SUMIF(DB_Withdrawals!$A:$A,A227,DB_Withdrawals!$G:$G),0)),"")</f>
        <v/>
      </c>
      <c r="N227" s="39" t="str">
        <f>IFERROR(IF(A227="","",MAX(0,M227-System_Config!$B$9)),"")</f>
        <v/>
      </c>
    </row>
    <row r="228" spans="1:14" ht="20.100000000000001" customHeight="1" x14ac:dyDescent="0.25">
      <c r="A228" s="34" t="str">
        <f>'NEW ACCOUNT'!A229</f>
        <v/>
      </c>
      <c r="B228" s="35" t="str">
        <f>IF('NEW ACCOUNT'!A229="","",'NEW ACCOUNT'!B229)</f>
        <v/>
      </c>
      <c r="C228" s="35" t="str">
        <f>IF('NEW ACCOUNT'!A229="","",'NEW ACCOUNT'!C229)</f>
        <v/>
      </c>
      <c r="D228" s="35" t="str">
        <f>IF('NEW ACCOUNT'!A229="","",'NEW ACCOUNT'!D229)</f>
        <v/>
      </c>
      <c r="E228" s="35" t="str">
        <f>IF('NEW ACCOUNT'!A229="","",'NEW ACCOUNT'!E229)</f>
        <v/>
      </c>
      <c r="F228" s="35" t="str">
        <f>IF('NEW ACCOUNT'!A229="","",'NEW ACCOUNT'!F229)</f>
        <v/>
      </c>
      <c r="G228" s="35" t="str">
        <f>IF('NEW ACCOUNT'!A229="","",'NEW ACCOUNT'!G229)</f>
        <v/>
      </c>
      <c r="H228" s="35" t="str">
        <f>IF('NEW ACCOUNT'!A229="","",'NEW ACCOUNT'!H229)</f>
        <v/>
      </c>
      <c r="I228" s="35" t="str">
        <f>IF('NEW ACCOUNT'!A229="","",'NEW ACCOUNT'!I229)</f>
        <v/>
      </c>
      <c r="J228" s="35" t="str">
        <f>IF('NEW ACCOUNT'!A229="","",'NEW ACCOUNT'!J229)</f>
        <v/>
      </c>
      <c r="K228" s="36" t="str">
        <f>IFERROR(IF(A228="","",SUMIF(DB_Savings!$A:$A,A228,DB_Savings!$F:$F)),"")</f>
        <v/>
      </c>
      <c r="L228" s="36" t="str">
        <f>IFERROR(IF(A228="","",SUMIF(DB_Withdrawals!$A:$A,A228,DB_Withdrawals!$G:$G)),"")</f>
        <v/>
      </c>
      <c r="M228" s="36" t="str">
        <f>IFERROR(IF(A228="","",IFERROR(H228,0)+IFERROR(SUMIF(DB_Savings!$A:$A,A228,DB_Savings!$F:$F),0)-IFERROR(SUMIF(DB_Withdrawals!$A:$A,A228,DB_Withdrawals!$G:$G),0)),"")</f>
        <v/>
      </c>
      <c r="N228" s="36" t="str">
        <f>IFERROR(IF(A228="","",MAX(0,M228-System_Config!$B$9)),"")</f>
        <v/>
      </c>
    </row>
    <row r="229" spans="1:14" ht="20.100000000000001" customHeight="1" x14ac:dyDescent="0.25">
      <c r="A229" s="37" t="str">
        <f>'NEW ACCOUNT'!A230</f>
        <v/>
      </c>
      <c r="B229" s="38" t="str">
        <f>IF('NEW ACCOUNT'!A230="","",'NEW ACCOUNT'!B230)</f>
        <v/>
      </c>
      <c r="C229" s="38" t="str">
        <f>IF('NEW ACCOUNT'!A230="","",'NEW ACCOUNT'!C230)</f>
        <v/>
      </c>
      <c r="D229" s="38" t="str">
        <f>IF('NEW ACCOUNT'!A230="","",'NEW ACCOUNT'!D230)</f>
        <v/>
      </c>
      <c r="E229" s="38" t="str">
        <f>IF('NEW ACCOUNT'!A230="","",'NEW ACCOUNT'!E230)</f>
        <v/>
      </c>
      <c r="F229" s="38" t="str">
        <f>IF('NEW ACCOUNT'!A230="","",'NEW ACCOUNT'!F230)</f>
        <v/>
      </c>
      <c r="G229" s="38" t="str">
        <f>IF('NEW ACCOUNT'!A230="","",'NEW ACCOUNT'!G230)</f>
        <v/>
      </c>
      <c r="H229" s="38" t="str">
        <f>IF('NEW ACCOUNT'!A230="","",'NEW ACCOUNT'!H230)</f>
        <v/>
      </c>
      <c r="I229" s="38" t="str">
        <f>IF('NEW ACCOUNT'!A230="","",'NEW ACCOUNT'!I230)</f>
        <v/>
      </c>
      <c r="J229" s="38" t="str">
        <f>IF('NEW ACCOUNT'!A230="","",'NEW ACCOUNT'!J230)</f>
        <v/>
      </c>
      <c r="K229" s="39" t="str">
        <f>IFERROR(IF(A229="","",SUMIF(DB_Savings!$A:$A,A229,DB_Savings!$F:$F)),"")</f>
        <v/>
      </c>
      <c r="L229" s="39" t="str">
        <f>IFERROR(IF(A229="","",SUMIF(DB_Withdrawals!$A:$A,A229,DB_Withdrawals!$G:$G)),"")</f>
        <v/>
      </c>
      <c r="M229" s="39" t="str">
        <f>IFERROR(IF(A229="","",IFERROR(H229,0)+IFERROR(SUMIF(DB_Savings!$A:$A,A229,DB_Savings!$F:$F),0)-IFERROR(SUMIF(DB_Withdrawals!$A:$A,A229,DB_Withdrawals!$G:$G),0)),"")</f>
        <v/>
      </c>
      <c r="N229" s="39" t="str">
        <f>IFERROR(IF(A229="","",MAX(0,M229-System_Config!$B$9)),"")</f>
        <v/>
      </c>
    </row>
    <row r="230" spans="1:14" ht="20.100000000000001" customHeight="1" x14ac:dyDescent="0.25">
      <c r="A230" s="34" t="str">
        <f>'NEW ACCOUNT'!A231</f>
        <v/>
      </c>
      <c r="B230" s="35" t="str">
        <f>IF('NEW ACCOUNT'!A231="","",'NEW ACCOUNT'!B231)</f>
        <v/>
      </c>
      <c r="C230" s="35" t="str">
        <f>IF('NEW ACCOUNT'!A231="","",'NEW ACCOUNT'!C231)</f>
        <v/>
      </c>
      <c r="D230" s="35" t="str">
        <f>IF('NEW ACCOUNT'!A231="","",'NEW ACCOUNT'!D231)</f>
        <v/>
      </c>
      <c r="E230" s="35" t="str">
        <f>IF('NEW ACCOUNT'!A231="","",'NEW ACCOUNT'!E231)</f>
        <v/>
      </c>
      <c r="F230" s="35" t="str">
        <f>IF('NEW ACCOUNT'!A231="","",'NEW ACCOUNT'!F231)</f>
        <v/>
      </c>
      <c r="G230" s="35" t="str">
        <f>IF('NEW ACCOUNT'!A231="","",'NEW ACCOUNT'!G231)</f>
        <v/>
      </c>
      <c r="H230" s="35" t="str">
        <f>IF('NEW ACCOUNT'!A231="","",'NEW ACCOUNT'!H231)</f>
        <v/>
      </c>
      <c r="I230" s="35" t="str">
        <f>IF('NEW ACCOUNT'!A231="","",'NEW ACCOUNT'!I231)</f>
        <v/>
      </c>
      <c r="J230" s="35" t="str">
        <f>IF('NEW ACCOUNT'!A231="","",'NEW ACCOUNT'!J231)</f>
        <v/>
      </c>
      <c r="K230" s="36" t="str">
        <f>IFERROR(IF(A230="","",SUMIF(DB_Savings!$A:$A,A230,DB_Savings!$F:$F)),"")</f>
        <v/>
      </c>
      <c r="L230" s="36" t="str">
        <f>IFERROR(IF(A230="","",SUMIF(DB_Withdrawals!$A:$A,A230,DB_Withdrawals!$G:$G)),"")</f>
        <v/>
      </c>
      <c r="M230" s="36" t="str">
        <f>IFERROR(IF(A230="","",IFERROR(H230,0)+IFERROR(SUMIF(DB_Savings!$A:$A,A230,DB_Savings!$F:$F),0)-IFERROR(SUMIF(DB_Withdrawals!$A:$A,A230,DB_Withdrawals!$G:$G),0)),"")</f>
        <v/>
      </c>
      <c r="N230" s="36" t="str">
        <f>IFERROR(IF(A230="","",MAX(0,M230-System_Config!$B$9)),"")</f>
        <v/>
      </c>
    </row>
    <row r="231" spans="1:14" ht="20.100000000000001" customHeight="1" x14ac:dyDescent="0.25">
      <c r="A231" s="37" t="str">
        <f>'NEW ACCOUNT'!A232</f>
        <v/>
      </c>
      <c r="B231" s="38" t="str">
        <f>IF('NEW ACCOUNT'!A232="","",'NEW ACCOUNT'!B232)</f>
        <v/>
      </c>
      <c r="C231" s="38" t="str">
        <f>IF('NEW ACCOUNT'!A232="","",'NEW ACCOUNT'!C232)</f>
        <v/>
      </c>
      <c r="D231" s="38" t="str">
        <f>IF('NEW ACCOUNT'!A232="","",'NEW ACCOUNT'!D232)</f>
        <v/>
      </c>
      <c r="E231" s="38" t="str">
        <f>IF('NEW ACCOUNT'!A232="","",'NEW ACCOUNT'!E232)</f>
        <v/>
      </c>
      <c r="F231" s="38" t="str">
        <f>IF('NEW ACCOUNT'!A232="","",'NEW ACCOUNT'!F232)</f>
        <v/>
      </c>
      <c r="G231" s="38" t="str">
        <f>IF('NEW ACCOUNT'!A232="","",'NEW ACCOUNT'!G232)</f>
        <v/>
      </c>
      <c r="H231" s="38" t="str">
        <f>IF('NEW ACCOUNT'!A232="","",'NEW ACCOUNT'!H232)</f>
        <v/>
      </c>
      <c r="I231" s="38" t="str">
        <f>IF('NEW ACCOUNT'!A232="","",'NEW ACCOUNT'!I232)</f>
        <v/>
      </c>
      <c r="J231" s="38" t="str">
        <f>IF('NEW ACCOUNT'!A232="","",'NEW ACCOUNT'!J232)</f>
        <v/>
      </c>
      <c r="K231" s="39" t="str">
        <f>IFERROR(IF(A231="","",SUMIF(DB_Savings!$A:$A,A231,DB_Savings!$F:$F)),"")</f>
        <v/>
      </c>
      <c r="L231" s="39" t="str">
        <f>IFERROR(IF(A231="","",SUMIF(DB_Withdrawals!$A:$A,A231,DB_Withdrawals!$G:$G)),"")</f>
        <v/>
      </c>
      <c r="M231" s="39" t="str">
        <f>IFERROR(IF(A231="","",IFERROR(H231,0)+IFERROR(SUMIF(DB_Savings!$A:$A,A231,DB_Savings!$F:$F),0)-IFERROR(SUMIF(DB_Withdrawals!$A:$A,A231,DB_Withdrawals!$G:$G),0)),"")</f>
        <v/>
      </c>
      <c r="N231" s="39" t="str">
        <f>IFERROR(IF(A231="","",MAX(0,M231-System_Config!$B$9)),"")</f>
        <v/>
      </c>
    </row>
    <row r="232" spans="1:14" ht="20.100000000000001" customHeight="1" x14ac:dyDescent="0.25">
      <c r="A232" s="34" t="str">
        <f>'NEW ACCOUNT'!A233</f>
        <v/>
      </c>
      <c r="B232" s="35" t="str">
        <f>IF('NEW ACCOUNT'!A233="","",'NEW ACCOUNT'!B233)</f>
        <v/>
      </c>
      <c r="C232" s="35" t="str">
        <f>IF('NEW ACCOUNT'!A233="","",'NEW ACCOUNT'!C233)</f>
        <v/>
      </c>
      <c r="D232" s="35" t="str">
        <f>IF('NEW ACCOUNT'!A233="","",'NEW ACCOUNT'!D233)</f>
        <v/>
      </c>
      <c r="E232" s="35" t="str">
        <f>IF('NEW ACCOUNT'!A233="","",'NEW ACCOUNT'!E233)</f>
        <v/>
      </c>
      <c r="F232" s="35" t="str">
        <f>IF('NEW ACCOUNT'!A233="","",'NEW ACCOUNT'!F233)</f>
        <v/>
      </c>
      <c r="G232" s="35" t="str">
        <f>IF('NEW ACCOUNT'!A233="","",'NEW ACCOUNT'!G233)</f>
        <v/>
      </c>
      <c r="H232" s="35" t="str">
        <f>IF('NEW ACCOUNT'!A233="","",'NEW ACCOUNT'!H233)</f>
        <v/>
      </c>
      <c r="I232" s="35" t="str">
        <f>IF('NEW ACCOUNT'!A233="","",'NEW ACCOUNT'!I233)</f>
        <v/>
      </c>
      <c r="J232" s="35" t="str">
        <f>IF('NEW ACCOUNT'!A233="","",'NEW ACCOUNT'!J233)</f>
        <v/>
      </c>
      <c r="K232" s="36" t="str">
        <f>IFERROR(IF(A232="","",SUMIF(DB_Savings!$A:$A,A232,DB_Savings!$F:$F)),"")</f>
        <v/>
      </c>
      <c r="L232" s="36" t="str">
        <f>IFERROR(IF(A232="","",SUMIF(DB_Withdrawals!$A:$A,A232,DB_Withdrawals!$G:$G)),"")</f>
        <v/>
      </c>
      <c r="M232" s="36" t="str">
        <f>IFERROR(IF(A232="","",IFERROR(H232,0)+IFERROR(SUMIF(DB_Savings!$A:$A,A232,DB_Savings!$F:$F),0)-IFERROR(SUMIF(DB_Withdrawals!$A:$A,A232,DB_Withdrawals!$G:$G),0)),"")</f>
        <v/>
      </c>
      <c r="N232" s="36" t="str">
        <f>IFERROR(IF(A232="","",MAX(0,M232-System_Config!$B$9)),"")</f>
        <v/>
      </c>
    </row>
    <row r="233" spans="1:14" ht="20.100000000000001" customHeight="1" x14ac:dyDescent="0.25">
      <c r="A233" s="37" t="str">
        <f>'NEW ACCOUNT'!A234</f>
        <v/>
      </c>
      <c r="B233" s="38" t="str">
        <f>IF('NEW ACCOUNT'!A234="","",'NEW ACCOUNT'!B234)</f>
        <v/>
      </c>
      <c r="C233" s="38" t="str">
        <f>IF('NEW ACCOUNT'!A234="","",'NEW ACCOUNT'!C234)</f>
        <v/>
      </c>
      <c r="D233" s="38" t="str">
        <f>IF('NEW ACCOUNT'!A234="","",'NEW ACCOUNT'!D234)</f>
        <v/>
      </c>
      <c r="E233" s="38" t="str">
        <f>IF('NEW ACCOUNT'!A234="","",'NEW ACCOUNT'!E234)</f>
        <v/>
      </c>
      <c r="F233" s="38" t="str">
        <f>IF('NEW ACCOUNT'!A234="","",'NEW ACCOUNT'!F234)</f>
        <v/>
      </c>
      <c r="G233" s="38" t="str">
        <f>IF('NEW ACCOUNT'!A234="","",'NEW ACCOUNT'!G234)</f>
        <v/>
      </c>
      <c r="H233" s="38" t="str">
        <f>IF('NEW ACCOUNT'!A234="","",'NEW ACCOUNT'!H234)</f>
        <v/>
      </c>
      <c r="I233" s="38" t="str">
        <f>IF('NEW ACCOUNT'!A234="","",'NEW ACCOUNT'!I234)</f>
        <v/>
      </c>
      <c r="J233" s="38" t="str">
        <f>IF('NEW ACCOUNT'!A234="","",'NEW ACCOUNT'!J234)</f>
        <v/>
      </c>
      <c r="K233" s="39" t="str">
        <f>IFERROR(IF(A233="","",SUMIF(DB_Savings!$A:$A,A233,DB_Savings!$F:$F)),"")</f>
        <v/>
      </c>
      <c r="L233" s="39" t="str">
        <f>IFERROR(IF(A233="","",SUMIF(DB_Withdrawals!$A:$A,A233,DB_Withdrawals!$G:$G)),"")</f>
        <v/>
      </c>
      <c r="M233" s="39" t="str">
        <f>IFERROR(IF(A233="","",IFERROR(H233,0)+IFERROR(SUMIF(DB_Savings!$A:$A,A233,DB_Savings!$F:$F),0)-IFERROR(SUMIF(DB_Withdrawals!$A:$A,A233,DB_Withdrawals!$G:$G),0)),"")</f>
        <v/>
      </c>
      <c r="N233" s="39" t="str">
        <f>IFERROR(IF(A233="","",MAX(0,M233-System_Config!$B$9)),"")</f>
        <v/>
      </c>
    </row>
    <row r="234" spans="1:14" ht="20.100000000000001" customHeight="1" x14ac:dyDescent="0.25">
      <c r="A234" s="34" t="str">
        <f>'NEW ACCOUNT'!A235</f>
        <v/>
      </c>
      <c r="B234" s="35" t="str">
        <f>IF('NEW ACCOUNT'!A235="","",'NEW ACCOUNT'!B235)</f>
        <v/>
      </c>
      <c r="C234" s="35" t="str">
        <f>IF('NEW ACCOUNT'!A235="","",'NEW ACCOUNT'!C235)</f>
        <v/>
      </c>
      <c r="D234" s="35" t="str">
        <f>IF('NEW ACCOUNT'!A235="","",'NEW ACCOUNT'!D235)</f>
        <v/>
      </c>
      <c r="E234" s="35" t="str">
        <f>IF('NEW ACCOUNT'!A235="","",'NEW ACCOUNT'!E235)</f>
        <v/>
      </c>
      <c r="F234" s="35" t="str">
        <f>IF('NEW ACCOUNT'!A235="","",'NEW ACCOUNT'!F235)</f>
        <v/>
      </c>
      <c r="G234" s="35" t="str">
        <f>IF('NEW ACCOUNT'!A235="","",'NEW ACCOUNT'!G235)</f>
        <v/>
      </c>
      <c r="H234" s="35" t="str">
        <f>IF('NEW ACCOUNT'!A235="","",'NEW ACCOUNT'!H235)</f>
        <v/>
      </c>
      <c r="I234" s="35" t="str">
        <f>IF('NEW ACCOUNT'!A235="","",'NEW ACCOUNT'!I235)</f>
        <v/>
      </c>
      <c r="J234" s="35" t="str">
        <f>IF('NEW ACCOUNT'!A235="","",'NEW ACCOUNT'!J235)</f>
        <v/>
      </c>
      <c r="K234" s="36" t="str">
        <f>IFERROR(IF(A234="","",SUMIF(DB_Savings!$A:$A,A234,DB_Savings!$F:$F)),"")</f>
        <v/>
      </c>
      <c r="L234" s="36" t="str">
        <f>IFERROR(IF(A234="","",SUMIF(DB_Withdrawals!$A:$A,A234,DB_Withdrawals!$G:$G)),"")</f>
        <v/>
      </c>
      <c r="M234" s="36" t="str">
        <f>IFERROR(IF(A234="","",IFERROR(H234,0)+IFERROR(SUMIF(DB_Savings!$A:$A,A234,DB_Savings!$F:$F),0)-IFERROR(SUMIF(DB_Withdrawals!$A:$A,A234,DB_Withdrawals!$G:$G),0)),"")</f>
        <v/>
      </c>
      <c r="N234" s="36" t="str">
        <f>IFERROR(IF(A234="","",MAX(0,M234-System_Config!$B$9)),"")</f>
        <v/>
      </c>
    </row>
    <row r="235" spans="1:14" ht="20.100000000000001" customHeight="1" x14ac:dyDescent="0.25">
      <c r="A235" s="37" t="str">
        <f>'NEW ACCOUNT'!A236</f>
        <v/>
      </c>
      <c r="B235" s="38" t="str">
        <f>IF('NEW ACCOUNT'!A236="","",'NEW ACCOUNT'!B236)</f>
        <v/>
      </c>
      <c r="C235" s="38" t="str">
        <f>IF('NEW ACCOUNT'!A236="","",'NEW ACCOUNT'!C236)</f>
        <v/>
      </c>
      <c r="D235" s="38" t="str">
        <f>IF('NEW ACCOUNT'!A236="","",'NEW ACCOUNT'!D236)</f>
        <v/>
      </c>
      <c r="E235" s="38" t="str">
        <f>IF('NEW ACCOUNT'!A236="","",'NEW ACCOUNT'!E236)</f>
        <v/>
      </c>
      <c r="F235" s="38" t="str">
        <f>IF('NEW ACCOUNT'!A236="","",'NEW ACCOUNT'!F236)</f>
        <v/>
      </c>
      <c r="G235" s="38" t="str">
        <f>IF('NEW ACCOUNT'!A236="","",'NEW ACCOUNT'!G236)</f>
        <v/>
      </c>
      <c r="H235" s="38" t="str">
        <f>IF('NEW ACCOUNT'!A236="","",'NEW ACCOUNT'!H236)</f>
        <v/>
      </c>
      <c r="I235" s="38" t="str">
        <f>IF('NEW ACCOUNT'!A236="","",'NEW ACCOUNT'!I236)</f>
        <v/>
      </c>
      <c r="J235" s="38" t="str">
        <f>IF('NEW ACCOUNT'!A236="","",'NEW ACCOUNT'!J236)</f>
        <v/>
      </c>
      <c r="K235" s="39" t="str">
        <f>IFERROR(IF(A235="","",SUMIF(DB_Savings!$A:$A,A235,DB_Savings!$F:$F)),"")</f>
        <v/>
      </c>
      <c r="L235" s="39" t="str">
        <f>IFERROR(IF(A235="","",SUMIF(DB_Withdrawals!$A:$A,A235,DB_Withdrawals!$G:$G)),"")</f>
        <v/>
      </c>
      <c r="M235" s="39" t="str">
        <f>IFERROR(IF(A235="","",IFERROR(H235,0)+IFERROR(SUMIF(DB_Savings!$A:$A,A235,DB_Savings!$F:$F),0)-IFERROR(SUMIF(DB_Withdrawals!$A:$A,A235,DB_Withdrawals!$G:$G),0)),"")</f>
        <v/>
      </c>
      <c r="N235" s="39" t="str">
        <f>IFERROR(IF(A235="","",MAX(0,M235-System_Config!$B$9)),"")</f>
        <v/>
      </c>
    </row>
    <row r="236" spans="1:14" ht="20.100000000000001" customHeight="1" x14ac:dyDescent="0.25">
      <c r="A236" s="34" t="str">
        <f>'NEW ACCOUNT'!A237</f>
        <v/>
      </c>
      <c r="B236" s="35" t="str">
        <f>IF('NEW ACCOUNT'!A237="","",'NEW ACCOUNT'!B237)</f>
        <v/>
      </c>
      <c r="C236" s="35" t="str">
        <f>IF('NEW ACCOUNT'!A237="","",'NEW ACCOUNT'!C237)</f>
        <v/>
      </c>
      <c r="D236" s="35" t="str">
        <f>IF('NEW ACCOUNT'!A237="","",'NEW ACCOUNT'!D237)</f>
        <v/>
      </c>
      <c r="E236" s="35" t="str">
        <f>IF('NEW ACCOUNT'!A237="","",'NEW ACCOUNT'!E237)</f>
        <v/>
      </c>
      <c r="F236" s="35" t="str">
        <f>IF('NEW ACCOUNT'!A237="","",'NEW ACCOUNT'!F237)</f>
        <v/>
      </c>
      <c r="G236" s="35" t="str">
        <f>IF('NEW ACCOUNT'!A237="","",'NEW ACCOUNT'!G237)</f>
        <v/>
      </c>
      <c r="H236" s="35" t="str">
        <f>IF('NEW ACCOUNT'!A237="","",'NEW ACCOUNT'!H237)</f>
        <v/>
      </c>
      <c r="I236" s="35" t="str">
        <f>IF('NEW ACCOUNT'!A237="","",'NEW ACCOUNT'!I237)</f>
        <v/>
      </c>
      <c r="J236" s="35" t="str">
        <f>IF('NEW ACCOUNT'!A237="","",'NEW ACCOUNT'!J237)</f>
        <v/>
      </c>
      <c r="K236" s="36" t="str">
        <f>IFERROR(IF(A236="","",SUMIF(DB_Savings!$A:$A,A236,DB_Savings!$F:$F)),"")</f>
        <v/>
      </c>
      <c r="L236" s="36" t="str">
        <f>IFERROR(IF(A236="","",SUMIF(DB_Withdrawals!$A:$A,A236,DB_Withdrawals!$G:$G)),"")</f>
        <v/>
      </c>
      <c r="M236" s="36" t="str">
        <f>IFERROR(IF(A236="","",IFERROR(H236,0)+IFERROR(SUMIF(DB_Savings!$A:$A,A236,DB_Savings!$F:$F),0)-IFERROR(SUMIF(DB_Withdrawals!$A:$A,A236,DB_Withdrawals!$G:$G),0)),"")</f>
        <v/>
      </c>
      <c r="N236" s="36" t="str">
        <f>IFERROR(IF(A236="","",MAX(0,M236-System_Config!$B$9)),"")</f>
        <v/>
      </c>
    </row>
    <row r="237" spans="1:14" ht="20.100000000000001" customHeight="1" x14ac:dyDescent="0.25">
      <c r="A237" s="37" t="str">
        <f>'NEW ACCOUNT'!A238</f>
        <v/>
      </c>
      <c r="B237" s="38" t="str">
        <f>IF('NEW ACCOUNT'!A238="","",'NEW ACCOUNT'!B238)</f>
        <v/>
      </c>
      <c r="C237" s="38" t="str">
        <f>IF('NEW ACCOUNT'!A238="","",'NEW ACCOUNT'!C238)</f>
        <v/>
      </c>
      <c r="D237" s="38" t="str">
        <f>IF('NEW ACCOUNT'!A238="","",'NEW ACCOUNT'!D238)</f>
        <v/>
      </c>
      <c r="E237" s="38" t="str">
        <f>IF('NEW ACCOUNT'!A238="","",'NEW ACCOUNT'!E238)</f>
        <v/>
      </c>
      <c r="F237" s="38" t="str">
        <f>IF('NEW ACCOUNT'!A238="","",'NEW ACCOUNT'!F238)</f>
        <v/>
      </c>
      <c r="G237" s="38" t="str">
        <f>IF('NEW ACCOUNT'!A238="","",'NEW ACCOUNT'!G238)</f>
        <v/>
      </c>
      <c r="H237" s="38" t="str">
        <f>IF('NEW ACCOUNT'!A238="","",'NEW ACCOUNT'!H238)</f>
        <v/>
      </c>
      <c r="I237" s="38" t="str">
        <f>IF('NEW ACCOUNT'!A238="","",'NEW ACCOUNT'!I238)</f>
        <v/>
      </c>
      <c r="J237" s="38" t="str">
        <f>IF('NEW ACCOUNT'!A238="","",'NEW ACCOUNT'!J238)</f>
        <v/>
      </c>
      <c r="K237" s="39" t="str">
        <f>IFERROR(IF(A237="","",SUMIF(DB_Savings!$A:$A,A237,DB_Savings!$F:$F)),"")</f>
        <v/>
      </c>
      <c r="L237" s="39" t="str">
        <f>IFERROR(IF(A237="","",SUMIF(DB_Withdrawals!$A:$A,A237,DB_Withdrawals!$G:$G)),"")</f>
        <v/>
      </c>
      <c r="M237" s="39" t="str">
        <f>IFERROR(IF(A237="","",IFERROR(H237,0)+IFERROR(SUMIF(DB_Savings!$A:$A,A237,DB_Savings!$F:$F),0)-IFERROR(SUMIF(DB_Withdrawals!$A:$A,A237,DB_Withdrawals!$G:$G),0)),"")</f>
        <v/>
      </c>
      <c r="N237" s="39" t="str">
        <f>IFERROR(IF(A237="","",MAX(0,M237-System_Config!$B$9)),"")</f>
        <v/>
      </c>
    </row>
    <row r="238" spans="1:14" ht="20.100000000000001" customHeight="1" x14ac:dyDescent="0.25">
      <c r="A238" s="34" t="str">
        <f>'NEW ACCOUNT'!A239</f>
        <v/>
      </c>
      <c r="B238" s="35" t="str">
        <f>IF('NEW ACCOUNT'!A239="","",'NEW ACCOUNT'!B239)</f>
        <v/>
      </c>
      <c r="C238" s="35" t="str">
        <f>IF('NEW ACCOUNT'!A239="","",'NEW ACCOUNT'!C239)</f>
        <v/>
      </c>
      <c r="D238" s="35" t="str">
        <f>IF('NEW ACCOUNT'!A239="","",'NEW ACCOUNT'!D239)</f>
        <v/>
      </c>
      <c r="E238" s="35" t="str">
        <f>IF('NEW ACCOUNT'!A239="","",'NEW ACCOUNT'!E239)</f>
        <v/>
      </c>
      <c r="F238" s="35" t="str">
        <f>IF('NEW ACCOUNT'!A239="","",'NEW ACCOUNT'!F239)</f>
        <v/>
      </c>
      <c r="G238" s="35" t="str">
        <f>IF('NEW ACCOUNT'!A239="","",'NEW ACCOUNT'!G239)</f>
        <v/>
      </c>
      <c r="H238" s="35" t="str">
        <f>IF('NEW ACCOUNT'!A239="","",'NEW ACCOUNT'!H239)</f>
        <v/>
      </c>
      <c r="I238" s="35" t="str">
        <f>IF('NEW ACCOUNT'!A239="","",'NEW ACCOUNT'!I239)</f>
        <v/>
      </c>
      <c r="J238" s="35" t="str">
        <f>IF('NEW ACCOUNT'!A239="","",'NEW ACCOUNT'!J239)</f>
        <v/>
      </c>
      <c r="K238" s="36" t="str">
        <f>IFERROR(IF(A238="","",SUMIF(DB_Savings!$A:$A,A238,DB_Savings!$F:$F)),"")</f>
        <v/>
      </c>
      <c r="L238" s="36" t="str">
        <f>IFERROR(IF(A238="","",SUMIF(DB_Withdrawals!$A:$A,A238,DB_Withdrawals!$G:$G)),"")</f>
        <v/>
      </c>
      <c r="M238" s="36" t="str">
        <f>IFERROR(IF(A238="","",IFERROR(H238,0)+IFERROR(SUMIF(DB_Savings!$A:$A,A238,DB_Savings!$F:$F),0)-IFERROR(SUMIF(DB_Withdrawals!$A:$A,A238,DB_Withdrawals!$G:$G),0)),"")</f>
        <v/>
      </c>
      <c r="N238" s="36" t="str">
        <f>IFERROR(IF(A238="","",MAX(0,M238-System_Config!$B$9)),"")</f>
        <v/>
      </c>
    </row>
    <row r="239" spans="1:14" ht="20.100000000000001" customHeight="1" x14ac:dyDescent="0.25">
      <c r="A239" s="37" t="str">
        <f>'NEW ACCOUNT'!A240</f>
        <v/>
      </c>
      <c r="B239" s="38" t="str">
        <f>IF('NEW ACCOUNT'!A240="","",'NEW ACCOUNT'!B240)</f>
        <v/>
      </c>
      <c r="C239" s="38" t="str">
        <f>IF('NEW ACCOUNT'!A240="","",'NEW ACCOUNT'!C240)</f>
        <v/>
      </c>
      <c r="D239" s="38" t="str">
        <f>IF('NEW ACCOUNT'!A240="","",'NEW ACCOUNT'!D240)</f>
        <v/>
      </c>
      <c r="E239" s="38" t="str">
        <f>IF('NEW ACCOUNT'!A240="","",'NEW ACCOUNT'!E240)</f>
        <v/>
      </c>
      <c r="F239" s="38" t="str">
        <f>IF('NEW ACCOUNT'!A240="","",'NEW ACCOUNT'!F240)</f>
        <v/>
      </c>
      <c r="G239" s="38" t="str">
        <f>IF('NEW ACCOUNT'!A240="","",'NEW ACCOUNT'!G240)</f>
        <v/>
      </c>
      <c r="H239" s="38" t="str">
        <f>IF('NEW ACCOUNT'!A240="","",'NEW ACCOUNT'!H240)</f>
        <v/>
      </c>
      <c r="I239" s="38" t="str">
        <f>IF('NEW ACCOUNT'!A240="","",'NEW ACCOUNT'!I240)</f>
        <v/>
      </c>
      <c r="J239" s="38" t="str">
        <f>IF('NEW ACCOUNT'!A240="","",'NEW ACCOUNT'!J240)</f>
        <v/>
      </c>
      <c r="K239" s="39" t="str">
        <f>IFERROR(IF(A239="","",SUMIF(DB_Savings!$A:$A,A239,DB_Savings!$F:$F)),"")</f>
        <v/>
      </c>
      <c r="L239" s="39" t="str">
        <f>IFERROR(IF(A239="","",SUMIF(DB_Withdrawals!$A:$A,A239,DB_Withdrawals!$G:$G)),"")</f>
        <v/>
      </c>
      <c r="M239" s="39" t="str">
        <f>IFERROR(IF(A239="","",IFERROR(H239,0)+IFERROR(SUMIF(DB_Savings!$A:$A,A239,DB_Savings!$F:$F),0)-IFERROR(SUMIF(DB_Withdrawals!$A:$A,A239,DB_Withdrawals!$G:$G),0)),"")</f>
        <v/>
      </c>
      <c r="N239" s="39" t="str">
        <f>IFERROR(IF(A239="","",MAX(0,M239-System_Config!$B$9)),"")</f>
        <v/>
      </c>
    </row>
    <row r="240" spans="1:14" ht="20.100000000000001" customHeight="1" x14ac:dyDescent="0.25">
      <c r="A240" s="34" t="str">
        <f>'NEW ACCOUNT'!A241</f>
        <v/>
      </c>
      <c r="B240" s="35" t="str">
        <f>IF('NEW ACCOUNT'!A241="","",'NEW ACCOUNT'!B241)</f>
        <v/>
      </c>
      <c r="C240" s="35" t="str">
        <f>IF('NEW ACCOUNT'!A241="","",'NEW ACCOUNT'!C241)</f>
        <v/>
      </c>
      <c r="D240" s="35" t="str">
        <f>IF('NEW ACCOUNT'!A241="","",'NEW ACCOUNT'!D241)</f>
        <v/>
      </c>
      <c r="E240" s="35" t="str">
        <f>IF('NEW ACCOUNT'!A241="","",'NEW ACCOUNT'!E241)</f>
        <v/>
      </c>
      <c r="F240" s="35" t="str">
        <f>IF('NEW ACCOUNT'!A241="","",'NEW ACCOUNT'!F241)</f>
        <v/>
      </c>
      <c r="G240" s="35" t="str">
        <f>IF('NEW ACCOUNT'!A241="","",'NEW ACCOUNT'!G241)</f>
        <v/>
      </c>
      <c r="H240" s="35" t="str">
        <f>IF('NEW ACCOUNT'!A241="","",'NEW ACCOUNT'!H241)</f>
        <v/>
      </c>
      <c r="I240" s="35" t="str">
        <f>IF('NEW ACCOUNT'!A241="","",'NEW ACCOUNT'!I241)</f>
        <v/>
      </c>
      <c r="J240" s="35" t="str">
        <f>IF('NEW ACCOUNT'!A241="","",'NEW ACCOUNT'!J241)</f>
        <v/>
      </c>
      <c r="K240" s="36" t="str">
        <f>IFERROR(IF(A240="","",SUMIF(DB_Savings!$A:$A,A240,DB_Savings!$F:$F)),"")</f>
        <v/>
      </c>
      <c r="L240" s="36" t="str">
        <f>IFERROR(IF(A240="","",SUMIF(DB_Withdrawals!$A:$A,A240,DB_Withdrawals!$G:$G)),"")</f>
        <v/>
      </c>
      <c r="M240" s="36" t="str">
        <f>IFERROR(IF(A240="","",IFERROR(H240,0)+IFERROR(SUMIF(DB_Savings!$A:$A,A240,DB_Savings!$F:$F),0)-IFERROR(SUMIF(DB_Withdrawals!$A:$A,A240,DB_Withdrawals!$G:$G),0)),"")</f>
        <v/>
      </c>
      <c r="N240" s="36" t="str">
        <f>IFERROR(IF(A240="","",MAX(0,M240-System_Config!$B$9)),"")</f>
        <v/>
      </c>
    </row>
    <row r="241" spans="1:14" ht="20.100000000000001" customHeight="1" x14ac:dyDescent="0.25">
      <c r="A241" s="37" t="str">
        <f>'NEW ACCOUNT'!A242</f>
        <v/>
      </c>
      <c r="B241" s="38" t="str">
        <f>IF('NEW ACCOUNT'!A242="","",'NEW ACCOUNT'!B242)</f>
        <v/>
      </c>
      <c r="C241" s="38" t="str">
        <f>IF('NEW ACCOUNT'!A242="","",'NEW ACCOUNT'!C242)</f>
        <v/>
      </c>
      <c r="D241" s="38" t="str">
        <f>IF('NEW ACCOUNT'!A242="","",'NEW ACCOUNT'!D242)</f>
        <v/>
      </c>
      <c r="E241" s="38" t="str">
        <f>IF('NEW ACCOUNT'!A242="","",'NEW ACCOUNT'!E242)</f>
        <v/>
      </c>
      <c r="F241" s="38" t="str">
        <f>IF('NEW ACCOUNT'!A242="","",'NEW ACCOUNT'!F242)</f>
        <v/>
      </c>
      <c r="G241" s="38" t="str">
        <f>IF('NEW ACCOUNT'!A242="","",'NEW ACCOUNT'!G242)</f>
        <v/>
      </c>
      <c r="H241" s="38" t="str">
        <f>IF('NEW ACCOUNT'!A242="","",'NEW ACCOUNT'!H242)</f>
        <v/>
      </c>
      <c r="I241" s="38" t="str">
        <f>IF('NEW ACCOUNT'!A242="","",'NEW ACCOUNT'!I242)</f>
        <v/>
      </c>
      <c r="J241" s="38" t="str">
        <f>IF('NEW ACCOUNT'!A242="","",'NEW ACCOUNT'!J242)</f>
        <v/>
      </c>
      <c r="K241" s="39" t="str">
        <f>IFERROR(IF(A241="","",SUMIF(DB_Savings!$A:$A,A241,DB_Savings!$F:$F)),"")</f>
        <v/>
      </c>
      <c r="L241" s="39" t="str">
        <f>IFERROR(IF(A241="","",SUMIF(DB_Withdrawals!$A:$A,A241,DB_Withdrawals!$G:$G)),"")</f>
        <v/>
      </c>
      <c r="M241" s="39" t="str">
        <f>IFERROR(IF(A241="","",IFERROR(H241,0)+IFERROR(SUMIF(DB_Savings!$A:$A,A241,DB_Savings!$F:$F),0)-IFERROR(SUMIF(DB_Withdrawals!$A:$A,A241,DB_Withdrawals!$G:$G),0)),"")</f>
        <v/>
      </c>
      <c r="N241" s="39" t="str">
        <f>IFERROR(IF(A241="","",MAX(0,M241-System_Config!$B$9)),"")</f>
        <v/>
      </c>
    </row>
    <row r="242" spans="1:14" ht="20.100000000000001" customHeight="1" x14ac:dyDescent="0.25">
      <c r="A242" s="34" t="str">
        <f>'NEW ACCOUNT'!A243</f>
        <v/>
      </c>
      <c r="B242" s="35" t="str">
        <f>IF('NEW ACCOUNT'!A243="","",'NEW ACCOUNT'!B243)</f>
        <v/>
      </c>
      <c r="C242" s="35" t="str">
        <f>IF('NEW ACCOUNT'!A243="","",'NEW ACCOUNT'!C243)</f>
        <v/>
      </c>
      <c r="D242" s="35" t="str">
        <f>IF('NEW ACCOUNT'!A243="","",'NEW ACCOUNT'!D243)</f>
        <v/>
      </c>
      <c r="E242" s="35" t="str">
        <f>IF('NEW ACCOUNT'!A243="","",'NEW ACCOUNT'!E243)</f>
        <v/>
      </c>
      <c r="F242" s="35" t="str">
        <f>IF('NEW ACCOUNT'!A243="","",'NEW ACCOUNT'!F243)</f>
        <v/>
      </c>
      <c r="G242" s="35" t="str">
        <f>IF('NEW ACCOUNT'!A243="","",'NEW ACCOUNT'!G243)</f>
        <v/>
      </c>
      <c r="H242" s="35" t="str">
        <f>IF('NEW ACCOUNT'!A243="","",'NEW ACCOUNT'!H243)</f>
        <v/>
      </c>
      <c r="I242" s="35" t="str">
        <f>IF('NEW ACCOUNT'!A243="","",'NEW ACCOUNT'!I243)</f>
        <v/>
      </c>
      <c r="J242" s="35" t="str">
        <f>IF('NEW ACCOUNT'!A243="","",'NEW ACCOUNT'!J243)</f>
        <v/>
      </c>
      <c r="K242" s="36" t="str">
        <f>IFERROR(IF(A242="","",SUMIF(DB_Savings!$A:$A,A242,DB_Savings!$F:$F)),"")</f>
        <v/>
      </c>
      <c r="L242" s="36" t="str">
        <f>IFERROR(IF(A242="","",SUMIF(DB_Withdrawals!$A:$A,A242,DB_Withdrawals!$G:$G)),"")</f>
        <v/>
      </c>
      <c r="M242" s="36" t="str">
        <f>IFERROR(IF(A242="","",IFERROR(H242,0)+IFERROR(SUMIF(DB_Savings!$A:$A,A242,DB_Savings!$F:$F),0)-IFERROR(SUMIF(DB_Withdrawals!$A:$A,A242,DB_Withdrawals!$G:$G),0)),"")</f>
        <v/>
      </c>
      <c r="N242" s="36" t="str">
        <f>IFERROR(IF(A242="","",MAX(0,M242-System_Config!$B$9)),"")</f>
        <v/>
      </c>
    </row>
    <row r="243" spans="1:14" ht="20.100000000000001" customHeight="1" x14ac:dyDescent="0.25">
      <c r="A243" s="37" t="str">
        <f>'NEW ACCOUNT'!A244</f>
        <v/>
      </c>
      <c r="B243" s="38" t="str">
        <f>IF('NEW ACCOUNT'!A244="","",'NEW ACCOUNT'!B244)</f>
        <v/>
      </c>
      <c r="C243" s="38" t="str">
        <f>IF('NEW ACCOUNT'!A244="","",'NEW ACCOUNT'!C244)</f>
        <v/>
      </c>
      <c r="D243" s="38" t="str">
        <f>IF('NEW ACCOUNT'!A244="","",'NEW ACCOUNT'!D244)</f>
        <v/>
      </c>
      <c r="E243" s="38" t="str">
        <f>IF('NEW ACCOUNT'!A244="","",'NEW ACCOUNT'!E244)</f>
        <v/>
      </c>
      <c r="F243" s="38" t="str">
        <f>IF('NEW ACCOUNT'!A244="","",'NEW ACCOUNT'!F244)</f>
        <v/>
      </c>
      <c r="G243" s="38" t="str">
        <f>IF('NEW ACCOUNT'!A244="","",'NEW ACCOUNT'!G244)</f>
        <v/>
      </c>
      <c r="H243" s="38" t="str">
        <f>IF('NEW ACCOUNT'!A244="","",'NEW ACCOUNT'!H244)</f>
        <v/>
      </c>
      <c r="I243" s="38" t="str">
        <f>IF('NEW ACCOUNT'!A244="","",'NEW ACCOUNT'!I244)</f>
        <v/>
      </c>
      <c r="J243" s="38" t="str">
        <f>IF('NEW ACCOUNT'!A244="","",'NEW ACCOUNT'!J244)</f>
        <v/>
      </c>
      <c r="K243" s="39" t="str">
        <f>IFERROR(IF(A243="","",SUMIF(DB_Savings!$A:$A,A243,DB_Savings!$F:$F)),"")</f>
        <v/>
      </c>
      <c r="L243" s="39" t="str">
        <f>IFERROR(IF(A243="","",SUMIF(DB_Withdrawals!$A:$A,A243,DB_Withdrawals!$G:$G)),"")</f>
        <v/>
      </c>
      <c r="M243" s="39" t="str">
        <f>IFERROR(IF(A243="","",IFERROR(H243,0)+IFERROR(SUMIF(DB_Savings!$A:$A,A243,DB_Savings!$F:$F),0)-IFERROR(SUMIF(DB_Withdrawals!$A:$A,A243,DB_Withdrawals!$G:$G),0)),"")</f>
        <v/>
      </c>
      <c r="N243" s="39" t="str">
        <f>IFERROR(IF(A243="","",MAX(0,M243-System_Config!$B$9)),"")</f>
        <v/>
      </c>
    </row>
    <row r="244" spans="1:14" ht="20.100000000000001" customHeight="1" x14ac:dyDescent="0.25">
      <c r="A244" s="34" t="str">
        <f>'NEW ACCOUNT'!A245</f>
        <v/>
      </c>
      <c r="B244" s="35" t="str">
        <f>IF('NEW ACCOUNT'!A245="","",'NEW ACCOUNT'!B245)</f>
        <v/>
      </c>
      <c r="C244" s="35" t="str">
        <f>IF('NEW ACCOUNT'!A245="","",'NEW ACCOUNT'!C245)</f>
        <v/>
      </c>
      <c r="D244" s="35" t="str">
        <f>IF('NEW ACCOUNT'!A245="","",'NEW ACCOUNT'!D245)</f>
        <v/>
      </c>
      <c r="E244" s="35" t="str">
        <f>IF('NEW ACCOUNT'!A245="","",'NEW ACCOUNT'!E245)</f>
        <v/>
      </c>
      <c r="F244" s="35" t="str">
        <f>IF('NEW ACCOUNT'!A245="","",'NEW ACCOUNT'!F245)</f>
        <v/>
      </c>
      <c r="G244" s="35" t="str">
        <f>IF('NEW ACCOUNT'!A245="","",'NEW ACCOUNT'!G245)</f>
        <v/>
      </c>
      <c r="H244" s="35" t="str">
        <f>IF('NEW ACCOUNT'!A245="","",'NEW ACCOUNT'!H245)</f>
        <v/>
      </c>
      <c r="I244" s="35" t="str">
        <f>IF('NEW ACCOUNT'!A245="","",'NEW ACCOUNT'!I245)</f>
        <v/>
      </c>
      <c r="J244" s="35" t="str">
        <f>IF('NEW ACCOUNT'!A245="","",'NEW ACCOUNT'!J245)</f>
        <v/>
      </c>
      <c r="K244" s="36" t="str">
        <f>IFERROR(IF(A244="","",SUMIF(DB_Savings!$A:$A,A244,DB_Savings!$F:$F)),"")</f>
        <v/>
      </c>
      <c r="L244" s="36" t="str">
        <f>IFERROR(IF(A244="","",SUMIF(DB_Withdrawals!$A:$A,A244,DB_Withdrawals!$G:$G)),"")</f>
        <v/>
      </c>
      <c r="M244" s="36" t="str">
        <f>IFERROR(IF(A244="","",IFERROR(H244,0)+IFERROR(SUMIF(DB_Savings!$A:$A,A244,DB_Savings!$F:$F),0)-IFERROR(SUMIF(DB_Withdrawals!$A:$A,A244,DB_Withdrawals!$G:$G),0)),"")</f>
        <v/>
      </c>
      <c r="N244" s="36" t="str">
        <f>IFERROR(IF(A244="","",MAX(0,M244-System_Config!$B$9)),"")</f>
        <v/>
      </c>
    </row>
    <row r="245" spans="1:14" ht="20.100000000000001" customHeight="1" x14ac:dyDescent="0.25">
      <c r="A245" s="37" t="str">
        <f>'NEW ACCOUNT'!A246</f>
        <v/>
      </c>
      <c r="B245" s="38" t="str">
        <f>IF('NEW ACCOUNT'!A246="","",'NEW ACCOUNT'!B246)</f>
        <v/>
      </c>
      <c r="C245" s="38" t="str">
        <f>IF('NEW ACCOUNT'!A246="","",'NEW ACCOUNT'!C246)</f>
        <v/>
      </c>
      <c r="D245" s="38" t="str">
        <f>IF('NEW ACCOUNT'!A246="","",'NEW ACCOUNT'!D246)</f>
        <v/>
      </c>
      <c r="E245" s="38" t="str">
        <f>IF('NEW ACCOUNT'!A246="","",'NEW ACCOUNT'!E246)</f>
        <v/>
      </c>
      <c r="F245" s="38" t="str">
        <f>IF('NEW ACCOUNT'!A246="","",'NEW ACCOUNT'!F246)</f>
        <v/>
      </c>
      <c r="G245" s="38" t="str">
        <f>IF('NEW ACCOUNT'!A246="","",'NEW ACCOUNT'!G246)</f>
        <v/>
      </c>
      <c r="H245" s="38" t="str">
        <f>IF('NEW ACCOUNT'!A246="","",'NEW ACCOUNT'!H246)</f>
        <v/>
      </c>
      <c r="I245" s="38" t="str">
        <f>IF('NEW ACCOUNT'!A246="","",'NEW ACCOUNT'!I246)</f>
        <v/>
      </c>
      <c r="J245" s="38" t="str">
        <f>IF('NEW ACCOUNT'!A246="","",'NEW ACCOUNT'!J246)</f>
        <v/>
      </c>
      <c r="K245" s="39" t="str">
        <f>IFERROR(IF(A245="","",SUMIF(DB_Savings!$A:$A,A245,DB_Savings!$F:$F)),"")</f>
        <v/>
      </c>
      <c r="L245" s="39" t="str">
        <f>IFERROR(IF(A245="","",SUMIF(DB_Withdrawals!$A:$A,A245,DB_Withdrawals!$G:$G)),"")</f>
        <v/>
      </c>
      <c r="M245" s="39" t="str">
        <f>IFERROR(IF(A245="","",IFERROR(H245,0)+IFERROR(SUMIF(DB_Savings!$A:$A,A245,DB_Savings!$F:$F),0)-IFERROR(SUMIF(DB_Withdrawals!$A:$A,A245,DB_Withdrawals!$G:$G),0)),"")</f>
        <v/>
      </c>
      <c r="N245" s="39" t="str">
        <f>IFERROR(IF(A245="","",MAX(0,M245-System_Config!$B$9)),"")</f>
        <v/>
      </c>
    </row>
    <row r="246" spans="1:14" ht="20.100000000000001" customHeight="1" x14ac:dyDescent="0.25">
      <c r="A246" s="34" t="str">
        <f>'NEW ACCOUNT'!A247</f>
        <v/>
      </c>
      <c r="B246" s="35" t="str">
        <f>IF('NEW ACCOUNT'!A247="","",'NEW ACCOUNT'!B247)</f>
        <v/>
      </c>
      <c r="C246" s="35" t="str">
        <f>IF('NEW ACCOUNT'!A247="","",'NEW ACCOUNT'!C247)</f>
        <v/>
      </c>
      <c r="D246" s="35" t="str">
        <f>IF('NEW ACCOUNT'!A247="","",'NEW ACCOUNT'!D247)</f>
        <v/>
      </c>
      <c r="E246" s="35" t="str">
        <f>IF('NEW ACCOUNT'!A247="","",'NEW ACCOUNT'!E247)</f>
        <v/>
      </c>
      <c r="F246" s="35" t="str">
        <f>IF('NEW ACCOUNT'!A247="","",'NEW ACCOUNT'!F247)</f>
        <v/>
      </c>
      <c r="G246" s="35" t="str">
        <f>IF('NEW ACCOUNT'!A247="","",'NEW ACCOUNT'!G247)</f>
        <v/>
      </c>
      <c r="H246" s="35" t="str">
        <f>IF('NEW ACCOUNT'!A247="","",'NEW ACCOUNT'!H247)</f>
        <v/>
      </c>
      <c r="I246" s="35" t="str">
        <f>IF('NEW ACCOUNT'!A247="","",'NEW ACCOUNT'!I247)</f>
        <v/>
      </c>
      <c r="J246" s="35" t="str">
        <f>IF('NEW ACCOUNT'!A247="","",'NEW ACCOUNT'!J247)</f>
        <v/>
      </c>
      <c r="K246" s="36" t="str">
        <f>IFERROR(IF(A246="","",SUMIF(DB_Savings!$A:$A,A246,DB_Savings!$F:$F)),"")</f>
        <v/>
      </c>
      <c r="L246" s="36" t="str">
        <f>IFERROR(IF(A246="","",SUMIF(DB_Withdrawals!$A:$A,A246,DB_Withdrawals!$G:$G)),"")</f>
        <v/>
      </c>
      <c r="M246" s="36" t="str">
        <f>IFERROR(IF(A246="","",IFERROR(H246,0)+IFERROR(SUMIF(DB_Savings!$A:$A,A246,DB_Savings!$F:$F),0)-IFERROR(SUMIF(DB_Withdrawals!$A:$A,A246,DB_Withdrawals!$G:$G),0)),"")</f>
        <v/>
      </c>
      <c r="N246" s="36" t="str">
        <f>IFERROR(IF(A246="","",MAX(0,M246-System_Config!$B$9)),"")</f>
        <v/>
      </c>
    </row>
    <row r="247" spans="1:14" ht="20.100000000000001" customHeight="1" x14ac:dyDescent="0.25">
      <c r="A247" s="37" t="str">
        <f>'NEW ACCOUNT'!A248</f>
        <v/>
      </c>
      <c r="B247" s="38" t="str">
        <f>IF('NEW ACCOUNT'!A248="","",'NEW ACCOUNT'!B248)</f>
        <v/>
      </c>
      <c r="C247" s="38" t="str">
        <f>IF('NEW ACCOUNT'!A248="","",'NEW ACCOUNT'!C248)</f>
        <v/>
      </c>
      <c r="D247" s="38" t="str">
        <f>IF('NEW ACCOUNT'!A248="","",'NEW ACCOUNT'!D248)</f>
        <v/>
      </c>
      <c r="E247" s="38" t="str">
        <f>IF('NEW ACCOUNT'!A248="","",'NEW ACCOUNT'!E248)</f>
        <v/>
      </c>
      <c r="F247" s="38" t="str">
        <f>IF('NEW ACCOUNT'!A248="","",'NEW ACCOUNT'!F248)</f>
        <v/>
      </c>
      <c r="G247" s="38" t="str">
        <f>IF('NEW ACCOUNT'!A248="","",'NEW ACCOUNT'!G248)</f>
        <v/>
      </c>
      <c r="H247" s="38" t="str">
        <f>IF('NEW ACCOUNT'!A248="","",'NEW ACCOUNT'!H248)</f>
        <v/>
      </c>
      <c r="I247" s="38" t="str">
        <f>IF('NEW ACCOUNT'!A248="","",'NEW ACCOUNT'!I248)</f>
        <v/>
      </c>
      <c r="J247" s="38" t="str">
        <f>IF('NEW ACCOUNT'!A248="","",'NEW ACCOUNT'!J248)</f>
        <v/>
      </c>
      <c r="K247" s="39" t="str">
        <f>IFERROR(IF(A247="","",SUMIF(DB_Savings!$A:$A,A247,DB_Savings!$F:$F)),"")</f>
        <v/>
      </c>
      <c r="L247" s="39" t="str">
        <f>IFERROR(IF(A247="","",SUMIF(DB_Withdrawals!$A:$A,A247,DB_Withdrawals!$G:$G)),"")</f>
        <v/>
      </c>
      <c r="M247" s="39" t="str">
        <f>IFERROR(IF(A247="","",IFERROR(H247,0)+IFERROR(SUMIF(DB_Savings!$A:$A,A247,DB_Savings!$F:$F),0)-IFERROR(SUMIF(DB_Withdrawals!$A:$A,A247,DB_Withdrawals!$G:$G),0)),"")</f>
        <v/>
      </c>
      <c r="N247" s="39" t="str">
        <f>IFERROR(IF(A247="","",MAX(0,M247-System_Config!$B$9)),"")</f>
        <v/>
      </c>
    </row>
    <row r="248" spans="1:14" ht="20.100000000000001" customHeight="1" x14ac:dyDescent="0.25">
      <c r="A248" s="34" t="str">
        <f>'NEW ACCOUNT'!A249</f>
        <v/>
      </c>
      <c r="B248" s="35" t="str">
        <f>IF('NEW ACCOUNT'!A249="","",'NEW ACCOUNT'!B249)</f>
        <v/>
      </c>
      <c r="C248" s="35" t="str">
        <f>IF('NEW ACCOUNT'!A249="","",'NEW ACCOUNT'!C249)</f>
        <v/>
      </c>
      <c r="D248" s="35" t="str">
        <f>IF('NEW ACCOUNT'!A249="","",'NEW ACCOUNT'!D249)</f>
        <v/>
      </c>
      <c r="E248" s="35" t="str">
        <f>IF('NEW ACCOUNT'!A249="","",'NEW ACCOUNT'!E249)</f>
        <v/>
      </c>
      <c r="F248" s="35" t="str">
        <f>IF('NEW ACCOUNT'!A249="","",'NEW ACCOUNT'!F249)</f>
        <v/>
      </c>
      <c r="G248" s="35" t="str">
        <f>IF('NEW ACCOUNT'!A249="","",'NEW ACCOUNT'!G249)</f>
        <v/>
      </c>
      <c r="H248" s="35" t="str">
        <f>IF('NEW ACCOUNT'!A249="","",'NEW ACCOUNT'!H249)</f>
        <v/>
      </c>
      <c r="I248" s="35" t="str">
        <f>IF('NEW ACCOUNT'!A249="","",'NEW ACCOUNT'!I249)</f>
        <v/>
      </c>
      <c r="J248" s="35" t="str">
        <f>IF('NEW ACCOUNT'!A249="","",'NEW ACCOUNT'!J249)</f>
        <v/>
      </c>
      <c r="K248" s="36" t="str">
        <f>IFERROR(IF(A248="","",SUMIF(DB_Savings!$A:$A,A248,DB_Savings!$F:$F)),"")</f>
        <v/>
      </c>
      <c r="L248" s="36" t="str">
        <f>IFERROR(IF(A248="","",SUMIF(DB_Withdrawals!$A:$A,A248,DB_Withdrawals!$G:$G)),"")</f>
        <v/>
      </c>
      <c r="M248" s="36" t="str">
        <f>IFERROR(IF(A248="","",IFERROR(H248,0)+IFERROR(SUMIF(DB_Savings!$A:$A,A248,DB_Savings!$F:$F),0)-IFERROR(SUMIF(DB_Withdrawals!$A:$A,A248,DB_Withdrawals!$G:$G),0)),"")</f>
        <v/>
      </c>
      <c r="N248" s="36" t="str">
        <f>IFERROR(IF(A248="","",MAX(0,M248-System_Config!$B$9)),"")</f>
        <v/>
      </c>
    </row>
    <row r="249" spans="1:14" ht="20.100000000000001" customHeight="1" x14ac:dyDescent="0.25">
      <c r="A249" s="37" t="str">
        <f>'NEW ACCOUNT'!A250</f>
        <v/>
      </c>
      <c r="B249" s="38" t="str">
        <f>IF('NEW ACCOUNT'!A250="","",'NEW ACCOUNT'!B250)</f>
        <v/>
      </c>
      <c r="C249" s="38" t="str">
        <f>IF('NEW ACCOUNT'!A250="","",'NEW ACCOUNT'!C250)</f>
        <v/>
      </c>
      <c r="D249" s="38" t="str">
        <f>IF('NEW ACCOUNT'!A250="","",'NEW ACCOUNT'!D250)</f>
        <v/>
      </c>
      <c r="E249" s="38" t="str">
        <f>IF('NEW ACCOUNT'!A250="","",'NEW ACCOUNT'!E250)</f>
        <v/>
      </c>
      <c r="F249" s="38" t="str">
        <f>IF('NEW ACCOUNT'!A250="","",'NEW ACCOUNT'!F250)</f>
        <v/>
      </c>
      <c r="G249" s="38" t="str">
        <f>IF('NEW ACCOUNT'!A250="","",'NEW ACCOUNT'!G250)</f>
        <v/>
      </c>
      <c r="H249" s="38" t="str">
        <f>IF('NEW ACCOUNT'!A250="","",'NEW ACCOUNT'!H250)</f>
        <v/>
      </c>
      <c r="I249" s="38" t="str">
        <f>IF('NEW ACCOUNT'!A250="","",'NEW ACCOUNT'!I250)</f>
        <v/>
      </c>
      <c r="J249" s="38" t="str">
        <f>IF('NEW ACCOUNT'!A250="","",'NEW ACCOUNT'!J250)</f>
        <v/>
      </c>
      <c r="K249" s="39" t="str">
        <f>IFERROR(IF(A249="","",SUMIF(DB_Savings!$A:$A,A249,DB_Savings!$F:$F)),"")</f>
        <v/>
      </c>
      <c r="L249" s="39" t="str">
        <f>IFERROR(IF(A249="","",SUMIF(DB_Withdrawals!$A:$A,A249,DB_Withdrawals!$G:$G)),"")</f>
        <v/>
      </c>
      <c r="M249" s="39" t="str">
        <f>IFERROR(IF(A249="","",IFERROR(H249,0)+IFERROR(SUMIF(DB_Savings!$A:$A,A249,DB_Savings!$F:$F),0)-IFERROR(SUMIF(DB_Withdrawals!$A:$A,A249,DB_Withdrawals!$G:$G),0)),"")</f>
        <v/>
      </c>
      <c r="N249" s="39" t="str">
        <f>IFERROR(IF(A249="","",MAX(0,M249-System_Config!$B$9)),"")</f>
        <v/>
      </c>
    </row>
    <row r="250" spans="1:14" ht="20.100000000000001" customHeight="1" x14ac:dyDescent="0.25">
      <c r="A250" s="34" t="str">
        <f>'NEW ACCOUNT'!A251</f>
        <v/>
      </c>
      <c r="B250" s="35" t="str">
        <f>IF('NEW ACCOUNT'!A251="","",'NEW ACCOUNT'!B251)</f>
        <v/>
      </c>
      <c r="C250" s="35" t="str">
        <f>IF('NEW ACCOUNT'!A251="","",'NEW ACCOUNT'!C251)</f>
        <v/>
      </c>
      <c r="D250" s="35" t="str">
        <f>IF('NEW ACCOUNT'!A251="","",'NEW ACCOUNT'!D251)</f>
        <v/>
      </c>
      <c r="E250" s="35" t="str">
        <f>IF('NEW ACCOUNT'!A251="","",'NEW ACCOUNT'!E251)</f>
        <v/>
      </c>
      <c r="F250" s="35" t="str">
        <f>IF('NEW ACCOUNT'!A251="","",'NEW ACCOUNT'!F251)</f>
        <v/>
      </c>
      <c r="G250" s="35" t="str">
        <f>IF('NEW ACCOUNT'!A251="","",'NEW ACCOUNT'!G251)</f>
        <v/>
      </c>
      <c r="H250" s="35" t="str">
        <f>IF('NEW ACCOUNT'!A251="","",'NEW ACCOUNT'!H251)</f>
        <v/>
      </c>
      <c r="I250" s="35" t="str">
        <f>IF('NEW ACCOUNT'!A251="","",'NEW ACCOUNT'!I251)</f>
        <v/>
      </c>
      <c r="J250" s="35" t="str">
        <f>IF('NEW ACCOUNT'!A251="","",'NEW ACCOUNT'!J251)</f>
        <v/>
      </c>
      <c r="K250" s="36" t="str">
        <f>IFERROR(IF(A250="","",SUMIF(DB_Savings!$A:$A,A250,DB_Savings!$F:$F)),"")</f>
        <v/>
      </c>
      <c r="L250" s="36" t="str">
        <f>IFERROR(IF(A250="","",SUMIF(DB_Withdrawals!$A:$A,A250,DB_Withdrawals!$G:$G)),"")</f>
        <v/>
      </c>
      <c r="M250" s="36" t="str">
        <f>IFERROR(IF(A250="","",IFERROR(H250,0)+IFERROR(SUMIF(DB_Savings!$A:$A,A250,DB_Savings!$F:$F),0)-IFERROR(SUMIF(DB_Withdrawals!$A:$A,A250,DB_Withdrawals!$G:$G),0)),"")</f>
        <v/>
      </c>
      <c r="N250" s="36" t="str">
        <f>IFERROR(IF(A250="","",MAX(0,M250-System_Config!$B$9)),"")</f>
        <v/>
      </c>
    </row>
    <row r="251" spans="1:14" ht="20.100000000000001" customHeight="1" x14ac:dyDescent="0.25">
      <c r="A251" s="37" t="str">
        <f>'NEW ACCOUNT'!A252</f>
        <v/>
      </c>
      <c r="B251" s="38" t="str">
        <f>IF('NEW ACCOUNT'!A252="","",'NEW ACCOUNT'!B252)</f>
        <v/>
      </c>
      <c r="C251" s="38" t="str">
        <f>IF('NEW ACCOUNT'!A252="","",'NEW ACCOUNT'!C252)</f>
        <v/>
      </c>
      <c r="D251" s="38" t="str">
        <f>IF('NEW ACCOUNT'!A252="","",'NEW ACCOUNT'!D252)</f>
        <v/>
      </c>
      <c r="E251" s="38" t="str">
        <f>IF('NEW ACCOUNT'!A252="","",'NEW ACCOUNT'!E252)</f>
        <v/>
      </c>
      <c r="F251" s="38" t="str">
        <f>IF('NEW ACCOUNT'!A252="","",'NEW ACCOUNT'!F252)</f>
        <v/>
      </c>
      <c r="G251" s="38" t="str">
        <f>IF('NEW ACCOUNT'!A252="","",'NEW ACCOUNT'!G252)</f>
        <v/>
      </c>
      <c r="H251" s="38" t="str">
        <f>IF('NEW ACCOUNT'!A252="","",'NEW ACCOUNT'!H252)</f>
        <v/>
      </c>
      <c r="I251" s="38" t="str">
        <f>IF('NEW ACCOUNT'!A252="","",'NEW ACCOUNT'!I252)</f>
        <v/>
      </c>
      <c r="J251" s="38" t="str">
        <f>IF('NEW ACCOUNT'!A252="","",'NEW ACCOUNT'!J252)</f>
        <v/>
      </c>
      <c r="K251" s="39" t="str">
        <f>IFERROR(IF(A251="","",SUMIF(DB_Savings!$A:$A,A251,DB_Savings!$F:$F)),"")</f>
        <v/>
      </c>
      <c r="L251" s="39" t="str">
        <f>IFERROR(IF(A251="","",SUMIF(DB_Withdrawals!$A:$A,A251,DB_Withdrawals!$G:$G)),"")</f>
        <v/>
      </c>
      <c r="M251" s="39" t="str">
        <f>IFERROR(IF(A251="","",IFERROR(H251,0)+IFERROR(SUMIF(DB_Savings!$A:$A,A251,DB_Savings!$F:$F),0)-IFERROR(SUMIF(DB_Withdrawals!$A:$A,A251,DB_Withdrawals!$G:$G),0)),"")</f>
        <v/>
      </c>
      <c r="N251" s="39" t="str">
        <f>IFERROR(IF(A251="","",MAX(0,M251-System_Config!$B$9)),"")</f>
        <v/>
      </c>
    </row>
    <row r="252" spans="1:14" ht="20.100000000000001" customHeight="1" x14ac:dyDescent="0.25">
      <c r="A252" s="34" t="str">
        <f>'NEW ACCOUNT'!A253</f>
        <v/>
      </c>
      <c r="B252" s="35" t="str">
        <f>IF('NEW ACCOUNT'!A253="","",'NEW ACCOUNT'!B253)</f>
        <v/>
      </c>
      <c r="C252" s="35" t="str">
        <f>IF('NEW ACCOUNT'!A253="","",'NEW ACCOUNT'!C253)</f>
        <v/>
      </c>
      <c r="D252" s="35" t="str">
        <f>IF('NEW ACCOUNT'!A253="","",'NEW ACCOUNT'!D253)</f>
        <v/>
      </c>
      <c r="E252" s="35" t="str">
        <f>IF('NEW ACCOUNT'!A253="","",'NEW ACCOUNT'!E253)</f>
        <v/>
      </c>
      <c r="F252" s="35" t="str">
        <f>IF('NEW ACCOUNT'!A253="","",'NEW ACCOUNT'!F253)</f>
        <v/>
      </c>
      <c r="G252" s="35" t="str">
        <f>IF('NEW ACCOUNT'!A253="","",'NEW ACCOUNT'!G253)</f>
        <v/>
      </c>
      <c r="H252" s="35" t="str">
        <f>IF('NEW ACCOUNT'!A253="","",'NEW ACCOUNT'!H253)</f>
        <v/>
      </c>
      <c r="I252" s="35" t="str">
        <f>IF('NEW ACCOUNT'!A253="","",'NEW ACCOUNT'!I253)</f>
        <v/>
      </c>
      <c r="J252" s="35" t="str">
        <f>IF('NEW ACCOUNT'!A253="","",'NEW ACCOUNT'!J253)</f>
        <v/>
      </c>
      <c r="K252" s="36" t="str">
        <f>IFERROR(IF(A252="","",SUMIF(DB_Savings!$A:$A,A252,DB_Savings!$F:$F)),"")</f>
        <v/>
      </c>
      <c r="L252" s="36" t="str">
        <f>IFERROR(IF(A252="","",SUMIF(DB_Withdrawals!$A:$A,A252,DB_Withdrawals!$G:$G)),"")</f>
        <v/>
      </c>
      <c r="M252" s="36" t="str">
        <f>IFERROR(IF(A252="","",IFERROR(H252,0)+IFERROR(SUMIF(DB_Savings!$A:$A,A252,DB_Savings!$F:$F),0)-IFERROR(SUMIF(DB_Withdrawals!$A:$A,A252,DB_Withdrawals!$G:$G),0)),"")</f>
        <v/>
      </c>
      <c r="N252" s="36" t="str">
        <f>IFERROR(IF(A252="","",MAX(0,M252-System_Config!$B$9)),"")</f>
        <v/>
      </c>
    </row>
    <row r="253" spans="1:14" ht="20.100000000000001" customHeight="1" x14ac:dyDescent="0.25">
      <c r="A253" s="37" t="str">
        <f>'NEW ACCOUNT'!A254</f>
        <v/>
      </c>
      <c r="B253" s="38" t="str">
        <f>IF('NEW ACCOUNT'!A254="","",'NEW ACCOUNT'!B254)</f>
        <v/>
      </c>
      <c r="C253" s="38" t="str">
        <f>IF('NEW ACCOUNT'!A254="","",'NEW ACCOUNT'!C254)</f>
        <v/>
      </c>
      <c r="D253" s="38" t="str">
        <f>IF('NEW ACCOUNT'!A254="","",'NEW ACCOUNT'!D254)</f>
        <v/>
      </c>
      <c r="E253" s="38" t="str">
        <f>IF('NEW ACCOUNT'!A254="","",'NEW ACCOUNT'!E254)</f>
        <v/>
      </c>
      <c r="F253" s="38" t="str">
        <f>IF('NEW ACCOUNT'!A254="","",'NEW ACCOUNT'!F254)</f>
        <v/>
      </c>
      <c r="G253" s="38" t="str">
        <f>IF('NEW ACCOUNT'!A254="","",'NEW ACCOUNT'!G254)</f>
        <v/>
      </c>
      <c r="H253" s="38" t="str">
        <f>IF('NEW ACCOUNT'!A254="","",'NEW ACCOUNT'!H254)</f>
        <v/>
      </c>
      <c r="I253" s="38" t="str">
        <f>IF('NEW ACCOUNT'!A254="","",'NEW ACCOUNT'!I254)</f>
        <v/>
      </c>
      <c r="J253" s="38" t="str">
        <f>IF('NEW ACCOUNT'!A254="","",'NEW ACCOUNT'!J254)</f>
        <v/>
      </c>
      <c r="K253" s="39" t="str">
        <f>IFERROR(IF(A253="","",SUMIF(DB_Savings!$A:$A,A253,DB_Savings!$F:$F)),"")</f>
        <v/>
      </c>
      <c r="L253" s="39" t="str">
        <f>IFERROR(IF(A253="","",SUMIF(DB_Withdrawals!$A:$A,A253,DB_Withdrawals!$G:$G)),"")</f>
        <v/>
      </c>
      <c r="M253" s="39" t="str">
        <f>IFERROR(IF(A253="","",IFERROR(H253,0)+IFERROR(SUMIF(DB_Savings!$A:$A,A253,DB_Savings!$F:$F),0)-IFERROR(SUMIF(DB_Withdrawals!$A:$A,A253,DB_Withdrawals!$G:$G),0)),"")</f>
        <v/>
      </c>
      <c r="N253" s="39" t="str">
        <f>IFERROR(IF(A253="","",MAX(0,M253-System_Config!$B$9)),"")</f>
        <v/>
      </c>
    </row>
    <row r="254" spans="1:14" ht="20.100000000000001" customHeight="1" x14ac:dyDescent="0.25">
      <c r="A254" s="34" t="str">
        <f>'NEW ACCOUNT'!A255</f>
        <v/>
      </c>
      <c r="B254" s="35" t="str">
        <f>IF('NEW ACCOUNT'!A255="","",'NEW ACCOUNT'!B255)</f>
        <v/>
      </c>
      <c r="C254" s="35" t="str">
        <f>IF('NEW ACCOUNT'!A255="","",'NEW ACCOUNT'!C255)</f>
        <v/>
      </c>
      <c r="D254" s="35" t="str">
        <f>IF('NEW ACCOUNT'!A255="","",'NEW ACCOUNT'!D255)</f>
        <v/>
      </c>
      <c r="E254" s="35" t="str">
        <f>IF('NEW ACCOUNT'!A255="","",'NEW ACCOUNT'!E255)</f>
        <v/>
      </c>
      <c r="F254" s="35" t="str">
        <f>IF('NEW ACCOUNT'!A255="","",'NEW ACCOUNT'!F255)</f>
        <v/>
      </c>
      <c r="G254" s="35" t="str">
        <f>IF('NEW ACCOUNT'!A255="","",'NEW ACCOUNT'!G255)</f>
        <v/>
      </c>
      <c r="H254" s="35" t="str">
        <f>IF('NEW ACCOUNT'!A255="","",'NEW ACCOUNT'!H255)</f>
        <v/>
      </c>
      <c r="I254" s="35" t="str">
        <f>IF('NEW ACCOUNT'!A255="","",'NEW ACCOUNT'!I255)</f>
        <v/>
      </c>
      <c r="J254" s="35" t="str">
        <f>IF('NEW ACCOUNT'!A255="","",'NEW ACCOUNT'!J255)</f>
        <v/>
      </c>
      <c r="K254" s="36" t="str">
        <f>IFERROR(IF(A254="","",SUMIF(DB_Savings!$A:$A,A254,DB_Savings!$F:$F)),"")</f>
        <v/>
      </c>
      <c r="L254" s="36" t="str">
        <f>IFERROR(IF(A254="","",SUMIF(DB_Withdrawals!$A:$A,A254,DB_Withdrawals!$G:$G)),"")</f>
        <v/>
      </c>
      <c r="M254" s="36" t="str">
        <f>IFERROR(IF(A254="","",IFERROR(H254,0)+IFERROR(SUMIF(DB_Savings!$A:$A,A254,DB_Savings!$F:$F),0)-IFERROR(SUMIF(DB_Withdrawals!$A:$A,A254,DB_Withdrawals!$G:$G),0)),"")</f>
        <v/>
      </c>
      <c r="N254" s="36" t="str">
        <f>IFERROR(IF(A254="","",MAX(0,M254-System_Config!$B$9)),"")</f>
        <v/>
      </c>
    </row>
    <row r="255" spans="1:14" ht="20.100000000000001" customHeight="1" x14ac:dyDescent="0.25">
      <c r="A255" s="37" t="str">
        <f>'NEW ACCOUNT'!A256</f>
        <v/>
      </c>
      <c r="B255" s="38" t="str">
        <f>IF('NEW ACCOUNT'!A256="","",'NEW ACCOUNT'!B256)</f>
        <v/>
      </c>
      <c r="C255" s="38" t="str">
        <f>IF('NEW ACCOUNT'!A256="","",'NEW ACCOUNT'!C256)</f>
        <v/>
      </c>
      <c r="D255" s="38" t="str">
        <f>IF('NEW ACCOUNT'!A256="","",'NEW ACCOUNT'!D256)</f>
        <v/>
      </c>
      <c r="E255" s="38" t="str">
        <f>IF('NEW ACCOUNT'!A256="","",'NEW ACCOUNT'!E256)</f>
        <v/>
      </c>
      <c r="F255" s="38" t="str">
        <f>IF('NEW ACCOUNT'!A256="","",'NEW ACCOUNT'!F256)</f>
        <v/>
      </c>
      <c r="G255" s="38" t="str">
        <f>IF('NEW ACCOUNT'!A256="","",'NEW ACCOUNT'!G256)</f>
        <v/>
      </c>
      <c r="H255" s="38" t="str">
        <f>IF('NEW ACCOUNT'!A256="","",'NEW ACCOUNT'!H256)</f>
        <v/>
      </c>
      <c r="I255" s="38" t="str">
        <f>IF('NEW ACCOUNT'!A256="","",'NEW ACCOUNT'!I256)</f>
        <v/>
      </c>
      <c r="J255" s="38" t="str">
        <f>IF('NEW ACCOUNT'!A256="","",'NEW ACCOUNT'!J256)</f>
        <v/>
      </c>
      <c r="K255" s="39" t="str">
        <f>IFERROR(IF(A255="","",SUMIF(DB_Savings!$A:$A,A255,DB_Savings!$F:$F)),"")</f>
        <v/>
      </c>
      <c r="L255" s="39" t="str">
        <f>IFERROR(IF(A255="","",SUMIF(DB_Withdrawals!$A:$A,A255,DB_Withdrawals!$G:$G)),"")</f>
        <v/>
      </c>
      <c r="M255" s="39" t="str">
        <f>IFERROR(IF(A255="","",IFERROR(H255,0)+IFERROR(SUMIF(DB_Savings!$A:$A,A255,DB_Savings!$F:$F),0)-IFERROR(SUMIF(DB_Withdrawals!$A:$A,A255,DB_Withdrawals!$G:$G),0)),"")</f>
        <v/>
      </c>
      <c r="N255" s="39" t="str">
        <f>IFERROR(IF(A255="","",MAX(0,M255-System_Config!$B$9)),"")</f>
        <v/>
      </c>
    </row>
    <row r="256" spans="1:14" ht="20.100000000000001" customHeight="1" x14ac:dyDescent="0.25">
      <c r="A256" s="34" t="str">
        <f>'NEW ACCOUNT'!A257</f>
        <v/>
      </c>
      <c r="B256" s="35" t="str">
        <f>IF('NEW ACCOUNT'!A257="","",'NEW ACCOUNT'!B257)</f>
        <v/>
      </c>
      <c r="C256" s="35" t="str">
        <f>IF('NEW ACCOUNT'!A257="","",'NEW ACCOUNT'!C257)</f>
        <v/>
      </c>
      <c r="D256" s="35" t="str">
        <f>IF('NEW ACCOUNT'!A257="","",'NEW ACCOUNT'!D257)</f>
        <v/>
      </c>
      <c r="E256" s="35" t="str">
        <f>IF('NEW ACCOUNT'!A257="","",'NEW ACCOUNT'!E257)</f>
        <v/>
      </c>
      <c r="F256" s="35" t="str">
        <f>IF('NEW ACCOUNT'!A257="","",'NEW ACCOUNT'!F257)</f>
        <v/>
      </c>
      <c r="G256" s="35" t="str">
        <f>IF('NEW ACCOUNT'!A257="","",'NEW ACCOUNT'!G257)</f>
        <v/>
      </c>
      <c r="H256" s="35" t="str">
        <f>IF('NEW ACCOUNT'!A257="","",'NEW ACCOUNT'!H257)</f>
        <v/>
      </c>
      <c r="I256" s="35" t="str">
        <f>IF('NEW ACCOUNT'!A257="","",'NEW ACCOUNT'!I257)</f>
        <v/>
      </c>
      <c r="J256" s="35" t="str">
        <f>IF('NEW ACCOUNT'!A257="","",'NEW ACCOUNT'!J257)</f>
        <v/>
      </c>
      <c r="K256" s="36" t="str">
        <f>IFERROR(IF(A256="","",SUMIF(DB_Savings!$A:$A,A256,DB_Savings!$F:$F)),"")</f>
        <v/>
      </c>
      <c r="L256" s="36" t="str">
        <f>IFERROR(IF(A256="","",SUMIF(DB_Withdrawals!$A:$A,A256,DB_Withdrawals!$G:$G)),"")</f>
        <v/>
      </c>
      <c r="M256" s="36" t="str">
        <f>IFERROR(IF(A256="","",IFERROR(H256,0)+IFERROR(SUMIF(DB_Savings!$A:$A,A256,DB_Savings!$F:$F),0)-IFERROR(SUMIF(DB_Withdrawals!$A:$A,A256,DB_Withdrawals!$G:$G),0)),"")</f>
        <v/>
      </c>
      <c r="N256" s="36" t="str">
        <f>IFERROR(IF(A256="","",MAX(0,M256-System_Config!$B$9)),"")</f>
        <v/>
      </c>
    </row>
    <row r="257" spans="1:14" ht="20.100000000000001" customHeight="1" x14ac:dyDescent="0.25">
      <c r="A257" s="37" t="str">
        <f>'NEW ACCOUNT'!A258</f>
        <v/>
      </c>
      <c r="B257" s="38" t="str">
        <f>IF('NEW ACCOUNT'!A258="","",'NEW ACCOUNT'!B258)</f>
        <v/>
      </c>
      <c r="C257" s="38" t="str">
        <f>IF('NEW ACCOUNT'!A258="","",'NEW ACCOUNT'!C258)</f>
        <v/>
      </c>
      <c r="D257" s="38" t="str">
        <f>IF('NEW ACCOUNT'!A258="","",'NEW ACCOUNT'!D258)</f>
        <v/>
      </c>
      <c r="E257" s="38" t="str">
        <f>IF('NEW ACCOUNT'!A258="","",'NEW ACCOUNT'!E258)</f>
        <v/>
      </c>
      <c r="F257" s="38" t="str">
        <f>IF('NEW ACCOUNT'!A258="","",'NEW ACCOUNT'!F258)</f>
        <v/>
      </c>
      <c r="G257" s="38" t="str">
        <f>IF('NEW ACCOUNT'!A258="","",'NEW ACCOUNT'!G258)</f>
        <v/>
      </c>
      <c r="H257" s="38" t="str">
        <f>IF('NEW ACCOUNT'!A258="","",'NEW ACCOUNT'!H258)</f>
        <v/>
      </c>
      <c r="I257" s="38" t="str">
        <f>IF('NEW ACCOUNT'!A258="","",'NEW ACCOUNT'!I258)</f>
        <v/>
      </c>
      <c r="J257" s="38" t="str">
        <f>IF('NEW ACCOUNT'!A258="","",'NEW ACCOUNT'!J258)</f>
        <v/>
      </c>
      <c r="K257" s="39" t="str">
        <f>IFERROR(IF(A257="","",SUMIF(DB_Savings!$A:$A,A257,DB_Savings!$F:$F)),"")</f>
        <v/>
      </c>
      <c r="L257" s="39" t="str">
        <f>IFERROR(IF(A257="","",SUMIF(DB_Withdrawals!$A:$A,A257,DB_Withdrawals!$G:$G)),"")</f>
        <v/>
      </c>
      <c r="M257" s="39" t="str">
        <f>IFERROR(IF(A257="","",IFERROR(H257,0)+IFERROR(SUMIF(DB_Savings!$A:$A,A257,DB_Savings!$F:$F),0)-IFERROR(SUMIF(DB_Withdrawals!$A:$A,A257,DB_Withdrawals!$G:$G),0)),"")</f>
        <v/>
      </c>
      <c r="N257" s="39" t="str">
        <f>IFERROR(IF(A257="","",MAX(0,M257-System_Config!$B$9)),"")</f>
        <v/>
      </c>
    </row>
    <row r="258" spans="1:14" ht="20.100000000000001" customHeight="1" x14ac:dyDescent="0.25">
      <c r="A258" s="34" t="str">
        <f>'NEW ACCOUNT'!A259</f>
        <v/>
      </c>
      <c r="B258" s="35" t="str">
        <f>IF('NEW ACCOUNT'!A259="","",'NEW ACCOUNT'!B259)</f>
        <v/>
      </c>
      <c r="C258" s="35" t="str">
        <f>IF('NEW ACCOUNT'!A259="","",'NEW ACCOUNT'!C259)</f>
        <v/>
      </c>
      <c r="D258" s="35" t="str">
        <f>IF('NEW ACCOUNT'!A259="","",'NEW ACCOUNT'!D259)</f>
        <v/>
      </c>
      <c r="E258" s="35" t="str">
        <f>IF('NEW ACCOUNT'!A259="","",'NEW ACCOUNT'!E259)</f>
        <v/>
      </c>
      <c r="F258" s="35" t="str">
        <f>IF('NEW ACCOUNT'!A259="","",'NEW ACCOUNT'!F259)</f>
        <v/>
      </c>
      <c r="G258" s="35" t="str">
        <f>IF('NEW ACCOUNT'!A259="","",'NEW ACCOUNT'!G259)</f>
        <v/>
      </c>
      <c r="H258" s="35" t="str">
        <f>IF('NEW ACCOUNT'!A259="","",'NEW ACCOUNT'!H259)</f>
        <v/>
      </c>
      <c r="I258" s="35" t="str">
        <f>IF('NEW ACCOUNT'!A259="","",'NEW ACCOUNT'!I259)</f>
        <v/>
      </c>
      <c r="J258" s="35" t="str">
        <f>IF('NEW ACCOUNT'!A259="","",'NEW ACCOUNT'!J259)</f>
        <v/>
      </c>
      <c r="K258" s="36" t="str">
        <f>IFERROR(IF(A258="","",SUMIF(DB_Savings!$A:$A,A258,DB_Savings!$F:$F)),"")</f>
        <v/>
      </c>
      <c r="L258" s="36" t="str">
        <f>IFERROR(IF(A258="","",SUMIF(DB_Withdrawals!$A:$A,A258,DB_Withdrawals!$G:$G)),"")</f>
        <v/>
      </c>
      <c r="M258" s="36" t="str">
        <f>IFERROR(IF(A258="","",IFERROR(H258,0)+IFERROR(SUMIF(DB_Savings!$A:$A,A258,DB_Savings!$F:$F),0)-IFERROR(SUMIF(DB_Withdrawals!$A:$A,A258,DB_Withdrawals!$G:$G),0)),"")</f>
        <v/>
      </c>
      <c r="N258" s="36" t="str">
        <f>IFERROR(IF(A258="","",MAX(0,M258-System_Config!$B$9)),"")</f>
        <v/>
      </c>
    </row>
    <row r="259" spans="1:14" ht="20.100000000000001" customHeight="1" x14ac:dyDescent="0.25">
      <c r="A259" s="37" t="str">
        <f>'NEW ACCOUNT'!A260</f>
        <v/>
      </c>
      <c r="B259" s="38" t="str">
        <f>IF('NEW ACCOUNT'!A260="","",'NEW ACCOUNT'!B260)</f>
        <v/>
      </c>
      <c r="C259" s="38" t="str">
        <f>IF('NEW ACCOUNT'!A260="","",'NEW ACCOUNT'!C260)</f>
        <v/>
      </c>
      <c r="D259" s="38" t="str">
        <f>IF('NEW ACCOUNT'!A260="","",'NEW ACCOUNT'!D260)</f>
        <v/>
      </c>
      <c r="E259" s="38" t="str">
        <f>IF('NEW ACCOUNT'!A260="","",'NEW ACCOUNT'!E260)</f>
        <v/>
      </c>
      <c r="F259" s="38" t="str">
        <f>IF('NEW ACCOUNT'!A260="","",'NEW ACCOUNT'!F260)</f>
        <v/>
      </c>
      <c r="G259" s="38" t="str">
        <f>IF('NEW ACCOUNT'!A260="","",'NEW ACCOUNT'!G260)</f>
        <v/>
      </c>
      <c r="H259" s="38" t="str">
        <f>IF('NEW ACCOUNT'!A260="","",'NEW ACCOUNT'!H260)</f>
        <v/>
      </c>
      <c r="I259" s="38" t="str">
        <f>IF('NEW ACCOUNT'!A260="","",'NEW ACCOUNT'!I260)</f>
        <v/>
      </c>
      <c r="J259" s="38" t="str">
        <f>IF('NEW ACCOUNT'!A260="","",'NEW ACCOUNT'!J260)</f>
        <v/>
      </c>
      <c r="K259" s="39" t="str">
        <f>IFERROR(IF(A259="","",SUMIF(DB_Savings!$A:$A,A259,DB_Savings!$F:$F)),"")</f>
        <v/>
      </c>
      <c r="L259" s="39" t="str">
        <f>IFERROR(IF(A259="","",SUMIF(DB_Withdrawals!$A:$A,A259,DB_Withdrawals!$G:$G)),"")</f>
        <v/>
      </c>
      <c r="M259" s="39" t="str">
        <f>IFERROR(IF(A259="","",IFERROR(H259,0)+IFERROR(SUMIF(DB_Savings!$A:$A,A259,DB_Savings!$F:$F),0)-IFERROR(SUMIF(DB_Withdrawals!$A:$A,A259,DB_Withdrawals!$G:$G),0)),"")</f>
        <v/>
      </c>
      <c r="N259" s="39" t="str">
        <f>IFERROR(IF(A259="","",MAX(0,M259-System_Config!$B$9)),"")</f>
        <v/>
      </c>
    </row>
    <row r="260" spans="1:14" ht="20.100000000000001" customHeight="1" x14ac:dyDescent="0.25">
      <c r="A260" s="34" t="str">
        <f>'NEW ACCOUNT'!A261</f>
        <v/>
      </c>
      <c r="B260" s="35" t="str">
        <f>IF('NEW ACCOUNT'!A261="","",'NEW ACCOUNT'!B261)</f>
        <v/>
      </c>
      <c r="C260" s="35" t="str">
        <f>IF('NEW ACCOUNT'!A261="","",'NEW ACCOUNT'!C261)</f>
        <v/>
      </c>
      <c r="D260" s="35" t="str">
        <f>IF('NEW ACCOUNT'!A261="","",'NEW ACCOUNT'!D261)</f>
        <v/>
      </c>
      <c r="E260" s="35" t="str">
        <f>IF('NEW ACCOUNT'!A261="","",'NEW ACCOUNT'!E261)</f>
        <v/>
      </c>
      <c r="F260" s="35" t="str">
        <f>IF('NEW ACCOUNT'!A261="","",'NEW ACCOUNT'!F261)</f>
        <v/>
      </c>
      <c r="G260" s="35" t="str">
        <f>IF('NEW ACCOUNT'!A261="","",'NEW ACCOUNT'!G261)</f>
        <v/>
      </c>
      <c r="H260" s="35" t="str">
        <f>IF('NEW ACCOUNT'!A261="","",'NEW ACCOUNT'!H261)</f>
        <v/>
      </c>
      <c r="I260" s="35" t="str">
        <f>IF('NEW ACCOUNT'!A261="","",'NEW ACCOUNT'!I261)</f>
        <v/>
      </c>
      <c r="J260" s="35" t="str">
        <f>IF('NEW ACCOUNT'!A261="","",'NEW ACCOUNT'!J261)</f>
        <v/>
      </c>
      <c r="K260" s="36" t="str">
        <f>IFERROR(IF(A260="","",SUMIF(DB_Savings!$A:$A,A260,DB_Savings!$F:$F)),"")</f>
        <v/>
      </c>
      <c r="L260" s="36" t="str">
        <f>IFERROR(IF(A260="","",SUMIF(DB_Withdrawals!$A:$A,A260,DB_Withdrawals!$G:$G)),"")</f>
        <v/>
      </c>
      <c r="M260" s="36" t="str">
        <f>IFERROR(IF(A260="","",IFERROR(H260,0)+IFERROR(SUMIF(DB_Savings!$A:$A,A260,DB_Savings!$F:$F),0)-IFERROR(SUMIF(DB_Withdrawals!$A:$A,A260,DB_Withdrawals!$G:$G),0)),"")</f>
        <v/>
      </c>
      <c r="N260" s="36" t="str">
        <f>IFERROR(IF(A260="","",MAX(0,M260-System_Config!$B$9)),"")</f>
        <v/>
      </c>
    </row>
    <row r="261" spans="1:14" ht="20.100000000000001" customHeight="1" x14ac:dyDescent="0.25">
      <c r="A261" s="37" t="str">
        <f>'NEW ACCOUNT'!A262</f>
        <v/>
      </c>
      <c r="B261" s="38" t="str">
        <f>IF('NEW ACCOUNT'!A262="","",'NEW ACCOUNT'!B262)</f>
        <v/>
      </c>
      <c r="C261" s="38" t="str">
        <f>IF('NEW ACCOUNT'!A262="","",'NEW ACCOUNT'!C262)</f>
        <v/>
      </c>
      <c r="D261" s="38" t="str">
        <f>IF('NEW ACCOUNT'!A262="","",'NEW ACCOUNT'!D262)</f>
        <v/>
      </c>
      <c r="E261" s="38" t="str">
        <f>IF('NEW ACCOUNT'!A262="","",'NEW ACCOUNT'!E262)</f>
        <v/>
      </c>
      <c r="F261" s="38" t="str">
        <f>IF('NEW ACCOUNT'!A262="","",'NEW ACCOUNT'!F262)</f>
        <v/>
      </c>
      <c r="G261" s="38" t="str">
        <f>IF('NEW ACCOUNT'!A262="","",'NEW ACCOUNT'!G262)</f>
        <v/>
      </c>
      <c r="H261" s="38" t="str">
        <f>IF('NEW ACCOUNT'!A262="","",'NEW ACCOUNT'!H262)</f>
        <v/>
      </c>
      <c r="I261" s="38" t="str">
        <f>IF('NEW ACCOUNT'!A262="","",'NEW ACCOUNT'!I262)</f>
        <v/>
      </c>
      <c r="J261" s="38" t="str">
        <f>IF('NEW ACCOUNT'!A262="","",'NEW ACCOUNT'!J262)</f>
        <v/>
      </c>
      <c r="K261" s="39" t="str">
        <f>IFERROR(IF(A261="","",SUMIF(DB_Savings!$A:$A,A261,DB_Savings!$F:$F)),"")</f>
        <v/>
      </c>
      <c r="L261" s="39" t="str">
        <f>IFERROR(IF(A261="","",SUMIF(DB_Withdrawals!$A:$A,A261,DB_Withdrawals!$G:$G)),"")</f>
        <v/>
      </c>
      <c r="M261" s="39" t="str">
        <f>IFERROR(IF(A261="","",IFERROR(H261,0)+IFERROR(SUMIF(DB_Savings!$A:$A,A261,DB_Savings!$F:$F),0)-IFERROR(SUMIF(DB_Withdrawals!$A:$A,A261,DB_Withdrawals!$G:$G),0)),"")</f>
        <v/>
      </c>
      <c r="N261" s="39" t="str">
        <f>IFERROR(IF(A261="","",MAX(0,M261-System_Config!$B$9)),"")</f>
        <v/>
      </c>
    </row>
    <row r="262" spans="1:14" ht="20.100000000000001" customHeight="1" x14ac:dyDescent="0.25">
      <c r="A262" s="34" t="str">
        <f>'NEW ACCOUNT'!A263</f>
        <v/>
      </c>
      <c r="B262" s="35" t="str">
        <f>IF('NEW ACCOUNT'!A263="","",'NEW ACCOUNT'!B263)</f>
        <v/>
      </c>
      <c r="C262" s="35" t="str">
        <f>IF('NEW ACCOUNT'!A263="","",'NEW ACCOUNT'!C263)</f>
        <v/>
      </c>
      <c r="D262" s="35" t="str">
        <f>IF('NEW ACCOUNT'!A263="","",'NEW ACCOUNT'!D263)</f>
        <v/>
      </c>
      <c r="E262" s="35" t="str">
        <f>IF('NEW ACCOUNT'!A263="","",'NEW ACCOUNT'!E263)</f>
        <v/>
      </c>
      <c r="F262" s="35" t="str">
        <f>IF('NEW ACCOUNT'!A263="","",'NEW ACCOUNT'!F263)</f>
        <v/>
      </c>
      <c r="G262" s="35" t="str">
        <f>IF('NEW ACCOUNT'!A263="","",'NEW ACCOUNT'!G263)</f>
        <v/>
      </c>
      <c r="H262" s="35" t="str">
        <f>IF('NEW ACCOUNT'!A263="","",'NEW ACCOUNT'!H263)</f>
        <v/>
      </c>
      <c r="I262" s="35" t="str">
        <f>IF('NEW ACCOUNT'!A263="","",'NEW ACCOUNT'!I263)</f>
        <v/>
      </c>
      <c r="J262" s="35" t="str">
        <f>IF('NEW ACCOUNT'!A263="","",'NEW ACCOUNT'!J263)</f>
        <v/>
      </c>
      <c r="K262" s="36" t="str">
        <f>IFERROR(IF(A262="","",SUMIF(DB_Savings!$A:$A,A262,DB_Savings!$F:$F)),"")</f>
        <v/>
      </c>
      <c r="L262" s="36" t="str">
        <f>IFERROR(IF(A262="","",SUMIF(DB_Withdrawals!$A:$A,A262,DB_Withdrawals!$G:$G)),"")</f>
        <v/>
      </c>
      <c r="M262" s="36" t="str">
        <f>IFERROR(IF(A262="","",IFERROR(H262,0)+IFERROR(SUMIF(DB_Savings!$A:$A,A262,DB_Savings!$F:$F),0)-IFERROR(SUMIF(DB_Withdrawals!$A:$A,A262,DB_Withdrawals!$G:$G),0)),"")</f>
        <v/>
      </c>
      <c r="N262" s="36" t="str">
        <f>IFERROR(IF(A262="","",MAX(0,M262-System_Config!$B$9)),"")</f>
        <v/>
      </c>
    </row>
    <row r="263" spans="1:14" ht="20.100000000000001" customHeight="1" x14ac:dyDescent="0.25">
      <c r="A263" s="37" t="str">
        <f>'NEW ACCOUNT'!A264</f>
        <v/>
      </c>
      <c r="B263" s="38" t="str">
        <f>IF('NEW ACCOUNT'!A264="","",'NEW ACCOUNT'!B264)</f>
        <v/>
      </c>
      <c r="C263" s="38" t="str">
        <f>IF('NEW ACCOUNT'!A264="","",'NEW ACCOUNT'!C264)</f>
        <v/>
      </c>
      <c r="D263" s="38" t="str">
        <f>IF('NEW ACCOUNT'!A264="","",'NEW ACCOUNT'!D264)</f>
        <v/>
      </c>
      <c r="E263" s="38" t="str">
        <f>IF('NEW ACCOUNT'!A264="","",'NEW ACCOUNT'!E264)</f>
        <v/>
      </c>
      <c r="F263" s="38" t="str">
        <f>IF('NEW ACCOUNT'!A264="","",'NEW ACCOUNT'!F264)</f>
        <v/>
      </c>
      <c r="G263" s="38" t="str">
        <f>IF('NEW ACCOUNT'!A264="","",'NEW ACCOUNT'!G264)</f>
        <v/>
      </c>
      <c r="H263" s="38" t="str">
        <f>IF('NEW ACCOUNT'!A264="","",'NEW ACCOUNT'!H264)</f>
        <v/>
      </c>
      <c r="I263" s="38" t="str">
        <f>IF('NEW ACCOUNT'!A264="","",'NEW ACCOUNT'!I264)</f>
        <v/>
      </c>
      <c r="J263" s="38" t="str">
        <f>IF('NEW ACCOUNT'!A264="","",'NEW ACCOUNT'!J264)</f>
        <v/>
      </c>
      <c r="K263" s="39" t="str">
        <f>IFERROR(IF(A263="","",SUMIF(DB_Savings!$A:$A,A263,DB_Savings!$F:$F)),"")</f>
        <v/>
      </c>
      <c r="L263" s="39" t="str">
        <f>IFERROR(IF(A263="","",SUMIF(DB_Withdrawals!$A:$A,A263,DB_Withdrawals!$G:$G)),"")</f>
        <v/>
      </c>
      <c r="M263" s="39" t="str">
        <f>IFERROR(IF(A263="","",IFERROR(H263,0)+IFERROR(SUMIF(DB_Savings!$A:$A,A263,DB_Savings!$F:$F),0)-IFERROR(SUMIF(DB_Withdrawals!$A:$A,A263,DB_Withdrawals!$G:$G),0)),"")</f>
        <v/>
      </c>
      <c r="N263" s="39" t="str">
        <f>IFERROR(IF(A263="","",MAX(0,M263-System_Config!$B$9)),"")</f>
        <v/>
      </c>
    </row>
    <row r="264" spans="1:14" ht="20.100000000000001" customHeight="1" x14ac:dyDescent="0.25">
      <c r="A264" s="34" t="str">
        <f>'NEW ACCOUNT'!A265</f>
        <v/>
      </c>
      <c r="B264" s="35" t="str">
        <f>IF('NEW ACCOUNT'!A265="","",'NEW ACCOUNT'!B265)</f>
        <v/>
      </c>
      <c r="C264" s="35" t="str">
        <f>IF('NEW ACCOUNT'!A265="","",'NEW ACCOUNT'!C265)</f>
        <v/>
      </c>
      <c r="D264" s="35" t="str">
        <f>IF('NEW ACCOUNT'!A265="","",'NEW ACCOUNT'!D265)</f>
        <v/>
      </c>
      <c r="E264" s="35" t="str">
        <f>IF('NEW ACCOUNT'!A265="","",'NEW ACCOUNT'!E265)</f>
        <v/>
      </c>
      <c r="F264" s="35" t="str">
        <f>IF('NEW ACCOUNT'!A265="","",'NEW ACCOUNT'!F265)</f>
        <v/>
      </c>
      <c r="G264" s="35" t="str">
        <f>IF('NEW ACCOUNT'!A265="","",'NEW ACCOUNT'!G265)</f>
        <v/>
      </c>
      <c r="H264" s="35" t="str">
        <f>IF('NEW ACCOUNT'!A265="","",'NEW ACCOUNT'!H265)</f>
        <v/>
      </c>
      <c r="I264" s="35" t="str">
        <f>IF('NEW ACCOUNT'!A265="","",'NEW ACCOUNT'!I265)</f>
        <v/>
      </c>
      <c r="J264" s="35" t="str">
        <f>IF('NEW ACCOUNT'!A265="","",'NEW ACCOUNT'!J265)</f>
        <v/>
      </c>
      <c r="K264" s="36" t="str">
        <f>IFERROR(IF(A264="","",SUMIF(DB_Savings!$A:$A,A264,DB_Savings!$F:$F)),"")</f>
        <v/>
      </c>
      <c r="L264" s="36" t="str">
        <f>IFERROR(IF(A264="","",SUMIF(DB_Withdrawals!$A:$A,A264,DB_Withdrawals!$G:$G)),"")</f>
        <v/>
      </c>
      <c r="M264" s="36" t="str">
        <f>IFERROR(IF(A264="","",IFERROR(H264,0)+IFERROR(SUMIF(DB_Savings!$A:$A,A264,DB_Savings!$F:$F),0)-IFERROR(SUMIF(DB_Withdrawals!$A:$A,A264,DB_Withdrawals!$G:$G),0)),"")</f>
        <v/>
      </c>
      <c r="N264" s="36" t="str">
        <f>IFERROR(IF(A264="","",MAX(0,M264-System_Config!$B$9)),"")</f>
        <v/>
      </c>
    </row>
    <row r="265" spans="1:14" ht="20.100000000000001" customHeight="1" x14ac:dyDescent="0.25">
      <c r="A265" s="37" t="str">
        <f>'NEW ACCOUNT'!A266</f>
        <v/>
      </c>
      <c r="B265" s="38" t="str">
        <f>IF('NEW ACCOUNT'!A266="","",'NEW ACCOUNT'!B266)</f>
        <v/>
      </c>
      <c r="C265" s="38" t="str">
        <f>IF('NEW ACCOUNT'!A266="","",'NEW ACCOUNT'!C266)</f>
        <v/>
      </c>
      <c r="D265" s="38" t="str">
        <f>IF('NEW ACCOUNT'!A266="","",'NEW ACCOUNT'!D266)</f>
        <v/>
      </c>
      <c r="E265" s="38" t="str">
        <f>IF('NEW ACCOUNT'!A266="","",'NEW ACCOUNT'!E266)</f>
        <v/>
      </c>
      <c r="F265" s="38" t="str">
        <f>IF('NEW ACCOUNT'!A266="","",'NEW ACCOUNT'!F266)</f>
        <v/>
      </c>
      <c r="G265" s="38" t="str">
        <f>IF('NEW ACCOUNT'!A266="","",'NEW ACCOUNT'!G266)</f>
        <v/>
      </c>
      <c r="H265" s="38" t="str">
        <f>IF('NEW ACCOUNT'!A266="","",'NEW ACCOUNT'!H266)</f>
        <v/>
      </c>
      <c r="I265" s="38" t="str">
        <f>IF('NEW ACCOUNT'!A266="","",'NEW ACCOUNT'!I266)</f>
        <v/>
      </c>
      <c r="J265" s="38" t="str">
        <f>IF('NEW ACCOUNT'!A266="","",'NEW ACCOUNT'!J266)</f>
        <v/>
      </c>
      <c r="K265" s="39" t="str">
        <f>IFERROR(IF(A265="","",SUMIF(DB_Savings!$A:$A,A265,DB_Savings!$F:$F)),"")</f>
        <v/>
      </c>
      <c r="L265" s="39" t="str">
        <f>IFERROR(IF(A265="","",SUMIF(DB_Withdrawals!$A:$A,A265,DB_Withdrawals!$G:$G)),"")</f>
        <v/>
      </c>
      <c r="M265" s="39" t="str">
        <f>IFERROR(IF(A265="","",IFERROR(H265,0)+IFERROR(SUMIF(DB_Savings!$A:$A,A265,DB_Savings!$F:$F),0)-IFERROR(SUMIF(DB_Withdrawals!$A:$A,A265,DB_Withdrawals!$G:$G),0)),"")</f>
        <v/>
      </c>
      <c r="N265" s="39" t="str">
        <f>IFERROR(IF(A265="","",MAX(0,M265-System_Config!$B$9)),"")</f>
        <v/>
      </c>
    </row>
    <row r="266" spans="1:14" ht="20.100000000000001" customHeight="1" x14ac:dyDescent="0.25">
      <c r="A266" s="34" t="str">
        <f>'NEW ACCOUNT'!A267</f>
        <v/>
      </c>
      <c r="B266" s="35" t="str">
        <f>IF('NEW ACCOUNT'!A267="","",'NEW ACCOUNT'!B267)</f>
        <v/>
      </c>
      <c r="C266" s="35" t="str">
        <f>IF('NEW ACCOUNT'!A267="","",'NEW ACCOUNT'!C267)</f>
        <v/>
      </c>
      <c r="D266" s="35" t="str">
        <f>IF('NEW ACCOUNT'!A267="","",'NEW ACCOUNT'!D267)</f>
        <v/>
      </c>
      <c r="E266" s="35" t="str">
        <f>IF('NEW ACCOUNT'!A267="","",'NEW ACCOUNT'!E267)</f>
        <v/>
      </c>
      <c r="F266" s="35" t="str">
        <f>IF('NEW ACCOUNT'!A267="","",'NEW ACCOUNT'!F267)</f>
        <v/>
      </c>
      <c r="G266" s="35" t="str">
        <f>IF('NEW ACCOUNT'!A267="","",'NEW ACCOUNT'!G267)</f>
        <v/>
      </c>
      <c r="H266" s="35" t="str">
        <f>IF('NEW ACCOUNT'!A267="","",'NEW ACCOUNT'!H267)</f>
        <v/>
      </c>
      <c r="I266" s="35" t="str">
        <f>IF('NEW ACCOUNT'!A267="","",'NEW ACCOUNT'!I267)</f>
        <v/>
      </c>
      <c r="J266" s="35" t="str">
        <f>IF('NEW ACCOUNT'!A267="","",'NEW ACCOUNT'!J267)</f>
        <v/>
      </c>
      <c r="K266" s="36" t="str">
        <f>IFERROR(IF(A266="","",SUMIF(DB_Savings!$A:$A,A266,DB_Savings!$F:$F)),"")</f>
        <v/>
      </c>
      <c r="L266" s="36" t="str">
        <f>IFERROR(IF(A266="","",SUMIF(DB_Withdrawals!$A:$A,A266,DB_Withdrawals!$G:$G)),"")</f>
        <v/>
      </c>
      <c r="M266" s="36" t="str">
        <f>IFERROR(IF(A266="","",IFERROR(H266,0)+IFERROR(SUMIF(DB_Savings!$A:$A,A266,DB_Savings!$F:$F),0)-IFERROR(SUMIF(DB_Withdrawals!$A:$A,A266,DB_Withdrawals!$G:$G),0)),"")</f>
        <v/>
      </c>
      <c r="N266" s="36" t="str">
        <f>IFERROR(IF(A266="","",MAX(0,M266-System_Config!$B$9)),"")</f>
        <v/>
      </c>
    </row>
    <row r="267" spans="1:14" ht="20.100000000000001" customHeight="1" x14ac:dyDescent="0.25">
      <c r="A267" s="37" t="str">
        <f>'NEW ACCOUNT'!A268</f>
        <v/>
      </c>
      <c r="B267" s="38" t="str">
        <f>IF('NEW ACCOUNT'!A268="","",'NEW ACCOUNT'!B268)</f>
        <v/>
      </c>
      <c r="C267" s="38" t="str">
        <f>IF('NEW ACCOUNT'!A268="","",'NEW ACCOUNT'!C268)</f>
        <v/>
      </c>
      <c r="D267" s="38" t="str">
        <f>IF('NEW ACCOUNT'!A268="","",'NEW ACCOUNT'!D268)</f>
        <v/>
      </c>
      <c r="E267" s="38" t="str">
        <f>IF('NEW ACCOUNT'!A268="","",'NEW ACCOUNT'!E268)</f>
        <v/>
      </c>
      <c r="F267" s="38" t="str">
        <f>IF('NEW ACCOUNT'!A268="","",'NEW ACCOUNT'!F268)</f>
        <v/>
      </c>
      <c r="G267" s="38" t="str">
        <f>IF('NEW ACCOUNT'!A268="","",'NEW ACCOUNT'!G268)</f>
        <v/>
      </c>
      <c r="H267" s="38" t="str">
        <f>IF('NEW ACCOUNT'!A268="","",'NEW ACCOUNT'!H268)</f>
        <v/>
      </c>
      <c r="I267" s="38" t="str">
        <f>IF('NEW ACCOUNT'!A268="","",'NEW ACCOUNT'!I268)</f>
        <v/>
      </c>
      <c r="J267" s="38" t="str">
        <f>IF('NEW ACCOUNT'!A268="","",'NEW ACCOUNT'!J268)</f>
        <v/>
      </c>
      <c r="K267" s="39" t="str">
        <f>IFERROR(IF(A267="","",SUMIF(DB_Savings!$A:$A,A267,DB_Savings!$F:$F)),"")</f>
        <v/>
      </c>
      <c r="L267" s="39" t="str">
        <f>IFERROR(IF(A267="","",SUMIF(DB_Withdrawals!$A:$A,A267,DB_Withdrawals!$G:$G)),"")</f>
        <v/>
      </c>
      <c r="M267" s="39" t="str">
        <f>IFERROR(IF(A267="","",IFERROR(H267,0)+IFERROR(SUMIF(DB_Savings!$A:$A,A267,DB_Savings!$F:$F),0)-IFERROR(SUMIF(DB_Withdrawals!$A:$A,A267,DB_Withdrawals!$G:$G),0)),"")</f>
        <v/>
      </c>
      <c r="N267" s="39" t="str">
        <f>IFERROR(IF(A267="","",MAX(0,M267-System_Config!$B$9)),"")</f>
        <v/>
      </c>
    </row>
    <row r="268" spans="1:14" ht="20.100000000000001" customHeight="1" x14ac:dyDescent="0.25">
      <c r="A268" s="34" t="str">
        <f>'NEW ACCOUNT'!A269</f>
        <v/>
      </c>
      <c r="B268" s="35" t="str">
        <f>IF('NEW ACCOUNT'!A269="","",'NEW ACCOUNT'!B269)</f>
        <v/>
      </c>
      <c r="C268" s="35" t="str">
        <f>IF('NEW ACCOUNT'!A269="","",'NEW ACCOUNT'!C269)</f>
        <v/>
      </c>
      <c r="D268" s="35" t="str">
        <f>IF('NEW ACCOUNT'!A269="","",'NEW ACCOUNT'!D269)</f>
        <v/>
      </c>
      <c r="E268" s="35" t="str">
        <f>IF('NEW ACCOUNT'!A269="","",'NEW ACCOUNT'!E269)</f>
        <v/>
      </c>
      <c r="F268" s="35" t="str">
        <f>IF('NEW ACCOUNT'!A269="","",'NEW ACCOUNT'!F269)</f>
        <v/>
      </c>
      <c r="G268" s="35" t="str">
        <f>IF('NEW ACCOUNT'!A269="","",'NEW ACCOUNT'!G269)</f>
        <v/>
      </c>
      <c r="H268" s="35" t="str">
        <f>IF('NEW ACCOUNT'!A269="","",'NEW ACCOUNT'!H269)</f>
        <v/>
      </c>
      <c r="I268" s="35" t="str">
        <f>IF('NEW ACCOUNT'!A269="","",'NEW ACCOUNT'!I269)</f>
        <v/>
      </c>
      <c r="J268" s="35" t="str">
        <f>IF('NEW ACCOUNT'!A269="","",'NEW ACCOUNT'!J269)</f>
        <v/>
      </c>
      <c r="K268" s="36" t="str">
        <f>IFERROR(IF(A268="","",SUMIF(DB_Savings!$A:$A,A268,DB_Savings!$F:$F)),"")</f>
        <v/>
      </c>
      <c r="L268" s="36" t="str">
        <f>IFERROR(IF(A268="","",SUMIF(DB_Withdrawals!$A:$A,A268,DB_Withdrawals!$G:$G)),"")</f>
        <v/>
      </c>
      <c r="M268" s="36" t="str">
        <f>IFERROR(IF(A268="","",IFERROR(H268,0)+IFERROR(SUMIF(DB_Savings!$A:$A,A268,DB_Savings!$F:$F),0)-IFERROR(SUMIF(DB_Withdrawals!$A:$A,A268,DB_Withdrawals!$G:$G),0)),"")</f>
        <v/>
      </c>
      <c r="N268" s="36" t="str">
        <f>IFERROR(IF(A268="","",MAX(0,M268-System_Config!$B$9)),"")</f>
        <v/>
      </c>
    </row>
    <row r="269" spans="1:14" ht="20.100000000000001" customHeight="1" x14ac:dyDescent="0.25">
      <c r="A269" s="37" t="str">
        <f>'NEW ACCOUNT'!A270</f>
        <v/>
      </c>
      <c r="B269" s="38" t="str">
        <f>IF('NEW ACCOUNT'!A270="","",'NEW ACCOUNT'!B270)</f>
        <v/>
      </c>
      <c r="C269" s="38" t="str">
        <f>IF('NEW ACCOUNT'!A270="","",'NEW ACCOUNT'!C270)</f>
        <v/>
      </c>
      <c r="D269" s="38" t="str">
        <f>IF('NEW ACCOUNT'!A270="","",'NEW ACCOUNT'!D270)</f>
        <v/>
      </c>
      <c r="E269" s="38" t="str">
        <f>IF('NEW ACCOUNT'!A270="","",'NEW ACCOUNT'!E270)</f>
        <v/>
      </c>
      <c r="F269" s="38" t="str">
        <f>IF('NEW ACCOUNT'!A270="","",'NEW ACCOUNT'!F270)</f>
        <v/>
      </c>
      <c r="G269" s="38" t="str">
        <f>IF('NEW ACCOUNT'!A270="","",'NEW ACCOUNT'!G270)</f>
        <v/>
      </c>
      <c r="H269" s="38" t="str">
        <f>IF('NEW ACCOUNT'!A270="","",'NEW ACCOUNT'!H270)</f>
        <v/>
      </c>
      <c r="I269" s="38" t="str">
        <f>IF('NEW ACCOUNT'!A270="","",'NEW ACCOUNT'!I270)</f>
        <v/>
      </c>
      <c r="J269" s="38" t="str">
        <f>IF('NEW ACCOUNT'!A270="","",'NEW ACCOUNT'!J270)</f>
        <v/>
      </c>
      <c r="K269" s="39" t="str">
        <f>IFERROR(IF(A269="","",SUMIF(DB_Savings!$A:$A,A269,DB_Savings!$F:$F)),"")</f>
        <v/>
      </c>
      <c r="L269" s="39" t="str">
        <f>IFERROR(IF(A269="","",SUMIF(DB_Withdrawals!$A:$A,A269,DB_Withdrawals!$G:$G)),"")</f>
        <v/>
      </c>
      <c r="M269" s="39" t="str">
        <f>IFERROR(IF(A269="","",IFERROR(H269,0)+IFERROR(SUMIF(DB_Savings!$A:$A,A269,DB_Savings!$F:$F),0)-IFERROR(SUMIF(DB_Withdrawals!$A:$A,A269,DB_Withdrawals!$G:$G),0)),"")</f>
        <v/>
      </c>
      <c r="N269" s="39" t="str">
        <f>IFERROR(IF(A269="","",MAX(0,M269-System_Config!$B$9)),"")</f>
        <v/>
      </c>
    </row>
    <row r="270" spans="1:14" ht="20.100000000000001" customHeight="1" x14ac:dyDescent="0.25">
      <c r="A270" s="34" t="str">
        <f>'NEW ACCOUNT'!A271</f>
        <v/>
      </c>
      <c r="B270" s="35" t="str">
        <f>IF('NEW ACCOUNT'!A271="","",'NEW ACCOUNT'!B271)</f>
        <v/>
      </c>
      <c r="C270" s="35" t="str">
        <f>IF('NEW ACCOUNT'!A271="","",'NEW ACCOUNT'!C271)</f>
        <v/>
      </c>
      <c r="D270" s="35" t="str">
        <f>IF('NEW ACCOUNT'!A271="","",'NEW ACCOUNT'!D271)</f>
        <v/>
      </c>
      <c r="E270" s="35" t="str">
        <f>IF('NEW ACCOUNT'!A271="","",'NEW ACCOUNT'!E271)</f>
        <v/>
      </c>
      <c r="F270" s="35" t="str">
        <f>IF('NEW ACCOUNT'!A271="","",'NEW ACCOUNT'!F271)</f>
        <v/>
      </c>
      <c r="G270" s="35" t="str">
        <f>IF('NEW ACCOUNT'!A271="","",'NEW ACCOUNT'!G271)</f>
        <v/>
      </c>
      <c r="H270" s="35" t="str">
        <f>IF('NEW ACCOUNT'!A271="","",'NEW ACCOUNT'!H271)</f>
        <v/>
      </c>
      <c r="I270" s="35" t="str">
        <f>IF('NEW ACCOUNT'!A271="","",'NEW ACCOUNT'!I271)</f>
        <v/>
      </c>
      <c r="J270" s="35" t="str">
        <f>IF('NEW ACCOUNT'!A271="","",'NEW ACCOUNT'!J271)</f>
        <v/>
      </c>
      <c r="K270" s="36" t="str">
        <f>IFERROR(IF(A270="","",SUMIF(DB_Savings!$A:$A,A270,DB_Savings!$F:$F)),"")</f>
        <v/>
      </c>
      <c r="L270" s="36" t="str">
        <f>IFERROR(IF(A270="","",SUMIF(DB_Withdrawals!$A:$A,A270,DB_Withdrawals!$G:$G)),"")</f>
        <v/>
      </c>
      <c r="M270" s="36" t="str">
        <f>IFERROR(IF(A270="","",IFERROR(H270,0)+IFERROR(SUMIF(DB_Savings!$A:$A,A270,DB_Savings!$F:$F),0)-IFERROR(SUMIF(DB_Withdrawals!$A:$A,A270,DB_Withdrawals!$G:$G),0)),"")</f>
        <v/>
      </c>
      <c r="N270" s="36" t="str">
        <f>IFERROR(IF(A270="","",MAX(0,M270-System_Config!$B$9)),"")</f>
        <v/>
      </c>
    </row>
    <row r="271" spans="1:14" ht="20.100000000000001" customHeight="1" x14ac:dyDescent="0.25">
      <c r="A271" s="37" t="str">
        <f>'NEW ACCOUNT'!A272</f>
        <v/>
      </c>
      <c r="B271" s="38" t="str">
        <f>IF('NEW ACCOUNT'!A272="","",'NEW ACCOUNT'!B272)</f>
        <v/>
      </c>
      <c r="C271" s="38" t="str">
        <f>IF('NEW ACCOUNT'!A272="","",'NEW ACCOUNT'!C272)</f>
        <v/>
      </c>
      <c r="D271" s="38" t="str">
        <f>IF('NEW ACCOUNT'!A272="","",'NEW ACCOUNT'!D272)</f>
        <v/>
      </c>
      <c r="E271" s="38" t="str">
        <f>IF('NEW ACCOUNT'!A272="","",'NEW ACCOUNT'!E272)</f>
        <v/>
      </c>
      <c r="F271" s="38" t="str">
        <f>IF('NEW ACCOUNT'!A272="","",'NEW ACCOUNT'!F272)</f>
        <v/>
      </c>
      <c r="G271" s="38" t="str">
        <f>IF('NEW ACCOUNT'!A272="","",'NEW ACCOUNT'!G272)</f>
        <v/>
      </c>
      <c r="H271" s="38" t="str">
        <f>IF('NEW ACCOUNT'!A272="","",'NEW ACCOUNT'!H272)</f>
        <v/>
      </c>
      <c r="I271" s="38" t="str">
        <f>IF('NEW ACCOUNT'!A272="","",'NEW ACCOUNT'!I272)</f>
        <v/>
      </c>
      <c r="J271" s="38" t="str">
        <f>IF('NEW ACCOUNT'!A272="","",'NEW ACCOUNT'!J272)</f>
        <v/>
      </c>
      <c r="K271" s="39" t="str">
        <f>IFERROR(IF(A271="","",SUMIF(DB_Savings!$A:$A,A271,DB_Savings!$F:$F)),"")</f>
        <v/>
      </c>
      <c r="L271" s="39" t="str">
        <f>IFERROR(IF(A271="","",SUMIF(DB_Withdrawals!$A:$A,A271,DB_Withdrawals!$G:$G)),"")</f>
        <v/>
      </c>
      <c r="M271" s="39" t="str">
        <f>IFERROR(IF(A271="","",IFERROR(H271,0)+IFERROR(SUMIF(DB_Savings!$A:$A,A271,DB_Savings!$F:$F),0)-IFERROR(SUMIF(DB_Withdrawals!$A:$A,A271,DB_Withdrawals!$G:$G),0)),"")</f>
        <v/>
      </c>
      <c r="N271" s="39" t="str">
        <f>IFERROR(IF(A271="","",MAX(0,M271-System_Config!$B$9)),"")</f>
        <v/>
      </c>
    </row>
    <row r="272" spans="1:14" ht="20.100000000000001" customHeight="1" x14ac:dyDescent="0.25">
      <c r="A272" s="34" t="str">
        <f>'NEW ACCOUNT'!A273</f>
        <v/>
      </c>
      <c r="B272" s="35" t="str">
        <f>IF('NEW ACCOUNT'!A273="","",'NEW ACCOUNT'!B273)</f>
        <v/>
      </c>
      <c r="C272" s="35" t="str">
        <f>IF('NEW ACCOUNT'!A273="","",'NEW ACCOUNT'!C273)</f>
        <v/>
      </c>
      <c r="D272" s="35" t="str">
        <f>IF('NEW ACCOUNT'!A273="","",'NEW ACCOUNT'!D273)</f>
        <v/>
      </c>
      <c r="E272" s="35" t="str">
        <f>IF('NEW ACCOUNT'!A273="","",'NEW ACCOUNT'!E273)</f>
        <v/>
      </c>
      <c r="F272" s="35" t="str">
        <f>IF('NEW ACCOUNT'!A273="","",'NEW ACCOUNT'!F273)</f>
        <v/>
      </c>
      <c r="G272" s="35" t="str">
        <f>IF('NEW ACCOUNT'!A273="","",'NEW ACCOUNT'!G273)</f>
        <v/>
      </c>
      <c r="H272" s="35" t="str">
        <f>IF('NEW ACCOUNT'!A273="","",'NEW ACCOUNT'!H273)</f>
        <v/>
      </c>
      <c r="I272" s="35" t="str">
        <f>IF('NEW ACCOUNT'!A273="","",'NEW ACCOUNT'!I273)</f>
        <v/>
      </c>
      <c r="J272" s="35" t="str">
        <f>IF('NEW ACCOUNT'!A273="","",'NEW ACCOUNT'!J273)</f>
        <v/>
      </c>
      <c r="K272" s="36" t="str">
        <f>IFERROR(IF(A272="","",SUMIF(DB_Savings!$A:$A,A272,DB_Savings!$F:$F)),"")</f>
        <v/>
      </c>
      <c r="L272" s="36" t="str">
        <f>IFERROR(IF(A272="","",SUMIF(DB_Withdrawals!$A:$A,A272,DB_Withdrawals!$G:$G)),"")</f>
        <v/>
      </c>
      <c r="M272" s="36" t="str">
        <f>IFERROR(IF(A272="","",IFERROR(H272,0)+IFERROR(SUMIF(DB_Savings!$A:$A,A272,DB_Savings!$F:$F),0)-IFERROR(SUMIF(DB_Withdrawals!$A:$A,A272,DB_Withdrawals!$G:$G),0)),"")</f>
        <v/>
      </c>
      <c r="N272" s="36" t="str">
        <f>IFERROR(IF(A272="","",MAX(0,M272-System_Config!$B$9)),"")</f>
        <v/>
      </c>
    </row>
    <row r="273" spans="1:14" ht="20.100000000000001" customHeight="1" x14ac:dyDescent="0.25">
      <c r="A273" s="37" t="str">
        <f>'NEW ACCOUNT'!A274</f>
        <v/>
      </c>
      <c r="B273" s="38" t="str">
        <f>IF('NEW ACCOUNT'!A274="","",'NEW ACCOUNT'!B274)</f>
        <v/>
      </c>
      <c r="C273" s="38" t="str">
        <f>IF('NEW ACCOUNT'!A274="","",'NEW ACCOUNT'!C274)</f>
        <v/>
      </c>
      <c r="D273" s="38" t="str">
        <f>IF('NEW ACCOUNT'!A274="","",'NEW ACCOUNT'!D274)</f>
        <v/>
      </c>
      <c r="E273" s="38" t="str">
        <f>IF('NEW ACCOUNT'!A274="","",'NEW ACCOUNT'!E274)</f>
        <v/>
      </c>
      <c r="F273" s="38" t="str">
        <f>IF('NEW ACCOUNT'!A274="","",'NEW ACCOUNT'!F274)</f>
        <v/>
      </c>
      <c r="G273" s="38" t="str">
        <f>IF('NEW ACCOUNT'!A274="","",'NEW ACCOUNT'!G274)</f>
        <v/>
      </c>
      <c r="H273" s="38" t="str">
        <f>IF('NEW ACCOUNT'!A274="","",'NEW ACCOUNT'!H274)</f>
        <v/>
      </c>
      <c r="I273" s="38" t="str">
        <f>IF('NEW ACCOUNT'!A274="","",'NEW ACCOUNT'!I274)</f>
        <v/>
      </c>
      <c r="J273" s="38" t="str">
        <f>IF('NEW ACCOUNT'!A274="","",'NEW ACCOUNT'!J274)</f>
        <v/>
      </c>
      <c r="K273" s="39" t="str">
        <f>IFERROR(IF(A273="","",SUMIF(DB_Savings!$A:$A,A273,DB_Savings!$F:$F)),"")</f>
        <v/>
      </c>
      <c r="L273" s="39" t="str">
        <f>IFERROR(IF(A273="","",SUMIF(DB_Withdrawals!$A:$A,A273,DB_Withdrawals!$G:$G)),"")</f>
        <v/>
      </c>
      <c r="M273" s="39" t="str">
        <f>IFERROR(IF(A273="","",IFERROR(H273,0)+IFERROR(SUMIF(DB_Savings!$A:$A,A273,DB_Savings!$F:$F),0)-IFERROR(SUMIF(DB_Withdrawals!$A:$A,A273,DB_Withdrawals!$G:$G),0)),"")</f>
        <v/>
      </c>
      <c r="N273" s="39" t="str">
        <f>IFERROR(IF(A273="","",MAX(0,M273-System_Config!$B$9)),"")</f>
        <v/>
      </c>
    </row>
    <row r="274" spans="1:14" ht="20.100000000000001" customHeight="1" x14ac:dyDescent="0.25">
      <c r="A274" s="34" t="str">
        <f>'NEW ACCOUNT'!A275</f>
        <v/>
      </c>
      <c r="B274" s="35" t="str">
        <f>IF('NEW ACCOUNT'!A275="","",'NEW ACCOUNT'!B275)</f>
        <v/>
      </c>
      <c r="C274" s="35" t="str">
        <f>IF('NEW ACCOUNT'!A275="","",'NEW ACCOUNT'!C275)</f>
        <v/>
      </c>
      <c r="D274" s="35" t="str">
        <f>IF('NEW ACCOUNT'!A275="","",'NEW ACCOUNT'!D275)</f>
        <v/>
      </c>
      <c r="E274" s="35" t="str">
        <f>IF('NEW ACCOUNT'!A275="","",'NEW ACCOUNT'!E275)</f>
        <v/>
      </c>
      <c r="F274" s="35" t="str">
        <f>IF('NEW ACCOUNT'!A275="","",'NEW ACCOUNT'!F275)</f>
        <v/>
      </c>
      <c r="G274" s="35" t="str">
        <f>IF('NEW ACCOUNT'!A275="","",'NEW ACCOUNT'!G275)</f>
        <v/>
      </c>
      <c r="H274" s="35" t="str">
        <f>IF('NEW ACCOUNT'!A275="","",'NEW ACCOUNT'!H275)</f>
        <v/>
      </c>
      <c r="I274" s="35" t="str">
        <f>IF('NEW ACCOUNT'!A275="","",'NEW ACCOUNT'!I275)</f>
        <v/>
      </c>
      <c r="J274" s="35" t="str">
        <f>IF('NEW ACCOUNT'!A275="","",'NEW ACCOUNT'!J275)</f>
        <v/>
      </c>
      <c r="K274" s="36" t="str">
        <f>IFERROR(IF(A274="","",SUMIF(DB_Savings!$A:$A,A274,DB_Savings!$F:$F)),"")</f>
        <v/>
      </c>
      <c r="L274" s="36" t="str">
        <f>IFERROR(IF(A274="","",SUMIF(DB_Withdrawals!$A:$A,A274,DB_Withdrawals!$G:$G)),"")</f>
        <v/>
      </c>
      <c r="M274" s="36" t="str">
        <f>IFERROR(IF(A274="","",IFERROR(H274,0)+IFERROR(SUMIF(DB_Savings!$A:$A,A274,DB_Savings!$F:$F),0)-IFERROR(SUMIF(DB_Withdrawals!$A:$A,A274,DB_Withdrawals!$G:$G),0)),"")</f>
        <v/>
      </c>
      <c r="N274" s="36" t="str">
        <f>IFERROR(IF(A274="","",MAX(0,M274-System_Config!$B$9)),"")</f>
        <v/>
      </c>
    </row>
    <row r="275" spans="1:14" ht="20.100000000000001" customHeight="1" x14ac:dyDescent="0.25">
      <c r="A275" s="37" t="str">
        <f>'NEW ACCOUNT'!A276</f>
        <v/>
      </c>
      <c r="B275" s="38" t="str">
        <f>IF('NEW ACCOUNT'!A276="","",'NEW ACCOUNT'!B276)</f>
        <v/>
      </c>
      <c r="C275" s="38" t="str">
        <f>IF('NEW ACCOUNT'!A276="","",'NEW ACCOUNT'!C276)</f>
        <v/>
      </c>
      <c r="D275" s="38" t="str">
        <f>IF('NEW ACCOUNT'!A276="","",'NEW ACCOUNT'!D276)</f>
        <v/>
      </c>
      <c r="E275" s="38" t="str">
        <f>IF('NEW ACCOUNT'!A276="","",'NEW ACCOUNT'!E276)</f>
        <v/>
      </c>
      <c r="F275" s="38" t="str">
        <f>IF('NEW ACCOUNT'!A276="","",'NEW ACCOUNT'!F276)</f>
        <v/>
      </c>
      <c r="G275" s="38" t="str">
        <f>IF('NEW ACCOUNT'!A276="","",'NEW ACCOUNT'!G276)</f>
        <v/>
      </c>
      <c r="H275" s="38" t="str">
        <f>IF('NEW ACCOUNT'!A276="","",'NEW ACCOUNT'!H276)</f>
        <v/>
      </c>
      <c r="I275" s="38" t="str">
        <f>IF('NEW ACCOUNT'!A276="","",'NEW ACCOUNT'!I276)</f>
        <v/>
      </c>
      <c r="J275" s="38" t="str">
        <f>IF('NEW ACCOUNT'!A276="","",'NEW ACCOUNT'!J276)</f>
        <v/>
      </c>
      <c r="K275" s="39" t="str">
        <f>IFERROR(IF(A275="","",SUMIF(DB_Savings!$A:$A,A275,DB_Savings!$F:$F)),"")</f>
        <v/>
      </c>
      <c r="L275" s="39" t="str">
        <f>IFERROR(IF(A275="","",SUMIF(DB_Withdrawals!$A:$A,A275,DB_Withdrawals!$G:$G)),"")</f>
        <v/>
      </c>
      <c r="M275" s="39" t="str">
        <f>IFERROR(IF(A275="","",IFERROR(H275,0)+IFERROR(SUMIF(DB_Savings!$A:$A,A275,DB_Savings!$F:$F),0)-IFERROR(SUMIF(DB_Withdrawals!$A:$A,A275,DB_Withdrawals!$G:$G),0)),"")</f>
        <v/>
      </c>
      <c r="N275" s="39" t="str">
        <f>IFERROR(IF(A275="","",MAX(0,M275-System_Config!$B$9)),"")</f>
        <v/>
      </c>
    </row>
    <row r="276" spans="1:14" ht="20.100000000000001" customHeight="1" x14ac:dyDescent="0.25">
      <c r="A276" s="34" t="str">
        <f>'NEW ACCOUNT'!A277</f>
        <v/>
      </c>
      <c r="B276" s="35" t="str">
        <f>IF('NEW ACCOUNT'!A277="","",'NEW ACCOUNT'!B277)</f>
        <v/>
      </c>
      <c r="C276" s="35" t="str">
        <f>IF('NEW ACCOUNT'!A277="","",'NEW ACCOUNT'!C277)</f>
        <v/>
      </c>
      <c r="D276" s="35" t="str">
        <f>IF('NEW ACCOUNT'!A277="","",'NEW ACCOUNT'!D277)</f>
        <v/>
      </c>
      <c r="E276" s="35" t="str">
        <f>IF('NEW ACCOUNT'!A277="","",'NEW ACCOUNT'!E277)</f>
        <v/>
      </c>
      <c r="F276" s="35" t="str">
        <f>IF('NEW ACCOUNT'!A277="","",'NEW ACCOUNT'!F277)</f>
        <v/>
      </c>
      <c r="G276" s="35" t="str">
        <f>IF('NEW ACCOUNT'!A277="","",'NEW ACCOUNT'!G277)</f>
        <v/>
      </c>
      <c r="H276" s="35" t="str">
        <f>IF('NEW ACCOUNT'!A277="","",'NEW ACCOUNT'!H277)</f>
        <v/>
      </c>
      <c r="I276" s="35" t="str">
        <f>IF('NEW ACCOUNT'!A277="","",'NEW ACCOUNT'!I277)</f>
        <v/>
      </c>
      <c r="J276" s="35" t="str">
        <f>IF('NEW ACCOUNT'!A277="","",'NEW ACCOUNT'!J277)</f>
        <v/>
      </c>
      <c r="K276" s="36" t="str">
        <f>IFERROR(IF(A276="","",SUMIF(DB_Savings!$A:$A,A276,DB_Savings!$F:$F)),"")</f>
        <v/>
      </c>
      <c r="L276" s="36" t="str">
        <f>IFERROR(IF(A276="","",SUMIF(DB_Withdrawals!$A:$A,A276,DB_Withdrawals!$G:$G)),"")</f>
        <v/>
      </c>
      <c r="M276" s="36" t="str">
        <f>IFERROR(IF(A276="","",IFERROR(H276,0)+IFERROR(SUMIF(DB_Savings!$A:$A,A276,DB_Savings!$F:$F),0)-IFERROR(SUMIF(DB_Withdrawals!$A:$A,A276,DB_Withdrawals!$G:$G),0)),"")</f>
        <v/>
      </c>
      <c r="N276" s="36" t="str">
        <f>IFERROR(IF(A276="","",MAX(0,M276-System_Config!$B$9)),"")</f>
        <v/>
      </c>
    </row>
    <row r="277" spans="1:14" ht="20.100000000000001" customHeight="1" x14ac:dyDescent="0.25">
      <c r="A277" s="37" t="str">
        <f>'NEW ACCOUNT'!A278</f>
        <v/>
      </c>
      <c r="B277" s="38" t="str">
        <f>IF('NEW ACCOUNT'!A278="","",'NEW ACCOUNT'!B278)</f>
        <v/>
      </c>
      <c r="C277" s="38" t="str">
        <f>IF('NEW ACCOUNT'!A278="","",'NEW ACCOUNT'!C278)</f>
        <v/>
      </c>
      <c r="D277" s="38" t="str">
        <f>IF('NEW ACCOUNT'!A278="","",'NEW ACCOUNT'!D278)</f>
        <v/>
      </c>
      <c r="E277" s="38" t="str">
        <f>IF('NEW ACCOUNT'!A278="","",'NEW ACCOUNT'!E278)</f>
        <v/>
      </c>
      <c r="F277" s="38" t="str">
        <f>IF('NEW ACCOUNT'!A278="","",'NEW ACCOUNT'!F278)</f>
        <v/>
      </c>
      <c r="G277" s="38" t="str">
        <f>IF('NEW ACCOUNT'!A278="","",'NEW ACCOUNT'!G278)</f>
        <v/>
      </c>
      <c r="H277" s="38" t="str">
        <f>IF('NEW ACCOUNT'!A278="","",'NEW ACCOUNT'!H278)</f>
        <v/>
      </c>
      <c r="I277" s="38" t="str">
        <f>IF('NEW ACCOUNT'!A278="","",'NEW ACCOUNT'!I278)</f>
        <v/>
      </c>
      <c r="J277" s="38" t="str">
        <f>IF('NEW ACCOUNT'!A278="","",'NEW ACCOUNT'!J278)</f>
        <v/>
      </c>
      <c r="K277" s="39" t="str">
        <f>IFERROR(IF(A277="","",SUMIF(DB_Savings!$A:$A,A277,DB_Savings!$F:$F)),"")</f>
        <v/>
      </c>
      <c r="L277" s="39" t="str">
        <f>IFERROR(IF(A277="","",SUMIF(DB_Withdrawals!$A:$A,A277,DB_Withdrawals!$G:$G)),"")</f>
        <v/>
      </c>
      <c r="M277" s="39" t="str">
        <f>IFERROR(IF(A277="","",IFERROR(H277,0)+IFERROR(SUMIF(DB_Savings!$A:$A,A277,DB_Savings!$F:$F),0)-IFERROR(SUMIF(DB_Withdrawals!$A:$A,A277,DB_Withdrawals!$G:$G),0)),"")</f>
        <v/>
      </c>
      <c r="N277" s="39" t="str">
        <f>IFERROR(IF(A277="","",MAX(0,M277-System_Config!$B$9)),"")</f>
        <v/>
      </c>
    </row>
    <row r="278" spans="1:14" ht="20.100000000000001" customHeight="1" x14ac:dyDescent="0.25">
      <c r="A278" s="34" t="str">
        <f>'NEW ACCOUNT'!A279</f>
        <v/>
      </c>
      <c r="B278" s="35" t="str">
        <f>IF('NEW ACCOUNT'!A279="","",'NEW ACCOUNT'!B279)</f>
        <v/>
      </c>
      <c r="C278" s="35" t="str">
        <f>IF('NEW ACCOUNT'!A279="","",'NEW ACCOUNT'!C279)</f>
        <v/>
      </c>
      <c r="D278" s="35" t="str">
        <f>IF('NEW ACCOUNT'!A279="","",'NEW ACCOUNT'!D279)</f>
        <v/>
      </c>
      <c r="E278" s="35" t="str">
        <f>IF('NEW ACCOUNT'!A279="","",'NEW ACCOUNT'!E279)</f>
        <v/>
      </c>
      <c r="F278" s="35" t="str">
        <f>IF('NEW ACCOUNT'!A279="","",'NEW ACCOUNT'!F279)</f>
        <v/>
      </c>
      <c r="G278" s="35" t="str">
        <f>IF('NEW ACCOUNT'!A279="","",'NEW ACCOUNT'!G279)</f>
        <v/>
      </c>
      <c r="H278" s="35" t="str">
        <f>IF('NEW ACCOUNT'!A279="","",'NEW ACCOUNT'!H279)</f>
        <v/>
      </c>
      <c r="I278" s="35" t="str">
        <f>IF('NEW ACCOUNT'!A279="","",'NEW ACCOUNT'!I279)</f>
        <v/>
      </c>
      <c r="J278" s="35" t="str">
        <f>IF('NEW ACCOUNT'!A279="","",'NEW ACCOUNT'!J279)</f>
        <v/>
      </c>
      <c r="K278" s="36" t="str">
        <f>IFERROR(IF(A278="","",SUMIF(DB_Savings!$A:$A,A278,DB_Savings!$F:$F)),"")</f>
        <v/>
      </c>
      <c r="L278" s="36" t="str">
        <f>IFERROR(IF(A278="","",SUMIF(DB_Withdrawals!$A:$A,A278,DB_Withdrawals!$G:$G)),"")</f>
        <v/>
      </c>
      <c r="M278" s="36" t="str">
        <f>IFERROR(IF(A278="","",IFERROR(H278,0)+IFERROR(SUMIF(DB_Savings!$A:$A,A278,DB_Savings!$F:$F),0)-IFERROR(SUMIF(DB_Withdrawals!$A:$A,A278,DB_Withdrawals!$G:$G),0)),"")</f>
        <v/>
      </c>
      <c r="N278" s="36" t="str">
        <f>IFERROR(IF(A278="","",MAX(0,M278-System_Config!$B$9)),"")</f>
        <v/>
      </c>
    </row>
    <row r="279" spans="1:14" ht="20.100000000000001" customHeight="1" x14ac:dyDescent="0.25">
      <c r="A279" s="37" t="str">
        <f>'NEW ACCOUNT'!A280</f>
        <v/>
      </c>
      <c r="B279" s="38" t="str">
        <f>IF('NEW ACCOUNT'!A280="","",'NEW ACCOUNT'!B280)</f>
        <v/>
      </c>
      <c r="C279" s="38" t="str">
        <f>IF('NEW ACCOUNT'!A280="","",'NEW ACCOUNT'!C280)</f>
        <v/>
      </c>
      <c r="D279" s="38" t="str">
        <f>IF('NEW ACCOUNT'!A280="","",'NEW ACCOUNT'!D280)</f>
        <v/>
      </c>
      <c r="E279" s="38" t="str">
        <f>IF('NEW ACCOUNT'!A280="","",'NEW ACCOUNT'!E280)</f>
        <v/>
      </c>
      <c r="F279" s="38" t="str">
        <f>IF('NEW ACCOUNT'!A280="","",'NEW ACCOUNT'!F280)</f>
        <v/>
      </c>
      <c r="G279" s="38" t="str">
        <f>IF('NEW ACCOUNT'!A280="","",'NEW ACCOUNT'!G280)</f>
        <v/>
      </c>
      <c r="H279" s="38" t="str">
        <f>IF('NEW ACCOUNT'!A280="","",'NEW ACCOUNT'!H280)</f>
        <v/>
      </c>
      <c r="I279" s="38" t="str">
        <f>IF('NEW ACCOUNT'!A280="","",'NEW ACCOUNT'!I280)</f>
        <v/>
      </c>
      <c r="J279" s="38" t="str">
        <f>IF('NEW ACCOUNT'!A280="","",'NEW ACCOUNT'!J280)</f>
        <v/>
      </c>
      <c r="K279" s="39" t="str">
        <f>IFERROR(IF(A279="","",SUMIF(DB_Savings!$A:$A,A279,DB_Savings!$F:$F)),"")</f>
        <v/>
      </c>
      <c r="L279" s="39" t="str">
        <f>IFERROR(IF(A279="","",SUMIF(DB_Withdrawals!$A:$A,A279,DB_Withdrawals!$G:$G)),"")</f>
        <v/>
      </c>
      <c r="M279" s="39" t="str">
        <f>IFERROR(IF(A279="","",IFERROR(H279,0)+IFERROR(SUMIF(DB_Savings!$A:$A,A279,DB_Savings!$F:$F),0)-IFERROR(SUMIF(DB_Withdrawals!$A:$A,A279,DB_Withdrawals!$G:$G),0)),"")</f>
        <v/>
      </c>
      <c r="N279" s="39" t="str">
        <f>IFERROR(IF(A279="","",MAX(0,M279-System_Config!$B$9)),"")</f>
        <v/>
      </c>
    </row>
    <row r="280" spans="1:14" ht="20.100000000000001" customHeight="1" x14ac:dyDescent="0.25">
      <c r="A280" s="34" t="str">
        <f>'NEW ACCOUNT'!A281</f>
        <v/>
      </c>
      <c r="B280" s="35" t="str">
        <f>IF('NEW ACCOUNT'!A281="","",'NEW ACCOUNT'!B281)</f>
        <v/>
      </c>
      <c r="C280" s="35" t="str">
        <f>IF('NEW ACCOUNT'!A281="","",'NEW ACCOUNT'!C281)</f>
        <v/>
      </c>
      <c r="D280" s="35" t="str">
        <f>IF('NEW ACCOUNT'!A281="","",'NEW ACCOUNT'!D281)</f>
        <v/>
      </c>
      <c r="E280" s="35" t="str">
        <f>IF('NEW ACCOUNT'!A281="","",'NEW ACCOUNT'!E281)</f>
        <v/>
      </c>
      <c r="F280" s="35" t="str">
        <f>IF('NEW ACCOUNT'!A281="","",'NEW ACCOUNT'!F281)</f>
        <v/>
      </c>
      <c r="G280" s="35" t="str">
        <f>IF('NEW ACCOUNT'!A281="","",'NEW ACCOUNT'!G281)</f>
        <v/>
      </c>
      <c r="H280" s="35" t="str">
        <f>IF('NEW ACCOUNT'!A281="","",'NEW ACCOUNT'!H281)</f>
        <v/>
      </c>
      <c r="I280" s="35" t="str">
        <f>IF('NEW ACCOUNT'!A281="","",'NEW ACCOUNT'!I281)</f>
        <v/>
      </c>
      <c r="J280" s="35" t="str">
        <f>IF('NEW ACCOUNT'!A281="","",'NEW ACCOUNT'!J281)</f>
        <v/>
      </c>
      <c r="K280" s="36" t="str">
        <f>IFERROR(IF(A280="","",SUMIF(DB_Savings!$A:$A,A280,DB_Savings!$F:$F)),"")</f>
        <v/>
      </c>
      <c r="L280" s="36" t="str">
        <f>IFERROR(IF(A280="","",SUMIF(DB_Withdrawals!$A:$A,A280,DB_Withdrawals!$G:$G)),"")</f>
        <v/>
      </c>
      <c r="M280" s="36" t="str">
        <f>IFERROR(IF(A280="","",IFERROR(H280,0)+IFERROR(SUMIF(DB_Savings!$A:$A,A280,DB_Savings!$F:$F),0)-IFERROR(SUMIF(DB_Withdrawals!$A:$A,A280,DB_Withdrawals!$G:$G),0)),"")</f>
        <v/>
      </c>
      <c r="N280" s="36" t="str">
        <f>IFERROR(IF(A280="","",MAX(0,M280-System_Config!$B$9)),"")</f>
        <v/>
      </c>
    </row>
    <row r="281" spans="1:14" ht="20.100000000000001" customHeight="1" x14ac:dyDescent="0.25">
      <c r="A281" s="37" t="str">
        <f>'NEW ACCOUNT'!A282</f>
        <v/>
      </c>
      <c r="B281" s="38" t="str">
        <f>IF('NEW ACCOUNT'!A282="","",'NEW ACCOUNT'!B282)</f>
        <v/>
      </c>
      <c r="C281" s="38" t="str">
        <f>IF('NEW ACCOUNT'!A282="","",'NEW ACCOUNT'!C282)</f>
        <v/>
      </c>
      <c r="D281" s="38" t="str">
        <f>IF('NEW ACCOUNT'!A282="","",'NEW ACCOUNT'!D282)</f>
        <v/>
      </c>
      <c r="E281" s="38" t="str">
        <f>IF('NEW ACCOUNT'!A282="","",'NEW ACCOUNT'!E282)</f>
        <v/>
      </c>
      <c r="F281" s="38" t="str">
        <f>IF('NEW ACCOUNT'!A282="","",'NEW ACCOUNT'!F282)</f>
        <v/>
      </c>
      <c r="G281" s="38" t="str">
        <f>IF('NEW ACCOUNT'!A282="","",'NEW ACCOUNT'!G282)</f>
        <v/>
      </c>
      <c r="H281" s="38" t="str">
        <f>IF('NEW ACCOUNT'!A282="","",'NEW ACCOUNT'!H282)</f>
        <v/>
      </c>
      <c r="I281" s="38" t="str">
        <f>IF('NEW ACCOUNT'!A282="","",'NEW ACCOUNT'!I282)</f>
        <v/>
      </c>
      <c r="J281" s="38" t="str">
        <f>IF('NEW ACCOUNT'!A282="","",'NEW ACCOUNT'!J282)</f>
        <v/>
      </c>
      <c r="K281" s="39" t="str">
        <f>IFERROR(IF(A281="","",SUMIF(DB_Savings!$A:$A,A281,DB_Savings!$F:$F)),"")</f>
        <v/>
      </c>
      <c r="L281" s="39" t="str">
        <f>IFERROR(IF(A281="","",SUMIF(DB_Withdrawals!$A:$A,A281,DB_Withdrawals!$G:$G)),"")</f>
        <v/>
      </c>
      <c r="M281" s="39" t="str">
        <f>IFERROR(IF(A281="","",IFERROR(H281,0)+IFERROR(SUMIF(DB_Savings!$A:$A,A281,DB_Savings!$F:$F),0)-IFERROR(SUMIF(DB_Withdrawals!$A:$A,A281,DB_Withdrawals!$G:$G),0)),"")</f>
        <v/>
      </c>
      <c r="N281" s="39" t="str">
        <f>IFERROR(IF(A281="","",MAX(0,M281-System_Config!$B$9)),"")</f>
        <v/>
      </c>
    </row>
    <row r="282" spans="1:14" ht="20.100000000000001" customHeight="1" x14ac:dyDescent="0.25">
      <c r="A282" s="34" t="str">
        <f>'NEW ACCOUNT'!A283</f>
        <v/>
      </c>
      <c r="B282" s="35" t="str">
        <f>IF('NEW ACCOUNT'!A283="","",'NEW ACCOUNT'!B283)</f>
        <v/>
      </c>
      <c r="C282" s="35" t="str">
        <f>IF('NEW ACCOUNT'!A283="","",'NEW ACCOUNT'!C283)</f>
        <v/>
      </c>
      <c r="D282" s="35" t="str">
        <f>IF('NEW ACCOUNT'!A283="","",'NEW ACCOUNT'!D283)</f>
        <v/>
      </c>
      <c r="E282" s="35" t="str">
        <f>IF('NEW ACCOUNT'!A283="","",'NEW ACCOUNT'!E283)</f>
        <v/>
      </c>
      <c r="F282" s="35" t="str">
        <f>IF('NEW ACCOUNT'!A283="","",'NEW ACCOUNT'!F283)</f>
        <v/>
      </c>
      <c r="G282" s="35" t="str">
        <f>IF('NEW ACCOUNT'!A283="","",'NEW ACCOUNT'!G283)</f>
        <v/>
      </c>
      <c r="H282" s="35" t="str">
        <f>IF('NEW ACCOUNT'!A283="","",'NEW ACCOUNT'!H283)</f>
        <v/>
      </c>
      <c r="I282" s="35" t="str">
        <f>IF('NEW ACCOUNT'!A283="","",'NEW ACCOUNT'!I283)</f>
        <v/>
      </c>
      <c r="J282" s="35" t="str">
        <f>IF('NEW ACCOUNT'!A283="","",'NEW ACCOUNT'!J283)</f>
        <v/>
      </c>
      <c r="K282" s="36" t="str">
        <f>IFERROR(IF(A282="","",SUMIF(DB_Savings!$A:$A,A282,DB_Savings!$F:$F)),"")</f>
        <v/>
      </c>
      <c r="L282" s="36" t="str">
        <f>IFERROR(IF(A282="","",SUMIF(DB_Withdrawals!$A:$A,A282,DB_Withdrawals!$G:$G)),"")</f>
        <v/>
      </c>
      <c r="M282" s="36" t="str">
        <f>IFERROR(IF(A282="","",IFERROR(H282,0)+IFERROR(SUMIF(DB_Savings!$A:$A,A282,DB_Savings!$F:$F),0)-IFERROR(SUMIF(DB_Withdrawals!$A:$A,A282,DB_Withdrawals!$G:$G),0)),"")</f>
        <v/>
      </c>
      <c r="N282" s="36" t="str">
        <f>IFERROR(IF(A282="","",MAX(0,M282-System_Config!$B$9)),"")</f>
        <v/>
      </c>
    </row>
    <row r="283" spans="1:14" ht="20.100000000000001" customHeight="1" x14ac:dyDescent="0.25">
      <c r="A283" s="37" t="str">
        <f>'NEW ACCOUNT'!A284</f>
        <v/>
      </c>
      <c r="B283" s="38" t="str">
        <f>IF('NEW ACCOUNT'!A284="","",'NEW ACCOUNT'!B284)</f>
        <v/>
      </c>
      <c r="C283" s="38" t="str">
        <f>IF('NEW ACCOUNT'!A284="","",'NEW ACCOUNT'!C284)</f>
        <v/>
      </c>
      <c r="D283" s="38" t="str">
        <f>IF('NEW ACCOUNT'!A284="","",'NEW ACCOUNT'!D284)</f>
        <v/>
      </c>
      <c r="E283" s="38" t="str">
        <f>IF('NEW ACCOUNT'!A284="","",'NEW ACCOUNT'!E284)</f>
        <v/>
      </c>
      <c r="F283" s="38" t="str">
        <f>IF('NEW ACCOUNT'!A284="","",'NEW ACCOUNT'!F284)</f>
        <v/>
      </c>
      <c r="G283" s="38" t="str">
        <f>IF('NEW ACCOUNT'!A284="","",'NEW ACCOUNT'!G284)</f>
        <v/>
      </c>
      <c r="H283" s="38" t="str">
        <f>IF('NEW ACCOUNT'!A284="","",'NEW ACCOUNT'!H284)</f>
        <v/>
      </c>
      <c r="I283" s="38" t="str">
        <f>IF('NEW ACCOUNT'!A284="","",'NEW ACCOUNT'!I284)</f>
        <v/>
      </c>
      <c r="J283" s="38" t="str">
        <f>IF('NEW ACCOUNT'!A284="","",'NEW ACCOUNT'!J284)</f>
        <v/>
      </c>
      <c r="K283" s="39" t="str">
        <f>IFERROR(IF(A283="","",SUMIF(DB_Savings!$A:$A,A283,DB_Savings!$F:$F)),"")</f>
        <v/>
      </c>
      <c r="L283" s="39" t="str">
        <f>IFERROR(IF(A283="","",SUMIF(DB_Withdrawals!$A:$A,A283,DB_Withdrawals!$G:$G)),"")</f>
        <v/>
      </c>
      <c r="M283" s="39" t="str">
        <f>IFERROR(IF(A283="","",IFERROR(H283,0)+IFERROR(SUMIF(DB_Savings!$A:$A,A283,DB_Savings!$F:$F),0)-IFERROR(SUMIF(DB_Withdrawals!$A:$A,A283,DB_Withdrawals!$G:$G),0)),"")</f>
        <v/>
      </c>
      <c r="N283" s="39" t="str">
        <f>IFERROR(IF(A283="","",MAX(0,M283-System_Config!$B$9)),"")</f>
        <v/>
      </c>
    </row>
    <row r="284" spans="1:14" ht="20.100000000000001" customHeight="1" x14ac:dyDescent="0.25">
      <c r="A284" s="34" t="str">
        <f>'NEW ACCOUNT'!A285</f>
        <v/>
      </c>
      <c r="B284" s="35" t="str">
        <f>IF('NEW ACCOUNT'!A285="","",'NEW ACCOUNT'!B285)</f>
        <v/>
      </c>
      <c r="C284" s="35" t="str">
        <f>IF('NEW ACCOUNT'!A285="","",'NEW ACCOUNT'!C285)</f>
        <v/>
      </c>
      <c r="D284" s="35" t="str">
        <f>IF('NEW ACCOUNT'!A285="","",'NEW ACCOUNT'!D285)</f>
        <v/>
      </c>
      <c r="E284" s="35" t="str">
        <f>IF('NEW ACCOUNT'!A285="","",'NEW ACCOUNT'!E285)</f>
        <v/>
      </c>
      <c r="F284" s="35" t="str">
        <f>IF('NEW ACCOUNT'!A285="","",'NEW ACCOUNT'!F285)</f>
        <v/>
      </c>
      <c r="G284" s="35" t="str">
        <f>IF('NEW ACCOUNT'!A285="","",'NEW ACCOUNT'!G285)</f>
        <v/>
      </c>
      <c r="H284" s="35" t="str">
        <f>IF('NEW ACCOUNT'!A285="","",'NEW ACCOUNT'!H285)</f>
        <v/>
      </c>
      <c r="I284" s="35" t="str">
        <f>IF('NEW ACCOUNT'!A285="","",'NEW ACCOUNT'!I285)</f>
        <v/>
      </c>
      <c r="J284" s="35" t="str">
        <f>IF('NEW ACCOUNT'!A285="","",'NEW ACCOUNT'!J285)</f>
        <v/>
      </c>
      <c r="K284" s="36" t="str">
        <f>IFERROR(IF(A284="","",SUMIF(DB_Savings!$A:$A,A284,DB_Savings!$F:$F)),"")</f>
        <v/>
      </c>
      <c r="L284" s="36" t="str">
        <f>IFERROR(IF(A284="","",SUMIF(DB_Withdrawals!$A:$A,A284,DB_Withdrawals!$G:$G)),"")</f>
        <v/>
      </c>
      <c r="M284" s="36" t="str">
        <f>IFERROR(IF(A284="","",IFERROR(H284,0)+IFERROR(SUMIF(DB_Savings!$A:$A,A284,DB_Savings!$F:$F),0)-IFERROR(SUMIF(DB_Withdrawals!$A:$A,A284,DB_Withdrawals!$G:$G),0)),"")</f>
        <v/>
      </c>
      <c r="N284" s="36" t="str">
        <f>IFERROR(IF(A284="","",MAX(0,M284-System_Config!$B$9)),"")</f>
        <v/>
      </c>
    </row>
    <row r="285" spans="1:14" ht="20.100000000000001" customHeight="1" x14ac:dyDescent="0.25">
      <c r="A285" s="37" t="str">
        <f>'NEW ACCOUNT'!A286</f>
        <v/>
      </c>
      <c r="B285" s="38" t="str">
        <f>IF('NEW ACCOUNT'!A286="","",'NEW ACCOUNT'!B286)</f>
        <v/>
      </c>
      <c r="C285" s="38" t="str">
        <f>IF('NEW ACCOUNT'!A286="","",'NEW ACCOUNT'!C286)</f>
        <v/>
      </c>
      <c r="D285" s="38" t="str">
        <f>IF('NEW ACCOUNT'!A286="","",'NEW ACCOUNT'!D286)</f>
        <v/>
      </c>
      <c r="E285" s="38" t="str">
        <f>IF('NEW ACCOUNT'!A286="","",'NEW ACCOUNT'!E286)</f>
        <v/>
      </c>
      <c r="F285" s="38" t="str">
        <f>IF('NEW ACCOUNT'!A286="","",'NEW ACCOUNT'!F286)</f>
        <v/>
      </c>
      <c r="G285" s="38" t="str">
        <f>IF('NEW ACCOUNT'!A286="","",'NEW ACCOUNT'!G286)</f>
        <v/>
      </c>
      <c r="H285" s="38" t="str">
        <f>IF('NEW ACCOUNT'!A286="","",'NEW ACCOUNT'!H286)</f>
        <v/>
      </c>
      <c r="I285" s="38" t="str">
        <f>IF('NEW ACCOUNT'!A286="","",'NEW ACCOUNT'!I286)</f>
        <v/>
      </c>
      <c r="J285" s="38" t="str">
        <f>IF('NEW ACCOUNT'!A286="","",'NEW ACCOUNT'!J286)</f>
        <v/>
      </c>
      <c r="K285" s="39" t="str">
        <f>IFERROR(IF(A285="","",SUMIF(DB_Savings!$A:$A,A285,DB_Savings!$F:$F)),"")</f>
        <v/>
      </c>
      <c r="L285" s="39" t="str">
        <f>IFERROR(IF(A285="","",SUMIF(DB_Withdrawals!$A:$A,A285,DB_Withdrawals!$G:$G)),"")</f>
        <v/>
      </c>
      <c r="M285" s="39" t="str">
        <f>IFERROR(IF(A285="","",IFERROR(H285,0)+IFERROR(SUMIF(DB_Savings!$A:$A,A285,DB_Savings!$F:$F),0)-IFERROR(SUMIF(DB_Withdrawals!$A:$A,A285,DB_Withdrawals!$G:$G),0)),"")</f>
        <v/>
      </c>
      <c r="N285" s="39" t="str">
        <f>IFERROR(IF(A285="","",MAX(0,M285-System_Config!$B$9)),"")</f>
        <v/>
      </c>
    </row>
    <row r="286" spans="1:14" ht="20.100000000000001" customHeight="1" x14ac:dyDescent="0.25">
      <c r="A286" s="34" t="str">
        <f>'NEW ACCOUNT'!A287</f>
        <v/>
      </c>
      <c r="B286" s="35" t="str">
        <f>IF('NEW ACCOUNT'!A287="","",'NEW ACCOUNT'!B287)</f>
        <v/>
      </c>
      <c r="C286" s="35" t="str">
        <f>IF('NEW ACCOUNT'!A287="","",'NEW ACCOUNT'!C287)</f>
        <v/>
      </c>
      <c r="D286" s="35" t="str">
        <f>IF('NEW ACCOUNT'!A287="","",'NEW ACCOUNT'!D287)</f>
        <v/>
      </c>
      <c r="E286" s="35" t="str">
        <f>IF('NEW ACCOUNT'!A287="","",'NEW ACCOUNT'!E287)</f>
        <v/>
      </c>
      <c r="F286" s="35" t="str">
        <f>IF('NEW ACCOUNT'!A287="","",'NEW ACCOUNT'!F287)</f>
        <v/>
      </c>
      <c r="G286" s="35" t="str">
        <f>IF('NEW ACCOUNT'!A287="","",'NEW ACCOUNT'!G287)</f>
        <v/>
      </c>
      <c r="H286" s="35" t="str">
        <f>IF('NEW ACCOUNT'!A287="","",'NEW ACCOUNT'!H287)</f>
        <v/>
      </c>
      <c r="I286" s="35" t="str">
        <f>IF('NEW ACCOUNT'!A287="","",'NEW ACCOUNT'!I287)</f>
        <v/>
      </c>
      <c r="J286" s="35" t="str">
        <f>IF('NEW ACCOUNT'!A287="","",'NEW ACCOUNT'!J287)</f>
        <v/>
      </c>
      <c r="K286" s="36" t="str">
        <f>IFERROR(IF(A286="","",SUMIF(DB_Savings!$A:$A,A286,DB_Savings!$F:$F)),"")</f>
        <v/>
      </c>
      <c r="L286" s="36" t="str">
        <f>IFERROR(IF(A286="","",SUMIF(DB_Withdrawals!$A:$A,A286,DB_Withdrawals!$G:$G)),"")</f>
        <v/>
      </c>
      <c r="M286" s="36" t="str">
        <f>IFERROR(IF(A286="","",IFERROR(H286,0)+IFERROR(SUMIF(DB_Savings!$A:$A,A286,DB_Savings!$F:$F),0)-IFERROR(SUMIF(DB_Withdrawals!$A:$A,A286,DB_Withdrawals!$G:$G),0)),"")</f>
        <v/>
      </c>
      <c r="N286" s="36" t="str">
        <f>IFERROR(IF(A286="","",MAX(0,M286-System_Config!$B$9)),"")</f>
        <v/>
      </c>
    </row>
    <row r="287" spans="1:14" ht="20.100000000000001" customHeight="1" x14ac:dyDescent="0.25">
      <c r="A287" s="37" t="str">
        <f>'NEW ACCOUNT'!A288</f>
        <v/>
      </c>
      <c r="B287" s="38" t="str">
        <f>IF('NEW ACCOUNT'!A288="","",'NEW ACCOUNT'!B288)</f>
        <v/>
      </c>
      <c r="C287" s="38" t="str">
        <f>IF('NEW ACCOUNT'!A288="","",'NEW ACCOUNT'!C288)</f>
        <v/>
      </c>
      <c r="D287" s="38" t="str">
        <f>IF('NEW ACCOUNT'!A288="","",'NEW ACCOUNT'!D288)</f>
        <v/>
      </c>
      <c r="E287" s="38" t="str">
        <f>IF('NEW ACCOUNT'!A288="","",'NEW ACCOUNT'!E288)</f>
        <v/>
      </c>
      <c r="F287" s="38" t="str">
        <f>IF('NEW ACCOUNT'!A288="","",'NEW ACCOUNT'!F288)</f>
        <v/>
      </c>
      <c r="G287" s="38" t="str">
        <f>IF('NEW ACCOUNT'!A288="","",'NEW ACCOUNT'!G288)</f>
        <v/>
      </c>
      <c r="H287" s="38" t="str">
        <f>IF('NEW ACCOUNT'!A288="","",'NEW ACCOUNT'!H288)</f>
        <v/>
      </c>
      <c r="I287" s="38" t="str">
        <f>IF('NEW ACCOUNT'!A288="","",'NEW ACCOUNT'!I288)</f>
        <v/>
      </c>
      <c r="J287" s="38" t="str">
        <f>IF('NEW ACCOUNT'!A288="","",'NEW ACCOUNT'!J288)</f>
        <v/>
      </c>
      <c r="K287" s="39" t="str">
        <f>IFERROR(IF(A287="","",SUMIF(DB_Savings!$A:$A,A287,DB_Savings!$F:$F)),"")</f>
        <v/>
      </c>
      <c r="L287" s="39" t="str">
        <f>IFERROR(IF(A287="","",SUMIF(DB_Withdrawals!$A:$A,A287,DB_Withdrawals!$G:$G)),"")</f>
        <v/>
      </c>
      <c r="M287" s="39" t="str">
        <f>IFERROR(IF(A287="","",IFERROR(H287,0)+IFERROR(SUMIF(DB_Savings!$A:$A,A287,DB_Savings!$F:$F),0)-IFERROR(SUMIF(DB_Withdrawals!$A:$A,A287,DB_Withdrawals!$G:$G),0)),"")</f>
        <v/>
      </c>
      <c r="N287" s="39" t="str">
        <f>IFERROR(IF(A287="","",MAX(0,M287-System_Config!$B$9)),"")</f>
        <v/>
      </c>
    </row>
    <row r="288" spans="1:14" ht="20.100000000000001" customHeight="1" x14ac:dyDescent="0.25">
      <c r="A288" s="34" t="str">
        <f>'NEW ACCOUNT'!A289</f>
        <v/>
      </c>
      <c r="B288" s="35" t="str">
        <f>IF('NEW ACCOUNT'!A289="","",'NEW ACCOUNT'!B289)</f>
        <v/>
      </c>
      <c r="C288" s="35" t="str">
        <f>IF('NEW ACCOUNT'!A289="","",'NEW ACCOUNT'!C289)</f>
        <v/>
      </c>
      <c r="D288" s="35" t="str">
        <f>IF('NEW ACCOUNT'!A289="","",'NEW ACCOUNT'!D289)</f>
        <v/>
      </c>
      <c r="E288" s="35" t="str">
        <f>IF('NEW ACCOUNT'!A289="","",'NEW ACCOUNT'!E289)</f>
        <v/>
      </c>
      <c r="F288" s="35" t="str">
        <f>IF('NEW ACCOUNT'!A289="","",'NEW ACCOUNT'!F289)</f>
        <v/>
      </c>
      <c r="G288" s="35" t="str">
        <f>IF('NEW ACCOUNT'!A289="","",'NEW ACCOUNT'!G289)</f>
        <v/>
      </c>
      <c r="H288" s="35" t="str">
        <f>IF('NEW ACCOUNT'!A289="","",'NEW ACCOUNT'!H289)</f>
        <v/>
      </c>
      <c r="I288" s="35" t="str">
        <f>IF('NEW ACCOUNT'!A289="","",'NEW ACCOUNT'!I289)</f>
        <v/>
      </c>
      <c r="J288" s="35" t="str">
        <f>IF('NEW ACCOUNT'!A289="","",'NEW ACCOUNT'!J289)</f>
        <v/>
      </c>
      <c r="K288" s="36" t="str">
        <f>IFERROR(IF(A288="","",SUMIF(DB_Savings!$A:$A,A288,DB_Savings!$F:$F)),"")</f>
        <v/>
      </c>
      <c r="L288" s="36" t="str">
        <f>IFERROR(IF(A288="","",SUMIF(DB_Withdrawals!$A:$A,A288,DB_Withdrawals!$G:$G)),"")</f>
        <v/>
      </c>
      <c r="M288" s="36" t="str">
        <f>IFERROR(IF(A288="","",IFERROR(H288,0)+IFERROR(SUMIF(DB_Savings!$A:$A,A288,DB_Savings!$F:$F),0)-IFERROR(SUMIF(DB_Withdrawals!$A:$A,A288,DB_Withdrawals!$G:$G),0)),"")</f>
        <v/>
      </c>
      <c r="N288" s="36" t="str">
        <f>IFERROR(IF(A288="","",MAX(0,M288-System_Config!$B$9)),"")</f>
        <v/>
      </c>
    </row>
    <row r="289" spans="1:14" ht="20.100000000000001" customHeight="1" x14ac:dyDescent="0.25">
      <c r="A289" s="37" t="str">
        <f>'NEW ACCOUNT'!A290</f>
        <v/>
      </c>
      <c r="B289" s="38" t="str">
        <f>IF('NEW ACCOUNT'!A290="","",'NEW ACCOUNT'!B290)</f>
        <v/>
      </c>
      <c r="C289" s="38" t="str">
        <f>IF('NEW ACCOUNT'!A290="","",'NEW ACCOUNT'!C290)</f>
        <v/>
      </c>
      <c r="D289" s="38" t="str">
        <f>IF('NEW ACCOUNT'!A290="","",'NEW ACCOUNT'!D290)</f>
        <v/>
      </c>
      <c r="E289" s="38" t="str">
        <f>IF('NEW ACCOUNT'!A290="","",'NEW ACCOUNT'!E290)</f>
        <v/>
      </c>
      <c r="F289" s="38" t="str">
        <f>IF('NEW ACCOUNT'!A290="","",'NEW ACCOUNT'!F290)</f>
        <v/>
      </c>
      <c r="G289" s="38" t="str">
        <f>IF('NEW ACCOUNT'!A290="","",'NEW ACCOUNT'!G290)</f>
        <v/>
      </c>
      <c r="H289" s="38" t="str">
        <f>IF('NEW ACCOUNT'!A290="","",'NEW ACCOUNT'!H290)</f>
        <v/>
      </c>
      <c r="I289" s="38" t="str">
        <f>IF('NEW ACCOUNT'!A290="","",'NEW ACCOUNT'!I290)</f>
        <v/>
      </c>
      <c r="J289" s="38" t="str">
        <f>IF('NEW ACCOUNT'!A290="","",'NEW ACCOUNT'!J290)</f>
        <v/>
      </c>
      <c r="K289" s="39" t="str">
        <f>IFERROR(IF(A289="","",SUMIF(DB_Savings!$A:$A,A289,DB_Savings!$F:$F)),"")</f>
        <v/>
      </c>
      <c r="L289" s="39" t="str">
        <f>IFERROR(IF(A289="","",SUMIF(DB_Withdrawals!$A:$A,A289,DB_Withdrawals!$G:$G)),"")</f>
        <v/>
      </c>
      <c r="M289" s="39" t="str">
        <f>IFERROR(IF(A289="","",IFERROR(H289,0)+IFERROR(SUMIF(DB_Savings!$A:$A,A289,DB_Savings!$F:$F),0)-IFERROR(SUMIF(DB_Withdrawals!$A:$A,A289,DB_Withdrawals!$G:$G),0)),"")</f>
        <v/>
      </c>
      <c r="N289" s="39" t="str">
        <f>IFERROR(IF(A289="","",MAX(0,M289-System_Config!$B$9)),"")</f>
        <v/>
      </c>
    </row>
    <row r="290" spans="1:14" ht="20.100000000000001" customHeight="1" x14ac:dyDescent="0.25">
      <c r="A290" s="34" t="str">
        <f>'NEW ACCOUNT'!A291</f>
        <v/>
      </c>
      <c r="B290" s="35" t="str">
        <f>IF('NEW ACCOUNT'!A291="","",'NEW ACCOUNT'!B291)</f>
        <v/>
      </c>
      <c r="C290" s="35" t="str">
        <f>IF('NEW ACCOUNT'!A291="","",'NEW ACCOUNT'!C291)</f>
        <v/>
      </c>
      <c r="D290" s="35" t="str">
        <f>IF('NEW ACCOUNT'!A291="","",'NEW ACCOUNT'!D291)</f>
        <v/>
      </c>
      <c r="E290" s="35" t="str">
        <f>IF('NEW ACCOUNT'!A291="","",'NEW ACCOUNT'!E291)</f>
        <v/>
      </c>
      <c r="F290" s="35" t="str">
        <f>IF('NEW ACCOUNT'!A291="","",'NEW ACCOUNT'!F291)</f>
        <v/>
      </c>
      <c r="G290" s="35" t="str">
        <f>IF('NEW ACCOUNT'!A291="","",'NEW ACCOUNT'!G291)</f>
        <v/>
      </c>
      <c r="H290" s="35" t="str">
        <f>IF('NEW ACCOUNT'!A291="","",'NEW ACCOUNT'!H291)</f>
        <v/>
      </c>
      <c r="I290" s="35" t="str">
        <f>IF('NEW ACCOUNT'!A291="","",'NEW ACCOUNT'!I291)</f>
        <v/>
      </c>
      <c r="J290" s="35" t="str">
        <f>IF('NEW ACCOUNT'!A291="","",'NEW ACCOUNT'!J291)</f>
        <v/>
      </c>
      <c r="K290" s="36" t="str">
        <f>IFERROR(IF(A290="","",SUMIF(DB_Savings!$A:$A,A290,DB_Savings!$F:$F)),"")</f>
        <v/>
      </c>
      <c r="L290" s="36" t="str">
        <f>IFERROR(IF(A290="","",SUMIF(DB_Withdrawals!$A:$A,A290,DB_Withdrawals!$G:$G)),"")</f>
        <v/>
      </c>
      <c r="M290" s="36" t="str">
        <f>IFERROR(IF(A290="","",IFERROR(H290,0)+IFERROR(SUMIF(DB_Savings!$A:$A,A290,DB_Savings!$F:$F),0)-IFERROR(SUMIF(DB_Withdrawals!$A:$A,A290,DB_Withdrawals!$G:$G),0)),"")</f>
        <v/>
      </c>
      <c r="N290" s="36" t="str">
        <f>IFERROR(IF(A290="","",MAX(0,M290-System_Config!$B$9)),"")</f>
        <v/>
      </c>
    </row>
    <row r="291" spans="1:14" ht="20.100000000000001" customHeight="1" x14ac:dyDescent="0.25">
      <c r="A291" s="37" t="str">
        <f>'NEW ACCOUNT'!A292</f>
        <v/>
      </c>
      <c r="B291" s="38" t="str">
        <f>IF('NEW ACCOUNT'!A292="","",'NEW ACCOUNT'!B292)</f>
        <v/>
      </c>
      <c r="C291" s="38" t="str">
        <f>IF('NEW ACCOUNT'!A292="","",'NEW ACCOUNT'!C292)</f>
        <v/>
      </c>
      <c r="D291" s="38" t="str">
        <f>IF('NEW ACCOUNT'!A292="","",'NEW ACCOUNT'!D292)</f>
        <v/>
      </c>
      <c r="E291" s="38" t="str">
        <f>IF('NEW ACCOUNT'!A292="","",'NEW ACCOUNT'!E292)</f>
        <v/>
      </c>
      <c r="F291" s="38" t="str">
        <f>IF('NEW ACCOUNT'!A292="","",'NEW ACCOUNT'!F292)</f>
        <v/>
      </c>
      <c r="G291" s="38" t="str">
        <f>IF('NEW ACCOUNT'!A292="","",'NEW ACCOUNT'!G292)</f>
        <v/>
      </c>
      <c r="H291" s="38" t="str">
        <f>IF('NEW ACCOUNT'!A292="","",'NEW ACCOUNT'!H292)</f>
        <v/>
      </c>
      <c r="I291" s="38" t="str">
        <f>IF('NEW ACCOUNT'!A292="","",'NEW ACCOUNT'!I292)</f>
        <v/>
      </c>
      <c r="J291" s="38" t="str">
        <f>IF('NEW ACCOUNT'!A292="","",'NEW ACCOUNT'!J292)</f>
        <v/>
      </c>
      <c r="K291" s="39" t="str">
        <f>IFERROR(IF(A291="","",SUMIF(DB_Savings!$A:$A,A291,DB_Savings!$F:$F)),"")</f>
        <v/>
      </c>
      <c r="L291" s="39" t="str">
        <f>IFERROR(IF(A291="","",SUMIF(DB_Withdrawals!$A:$A,A291,DB_Withdrawals!$G:$G)),"")</f>
        <v/>
      </c>
      <c r="M291" s="39" t="str">
        <f>IFERROR(IF(A291="","",IFERROR(H291,0)+IFERROR(SUMIF(DB_Savings!$A:$A,A291,DB_Savings!$F:$F),0)-IFERROR(SUMIF(DB_Withdrawals!$A:$A,A291,DB_Withdrawals!$G:$G),0)),"")</f>
        <v/>
      </c>
      <c r="N291" s="39" t="str">
        <f>IFERROR(IF(A291="","",MAX(0,M291-System_Config!$B$9)),"")</f>
        <v/>
      </c>
    </row>
    <row r="292" spans="1:14" ht="20.100000000000001" customHeight="1" x14ac:dyDescent="0.25">
      <c r="A292" s="34" t="str">
        <f>'NEW ACCOUNT'!A293</f>
        <v/>
      </c>
      <c r="B292" s="35" t="str">
        <f>IF('NEW ACCOUNT'!A293="","",'NEW ACCOUNT'!B293)</f>
        <v/>
      </c>
      <c r="C292" s="35" t="str">
        <f>IF('NEW ACCOUNT'!A293="","",'NEW ACCOUNT'!C293)</f>
        <v/>
      </c>
      <c r="D292" s="35" t="str">
        <f>IF('NEW ACCOUNT'!A293="","",'NEW ACCOUNT'!D293)</f>
        <v/>
      </c>
      <c r="E292" s="35" t="str">
        <f>IF('NEW ACCOUNT'!A293="","",'NEW ACCOUNT'!E293)</f>
        <v/>
      </c>
      <c r="F292" s="35" t="str">
        <f>IF('NEW ACCOUNT'!A293="","",'NEW ACCOUNT'!F293)</f>
        <v/>
      </c>
      <c r="G292" s="35" t="str">
        <f>IF('NEW ACCOUNT'!A293="","",'NEW ACCOUNT'!G293)</f>
        <v/>
      </c>
      <c r="H292" s="35" t="str">
        <f>IF('NEW ACCOUNT'!A293="","",'NEW ACCOUNT'!H293)</f>
        <v/>
      </c>
      <c r="I292" s="35" t="str">
        <f>IF('NEW ACCOUNT'!A293="","",'NEW ACCOUNT'!I293)</f>
        <v/>
      </c>
      <c r="J292" s="35" t="str">
        <f>IF('NEW ACCOUNT'!A293="","",'NEW ACCOUNT'!J293)</f>
        <v/>
      </c>
      <c r="K292" s="36" t="str">
        <f>IFERROR(IF(A292="","",SUMIF(DB_Savings!$A:$A,A292,DB_Savings!$F:$F)),"")</f>
        <v/>
      </c>
      <c r="L292" s="36" t="str">
        <f>IFERROR(IF(A292="","",SUMIF(DB_Withdrawals!$A:$A,A292,DB_Withdrawals!$G:$G)),"")</f>
        <v/>
      </c>
      <c r="M292" s="36" t="str">
        <f>IFERROR(IF(A292="","",IFERROR(H292,0)+IFERROR(SUMIF(DB_Savings!$A:$A,A292,DB_Savings!$F:$F),0)-IFERROR(SUMIF(DB_Withdrawals!$A:$A,A292,DB_Withdrawals!$G:$G),0)),"")</f>
        <v/>
      </c>
      <c r="N292" s="36" t="str">
        <f>IFERROR(IF(A292="","",MAX(0,M292-System_Config!$B$9)),"")</f>
        <v/>
      </c>
    </row>
    <row r="293" spans="1:14" ht="20.100000000000001" customHeight="1" x14ac:dyDescent="0.25">
      <c r="A293" s="37" t="str">
        <f>'NEW ACCOUNT'!A294</f>
        <v/>
      </c>
      <c r="B293" s="38" t="str">
        <f>IF('NEW ACCOUNT'!A294="","",'NEW ACCOUNT'!B294)</f>
        <v/>
      </c>
      <c r="C293" s="38" t="str">
        <f>IF('NEW ACCOUNT'!A294="","",'NEW ACCOUNT'!C294)</f>
        <v/>
      </c>
      <c r="D293" s="38" t="str">
        <f>IF('NEW ACCOUNT'!A294="","",'NEW ACCOUNT'!D294)</f>
        <v/>
      </c>
      <c r="E293" s="38" t="str">
        <f>IF('NEW ACCOUNT'!A294="","",'NEW ACCOUNT'!E294)</f>
        <v/>
      </c>
      <c r="F293" s="38" t="str">
        <f>IF('NEW ACCOUNT'!A294="","",'NEW ACCOUNT'!F294)</f>
        <v/>
      </c>
      <c r="G293" s="38" t="str">
        <f>IF('NEW ACCOUNT'!A294="","",'NEW ACCOUNT'!G294)</f>
        <v/>
      </c>
      <c r="H293" s="38" t="str">
        <f>IF('NEW ACCOUNT'!A294="","",'NEW ACCOUNT'!H294)</f>
        <v/>
      </c>
      <c r="I293" s="38" t="str">
        <f>IF('NEW ACCOUNT'!A294="","",'NEW ACCOUNT'!I294)</f>
        <v/>
      </c>
      <c r="J293" s="38" t="str">
        <f>IF('NEW ACCOUNT'!A294="","",'NEW ACCOUNT'!J294)</f>
        <v/>
      </c>
      <c r="K293" s="39" t="str">
        <f>IFERROR(IF(A293="","",SUMIF(DB_Savings!$A:$A,A293,DB_Savings!$F:$F)),"")</f>
        <v/>
      </c>
      <c r="L293" s="39" t="str">
        <f>IFERROR(IF(A293="","",SUMIF(DB_Withdrawals!$A:$A,A293,DB_Withdrawals!$G:$G)),"")</f>
        <v/>
      </c>
      <c r="M293" s="39" t="str">
        <f>IFERROR(IF(A293="","",IFERROR(H293,0)+IFERROR(SUMIF(DB_Savings!$A:$A,A293,DB_Savings!$F:$F),0)-IFERROR(SUMIF(DB_Withdrawals!$A:$A,A293,DB_Withdrawals!$G:$G),0)),"")</f>
        <v/>
      </c>
      <c r="N293" s="39" t="str">
        <f>IFERROR(IF(A293="","",MAX(0,M293-System_Config!$B$9)),"")</f>
        <v/>
      </c>
    </row>
    <row r="294" spans="1:14" ht="20.100000000000001" customHeight="1" x14ac:dyDescent="0.25">
      <c r="A294" s="34" t="str">
        <f>'NEW ACCOUNT'!A295</f>
        <v/>
      </c>
      <c r="B294" s="35" t="str">
        <f>IF('NEW ACCOUNT'!A295="","",'NEW ACCOUNT'!B295)</f>
        <v/>
      </c>
      <c r="C294" s="35" t="str">
        <f>IF('NEW ACCOUNT'!A295="","",'NEW ACCOUNT'!C295)</f>
        <v/>
      </c>
      <c r="D294" s="35" t="str">
        <f>IF('NEW ACCOUNT'!A295="","",'NEW ACCOUNT'!D295)</f>
        <v/>
      </c>
      <c r="E294" s="35" t="str">
        <f>IF('NEW ACCOUNT'!A295="","",'NEW ACCOUNT'!E295)</f>
        <v/>
      </c>
      <c r="F294" s="35" t="str">
        <f>IF('NEW ACCOUNT'!A295="","",'NEW ACCOUNT'!F295)</f>
        <v/>
      </c>
      <c r="G294" s="35" t="str">
        <f>IF('NEW ACCOUNT'!A295="","",'NEW ACCOUNT'!G295)</f>
        <v/>
      </c>
      <c r="H294" s="35" t="str">
        <f>IF('NEW ACCOUNT'!A295="","",'NEW ACCOUNT'!H295)</f>
        <v/>
      </c>
      <c r="I294" s="35" t="str">
        <f>IF('NEW ACCOUNT'!A295="","",'NEW ACCOUNT'!I295)</f>
        <v/>
      </c>
      <c r="J294" s="35" t="str">
        <f>IF('NEW ACCOUNT'!A295="","",'NEW ACCOUNT'!J295)</f>
        <v/>
      </c>
      <c r="K294" s="36" t="str">
        <f>IFERROR(IF(A294="","",SUMIF(DB_Savings!$A:$A,A294,DB_Savings!$F:$F)),"")</f>
        <v/>
      </c>
      <c r="L294" s="36" t="str">
        <f>IFERROR(IF(A294="","",SUMIF(DB_Withdrawals!$A:$A,A294,DB_Withdrawals!$G:$G)),"")</f>
        <v/>
      </c>
      <c r="M294" s="36" t="str">
        <f>IFERROR(IF(A294="","",IFERROR(H294,0)+IFERROR(SUMIF(DB_Savings!$A:$A,A294,DB_Savings!$F:$F),0)-IFERROR(SUMIF(DB_Withdrawals!$A:$A,A294,DB_Withdrawals!$G:$G),0)),"")</f>
        <v/>
      </c>
      <c r="N294" s="36" t="str">
        <f>IFERROR(IF(A294="","",MAX(0,M294-System_Config!$B$9)),"")</f>
        <v/>
      </c>
    </row>
    <row r="295" spans="1:14" ht="20.100000000000001" customHeight="1" x14ac:dyDescent="0.25">
      <c r="A295" s="37" t="str">
        <f>'NEW ACCOUNT'!A296</f>
        <v/>
      </c>
      <c r="B295" s="38" t="str">
        <f>IF('NEW ACCOUNT'!A296="","",'NEW ACCOUNT'!B296)</f>
        <v/>
      </c>
      <c r="C295" s="38" t="str">
        <f>IF('NEW ACCOUNT'!A296="","",'NEW ACCOUNT'!C296)</f>
        <v/>
      </c>
      <c r="D295" s="38" t="str">
        <f>IF('NEW ACCOUNT'!A296="","",'NEW ACCOUNT'!D296)</f>
        <v/>
      </c>
      <c r="E295" s="38" t="str">
        <f>IF('NEW ACCOUNT'!A296="","",'NEW ACCOUNT'!E296)</f>
        <v/>
      </c>
      <c r="F295" s="38" t="str">
        <f>IF('NEW ACCOUNT'!A296="","",'NEW ACCOUNT'!F296)</f>
        <v/>
      </c>
      <c r="G295" s="38" t="str">
        <f>IF('NEW ACCOUNT'!A296="","",'NEW ACCOUNT'!G296)</f>
        <v/>
      </c>
      <c r="H295" s="38" t="str">
        <f>IF('NEW ACCOUNT'!A296="","",'NEW ACCOUNT'!H296)</f>
        <v/>
      </c>
      <c r="I295" s="38" t="str">
        <f>IF('NEW ACCOUNT'!A296="","",'NEW ACCOUNT'!I296)</f>
        <v/>
      </c>
      <c r="J295" s="38" t="str">
        <f>IF('NEW ACCOUNT'!A296="","",'NEW ACCOUNT'!J296)</f>
        <v/>
      </c>
      <c r="K295" s="39" t="str">
        <f>IFERROR(IF(A295="","",SUMIF(DB_Savings!$A:$A,A295,DB_Savings!$F:$F)),"")</f>
        <v/>
      </c>
      <c r="L295" s="39" t="str">
        <f>IFERROR(IF(A295="","",SUMIF(DB_Withdrawals!$A:$A,A295,DB_Withdrawals!$G:$G)),"")</f>
        <v/>
      </c>
      <c r="M295" s="39" t="str">
        <f>IFERROR(IF(A295="","",IFERROR(H295,0)+IFERROR(SUMIF(DB_Savings!$A:$A,A295,DB_Savings!$F:$F),0)-IFERROR(SUMIF(DB_Withdrawals!$A:$A,A295,DB_Withdrawals!$G:$G),0)),"")</f>
        <v/>
      </c>
      <c r="N295" s="39" t="str">
        <f>IFERROR(IF(A295="","",MAX(0,M295-System_Config!$B$9)),"")</f>
        <v/>
      </c>
    </row>
    <row r="296" spans="1:14" ht="20.100000000000001" customHeight="1" x14ac:dyDescent="0.25">
      <c r="A296" s="34" t="str">
        <f>'NEW ACCOUNT'!A297</f>
        <v/>
      </c>
      <c r="B296" s="35" t="str">
        <f>IF('NEW ACCOUNT'!A297="","",'NEW ACCOUNT'!B297)</f>
        <v/>
      </c>
      <c r="C296" s="35" t="str">
        <f>IF('NEW ACCOUNT'!A297="","",'NEW ACCOUNT'!C297)</f>
        <v/>
      </c>
      <c r="D296" s="35" t="str">
        <f>IF('NEW ACCOUNT'!A297="","",'NEW ACCOUNT'!D297)</f>
        <v/>
      </c>
      <c r="E296" s="35" t="str">
        <f>IF('NEW ACCOUNT'!A297="","",'NEW ACCOUNT'!E297)</f>
        <v/>
      </c>
      <c r="F296" s="35" t="str">
        <f>IF('NEW ACCOUNT'!A297="","",'NEW ACCOUNT'!F297)</f>
        <v/>
      </c>
      <c r="G296" s="35" t="str">
        <f>IF('NEW ACCOUNT'!A297="","",'NEW ACCOUNT'!G297)</f>
        <v/>
      </c>
      <c r="H296" s="35" t="str">
        <f>IF('NEW ACCOUNT'!A297="","",'NEW ACCOUNT'!H297)</f>
        <v/>
      </c>
      <c r="I296" s="35" t="str">
        <f>IF('NEW ACCOUNT'!A297="","",'NEW ACCOUNT'!I297)</f>
        <v/>
      </c>
      <c r="J296" s="35" t="str">
        <f>IF('NEW ACCOUNT'!A297="","",'NEW ACCOUNT'!J297)</f>
        <v/>
      </c>
      <c r="K296" s="36" t="str">
        <f>IFERROR(IF(A296="","",SUMIF(DB_Savings!$A:$A,A296,DB_Savings!$F:$F)),"")</f>
        <v/>
      </c>
      <c r="L296" s="36" t="str">
        <f>IFERROR(IF(A296="","",SUMIF(DB_Withdrawals!$A:$A,A296,DB_Withdrawals!$G:$G)),"")</f>
        <v/>
      </c>
      <c r="M296" s="36" t="str">
        <f>IFERROR(IF(A296="","",IFERROR(H296,0)+IFERROR(SUMIF(DB_Savings!$A:$A,A296,DB_Savings!$F:$F),0)-IFERROR(SUMIF(DB_Withdrawals!$A:$A,A296,DB_Withdrawals!$G:$G),0)),"")</f>
        <v/>
      </c>
      <c r="N296" s="36" t="str">
        <f>IFERROR(IF(A296="","",MAX(0,M296-System_Config!$B$9)),"")</f>
        <v/>
      </c>
    </row>
    <row r="297" spans="1:14" ht="20.100000000000001" customHeight="1" x14ac:dyDescent="0.25">
      <c r="A297" s="37" t="str">
        <f>'NEW ACCOUNT'!A298</f>
        <v/>
      </c>
      <c r="B297" s="38" t="str">
        <f>IF('NEW ACCOUNT'!A298="","",'NEW ACCOUNT'!B298)</f>
        <v/>
      </c>
      <c r="C297" s="38" t="str">
        <f>IF('NEW ACCOUNT'!A298="","",'NEW ACCOUNT'!C298)</f>
        <v/>
      </c>
      <c r="D297" s="38" t="str">
        <f>IF('NEW ACCOUNT'!A298="","",'NEW ACCOUNT'!D298)</f>
        <v/>
      </c>
      <c r="E297" s="38" t="str">
        <f>IF('NEW ACCOUNT'!A298="","",'NEW ACCOUNT'!E298)</f>
        <v/>
      </c>
      <c r="F297" s="38" t="str">
        <f>IF('NEW ACCOUNT'!A298="","",'NEW ACCOUNT'!F298)</f>
        <v/>
      </c>
      <c r="G297" s="38" t="str">
        <f>IF('NEW ACCOUNT'!A298="","",'NEW ACCOUNT'!G298)</f>
        <v/>
      </c>
      <c r="H297" s="38" t="str">
        <f>IF('NEW ACCOUNT'!A298="","",'NEW ACCOUNT'!H298)</f>
        <v/>
      </c>
      <c r="I297" s="38" t="str">
        <f>IF('NEW ACCOUNT'!A298="","",'NEW ACCOUNT'!I298)</f>
        <v/>
      </c>
      <c r="J297" s="38" t="str">
        <f>IF('NEW ACCOUNT'!A298="","",'NEW ACCOUNT'!J298)</f>
        <v/>
      </c>
      <c r="K297" s="39" t="str">
        <f>IFERROR(IF(A297="","",SUMIF(DB_Savings!$A:$A,A297,DB_Savings!$F:$F)),"")</f>
        <v/>
      </c>
      <c r="L297" s="39" t="str">
        <f>IFERROR(IF(A297="","",SUMIF(DB_Withdrawals!$A:$A,A297,DB_Withdrawals!$G:$G)),"")</f>
        <v/>
      </c>
      <c r="M297" s="39" t="str">
        <f>IFERROR(IF(A297="","",IFERROR(H297,0)+IFERROR(SUMIF(DB_Savings!$A:$A,A297,DB_Savings!$F:$F),0)-IFERROR(SUMIF(DB_Withdrawals!$A:$A,A297,DB_Withdrawals!$G:$G),0)),"")</f>
        <v/>
      </c>
      <c r="N297" s="39" t="str">
        <f>IFERROR(IF(A297="","",MAX(0,M297-System_Config!$B$9)),"")</f>
        <v/>
      </c>
    </row>
    <row r="298" spans="1:14" ht="20.100000000000001" customHeight="1" x14ac:dyDescent="0.25">
      <c r="A298" s="34" t="str">
        <f>'NEW ACCOUNT'!A299</f>
        <v/>
      </c>
      <c r="B298" s="35" t="str">
        <f>IF('NEW ACCOUNT'!A299="","",'NEW ACCOUNT'!B299)</f>
        <v/>
      </c>
      <c r="C298" s="35" t="str">
        <f>IF('NEW ACCOUNT'!A299="","",'NEW ACCOUNT'!C299)</f>
        <v/>
      </c>
      <c r="D298" s="35" t="str">
        <f>IF('NEW ACCOUNT'!A299="","",'NEW ACCOUNT'!D299)</f>
        <v/>
      </c>
      <c r="E298" s="35" t="str">
        <f>IF('NEW ACCOUNT'!A299="","",'NEW ACCOUNT'!E299)</f>
        <v/>
      </c>
      <c r="F298" s="35" t="str">
        <f>IF('NEW ACCOUNT'!A299="","",'NEW ACCOUNT'!F299)</f>
        <v/>
      </c>
      <c r="G298" s="35" t="str">
        <f>IF('NEW ACCOUNT'!A299="","",'NEW ACCOUNT'!G299)</f>
        <v/>
      </c>
      <c r="H298" s="35" t="str">
        <f>IF('NEW ACCOUNT'!A299="","",'NEW ACCOUNT'!H299)</f>
        <v/>
      </c>
      <c r="I298" s="35" t="str">
        <f>IF('NEW ACCOUNT'!A299="","",'NEW ACCOUNT'!I299)</f>
        <v/>
      </c>
      <c r="J298" s="35" t="str">
        <f>IF('NEW ACCOUNT'!A299="","",'NEW ACCOUNT'!J299)</f>
        <v/>
      </c>
      <c r="K298" s="36" t="str">
        <f>IFERROR(IF(A298="","",SUMIF(DB_Savings!$A:$A,A298,DB_Savings!$F:$F)),"")</f>
        <v/>
      </c>
      <c r="L298" s="36" t="str">
        <f>IFERROR(IF(A298="","",SUMIF(DB_Withdrawals!$A:$A,A298,DB_Withdrawals!$G:$G)),"")</f>
        <v/>
      </c>
      <c r="M298" s="36" t="str">
        <f>IFERROR(IF(A298="","",IFERROR(H298,0)+IFERROR(SUMIF(DB_Savings!$A:$A,A298,DB_Savings!$F:$F),0)-IFERROR(SUMIF(DB_Withdrawals!$A:$A,A298,DB_Withdrawals!$G:$G),0)),"")</f>
        <v/>
      </c>
      <c r="N298" s="36" t="str">
        <f>IFERROR(IF(A298="","",MAX(0,M298-System_Config!$B$9)),"")</f>
        <v/>
      </c>
    </row>
    <row r="299" spans="1:14" ht="20.100000000000001" customHeight="1" x14ac:dyDescent="0.25">
      <c r="A299" s="37" t="str">
        <f>'NEW ACCOUNT'!A300</f>
        <v/>
      </c>
      <c r="B299" s="38" t="str">
        <f>IF('NEW ACCOUNT'!A300="","",'NEW ACCOUNT'!B300)</f>
        <v/>
      </c>
      <c r="C299" s="38" t="str">
        <f>IF('NEW ACCOUNT'!A300="","",'NEW ACCOUNT'!C300)</f>
        <v/>
      </c>
      <c r="D299" s="38" t="str">
        <f>IF('NEW ACCOUNT'!A300="","",'NEW ACCOUNT'!D300)</f>
        <v/>
      </c>
      <c r="E299" s="38" t="str">
        <f>IF('NEW ACCOUNT'!A300="","",'NEW ACCOUNT'!E300)</f>
        <v/>
      </c>
      <c r="F299" s="38" t="str">
        <f>IF('NEW ACCOUNT'!A300="","",'NEW ACCOUNT'!F300)</f>
        <v/>
      </c>
      <c r="G299" s="38" t="str">
        <f>IF('NEW ACCOUNT'!A300="","",'NEW ACCOUNT'!G300)</f>
        <v/>
      </c>
      <c r="H299" s="38" t="str">
        <f>IF('NEW ACCOUNT'!A300="","",'NEW ACCOUNT'!H300)</f>
        <v/>
      </c>
      <c r="I299" s="38" t="str">
        <f>IF('NEW ACCOUNT'!A300="","",'NEW ACCOUNT'!I300)</f>
        <v/>
      </c>
      <c r="J299" s="38" t="str">
        <f>IF('NEW ACCOUNT'!A300="","",'NEW ACCOUNT'!J300)</f>
        <v/>
      </c>
      <c r="K299" s="39" t="str">
        <f>IFERROR(IF(A299="","",SUMIF(DB_Savings!$A:$A,A299,DB_Savings!$F:$F)),"")</f>
        <v/>
      </c>
      <c r="L299" s="39" t="str">
        <f>IFERROR(IF(A299="","",SUMIF(DB_Withdrawals!$A:$A,A299,DB_Withdrawals!$G:$G)),"")</f>
        <v/>
      </c>
      <c r="M299" s="39" t="str">
        <f>IFERROR(IF(A299="","",IFERROR(H299,0)+IFERROR(SUMIF(DB_Savings!$A:$A,A299,DB_Savings!$F:$F),0)-IFERROR(SUMIF(DB_Withdrawals!$A:$A,A299,DB_Withdrawals!$G:$G),0)),"")</f>
        <v/>
      </c>
      <c r="N299" s="39" t="str">
        <f>IFERROR(IF(A299="","",MAX(0,M299-System_Config!$B$9)),"")</f>
        <v/>
      </c>
    </row>
    <row r="300" spans="1:14" ht="20.100000000000001" customHeight="1" x14ac:dyDescent="0.25">
      <c r="A300" s="34" t="str">
        <f>'NEW ACCOUNT'!A301</f>
        <v/>
      </c>
      <c r="B300" s="35" t="str">
        <f>IF('NEW ACCOUNT'!A301="","",'NEW ACCOUNT'!B301)</f>
        <v/>
      </c>
      <c r="C300" s="35" t="str">
        <f>IF('NEW ACCOUNT'!A301="","",'NEW ACCOUNT'!C301)</f>
        <v/>
      </c>
      <c r="D300" s="35" t="str">
        <f>IF('NEW ACCOUNT'!A301="","",'NEW ACCOUNT'!D301)</f>
        <v/>
      </c>
      <c r="E300" s="35" t="str">
        <f>IF('NEW ACCOUNT'!A301="","",'NEW ACCOUNT'!E301)</f>
        <v/>
      </c>
      <c r="F300" s="35" t="str">
        <f>IF('NEW ACCOUNT'!A301="","",'NEW ACCOUNT'!F301)</f>
        <v/>
      </c>
      <c r="G300" s="35" t="str">
        <f>IF('NEW ACCOUNT'!A301="","",'NEW ACCOUNT'!G301)</f>
        <v/>
      </c>
      <c r="H300" s="35" t="str">
        <f>IF('NEW ACCOUNT'!A301="","",'NEW ACCOUNT'!H301)</f>
        <v/>
      </c>
      <c r="I300" s="35" t="str">
        <f>IF('NEW ACCOUNT'!A301="","",'NEW ACCOUNT'!I301)</f>
        <v/>
      </c>
      <c r="J300" s="35" t="str">
        <f>IF('NEW ACCOUNT'!A301="","",'NEW ACCOUNT'!J301)</f>
        <v/>
      </c>
      <c r="K300" s="36" t="str">
        <f>IFERROR(IF(A300="","",SUMIF(DB_Savings!$A:$A,A300,DB_Savings!$F:$F)),"")</f>
        <v/>
      </c>
      <c r="L300" s="36" t="str">
        <f>IFERROR(IF(A300="","",SUMIF(DB_Withdrawals!$A:$A,A300,DB_Withdrawals!$G:$G)),"")</f>
        <v/>
      </c>
      <c r="M300" s="36" t="str">
        <f>IFERROR(IF(A300="","",IFERROR(H300,0)+IFERROR(SUMIF(DB_Savings!$A:$A,A300,DB_Savings!$F:$F),0)-IFERROR(SUMIF(DB_Withdrawals!$A:$A,A300,DB_Withdrawals!$G:$G),0)),"")</f>
        <v/>
      </c>
      <c r="N300" s="36" t="str">
        <f>IFERROR(IF(A300="","",MAX(0,M300-System_Config!$B$9)),"")</f>
        <v/>
      </c>
    </row>
    <row r="301" spans="1:14" ht="20.100000000000001" customHeight="1" x14ac:dyDescent="0.25">
      <c r="A301" s="37" t="str">
        <f>'NEW ACCOUNT'!A302</f>
        <v/>
      </c>
      <c r="B301" s="38" t="str">
        <f>IF('NEW ACCOUNT'!A302="","",'NEW ACCOUNT'!B302)</f>
        <v/>
      </c>
      <c r="C301" s="38" t="str">
        <f>IF('NEW ACCOUNT'!A302="","",'NEW ACCOUNT'!C302)</f>
        <v/>
      </c>
      <c r="D301" s="38" t="str">
        <f>IF('NEW ACCOUNT'!A302="","",'NEW ACCOUNT'!D302)</f>
        <v/>
      </c>
      <c r="E301" s="38" t="str">
        <f>IF('NEW ACCOUNT'!A302="","",'NEW ACCOUNT'!E302)</f>
        <v/>
      </c>
      <c r="F301" s="38" t="str">
        <f>IF('NEW ACCOUNT'!A302="","",'NEW ACCOUNT'!F302)</f>
        <v/>
      </c>
      <c r="G301" s="38" t="str">
        <f>IF('NEW ACCOUNT'!A302="","",'NEW ACCOUNT'!G302)</f>
        <v/>
      </c>
      <c r="H301" s="38" t="str">
        <f>IF('NEW ACCOUNT'!A302="","",'NEW ACCOUNT'!H302)</f>
        <v/>
      </c>
      <c r="I301" s="38" t="str">
        <f>IF('NEW ACCOUNT'!A302="","",'NEW ACCOUNT'!I302)</f>
        <v/>
      </c>
      <c r="J301" s="38" t="str">
        <f>IF('NEW ACCOUNT'!A302="","",'NEW ACCOUNT'!J302)</f>
        <v/>
      </c>
      <c r="K301" s="39" t="str">
        <f>IFERROR(IF(A301="","",SUMIF(DB_Savings!$A:$A,A301,DB_Savings!$F:$F)),"")</f>
        <v/>
      </c>
      <c r="L301" s="39" t="str">
        <f>IFERROR(IF(A301="","",SUMIF(DB_Withdrawals!$A:$A,A301,DB_Withdrawals!$G:$G)),"")</f>
        <v/>
      </c>
      <c r="M301" s="39" t="str">
        <f>IFERROR(IF(A301="","",IFERROR(H301,0)+IFERROR(SUMIF(DB_Savings!$A:$A,A301,DB_Savings!$F:$F),0)-IFERROR(SUMIF(DB_Withdrawals!$A:$A,A301,DB_Withdrawals!$G:$G),0)),"")</f>
        <v/>
      </c>
      <c r="N301" s="39" t="str">
        <f>IFERROR(IF(A301="","",MAX(0,M301-System_Config!$B$9)),"")</f>
        <v/>
      </c>
    </row>
    <row r="302" spans="1:14" ht="20.100000000000001" customHeight="1" x14ac:dyDescent="0.25">
      <c r="A302" s="34" t="str">
        <f>'NEW ACCOUNT'!A303</f>
        <v/>
      </c>
      <c r="B302" s="35" t="str">
        <f>IF('NEW ACCOUNT'!A303="","",'NEW ACCOUNT'!B303)</f>
        <v/>
      </c>
      <c r="C302" s="35" t="str">
        <f>IF('NEW ACCOUNT'!A303="","",'NEW ACCOUNT'!C303)</f>
        <v/>
      </c>
      <c r="D302" s="35" t="str">
        <f>IF('NEW ACCOUNT'!A303="","",'NEW ACCOUNT'!D303)</f>
        <v/>
      </c>
      <c r="E302" s="35" t="str">
        <f>IF('NEW ACCOUNT'!A303="","",'NEW ACCOUNT'!E303)</f>
        <v/>
      </c>
      <c r="F302" s="35" t="str">
        <f>IF('NEW ACCOUNT'!A303="","",'NEW ACCOUNT'!F303)</f>
        <v/>
      </c>
      <c r="G302" s="35" t="str">
        <f>IF('NEW ACCOUNT'!A303="","",'NEW ACCOUNT'!G303)</f>
        <v/>
      </c>
      <c r="H302" s="35" t="str">
        <f>IF('NEW ACCOUNT'!A303="","",'NEW ACCOUNT'!H303)</f>
        <v/>
      </c>
      <c r="I302" s="35" t="str">
        <f>IF('NEW ACCOUNT'!A303="","",'NEW ACCOUNT'!I303)</f>
        <v/>
      </c>
      <c r="J302" s="35" t="str">
        <f>IF('NEW ACCOUNT'!A303="","",'NEW ACCOUNT'!J303)</f>
        <v/>
      </c>
      <c r="K302" s="36" t="str">
        <f>IFERROR(IF(A302="","",SUMIF(DB_Savings!$A:$A,A302,DB_Savings!$F:$F)),"")</f>
        <v/>
      </c>
      <c r="L302" s="36" t="str">
        <f>IFERROR(IF(A302="","",SUMIF(DB_Withdrawals!$A:$A,A302,DB_Withdrawals!$G:$G)),"")</f>
        <v/>
      </c>
      <c r="M302" s="36" t="str">
        <f>IFERROR(IF(A302="","",IFERROR(H302,0)+IFERROR(SUMIF(DB_Savings!$A:$A,A302,DB_Savings!$F:$F),0)-IFERROR(SUMIF(DB_Withdrawals!$A:$A,A302,DB_Withdrawals!$G:$G),0)),"")</f>
        <v/>
      </c>
      <c r="N302" s="36" t="str">
        <f>IFERROR(IF(A302="","",MAX(0,M302-System_Config!$B$9)),"")</f>
        <v/>
      </c>
    </row>
    <row r="303" spans="1:14" ht="20.100000000000001" customHeight="1" x14ac:dyDescent="0.25">
      <c r="A303" s="37" t="str">
        <f>'NEW ACCOUNT'!A304</f>
        <v/>
      </c>
      <c r="B303" s="38" t="str">
        <f>IF('NEW ACCOUNT'!A304="","",'NEW ACCOUNT'!B304)</f>
        <v/>
      </c>
      <c r="C303" s="38" t="str">
        <f>IF('NEW ACCOUNT'!A304="","",'NEW ACCOUNT'!C304)</f>
        <v/>
      </c>
      <c r="D303" s="38" t="str">
        <f>IF('NEW ACCOUNT'!A304="","",'NEW ACCOUNT'!D304)</f>
        <v/>
      </c>
      <c r="E303" s="38" t="str">
        <f>IF('NEW ACCOUNT'!A304="","",'NEW ACCOUNT'!E304)</f>
        <v/>
      </c>
      <c r="F303" s="38" t="str">
        <f>IF('NEW ACCOUNT'!A304="","",'NEW ACCOUNT'!F304)</f>
        <v/>
      </c>
      <c r="G303" s="38" t="str">
        <f>IF('NEW ACCOUNT'!A304="","",'NEW ACCOUNT'!G304)</f>
        <v/>
      </c>
      <c r="H303" s="38" t="str">
        <f>IF('NEW ACCOUNT'!A304="","",'NEW ACCOUNT'!H304)</f>
        <v/>
      </c>
      <c r="I303" s="38" t="str">
        <f>IF('NEW ACCOUNT'!A304="","",'NEW ACCOUNT'!I304)</f>
        <v/>
      </c>
      <c r="J303" s="38" t="str">
        <f>IF('NEW ACCOUNT'!A304="","",'NEW ACCOUNT'!J304)</f>
        <v/>
      </c>
      <c r="K303" s="39" t="str">
        <f>IFERROR(IF(A303="","",SUMIF(DB_Savings!$A:$A,A303,DB_Savings!$F:$F)),"")</f>
        <v/>
      </c>
      <c r="L303" s="39" t="str">
        <f>IFERROR(IF(A303="","",SUMIF(DB_Withdrawals!$A:$A,A303,DB_Withdrawals!$G:$G)),"")</f>
        <v/>
      </c>
      <c r="M303" s="39" t="str">
        <f>IFERROR(IF(A303="","",IFERROR(H303,0)+IFERROR(SUMIF(DB_Savings!$A:$A,A303,DB_Savings!$F:$F),0)-IFERROR(SUMIF(DB_Withdrawals!$A:$A,A303,DB_Withdrawals!$G:$G),0)),"")</f>
        <v/>
      </c>
      <c r="N303" s="39" t="str">
        <f>IFERROR(IF(A303="","",MAX(0,M303-System_Config!$B$9)),"")</f>
        <v/>
      </c>
    </row>
    <row r="304" spans="1:14" ht="20.100000000000001" customHeight="1" x14ac:dyDescent="0.25">
      <c r="A304" s="34" t="str">
        <f>'NEW ACCOUNT'!A305</f>
        <v/>
      </c>
      <c r="B304" s="35" t="str">
        <f>IF('NEW ACCOUNT'!A305="","",'NEW ACCOUNT'!B305)</f>
        <v/>
      </c>
      <c r="C304" s="35" t="str">
        <f>IF('NEW ACCOUNT'!A305="","",'NEW ACCOUNT'!C305)</f>
        <v/>
      </c>
      <c r="D304" s="35" t="str">
        <f>IF('NEW ACCOUNT'!A305="","",'NEW ACCOUNT'!D305)</f>
        <v/>
      </c>
      <c r="E304" s="35" t="str">
        <f>IF('NEW ACCOUNT'!A305="","",'NEW ACCOUNT'!E305)</f>
        <v/>
      </c>
      <c r="F304" s="35" t="str">
        <f>IF('NEW ACCOUNT'!A305="","",'NEW ACCOUNT'!F305)</f>
        <v/>
      </c>
      <c r="G304" s="35" t="str">
        <f>IF('NEW ACCOUNT'!A305="","",'NEW ACCOUNT'!G305)</f>
        <v/>
      </c>
      <c r="H304" s="35" t="str">
        <f>IF('NEW ACCOUNT'!A305="","",'NEW ACCOUNT'!H305)</f>
        <v/>
      </c>
      <c r="I304" s="35" t="str">
        <f>IF('NEW ACCOUNT'!A305="","",'NEW ACCOUNT'!I305)</f>
        <v/>
      </c>
      <c r="J304" s="35" t="str">
        <f>IF('NEW ACCOUNT'!A305="","",'NEW ACCOUNT'!J305)</f>
        <v/>
      </c>
      <c r="K304" s="36" t="str">
        <f>IFERROR(IF(A304="","",SUMIF(DB_Savings!$A:$A,A304,DB_Savings!$F:$F)),"")</f>
        <v/>
      </c>
      <c r="L304" s="36" t="str">
        <f>IFERROR(IF(A304="","",SUMIF(DB_Withdrawals!$A:$A,A304,DB_Withdrawals!$G:$G)),"")</f>
        <v/>
      </c>
      <c r="M304" s="36" t="str">
        <f>IFERROR(IF(A304="","",IFERROR(H304,0)+IFERROR(SUMIF(DB_Savings!$A:$A,A304,DB_Savings!$F:$F),0)-IFERROR(SUMIF(DB_Withdrawals!$A:$A,A304,DB_Withdrawals!$G:$G),0)),"")</f>
        <v/>
      </c>
      <c r="N304" s="36" t="str">
        <f>IFERROR(IF(A304="","",MAX(0,M304-System_Config!$B$9)),"")</f>
        <v/>
      </c>
    </row>
    <row r="305" spans="1:14" ht="20.100000000000001" customHeight="1" x14ac:dyDescent="0.25">
      <c r="A305" s="37" t="str">
        <f>'NEW ACCOUNT'!A306</f>
        <v/>
      </c>
      <c r="B305" s="38" t="str">
        <f>IF('NEW ACCOUNT'!A306="","",'NEW ACCOUNT'!B306)</f>
        <v/>
      </c>
      <c r="C305" s="38" t="str">
        <f>IF('NEW ACCOUNT'!A306="","",'NEW ACCOUNT'!C306)</f>
        <v/>
      </c>
      <c r="D305" s="38" t="str">
        <f>IF('NEW ACCOUNT'!A306="","",'NEW ACCOUNT'!D306)</f>
        <v/>
      </c>
      <c r="E305" s="38" t="str">
        <f>IF('NEW ACCOUNT'!A306="","",'NEW ACCOUNT'!E306)</f>
        <v/>
      </c>
      <c r="F305" s="38" t="str">
        <f>IF('NEW ACCOUNT'!A306="","",'NEW ACCOUNT'!F306)</f>
        <v/>
      </c>
      <c r="G305" s="38" t="str">
        <f>IF('NEW ACCOUNT'!A306="","",'NEW ACCOUNT'!G306)</f>
        <v/>
      </c>
      <c r="H305" s="38" t="str">
        <f>IF('NEW ACCOUNT'!A306="","",'NEW ACCOUNT'!H306)</f>
        <v/>
      </c>
      <c r="I305" s="38" t="str">
        <f>IF('NEW ACCOUNT'!A306="","",'NEW ACCOUNT'!I306)</f>
        <v/>
      </c>
      <c r="J305" s="38" t="str">
        <f>IF('NEW ACCOUNT'!A306="","",'NEW ACCOUNT'!J306)</f>
        <v/>
      </c>
      <c r="K305" s="39" t="str">
        <f>IFERROR(IF(A305="","",SUMIF(DB_Savings!$A:$A,A305,DB_Savings!$F:$F)),"")</f>
        <v/>
      </c>
      <c r="L305" s="39" t="str">
        <f>IFERROR(IF(A305="","",SUMIF(DB_Withdrawals!$A:$A,A305,DB_Withdrawals!$G:$G)),"")</f>
        <v/>
      </c>
      <c r="M305" s="39" t="str">
        <f>IFERROR(IF(A305="","",IFERROR(H305,0)+IFERROR(SUMIF(DB_Savings!$A:$A,A305,DB_Savings!$F:$F),0)-IFERROR(SUMIF(DB_Withdrawals!$A:$A,A305,DB_Withdrawals!$G:$G),0)),"")</f>
        <v/>
      </c>
      <c r="N305" s="39" t="str">
        <f>IFERROR(IF(A305="","",MAX(0,M305-System_Config!$B$9)),"")</f>
        <v/>
      </c>
    </row>
    <row r="306" spans="1:14" ht="20.100000000000001" customHeight="1" x14ac:dyDescent="0.25">
      <c r="A306" s="34" t="str">
        <f>'NEW ACCOUNT'!A307</f>
        <v/>
      </c>
      <c r="B306" s="35" t="str">
        <f>IF('NEW ACCOUNT'!A307="","",'NEW ACCOUNT'!B307)</f>
        <v/>
      </c>
      <c r="C306" s="35" t="str">
        <f>IF('NEW ACCOUNT'!A307="","",'NEW ACCOUNT'!C307)</f>
        <v/>
      </c>
      <c r="D306" s="35" t="str">
        <f>IF('NEW ACCOUNT'!A307="","",'NEW ACCOUNT'!D307)</f>
        <v/>
      </c>
      <c r="E306" s="35" t="str">
        <f>IF('NEW ACCOUNT'!A307="","",'NEW ACCOUNT'!E307)</f>
        <v/>
      </c>
      <c r="F306" s="35" t="str">
        <f>IF('NEW ACCOUNT'!A307="","",'NEW ACCOUNT'!F307)</f>
        <v/>
      </c>
      <c r="G306" s="35" t="str">
        <f>IF('NEW ACCOUNT'!A307="","",'NEW ACCOUNT'!G307)</f>
        <v/>
      </c>
      <c r="H306" s="35" t="str">
        <f>IF('NEW ACCOUNT'!A307="","",'NEW ACCOUNT'!H307)</f>
        <v/>
      </c>
      <c r="I306" s="35" t="str">
        <f>IF('NEW ACCOUNT'!A307="","",'NEW ACCOUNT'!I307)</f>
        <v/>
      </c>
      <c r="J306" s="35" t="str">
        <f>IF('NEW ACCOUNT'!A307="","",'NEW ACCOUNT'!J307)</f>
        <v/>
      </c>
      <c r="K306" s="36" t="str">
        <f>IFERROR(IF(A306="","",SUMIF(DB_Savings!$A:$A,A306,DB_Savings!$F:$F)),"")</f>
        <v/>
      </c>
      <c r="L306" s="36" t="str">
        <f>IFERROR(IF(A306="","",SUMIF(DB_Withdrawals!$A:$A,A306,DB_Withdrawals!$G:$G)),"")</f>
        <v/>
      </c>
      <c r="M306" s="36" t="str">
        <f>IFERROR(IF(A306="","",IFERROR(H306,0)+IFERROR(SUMIF(DB_Savings!$A:$A,A306,DB_Savings!$F:$F),0)-IFERROR(SUMIF(DB_Withdrawals!$A:$A,A306,DB_Withdrawals!$G:$G),0)),"")</f>
        <v/>
      </c>
      <c r="N306" s="36" t="str">
        <f>IFERROR(IF(A306="","",MAX(0,M306-System_Config!$B$9)),"")</f>
        <v/>
      </c>
    </row>
    <row r="307" spans="1:14" ht="20.100000000000001" customHeight="1" x14ac:dyDescent="0.25">
      <c r="A307" s="37" t="str">
        <f>'NEW ACCOUNT'!A308</f>
        <v/>
      </c>
      <c r="B307" s="38" t="str">
        <f>IF('NEW ACCOUNT'!A308="","",'NEW ACCOUNT'!B308)</f>
        <v/>
      </c>
      <c r="C307" s="38" t="str">
        <f>IF('NEW ACCOUNT'!A308="","",'NEW ACCOUNT'!C308)</f>
        <v/>
      </c>
      <c r="D307" s="38" t="str">
        <f>IF('NEW ACCOUNT'!A308="","",'NEW ACCOUNT'!D308)</f>
        <v/>
      </c>
      <c r="E307" s="38" t="str">
        <f>IF('NEW ACCOUNT'!A308="","",'NEW ACCOUNT'!E308)</f>
        <v/>
      </c>
      <c r="F307" s="38" t="str">
        <f>IF('NEW ACCOUNT'!A308="","",'NEW ACCOUNT'!F308)</f>
        <v/>
      </c>
      <c r="G307" s="38" t="str">
        <f>IF('NEW ACCOUNT'!A308="","",'NEW ACCOUNT'!G308)</f>
        <v/>
      </c>
      <c r="H307" s="38" t="str">
        <f>IF('NEW ACCOUNT'!A308="","",'NEW ACCOUNT'!H308)</f>
        <v/>
      </c>
      <c r="I307" s="38" t="str">
        <f>IF('NEW ACCOUNT'!A308="","",'NEW ACCOUNT'!I308)</f>
        <v/>
      </c>
      <c r="J307" s="38" t="str">
        <f>IF('NEW ACCOUNT'!A308="","",'NEW ACCOUNT'!J308)</f>
        <v/>
      </c>
      <c r="K307" s="39" t="str">
        <f>IFERROR(IF(A307="","",SUMIF(DB_Savings!$A:$A,A307,DB_Savings!$F:$F)),"")</f>
        <v/>
      </c>
      <c r="L307" s="39" t="str">
        <f>IFERROR(IF(A307="","",SUMIF(DB_Withdrawals!$A:$A,A307,DB_Withdrawals!$G:$G)),"")</f>
        <v/>
      </c>
      <c r="M307" s="39" t="str">
        <f>IFERROR(IF(A307="","",IFERROR(H307,0)+IFERROR(SUMIF(DB_Savings!$A:$A,A307,DB_Savings!$F:$F),0)-IFERROR(SUMIF(DB_Withdrawals!$A:$A,A307,DB_Withdrawals!$G:$G),0)),"")</f>
        <v/>
      </c>
      <c r="N307" s="39" t="str">
        <f>IFERROR(IF(A307="","",MAX(0,M307-System_Config!$B$9)),"")</f>
        <v/>
      </c>
    </row>
    <row r="308" spans="1:14" ht="20.100000000000001" customHeight="1" x14ac:dyDescent="0.25">
      <c r="A308" s="34" t="str">
        <f>'NEW ACCOUNT'!A309</f>
        <v/>
      </c>
      <c r="B308" s="35" t="str">
        <f>IF('NEW ACCOUNT'!A309="","",'NEW ACCOUNT'!B309)</f>
        <v/>
      </c>
      <c r="C308" s="35" t="str">
        <f>IF('NEW ACCOUNT'!A309="","",'NEW ACCOUNT'!C309)</f>
        <v/>
      </c>
      <c r="D308" s="35" t="str">
        <f>IF('NEW ACCOUNT'!A309="","",'NEW ACCOUNT'!D309)</f>
        <v/>
      </c>
      <c r="E308" s="35" t="str">
        <f>IF('NEW ACCOUNT'!A309="","",'NEW ACCOUNT'!E309)</f>
        <v/>
      </c>
      <c r="F308" s="35" t="str">
        <f>IF('NEW ACCOUNT'!A309="","",'NEW ACCOUNT'!F309)</f>
        <v/>
      </c>
      <c r="G308" s="35" t="str">
        <f>IF('NEW ACCOUNT'!A309="","",'NEW ACCOUNT'!G309)</f>
        <v/>
      </c>
      <c r="H308" s="35" t="str">
        <f>IF('NEW ACCOUNT'!A309="","",'NEW ACCOUNT'!H309)</f>
        <v/>
      </c>
      <c r="I308" s="35" t="str">
        <f>IF('NEW ACCOUNT'!A309="","",'NEW ACCOUNT'!I309)</f>
        <v/>
      </c>
      <c r="J308" s="35" t="str">
        <f>IF('NEW ACCOUNT'!A309="","",'NEW ACCOUNT'!J309)</f>
        <v/>
      </c>
      <c r="K308" s="36" t="str">
        <f>IFERROR(IF(A308="","",SUMIF(DB_Savings!$A:$A,A308,DB_Savings!$F:$F)),"")</f>
        <v/>
      </c>
      <c r="L308" s="36" t="str">
        <f>IFERROR(IF(A308="","",SUMIF(DB_Withdrawals!$A:$A,A308,DB_Withdrawals!$G:$G)),"")</f>
        <v/>
      </c>
      <c r="M308" s="36" t="str">
        <f>IFERROR(IF(A308="","",IFERROR(H308,0)+IFERROR(SUMIF(DB_Savings!$A:$A,A308,DB_Savings!$F:$F),0)-IFERROR(SUMIF(DB_Withdrawals!$A:$A,A308,DB_Withdrawals!$G:$G),0)),"")</f>
        <v/>
      </c>
      <c r="N308" s="36" t="str">
        <f>IFERROR(IF(A308="","",MAX(0,M308-System_Config!$B$9)),"")</f>
        <v/>
      </c>
    </row>
    <row r="309" spans="1:14" ht="20.100000000000001" customHeight="1" x14ac:dyDescent="0.25">
      <c r="A309" s="37" t="str">
        <f>'NEW ACCOUNT'!A310</f>
        <v/>
      </c>
      <c r="B309" s="38" t="str">
        <f>IF('NEW ACCOUNT'!A310="","",'NEW ACCOUNT'!B310)</f>
        <v/>
      </c>
      <c r="C309" s="38" t="str">
        <f>IF('NEW ACCOUNT'!A310="","",'NEW ACCOUNT'!C310)</f>
        <v/>
      </c>
      <c r="D309" s="38" t="str">
        <f>IF('NEW ACCOUNT'!A310="","",'NEW ACCOUNT'!D310)</f>
        <v/>
      </c>
      <c r="E309" s="38" t="str">
        <f>IF('NEW ACCOUNT'!A310="","",'NEW ACCOUNT'!E310)</f>
        <v/>
      </c>
      <c r="F309" s="38" t="str">
        <f>IF('NEW ACCOUNT'!A310="","",'NEW ACCOUNT'!F310)</f>
        <v/>
      </c>
      <c r="G309" s="38" t="str">
        <f>IF('NEW ACCOUNT'!A310="","",'NEW ACCOUNT'!G310)</f>
        <v/>
      </c>
      <c r="H309" s="38" t="str">
        <f>IF('NEW ACCOUNT'!A310="","",'NEW ACCOUNT'!H310)</f>
        <v/>
      </c>
      <c r="I309" s="38" t="str">
        <f>IF('NEW ACCOUNT'!A310="","",'NEW ACCOUNT'!I310)</f>
        <v/>
      </c>
      <c r="J309" s="38" t="str">
        <f>IF('NEW ACCOUNT'!A310="","",'NEW ACCOUNT'!J310)</f>
        <v/>
      </c>
      <c r="K309" s="39" t="str">
        <f>IFERROR(IF(A309="","",SUMIF(DB_Savings!$A:$A,A309,DB_Savings!$F:$F)),"")</f>
        <v/>
      </c>
      <c r="L309" s="39" t="str">
        <f>IFERROR(IF(A309="","",SUMIF(DB_Withdrawals!$A:$A,A309,DB_Withdrawals!$G:$G)),"")</f>
        <v/>
      </c>
      <c r="M309" s="39" t="str">
        <f>IFERROR(IF(A309="","",IFERROR(H309,0)+IFERROR(SUMIF(DB_Savings!$A:$A,A309,DB_Savings!$F:$F),0)-IFERROR(SUMIF(DB_Withdrawals!$A:$A,A309,DB_Withdrawals!$G:$G),0)),"")</f>
        <v/>
      </c>
      <c r="N309" s="39" t="str">
        <f>IFERROR(IF(A309="","",MAX(0,M309-System_Config!$B$9)),"")</f>
        <v/>
      </c>
    </row>
    <row r="310" spans="1:14" ht="20.100000000000001" customHeight="1" x14ac:dyDescent="0.25">
      <c r="A310" s="34" t="str">
        <f>'NEW ACCOUNT'!A311</f>
        <v/>
      </c>
      <c r="B310" s="35" t="str">
        <f>IF('NEW ACCOUNT'!A311="","",'NEW ACCOUNT'!B311)</f>
        <v/>
      </c>
      <c r="C310" s="35" t="str">
        <f>IF('NEW ACCOUNT'!A311="","",'NEW ACCOUNT'!C311)</f>
        <v/>
      </c>
      <c r="D310" s="35" t="str">
        <f>IF('NEW ACCOUNT'!A311="","",'NEW ACCOUNT'!D311)</f>
        <v/>
      </c>
      <c r="E310" s="35" t="str">
        <f>IF('NEW ACCOUNT'!A311="","",'NEW ACCOUNT'!E311)</f>
        <v/>
      </c>
      <c r="F310" s="35" t="str">
        <f>IF('NEW ACCOUNT'!A311="","",'NEW ACCOUNT'!F311)</f>
        <v/>
      </c>
      <c r="G310" s="35" t="str">
        <f>IF('NEW ACCOUNT'!A311="","",'NEW ACCOUNT'!G311)</f>
        <v/>
      </c>
      <c r="H310" s="35" t="str">
        <f>IF('NEW ACCOUNT'!A311="","",'NEW ACCOUNT'!H311)</f>
        <v/>
      </c>
      <c r="I310" s="35" t="str">
        <f>IF('NEW ACCOUNT'!A311="","",'NEW ACCOUNT'!I311)</f>
        <v/>
      </c>
      <c r="J310" s="35" t="str">
        <f>IF('NEW ACCOUNT'!A311="","",'NEW ACCOUNT'!J311)</f>
        <v/>
      </c>
      <c r="K310" s="36" t="str">
        <f>IFERROR(IF(A310="","",SUMIF(DB_Savings!$A:$A,A310,DB_Savings!$F:$F)),"")</f>
        <v/>
      </c>
      <c r="L310" s="36" t="str">
        <f>IFERROR(IF(A310="","",SUMIF(DB_Withdrawals!$A:$A,A310,DB_Withdrawals!$G:$G)),"")</f>
        <v/>
      </c>
      <c r="M310" s="36" t="str">
        <f>IFERROR(IF(A310="","",IFERROR(H310,0)+IFERROR(SUMIF(DB_Savings!$A:$A,A310,DB_Savings!$F:$F),0)-IFERROR(SUMIF(DB_Withdrawals!$A:$A,A310,DB_Withdrawals!$G:$G),0)),"")</f>
        <v/>
      </c>
      <c r="N310" s="36" t="str">
        <f>IFERROR(IF(A310="","",MAX(0,M310-System_Config!$B$9)),"")</f>
        <v/>
      </c>
    </row>
    <row r="311" spans="1:14" ht="20.100000000000001" customHeight="1" x14ac:dyDescent="0.25">
      <c r="A311" s="37" t="str">
        <f>'NEW ACCOUNT'!A312</f>
        <v/>
      </c>
      <c r="B311" s="38" t="str">
        <f>IF('NEW ACCOUNT'!A312="","",'NEW ACCOUNT'!B312)</f>
        <v/>
      </c>
      <c r="C311" s="38" t="str">
        <f>IF('NEW ACCOUNT'!A312="","",'NEW ACCOUNT'!C312)</f>
        <v/>
      </c>
      <c r="D311" s="38" t="str">
        <f>IF('NEW ACCOUNT'!A312="","",'NEW ACCOUNT'!D312)</f>
        <v/>
      </c>
      <c r="E311" s="38" t="str">
        <f>IF('NEW ACCOUNT'!A312="","",'NEW ACCOUNT'!E312)</f>
        <v/>
      </c>
      <c r="F311" s="38" t="str">
        <f>IF('NEW ACCOUNT'!A312="","",'NEW ACCOUNT'!F312)</f>
        <v/>
      </c>
      <c r="G311" s="38" t="str">
        <f>IF('NEW ACCOUNT'!A312="","",'NEW ACCOUNT'!G312)</f>
        <v/>
      </c>
      <c r="H311" s="38" t="str">
        <f>IF('NEW ACCOUNT'!A312="","",'NEW ACCOUNT'!H312)</f>
        <v/>
      </c>
      <c r="I311" s="38" t="str">
        <f>IF('NEW ACCOUNT'!A312="","",'NEW ACCOUNT'!I312)</f>
        <v/>
      </c>
      <c r="J311" s="38" t="str">
        <f>IF('NEW ACCOUNT'!A312="","",'NEW ACCOUNT'!J312)</f>
        <v/>
      </c>
      <c r="K311" s="39" t="str">
        <f>IFERROR(IF(A311="","",SUMIF(DB_Savings!$A:$A,A311,DB_Savings!$F:$F)),"")</f>
        <v/>
      </c>
      <c r="L311" s="39" t="str">
        <f>IFERROR(IF(A311="","",SUMIF(DB_Withdrawals!$A:$A,A311,DB_Withdrawals!$G:$G)),"")</f>
        <v/>
      </c>
      <c r="M311" s="39" t="str">
        <f>IFERROR(IF(A311="","",IFERROR(H311,0)+IFERROR(SUMIF(DB_Savings!$A:$A,A311,DB_Savings!$F:$F),0)-IFERROR(SUMIF(DB_Withdrawals!$A:$A,A311,DB_Withdrawals!$G:$G),0)),"")</f>
        <v/>
      </c>
      <c r="N311" s="39" t="str">
        <f>IFERROR(IF(A311="","",MAX(0,M311-System_Config!$B$9)),"")</f>
        <v/>
      </c>
    </row>
    <row r="312" spans="1:14" ht="20.100000000000001" customHeight="1" x14ac:dyDescent="0.25">
      <c r="A312" s="34" t="str">
        <f>'NEW ACCOUNT'!A313</f>
        <v/>
      </c>
      <c r="B312" s="35" t="str">
        <f>IF('NEW ACCOUNT'!A313="","",'NEW ACCOUNT'!B313)</f>
        <v/>
      </c>
      <c r="C312" s="35" t="str">
        <f>IF('NEW ACCOUNT'!A313="","",'NEW ACCOUNT'!C313)</f>
        <v/>
      </c>
      <c r="D312" s="35" t="str">
        <f>IF('NEW ACCOUNT'!A313="","",'NEW ACCOUNT'!D313)</f>
        <v/>
      </c>
      <c r="E312" s="35" t="str">
        <f>IF('NEW ACCOUNT'!A313="","",'NEW ACCOUNT'!E313)</f>
        <v/>
      </c>
      <c r="F312" s="35" t="str">
        <f>IF('NEW ACCOUNT'!A313="","",'NEW ACCOUNT'!F313)</f>
        <v/>
      </c>
      <c r="G312" s="35" t="str">
        <f>IF('NEW ACCOUNT'!A313="","",'NEW ACCOUNT'!G313)</f>
        <v/>
      </c>
      <c r="H312" s="35" t="str">
        <f>IF('NEW ACCOUNT'!A313="","",'NEW ACCOUNT'!H313)</f>
        <v/>
      </c>
      <c r="I312" s="35" t="str">
        <f>IF('NEW ACCOUNT'!A313="","",'NEW ACCOUNT'!I313)</f>
        <v/>
      </c>
      <c r="J312" s="35" t="str">
        <f>IF('NEW ACCOUNT'!A313="","",'NEW ACCOUNT'!J313)</f>
        <v/>
      </c>
      <c r="K312" s="36" t="str">
        <f>IFERROR(IF(A312="","",SUMIF(DB_Savings!$A:$A,A312,DB_Savings!$F:$F)),"")</f>
        <v/>
      </c>
      <c r="L312" s="36" t="str">
        <f>IFERROR(IF(A312="","",SUMIF(DB_Withdrawals!$A:$A,A312,DB_Withdrawals!$G:$G)),"")</f>
        <v/>
      </c>
      <c r="M312" s="36" t="str">
        <f>IFERROR(IF(A312="","",IFERROR(H312,0)+IFERROR(SUMIF(DB_Savings!$A:$A,A312,DB_Savings!$F:$F),0)-IFERROR(SUMIF(DB_Withdrawals!$A:$A,A312,DB_Withdrawals!$G:$G),0)),"")</f>
        <v/>
      </c>
      <c r="N312" s="36" t="str">
        <f>IFERROR(IF(A312="","",MAX(0,M312-System_Config!$B$9)),"")</f>
        <v/>
      </c>
    </row>
    <row r="313" spans="1:14" ht="20.100000000000001" customHeight="1" x14ac:dyDescent="0.25">
      <c r="A313" s="37" t="str">
        <f>'NEW ACCOUNT'!A314</f>
        <v/>
      </c>
      <c r="B313" s="38" t="str">
        <f>IF('NEW ACCOUNT'!A314="","",'NEW ACCOUNT'!B314)</f>
        <v/>
      </c>
      <c r="C313" s="38" t="str">
        <f>IF('NEW ACCOUNT'!A314="","",'NEW ACCOUNT'!C314)</f>
        <v/>
      </c>
      <c r="D313" s="38" t="str">
        <f>IF('NEW ACCOUNT'!A314="","",'NEW ACCOUNT'!D314)</f>
        <v/>
      </c>
      <c r="E313" s="38" t="str">
        <f>IF('NEW ACCOUNT'!A314="","",'NEW ACCOUNT'!E314)</f>
        <v/>
      </c>
      <c r="F313" s="38" t="str">
        <f>IF('NEW ACCOUNT'!A314="","",'NEW ACCOUNT'!F314)</f>
        <v/>
      </c>
      <c r="G313" s="38" t="str">
        <f>IF('NEW ACCOUNT'!A314="","",'NEW ACCOUNT'!G314)</f>
        <v/>
      </c>
      <c r="H313" s="38" t="str">
        <f>IF('NEW ACCOUNT'!A314="","",'NEW ACCOUNT'!H314)</f>
        <v/>
      </c>
      <c r="I313" s="38" t="str">
        <f>IF('NEW ACCOUNT'!A314="","",'NEW ACCOUNT'!I314)</f>
        <v/>
      </c>
      <c r="J313" s="38" t="str">
        <f>IF('NEW ACCOUNT'!A314="","",'NEW ACCOUNT'!J314)</f>
        <v/>
      </c>
      <c r="K313" s="39" t="str">
        <f>IFERROR(IF(A313="","",SUMIF(DB_Savings!$A:$A,A313,DB_Savings!$F:$F)),"")</f>
        <v/>
      </c>
      <c r="L313" s="39" t="str">
        <f>IFERROR(IF(A313="","",SUMIF(DB_Withdrawals!$A:$A,A313,DB_Withdrawals!$G:$G)),"")</f>
        <v/>
      </c>
      <c r="M313" s="39" t="str">
        <f>IFERROR(IF(A313="","",IFERROR(H313,0)+IFERROR(SUMIF(DB_Savings!$A:$A,A313,DB_Savings!$F:$F),0)-IFERROR(SUMIF(DB_Withdrawals!$A:$A,A313,DB_Withdrawals!$G:$G),0)),"")</f>
        <v/>
      </c>
      <c r="N313" s="39" t="str">
        <f>IFERROR(IF(A313="","",MAX(0,M313-System_Config!$B$9)),"")</f>
        <v/>
      </c>
    </row>
    <row r="314" spans="1:14" ht="20.100000000000001" customHeight="1" x14ac:dyDescent="0.25">
      <c r="A314" s="34" t="str">
        <f>'NEW ACCOUNT'!A315</f>
        <v/>
      </c>
      <c r="B314" s="35" t="str">
        <f>IF('NEW ACCOUNT'!A315="","",'NEW ACCOUNT'!B315)</f>
        <v/>
      </c>
      <c r="C314" s="35" t="str">
        <f>IF('NEW ACCOUNT'!A315="","",'NEW ACCOUNT'!C315)</f>
        <v/>
      </c>
      <c r="D314" s="35" t="str">
        <f>IF('NEW ACCOUNT'!A315="","",'NEW ACCOUNT'!D315)</f>
        <v/>
      </c>
      <c r="E314" s="35" t="str">
        <f>IF('NEW ACCOUNT'!A315="","",'NEW ACCOUNT'!E315)</f>
        <v/>
      </c>
      <c r="F314" s="35" t="str">
        <f>IF('NEW ACCOUNT'!A315="","",'NEW ACCOUNT'!F315)</f>
        <v/>
      </c>
      <c r="G314" s="35" t="str">
        <f>IF('NEW ACCOUNT'!A315="","",'NEW ACCOUNT'!G315)</f>
        <v/>
      </c>
      <c r="H314" s="35" t="str">
        <f>IF('NEW ACCOUNT'!A315="","",'NEW ACCOUNT'!H315)</f>
        <v/>
      </c>
      <c r="I314" s="35" t="str">
        <f>IF('NEW ACCOUNT'!A315="","",'NEW ACCOUNT'!I315)</f>
        <v/>
      </c>
      <c r="J314" s="35" t="str">
        <f>IF('NEW ACCOUNT'!A315="","",'NEW ACCOUNT'!J315)</f>
        <v/>
      </c>
      <c r="K314" s="36" t="str">
        <f>IFERROR(IF(A314="","",SUMIF(DB_Savings!$A:$A,A314,DB_Savings!$F:$F)),"")</f>
        <v/>
      </c>
      <c r="L314" s="36" t="str">
        <f>IFERROR(IF(A314="","",SUMIF(DB_Withdrawals!$A:$A,A314,DB_Withdrawals!$G:$G)),"")</f>
        <v/>
      </c>
      <c r="M314" s="36" t="str">
        <f>IFERROR(IF(A314="","",IFERROR(H314,0)+IFERROR(SUMIF(DB_Savings!$A:$A,A314,DB_Savings!$F:$F),0)-IFERROR(SUMIF(DB_Withdrawals!$A:$A,A314,DB_Withdrawals!$G:$G),0)),"")</f>
        <v/>
      </c>
      <c r="N314" s="36" t="str">
        <f>IFERROR(IF(A314="","",MAX(0,M314-System_Config!$B$9)),"")</f>
        <v/>
      </c>
    </row>
    <row r="315" spans="1:14" ht="20.100000000000001" customHeight="1" x14ac:dyDescent="0.25">
      <c r="A315" s="37" t="str">
        <f>'NEW ACCOUNT'!A316</f>
        <v/>
      </c>
      <c r="B315" s="38" t="str">
        <f>IF('NEW ACCOUNT'!A316="","",'NEW ACCOUNT'!B316)</f>
        <v/>
      </c>
      <c r="C315" s="38" t="str">
        <f>IF('NEW ACCOUNT'!A316="","",'NEW ACCOUNT'!C316)</f>
        <v/>
      </c>
      <c r="D315" s="38" t="str">
        <f>IF('NEW ACCOUNT'!A316="","",'NEW ACCOUNT'!D316)</f>
        <v/>
      </c>
      <c r="E315" s="38" t="str">
        <f>IF('NEW ACCOUNT'!A316="","",'NEW ACCOUNT'!E316)</f>
        <v/>
      </c>
      <c r="F315" s="38" t="str">
        <f>IF('NEW ACCOUNT'!A316="","",'NEW ACCOUNT'!F316)</f>
        <v/>
      </c>
      <c r="G315" s="38" t="str">
        <f>IF('NEW ACCOUNT'!A316="","",'NEW ACCOUNT'!G316)</f>
        <v/>
      </c>
      <c r="H315" s="38" t="str">
        <f>IF('NEW ACCOUNT'!A316="","",'NEW ACCOUNT'!H316)</f>
        <v/>
      </c>
      <c r="I315" s="38" t="str">
        <f>IF('NEW ACCOUNT'!A316="","",'NEW ACCOUNT'!I316)</f>
        <v/>
      </c>
      <c r="J315" s="38" t="str">
        <f>IF('NEW ACCOUNT'!A316="","",'NEW ACCOUNT'!J316)</f>
        <v/>
      </c>
      <c r="K315" s="39" t="str">
        <f>IFERROR(IF(A315="","",SUMIF(DB_Savings!$A:$A,A315,DB_Savings!$F:$F)),"")</f>
        <v/>
      </c>
      <c r="L315" s="39" t="str">
        <f>IFERROR(IF(A315="","",SUMIF(DB_Withdrawals!$A:$A,A315,DB_Withdrawals!$G:$G)),"")</f>
        <v/>
      </c>
      <c r="M315" s="39" t="str">
        <f>IFERROR(IF(A315="","",IFERROR(H315,0)+IFERROR(SUMIF(DB_Savings!$A:$A,A315,DB_Savings!$F:$F),0)-IFERROR(SUMIF(DB_Withdrawals!$A:$A,A315,DB_Withdrawals!$G:$G),0)),"")</f>
        <v/>
      </c>
      <c r="N315" s="39" t="str">
        <f>IFERROR(IF(A315="","",MAX(0,M315-System_Config!$B$9)),"")</f>
        <v/>
      </c>
    </row>
    <row r="316" spans="1:14" ht="20.100000000000001" customHeight="1" x14ac:dyDescent="0.25">
      <c r="A316" s="34" t="str">
        <f>'NEW ACCOUNT'!A317</f>
        <v/>
      </c>
      <c r="B316" s="35" t="str">
        <f>IF('NEW ACCOUNT'!A317="","",'NEW ACCOUNT'!B317)</f>
        <v/>
      </c>
      <c r="C316" s="35" t="str">
        <f>IF('NEW ACCOUNT'!A317="","",'NEW ACCOUNT'!C317)</f>
        <v/>
      </c>
      <c r="D316" s="35" t="str">
        <f>IF('NEW ACCOUNT'!A317="","",'NEW ACCOUNT'!D317)</f>
        <v/>
      </c>
      <c r="E316" s="35" t="str">
        <f>IF('NEW ACCOUNT'!A317="","",'NEW ACCOUNT'!E317)</f>
        <v/>
      </c>
      <c r="F316" s="35" t="str">
        <f>IF('NEW ACCOUNT'!A317="","",'NEW ACCOUNT'!F317)</f>
        <v/>
      </c>
      <c r="G316" s="35" t="str">
        <f>IF('NEW ACCOUNT'!A317="","",'NEW ACCOUNT'!G317)</f>
        <v/>
      </c>
      <c r="H316" s="35" t="str">
        <f>IF('NEW ACCOUNT'!A317="","",'NEW ACCOUNT'!H317)</f>
        <v/>
      </c>
      <c r="I316" s="35" t="str">
        <f>IF('NEW ACCOUNT'!A317="","",'NEW ACCOUNT'!I317)</f>
        <v/>
      </c>
      <c r="J316" s="35" t="str">
        <f>IF('NEW ACCOUNT'!A317="","",'NEW ACCOUNT'!J317)</f>
        <v/>
      </c>
      <c r="K316" s="36" t="str">
        <f>IFERROR(IF(A316="","",SUMIF(DB_Savings!$A:$A,A316,DB_Savings!$F:$F)),"")</f>
        <v/>
      </c>
      <c r="L316" s="36" t="str">
        <f>IFERROR(IF(A316="","",SUMIF(DB_Withdrawals!$A:$A,A316,DB_Withdrawals!$G:$G)),"")</f>
        <v/>
      </c>
      <c r="M316" s="36" t="str">
        <f>IFERROR(IF(A316="","",IFERROR(H316,0)+IFERROR(SUMIF(DB_Savings!$A:$A,A316,DB_Savings!$F:$F),0)-IFERROR(SUMIF(DB_Withdrawals!$A:$A,A316,DB_Withdrawals!$G:$G),0)),"")</f>
        <v/>
      </c>
      <c r="N316" s="36" t="str">
        <f>IFERROR(IF(A316="","",MAX(0,M316-System_Config!$B$9)),"")</f>
        <v/>
      </c>
    </row>
    <row r="317" spans="1:14" ht="20.100000000000001" customHeight="1" x14ac:dyDescent="0.25">
      <c r="A317" s="37" t="str">
        <f>'NEW ACCOUNT'!A318</f>
        <v/>
      </c>
      <c r="B317" s="38" t="str">
        <f>IF('NEW ACCOUNT'!A318="","",'NEW ACCOUNT'!B318)</f>
        <v/>
      </c>
      <c r="C317" s="38" t="str">
        <f>IF('NEW ACCOUNT'!A318="","",'NEW ACCOUNT'!C318)</f>
        <v/>
      </c>
      <c r="D317" s="38" t="str">
        <f>IF('NEW ACCOUNT'!A318="","",'NEW ACCOUNT'!D318)</f>
        <v/>
      </c>
      <c r="E317" s="38" t="str">
        <f>IF('NEW ACCOUNT'!A318="","",'NEW ACCOUNT'!E318)</f>
        <v/>
      </c>
      <c r="F317" s="38" t="str">
        <f>IF('NEW ACCOUNT'!A318="","",'NEW ACCOUNT'!F318)</f>
        <v/>
      </c>
      <c r="G317" s="38" t="str">
        <f>IF('NEW ACCOUNT'!A318="","",'NEW ACCOUNT'!G318)</f>
        <v/>
      </c>
      <c r="H317" s="38" t="str">
        <f>IF('NEW ACCOUNT'!A318="","",'NEW ACCOUNT'!H318)</f>
        <v/>
      </c>
      <c r="I317" s="38" t="str">
        <f>IF('NEW ACCOUNT'!A318="","",'NEW ACCOUNT'!I318)</f>
        <v/>
      </c>
      <c r="J317" s="38" t="str">
        <f>IF('NEW ACCOUNT'!A318="","",'NEW ACCOUNT'!J318)</f>
        <v/>
      </c>
      <c r="K317" s="39" t="str">
        <f>IFERROR(IF(A317="","",SUMIF(DB_Savings!$A:$A,A317,DB_Savings!$F:$F)),"")</f>
        <v/>
      </c>
      <c r="L317" s="39" t="str">
        <f>IFERROR(IF(A317="","",SUMIF(DB_Withdrawals!$A:$A,A317,DB_Withdrawals!$G:$G)),"")</f>
        <v/>
      </c>
      <c r="M317" s="39" t="str">
        <f>IFERROR(IF(A317="","",IFERROR(H317,0)+IFERROR(SUMIF(DB_Savings!$A:$A,A317,DB_Savings!$F:$F),0)-IFERROR(SUMIF(DB_Withdrawals!$A:$A,A317,DB_Withdrawals!$G:$G),0)),"")</f>
        <v/>
      </c>
      <c r="N317" s="39" t="str">
        <f>IFERROR(IF(A317="","",MAX(0,M317-System_Config!$B$9)),"")</f>
        <v/>
      </c>
    </row>
    <row r="318" spans="1:14" ht="20.100000000000001" customHeight="1" x14ac:dyDescent="0.25">
      <c r="A318" s="34" t="str">
        <f>'NEW ACCOUNT'!A319</f>
        <v/>
      </c>
      <c r="B318" s="35" t="str">
        <f>IF('NEW ACCOUNT'!A319="","",'NEW ACCOUNT'!B319)</f>
        <v/>
      </c>
      <c r="C318" s="35" t="str">
        <f>IF('NEW ACCOUNT'!A319="","",'NEW ACCOUNT'!C319)</f>
        <v/>
      </c>
      <c r="D318" s="35" t="str">
        <f>IF('NEW ACCOUNT'!A319="","",'NEW ACCOUNT'!D319)</f>
        <v/>
      </c>
      <c r="E318" s="35" t="str">
        <f>IF('NEW ACCOUNT'!A319="","",'NEW ACCOUNT'!E319)</f>
        <v/>
      </c>
      <c r="F318" s="35" t="str">
        <f>IF('NEW ACCOUNT'!A319="","",'NEW ACCOUNT'!F319)</f>
        <v/>
      </c>
      <c r="G318" s="35" t="str">
        <f>IF('NEW ACCOUNT'!A319="","",'NEW ACCOUNT'!G319)</f>
        <v/>
      </c>
      <c r="H318" s="35" t="str">
        <f>IF('NEW ACCOUNT'!A319="","",'NEW ACCOUNT'!H319)</f>
        <v/>
      </c>
      <c r="I318" s="35" t="str">
        <f>IF('NEW ACCOUNT'!A319="","",'NEW ACCOUNT'!I319)</f>
        <v/>
      </c>
      <c r="J318" s="35" t="str">
        <f>IF('NEW ACCOUNT'!A319="","",'NEW ACCOUNT'!J319)</f>
        <v/>
      </c>
      <c r="K318" s="36" t="str">
        <f>IFERROR(IF(A318="","",SUMIF(DB_Savings!$A:$A,A318,DB_Savings!$F:$F)),"")</f>
        <v/>
      </c>
      <c r="L318" s="36" t="str">
        <f>IFERROR(IF(A318="","",SUMIF(DB_Withdrawals!$A:$A,A318,DB_Withdrawals!$G:$G)),"")</f>
        <v/>
      </c>
      <c r="M318" s="36" t="str">
        <f>IFERROR(IF(A318="","",IFERROR(H318,0)+IFERROR(SUMIF(DB_Savings!$A:$A,A318,DB_Savings!$F:$F),0)-IFERROR(SUMIF(DB_Withdrawals!$A:$A,A318,DB_Withdrawals!$G:$G),0)),"")</f>
        <v/>
      </c>
      <c r="N318" s="36" t="str">
        <f>IFERROR(IF(A318="","",MAX(0,M318-System_Config!$B$9)),"")</f>
        <v/>
      </c>
    </row>
    <row r="319" spans="1:14" ht="20.100000000000001" customHeight="1" x14ac:dyDescent="0.25">
      <c r="A319" s="37" t="str">
        <f>'NEW ACCOUNT'!A320</f>
        <v/>
      </c>
      <c r="B319" s="38" t="str">
        <f>IF('NEW ACCOUNT'!A320="","",'NEW ACCOUNT'!B320)</f>
        <v/>
      </c>
      <c r="C319" s="38" t="str">
        <f>IF('NEW ACCOUNT'!A320="","",'NEW ACCOUNT'!C320)</f>
        <v/>
      </c>
      <c r="D319" s="38" t="str">
        <f>IF('NEW ACCOUNT'!A320="","",'NEW ACCOUNT'!D320)</f>
        <v/>
      </c>
      <c r="E319" s="38" t="str">
        <f>IF('NEW ACCOUNT'!A320="","",'NEW ACCOUNT'!E320)</f>
        <v/>
      </c>
      <c r="F319" s="38" t="str">
        <f>IF('NEW ACCOUNT'!A320="","",'NEW ACCOUNT'!F320)</f>
        <v/>
      </c>
      <c r="G319" s="38" t="str">
        <f>IF('NEW ACCOUNT'!A320="","",'NEW ACCOUNT'!G320)</f>
        <v/>
      </c>
      <c r="H319" s="38" t="str">
        <f>IF('NEW ACCOUNT'!A320="","",'NEW ACCOUNT'!H320)</f>
        <v/>
      </c>
      <c r="I319" s="38" t="str">
        <f>IF('NEW ACCOUNT'!A320="","",'NEW ACCOUNT'!I320)</f>
        <v/>
      </c>
      <c r="J319" s="38" t="str">
        <f>IF('NEW ACCOUNT'!A320="","",'NEW ACCOUNT'!J320)</f>
        <v/>
      </c>
      <c r="K319" s="39" t="str">
        <f>IFERROR(IF(A319="","",SUMIF(DB_Savings!$A:$A,A319,DB_Savings!$F:$F)),"")</f>
        <v/>
      </c>
      <c r="L319" s="39" t="str">
        <f>IFERROR(IF(A319="","",SUMIF(DB_Withdrawals!$A:$A,A319,DB_Withdrawals!$G:$G)),"")</f>
        <v/>
      </c>
      <c r="M319" s="39" t="str">
        <f>IFERROR(IF(A319="","",IFERROR(H319,0)+IFERROR(SUMIF(DB_Savings!$A:$A,A319,DB_Savings!$F:$F),0)-IFERROR(SUMIF(DB_Withdrawals!$A:$A,A319,DB_Withdrawals!$G:$G),0)),"")</f>
        <v/>
      </c>
      <c r="N319" s="39" t="str">
        <f>IFERROR(IF(A319="","",MAX(0,M319-System_Config!$B$9)),"")</f>
        <v/>
      </c>
    </row>
    <row r="320" spans="1:14" ht="20.100000000000001" customHeight="1" x14ac:dyDescent="0.25">
      <c r="A320" s="34" t="str">
        <f>'NEW ACCOUNT'!A321</f>
        <v/>
      </c>
      <c r="B320" s="35" t="str">
        <f>IF('NEW ACCOUNT'!A321="","",'NEW ACCOUNT'!B321)</f>
        <v/>
      </c>
      <c r="C320" s="35" t="str">
        <f>IF('NEW ACCOUNT'!A321="","",'NEW ACCOUNT'!C321)</f>
        <v/>
      </c>
      <c r="D320" s="35" t="str">
        <f>IF('NEW ACCOUNT'!A321="","",'NEW ACCOUNT'!D321)</f>
        <v/>
      </c>
      <c r="E320" s="35" t="str">
        <f>IF('NEW ACCOUNT'!A321="","",'NEW ACCOUNT'!E321)</f>
        <v/>
      </c>
      <c r="F320" s="35" t="str">
        <f>IF('NEW ACCOUNT'!A321="","",'NEW ACCOUNT'!F321)</f>
        <v/>
      </c>
      <c r="G320" s="35" t="str">
        <f>IF('NEW ACCOUNT'!A321="","",'NEW ACCOUNT'!G321)</f>
        <v/>
      </c>
      <c r="H320" s="35" t="str">
        <f>IF('NEW ACCOUNT'!A321="","",'NEW ACCOUNT'!H321)</f>
        <v/>
      </c>
      <c r="I320" s="35" t="str">
        <f>IF('NEW ACCOUNT'!A321="","",'NEW ACCOUNT'!I321)</f>
        <v/>
      </c>
      <c r="J320" s="35" t="str">
        <f>IF('NEW ACCOUNT'!A321="","",'NEW ACCOUNT'!J321)</f>
        <v/>
      </c>
      <c r="K320" s="36" t="str">
        <f>IFERROR(IF(A320="","",SUMIF(DB_Savings!$A:$A,A320,DB_Savings!$F:$F)),"")</f>
        <v/>
      </c>
      <c r="L320" s="36" t="str">
        <f>IFERROR(IF(A320="","",SUMIF(DB_Withdrawals!$A:$A,A320,DB_Withdrawals!$G:$G)),"")</f>
        <v/>
      </c>
      <c r="M320" s="36" t="str">
        <f>IFERROR(IF(A320="","",IFERROR(H320,0)+IFERROR(SUMIF(DB_Savings!$A:$A,A320,DB_Savings!$F:$F),0)-IFERROR(SUMIF(DB_Withdrawals!$A:$A,A320,DB_Withdrawals!$G:$G),0)),"")</f>
        <v/>
      </c>
      <c r="N320" s="36" t="str">
        <f>IFERROR(IF(A320="","",MAX(0,M320-System_Config!$B$9)),"")</f>
        <v/>
      </c>
    </row>
    <row r="321" spans="1:14" ht="20.100000000000001" customHeight="1" x14ac:dyDescent="0.25">
      <c r="A321" s="37" t="str">
        <f>'NEW ACCOUNT'!A322</f>
        <v/>
      </c>
      <c r="B321" s="38" t="str">
        <f>IF('NEW ACCOUNT'!A322="","",'NEW ACCOUNT'!B322)</f>
        <v/>
      </c>
      <c r="C321" s="38" t="str">
        <f>IF('NEW ACCOUNT'!A322="","",'NEW ACCOUNT'!C322)</f>
        <v/>
      </c>
      <c r="D321" s="38" t="str">
        <f>IF('NEW ACCOUNT'!A322="","",'NEW ACCOUNT'!D322)</f>
        <v/>
      </c>
      <c r="E321" s="38" t="str">
        <f>IF('NEW ACCOUNT'!A322="","",'NEW ACCOUNT'!E322)</f>
        <v/>
      </c>
      <c r="F321" s="38" t="str">
        <f>IF('NEW ACCOUNT'!A322="","",'NEW ACCOUNT'!F322)</f>
        <v/>
      </c>
      <c r="G321" s="38" t="str">
        <f>IF('NEW ACCOUNT'!A322="","",'NEW ACCOUNT'!G322)</f>
        <v/>
      </c>
      <c r="H321" s="38" t="str">
        <f>IF('NEW ACCOUNT'!A322="","",'NEW ACCOUNT'!H322)</f>
        <v/>
      </c>
      <c r="I321" s="38" t="str">
        <f>IF('NEW ACCOUNT'!A322="","",'NEW ACCOUNT'!I322)</f>
        <v/>
      </c>
      <c r="J321" s="38" t="str">
        <f>IF('NEW ACCOUNT'!A322="","",'NEW ACCOUNT'!J322)</f>
        <v/>
      </c>
      <c r="K321" s="39" t="str">
        <f>IFERROR(IF(A321="","",SUMIF(DB_Savings!$A:$A,A321,DB_Savings!$F:$F)),"")</f>
        <v/>
      </c>
      <c r="L321" s="39" t="str">
        <f>IFERROR(IF(A321="","",SUMIF(DB_Withdrawals!$A:$A,A321,DB_Withdrawals!$G:$G)),"")</f>
        <v/>
      </c>
      <c r="M321" s="39" t="str">
        <f>IFERROR(IF(A321="","",IFERROR(H321,0)+IFERROR(SUMIF(DB_Savings!$A:$A,A321,DB_Savings!$F:$F),0)-IFERROR(SUMIF(DB_Withdrawals!$A:$A,A321,DB_Withdrawals!$G:$G),0)),"")</f>
        <v/>
      </c>
      <c r="N321" s="39" t="str">
        <f>IFERROR(IF(A321="","",MAX(0,M321-System_Config!$B$9)),"")</f>
        <v/>
      </c>
    </row>
    <row r="322" spans="1:14" ht="20.100000000000001" customHeight="1" x14ac:dyDescent="0.25">
      <c r="A322" s="34" t="str">
        <f>'NEW ACCOUNT'!A323</f>
        <v/>
      </c>
      <c r="B322" s="35" t="str">
        <f>IF('NEW ACCOUNT'!A323="","",'NEW ACCOUNT'!B323)</f>
        <v/>
      </c>
      <c r="C322" s="35" t="str">
        <f>IF('NEW ACCOUNT'!A323="","",'NEW ACCOUNT'!C323)</f>
        <v/>
      </c>
      <c r="D322" s="35" t="str">
        <f>IF('NEW ACCOUNT'!A323="","",'NEW ACCOUNT'!D323)</f>
        <v/>
      </c>
      <c r="E322" s="35" t="str">
        <f>IF('NEW ACCOUNT'!A323="","",'NEW ACCOUNT'!E323)</f>
        <v/>
      </c>
      <c r="F322" s="35" t="str">
        <f>IF('NEW ACCOUNT'!A323="","",'NEW ACCOUNT'!F323)</f>
        <v/>
      </c>
      <c r="G322" s="35" t="str">
        <f>IF('NEW ACCOUNT'!A323="","",'NEW ACCOUNT'!G323)</f>
        <v/>
      </c>
      <c r="H322" s="35" t="str">
        <f>IF('NEW ACCOUNT'!A323="","",'NEW ACCOUNT'!H323)</f>
        <v/>
      </c>
      <c r="I322" s="35" t="str">
        <f>IF('NEW ACCOUNT'!A323="","",'NEW ACCOUNT'!I323)</f>
        <v/>
      </c>
      <c r="J322" s="35" t="str">
        <f>IF('NEW ACCOUNT'!A323="","",'NEW ACCOUNT'!J323)</f>
        <v/>
      </c>
      <c r="K322" s="36" t="str">
        <f>IFERROR(IF(A322="","",SUMIF(DB_Savings!$A:$A,A322,DB_Savings!$F:$F)),"")</f>
        <v/>
      </c>
      <c r="L322" s="36" t="str">
        <f>IFERROR(IF(A322="","",SUMIF(DB_Withdrawals!$A:$A,A322,DB_Withdrawals!$G:$G)),"")</f>
        <v/>
      </c>
      <c r="M322" s="36" t="str">
        <f>IFERROR(IF(A322="","",IFERROR(H322,0)+IFERROR(SUMIF(DB_Savings!$A:$A,A322,DB_Savings!$F:$F),0)-IFERROR(SUMIF(DB_Withdrawals!$A:$A,A322,DB_Withdrawals!$G:$G),0)),"")</f>
        <v/>
      </c>
      <c r="N322" s="36" t="str">
        <f>IFERROR(IF(A322="","",MAX(0,M322-System_Config!$B$9)),"")</f>
        <v/>
      </c>
    </row>
    <row r="323" spans="1:14" ht="20.100000000000001" customHeight="1" x14ac:dyDescent="0.25">
      <c r="A323" s="37" t="str">
        <f>'NEW ACCOUNT'!A324</f>
        <v/>
      </c>
      <c r="B323" s="38" t="str">
        <f>IF('NEW ACCOUNT'!A324="","",'NEW ACCOUNT'!B324)</f>
        <v/>
      </c>
      <c r="C323" s="38" t="str">
        <f>IF('NEW ACCOUNT'!A324="","",'NEW ACCOUNT'!C324)</f>
        <v/>
      </c>
      <c r="D323" s="38" t="str">
        <f>IF('NEW ACCOUNT'!A324="","",'NEW ACCOUNT'!D324)</f>
        <v/>
      </c>
      <c r="E323" s="38" t="str">
        <f>IF('NEW ACCOUNT'!A324="","",'NEW ACCOUNT'!E324)</f>
        <v/>
      </c>
      <c r="F323" s="38" t="str">
        <f>IF('NEW ACCOUNT'!A324="","",'NEW ACCOUNT'!F324)</f>
        <v/>
      </c>
      <c r="G323" s="38" t="str">
        <f>IF('NEW ACCOUNT'!A324="","",'NEW ACCOUNT'!G324)</f>
        <v/>
      </c>
      <c r="H323" s="38" t="str">
        <f>IF('NEW ACCOUNT'!A324="","",'NEW ACCOUNT'!H324)</f>
        <v/>
      </c>
      <c r="I323" s="38" t="str">
        <f>IF('NEW ACCOUNT'!A324="","",'NEW ACCOUNT'!I324)</f>
        <v/>
      </c>
      <c r="J323" s="38" t="str">
        <f>IF('NEW ACCOUNT'!A324="","",'NEW ACCOUNT'!J324)</f>
        <v/>
      </c>
      <c r="K323" s="39" t="str">
        <f>IFERROR(IF(A323="","",SUMIF(DB_Savings!$A:$A,A323,DB_Savings!$F:$F)),"")</f>
        <v/>
      </c>
      <c r="L323" s="39" t="str">
        <f>IFERROR(IF(A323="","",SUMIF(DB_Withdrawals!$A:$A,A323,DB_Withdrawals!$G:$G)),"")</f>
        <v/>
      </c>
      <c r="M323" s="39" t="str">
        <f>IFERROR(IF(A323="","",IFERROR(H323,0)+IFERROR(SUMIF(DB_Savings!$A:$A,A323,DB_Savings!$F:$F),0)-IFERROR(SUMIF(DB_Withdrawals!$A:$A,A323,DB_Withdrawals!$G:$G),0)),"")</f>
        <v/>
      </c>
      <c r="N323" s="39" t="str">
        <f>IFERROR(IF(A323="","",MAX(0,M323-System_Config!$B$9)),"")</f>
        <v/>
      </c>
    </row>
    <row r="324" spans="1:14" ht="20.100000000000001" customHeight="1" x14ac:dyDescent="0.25">
      <c r="A324" s="34" t="str">
        <f>'NEW ACCOUNT'!A325</f>
        <v/>
      </c>
      <c r="B324" s="35" t="str">
        <f>IF('NEW ACCOUNT'!A325="","",'NEW ACCOUNT'!B325)</f>
        <v/>
      </c>
      <c r="C324" s="35" t="str">
        <f>IF('NEW ACCOUNT'!A325="","",'NEW ACCOUNT'!C325)</f>
        <v/>
      </c>
      <c r="D324" s="35" t="str">
        <f>IF('NEW ACCOUNT'!A325="","",'NEW ACCOUNT'!D325)</f>
        <v/>
      </c>
      <c r="E324" s="35" t="str">
        <f>IF('NEW ACCOUNT'!A325="","",'NEW ACCOUNT'!E325)</f>
        <v/>
      </c>
      <c r="F324" s="35" t="str">
        <f>IF('NEW ACCOUNT'!A325="","",'NEW ACCOUNT'!F325)</f>
        <v/>
      </c>
      <c r="G324" s="35" t="str">
        <f>IF('NEW ACCOUNT'!A325="","",'NEW ACCOUNT'!G325)</f>
        <v/>
      </c>
      <c r="H324" s="35" t="str">
        <f>IF('NEW ACCOUNT'!A325="","",'NEW ACCOUNT'!H325)</f>
        <v/>
      </c>
      <c r="I324" s="35" t="str">
        <f>IF('NEW ACCOUNT'!A325="","",'NEW ACCOUNT'!I325)</f>
        <v/>
      </c>
      <c r="J324" s="35" t="str">
        <f>IF('NEW ACCOUNT'!A325="","",'NEW ACCOUNT'!J325)</f>
        <v/>
      </c>
      <c r="K324" s="36" t="str">
        <f>IFERROR(IF(A324="","",SUMIF(DB_Savings!$A:$A,A324,DB_Savings!$F:$F)),"")</f>
        <v/>
      </c>
      <c r="L324" s="36" t="str">
        <f>IFERROR(IF(A324="","",SUMIF(DB_Withdrawals!$A:$A,A324,DB_Withdrawals!$G:$G)),"")</f>
        <v/>
      </c>
      <c r="M324" s="36" t="str">
        <f>IFERROR(IF(A324="","",IFERROR(H324,0)+IFERROR(SUMIF(DB_Savings!$A:$A,A324,DB_Savings!$F:$F),0)-IFERROR(SUMIF(DB_Withdrawals!$A:$A,A324,DB_Withdrawals!$G:$G),0)),"")</f>
        <v/>
      </c>
      <c r="N324" s="36" t="str">
        <f>IFERROR(IF(A324="","",MAX(0,M324-System_Config!$B$9)),"")</f>
        <v/>
      </c>
    </row>
    <row r="325" spans="1:14" ht="20.100000000000001" customHeight="1" x14ac:dyDescent="0.25">
      <c r="A325" s="37" t="str">
        <f>'NEW ACCOUNT'!A326</f>
        <v/>
      </c>
      <c r="B325" s="38" t="str">
        <f>IF('NEW ACCOUNT'!A326="","",'NEW ACCOUNT'!B326)</f>
        <v/>
      </c>
      <c r="C325" s="38" t="str">
        <f>IF('NEW ACCOUNT'!A326="","",'NEW ACCOUNT'!C326)</f>
        <v/>
      </c>
      <c r="D325" s="38" t="str">
        <f>IF('NEW ACCOUNT'!A326="","",'NEW ACCOUNT'!D326)</f>
        <v/>
      </c>
      <c r="E325" s="38" t="str">
        <f>IF('NEW ACCOUNT'!A326="","",'NEW ACCOUNT'!E326)</f>
        <v/>
      </c>
      <c r="F325" s="38" t="str">
        <f>IF('NEW ACCOUNT'!A326="","",'NEW ACCOUNT'!F326)</f>
        <v/>
      </c>
      <c r="G325" s="38" t="str">
        <f>IF('NEW ACCOUNT'!A326="","",'NEW ACCOUNT'!G326)</f>
        <v/>
      </c>
      <c r="H325" s="38" t="str">
        <f>IF('NEW ACCOUNT'!A326="","",'NEW ACCOUNT'!H326)</f>
        <v/>
      </c>
      <c r="I325" s="38" t="str">
        <f>IF('NEW ACCOUNT'!A326="","",'NEW ACCOUNT'!I326)</f>
        <v/>
      </c>
      <c r="J325" s="38" t="str">
        <f>IF('NEW ACCOUNT'!A326="","",'NEW ACCOUNT'!J326)</f>
        <v/>
      </c>
      <c r="K325" s="39" t="str">
        <f>IFERROR(IF(A325="","",SUMIF(DB_Savings!$A:$A,A325,DB_Savings!$F:$F)),"")</f>
        <v/>
      </c>
      <c r="L325" s="39" t="str">
        <f>IFERROR(IF(A325="","",SUMIF(DB_Withdrawals!$A:$A,A325,DB_Withdrawals!$G:$G)),"")</f>
        <v/>
      </c>
      <c r="M325" s="39" t="str">
        <f>IFERROR(IF(A325="","",IFERROR(H325,0)+IFERROR(SUMIF(DB_Savings!$A:$A,A325,DB_Savings!$F:$F),0)-IFERROR(SUMIF(DB_Withdrawals!$A:$A,A325,DB_Withdrawals!$G:$G),0)),"")</f>
        <v/>
      </c>
      <c r="N325" s="39" t="str">
        <f>IFERROR(IF(A325="","",MAX(0,M325-System_Config!$B$9)),"")</f>
        <v/>
      </c>
    </row>
    <row r="326" spans="1:14" ht="20.100000000000001" customHeight="1" x14ac:dyDescent="0.25">
      <c r="A326" s="34" t="str">
        <f>'NEW ACCOUNT'!A327</f>
        <v/>
      </c>
      <c r="B326" s="35" t="str">
        <f>IF('NEW ACCOUNT'!A327="","",'NEW ACCOUNT'!B327)</f>
        <v/>
      </c>
      <c r="C326" s="35" t="str">
        <f>IF('NEW ACCOUNT'!A327="","",'NEW ACCOUNT'!C327)</f>
        <v/>
      </c>
      <c r="D326" s="35" t="str">
        <f>IF('NEW ACCOUNT'!A327="","",'NEW ACCOUNT'!D327)</f>
        <v/>
      </c>
      <c r="E326" s="35" t="str">
        <f>IF('NEW ACCOUNT'!A327="","",'NEW ACCOUNT'!E327)</f>
        <v/>
      </c>
      <c r="F326" s="35" t="str">
        <f>IF('NEW ACCOUNT'!A327="","",'NEW ACCOUNT'!F327)</f>
        <v/>
      </c>
      <c r="G326" s="35" t="str">
        <f>IF('NEW ACCOUNT'!A327="","",'NEW ACCOUNT'!G327)</f>
        <v/>
      </c>
      <c r="H326" s="35" t="str">
        <f>IF('NEW ACCOUNT'!A327="","",'NEW ACCOUNT'!H327)</f>
        <v/>
      </c>
      <c r="I326" s="35" t="str">
        <f>IF('NEW ACCOUNT'!A327="","",'NEW ACCOUNT'!I327)</f>
        <v/>
      </c>
      <c r="J326" s="35" t="str">
        <f>IF('NEW ACCOUNT'!A327="","",'NEW ACCOUNT'!J327)</f>
        <v/>
      </c>
      <c r="K326" s="36" t="str">
        <f>IFERROR(IF(A326="","",SUMIF(DB_Savings!$A:$A,A326,DB_Savings!$F:$F)),"")</f>
        <v/>
      </c>
      <c r="L326" s="36" t="str">
        <f>IFERROR(IF(A326="","",SUMIF(DB_Withdrawals!$A:$A,A326,DB_Withdrawals!$G:$G)),"")</f>
        <v/>
      </c>
      <c r="M326" s="36" t="str">
        <f>IFERROR(IF(A326="","",IFERROR(H326,0)+IFERROR(SUMIF(DB_Savings!$A:$A,A326,DB_Savings!$F:$F),0)-IFERROR(SUMIF(DB_Withdrawals!$A:$A,A326,DB_Withdrawals!$G:$G),0)),"")</f>
        <v/>
      </c>
      <c r="N326" s="36" t="str">
        <f>IFERROR(IF(A326="","",MAX(0,M326-System_Config!$B$9)),"")</f>
        <v/>
      </c>
    </row>
    <row r="327" spans="1:14" ht="20.100000000000001" customHeight="1" x14ac:dyDescent="0.25">
      <c r="A327" s="37" t="str">
        <f>'NEW ACCOUNT'!A328</f>
        <v/>
      </c>
      <c r="B327" s="38" t="str">
        <f>IF('NEW ACCOUNT'!A328="","",'NEW ACCOUNT'!B328)</f>
        <v/>
      </c>
      <c r="C327" s="38" t="str">
        <f>IF('NEW ACCOUNT'!A328="","",'NEW ACCOUNT'!C328)</f>
        <v/>
      </c>
      <c r="D327" s="38" t="str">
        <f>IF('NEW ACCOUNT'!A328="","",'NEW ACCOUNT'!D328)</f>
        <v/>
      </c>
      <c r="E327" s="38" t="str">
        <f>IF('NEW ACCOUNT'!A328="","",'NEW ACCOUNT'!E328)</f>
        <v/>
      </c>
      <c r="F327" s="38" t="str">
        <f>IF('NEW ACCOUNT'!A328="","",'NEW ACCOUNT'!F328)</f>
        <v/>
      </c>
      <c r="G327" s="38" t="str">
        <f>IF('NEW ACCOUNT'!A328="","",'NEW ACCOUNT'!G328)</f>
        <v/>
      </c>
      <c r="H327" s="38" t="str">
        <f>IF('NEW ACCOUNT'!A328="","",'NEW ACCOUNT'!H328)</f>
        <v/>
      </c>
      <c r="I327" s="38" t="str">
        <f>IF('NEW ACCOUNT'!A328="","",'NEW ACCOUNT'!I328)</f>
        <v/>
      </c>
      <c r="J327" s="38" t="str">
        <f>IF('NEW ACCOUNT'!A328="","",'NEW ACCOUNT'!J328)</f>
        <v/>
      </c>
      <c r="K327" s="39" t="str">
        <f>IFERROR(IF(A327="","",SUMIF(DB_Savings!$A:$A,A327,DB_Savings!$F:$F)),"")</f>
        <v/>
      </c>
      <c r="L327" s="39" t="str">
        <f>IFERROR(IF(A327="","",SUMIF(DB_Withdrawals!$A:$A,A327,DB_Withdrawals!$G:$G)),"")</f>
        <v/>
      </c>
      <c r="M327" s="39" t="str">
        <f>IFERROR(IF(A327="","",IFERROR(H327,0)+IFERROR(SUMIF(DB_Savings!$A:$A,A327,DB_Savings!$F:$F),0)-IFERROR(SUMIF(DB_Withdrawals!$A:$A,A327,DB_Withdrawals!$G:$G),0)),"")</f>
        <v/>
      </c>
      <c r="N327" s="39" t="str">
        <f>IFERROR(IF(A327="","",MAX(0,M327-System_Config!$B$9)),"")</f>
        <v/>
      </c>
    </row>
    <row r="328" spans="1:14" ht="20.100000000000001" customHeight="1" x14ac:dyDescent="0.25">
      <c r="A328" s="34" t="str">
        <f>'NEW ACCOUNT'!A329</f>
        <v/>
      </c>
      <c r="B328" s="35" t="str">
        <f>IF('NEW ACCOUNT'!A329="","",'NEW ACCOUNT'!B329)</f>
        <v/>
      </c>
      <c r="C328" s="35" t="str">
        <f>IF('NEW ACCOUNT'!A329="","",'NEW ACCOUNT'!C329)</f>
        <v/>
      </c>
      <c r="D328" s="35" t="str">
        <f>IF('NEW ACCOUNT'!A329="","",'NEW ACCOUNT'!D329)</f>
        <v/>
      </c>
      <c r="E328" s="35" t="str">
        <f>IF('NEW ACCOUNT'!A329="","",'NEW ACCOUNT'!E329)</f>
        <v/>
      </c>
      <c r="F328" s="35" t="str">
        <f>IF('NEW ACCOUNT'!A329="","",'NEW ACCOUNT'!F329)</f>
        <v/>
      </c>
      <c r="G328" s="35" t="str">
        <f>IF('NEW ACCOUNT'!A329="","",'NEW ACCOUNT'!G329)</f>
        <v/>
      </c>
      <c r="H328" s="35" t="str">
        <f>IF('NEW ACCOUNT'!A329="","",'NEW ACCOUNT'!H329)</f>
        <v/>
      </c>
      <c r="I328" s="35" t="str">
        <f>IF('NEW ACCOUNT'!A329="","",'NEW ACCOUNT'!I329)</f>
        <v/>
      </c>
      <c r="J328" s="35" t="str">
        <f>IF('NEW ACCOUNT'!A329="","",'NEW ACCOUNT'!J329)</f>
        <v/>
      </c>
      <c r="K328" s="36" t="str">
        <f>IFERROR(IF(A328="","",SUMIF(DB_Savings!$A:$A,A328,DB_Savings!$F:$F)),"")</f>
        <v/>
      </c>
      <c r="L328" s="36" t="str">
        <f>IFERROR(IF(A328="","",SUMIF(DB_Withdrawals!$A:$A,A328,DB_Withdrawals!$G:$G)),"")</f>
        <v/>
      </c>
      <c r="M328" s="36" t="str">
        <f>IFERROR(IF(A328="","",IFERROR(H328,0)+IFERROR(SUMIF(DB_Savings!$A:$A,A328,DB_Savings!$F:$F),0)-IFERROR(SUMIF(DB_Withdrawals!$A:$A,A328,DB_Withdrawals!$G:$G),0)),"")</f>
        <v/>
      </c>
      <c r="N328" s="36" t="str">
        <f>IFERROR(IF(A328="","",MAX(0,M328-System_Config!$B$9)),"")</f>
        <v/>
      </c>
    </row>
    <row r="329" spans="1:14" ht="20.100000000000001" customHeight="1" x14ac:dyDescent="0.25">
      <c r="A329" s="37" t="str">
        <f>'NEW ACCOUNT'!A330</f>
        <v/>
      </c>
      <c r="B329" s="38" t="str">
        <f>IF('NEW ACCOUNT'!A330="","",'NEW ACCOUNT'!B330)</f>
        <v/>
      </c>
      <c r="C329" s="38" t="str">
        <f>IF('NEW ACCOUNT'!A330="","",'NEW ACCOUNT'!C330)</f>
        <v/>
      </c>
      <c r="D329" s="38" t="str">
        <f>IF('NEW ACCOUNT'!A330="","",'NEW ACCOUNT'!D330)</f>
        <v/>
      </c>
      <c r="E329" s="38" t="str">
        <f>IF('NEW ACCOUNT'!A330="","",'NEW ACCOUNT'!E330)</f>
        <v/>
      </c>
      <c r="F329" s="38" t="str">
        <f>IF('NEW ACCOUNT'!A330="","",'NEW ACCOUNT'!F330)</f>
        <v/>
      </c>
      <c r="G329" s="38" t="str">
        <f>IF('NEW ACCOUNT'!A330="","",'NEW ACCOUNT'!G330)</f>
        <v/>
      </c>
      <c r="H329" s="38" t="str">
        <f>IF('NEW ACCOUNT'!A330="","",'NEW ACCOUNT'!H330)</f>
        <v/>
      </c>
      <c r="I329" s="38" t="str">
        <f>IF('NEW ACCOUNT'!A330="","",'NEW ACCOUNT'!I330)</f>
        <v/>
      </c>
      <c r="J329" s="38" t="str">
        <f>IF('NEW ACCOUNT'!A330="","",'NEW ACCOUNT'!J330)</f>
        <v/>
      </c>
      <c r="K329" s="39" t="str">
        <f>IFERROR(IF(A329="","",SUMIF(DB_Savings!$A:$A,A329,DB_Savings!$F:$F)),"")</f>
        <v/>
      </c>
      <c r="L329" s="39" t="str">
        <f>IFERROR(IF(A329="","",SUMIF(DB_Withdrawals!$A:$A,A329,DB_Withdrawals!$G:$G)),"")</f>
        <v/>
      </c>
      <c r="M329" s="39" t="str">
        <f>IFERROR(IF(A329="","",IFERROR(H329,0)+IFERROR(SUMIF(DB_Savings!$A:$A,A329,DB_Savings!$F:$F),0)-IFERROR(SUMIF(DB_Withdrawals!$A:$A,A329,DB_Withdrawals!$G:$G),0)),"")</f>
        <v/>
      </c>
      <c r="N329" s="39" t="str">
        <f>IFERROR(IF(A329="","",MAX(0,M329-System_Config!$B$9)),"")</f>
        <v/>
      </c>
    </row>
    <row r="330" spans="1:14" ht="20.100000000000001" customHeight="1" x14ac:dyDescent="0.25">
      <c r="A330" s="34" t="str">
        <f>'NEW ACCOUNT'!A331</f>
        <v/>
      </c>
      <c r="B330" s="35" t="str">
        <f>IF('NEW ACCOUNT'!A331="","",'NEW ACCOUNT'!B331)</f>
        <v/>
      </c>
      <c r="C330" s="35" t="str">
        <f>IF('NEW ACCOUNT'!A331="","",'NEW ACCOUNT'!C331)</f>
        <v/>
      </c>
      <c r="D330" s="35" t="str">
        <f>IF('NEW ACCOUNT'!A331="","",'NEW ACCOUNT'!D331)</f>
        <v/>
      </c>
      <c r="E330" s="35" t="str">
        <f>IF('NEW ACCOUNT'!A331="","",'NEW ACCOUNT'!E331)</f>
        <v/>
      </c>
      <c r="F330" s="35" t="str">
        <f>IF('NEW ACCOUNT'!A331="","",'NEW ACCOUNT'!F331)</f>
        <v/>
      </c>
      <c r="G330" s="35" t="str">
        <f>IF('NEW ACCOUNT'!A331="","",'NEW ACCOUNT'!G331)</f>
        <v/>
      </c>
      <c r="H330" s="35" t="str">
        <f>IF('NEW ACCOUNT'!A331="","",'NEW ACCOUNT'!H331)</f>
        <v/>
      </c>
      <c r="I330" s="35" t="str">
        <f>IF('NEW ACCOUNT'!A331="","",'NEW ACCOUNT'!I331)</f>
        <v/>
      </c>
      <c r="J330" s="35" t="str">
        <f>IF('NEW ACCOUNT'!A331="","",'NEW ACCOUNT'!J331)</f>
        <v/>
      </c>
      <c r="K330" s="36" t="str">
        <f>IFERROR(IF(A330="","",SUMIF(DB_Savings!$A:$A,A330,DB_Savings!$F:$F)),"")</f>
        <v/>
      </c>
      <c r="L330" s="36" t="str">
        <f>IFERROR(IF(A330="","",SUMIF(DB_Withdrawals!$A:$A,A330,DB_Withdrawals!$G:$G)),"")</f>
        <v/>
      </c>
      <c r="M330" s="36" t="str">
        <f>IFERROR(IF(A330="","",IFERROR(H330,0)+IFERROR(SUMIF(DB_Savings!$A:$A,A330,DB_Savings!$F:$F),0)-IFERROR(SUMIF(DB_Withdrawals!$A:$A,A330,DB_Withdrawals!$G:$G),0)),"")</f>
        <v/>
      </c>
      <c r="N330" s="36" t="str">
        <f>IFERROR(IF(A330="","",MAX(0,M330-System_Config!$B$9)),"")</f>
        <v/>
      </c>
    </row>
    <row r="331" spans="1:14" ht="20.100000000000001" customHeight="1" x14ac:dyDescent="0.25">
      <c r="A331" s="37" t="str">
        <f>'NEW ACCOUNT'!A332</f>
        <v/>
      </c>
      <c r="B331" s="38" t="str">
        <f>IF('NEW ACCOUNT'!A332="","",'NEW ACCOUNT'!B332)</f>
        <v/>
      </c>
      <c r="C331" s="38" t="str">
        <f>IF('NEW ACCOUNT'!A332="","",'NEW ACCOUNT'!C332)</f>
        <v/>
      </c>
      <c r="D331" s="38" t="str">
        <f>IF('NEW ACCOUNT'!A332="","",'NEW ACCOUNT'!D332)</f>
        <v/>
      </c>
      <c r="E331" s="38" t="str">
        <f>IF('NEW ACCOUNT'!A332="","",'NEW ACCOUNT'!E332)</f>
        <v/>
      </c>
      <c r="F331" s="38" t="str">
        <f>IF('NEW ACCOUNT'!A332="","",'NEW ACCOUNT'!F332)</f>
        <v/>
      </c>
      <c r="G331" s="38" t="str">
        <f>IF('NEW ACCOUNT'!A332="","",'NEW ACCOUNT'!G332)</f>
        <v/>
      </c>
      <c r="H331" s="38" t="str">
        <f>IF('NEW ACCOUNT'!A332="","",'NEW ACCOUNT'!H332)</f>
        <v/>
      </c>
      <c r="I331" s="38" t="str">
        <f>IF('NEW ACCOUNT'!A332="","",'NEW ACCOUNT'!I332)</f>
        <v/>
      </c>
      <c r="J331" s="38" t="str">
        <f>IF('NEW ACCOUNT'!A332="","",'NEW ACCOUNT'!J332)</f>
        <v/>
      </c>
      <c r="K331" s="39" t="str">
        <f>IFERROR(IF(A331="","",SUMIF(DB_Savings!$A:$A,A331,DB_Savings!$F:$F)),"")</f>
        <v/>
      </c>
      <c r="L331" s="39" t="str">
        <f>IFERROR(IF(A331="","",SUMIF(DB_Withdrawals!$A:$A,A331,DB_Withdrawals!$G:$G)),"")</f>
        <v/>
      </c>
      <c r="M331" s="39" t="str">
        <f>IFERROR(IF(A331="","",IFERROR(H331,0)+IFERROR(SUMIF(DB_Savings!$A:$A,A331,DB_Savings!$F:$F),0)-IFERROR(SUMIF(DB_Withdrawals!$A:$A,A331,DB_Withdrawals!$G:$G),0)),"")</f>
        <v/>
      </c>
      <c r="N331" s="39" t="str">
        <f>IFERROR(IF(A331="","",MAX(0,M331-System_Config!$B$9)),"")</f>
        <v/>
      </c>
    </row>
    <row r="332" spans="1:14" ht="20.100000000000001" customHeight="1" x14ac:dyDescent="0.25">
      <c r="A332" s="34" t="str">
        <f>'NEW ACCOUNT'!A333</f>
        <v/>
      </c>
      <c r="B332" s="35" t="str">
        <f>IF('NEW ACCOUNT'!A333="","",'NEW ACCOUNT'!B333)</f>
        <v/>
      </c>
      <c r="C332" s="35" t="str">
        <f>IF('NEW ACCOUNT'!A333="","",'NEW ACCOUNT'!C333)</f>
        <v/>
      </c>
      <c r="D332" s="35" t="str">
        <f>IF('NEW ACCOUNT'!A333="","",'NEW ACCOUNT'!D333)</f>
        <v/>
      </c>
      <c r="E332" s="35" t="str">
        <f>IF('NEW ACCOUNT'!A333="","",'NEW ACCOUNT'!E333)</f>
        <v/>
      </c>
      <c r="F332" s="35" t="str">
        <f>IF('NEW ACCOUNT'!A333="","",'NEW ACCOUNT'!F333)</f>
        <v/>
      </c>
      <c r="G332" s="35" t="str">
        <f>IF('NEW ACCOUNT'!A333="","",'NEW ACCOUNT'!G333)</f>
        <v/>
      </c>
      <c r="H332" s="35" t="str">
        <f>IF('NEW ACCOUNT'!A333="","",'NEW ACCOUNT'!H333)</f>
        <v/>
      </c>
      <c r="I332" s="35" t="str">
        <f>IF('NEW ACCOUNT'!A333="","",'NEW ACCOUNT'!I333)</f>
        <v/>
      </c>
      <c r="J332" s="35" t="str">
        <f>IF('NEW ACCOUNT'!A333="","",'NEW ACCOUNT'!J333)</f>
        <v/>
      </c>
      <c r="K332" s="36" t="str">
        <f>IFERROR(IF(A332="","",SUMIF(DB_Savings!$A:$A,A332,DB_Savings!$F:$F)),"")</f>
        <v/>
      </c>
      <c r="L332" s="36" t="str">
        <f>IFERROR(IF(A332="","",SUMIF(DB_Withdrawals!$A:$A,A332,DB_Withdrawals!$G:$G)),"")</f>
        <v/>
      </c>
      <c r="M332" s="36" t="str">
        <f>IFERROR(IF(A332="","",IFERROR(H332,0)+IFERROR(SUMIF(DB_Savings!$A:$A,A332,DB_Savings!$F:$F),0)-IFERROR(SUMIF(DB_Withdrawals!$A:$A,A332,DB_Withdrawals!$G:$G),0)),"")</f>
        <v/>
      </c>
      <c r="N332" s="36" t="str">
        <f>IFERROR(IF(A332="","",MAX(0,M332-System_Config!$B$9)),"")</f>
        <v/>
      </c>
    </row>
    <row r="333" spans="1:14" ht="20.100000000000001" customHeight="1" x14ac:dyDescent="0.25">
      <c r="A333" s="37" t="str">
        <f>'NEW ACCOUNT'!A334</f>
        <v/>
      </c>
      <c r="B333" s="38" t="str">
        <f>IF('NEW ACCOUNT'!A334="","",'NEW ACCOUNT'!B334)</f>
        <v/>
      </c>
      <c r="C333" s="38" t="str">
        <f>IF('NEW ACCOUNT'!A334="","",'NEW ACCOUNT'!C334)</f>
        <v/>
      </c>
      <c r="D333" s="38" t="str">
        <f>IF('NEW ACCOUNT'!A334="","",'NEW ACCOUNT'!D334)</f>
        <v/>
      </c>
      <c r="E333" s="38" t="str">
        <f>IF('NEW ACCOUNT'!A334="","",'NEW ACCOUNT'!E334)</f>
        <v/>
      </c>
      <c r="F333" s="38" t="str">
        <f>IF('NEW ACCOUNT'!A334="","",'NEW ACCOUNT'!F334)</f>
        <v/>
      </c>
      <c r="G333" s="38" t="str">
        <f>IF('NEW ACCOUNT'!A334="","",'NEW ACCOUNT'!G334)</f>
        <v/>
      </c>
      <c r="H333" s="38" t="str">
        <f>IF('NEW ACCOUNT'!A334="","",'NEW ACCOUNT'!H334)</f>
        <v/>
      </c>
      <c r="I333" s="38" t="str">
        <f>IF('NEW ACCOUNT'!A334="","",'NEW ACCOUNT'!I334)</f>
        <v/>
      </c>
      <c r="J333" s="38" t="str">
        <f>IF('NEW ACCOUNT'!A334="","",'NEW ACCOUNT'!J334)</f>
        <v/>
      </c>
      <c r="K333" s="39" t="str">
        <f>IFERROR(IF(A333="","",SUMIF(DB_Savings!$A:$A,A333,DB_Savings!$F:$F)),"")</f>
        <v/>
      </c>
      <c r="L333" s="39" t="str">
        <f>IFERROR(IF(A333="","",SUMIF(DB_Withdrawals!$A:$A,A333,DB_Withdrawals!$G:$G)),"")</f>
        <v/>
      </c>
      <c r="M333" s="39" t="str">
        <f>IFERROR(IF(A333="","",IFERROR(H333,0)+IFERROR(SUMIF(DB_Savings!$A:$A,A333,DB_Savings!$F:$F),0)-IFERROR(SUMIF(DB_Withdrawals!$A:$A,A333,DB_Withdrawals!$G:$G),0)),"")</f>
        <v/>
      </c>
      <c r="N333" s="39" t="str">
        <f>IFERROR(IF(A333="","",MAX(0,M333-System_Config!$B$9)),"")</f>
        <v/>
      </c>
    </row>
    <row r="334" spans="1:14" ht="20.100000000000001" customHeight="1" x14ac:dyDescent="0.25">
      <c r="A334" s="34" t="str">
        <f>'NEW ACCOUNT'!A335</f>
        <v/>
      </c>
      <c r="B334" s="35" t="str">
        <f>IF('NEW ACCOUNT'!A335="","",'NEW ACCOUNT'!B335)</f>
        <v/>
      </c>
      <c r="C334" s="35" t="str">
        <f>IF('NEW ACCOUNT'!A335="","",'NEW ACCOUNT'!C335)</f>
        <v/>
      </c>
      <c r="D334" s="35" t="str">
        <f>IF('NEW ACCOUNT'!A335="","",'NEW ACCOUNT'!D335)</f>
        <v/>
      </c>
      <c r="E334" s="35" t="str">
        <f>IF('NEW ACCOUNT'!A335="","",'NEW ACCOUNT'!E335)</f>
        <v/>
      </c>
      <c r="F334" s="35" t="str">
        <f>IF('NEW ACCOUNT'!A335="","",'NEW ACCOUNT'!F335)</f>
        <v/>
      </c>
      <c r="G334" s="35" t="str">
        <f>IF('NEW ACCOUNT'!A335="","",'NEW ACCOUNT'!G335)</f>
        <v/>
      </c>
      <c r="H334" s="35" t="str">
        <f>IF('NEW ACCOUNT'!A335="","",'NEW ACCOUNT'!H335)</f>
        <v/>
      </c>
      <c r="I334" s="35" t="str">
        <f>IF('NEW ACCOUNT'!A335="","",'NEW ACCOUNT'!I335)</f>
        <v/>
      </c>
      <c r="J334" s="35" t="str">
        <f>IF('NEW ACCOUNT'!A335="","",'NEW ACCOUNT'!J335)</f>
        <v/>
      </c>
      <c r="K334" s="36" t="str">
        <f>IFERROR(IF(A334="","",SUMIF(DB_Savings!$A:$A,A334,DB_Savings!$F:$F)),"")</f>
        <v/>
      </c>
      <c r="L334" s="36" t="str">
        <f>IFERROR(IF(A334="","",SUMIF(DB_Withdrawals!$A:$A,A334,DB_Withdrawals!$G:$G)),"")</f>
        <v/>
      </c>
      <c r="M334" s="36" t="str">
        <f>IFERROR(IF(A334="","",IFERROR(H334,0)+IFERROR(SUMIF(DB_Savings!$A:$A,A334,DB_Savings!$F:$F),0)-IFERROR(SUMIF(DB_Withdrawals!$A:$A,A334,DB_Withdrawals!$G:$G),0)),"")</f>
        <v/>
      </c>
      <c r="N334" s="36" t="str">
        <f>IFERROR(IF(A334="","",MAX(0,M334-System_Config!$B$9)),"")</f>
        <v/>
      </c>
    </row>
    <row r="335" spans="1:14" ht="20.100000000000001" customHeight="1" x14ac:dyDescent="0.25">
      <c r="A335" s="37" t="str">
        <f>'NEW ACCOUNT'!A336</f>
        <v/>
      </c>
      <c r="B335" s="38" t="str">
        <f>IF('NEW ACCOUNT'!A336="","",'NEW ACCOUNT'!B336)</f>
        <v/>
      </c>
      <c r="C335" s="38" t="str">
        <f>IF('NEW ACCOUNT'!A336="","",'NEW ACCOUNT'!C336)</f>
        <v/>
      </c>
      <c r="D335" s="38" t="str">
        <f>IF('NEW ACCOUNT'!A336="","",'NEW ACCOUNT'!D336)</f>
        <v/>
      </c>
      <c r="E335" s="38" t="str">
        <f>IF('NEW ACCOUNT'!A336="","",'NEW ACCOUNT'!E336)</f>
        <v/>
      </c>
      <c r="F335" s="38" t="str">
        <f>IF('NEW ACCOUNT'!A336="","",'NEW ACCOUNT'!F336)</f>
        <v/>
      </c>
      <c r="G335" s="38" t="str">
        <f>IF('NEW ACCOUNT'!A336="","",'NEW ACCOUNT'!G336)</f>
        <v/>
      </c>
      <c r="H335" s="38" t="str">
        <f>IF('NEW ACCOUNT'!A336="","",'NEW ACCOUNT'!H336)</f>
        <v/>
      </c>
      <c r="I335" s="38" t="str">
        <f>IF('NEW ACCOUNT'!A336="","",'NEW ACCOUNT'!I336)</f>
        <v/>
      </c>
      <c r="J335" s="38" t="str">
        <f>IF('NEW ACCOUNT'!A336="","",'NEW ACCOUNT'!J336)</f>
        <v/>
      </c>
      <c r="K335" s="39" t="str">
        <f>IFERROR(IF(A335="","",SUMIF(DB_Savings!$A:$A,A335,DB_Savings!$F:$F)),"")</f>
        <v/>
      </c>
      <c r="L335" s="39" t="str">
        <f>IFERROR(IF(A335="","",SUMIF(DB_Withdrawals!$A:$A,A335,DB_Withdrawals!$G:$G)),"")</f>
        <v/>
      </c>
      <c r="M335" s="39" t="str">
        <f>IFERROR(IF(A335="","",IFERROR(H335,0)+IFERROR(SUMIF(DB_Savings!$A:$A,A335,DB_Savings!$F:$F),0)-IFERROR(SUMIF(DB_Withdrawals!$A:$A,A335,DB_Withdrawals!$G:$G),0)),"")</f>
        <v/>
      </c>
      <c r="N335" s="39" t="str">
        <f>IFERROR(IF(A335="","",MAX(0,M335-System_Config!$B$9)),"")</f>
        <v/>
      </c>
    </row>
    <row r="336" spans="1:14" ht="20.100000000000001" customHeight="1" x14ac:dyDescent="0.25">
      <c r="A336" s="34" t="str">
        <f>'NEW ACCOUNT'!A337</f>
        <v/>
      </c>
      <c r="B336" s="35" t="str">
        <f>IF('NEW ACCOUNT'!A337="","",'NEW ACCOUNT'!B337)</f>
        <v/>
      </c>
      <c r="C336" s="35" t="str">
        <f>IF('NEW ACCOUNT'!A337="","",'NEW ACCOUNT'!C337)</f>
        <v/>
      </c>
      <c r="D336" s="35" t="str">
        <f>IF('NEW ACCOUNT'!A337="","",'NEW ACCOUNT'!D337)</f>
        <v/>
      </c>
      <c r="E336" s="35" t="str">
        <f>IF('NEW ACCOUNT'!A337="","",'NEW ACCOUNT'!E337)</f>
        <v/>
      </c>
      <c r="F336" s="35" t="str">
        <f>IF('NEW ACCOUNT'!A337="","",'NEW ACCOUNT'!F337)</f>
        <v/>
      </c>
      <c r="G336" s="35" t="str">
        <f>IF('NEW ACCOUNT'!A337="","",'NEW ACCOUNT'!G337)</f>
        <v/>
      </c>
      <c r="H336" s="35" t="str">
        <f>IF('NEW ACCOUNT'!A337="","",'NEW ACCOUNT'!H337)</f>
        <v/>
      </c>
      <c r="I336" s="35" t="str">
        <f>IF('NEW ACCOUNT'!A337="","",'NEW ACCOUNT'!I337)</f>
        <v/>
      </c>
      <c r="J336" s="35" t="str">
        <f>IF('NEW ACCOUNT'!A337="","",'NEW ACCOUNT'!J337)</f>
        <v/>
      </c>
      <c r="K336" s="36" t="str">
        <f>IFERROR(IF(A336="","",SUMIF(DB_Savings!$A:$A,A336,DB_Savings!$F:$F)),"")</f>
        <v/>
      </c>
      <c r="L336" s="36" t="str">
        <f>IFERROR(IF(A336="","",SUMIF(DB_Withdrawals!$A:$A,A336,DB_Withdrawals!$G:$G)),"")</f>
        <v/>
      </c>
      <c r="M336" s="36" t="str">
        <f>IFERROR(IF(A336="","",IFERROR(H336,0)+IFERROR(SUMIF(DB_Savings!$A:$A,A336,DB_Savings!$F:$F),0)-IFERROR(SUMIF(DB_Withdrawals!$A:$A,A336,DB_Withdrawals!$G:$G),0)),"")</f>
        <v/>
      </c>
      <c r="N336" s="36" t="str">
        <f>IFERROR(IF(A336="","",MAX(0,M336-System_Config!$B$9)),"")</f>
        <v/>
      </c>
    </row>
    <row r="337" spans="1:14" ht="20.100000000000001" customHeight="1" x14ac:dyDescent="0.25">
      <c r="A337" s="37" t="str">
        <f>'NEW ACCOUNT'!A338</f>
        <v/>
      </c>
      <c r="B337" s="38" t="str">
        <f>IF('NEW ACCOUNT'!A338="","",'NEW ACCOUNT'!B338)</f>
        <v/>
      </c>
      <c r="C337" s="38" t="str">
        <f>IF('NEW ACCOUNT'!A338="","",'NEW ACCOUNT'!C338)</f>
        <v/>
      </c>
      <c r="D337" s="38" t="str">
        <f>IF('NEW ACCOUNT'!A338="","",'NEW ACCOUNT'!D338)</f>
        <v/>
      </c>
      <c r="E337" s="38" t="str">
        <f>IF('NEW ACCOUNT'!A338="","",'NEW ACCOUNT'!E338)</f>
        <v/>
      </c>
      <c r="F337" s="38" t="str">
        <f>IF('NEW ACCOUNT'!A338="","",'NEW ACCOUNT'!F338)</f>
        <v/>
      </c>
      <c r="G337" s="38" t="str">
        <f>IF('NEW ACCOUNT'!A338="","",'NEW ACCOUNT'!G338)</f>
        <v/>
      </c>
      <c r="H337" s="38" t="str">
        <f>IF('NEW ACCOUNT'!A338="","",'NEW ACCOUNT'!H338)</f>
        <v/>
      </c>
      <c r="I337" s="38" t="str">
        <f>IF('NEW ACCOUNT'!A338="","",'NEW ACCOUNT'!I338)</f>
        <v/>
      </c>
      <c r="J337" s="38" t="str">
        <f>IF('NEW ACCOUNT'!A338="","",'NEW ACCOUNT'!J338)</f>
        <v/>
      </c>
      <c r="K337" s="39" t="str">
        <f>IFERROR(IF(A337="","",SUMIF(DB_Savings!$A:$A,A337,DB_Savings!$F:$F)),"")</f>
        <v/>
      </c>
      <c r="L337" s="39" t="str">
        <f>IFERROR(IF(A337="","",SUMIF(DB_Withdrawals!$A:$A,A337,DB_Withdrawals!$G:$G)),"")</f>
        <v/>
      </c>
      <c r="M337" s="39" t="str">
        <f>IFERROR(IF(A337="","",IFERROR(H337,0)+IFERROR(SUMIF(DB_Savings!$A:$A,A337,DB_Savings!$F:$F),0)-IFERROR(SUMIF(DB_Withdrawals!$A:$A,A337,DB_Withdrawals!$G:$G),0)),"")</f>
        <v/>
      </c>
      <c r="N337" s="39" t="str">
        <f>IFERROR(IF(A337="","",MAX(0,M337-System_Config!$B$9)),"")</f>
        <v/>
      </c>
    </row>
    <row r="338" spans="1:14" ht="20.100000000000001" customHeight="1" x14ac:dyDescent="0.25">
      <c r="A338" s="34" t="str">
        <f>'NEW ACCOUNT'!A339</f>
        <v/>
      </c>
      <c r="B338" s="35" t="str">
        <f>IF('NEW ACCOUNT'!A339="","",'NEW ACCOUNT'!B339)</f>
        <v/>
      </c>
      <c r="C338" s="35" t="str">
        <f>IF('NEW ACCOUNT'!A339="","",'NEW ACCOUNT'!C339)</f>
        <v/>
      </c>
      <c r="D338" s="35" t="str">
        <f>IF('NEW ACCOUNT'!A339="","",'NEW ACCOUNT'!D339)</f>
        <v/>
      </c>
      <c r="E338" s="35" t="str">
        <f>IF('NEW ACCOUNT'!A339="","",'NEW ACCOUNT'!E339)</f>
        <v/>
      </c>
      <c r="F338" s="35" t="str">
        <f>IF('NEW ACCOUNT'!A339="","",'NEW ACCOUNT'!F339)</f>
        <v/>
      </c>
      <c r="G338" s="35" t="str">
        <f>IF('NEW ACCOUNT'!A339="","",'NEW ACCOUNT'!G339)</f>
        <v/>
      </c>
      <c r="H338" s="35" t="str">
        <f>IF('NEW ACCOUNT'!A339="","",'NEW ACCOUNT'!H339)</f>
        <v/>
      </c>
      <c r="I338" s="35" t="str">
        <f>IF('NEW ACCOUNT'!A339="","",'NEW ACCOUNT'!I339)</f>
        <v/>
      </c>
      <c r="J338" s="35" t="str">
        <f>IF('NEW ACCOUNT'!A339="","",'NEW ACCOUNT'!J339)</f>
        <v/>
      </c>
      <c r="K338" s="36" t="str">
        <f>IFERROR(IF(A338="","",SUMIF(DB_Savings!$A:$A,A338,DB_Savings!$F:$F)),"")</f>
        <v/>
      </c>
      <c r="L338" s="36" t="str">
        <f>IFERROR(IF(A338="","",SUMIF(DB_Withdrawals!$A:$A,A338,DB_Withdrawals!$G:$G)),"")</f>
        <v/>
      </c>
      <c r="M338" s="36" t="str">
        <f>IFERROR(IF(A338="","",IFERROR(H338,0)+IFERROR(SUMIF(DB_Savings!$A:$A,A338,DB_Savings!$F:$F),0)-IFERROR(SUMIF(DB_Withdrawals!$A:$A,A338,DB_Withdrawals!$G:$G),0)),"")</f>
        <v/>
      </c>
      <c r="N338" s="36" t="str">
        <f>IFERROR(IF(A338="","",MAX(0,M338-System_Config!$B$9)),"")</f>
        <v/>
      </c>
    </row>
    <row r="339" spans="1:14" ht="20.100000000000001" customHeight="1" x14ac:dyDescent="0.25">
      <c r="A339" s="37" t="str">
        <f>'NEW ACCOUNT'!A340</f>
        <v/>
      </c>
      <c r="B339" s="38" t="str">
        <f>IF('NEW ACCOUNT'!A340="","",'NEW ACCOUNT'!B340)</f>
        <v/>
      </c>
      <c r="C339" s="38" t="str">
        <f>IF('NEW ACCOUNT'!A340="","",'NEW ACCOUNT'!C340)</f>
        <v/>
      </c>
      <c r="D339" s="38" t="str">
        <f>IF('NEW ACCOUNT'!A340="","",'NEW ACCOUNT'!D340)</f>
        <v/>
      </c>
      <c r="E339" s="38" t="str">
        <f>IF('NEW ACCOUNT'!A340="","",'NEW ACCOUNT'!E340)</f>
        <v/>
      </c>
      <c r="F339" s="38" t="str">
        <f>IF('NEW ACCOUNT'!A340="","",'NEW ACCOUNT'!F340)</f>
        <v/>
      </c>
      <c r="G339" s="38" t="str">
        <f>IF('NEW ACCOUNT'!A340="","",'NEW ACCOUNT'!G340)</f>
        <v/>
      </c>
      <c r="H339" s="38" t="str">
        <f>IF('NEW ACCOUNT'!A340="","",'NEW ACCOUNT'!H340)</f>
        <v/>
      </c>
      <c r="I339" s="38" t="str">
        <f>IF('NEW ACCOUNT'!A340="","",'NEW ACCOUNT'!I340)</f>
        <v/>
      </c>
      <c r="J339" s="38" t="str">
        <f>IF('NEW ACCOUNT'!A340="","",'NEW ACCOUNT'!J340)</f>
        <v/>
      </c>
      <c r="K339" s="39" t="str">
        <f>IFERROR(IF(A339="","",SUMIF(DB_Savings!$A:$A,A339,DB_Savings!$F:$F)),"")</f>
        <v/>
      </c>
      <c r="L339" s="39" t="str">
        <f>IFERROR(IF(A339="","",SUMIF(DB_Withdrawals!$A:$A,A339,DB_Withdrawals!$G:$G)),"")</f>
        <v/>
      </c>
      <c r="M339" s="39" t="str">
        <f>IFERROR(IF(A339="","",IFERROR(H339,0)+IFERROR(SUMIF(DB_Savings!$A:$A,A339,DB_Savings!$F:$F),0)-IFERROR(SUMIF(DB_Withdrawals!$A:$A,A339,DB_Withdrawals!$G:$G),0)),"")</f>
        <v/>
      </c>
      <c r="N339" s="39" t="str">
        <f>IFERROR(IF(A339="","",MAX(0,M339-System_Config!$B$9)),"")</f>
        <v/>
      </c>
    </row>
    <row r="340" spans="1:14" ht="20.100000000000001" customHeight="1" x14ac:dyDescent="0.25">
      <c r="A340" s="34" t="str">
        <f>'NEW ACCOUNT'!A341</f>
        <v/>
      </c>
      <c r="B340" s="35" t="str">
        <f>IF('NEW ACCOUNT'!A341="","",'NEW ACCOUNT'!B341)</f>
        <v/>
      </c>
      <c r="C340" s="35" t="str">
        <f>IF('NEW ACCOUNT'!A341="","",'NEW ACCOUNT'!C341)</f>
        <v/>
      </c>
      <c r="D340" s="35" t="str">
        <f>IF('NEW ACCOUNT'!A341="","",'NEW ACCOUNT'!D341)</f>
        <v/>
      </c>
      <c r="E340" s="35" t="str">
        <f>IF('NEW ACCOUNT'!A341="","",'NEW ACCOUNT'!E341)</f>
        <v/>
      </c>
      <c r="F340" s="35" t="str">
        <f>IF('NEW ACCOUNT'!A341="","",'NEW ACCOUNT'!F341)</f>
        <v/>
      </c>
      <c r="G340" s="35" t="str">
        <f>IF('NEW ACCOUNT'!A341="","",'NEW ACCOUNT'!G341)</f>
        <v/>
      </c>
      <c r="H340" s="35" t="str">
        <f>IF('NEW ACCOUNT'!A341="","",'NEW ACCOUNT'!H341)</f>
        <v/>
      </c>
      <c r="I340" s="35" t="str">
        <f>IF('NEW ACCOUNT'!A341="","",'NEW ACCOUNT'!I341)</f>
        <v/>
      </c>
      <c r="J340" s="35" t="str">
        <f>IF('NEW ACCOUNT'!A341="","",'NEW ACCOUNT'!J341)</f>
        <v/>
      </c>
      <c r="K340" s="36" t="str">
        <f>IFERROR(IF(A340="","",SUMIF(DB_Savings!$A:$A,A340,DB_Savings!$F:$F)),"")</f>
        <v/>
      </c>
      <c r="L340" s="36" t="str">
        <f>IFERROR(IF(A340="","",SUMIF(DB_Withdrawals!$A:$A,A340,DB_Withdrawals!$G:$G)),"")</f>
        <v/>
      </c>
      <c r="M340" s="36" t="str">
        <f>IFERROR(IF(A340="","",IFERROR(H340,0)+IFERROR(SUMIF(DB_Savings!$A:$A,A340,DB_Savings!$F:$F),0)-IFERROR(SUMIF(DB_Withdrawals!$A:$A,A340,DB_Withdrawals!$G:$G),0)),"")</f>
        <v/>
      </c>
      <c r="N340" s="36" t="str">
        <f>IFERROR(IF(A340="","",MAX(0,M340-System_Config!$B$9)),"")</f>
        <v/>
      </c>
    </row>
    <row r="341" spans="1:14" ht="20.100000000000001" customHeight="1" x14ac:dyDescent="0.25">
      <c r="A341" s="37" t="str">
        <f>'NEW ACCOUNT'!A342</f>
        <v/>
      </c>
      <c r="B341" s="38" t="str">
        <f>IF('NEW ACCOUNT'!A342="","",'NEW ACCOUNT'!B342)</f>
        <v/>
      </c>
      <c r="C341" s="38" t="str">
        <f>IF('NEW ACCOUNT'!A342="","",'NEW ACCOUNT'!C342)</f>
        <v/>
      </c>
      <c r="D341" s="38" t="str">
        <f>IF('NEW ACCOUNT'!A342="","",'NEW ACCOUNT'!D342)</f>
        <v/>
      </c>
      <c r="E341" s="38" t="str">
        <f>IF('NEW ACCOUNT'!A342="","",'NEW ACCOUNT'!E342)</f>
        <v/>
      </c>
      <c r="F341" s="38" t="str">
        <f>IF('NEW ACCOUNT'!A342="","",'NEW ACCOUNT'!F342)</f>
        <v/>
      </c>
      <c r="G341" s="38" t="str">
        <f>IF('NEW ACCOUNT'!A342="","",'NEW ACCOUNT'!G342)</f>
        <v/>
      </c>
      <c r="H341" s="38" t="str">
        <f>IF('NEW ACCOUNT'!A342="","",'NEW ACCOUNT'!H342)</f>
        <v/>
      </c>
      <c r="I341" s="38" t="str">
        <f>IF('NEW ACCOUNT'!A342="","",'NEW ACCOUNT'!I342)</f>
        <v/>
      </c>
      <c r="J341" s="38" t="str">
        <f>IF('NEW ACCOUNT'!A342="","",'NEW ACCOUNT'!J342)</f>
        <v/>
      </c>
      <c r="K341" s="39" t="str">
        <f>IFERROR(IF(A341="","",SUMIF(DB_Savings!$A:$A,A341,DB_Savings!$F:$F)),"")</f>
        <v/>
      </c>
      <c r="L341" s="39" t="str">
        <f>IFERROR(IF(A341="","",SUMIF(DB_Withdrawals!$A:$A,A341,DB_Withdrawals!$G:$G)),"")</f>
        <v/>
      </c>
      <c r="M341" s="39" t="str">
        <f>IFERROR(IF(A341="","",IFERROR(H341,0)+IFERROR(SUMIF(DB_Savings!$A:$A,A341,DB_Savings!$F:$F),0)-IFERROR(SUMIF(DB_Withdrawals!$A:$A,A341,DB_Withdrawals!$G:$G),0)),"")</f>
        <v/>
      </c>
      <c r="N341" s="39" t="str">
        <f>IFERROR(IF(A341="","",MAX(0,M341-System_Config!$B$9)),"")</f>
        <v/>
      </c>
    </row>
    <row r="342" spans="1:14" ht="20.100000000000001" customHeight="1" x14ac:dyDescent="0.25">
      <c r="A342" s="34" t="str">
        <f>'NEW ACCOUNT'!A343</f>
        <v/>
      </c>
      <c r="B342" s="35" t="str">
        <f>IF('NEW ACCOUNT'!A343="","",'NEW ACCOUNT'!B343)</f>
        <v/>
      </c>
      <c r="C342" s="35" t="str">
        <f>IF('NEW ACCOUNT'!A343="","",'NEW ACCOUNT'!C343)</f>
        <v/>
      </c>
      <c r="D342" s="35" t="str">
        <f>IF('NEW ACCOUNT'!A343="","",'NEW ACCOUNT'!D343)</f>
        <v/>
      </c>
      <c r="E342" s="35" t="str">
        <f>IF('NEW ACCOUNT'!A343="","",'NEW ACCOUNT'!E343)</f>
        <v/>
      </c>
      <c r="F342" s="35" t="str">
        <f>IF('NEW ACCOUNT'!A343="","",'NEW ACCOUNT'!F343)</f>
        <v/>
      </c>
      <c r="G342" s="35" t="str">
        <f>IF('NEW ACCOUNT'!A343="","",'NEW ACCOUNT'!G343)</f>
        <v/>
      </c>
      <c r="H342" s="35" t="str">
        <f>IF('NEW ACCOUNT'!A343="","",'NEW ACCOUNT'!H343)</f>
        <v/>
      </c>
      <c r="I342" s="35" t="str">
        <f>IF('NEW ACCOUNT'!A343="","",'NEW ACCOUNT'!I343)</f>
        <v/>
      </c>
      <c r="J342" s="35" t="str">
        <f>IF('NEW ACCOUNT'!A343="","",'NEW ACCOUNT'!J343)</f>
        <v/>
      </c>
      <c r="K342" s="36" t="str">
        <f>IFERROR(IF(A342="","",SUMIF(DB_Savings!$A:$A,A342,DB_Savings!$F:$F)),"")</f>
        <v/>
      </c>
      <c r="L342" s="36" t="str">
        <f>IFERROR(IF(A342="","",SUMIF(DB_Withdrawals!$A:$A,A342,DB_Withdrawals!$G:$G)),"")</f>
        <v/>
      </c>
      <c r="M342" s="36" t="str">
        <f>IFERROR(IF(A342="","",IFERROR(H342,0)+IFERROR(SUMIF(DB_Savings!$A:$A,A342,DB_Savings!$F:$F),0)-IFERROR(SUMIF(DB_Withdrawals!$A:$A,A342,DB_Withdrawals!$G:$G),0)),"")</f>
        <v/>
      </c>
      <c r="N342" s="36" t="str">
        <f>IFERROR(IF(A342="","",MAX(0,M342-System_Config!$B$9)),"")</f>
        <v/>
      </c>
    </row>
    <row r="343" spans="1:14" ht="20.100000000000001" customHeight="1" x14ac:dyDescent="0.25">
      <c r="A343" s="37" t="str">
        <f>'NEW ACCOUNT'!A344</f>
        <v/>
      </c>
      <c r="B343" s="38" t="str">
        <f>IF('NEW ACCOUNT'!A344="","",'NEW ACCOUNT'!B344)</f>
        <v/>
      </c>
      <c r="C343" s="38" t="str">
        <f>IF('NEW ACCOUNT'!A344="","",'NEW ACCOUNT'!C344)</f>
        <v/>
      </c>
      <c r="D343" s="38" t="str">
        <f>IF('NEW ACCOUNT'!A344="","",'NEW ACCOUNT'!D344)</f>
        <v/>
      </c>
      <c r="E343" s="38" t="str">
        <f>IF('NEW ACCOUNT'!A344="","",'NEW ACCOUNT'!E344)</f>
        <v/>
      </c>
      <c r="F343" s="38" t="str">
        <f>IF('NEW ACCOUNT'!A344="","",'NEW ACCOUNT'!F344)</f>
        <v/>
      </c>
      <c r="G343" s="38" t="str">
        <f>IF('NEW ACCOUNT'!A344="","",'NEW ACCOUNT'!G344)</f>
        <v/>
      </c>
      <c r="H343" s="38" t="str">
        <f>IF('NEW ACCOUNT'!A344="","",'NEW ACCOUNT'!H344)</f>
        <v/>
      </c>
      <c r="I343" s="38" t="str">
        <f>IF('NEW ACCOUNT'!A344="","",'NEW ACCOUNT'!I344)</f>
        <v/>
      </c>
      <c r="J343" s="38" t="str">
        <f>IF('NEW ACCOUNT'!A344="","",'NEW ACCOUNT'!J344)</f>
        <v/>
      </c>
      <c r="K343" s="39" t="str">
        <f>IFERROR(IF(A343="","",SUMIF(DB_Savings!$A:$A,A343,DB_Savings!$F:$F)),"")</f>
        <v/>
      </c>
      <c r="L343" s="39" t="str">
        <f>IFERROR(IF(A343="","",SUMIF(DB_Withdrawals!$A:$A,A343,DB_Withdrawals!$G:$G)),"")</f>
        <v/>
      </c>
      <c r="M343" s="39" t="str">
        <f>IFERROR(IF(A343="","",IFERROR(H343,0)+IFERROR(SUMIF(DB_Savings!$A:$A,A343,DB_Savings!$F:$F),0)-IFERROR(SUMIF(DB_Withdrawals!$A:$A,A343,DB_Withdrawals!$G:$G),0)),"")</f>
        <v/>
      </c>
      <c r="N343" s="39" t="str">
        <f>IFERROR(IF(A343="","",MAX(0,M343-System_Config!$B$9)),"")</f>
        <v/>
      </c>
    </row>
    <row r="344" spans="1:14" ht="20.100000000000001" customHeight="1" x14ac:dyDescent="0.25">
      <c r="A344" s="34" t="str">
        <f>'NEW ACCOUNT'!A345</f>
        <v/>
      </c>
      <c r="B344" s="35" t="str">
        <f>IF('NEW ACCOUNT'!A345="","",'NEW ACCOUNT'!B345)</f>
        <v/>
      </c>
      <c r="C344" s="35" t="str">
        <f>IF('NEW ACCOUNT'!A345="","",'NEW ACCOUNT'!C345)</f>
        <v/>
      </c>
      <c r="D344" s="35" t="str">
        <f>IF('NEW ACCOUNT'!A345="","",'NEW ACCOUNT'!D345)</f>
        <v/>
      </c>
      <c r="E344" s="35" t="str">
        <f>IF('NEW ACCOUNT'!A345="","",'NEW ACCOUNT'!E345)</f>
        <v/>
      </c>
      <c r="F344" s="35" t="str">
        <f>IF('NEW ACCOUNT'!A345="","",'NEW ACCOUNT'!F345)</f>
        <v/>
      </c>
      <c r="G344" s="35" t="str">
        <f>IF('NEW ACCOUNT'!A345="","",'NEW ACCOUNT'!G345)</f>
        <v/>
      </c>
      <c r="H344" s="35" t="str">
        <f>IF('NEW ACCOUNT'!A345="","",'NEW ACCOUNT'!H345)</f>
        <v/>
      </c>
      <c r="I344" s="35" t="str">
        <f>IF('NEW ACCOUNT'!A345="","",'NEW ACCOUNT'!I345)</f>
        <v/>
      </c>
      <c r="J344" s="35" t="str">
        <f>IF('NEW ACCOUNT'!A345="","",'NEW ACCOUNT'!J345)</f>
        <v/>
      </c>
      <c r="K344" s="36" t="str">
        <f>IFERROR(IF(A344="","",SUMIF(DB_Savings!$A:$A,A344,DB_Savings!$F:$F)),"")</f>
        <v/>
      </c>
      <c r="L344" s="36" t="str">
        <f>IFERROR(IF(A344="","",SUMIF(DB_Withdrawals!$A:$A,A344,DB_Withdrawals!$G:$G)),"")</f>
        <v/>
      </c>
      <c r="M344" s="36" t="str">
        <f>IFERROR(IF(A344="","",IFERROR(H344,0)+IFERROR(SUMIF(DB_Savings!$A:$A,A344,DB_Savings!$F:$F),0)-IFERROR(SUMIF(DB_Withdrawals!$A:$A,A344,DB_Withdrawals!$G:$G),0)),"")</f>
        <v/>
      </c>
      <c r="N344" s="36" t="str">
        <f>IFERROR(IF(A344="","",MAX(0,M344-System_Config!$B$9)),"")</f>
        <v/>
      </c>
    </row>
    <row r="345" spans="1:14" ht="20.100000000000001" customHeight="1" x14ac:dyDescent="0.25">
      <c r="A345" s="37" t="str">
        <f>'NEW ACCOUNT'!A346</f>
        <v/>
      </c>
      <c r="B345" s="38" t="str">
        <f>IF('NEW ACCOUNT'!A346="","",'NEW ACCOUNT'!B346)</f>
        <v/>
      </c>
      <c r="C345" s="38" t="str">
        <f>IF('NEW ACCOUNT'!A346="","",'NEW ACCOUNT'!C346)</f>
        <v/>
      </c>
      <c r="D345" s="38" t="str">
        <f>IF('NEW ACCOUNT'!A346="","",'NEW ACCOUNT'!D346)</f>
        <v/>
      </c>
      <c r="E345" s="38" t="str">
        <f>IF('NEW ACCOUNT'!A346="","",'NEW ACCOUNT'!E346)</f>
        <v/>
      </c>
      <c r="F345" s="38" t="str">
        <f>IF('NEW ACCOUNT'!A346="","",'NEW ACCOUNT'!F346)</f>
        <v/>
      </c>
      <c r="G345" s="38" t="str">
        <f>IF('NEW ACCOUNT'!A346="","",'NEW ACCOUNT'!G346)</f>
        <v/>
      </c>
      <c r="H345" s="38" t="str">
        <f>IF('NEW ACCOUNT'!A346="","",'NEW ACCOUNT'!H346)</f>
        <v/>
      </c>
      <c r="I345" s="38" t="str">
        <f>IF('NEW ACCOUNT'!A346="","",'NEW ACCOUNT'!I346)</f>
        <v/>
      </c>
      <c r="J345" s="38" t="str">
        <f>IF('NEW ACCOUNT'!A346="","",'NEW ACCOUNT'!J346)</f>
        <v/>
      </c>
      <c r="K345" s="39" t="str">
        <f>IFERROR(IF(A345="","",SUMIF(DB_Savings!$A:$A,A345,DB_Savings!$F:$F)),"")</f>
        <v/>
      </c>
      <c r="L345" s="39" t="str">
        <f>IFERROR(IF(A345="","",SUMIF(DB_Withdrawals!$A:$A,A345,DB_Withdrawals!$G:$G)),"")</f>
        <v/>
      </c>
      <c r="M345" s="39" t="str">
        <f>IFERROR(IF(A345="","",IFERROR(H345,0)+IFERROR(SUMIF(DB_Savings!$A:$A,A345,DB_Savings!$F:$F),0)-IFERROR(SUMIF(DB_Withdrawals!$A:$A,A345,DB_Withdrawals!$G:$G),0)),"")</f>
        <v/>
      </c>
      <c r="N345" s="39" t="str">
        <f>IFERROR(IF(A345="","",MAX(0,M345-System_Config!$B$9)),"")</f>
        <v/>
      </c>
    </row>
    <row r="346" spans="1:14" ht="20.100000000000001" customHeight="1" x14ac:dyDescent="0.25">
      <c r="A346" s="34" t="str">
        <f>'NEW ACCOUNT'!A347</f>
        <v/>
      </c>
      <c r="B346" s="35" t="str">
        <f>IF('NEW ACCOUNT'!A347="","",'NEW ACCOUNT'!B347)</f>
        <v/>
      </c>
      <c r="C346" s="35" t="str">
        <f>IF('NEW ACCOUNT'!A347="","",'NEW ACCOUNT'!C347)</f>
        <v/>
      </c>
      <c r="D346" s="35" t="str">
        <f>IF('NEW ACCOUNT'!A347="","",'NEW ACCOUNT'!D347)</f>
        <v/>
      </c>
      <c r="E346" s="35" t="str">
        <f>IF('NEW ACCOUNT'!A347="","",'NEW ACCOUNT'!E347)</f>
        <v/>
      </c>
      <c r="F346" s="35" t="str">
        <f>IF('NEW ACCOUNT'!A347="","",'NEW ACCOUNT'!F347)</f>
        <v/>
      </c>
      <c r="G346" s="35" t="str">
        <f>IF('NEW ACCOUNT'!A347="","",'NEW ACCOUNT'!G347)</f>
        <v/>
      </c>
      <c r="H346" s="35" t="str">
        <f>IF('NEW ACCOUNT'!A347="","",'NEW ACCOUNT'!H347)</f>
        <v/>
      </c>
      <c r="I346" s="35" t="str">
        <f>IF('NEW ACCOUNT'!A347="","",'NEW ACCOUNT'!I347)</f>
        <v/>
      </c>
      <c r="J346" s="35" t="str">
        <f>IF('NEW ACCOUNT'!A347="","",'NEW ACCOUNT'!J347)</f>
        <v/>
      </c>
      <c r="K346" s="36" t="str">
        <f>IFERROR(IF(A346="","",SUMIF(DB_Savings!$A:$A,A346,DB_Savings!$F:$F)),"")</f>
        <v/>
      </c>
      <c r="L346" s="36" t="str">
        <f>IFERROR(IF(A346="","",SUMIF(DB_Withdrawals!$A:$A,A346,DB_Withdrawals!$G:$G)),"")</f>
        <v/>
      </c>
      <c r="M346" s="36" t="str">
        <f>IFERROR(IF(A346="","",IFERROR(H346,0)+IFERROR(SUMIF(DB_Savings!$A:$A,A346,DB_Savings!$F:$F),0)-IFERROR(SUMIF(DB_Withdrawals!$A:$A,A346,DB_Withdrawals!$G:$G),0)),"")</f>
        <v/>
      </c>
      <c r="N346" s="36" t="str">
        <f>IFERROR(IF(A346="","",MAX(0,M346-System_Config!$B$9)),"")</f>
        <v/>
      </c>
    </row>
    <row r="347" spans="1:14" ht="20.100000000000001" customHeight="1" x14ac:dyDescent="0.25">
      <c r="A347" s="37" t="str">
        <f>'NEW ACCOUNT'!A348</f>
        <v/>
      </c>
      <c r="B347" s="38" t="str">
        <f>IF('NEW ACCOUNT'!A348="","",'NEW ACCOUNT'!B348)</f>
        <v/>
      </c>
      <c r="C347" s="38" t="str">
        <f>IF('NEW ACCOUNT'!A348="","",'NEW ACCOUNT'!C348)</f>
        <v/>
      </c>
      <c r="D347" s="38" t="str">
        <f>IF('NEW ACCOUNT'!A348="","",'NEW ACCOUNT'!D348)</f>
        <v/>
      </c>
      <c r="E347" s="38" t="str">
        <f>IF('NEW ACCOUNT'!A348="","",'NEW ACCOUNT'!E348)</f>
        <v/>
      </c>
      <c r="F347" s="38" t="str">
        <f>IF('NEW ACCOUNT'!A348="","",'NEW ACCOUNT'!F348)</f>
        <v/>
      </c>
      <c r="G347" s="38" t="str">
        <f>IF('NEW ACCOUNT'!A348="","",'NEW ACCOUNT'!G348)</f>
        <v/>
      </c>
      <c r="H347" s="38" t="str">
        <f>IF('NEW ACCOUNT'!A348="","",'NEW ACCOUNT'!H348)</f>
        <v/>
      </c>
      <c r="I347" s="38" t="str">
        <f>IF('NEW ACCOUNT'!A348="","",'NEW ACCOUNT'!I348)</f>
        <v/>
      </c>
      <c r="J347" s="38" t="str">
        <f>IF('NEW ACCOUNT'!A348="","",'NEW ACCOUNT'!J348)</f>
        <v/>
      </c>
      <c r="K347" s="39" t="str">
        <f>IFERROR(IF(A347="","",SUMIF(DB_Savings!$A:$A,A347,DB_Savings!$F:$F)),"")</f>
        <v/>
      </c>
      <c r="L347" s="39" t="str">
        <f>IFERROR(IF(A347="","",SUMIF(DB_Withdrawals!$A:$A,A347,DB_Withdrawals!$G:$G)),"")</f>
        <v/>
      </c>
      <c r="M347" s="39" t="str">
        <f>IFERROR(IF(A347="","",IFERROR(H347,0)+IFERROR(SUMIF(DB_Savings!$A:$A,A347,DB_Savings!$F:$F),0)-IFERROR(SUMIF(DB_Withdrawals!$A:$A,A347,DB_Withdrawals!$G:$G),0)),"")</f>
        <v/>
      </c>
      <c r="N347" s="39" t="str">
        <f>IFERROR(IF(A347="","",MAX(0,M347-System_Config!$B$9)),"")</f>
        <v/>
      </c>
    </row>
    <row r="348" spans="1:14" ht="20.100000000000001" customHeight="1" x14ac:dyDescent="0.25">
      <c r="A348" s="34" t="str">
        <f>'NEW ACCOUNT'!A349</f>
        <v/>
      </c>
      <c r="B348" s="35" t="str">
        <f>IF('NEW ACCOUNT'!A349="","",'NEW ACCOUNT'!B349)</f>
        <v/>
      </c>
      <c r="C348" s="35" t="str">
        <f>IF('NEW ACCOUNT'!A349="","",'NEW ACCOUNT'!C349)</f>
        <v/>
      </c>
      <c r="D348" s="35" t="str">
        <f>IF('NEW ACCOUNT'!A349="","",'NEW ACCOUNT'!D349)</f>
        <v/>
      </c>
      <c r="E348" s="35" t="str">
        <f>IF('NEW ACCOUNT'!A349="","",'NEW ACCOUNT'!E349)</f>
        <v/>
      </c>
      <c r="F348" s="35" t="str">
        <f>IF('NEW ACCOUNT'!A349="","",'NEW ACCOUNT'!F349)</f>
        <v/>
      </c>
      <c r="G348" s="35" t="str">
        <f>IF('NEW ACCOUNT'!A349="","",'NEW ACCOUNT'!G349)</f>
        <v/>
      </c>
      <c r="H348" s="35" t="str">
        <f>IF('NEW ACCOUNT'!A349="","",'NEW ACCOUNT'!H349)</f>
        <v/>
      </c>
      <c r="I348" s="35" t="str">
        <f>IF('NEW ACCOUNT'!A349="","",'NEW ACCOUNT'!I349)</f>
        <v/>
      </c>
      <c r="J348" s="35" t="str">
        <f>IF('NEW ACCOUNT'!A349="","",'NEW ACCOUNT'!J349)</f>
        <v/>
      </c>
      <c r="K348" s="36" t="str">
        <f>IFERROR(IF(A348="","",SUMIF(DB_Savings!$A:$A,A348,DB_Savings!$F:$F)),"")</f>
        <v/>
      </c>
      <c r="L348" s="36" t="str">
        <f>IFERROR(IF(A348="","",SUMIF(DB_Withdrawals!$A:$A,A348,DB_Withdrawals!$G:$G)),"")</f>
        <v/>
      </c>
      <c r="M348" s="36" t="str">
        <f>IFERROR(IF(A348="","",IFERROR(H348,0)+IFERROR(SUMIF(DB_Savings!$A:$A,A348,DB_Savings!$F:$F),0)-IFERROR(SUMIF(DB_Withdrawals!$A:$A,A348,DB_Withdrawals!$G:$G),0)),"")</f>
        <v/>
      </c>
      <c r="N348" s="36" t="str">
        <f>IFERROR(IF(A348="","",MAX(0,M348-System_Config!$B$9)),"")</f>
        <v/>
      </c>
    </row>
    <row r="349" spans="1:14" ht="20.100000000000001" customHeight="1" x14ac:dyDescent="0.25">
      <c r="A349" s="37" t="str">
        <f>'NEW ACCOUNT'!A350</f>
        <v/>
      </c>
      <c r="B349" s="38" t="str">
        <f>IF('NEW ACCOUNT'!A350="","",'NEW ACCOUNT'!B350)</f>
        <v/>
      </c>
      <c r="C349" s="38" t="str">
        <f>IF('NEW ACCOUNT'!A350="","",'NEW ACCOUNT'!C350)</f>
        <v/>
      </c>
      <c r="D349" s="38" t="str">
        <f>IF('NEW ACCOUNT'!A350="","",'NEW ACCOUNT'!D350)</f>
        <v/>
      </c>
      <c r="E349" s="38" t="str">
        <f>IF('NEW ACCOUNT'!A350="","",'NEW ACCOUNT'!E350)</f>
        <v/>
      </c>
      <c r="F349" s="38" t="str">
        <f>IF('NEW ACCOUNT'!A350="","",'NEW ACCOUNT'!F350)</f>
        <v/>
      </c>
      <c r="G349" s="38" t="str">
        <f>IF('NEW ACCOUNT'!A350="","",'NEW ACCOUNT'!G350)</f>
        <v/>
      </c>
      <c r="H349" s="38" t="str">
        <f>IF('NEW ACCOUNT'!A350="","",'NEW ACCOUNT'!H350)</f>
        <v/>
      </c>
      <c r="I349" s="38" t="str">
        <f>IF('NEW ACCOUNT'!A350="","",'NEW ACCOUNT'!I350)</f>
        <v/>
      </c>
      <c r="J349" s="38" t="str">
        <f>IF('NEW ACCOUNT'!A350="","",'NEW ACCOUNT'!J350)</f>
        <v/>
      </c>
      <c r="K349" s="39" t="str">
        <f>IFERROR(IF(A349="","",SUMIF(DB_Savings!$A:$A,A349,DB_Savings!$F:$F)),"")</f>
        <v/>
      </c>
      <c r="L349" s="39" t="str">
        <f>IFERROR(IF(A349="","",SUMIF(DB_Withdrawals!$A:$A,A349,DB_Withdrawals!$G:$G)),"")</f>
        <v/>
      </c>
      <c r="M349" s="39" t="str">
        <f>IFERROR(IF(A349="","",IFERROR(H349,0)+IFERROR(SUMIF(DB_Savings!$A:$A,A349,DB_Savings!$F:$F),0)-IFERROR(SUMIF(DB_Withdrawals!$A:$A,A349,DB_Withdrawals!$G:$G),0)),"")</f>
        <v/>
      </c>
      <c r="N349" s="39" t="str">
        <f>IFERROR(IF(A349="","",MAX(0,M349-System_Config!$B$9)),"")</f>
        <v/>
      </c>
    </row>
    <row r="350" spans="1:14" ht="20.100000000000001" customHeight="1" x14ac:dyDescent="0.25">
      <c r="A350" s="34" t="str">
        <f>'NEW ACCOUNT'!A351</f>
        <v/>
      </c>
      <c r="B350" s="35" t="str">
        <f>IF('NEW ACCOUNT'!A351="","",'NEW ACCOUNT'!B351)</f>
        <v/>
      </c>
      <c r="C350" s="35" t="str">
        <f>IF('NEW ACCOUNT'!A351="","",'NEW ACCOUNT'!C351)</f>
        <v/>
      </c>
      <c r="D350" s="35" t="str">
        <f>IF('NEW ACCOUNT'!A351="","",'NEW ACCOUNT'!D351)</f>
        <v/>
      </c>
      <c r="E350" s="35" t="str">
        <f>IF('NEW ACCOUNT'!A351="","",'NEW ACCOUNT'!E351)</f>
        <v/>
      </c>
      <c r="F350" s="35" t="str">
        <f>IF('NEW ACCOUNT'!A351="","",'NEW ACCOUNT'!F351)</f>
        <v/>
      </c>
      <c r="G350" s="35" t="str">
        <f>IF('NEW ACCOUNT'!A351="","",'NEW ACCOUNT'!G351)</f>
        <v/>
      </c>
      <c r="H350" s="35" t="str">
        <f>IF('NEW ACCOUNT'!A351="","",'NEW ACCOUNT'!H351)</f>
        <v/>
      </c>
      <c r="I350" s="35" t="str">
        <f>IF('NEW ACCOUNT'!A351="","",'NEW ACCOUNT'!I351)</f>
        <v/>
      </c>
      <c r="J350" s="35" t="str">
        <f>IF('NEW ACCOUNT'!A351="","",'NEW ACCOUNT'!J351)</f>
        <v/>
      </c>
      <c r="K350" s="36" t="str">
        <f>IFERROR(IF(A350="","",SUMIF(DB_Savings!$A:$A,A350,DB_Savings!$F:$F)),"")</f>
        <v/>
      </c>
      <c r="L350" s="36" t="str">
        <f>IFERROR(IF(A350="","",SUMIF(DB_Withdrawals!$A:$A,A350,DB_Withdrawals!$G:$G)),"")</f>
        <v/>
      </c>
      <c r="M350" s="36" t="str">
        <f>IFERROR(IF(A350="","",IFERROR(H350,0)+IFERROR(SUMIF(DB_Savings!$A:$A,A350,DB_Savings!$F:$F),0)-IFERROR(SUMIF(DB_Withdrawals!$A:$A,A350,DB_Withdrawals!$G:$G),0)),"")</f>
        <v/>
      </c>
      <c r="N350" s="36" t="str">
        <f>IFERROR(IF(A350="","",MAX(0,M350-System_Config!$B$9)),"")</f>
        <v/>
      </c>
    </row>
    <row r="351" spans="1:14" ht="20.100000000000001" customHeight="1" x14ac:dyDescent="0.25">
      <c r="A351" s="37" t="str">
        <f>'NEW ACCOUNT'!A352</f>
        <v/>
      </c>
      <c r="B351" s="38" t="str">
        <f>IF('NEW ACCOUNT'!A352="","",'NEW ACCOUNT'!B352)</f>
        <v/>
      </c>
      <c r="C351" s="38" t="str">
        <f>IF('NEW ACCOUNT'!A352="","",'NEW ACCOUNT'!C352)</f>
        <v/>
      </c>
      <c r="D351" s="38" t="str">
        <f>IF('NEW ACCOUNT'!A352="","",'NEW ACCOUNT'!D352)</f>
        <v/>
      </c>
      <c r="E351" s="38" t="str">
        <f>IF('NEW ACCOUNT'!A352="","",'NEW ACCOUNT'!E352)</f>
        <v/>
      </c>
      <c r="F351" s="38" t="str">
        <f>IF('NEW ACCOUNT'!A352="","",'NEW ACCOUNT'!F352)</f>
        <v/>
      </c>
      <c r="G351" s="38" t="str">
        <f>IF('NEW ACCOUNT'!A352="","",'NEW ACCOUNT'!G352)</f>
        <v/>
      </c>
      <c r="H351" s="38" t="str">
        <f>IF('NEW ACCOUNT'!A352="","",'NEW ACCOUNT'!H352)</f>
        <v/>
      </c>
      <c r="I351" s="38" t="str">
        <f>IF('NEW ACCOUNT'!A352="","",'NEW ACCOUNT'!I352)</f>
        <v/>
      </c>
      <c r="J351" s="38" t="str">
        <f>IF('NEW ACCOUNT'!A352="","",'NEW ACCOUNT'!J352)</f>
        <v/>
      </c>
      <c r="K351" s="39" t="str">
        <f>IFERROR(IF(A351="","",SUMIF(DB_Savings!$A:$A,A351,DB_Savings!$F:$F)),"")</f>
        <v/>
      </c>
      <c r="L351" s="39" t="str">
        <f>IFERROR(IF(A351="","",SUMIF(DB_Withdrawals!$A:$A,A351,DB_Withdrawals!$G:$G)),"")</f>
        <v/>
      </c>
      <c r="M351" s="39" t="str">
        <f>IFERROR(IF(A351="","",IFERROR(H351,0)+IFERROR(SUMIF(DB_Savings!$A:$A,A351,DB_Savings!$F:$F),0)-IFERROR(SUMIF(DB_Withdrawals!$A:$A,A351,DB_Withdrawals!$G:$G),0)),"")</f>
        <v/>
      </c>
      <c r="N351" s="39" t="str">
        <f>IFERROR(IF(A351="","",MAX(0,M351-System_Config!$B$9)),"")</f>
        <v/>
      </c>
    </row>
    <row r="352" spans="1:14" ht="20.100000000000001" customHeight="1" x14ac:dyDescent="0.25">
      <c r="A352" s="34" t="str">
        <f>'NEW ACCOUNT'!A353</f>
        <v/>
      </c>
      <c r="B352" s="35" t="str">
        <f>IF('NEW ACCOUNT'!A353="","",'NEW ACCOUNT'!B353)</f>
        <v/>
      </c>
      <c r="C352" s="35" t="str">
        <f>IF('NEW ACCOUNT'!A353="","",'NEW ACCOUNT'!C353)</f>
        <v/>
      </c>
      <c r="D352" s="35" t="str">
        <f>IF('NEW ACCOUNT'!A353="","",'NEW ACCOUNT'!D353)</f>
        <v/>
      </c>
      <c r="E352" s="35" t="str">
        <f>IF('NEW ACCOUNT'!A353="","",'NEW ACCOUNT'!E353)</f>
        <v/>
      </c>
      <c r="F352" s="35" t="str">
        <f>IF('NEW ACCOUNT'!A353="","",'NEW ACCOUNT'!F353)</f>
        <v/>
      </c>
      <c r="G352" s="35" t="str">
        <f>IF('NEW ACCOUNT'!A353="","",'NEW ACCOUNT'!G353)</f>
        <v/>
      </c>
      <c r="H352" s="35" t="str">
        <f>IF('NEW ACCOUNT'!A353="","",'NEW ACCOUNT'!H353)</f>
        <v/>
      </c>
      <c r="I352" s="35" t="str">
        <f>IF('NEW ACCOUNT'!A353="","",'NEW ACCOUNT'!I353)</f>
        <v/>
      </c>
      <c r="J352" s="35" t="str">
        <f>IF('NEW ACCOUNT'!A353="","",'NEW ACCOUNT'!J353)</f>
        <v/>
      </c>
      <c r="K352" s="36" t="str">
        <f>IFERROR(IF(A352="","",SUMIF(DB_Savings!$A:$A,A352,DB_Savings!$F:$F)),"")</f>
        <v/>
      </c>
      <c r="L352" s="36" t="str">
        <f>IFERROR(IF(A352="","",SUMIF(DB_Withdrawals!$A:$A,A352,DB_Withdrawals!$G:$G)),"")</f>
        <v/>
      </c>
      <c r="M352" s="36" t="str">
        <f>IFERROR(IF(A352="","",IFERROR(H352,0)+IFERROR(SUMIF(DB_Savings!$A:$A,A352,DB_Savings!$F:$F),0)-IFERROR(SUMIF(DB_Withdrawals!$A:$A,A352,DB_Withdrawals!$G:$G),0)),"")</f>
        <v/>
      </c>
      <c r="N352" s="36" t="str">
        <f>IFERROR(IF(A352="","",MAX(0,M352-System_Config!$B$9)),"")</f>
        <v/>
      </c>
    </row>
    <row r="353" spans="1:14" ht="20.100000000000001" customHeight="1" x14ac:dyDescent="0.25">
      <c r="A353" s="37" t="str">
        <f>'NEW ACCOUNT'!A354</f>
        <v/>
      </c>
      <c r="B353" s="38" t="str">
        <f>IF('NEW ACCOUNT'!A354="","",'NEW ACCOUNT'!B354)</f>
        <v/>
      </c>
      <c r="C353" s="38" t="str">
        <f>IF('NEW ACCOUNT'!A354="","",'NEW ACCOUNT'!C354)</f>
        <v/>
      </c>
      <c r="D353" s="38" t="str">
        <f>IF('NEW ACCOUNT'!A354="","",'NEW ACCOUNT'!D354)</f>
        <v/>
      </c>
      <c r="E353" s="38" t="str">
        <f>IF('NEW ACCOUNT'!A354="","",'NEW ACCOUNT'!E354)</f>
        <v/>
      </c>
      <c r="F353" s="38" t="str">
        <f>IF('NEW ACCOUNT'!A354="","",'NEW ACCOUNT'!F354)</f>
        <v/>
      </c>
      <c r="G353" s="38" t="str">
        <f>IF('NEW ACCOUNT'!A354="","",'NEW ACCOUNT'!G354)</f>
        <v/>
      </c>
      <c r="H353" s="38" t="str">
        <f>IF('NEW ACCOUNT'!A354="","",'NEW ACCOUNT'!H354)</f>
        <v/>
      </c>
      <c r="I353" s="38" t="str">
        <f>IF('NEW ACCOUNT'!A354="","",'NEW ACCOUNT'!I354)</f>
        <v/>
      </c>
      <c r="J353" s="38" t="str">
        <f>IF('NEW ACCOUNT'!A354="","",'NEW ACCOUNT'!J354)</f>
        <v/>
      </c>
      <c r="K353" s="39" t="str">
        <f>IFERROR(IF(A353="","",SUMIF(DB_Savings!$A:$A,A353,DB_Savings!$F:$F)),"")</f>
        <v/>
      </c>
      <c r="L353" s="39" t="str">
        <f>IFERROR(IF(A353="","",SUMIF(DB_Withdrawals!$A:$A,A353,DB_Withdrawals!$G:$G)),"")</f>
        <v/>
      </c>
      <c r="M353" s="39" t="str">
        <f>IFERROR(IF(A353="","",IFERROR(H353,0)+IFERROR(SUMIF(DB_Savings!$A:$A,A353,DB_Savings!$F:$F),0)-IFERROR(SUMIF(DB_Withdrawals!$A:$A,A353,DB_Withdrawals!$G:$G),0)),"")</f>
        <v/>
      </c>
      <c r="N353" s="39" t="str">
        <f>IFERROR(IF(A353="","",MAX(0,M353-System_Config!$B$9)),"")</f>
        <v/>
      </c>
    </row>
    <row r="354" spans="1:14" ht="20.100000000000001" customHeight="1" x14ac:dyDescent="0.25">
      <c r="A354" s="34" t="str">
        <f>'NEW ACCOUNT'!A355</f>
        <v/>
      </c>
      <c r="B354" s="35" t="str">
        <f>IF('NEW ACCOUNT'!A355="","",'NEW ACCOUNT'!B355)</f>
        <v/>
      </c>
      <c r="C354" s="35" t="str">
        <f>IF('NEW ACCOUNT'!A355="","",'NEW ACCOUNT'!C355)</f>
        <v/>
      </c>
      <c r="D354" s="35" t="str">
        <f>IF('NEW ACCOUNT'!A355="","",'NEW ACCOUNT'!D355)</f>
        <v/>
      </c>
      <c r="E354" s="35" t="str">
        <f>IF('NEW ACCOUNT'!A355="","",'NEW ACCOUNT'!E355)</f>
        <v/>
      </c>
      <c r="F354" s="35" t="str">
        <f>IF('NEW ACCOUNT'!A355="","",'NEW ACCOUNT'!F355)</f>
        <v/>
      </c>
      <c r="G354" s="35" t="str">
        <f>IF('NEW ACCOUNT'!A355="","",'NEW ACCOUNT'!G355)</f>
        <v/>
      </c>
      <c r="H354" s="35" t="str">
        <f>IF('NEW ACCOUNT'!A355="","",'NEW ACCOUNT'!H355)</f>
        <v/>
      </c>
      <c r="I354" s="35" t="str">
        <f>IF('NEW ACCOUNT'!A355="","",'NEW ACCOUNT'!I355)</f>
        <v/>
      </c>
      <c r="J354" s="35" t="str">
        <f>IF('NEW ACCOUNT'!A355="","",'NEW ACCOUNT'!J355)</f>
        <v/>
      </c>
      <c r="K354" s="36" t="str">
        <f>IFERROR(IF(A354="","",SUMIF(DB_Savings!$A:$A,A354,DB_Savings!$F:$F)),"")</f>
        <v/>
      </c>
      <c r="L354" s="36" t="str">
        <f>IFERROR(IF(A354="","",SUMIF(DB_Withdrawals!$A:$A,A354,DB_Withdrawals!$G:$G)),"")</f>
        <v/>
      </c>
      <c r="M354" s="36" t="str">
        <f>IFERROR(IF(A354="","",IFERROR(H354,0)+IFERROR(SUMIF(DB_Savings!$A:$A,A354,DB_Savings!$F:$F),0)-IFERROR(SUMIF(DB_Withdrawals!$A:$A,A354,DB_Withdrawals!$G:$G),0)),"")</f>
        <v/>
      </c>
      <c r="N354" s="36" t="str">
        <f>IFERROR(IF(A354="","",MAX(0,M354-System_Config!$B$9)),"")</f>
        <v/>
      </c>
    </row>
    <row r="355" spans="1:14" ht="20.100000000000001" customHeight="1" x14ac:dyDescent="0.25">
      <c r="A355" s="37" t="str">
        <f>'NEW ACCOUNT'!A356</f>
        <v/>
      </c>
      <c r="B355" s="38" t="str">
        <f>IF('NEW ACCOUNT'!A356="","",'NEW ACCOUNT'!B356)</f>
        <v/>
      </c>
      <c r="C355" s="38" t="str">
        <f>IF('NEW ACCOUNT'!A356="","",'NEW ACCOUNT'!C356)</f>
        <v/>
      </c>
      <c r="D355" s="38" t="str">
        <f>IF('NEW ACCOUNT'!A356="","",'NEW ACCOUNT'!D356)</f>
        <v/>
      </c>
      <c r="E355" s="38" t="str">
        <f>IF('NEW ACCOUNT'!A356="","",'NEW ACCOUNT'!E356)</f>
        <v/>
      </c>
      <c r="F355" s="38" t="str">
        <f>IF('NEW ACCOUNT'!A356="","",'NEW ACCOUNT'!F356)</f>
        <v/>
      </c>
      <c r="G355" s="38" t="str">
        <f>IF('NEW ACCOUNT'!A356="","",'NEW ACCOUNT'!G356)</f>
        <v/>
      </c>
      <c r="H355" s="38" t="str">
        <f>IF('NEW ACCOUNT'!A356="","",'NEW ACCOUNT'!H356)</f>
        <v/>
      </c>
      <c r="I355" s="38" t="str">
        <f>IF('NEW ACCOUNT'!A356="","",'NEW ACCOUNT'!I356)</f>
        <v/>
      </c>
      <c r="J355" s="38" t="str">
        <f>IF('NEW ACCOUNT'!A356="","",'NEW ACCOUNT'!J356)</f>
        <v/>
      </c>
      <c r="K355" s="39" t="str">
        <f>IFERROR(IF(A355="","",SUMIF(DB_Savings!$A:$A,A355,DB_Savings!$F:$F)),"")</f>
        <v/>
      </c>
      <c r="L355" s="39" t="str">
        <f>IFERROR(IF(A355="","",SUMIF(DB_Withdrawals!$A:$A,A355,DB_Withdrawals!$G:$G)),"")</f>
        <v/>
      </c>
      <c r="M355" s="39" t="str">
        <f>IFERROR(IF(A355="","",IFERROR(H355,0)+IFERROR(SUMIF(DB_Savings!$A:$A,A355,DB_Savings!$F:$F),0)-IFERROR(SUMIF(DB_Withdrawals!$A:$A,A355,DB_Withdrawals!$G:$G),0)),"")</f>
        <v/>
      </c>
      <c r="N355" s="39" t="str">
        <f>IFERROR(IF(A355="","",MAX(0,M355-System_Config!$B$9)),"")</f>
        <v/>
      </c>
    </row>
    <row r="356" spans="1:14" ht="20.100000000000001" customHeight="1" x14ac:dyDescent="0.25">
      <c r="A356" s="34" t="str">
        <f>'NEW ACCOUNT'!A357</f>
        <v/>
      </c>
      <c r="B356" s="35" t="str">
        <f>IF('NEW ACCOUNT'!A357="","",'NEW ACCOUNT'!B357)</f>
        <v/>
      </c>
      <c r="C356" s="35" t="str">
        <f>IF('NEW ACCOUNT'!A357="","",'NEW ACCOUNT'!C357)</f>
        <v/>
      </c>
      <c r="D356" s="35" t="str">
        <f>IF('NEW ACCOUNT'!A357="","",'NEW ACCOUNT'!D357)</f>
        <v/>
      </c>
      <c r="E356" s="35" t="str">
        <f>IF('NEW ACCOUNT'!A357="","",'NEW ACCOUNT'!E357)</f>
        <v/>
      </c>
      <c r="F356" s="35" t="str">
        <f>IF('NEW ACCOUNT'!A357="","",'NEW ACCOUNT'!F357)</f>
        <v/>
      </c>
      <c r="G356" s="35" t="str">
        <f>IF('NEW ACCOUNT'!A357="","",'NEW ACCOUNT'!G357)</f>
        <v/>
      </c>
      <c r="H356" s="35" t="str">
        <f>IF('NEW ACCOUNT'!A357="","",'NEW ACCOUNT'!H357)</f>
        <v/>
      </c>
      <c r="I356" s="35" t="str">
        <f>IF('NEW ACCOUNT'!A357="","",'NEW ACCOUNT'!I357)</f>
        <v/>
      </c>
      <c r="J356" s="35" t="str">
        <f>IF('NEW ACCOUNT'!A357="","",'NEW ACCOUNT'!J357)</f>
        <v/>
      </c>
      <c r="K356" s="36" t="str">
        <f>IFERROR(IF(A356="","",SUMIF(DB_Savings!$A:$A,A356,DB_Savings!$F:$F)),"")</f>
        <v/>
      </c>
      <c r="L356" s="36" t="str">
        <f>IFERROR(IF(A356="","",SUMIF(DB_Withdrawals!$A:$A,A356,DB_Withdrawals!$G:$G)),"")</f>
        <v/>
      </c>
      <c r="M356" s="36" t="str">
        <f>IFERROR(IF(A356="","",IFERROR(H356,0)+IFERROR(SUMIF(DB_Savings!$A:$A,A356,DB_Savings!$F:$F),0)-IFERROR(SUMIF(DB_Withdrawals!$A:$A,A356,DB_Withdrawals!$G:$G),0)),"")</f>
        <v/>
      </c>
      <c r="N356" s="36" t="str">
        <f>IFERROR(IF(A356="","",MAX(0,M356-System_Config!$B$9)),"")</f>
        <v/>
      </c>
    </row>
    <row r="357" spans="1:14" ht="20.100000000000001" customHeight="1" x14ac:dyDescent="0.25">
      <c r="A357" s="37" t="str">
        <f>'NEW ACCOUNT'!A358</f>
        <v/>
      </c>
      <c r="B357" s="38" t="str">
        <f>IF('NEW ACCOUNT'!A358="","",'NEW ACCOUNT'!B358)</f>
        <v/>
      </c>
      <c r="C357" s="38" t="str">
        <f>IF('NEW ACCOUNT'!A358="","",'NEW ACCOUNT'!C358)</f>
        <v/>
      </c>
      <c r="D357" s="38" t="str">
        <f>IF('NEW ACCOUNT'!A358="","",'NEW ACCOUNT'!D358)</f>
        <v/>
      </c>
      <c r="E357" s="38" t="str">
        <f>IF('NEW ACCOUNT'!A358="","",'NEW ACCOUNT'!E358)</f>
        <v/>
      </c>
      <c r="F357" s="38" t="str">
        <f>IF('NEW ACCOUNT'!A358="","",'NEW ACCOUNT'!F358)</f>
        <v/>
      </c>
      <c r="G357" s="38" t="str">
        <f>IF('NEW ACCOUNT'!A358="","",'NEW ACCOUNT'!G358)</f>
        <v/>
      </c>
      <c r="H357" s="38" t="str">
        <f>IF('NEW ACCOUNT'!A358="","",'NEW ACCOUNT'!H358)</f>
        <v/>
      </c>
      <c r="I357" s="38" t="str">
        <f>IF('NEW ACCOUNT'!A358="","",'NEW ACCOUNT'!I358)</f>
        <v/>
      </c>
      <c r="J357" s="38" t="str">
        <f>IF('NEW ACCOUNT'!A358="","",'NEW ACCOUNT'!J358)</f>
        <v/>
      </c>
      <c r="K357" s="39" t="str">
        <f>IFERROR(IF(A357="","",SUMIF(DB_Savings!$A:$A,A357,DB_Savings!$F:$F)),"")</f>
        <v/>
      </c>
      <c r="L357" s="39" t="str">
        <f>IFERROR(IF(A357="","",SUMIF(DB_Withdrawals!$A:$A,A357,DB_Withdrawals!$G:$G)),"")</f>
        <v/>
      </c>
      <c r="M357" s="39" t="str">
        <f>IFERROR(IF(A357="","",IFERROR(H357,0)+IFERROR(SUMIF(DB_Savings!$A:$A,A357,DB_Savings!$F:$F),0)-IFERROR(SUMIF(DB_Withdrawals!$A:$A,A357,DB_Withdrawals!$G:$G),0)),"")</f>
        <v/>
      </c>
      <c r="N357" s="39" t="str">
        <f>IFERROR(IF(A357="","",MAX(0,M357-System_Config!$B$9)),"")</f>
        <v/>
      </c>
    </row>
    <row r="358" spans="1:14" ht="20.100000000000001" customHeight="1" x14ac:dyDescent="0.25">
      <c r="A358" s="34" t="str">
        <f>'NEW ACCOUNT'!A359</f>
        <v/>
      </c>
      <c r="B358" s="35" t="str">
        <f>IF('NEW ACCOUNT'!A359="","",'NEW ACCOUNT'!B359)</f>
        <v/>
      </c>
      <c r="C358" s="35" t="str">
        <f>IF('NEW ACCOUNT'!A359="","",'NEW ACCOUNT'!C359)</f>
        <v/>
      </c>
      <c r="D358" s="35" t="str">
        <f>IF('NEW ACCOUNT'!A359="","",'NEW ACCOUNT'!D359)</f>
        <v/>
      </c>
      <c r="E358" s="35" t="str">
        <f>IF('NEW ACCOUNT'!A359="","",'NEW ACCOUNT'!E359)</f>
        <v/>
      </c>
      <c r="F358" s="35" t="str">
        <f>IF('NEW ACCOUNT'!A359="","",'NEW ACCOUNT'!F359)</f>
        <v/>
      </c>
      <c r="G358" s="35" t="str">
        <f>IF('NEW ACCOUNT'!A359="","",'NEW ACCOUNT'!G359)</f>
        <v/>
      </c>
      <c r="H358" s="35" t="str">
        <f>IF('NEW ACCOUNT'!A359="","",'NEW ACCOUNT'!H359)</f>
        <v/>
      </c>
      <c r="I358" s="35" t="str">
        <f>IF('NEW ACCOUNT'!A359="","",'NEW ACCOUNT'!I359)</f>
        <v/>
      </c>
      <c r="J358" s="35" t="str">
        <f>IF('NEW ACCOUNT'!A359="","",'NEW ACCOUNT'!J359)</f>
        <v/>
      </c>
      <c r="K358" s="36" t="str">
        <f>IFERROR(IF(A358="","",SUMIF(DB_Savings!$A:$A,A358,DB_Savings!$F:$F)),"")</f>
        <v/>
      </c>
      <c r="L358" s="36" t="str">
        <f>IFERROR(IF(A358="","",SUMIF(DB_Withdrawals!$A:$A,A358,DB_Withdrawals!$G:$G)),"")</f>
        <v/>
      </c>
      <c r="M358" s="36" t="str">
        <f>IFERROR(IF(A358="","",IFERROR(H358,0)+IFERROR(SUMIF(DB_Savings!$A:$A,A358,DB_Savings!$F:$F),0)-IFERROR(SUMIF(DB_Withdrawals!$A:$A,A358,DB_Withdrawals!$G:$G),0)),"")</f>
        <v/>
      </c>
      <c r="N358" s="36" t="str">
        <f>IFERROR(IF(A358="","",MAX(0,M358-System_Config!$B$9)),"")</f>
        <v/>
      </c>
    </row>
    <row r="359" spans="1:14" ht="20.100000000000001" customHeight="1" x14ac:dyDescent="0.25">
      <c r="A359" s="37" t="str">
        <f>'NEW ACCOUNT'!A360</f>
        <v/>
      </c>
      <c r="B359" s="38" t="str">
        <f>IF('NEW ACCOUNT'!A360="","",'NEW ACCOUNT'!B360)</f>
        <v/>
      </c>
      <c r="C359" s="38" t="str">
        <f>IF('NEW ACCOUNT'!A360="","",'NEW ACCOUNT'!C360)</f>
        <v/>
      </c>
      <c r="D359" s="38" t="str">
        <f>IF('NEW ACCOUNT'!A360="","",'NEW ACCOUNT'!D360)</f>
        <v/>
      </c>
      <c r="E359" s="38" t="str">
        <f>IF('NEW ACCOUNT'!A360="","",'NEW ACCOUNT'!E360)</f>
        <v/>
      </c>
      <c r="F359" s="38" t="str">
        <f>IF('NEW ACCOUNT'!A360="","",'NEW ACCOUNT'!F360)</f>
        <v/>
      </c>
      <c r="G359" s="38" t="str">
        <f>IF('NEW ACCOUNT'!A360="","",'NEW ACCOUNT'!G360)</f>
        <v/>
      </c>
      <c r="H359" s="38" t="str">
        <f>IF('NEW ACCOUNT'!A360="","",'NEW ACCOUNT'!H360)</f>
        <v/>
      </c>
      <c r="I359" s="38" t="str">
        <f>IF('NEW ACCOUNT'!A360="","",'NEW ACCOUNT'!I360)</f>
        <v/>
      </c>
      <c r="J359" s="38" t="str">
        <f>IF('NEW ACCOUNT'!A360="","",'NEW ACCOUNT'!J360)</f>
        <v/>
      </c>
      <c r="K359" s="39" t="str">
        <f>IFERROR(IF(A359="","",SUMIF(DB_Savings!$A:$A,A359,DB_Savings!$F:$F)),"")</f>
        <v/>
      </c>
      <c r="L359" s="39" t="str">
        <f>IFERROR(IF(A359="","",SUMIF(DB_Withdrawals!$A:$A,A359,DB_Withdrawals!$G:$G)),"")</f>
        <v/>
      </c>
      <c r="M359" s="39" t="str">
        <f>IFERROR(IF(A359="","",IFERROR(H359,0)+IFERROR(SUMIF(DB_Savings!$A:$A,A359,DB_Savings!$F:$F),0)-IFERROR(SUMIF(DB_Withdrawals!$A:$A,A359,DB_Withdrawals!$G:$G),0)),"")</f>
        <v/>
      </c>
      <c r="N359" s="39" t="str">
        <f>IFERROR(IF(A359="","",MAX(0,M359-System_Config!$B$9)),"")</f>
        <v/>
      </c>
    </row>
    <row r="360" spans="1:14" ht="20.100000000000001" customHeight="1" x14ac:dyDescent="0.25">
      <c r="A360" s="34" t="str">
        <f>'NEW ACCOUNT'!A361</f>
        <v/>
      </c>
      <c r="B360" s="35" t="str">
        <f>IF('NEW ACCOUNT'!A361="","",'NEW ACCOUNT'!B361)</f>
        <v/>
      </c>
      <c r="C360" s="35" t="str">
        <f>IF('NEW ACCOUNT'!A361="","",'NEW ACCOUNT'!C361)</f>
        <v/>
      </c>
      <c r="D360" s="35" t="str">
        <f>IF('NEW ACCOUNT'!A361="","",'NEW ACCOUNT'!D361)</f>
        <v/>
      </c>
      <c r="E360" s="35" t="str">
        <f>IF('NEW ACCOUNT'!A361="","",'NEW ACCOUNT'!E361)</f>
        <v/>
      </c>
      <c r="F360" s="35" t="str">
        <f>IF('NEW ACCOUNT'!A361="","",'NEW ACCOUNT'!F361)</f>
        <v/>
      </c>
      <c r="G360" s="35" t="str">
        <f>IF('NEW ACCOUNT'!A361="","",'NEW ACCOUNT'!G361)</f>
        <v/>
      </c>
      <c r="H360" s="35" t="str">
        <f>IF('NEW ACCOUNT'!A361="","",'NEW ACCOUNT'!H361)</f>
        <v/>
      </c>
      <c r="I360" s="35" t="str">
        <f>IF('NEW ACCOUNT'!A361="","",'NEW ACCOUNT'!I361)</f>
        <v/>
      </c>
      <c r="J360" s="35" t="str">
        <f>IF('NEW ACCOUNT'!A361="","",'NEW ACCOUNT'!J361)</f>
        <v/>
      </c>
      <c r="K360" s="36" t="str">
        <f>IFERROR(IF(A360="","",SUMIF(DB_Savings!$A:$A,A360,DB_Savings!$F:$F)),"")</f>
        <v/>
      </c>
      <c r="L360" s="36" t="str">
        <f>IFERROR(IF(A360="","",SUMIF(DB_Withdrawals!$A:$A,A360,DB_Withdrawals!$G:$G)),"")</f>
        <v/>
      </c>
      <c r="M360" s="36" t="str">
        <f>IFERROR(IF(A360="","",IFERROR(H360,0)+IFERROR(SUMIF(DB_Savings!$A:$A,A360,DB_Savings!$F:$F),0)-IFERROR(SUMIF(DB_Withdrawals!$A:$A,A360,DB_Withdrawals!$G:$G),0)),"")</f>
        <v/>
      </c>
      <c r="N360" s="36" t="str">
        <f>IFERROR(IF(A360="","",MAX(0,M360-System_Config!$B$9)),"")</f>
        <v/>
      </c>
    </row>
    <row r="361" spans="1:14" ht="20.100000000000001" customHeight="1" x14ac:dyDescent="0.25">
      <c r="A361" s="37" t="str">
        <f>'NEW ACCOUNT'!A362</f>
        <v/>
      </c>
      <c r="B361" s="38" t="str">
        <f>IF('NEW ACCOUNT'!A362="","",'NEW ACCOUNT'!B362)</f>
        <v/>
      </c>
      <c r="C361" s="38" t="str">
        <f>IF('NEW ACCOUNT'!A362="","",'NEW ACCOUNT'!C362)</f>
        <v/>
      </c>
      <c r="D361" s="38" t="str">
        <f>IF('NEW ACCOUNT'!A362="","",'NEW ACCOUNT'!D362)</f>
        <v/>
      </c>
      <c r="E361" s="38" t="str">
        <f>IF('NEW ACCOUNT'!A362="","",'NEW ACCOUNT'!E362)</f>
        <v/>
      </c>
      <c r="F361" s="38" t="str">
        <f>IF('NEW ACCOUNT'!A362="","",'NEW ACCOUNT'!F362)</f>
        <v/>
      </c>
      <c r="G361" s="38" t="str">
        <f>IF('NEW ACCOUNT'!A362="","",'NEW ACCOUNT'!G362)</f>
        <v/>
      </c>
      <c r="H361" s="38" t="str">
        <f>IF('NEW ACCOUNT'!A362="","",'NEW ACCOUNT'!H362)</f>
        <v/>
      </c>
      <c r="I361" s="38" t="str">
        <f>IF('NEW ACCOUNT'!A362="","",'NEW ACCOUNT'!I362)</f>
        <v/>
      </c>
      <c r="J361" s="38" t="str">
        <f>IF('NEW ACCOUNT'!A362="","",'NEW ACCOUNT'!J362)</f>
        <v/>
      </c>
      <c r="K361" s="39" t="str">
        <f>IFERROR(IF(A361="","",SUMIF(DB_Savings!$A:$A,A361,DB_Savings!$F:$F)),"")</f>
        <v/>
      </c>
      <c r="L361" s="39" t="str">
        <f>IFERROR(IF(A361="","",SUMIF(DB_Withdrawals!$A:$A,A361,DB_Withdrawals!$G:$G)),"")</f>
        <v/>
      </c>
      <c r="M361" s="39" t="str">
        <f>IFERROR(IF(A361="","",IFERROR(H361,0)+IFERROR(SUMIF(DB_Savings!$A:$A,A361,DB_Savings!$F:$F),0)-IFERROR(SUMIF(DB_Withdrawals!$A:$A,A361,DB_Withdrawals!$G:$G),0)),"")</f>
        <v/>
      </c>
      <c r="N361" s="39" t="str">
        <f>IFERROR(IF(A361="","",MAX(0,M361-System_Config!$B$9)),"")</f>
        <v/>
      </c>
    </row>
    <row r="362" spans="1:14" ht="20.100000000000001" customHeight="1" x14ac:dyDescent="0.25">
      <c r="A362" s="34" t="str">
        <f>'NEW ACCOUNT'!A363</f>
        <v/>
      </c>
      <c r="B362" s="35" t="str">
        <f>IF('NEW ACCOUNT'!A363="","",'NEW ACCOUNT'!B363)</f>
        <v/>
      </c>
      <c r="C362" s="35" t="str">
        <f>IF('NEW ACCOUNT'!A363="","",'NEW ACCOUNT'!C363)</f>
        <v/>
      </c>
      <c r="D362" s="35" t="str">
        <f>IF('NEW ACCOUNT'!A363="","",'NEW ACCOUNT'!D363)</f>
        <v/>
      </c>
      <c r="E362" s="35" t="str">
        <f>IF('NEW ACCOUNT'!A363="","",'NEW ACCOUNT'!E363)</f>
        <v/>
      </c>
      <c r="F362" s="35" t="str">
        <f>IF('NEW ACCOUNT'!A363="","",'NEW ACCOUNT'!F363)</f>
        <v/>
      </c>
      <c r="G362" s="35" t="str">
        <f>IF('NEW ACCOUNT'!A363="","",'NEW ACCOUNT'!G363)</f>
        <v/>
      </c>
      <c r="H362" s="35" t="str">
        <f>IF('NEW ACCOUNT'!A363="","",'NEW ACCOUNT'!H363)</f>
        <v/>
      </c>
      <c r="I362" s="35" t="str">
        <f>IF('NEW ACCOUNT'!A363="","",'NEW ACCOUNT'!I363)</f>
        <v/>
      </c>
      <c r="J362" s="35" t="str">
        <f>IF('NEW ACCOUNT'!A363="","",'NEW ACCOUNT'!J363)</f>
        <v/>
      </c>
      <c r="K362" s="36" t="str">
        <f>IFERROR(IF(A362="","",SUMIF(DB_Savings!$A:$A,A362,DB_Savings!$F:$F)),"")</f>
        <v/>
      </c>
      <c r="L362" s="36" t="str">
        <f>IFERROR(IF(A362="","",SUMIF(DB_Withdrawals!$A:$A,A362,DB_Withdrawals!$G:$G)),"")</f>
        <v/>
      </c>
      <c r="M362" s="36" t="str">
        <f>IFERROR(IF(A362="","",IFERROR(H362,0)+IFERROR(SUMIF(DB_Savings!$A:$A,A362,DB_Savings!$F:$F),0)-IFERROR(SUMIF(DB_Withdrawals!$A:$A,A362,DB_Withdrawals!$G:$G),0)),"")</f>
        <v/>
      </c>
      <c r="N362" s="36" t="str">
        <f>IFERROR(IF(A362="","",MAX(0,M362-System_Config!$B$9)),"")</f>
        <v/>
      </c>
    </row>
    <row r="363" spans="1:14" ht="20.100000000000001" customHeight="1" x14ac:dyDescent="0.25">
      <c r="A363" s="37" t="str">
        <f>'NEW ACCOUNT'!A364</f>
        <v/>
      </c>
      <c r="B363" s="38" t="str">
        <f>IF('NEW ACCOUNT'!A364="","",'NEW ACCOUNT'!B364)</f>
        <v/>
      </c>
      <c r="C363" s="38" t="str">
        <f>IF('NEW ACCOUNT'!A364="","",'NEW ACCOUNT'!C364)</f>
        <v/>
      </c>
      <c r="D363" s="38" t="str">
        <f>IF('NEW ACCOUNT'!A364="","",'NEW ACCOUNT'!D364)</f>
        <v/>
      </c>
      <c r="E363" s="38" t="str">
        <f>IF('NEW ACCOUNT'!A364="","",'NEW ACCOUNT'!E364)</f>
        <v/>
      </c>
      <c r="F363" s="38" t="str">
        <f>IF('NEW ACCOUNT'!A364="","",'NEW ACCOUNT'!F364)</f>
        <v/>
      </c>
      <c r="G363" s="38" t="str">
        <f>IF('NEW ACCOUNT'!A364="","",'NEW ACCOUNT'!G364)</f>
        <v/>
      </c>
      <c r="H363" s="38" t="str">
        <f>IF('NEW ACCOUNT'!A364="","",'NEW ACCOUNT'!H364)</f>
        <v/>
      </c>
      <c r="I363" s="38" t="str">
        <f>IF('NEW ACCOUNT'!A364="","",'NEW ACCOUNT'!I364)</f>
        <v/>
      </c>
      <c r="J363" s="38" t="str">
        <f>IF('NEW ACCOUNT'!A364="","",'NEW ACCOUNT'!J364)</f>
        <v/>
      </c>
      <c r="K363" s="39" t="str">
        <f>IFERROR(IF(A363="","",SUMIF(DB_Savings!$A:$A,A363,DB_Savings!$F:$F)),"")</f>
        <v/>
      </c>
      <c r="L363" s="39" t="str">
        <f>IFERROR(IF(A363="","",SUMIF(DB_Withdrawals!$A:$A,A363,DB_Withdrawals!$G:$G)),"")</f>
        <v/>
      </c>
      <c r="M363" s="39" t="str">
        <f>IFERROR(IF(A363="","",IFERROR(H363,0)+IFERROR(SUMIF(DB_Savings!$A:$A,A363,DB_Savings!$F:$F),0)-IFERROR(SUMIF(DB_Withdrawals!$A:$A,A363,DB_Withdrawals!$G:$G),0)),"")</f>
        <v/>
      </c>
      <c r="N363" s="39" t="str">
        <f>IFERROR(IF(A363="","",MAX(0,M363-System_Config!$B$9)),"")</f>
        <v/>
      </c>
    </row>
    <row r="364" spans="1:14" ht="20.100000000000001" customHeight="1" x14ac:dyDescent="0.25">
      <c r="A364" s="34" t="str">
        <f>'NEW ACCOUNT'!A365</f>
        <v/>
      </c>
      <c r="B364" s="35" t="str">
        <f>IF('NEW ACCOUNT'!A365="","",'NEW ACCOUNT'!B365)</f>
        <v/>
      </c>
      <c r="C364" s="35" t="str">
        <f>IF('NEW ACCOUNT'!A365="","",'NEW ACCOUNT'!C365)</f>
        <v/>
      </c>
      <c r="D364" s="35" t="str">
        <f>IF('NEW ACCOUNT'!A365="","",'NEW ACCOUNT'!D365)</f>
        <v/>
      </c>
      <c r="E364" s="35" t="str">
        <f>IF('NEW ACCOUNT'!A365="","",'NEW ACCOUNT'!E365)</f>
        <v/>
      </c>
      <c r="F364" s="35" t="str">
        <f>IF('NEW ACCOUNT'!A365="","",'NEW ACCOUNT'!F365)</f>
        <v/>
      </c>
      <c r="G364" s="35" t="str">
        <f>IF('NEW ACCOUNT'!A365="","",'NEW ACCOUNT'!G365)</f>
        <v/>
      </c>
      <c r="H364" s="35" t="str">
        <f>IF('NEW ACCOUNT'!A365="","",'NEW ACCOUNT'!H365)</f>
        <v/>
      </c>
      <c r="I364" s="35" t="str">
        <f>IF('NEW ACCOUNT'!A365="","",'NEW ACCOUNT'!I365)</f>
        <v/>
      </c>
      <c r="J364" s="35" t="str">
        <f>IF('NEW ACCOUNT'!A365="","",'NEW ACCOUNT'!J365)</f>
        <v/>
      </c>
      <c r="K364" s="36" t="str">
        <f>IFERROR(IF(A364="","",SUMIF(DB_Savings!$A:$A,A364,DB_Savings!$F:$F)),"")</f>
        <v/>
      </c>
      <c r="L364" s="36" t="str">
        <f>IFERROR(IF(A364="","",SUMIF(DB_Withdrawals!$A:$A,A364,DB_Withdrawals!$G:$G)),"")</f>
        <v/>
      </c>
      <c r="M364" s="36" t="str">
        <f>IFERROR(IF(A364="","",IFERROR(H364,0)+IFERROR(SUMIF(DB_Savings!$A:$A,A364,DB_Savings!$F:$F),0)-IFERROR(SUMIF(DB_Withdrawals!$A:$A,A364,DB_Withdrawals!$G:$G),0)),"")</f>
        <v/>
      </c>
      <c r="N364" s="36" t="str">
        <f>IFERROR(IF(A364="","",MAX(0,M364-System_Config!$B$9)),"")</f>
        <v/>
      </c>
    </row>
    <row r="365" spans="1:14" ht="20.100000000000001" customHeight="1" x14ac:dyDescent="0.25">
      <c r="A365" s="37" t="str">
        <f>'NEW ACCOUNT'!A366</f>
        <v/>
      </c>
      <c r="B365" s="38" t="str">
        <f>IF('NEW ACCOUNT'!A366="","",'NEW ACCOUNT'!B366)</f>
        <v/>
      </c>
      <c r="C365" s="38" t="str">
        <f>IF('NEW ACCOUNT'!A366="","",'NEW ACCOUNT'!C366)</f>
        <v/>
      </c>
      <c r="D365" s="38" t="str">
        <f>IF('NEW ACCOUNT'!A366="","",'NEW ACCOUNT'!D366)</f>
        <v/>
      </c>
      <c r="E365" s="38" t="str">
        <f>IF('NEW ACCOUNT'!A366="","",'NEW ACCOUNT'!E366)</f>
        <v/>
      </c>
      <c r="F365" s="38" t="str">
        <f>IF('NEW ACCOUNT'!A366="","",'NEW ACCOUNT'!F366)</f>
        <v/>
      </c>
      <c r="G365" s="38" t="str">
        <f>IF('NEW ACCOUNT'!A366="","",'NEW ACCOUNT'!G366)</f>
        <v/>
      </c>
      <c r="H365" s="38" t="str">
        <f>IF('NEW ACCOUNT'!A366="","",'NEW ACCOUNT'!H366)</f>
        <v/>
      </c>
      <c r="I365" s="38" t="str">
        <f>IF('NEW ACCOUNT'!A366="","",'NEW ACCOUNT'!I366)</f>
        <v/>
      </c>
      <c r="J365" s="38" t="str">
        <f>IF('NEW ACCOUNT'!A366="","",'NEW ACCOUNT'!J366)</f>
        <v/>
      </c>
      <c r="K365" s="39" t="str">
        <f>IFERROR(IF(A365="","",SUMIF(DB_Savings!$A:$A,A365,DB_Savings!$F:$F)),"")</f>
        <v/>
      </c>
      <c r="L365" s="39" t="str">
        <f>IFERROR(IF(A365="","",SUMIF(DB_Withdrawals!$A:$A,A365,DB_Withdrawals!$G:$G)),"")</f>
        <v/>
      </c>
      <c r="M365" s="39" t="str">
        <f>IFERROR(IF(A365="","",IFERROR(H365,0)+IFERROR(SUMIF(DB_Savings!$A:$A,A365,DB_Savings!$F:$F),0)-IFERROR(SUMIF(DB_Withdrawals!$A:$A,A365,DB_Withdrawals!$G:$G),0)),"")</f>
        <v/>
      </c>
      <c r="N365" s="39" t="str">
        <f>IFERROR(IF(A365="","",MAX(0,M365-System_Config!$B$9)),"")</f>
        <v/>
      </c>
    </row>
    <row r="366" spans="1:14" ht="20.100000000000001" customHeight="1" x14ac:dyDescent="0.25">
      <c r="A366" s="34" t="str">
        <f>'NEW ACCOUNT'!A367</f>
        <v/>
      </c>
      <c r="B366" s="35" t="str">
        <f>IF('NEW ACCOUNT'!A367="","",'NEW ACCOUNT'!B367)</f>
        <v/>
      </c>
      <c r="C366" s="35" t="str">
        <f>IF('NEW ACCOUNT'!A367="","",'NEW ACCOUNT'!C367)</f>
        <v/>
      </c>
      <c r="D366" s="35" t="str">
        <f>IF('NEW ACCOUNT'!A367="","",'NEW ACCOUNT'!D367)</f>
        <v/>
      </c>
      <c r="E366" s="35" t="str">
        <f>IF('NEW ACCOUNT'!A367="","",'NEW ACCOUNT'!E367)</f>
        <v/>
      </c>
      <c r="F366" s="35" t="str">
        <f>IF('NEW ACCOUNT'!A367="","",'NEW ACCOUNT'!F367)</f>
        <v/>
      </c>
      <c r="G366" s="35" t="str">
        <f>IF('NEW ACCOUNT'!A367="","",'NEW ACCOUNT'!G367)</f>
        <v/>
      </c>
      <c r="H366" s="35" t="str">
        <f>IF('NEW ACCOUNT'!A367="","",'NEW ACCOUNT'!H367)</f>
        <v/>
      </c>
      <c r="I366" s="35" t="str">
        <f>IF('NEW ACCOUNT'!A367="","",'NEW ACCOUNT'!I367)</f>
        <v/>
      </c>
      <c r="J366" s="35" t="str">
        <f>IF('NEW ACCOUNT'!A367="","",'NEW ACCOUNT'!J367)</f>
        <v/>
      </c>
      <c r="K366" s="36" t="str">
        <f>IFERROR(IF(A366="","",SUMIF(DB_Savings!$A:$A,A366,DB_Savings!$F:$F)),"")</f>
        <v/>
      </c>
      <c r="L366" s="36" t="str">
        <f>IFERROR(IF(A366="","",SUMIF(DB_Withdrawals!$A:$A,A366,DB_Withdrawals!$G:$G)),"")</f>
        <v/>
      </c>
      <c r="M366" s="36" t="str">
        <f>IFERROR(IF(A366="","",IFERROR(H366,0)+IFERROR(SUMIF(DB_Savings!$A:$A,A366,DB_Savings!$F:$F),0)-IFERROR(SUMIF(DB_Withdrawals!$A:$A,A366,DB_Withdrawals!$G:$G),0)),"")</f>
        <v/>
      </c>
      <c r="N366" s="36" t="str">
        <f>IFERROR(IF(A366="","",MAX(0,M366-System_Config!$B$9)),"")</f>
        <v/>
      </c>
    </row>
    <row r="367" spans="1:14" ht="20.100000000000001" customHeight="1" x14ac:dyDescent="0.25">
      <c r="A367" s="37" t="str">
        <f>'NEW ACCOUNT'!A368</f>
        <v/>
      </c>
      <c r="B367" s="38" t="str">
        <f>IF('NEW ACCOUNT'!A368="","",'NEW ACCOUNT'!B368)</f>
        <v/>
      </c>
      <c r="C367" s="38" t="str">
        <f>IF('NEW ACCOUNT'!A368="","",'NEW ACCOUNT'!C368)</f>
        <v/>
      </c>
      <c r="D367" s="38" t="str">
        <f>IF('NEW ACCOUNT'!A368="","",'NEW ACCOUNT'!D368)</f>
        <v/>
      </c>
      <c r="E367" s="38" t="str">
        <f>IF('NEW ACCOUNT'!A368="","",'NEW ACCOUNT'!E368)</f>
        <v/>
      </c>
      <c r="F367" s="38" t="str">
        <f>IF('NEW ACCOUNT'!A368="","",'NEW ACCOUNT'!F368)</f>
        <v/>
      </c>
      <c r="G367" s="38" t="str">
        <f>IF('NEW ACCOUNT'!A368="","",'NEW ACCOUNT'!G368)</f>
        <v/>
      </c>
      <c r="H367" s="38" t="str">
        <f>IF('NEW ACCOUNT'!A368="","",'NEW ACCOUNT'!H368)</f>
        <v/>
      </c>
      <c r="I367" s="38" t="str">
        <f>IF('NEW ACCOUNT'!A368="","",'NEW ACCOUNT'!I368)</f>
        <v/>
      </c>
      <c r="J367" s="38" t="str">
        <f>IF('NEW ACCOUNT'!A368="","",'NEW ACCOUNT'!J368)</f>
        <v/>
      </c>
      <c r="K367" s="39" t="str">
        <f>IFERROR(IF(A367="","",SUMIF(DB_Savings!$A:$A,A367,DB_Savings!$F:$F)),"")</f>
        <v/>
      </c>
      <c r="L367" s="39" t="str">
        <f>IFERROR(IF(A367="","",SUMIF(DB_Withdrawals!$A:$A,A367,DB_Withdrawals!$G:$G)),"")</f>
        <v/>
      </c>
      <c r="M367" s="39" t="str">
        <f>IFERROR(IF(A367="","",IFERROR(H367,0)+IFERROR(SUMIF(DB_Savings!$A:$A,A367,DB_Savings!$F:$F),0)-IFERROR(SUMIF(DB_Withdrawals!$A:$A,A367,DB_Withdrawals!$G:$G),0)),"")</f>
        <v/>
      </c>
      <c r="N367" s="39" t="str">
        <f>IFERROR(IF(A367="","",MAX(0,M367-System_Config!$B$9)),"")</f>
        <v/>
      </c>
    </row>
    <row r="368" spans="1:14" ht="20.100000000000001" customHeight="1" x14ac:dyDescent="0.25">
      <c r="A368" s="34" t="str">
        <f>'NEW ACCOUNT'!A369</f>
        <v/>
      </c>
      <c r="B368" s="35" t="str">
        <f>IF('NEW ACCOUNT'!A369="","",'NEW ACCOUNT'!B369)</f>
        <v/>
      </c>
      <c r="C368" s="35" t="str">
        <f>IF('NEW ACCOUNT'!A369="","",'NEW ACCOUNT'!C369)</f>
        <v/>
      </c>
      <c r="D368" s="35" t="str">
        <f>IF('NEW ACCOUNT'!A369="","",'NEW ACCOUNT'!D369)</f>
        <v/>
      </c>
      <c r="E368" s="35" t="str">
        <f>IF('NEW ACCOUNT'!A369="","",'NEW ACCOUNT'!E369)</f>
        <v/>
      </c>
      <c r="F368" s="35" t="str">
        <f>IF('NEW ACCOUNT'!A369="","",'NEW ACCOUNT'!F369)</f>
        <v/>
      </c>
      <c r="G368" s="35" t="str">
        <f>IF('NEW ACCOUNT'!A369="","",'NEW ACCOUNT'!G369)</f>
        <v/>
      </c>
      <c r="H368" s="35" t="str">
        <f>IF('NEW ACCOUNT'!A369="","",'NEW ACCOUNT'!H369)</f>
        <v/>
      </c>
      <c r="I368" s="35" t="str">
        <f>IF('NEW ACCOUNT'!A369="","",'NEW ACCOUNT'!I369)</f>
        <v/>
      </c>
      <c r="J368" s="35" t="str">
        <f>IF('NEW ACCOUNT'!A369="","",'NEW ACCOUNT'!J369)</f>
        <v/>
      </c>
      <c r="K368" s="36" t="str">
        <f>IFERROR(IF(A368="","",SUMIF(DB_Savings!$A:$A,A368,DB_Savings!$F:$F)),"")</f>
        <v/>
      </c>
      <c r="L368" s="36" t="str">
        <f>IFERROR(IF(A368="","",SUMIF(DB_Withdrawals!$A:$A,A368,DB_Withdrawals!$G:$G)),"")</f>
        <v/>
      </c>
      <c r="M368" s="36" t="str">
        <f>IFERROR(IF(A368="","",IFERROR(H368,0)+IFERROR(SUMIF(DB_Savings!$A:$A,A368,DB_Savings!$F:$F),0)-IFERROR(SUMIF(DB_Withdrawals!$A:$A,A368,DB_Withdrawals!$G:$G),0)),"")</f>
        <v/>
      </c>
      <c r="N368" s="36" t="str">
        <f>IFERROR(IF(A368="","",MAX(0,M368-System_Config!$B$9)),"")</f>
        <v/>
      </c>
    </row>
    <row r="369" spans="1:14" ht="20.100000000000001" customHeight="1" x14ac:dyDescent="0.25">
      <c r="A369" s="37" t="str">
        <f>'NEW ACCOUNT'!A370</f>
        <v/>
      </c>
      <c r="B369" s="38" t="str">
        <f>IF('NEW ACCOUNT'!A370="","",'NEW ACCOUNT'!B370)</f>
        <v/>
      </c>
      <c r="C369" s="38" t="str">
        <f>IF('NEW ACCOUNT'!A370="","",'NEW ACCOUNT'!C370)</f>
        <v/>
      </c>
      <c r="D369" s="38" t="str">
        <f>IF('NEW ACCOUNT'!A370="","",'NEW ACCOUNT'!D370)</f>
        <v/>
      </c>
      <c r="E369" s="38" t="str">
        <f>IF('NEW ACCOUNT'!A370="","",'NEW ACCOUNT'!E370)</f>
        <v/>
      </c>
      <c r="F369" s="38" t="str">
        <f>IF('NEW ACCOUNT'!A370="","",'NEW ACCOUNT'!F370)</f>
        <v/>
      </c>
      <c r="G369" s="38" t="str">
        <f>IF('NEW ACCOUNT'!A370="","",'NEW ACCOUNT'!G370)</f>
        <v/>
      </c>
      <c r="H369" s="38" t="str">
        <f>IF('NEW ACCOUNT'!A370="","",'NEW ACCOUNT'!H370)</f>
        <v/>
      </c>
      <c r="I369" s="38" t="str">
        <f>IF('NEW ACCOUNT'!A370="","",'NEW ACCOUNT'!I370)</f>
        <v/>
      </c>
      <c r="J369" s="38" t="str">
        <f>IF('NEW ACCOUNT'!A370="","",'NEW ACCOUNT'!J370)</f>
        <v/>
      </c>
      <c r="K369" s="39" t="str">
        <f>IFERROR(IF(A369="","",SUMIF(DB_Savings!$A:$A,A369,DB_Savings!$F:$F)),"")</f>
        <v/>
      </c>
      <c r="L369" s="39" t="str">
        <f>IFERROR(IF(A369="","",SUMIF(DB_Withdrawals!$A:$A,A369,DB_Withdrawals!$G:$G)),"")</f>
        <v/>
      </c>
      <c r="M369" s="39" t="str">
        <f>IFERROR(IF(A369="","",IFERROR(H369,0)+IFERROR(SUMIF(DB_Savings!$A:$A,A369,DB_Savings!$F:$F),0)-IFERROR(SUMIF(DB_Withdrawals!$A:$A,A369,DB_Withdrawals!$G:$G),0)),"")</f>
        <v/>
      </c>
      <c r="N369" s="39" t="str">
        <f>IFERROR(IF(A369="","",MAX(0,M369-System_Config!$B$9)),"")</f>
        <v/>
      </c>
    </row>
    <row r="370" spans="1:14" ht="20.100000000000001" customHeight="1" x14ac:dyDescent="0.25">
      <c r="A370" s="34" t="str">
        <f>'NEW ACCOUNT'!A371</f>
        <v/>
      </c>
      <c r="B370" s="35" t="str">
        <f>IF('NEW ACCOUNT'!A371="","",'NEW ACCOUNT'!B371)</f>
        <v/>
      </c>
      <c r="C370" s="35" t="str">
        <f>IF('NEW ACCOUNT'!A371="","",'NEW ACCOUNT'!C371)</f>
        <v/>
      </c>
      <c r="D370" s="35" t="str">
        <f>IF('NEW ACCOUNT'!A371="","",'NEW ACCOUNT'!D371)</f>
        <v/>
      </c>
      <c r="E370" s="35" t="str">
        <f>IF('NEW ACCOUNT'!A371="","",'NEW ACCOUNT'!E371)</f>
        <v/>
      </c>
      <c r="F370" s="35" t="str">
        <f>IF('NEW ACCOUNT'!A371="","",'NEW ACCOUNT'!F371)</f>
        <v/>
      </c>
      <c r="G370" s="35" t="str">
        <f>IF('NEW ACCOUNT'!A371="","",'NEW ACCOUNT'!G371)</f>
        <v/>
      </c>
      <c r="H370" s="35" t="str">
        <f>IF('NEW ACCOUNT'!A371="","",'NEW ACCOUNT'!H371)</f>
        <v/>
      </c>
      <c r="I370" s="35" t="str">
        <f>IF('NEW ACCOUNT'!A371="","",'NEW ACCOUNT'!I371)</f>
        <v/>
      </c>
      <c r="J370" s="35" t="str">
        <f>IF('NEW ACCOUNT'!A371="","",'NEW ACCOUNT'!J371)</f>
        <v/>
      </c>
      <c r="K370" s="36" t="str">
        <f>IFERROR(IF(A370="","",SUMIF(DB_Savings!$A:$A,A370,DB_Savings!$F:$F)),"")</f>
        <v/>
      </c>
      <c r="L370" s="36" t="str">
        <f>IFERROR(IF(A370="","",SUMIF(DB_Withdrawals!$A:$A,A370,DB_Withdrawals!$G:$G)),"")</f>
        <v/>
      </c>
      <c r="M370" s="36" t="str">
        <f>IFERROR(IF(A370="","",IFERROR(H370,0)+IFERROR(SUMIF(DB_Savings!$A:$A,A370,DB_Savings!$F:$F),0)-IFERROR(SUMIF(DB_Withdrawals!$A:$A,A370,DB_Withdrawals!$G:$G),0)),"")</f>
        <v/>
      </c>
      <c r="N370" s="36" t="str">
        <f>IFERROR(IF(A370="","",MAX(0,M370-System_Config!$B$9)),"")</f>
        <v/>
      </c>
    </row>
    <row r="371" spans="1:14" ht="20.100000000000001" customHeight="1" x14ac:dyDescent="0.25">
      <c r="A371" s="37" t="str">
        <f>'NEW ACCOUNT'!A372</f>
        <v/>
      </c>
      <c r="B371" s="38" t="str">
        <f>IF('NEW ACCOUNT'!A372="","",'NEW ACCOUNT'!B372)</f>
        <v/>
      </c>
      <c r="C371" s="38" t="str">
        <f>IF('NEW ACCOUNT'!A372="","",'NEW ACCOUNT'!C372)</f>
        <v/>
      </c>
      <c r="D371" s="38" t="str">
        <f>IF('NEW ACCOUNT'!A372="","",'NEW ACCOUNT'!D372)</f>
        <v/>
      </c>
      <c r="E371" s="38" t="str">
        <f>IF('NEW ACCOUNT'!A372="","",'NEW ACCOUNT'!E372)</f>
        <v/>
      </c>
      <c r="F371" s="38" t="str">
        <f>IF('NEW ACCOUNT'!A372="","",'NEW ACCOUNT'!F372)</f>
        <v/>
      </c>
      <c r="G371" s="38" t="str">
        <f>IF('NEW ACCOUNT'!A372="","",'NEW ACCOUNT'!G372)</f>
        <v/>
      </c>
      <c r="H371" s="38" t="str">
        <f>IF('NEW ACCOUNT'!A372="","",'NEW ACCOUNT'!H372)</f>
        <v/>
      </c>
      <c r="I371" s="38" t="str">
        <f>IF('NEW ACCOUNT'!A372="","",'NEW ACCOUNT'!I372)</f>
        <v/>
      </c>
      <c r="J371" s="38" t="str">
        <f>IF('NEW ACCOUNT'!A372="","",'NEW ACCOUNT'!J372)</f>
        <v/>
      </c>
      <c r="K371" s="39" t="str">
        <f>IFERROR(IF(A371="","",SUMIF(DB_Savings!$A:$A,A371,DB_Savings!$F:$F)),"")</f>
        <v/>
      </c>
      <c r="L371" s="39" t="str">
        <f>IFERROR(IF(A371="","",SUMIF(DB_Withdrawals!$A:$A,A371,DB_Withdrawals!$G:$G)),"")</f>
        <v/>
      </c>
      <c r="M371" s="39" t="str">
        <f>IFERROR(IF(A371="","",IFERROR(H371,0)+IFERROR(SUMIF(DB_Savings!$A:$A,A371,DB_Savings!$F:$F),0)-IFERROR(SUMIF(DB_Withdrawals!$A:$A,A371,DB_Withdrawals!$G:$G),0)),"")</f>
        <v/>
      </c>
      <c r="N371" s="39" t="str">
        <f>IFERROR(IF(A371="","",MAX(0,M371-System_Config!$B$9)),"")</f>
        <v/>
      </c>
    </row>
    <row r="372" spans="1:14" ht="20.100000000000001" customHeight="1" x14ac:dyDescent="0.25">
      <c r="A372" s="34" t="str">
        <f>'NEW ACCOUNT'!A373</f>
        <v/>
      </c>
      <c r="B372" s="35" t="str">
        <f>IF('NEW ACCOUNT'!A373="","",'NEW ACCOUNT'!B373)</f>
        <v/>
      </c>
      <c r="C372" s="35" t="str">
        <f>IF('NEW ACCOUNT'!A373="","",'NEW ACCOUNT'!C373)</f>
        <v/>
      </c>
      <c r="D372" s="35" t="str">
        <f>IF('NEW ACCOUNT'!A373="","",'NEW ACCOUNT'!D373)</f>
        <v/>
      </c>
      <c r="E372" s="35" t="str">
        <f>IF('NEW ACCOUNT'!A373="","",'NEW ACCOUNT'!E373)</f>
        <v/>
      </c>
      <c r="F372" s="35" t="str">
        <f>IF('NEW ACCOUNT'!A373="","",'NEW ACCOUNT'!F373)</f>
        <v/>
      </c>
      <c r="G372" s="35" t="str">
        <f>IF('NEW ACCOUNT'!A373="","",'NEW ACCOUNT'!G373)</f>
        <v/>
      </c>
      <c r="H372" s="35" t="str">
        <f>IF('NEW ACCOUNT'!A373="","",'NEW ACCOUNT'!H373)</f>
        <v/>
      </c>
      <c r="I372" s="35" t="str">
        <f>IF('NEW ACCOUNT'!A373="","",'NEW ACCOUNT'!I373)</f>
        <v/>
      </c>
      <c r="J372" s="35" t="str">
        <f>IF('NEW ACCOUNT'!A373="","",'NEW ACCOUNT'!J373)</f>
        <v/>
      </c>
      <c r="K372" s="36" t="str">
        <f>IFERROR(IF(A372="","",SUMIF(DB_Savings!$A:$A,A372,DB_Savings!$F:$F)),"")</f>
        <v/>
      </c>
      <c r="L372" s="36" t="str">
        <f>IFERROR(IF(A372="","",SUMIF(DB_Withdrawals!$A:$A,A372,DB_Withdrawals!$G:$G)),"")</f>
        <v/>
      </c>
      <c r="M372" s="36" t="str">
        <f>IFERROR(IF(A372="","",IFERROR(H372,0)+IFERROR(SUMIF(DB_Savings!$A:$A,A372,DB_Savings!$F:$F),0)-IFERROR(SUMIF(DB_Withdrawals!$A:$A,A372,DB_Withdrawals!$G:$G),0)),"")</f>
        <v/>
      </c>
      <c r="N372" s="36" t="str">
        <f>IFERROR(IF(A372="","",MAX(0,M372-System_Config!$B$9)),"")</f>
        <v/>
      </c>
    </row>
    <row r="373" spans="1:14" ht="20.100000000000001" customHeight="1" x14ac:dyDescent="0.25">
      <c r="A373" s="37" t="str">
        <f>'NEW ACCOUNT'!A374</f>
        <v/>
      </c>
      <c r="B373" s="38" t="str">
        <f>IF('NEW ACCOUNT'!A374="","",'NEW ACCOUNT'!B374)</f>
        <v/>
      </c>
      <c r="C373" s="38" t="str">
        <f>IF('NEW ACCOUNT'!A374="","",'NEW ACCOUNT'!C374)</f>
        <v/>
      </c>
      <c r="D373" s="38" t="str">
        <f>IF('NEW ACCOUNT'!A374="","",'NEW ACCOUNT'!D374)</f>
        <v/>
      </c>
      <c r="E373" s="38" t="str">
        <f>IF('NEW ACCOUNT'!A374="","",'NEW ACCOUNT'!E374)</f>
        <v/>
      </c>
      <c r="F373" s="38" t="str">
        <f>IF('NEW ACCOUNT'!A374="","",'NEW ACCOUNT'!F374)</f>
        <v/>
      </c>
      <c r="G373" s="38" t="str">
        <f>IF('NEW ACCOUNT'!A374="","",'NEW ACCOUNT'!G374)</f>
        <v/>
      </c>
      <c r="H373" s="38" t="str">
        <f>IF('NEW ACCOUNT'!A374="","",'NEW ACCOUNT'!H374)</f>
        <v/>
      </c>
      <c r="I373" s="38" t="str">
        <f>IF('NEW ACCOUNT'!A374="","",'NEW ACCOUNT'!I374)</f>
        <v/>
      </c>
      <c r="J373" s="38" t="str">
        <f>IF('NEW ACCOUNT'!A374="","",'NEW ACCOUNT'!J374)</f>
        <v/>
      </c>
      <c r="K373" s="39" t="str">
        <f>IFERROR(IF(A373="","",SUMIF(DB_Savings!$A:$A,A373,DB_Savings!$F:$F)),"")</f>
        <v/>
      </c>
      <c r="L373" s="39" t="str">
        <f>IFERROR(IF(A373="","",SUMIF(DB_Withdrawals!$A:$A,A373,DB_Withdrawals!$G:$G)),"")</f>
        <v/>
      </c>
      <c r="M373" s="39" t="str">
        <f>IFERROR(IF(A373="","",IFERROR(H373,0)+IFERROR(SUMIF(DB_Savings!$A:$A,A373,DB_Savings!$F:$F),0)-IFERROR(SUMIF(DB_Withdrawals!$A:$A,A373,DB_Withdrawals!$G:$G),0)),"")</f>
        <v/>
      </c>
      <c r="N373" s="39" t="str">
        <f>IFERROR(IF(A373="","",MAX(0,M373-System_Config!$B$9)),"")</f>
        <v/>
      </c>
    </row>
    <row r="374" spans="1:14" ht="20.100000000000001" customHeight="1" x14ac:dyDescent="0.25">
      <c r="A374" s="34" t="str">
        <f>'NEW ACCOUNT'!A375</f>
        <v/>
      </c>
      <c r="B374" s="35" t="str">
        <f>IF('NEW ACCOUNT'!A375="","",'NEW ACCOUNT'!B375)</f>
        <v/>
      </c>
      <c r="C374" s="35" t="str">
        <f>IF('NEW ACCOUNT'!A375="","",'NEW ACCOUNT'!C375)</f>
        <v/>
      </c>
      <c r="D374" s="35" t="str">
        <f>IF('NEW ACCOUNT'!A375="","",'NEW ACCOUNT'!D375)</f>
        <v/>
      </c>
      <c r="E374" s="35" t="str">
        <f>IF('NEW ACCOUNT'!A375="","",'NEW ACCOUNT'!E375)</f>
        <v/>
      </c>
      <c r="F374" s="35" t="str">
        <f>IF('NEW ACCOUNT'!A375="","",'NEW ACCOUNT'!F375)</f>
        <v/>
      </c>
      <c r="G374" s="35" t="str">
        <f>IF('NEW ACCOUNT'!A375="","",'NEW ACCOUNT'!G375)</f>
        <v/>
      </c>
      <c r="H374" s="35" t="str">
        <f>IF('NEW ACCOUNT'!A375="","",'NEW ACCOUNT'!H375)</f>
        <v/>
      </c>
      <c r="I374" s="35" t="str">
        <f>IF('NEW ACCOUNT'!A375="","",'NEW ACCOUNT'!I375)</f>
        <v/>
      </c>
      <c r="J374" s="35" t="str">
        <f>IF('NEW ACCOUNT'!A375="","",'NEW ACCOUNT'!J375)</f>
        <v/>
      </c>
      <c r="K374" s="36" t="str">
        <f>IFERROR(IF(A374="","",SUMIF(DB_Savings!$A:$A,A374,DB_Savings!$F:$F)),"")</f>
        <v/>
      </c>
      <c r="L374" s="36" t="str">
        <f>IFERROR(IF(A374="","",SUMIF(DB_Withdrawals!$A:$A,A374,DB_Withdrawals!$G:$G)),"")</f>
        <v/>
      </c>
      <c r="M374" s="36" t="str">
        <f>IFERROR(IF(A374="","",IFERROR(H374,0)+IFERROR(SUMIF(DB_Savings!$A:$A,A374,DB_Savings!$F:$F),0)-IFERROR(SUMIF(DB_Withdrawals!$A:$A,A374,DB_Withdrawals!$G:$G),0)),"")</f>
        <v/>
      </c>
      <c r="N374" s="36" t="str">
        <f>IFERROR(IF(A374="","",MAX(0,M374-System_Config!$B$9)),"")</f>
        <v/>
      </c>
    </row>
    <row r="375" spans="1:14" ht="20.100000000000001" customHeight="1" x14ac:dyDescent="0.25">
      <c r="A375" s="37" t="str">
        <f>'NEW ACCOUNT'!A376</f>
        <v/>
      </c>
      <c r="B375" s="38" t="str">
        <f>IF('NEW ACCOUNT'!A376="","",'NEW ACCOUNT'!B376)</f>
        <v/>
      </c>
      <c r="C375" s="38" t="str">
        <f>IF('NEW ACCOUNT'!A376="","",'NEW ACCOUNT'!C376)</f>
        <v/>
      </c>
      <c r="D375" s="38" t="str">
        <f>IF('NEW ACCOUNT'!A376="","",'NEW ACCOUNT'!D376)</f>
        <v/>
      </c>
      <c r="E375" s="38" t="str">
        <f>IF('NEW ACCOUNT'!A376="","",'NEW ACCOUNT'!E376)</f>
        <v/>
      </c>
      <c r="F375" s="38" t="str">
        <f>IF('NEW ACCOUNT'!A376="","",'NEW ACCOUNT'!F376)</f>
        <v/>
      </c>
      <c r="G375" s="38" t="str">
        <f>IF('NEW ACCOUNT'!A376="","",'NEW ACCOUNT'!G376)</f>
        <v/>
      </c>
      <c r="H375" s="38" t="str">
        <f>IF('NEW ACCOUNT'!A376="","",'NEW ACCOUNT'!H376)</f>
        <v/>
      </c>
      <c r="I375" s="38" t="str">
        <f>IF('NEW ACCOUNT'!A376="","",'NEW ACCOUNT'!I376)</f>
        <v/>
      </c>
      <c r="J375" s="38" t="str">
        <f>IF('NEW ACCOUNT'!A376="","",'NEW ACCOUNT'!J376)</f>
        <v/>
      </c>
      <c r="K375" s="39" t="str">
        <f>IFERROR(IF(A375="","",SUMIF(DB_Savings!$A:$A,A375,DB_Savings!$F:$F)),"")</f>
        <v/>
      </c>
      <c r="L375" s="39" t="str">
        <f>IFERROR(IF(A375="","",SUMIF(DB_Withdrawals!$A:$A,A375,DB_Withdrawals!$G:$G)),"")</f>
        <v/>
      </c>
      <c r="M375" s="39" t="str">
        <f>IFERROR(IF(A375="","",IFERROR(H375,0)+IFERROR(SUMIF(DB_Savings!$A:$A,A375,DB_Savings!$F:$F),0)-IFERROR(SUMIF(DB_Withdrawals!$A:$A,A375,DB_Withdrawals!$G:$G),0)),"")</f>
        <v/>
      </c>
      <c r="N375" s="39" t="str">
        <f>IFERROR(IF(A375="","",MAX(0,M375-System_Config!$B$9)),"")</f>
        <v/>
      </c>
    </row>
    <row r="376" spans="1:14" ht="20.100000000000001" customHeight="1" x14ac:dyDescent="0.25">
      <c r="A376" s="34" t="str">
        <f>'NEW ACCOUNT'!A377</f>
        <v/>
      </c>
      <c r="B376" s="35" t="str">
        <f>IF('NEW ACCOUNT'!A377="","",'NEW ACCOUNT'!B377)</f>
        <v/>
      </c>
      <c r="C376" s="35" t="str">
        <f>IF('NEW ACCOUNT'!A377="","",'NEW ACCOUNT'!C377)</f>
        <v/>
      </c>
      <c r="D376" s="35" t="str">
        <f>IF('NEW ACCOUNT'!A377="","",'NEW ACCOUNT'!D377)</f>
        <v/>
      </c>
      <c r="E376" s="35" t="str">
        <f>IF('NEW ACCOUNT'!A377="","",'NEW ACCOUNT'!E377)</f>
        <v/>
      </c>
      <c r="F376" s="35" t="str">
        <f>IF('NEW ACCOUNT'!A377="","",'NEW ACCOUNT'!F377)</f>
        <v/>
      </c>
      <c r="G376" s="35" t="str">
        <f>IF('NEW ACCOUNT'!A377="","",'NEW ACCOUNT'!G377)</f>
        <v/>
      </c>
      <c r="H376" s="35" t="str">
        <f>IF('NEW ACCOUNT'!A377="","",'NEW ACCOUNT'!H377)</f>
        <v/>
      </c>
      <c r="I376" s="35" t="str">
        <f>IF('NEW ACCOUNT'!A377="","",'NEW ACCOUNT'!I377)</f>
        <v/>
      </c>
      <c r="J376" s="35" t="str">
        <f>IF('NEW ACCOUNT'!A377="","",'NEW ACCOUNT'!J377)</f>
        <v/>
      </c>
      <c r="K376" s="36" t="str">
        <f>IFERROR(IF(A376="","",SUMIF(DB_Savings!$A:$A,A376,DB_Savings!$F:$F)),"")</f>
        <v/>
      </c>
      <c r="L376" s="36" t="str">
        <f>IFERROR(IF(A376="","",SUMIF(DB_Withdrawals!$A:$A,A376,DB_Withdrawals!$G:$G)),"")</f>
        <v/>
      </c>
      <c r="M376" s="36" t="str">
        <f>IFERROR(IF(A376="","",IFERROR(H376,0)+IFERROR(SUMIF(DB_Savings!$A:$A,A376,DB_Savings!$F:$F),0)-IFERROR(SUMIF(DB_Withdrawals!$A:$A,A376,DB_Withdrawals!$G:$G),0)),"")</f>
        <v/>
      </c>
      <c r="N376" s="36" t="str">
        <f>IFERROR(IF(A376="","",MAX(0,M376-System_Config!$B$9)),"")</f>
        <v/>
      </c>
    </row>
    <row r="377" spans="1:14" ht="20.100000000000001" customHeight="1" x14ac:dyDescent="0.25">
      <c r="A377" s="37" t="str">
        <f>'NEW ACCOUNT'!A378</f>
        <v/>
      </c>
      <c r="B377" s="38" t="str">
        <f>IF('NEW ACCOUNT'!A378="","",'NEW ACCOUNT'!B378)</f>
        <v/>
      </c>
      <c r="C377" s="38" t="str">
        <f>IF('NEW ACCOUNT'!A378="","",'NEW ACCOUNT'!C378)</f>
        <v/>
      </c>
      <c r="D377" s="38" t="str">
        <f>IF('NEW ACCOUNT'!A378="","",'NEW ACCOUNT'!D378)</f>
        <v/>
      </c>
      <c r="E377" s="38" t="str">
        <f>IF('NEW ACCOUNT'!A378="","",'NEW ACCOUNT'!E378)</f>
        <v/>
      </c>
      <c r="F377" s="38" t="str">
        <f>IF('NEW ACCOUNT'!A378="","",'NEW ACCOUNT'!F378)</f>
        <v/>
      </c>
      <c r="G377" s="38" t="str">
        <f>IF('NEW ACCOUNT'!A378="","",'NEW ACCOUNT'!G378)</f>
        <v/>
      </c>
      <c r="H377" s="38" t="str">
        <f>IF('NEW ACCOUNT'!A378="","",'NEW ACCOUNT'!H378)</f>
        <v/>
      </c>
      <c r="I377" s="38" t="str">
        <f>IF('NEW ACCOUNT'!A378="","",'NEW ACCOUNT'!I378)</f>
        <v/>
      </c>
      <c r="J377" s="38" t="str">
        <f>IF('NEW ACCOUNT'!A378="","",'NEW ACCOUNT'!J378)</f>
        <v/>
      </c>
      <c r="K377" s="39" t="str">
        <f>IFERROR(IF(A377="","",SUMIF(DB_Savings!$A:$A,A377,DB_Savings!$F:$F)),"")</f>
        <v/>
      </c>
      <c r="L377" s="39" t="str">
        <f>IFERROR(IF(A377="","",SUMIF(DB_Withdrawals!$A:$A,A377,DB_Withdrawals!$G:$G)),"")</f>
        <v/>
      </c>
      <c r="M377" s="39" t="str">
        <f>IFERROR(IF(A377="","",IFERROR(H377,0)+IFERROR(SUMIF(DB_Savings!$A:$A,A377,DB_Savings!$F:$F),0)-IFERROR(SUMIF(DB_Withdrawals!$A:$A,A377,DB_Withdrawals!$G:$G),0)),"")</f>
        <v/>
      </c>
      <c r="N377" s="39" t="str">
        <f>IFERROR(IF(A377="","",MAX(0,M377-System_Config!$B$9)),"")</f>
        <v/>
      </c>
    </row>
    <row r="378" spans="1:14" ht="20.100000000000001" customHeight="1" x14ac:dyDescent="0.25">
      <c r="A378" s="34" t="str">
        <f>'NEW ACCOUNT'!A379</f>
        <v/>
      </c>
      <c r="B378" s="35" t="str">
        <f>IF('NEW ACCOUNT'!A379="","",'NEW ACCOUNT'!B379)</f>
        <v/>
      </c>
      <c r="C378" s="35" t="str">
        <f>IF('NEW ACCOUNT'!A379="","",'NEW ACCOUNT'!C379)</f>
        <v/>
      </c>
      <c r="D378" s="35" t="str">
        <f>IF('NEW ACCOUNT'!A379="","",'NEW ACCOUNT'!D379)</f>
        <v/>
      </c>
      <c r="E378" s="35" t="str">
        <f>IF('NEW ACCOUNT'!A379="","",'NEW ACCOUNT'!E379)</f>
        <v/>
      </c>
      <c r="F378" s="35" t="str">
        <f>IF('NEW ACCOUNT'!A379="","",'NEW ACCOUNT'!F379)</f>
        <v/>
      </c>
      <c r="G378" s="35" t="str">
        <f>IF('NEW ACCOUNT'!A379="","",'NEW ACCOUNT'!G379)</f>
        <v/>
      </c>
      <c r="H378" s="35" t="str">
        <f>IF('NEW ACCOUNT'!A379="","",'NEW ACCOUNT'!H379)</f>
        <v/>
      </c>
      <c r="I378" s="35" t="str">
        <f>IF('NEW ACCOUNT'!A379="","",'NEW ACCOUNT'!I379)</f>
        <v/>
      </c>
      <c r="J378" s="35" t="str">
        <f>IF('NEW ACCOUNT'!A379="","",'NEW ACCOUNT'!J379)</f>
        <v/>
      </c>
      <c r="K378" s="36" t="str">
        <f>IFERROR(IF(A378="","",SUMIF(DB_Savings!$A:$A,A378,DB_Savings!$F:$F)),"")</f>
        <v/>
      </c>
      <c r="L378" s="36" t="str">
        <f>IFERROR(IF(A378="","",SUMIF(DB_Withdrawals!$A:$A,A378,DB_Withdrawals!$G:$G)),"")</f>
        <v/>
      </c>
      <c r="M378" s="36" t="str">
        <f>IFERROR(IF(A378="","",IFERROR(H378,0)+IFERROR(SUMIF(DB_Savings!$A:$A,A378,DB_Savings!$F:$F),0)-IFERROR(SUMIF(DB_Withdrawals!$A:$A,A378,DB_Withdrawals!$G:$G),0)),"")</f>
        <v/>
      </c>
      <c r="N378" s="36" t="str">
        <f>IFERROR(IF(A378="","",MAX(0,M378-System_Config!$B$9)),"")</f>
        <v/>
      </c>
    </row>
    <row r="379" spans="1:14" ht="20.100000000000001" customHeight="1" x14ac:dyDescent="0.25">
      <c r="A379" s="37" t="str">
        <f>'NEW ACCOUNT'!A380</f>
        <v/>
      </c>
      <c r="B379" s="38" t="str">
        <f>IF('NEW ACCOUNT'!A380="","",'NEW ACCOUNT'!B380)</f>
        <v/>
      </c>
      <c r="C379" s="38" t="str">
        <f>IF('NEW ACCOUNT'!A380="","",'NEW ACCOUNT'!C380)</f>
        <v/>
      </c>
      <c r="D379" s="38" t="str">
        <f>IF('NEW ACCOUNT'!A380="","",'NEW ACCOUNT'!D380)</f>
        <v/>
      </c>
      <c r="E379" s="38" t="str">
        <f>IF('NEW ACCOUNT'!A380="","",'NEW ACCOUNT'!E380)</f>
        <v/>
      </c>
      <c r="F379" s="38" t="str">
        <f>IF('NEW ACCOUNT'!A380="","",'NEW ACCOUNT'!F380)</f>
        <v/>
      </c>
      <c r="G379" s="38" t="str">
        <f>IF('NEW ACCOUNT'!A380="","",'NEW ACCOUNT'!G380)</f>
        <v/>
      </c>
      <c r="H379" s="38" t="str">
        <f>IF('NEW ACCOUNT'!A380="","",'NEW ACCOUNT'!H380)</f>
        <v/>
      </c>
      <c r="I379" s="38" t="str">
        <f>IF('NEW ACCOUNT'!A380="","",'NEW ACCOUNT'!I380)</f>
        <v/>
      </c>
      <c r="J379" s="38" t="str">
        <f>IF('NEW ACCOUNT'!A380="","",'NEW ACCOUNT'!J380)</f>
        <v/>
      </c>
      <c r="K379" s="39" t="str">
        <f>IFERROR(IF(A379="","",SUMIF(DB_Savings!$A:$A,A379,DB_Savings!$F:$F)),"")</f>
        <v/>
      </c>
      <c r="L379" s="39" t="str">
        <f>IFERROR(IF(A379="","",SUMIF(DB_Withdrawals!$A:$A,A379,DB_Withdrawals!$G:$G)),"")</f>
        <v/>
      </c>
      <c r="M379" s="39" t="str">
        <f>IFERROR(IF(A379="","",IFERROR(H379,0)+IFERROR(SUMIF(DB_Savings!$A:$A,A379,DB_Savings!$F:$F),0)-IFERROR(SUMIF(DB_Withdrawals!$A:$A,A379,DB_Withdrawals!$G:$G),0)),"")</f>
        <v/>
      </c>
      <c r="N379" s="39" t="str">
        <f>IFERROR(IF(A379="","",MAX(0,M379-System_Config!$B$9)),"")</f>
        <v/>
      </c>
    </row>
    <row r="380" spans="1:14" ht="20.100000000000001" customHeight="1" x14ac:dyDescent="0.25">
      <c r="A380" s="34" t="str">
        <f>'NEW ACCOUNT'!A381</f>
        <v/>
      </c>
      <c r="B380" s="35" t="str">
        <f>IF('NEW ACCOUNT'!A381="","",'NEW ACCOUNT'!B381)</f>
        <v/>
      </c>
      <c r="C380" s="35" t="str">
        <f>IF('NEW ACCOUNT'!A381="","",'NEW ACCOUNT'!C381)</f>
        <v/>
      </c>
      <c r="D380" s="35" t="str">
        <f>IF('NEW ACCOUNT'!A381="","",'NEW ACCOUNT'!D381)</f>
        <v/>
      </c>
      <c r="E380" s="35" t="str">
        <f>IF('NEW ACCOUNT'!A381="","",'NEW ACCOUNT'!E381)</f>
        <v/>
      </c>
      <c r="F380" s="35" t="str">
        <f>IF('NEW ACCOUNT'!A381="","",'NEW ACCOUNT'!F381)</f>
        <v/>
      </c>
      <c r="G380" s="35" t="str">
        <f>IF('NEW ACCOUNT'!A381="","",'NEW ACCOUNT'!G381)</f>
        <v/>
      </c>
      <c r="H380" s="35" t="str">
        <f>IF('NEW ACCOUNT'!A381="","",'NEW ACCOUNT'!H381)</f>
        <v/>
      </c>
      <c r="I380" s="35" t="str">
        <f>IF('NEW ACCOUNT'!A381="","",'NEW ACCOUNT'!I381)</f>
        <v/>
      </c>
      <c r="J380" s="35" t="str">
        <f>IF('NEW ACCOUNT'!A381="","",'NEW ACCOUNT'!J381)</f>
        <v/>
      </c>
      <c r="K380" s="36" t="str">
        <f>IFERROR(IF(A380="","",SUMIF(DB_Savings!$A:$A,A380,DB_Savings!$F:$F)),"")</f>
        <v/>
      </c>
      <c r="L380" s="36" t="str">
        <f>IFERROR(IF(A380="","",SUMIF(DB_Withdrawals!$A:$A,A380,DB_Withdrawals!$G:$G)),"")</f>
        <v/>
      </c>
      <c r="M380" s="36" t="str">
        <f>IFERROR(IF(A380="","",IFERROR(H380,0)+IFERROR(SUMIF(DB_Savings!$A:$A,A380,DB_Savings!$F:$F),0)-IFERROR(SUMIF(DB_Withdrawals!$A:$A,A380,DB_Withdrawals!$G:$G),0)),"")</f>
        <v/>
      </c>
      <c r="N380" s="36" t="str">
        <f>IFERROR(IF(A380="","",MAX(0,M380-System_Config!$B$9)),"")</f>
        <v/>
      </c>
    </row>
    <row r="381" spans="1:14" ht="20.100000000000001" customHeight="1" x14ac:dyDescent="0.25">
      <c r="A381" s="37" t="str">
        <f>'NEW ACCOUNT'!A382</f>
        <v/>
      </c>
      <c r="B381" s="38" t="str">
        <f>IF('NEW ACCOUNT'!A382="","",'NEW ACCOUNT'!B382)</f>
        <v/>
      </c>
      <c r="C381" s="38" t="str">
        <f>IF('NEW ACCOUNT'!A382="","",'NEW ACCOUNT'!C382)</f>
        <v/>
      </c>
      <c r="D381" s="38" t="str">
        <f>IF('NEW ACCOUNT'!A382="","",'NEW ACCOUNT'!D382)</f>
        <v/>
      </c>
      <c r="E381" s="38" t="str">
        <f>IF('NEW ACCOUNT'!A382="","",'NEW ACCOUNT'!E382)</f>
        <v/>
      </c>
      <c r="F381" s="38" t="str">
        <f>IF('NEW ACCOUNT'!A382="","",'NEW ACCOUNT'!F382)</f>
        <v/>
      </c>
      <c r="G381" s="38" t="str">
        <f>IF('NEW ACCOUNT'!A382="","",'NEW ACCOUNT'!G382)</f>
        <v/>
      </c>
      <c r="H381" s="38" t="str">
        <f>IF('NEW ACCOUNT'!A382="","",'NEW ACCOUNT'!H382)</f>
        <v/>
      </c>
      <c r="I381" s="38" t="str">
        <f>IF('NEW ACCOUNT'!A382="","",'NEW ACCOUNT'!I382)</f>
        <v/>
      </c>
      <c r="J381" s="38" t="str">
        <f>IF('NEW ACCOUNT'!A382="","",'NEW ACCOUNT'!J382)</f>
        <v/>
      </c>
      <c r="K381" s="39" t="str">
        <f>IFERROR(IF(A381="","",SUMIF(DB_Savings!$A:$A,A381,DB_Savings!$F:$F)),"")</f>
        <v/>
      </c>
      <c r="L381" s="39" t="str">
        <f>IFERROR(IF(A381="","",SUMIF(DB_Withdrawals!$A:$A,A381,DB_Withdrawals!$G:$G)),"")</f>
        <v/>
      </c>
      <c r="M381" s="39" t="str">
        <f>IFERROR(IF(A381="","",IFERROR(H381,0)+IFERROR(SUMIF(DB_Savings!$A:$A,A381,DB_Savings!$F:$F),0)-IFERROR(SUMIF(DB_Withdrawals!$A:$A,A381,DB_Withdrawals!$G:$G),0)),"")</f>
        <v/>
      </c>
      <c r="N381" s="39" t="str">
        <f>IFERROR(IF(A381="","",MAX(0,M381-System_Config!$B$9)),"")</f>
        <v/>
      </c>
    </row>
    <row r="382" spans="1:14" ht="20.100000000000001" customHeight="1" x14ac:dyDescent="0.25">
      <c r="A382" s="34" t="str">
        <f>'NEW ACCOUNT'!A383</f>
        <v/>
      </c>
      <c r="B382" s="35" t="str">
        <f>IF('NEW ACCOUNT'!A383="","",'NEW ACCOUNT'!B383)</f>
        <v/>
      </c>
      <c r="C382" s="35" t="str">
        <f>IF('NEW ACCOUNT'!A383="","",'NEW ACCOUNT'!C383)</f>
        <v/>
      </c>
      <c r="D382" s="35" t="str">
        <f>IF('NEW ACCOUNT'!A383="","",'NEW ACCOUNT'!D383)</f>
        <v/>
      </c>
      <c r="E382" s="35" t="str">
        <f>IF('NEW ACCOUNT'!A383="","",'NEW ACCOUNT'!E383)</f>
        <v/>
      </c>
      <c r="F382" s="35" t="str">
        <f>IF('NEW ACCOUNT'!A383="","",'NEW ACCOUNT'!F383)</f>
        <v/>
      </c>
      <c r="G382" s="35" t="str">
        <f>IF('NEW ACCOUNT'!A383="","",'NEW ACCOUNT'!G383)</f>
        <v/>
      </c>
      <c r="H382" s="35" t="str">
        <f>IF('NEW ACCOUNT'!A383="","",'NEW ACCOUNT'!H383)</f>
        <v/>
      </c>
      <c r="I382" s="35" t="str">
        <f>IF('NEW ACCOUNT'!A383="","",'NEW ACCOUNT'!I383)</f>
        <v/>
      </c>
      <c r="J382" s="35" t="str">
        <f>IF('NEW ACCOUNT'!A383="","",'NEW ACCOUNT'!J383)</f>
        <v/>
      </c>
      <c r="K382" s="36" t="str">
        <f>IFERROR(IF(A382="","",SUMIF(DB_Savings!$A:$A,A382,DB_Savings!$F:$F)),"")</f>
        <v/>
      </c>
      <c r="L382" s="36" t="str">
        <f>IFERROR(IF(A382="","",SUMIF(DB_Withdrawals!$A:$A,A382,DB_Withdrawals!$G:$G)),"")</f>
        <v/>
      </c>
      <c r="M382" s="36" t="str">
        <f>IFERROR(IF(A382="","",IFERROR(H382,0)+IFERROR(SUMIF(DB_Savings!$A:$A,A382,DB_Savings!$F:$F),0)-IFERROR(SUMIF(DB_Withdrawals!$A:$A,A382,DB_Withdrawals!$G:$G),0)),"")</f>
        <v/>
      </c>
      <c r="N382" s="36" t="str">
        <f>IFERROR(IF(A382="","",MAX(0,M382-System_Config!$B$9)),"")</f>
        <v/>
      </c>
    </row>
    <row r="383" spans="1:14" ht="20.100000000000001" customHeight="1" x14ac:dyDescent="0.25">
      <c r="A383" s="37" t="str">
        <f>'NEW ACCOUNT'!A384</f>
        <v/>
      </c>
      <c r="B383" s="38" t="str">
        <f>IF('NEW ACCOUNT'!A384="","",'NEW ACCOUNT'!B384)</f>
        <v/>
      </c>
      <c r="C383" s="38" t="str">
        <f>IF('NEW ACCOUNT'!A384="","",'NEW ACCOUNT'!C384)</f>
        <v/>
      </c>
      <c r="D383" s="38" t="str">
        <f>IF('NEW ACCOUNT'!A384="","",'NEW ACCOUNT'!D384)</f>
        <v/>
      </c>
      <c r="E383" s="38" t="str">
        <f>IF('NEW ACCOUNT'!A384="","",'NEW ACCOUNT'!E384)</f>
        <v/>
      </c>
      <c r="F383" s="38" t="str">
        <f>IF('NEW ACCOUNT'!A384="","",'NEW ACCOUNT'!F384)</f>
        <v/>
      </c>
      <c r="G383" s="38" t="str">
        <f>IF('NEW ACCOUNT'!A384="","",'NEW ACCOUNT'!G384)</f>
        <v/>
      </c>
      <c r="H383" s="38" t="str">
        <f>IF('NEW ACCOUNT'!A384="","",'NEW ACCOUNT'!H384)</f>
        <v/>
      </c>
      <c r="I383" s="38" t="str">
        <f>IF('NEW ACCOUNT'!A384="","",'NEW ACCOUNT'!I384)</f>
        <v/>
      </c>
      <c r="J383" s="38" t="str">
        <f>IF('NEW ACCOUNT'!A384="","",'NEW ACCOUNT'!J384)</f>
        <v/>
      </c>
      <c r="K383" s="39" t="str">
        <f>IFERROR(IF(A383="","",SUMIF(DB_Savings!$A:$A,A383,DB_Savings!$F:$F)),"")</f>
        <v/>
      </c>
      <c r="L383" s="39" t="str">
        <f>IFERROR(IF(A383="","",SUMIF(DB_Withdrawals!$A:$A,A383,DB_Withdrawals!$G:$G)),"")</f>
        <v/>
      </c>
      <c r="M383" s="39" t="str">
        <f>IFERROR(IF(A383="","",IFERROR(H383,0)+IFERROR(SUMIF(DB_Savings!$A:$A,A383,DB_Savings!$F:$F),0)-IFERROR(SUMIF(DB_Withdrawals!$A:$A,A383,DB_Withdrawals!$G:$G),0)),"")</f>
        <v/>
      </c>
      <c r="N383" s="39" t="str">
        <f>IFERROR(IF(A383="","",MAX(0,M383-System_Config!$B$9)),"")</f>
        <v/>
      </c>
    </row>
    <row r="384" spans="1:14" ht="20.100000000000001" customHeight="1" x14ac:dyDescent="0.25">
      <c r="A384" s="34" t="str">
        <f>'NEW ACCOUNT'!A385</f>
        <v/>
      </c>
      <c r="B384" s="35" t="str">
        <f>IF('NEW ACCOUNT'!A385="","",'NEW ACCOUNT'!B385)</f>
        <v/>
      </c>
      <c r="C384" s="35" t="str">
        <f>IF('NEW ACCOUNT'!A385="","",'NEW ACCOUNT'!C385)</f>
        <v/>
      </c>
      <c r="D384" s="35" t="str">
        <f>IF('NEW ACCOUNT'!A385="","",'NEW ACCOUNT'!D385)</f>
        <v/>
      </c>
      <c r="E384" s="35" t="str">
        <f>IF('NEW ACCOUNT'!A385="","",'NEW ACCOUNT'!E385)</f>
        <v/>
      </c>
      <c r="F384" s="35" t="str">
        <f>IF('NEW ACCOUNT'!A385="","",'NEW ACCOUNT'!F385)</f>
        <v/>
      </c>
      <c r="G384" s="35" t="str">
        <f>IF('NEW ACCOUNT'!A385="","",'NEW ACCOUNT'!G385)</f>
        <v/>
      </c>
      <c r="H384" s="35" t="str">
        <f>IF('NEW ACCOUNT'!A385="","",'NEW ACCOUNT'!H385)</f>
        <v/>
      </c>
      <c r="I384" s="35" t="str">
        <f>IF('NEW ACCOUNT'!A385="","",'NEW ACCOUNT'!I385)</f>
        <v/>
      </c>
      <c r="J384" s="35" t="str">
        <f>IF('NEW ACCOUNT'!A385="","",'NEW ACCOUNT'!J385)</f>
        <v/>
      </c>
      <c r="K384" s="36" t="str">
        <f>IFERROR(IF(A384="","",SUMIF(DB_Savings!$A:$A,A384,DB_Savings!$F:$F)),"")</f>
        <v/>
      </c>
      <c r="L384" s="36" t="str">
        <f>IFERROR(IF(A384="","",SUMIF(DB_Withdrawals!$A:$A,A384,DB_Withdrawals!$G:$G)),"")</f>
        <v/>
      </c>
      <c r="M384" s="36" t="str">
        <f>IFERROR(IF(A384="","",IFERROR(H384,0)+IFERROR(SUMIF(DB_Savings!$A:$A,A384,DB_Savings!$F:$F),0)-IFERROR(SUMIF(DB_Withdrawals!$A:$A,A384,DB_Withdrawals!$G:$G),0)),"")</f>
        <v/>
      </c>
      <c r="N384" s="36" t="str">
        <f>IFERROR(IF(A384="","",MAX(0,M384-System_Config!$B$9)),"")</f>
        <v/>
      </c>
    </row>
    <row r="385" spans="1:14" ht="20.100000000000001" customHeight="1" x14ac:dyDescent="0.25">
      <c r="A385" s="37" t="str">
        <f>'NEW ACCOUNT'!A386</f>
        <v/>
      </c>
      <c r="B385" s="38" t="str">
        <f>IF('NEW ACCOUNT'!A386="","",'NEW ACCOUNT'!B386)</f>
        <v/>
      </c>
      <c r="C385" s="38" t="str">
        <f>IF('NEW ACCOUNT'!A386="","",'NEW ACCOUNT'!C386)</f>
        <v/>
      </c>
      <c r="D385" s="38" t="str">
        <f>IF('NEW ACCOUNT'!A386="","",'NEW ACCOUNT'!D386)</f>
        <v/>
      </c>
      <c r="E385" s="38" t="str">
        <f>IF('NEW ACCOUNT'!A386="","",'NEW ACCOUNT'!E386)</f>
        <v/>
      </c>
      <c r="F385" s="38" t="str">
        <f>IF('NEW ACCOUNT'!A386="","",'NEW ACCOUNT'!F386)</f>
        <v/>
      </c>
      <c r="G385" s="38" t="str">
        <f>IF('NEW ACCOUNT'!A386="","",'NEW ACCOUNT'!G386)</f>
        <v/>
      </c>
      <c r="H385" s="38" t="str">
        <f>IF('NEW ACCOUNT'!A386="","",'NEW ACCOUNT'!H386)</f>
        <v/>
      </c>
      <c r="I385" s="38" t="str">
        <f>IF('NEW ACCOUNT'!A386="","",'NEW ACCOUNT'!I386)</f>
        <v/>
      </c>
      <c r="J385" s="38" t="str">
        <f>IF('NEW ACCOUNT'!A386="","",'NEW ACCOUNT'!J386)</f>
        <v/>
      </c>
      <c r="K385" s="39" t="str">
        <f>IFERROR(IF(A385="","",SUMIF(DB_Savings!$A:$A,A385,DB_Savings!$F:$F)),"")</f>
        <v/>
      </c>
      <c r="L385" s="39" t="str">
        <f>IFERROR(IF(A385="","",SUMIF(DB_Withdrawals!$A:$A,A385,DB_Withdrawals!$G:$G)),"")</f>
        <v/>
      </c>
      <c r="M385" s="39" t="str">
        <f>IFERROR(IF(A385="","",IFERROR(H385,0)+IFERROR(SUMIF(DB_Savings!$A:$A,A385,DB_Savings!$F:$F),0)-IFERROR(SUMIF(DB_Withdrawals!$A:$A,A385,DB_Withdrawals!$G:$G),0)),"")</f>
        <v/>
      </c>
      <c r="N385" s="39" t="str">
        <f>IFERROR(IF(A385="","",MAX(0,M385-System_Config!$B$9)),"")</f>
        <v/>
      </c>
    </row>
    <row r="386" spans="1:14" ht="20.100000000000001" customHeight="1" x14ac:dyDescent="0.25">
      <c r="A386" s="34" t="str">
        <f>'NEW ACCOUNT'!A387</f>
        <v/>
      </c>
      <c r="B386" s="35" t="str">
        <f>IF('NEW ACCOUNT'!A387="","",'NEW ACCOUNT'!B387)</f>
        <v/>
      </c>
      <c r="C386" s="35" t="str">
        <f>IF('NEW ACCOUNT'!A387="","",'NEW ACCOUNT'!C387)</f>
        <v/>
      </c>
      <c r="D386" s="35" t="str">
        <f>IF('NEW ACCOUNT'!A387="","",'NEW ACCOUNT'!D387)</f>
        <v/>
      </c>
      <c r="E386" s="35" t="str">
        <f>IF('NEW ACCOUNT'!A387="","",'NEW ACCOUNT'!E387)</f>
        <v/>
      </c>
      <c r="F386" s="35" t="str">
        <f>IF('NEW ACCOUNT'!A387="","",'NEW ACCOUNT'!F387)</f>
        <v/>
      </c>
      <c r="G386" s="35" t="str">
        <f>IF('NEW ACCOUNT'!A387="","",'NEW ACCOUNT'!G387)</f>
        <v/>
      </c>
      <c r="H386" s="35" t="str">
        <f>IF('NEW ACCOUNT'!A387="","",'NEW ACCOUNT'!H387)</f>
        <v/>
      </c>
      <c r="I386" s="35" t="str">
        <f>IF('NEW ACCOUNT'!A387="","",'NEW ACCOUNT'!I387)</f>
        <v/>
      </c>
      <c r="J386" s="35" t="str">
        <f>IF('NEW ACCOUNT'!A387="","",'NEW ACCOUNT'!J387)</f>
        <v/>
      </c>
      <c r="K386" s="36" t="str">
        <f>IFERROR(IF(A386="","",SUMIF(DB_Savings!$A:$A,A386,DB_Savings!$F:$F)),"")</f>
        <v/>
      </c>
      <c r="L386" s="36" t="str">
        <f>IFERROR(IF(A386="","",SUMIF(DB_Withdrawals!$A:$A,A386,DB_Withdrawals!$G:$G)),"")</f>
        <v/>
      </c>
      <c r="M386" s="36" t="str">
        <f>IFERROR(IF(A386="","",IFERROR(H386,0)+IFERROR(SUMIF(DB_Savings!$A:$A,A386,DB_Savings!$F:$F),0)-IFERROR(SUMIF(DB_Withdrawals!$A:$A,A386,DB_Withdrawals!$G:$G),0)),"")</f>
        <v/>
      </c>
      <c r="N386" s="36" t="str">
        <f>IFERROR(IF(A386="","",MAX(0,M386-System_Config!$B$9)),"")</f>
        <v/>
      </c>
    </row>
    <row r="387" spans="1:14" ht="20.100000000000001" customHeight="1" x14ac:dyDescent="0.25">
      <c r="A387" s="37" t="str">
        <f>'NEW ACCOUNT'!A388</f>
        <v/>
      </c>
      <c r="B387" s="38" t="str">
        <f>IF('NEW ACCOUNT'!A388="","",'NEW ACCOUNT'!B388)</f>
        <v/>
      </c>
      <c r="C387" s="38" t="str">
        <f>IF('NEW ACCOUNT'!A388="","",'NEW ACCOUNT'!C388)</f>
        <v/>
      </c>
      <c r="D387" s="38" t="str">
        <f>IF('NEW ACCOUNT'!A388="","",'NEW ACCOUNT'!D388)</f>
        <v/>
      </c>
      <c r="E387" s="38" t="str">
        <f>IF('NEW ACCOUNT'!A388="","",'NEW ACCOUNT'!E388)</f>
        <v/>
      </c>
      <c r="F387" s="38" t="str">
        <f>IF('NEW ACCOUNT'!A388="","",'NEW ACCOUNT'!F388)</f>
        <v/>
      </c>
      <c r="G387" s="38" t="str">
        <f>IF('NEW ACCOUNT'!A388="","",'NEW ACCOUNT'!G388)</f>
        <v/>
      </c>
      <c r="H387" s="38" t="str">
        <f>IF('NEW ACCOUNT'!A388="","",'NEW ACCOUNT'!H388)</f>
        <v/>
      </c>
      <c r="I387" s="38" t="str">
        <f>IF('NEW ACCOUNT'!A388="","",'NEW ACCOUNT'!I388)</f>
        <v/>
      </c>
      <c r="J387" s="38" t="str">
        <f>IF('NEW ACCOUNT'!A388="","",'NEW ACCOUNT'!J388)</f>
        <v/>
      </c>
      <c r="K387" s="39" t="str">
        <f>IFERROR(IF(A387="","",SUMIF(DB_Savings!$A:$A,A387,DB_Savings!$F:$F)),"")</f>
        <v/>
      </c>
      <c r="L387" s="39" t="str">
        <f>IFERROR(IF(A387="","",SUMIF(DB_Withdrawals!$A:$A,A387,DB_Withdrawals!$G:$G)),"")</f>
        <v/>
      </c>
      <c r="M387" s="39" t="str">
        <f>IFERROR(IF(A387="","",IFERROR(H387,0)+IFERROR(SUMIF(DB_Savings!$A:$A,A387,DB_Savings!$F:$F),0)-IFERROR(SUMIF(DB_Withdrawals!$A:$A,A387,DB_Withdrawals!$G:$G),0)),"")</f>
        <v/>
      </c>
      <c r="N387" s="39" t="str">
        <f>IFERROR(IF(A387="","",MAX(0,M387-System_Config!$B$9)),"")</f>
        <v/>
      </c>
    </row>
    <row r="388" spans="1:14" ht="20.100000000000001" customHeight="1" x14ac:dyDescent="0.25">
      <c r="A388" s="34" t="str">
        <f>'NEW ACCOUNT'!A389</f>
        <v/>
      </c>
      <c r="B388" s="35" t="str">
        <f>IF('NEW ACCOUNT'!A389="","",'NEW ACCOUNT'!B389)</f>
        <v/>
      </c>
      <c r="C388" s="35" t="str">
        <f>IF('NEW ACCOUNT'!A389="","",'NEW ACCOUNT'!C389)</f>
        <v/>
      </c>
      <c r="D388" s="35" t="str">
        <f>IF('NEW ACCOUNT'!A389="","",'NEW ACCOUNT'!D389)</f>
        <v/>
      </c>
      <c r="E388" s="35" t="str">
        <f>IF('NEW ACCOUNT'!A389="","",'NEW ACCOUNT'!E389)</f>
        <v/>
      </c>
      <c r="F388" s="35" t="str">
        <f>IF('NEW ACCOUNT'!A389="","",'NEW ACCOUNT'!F389)</f>
        <v/>
      </c>
      <c r="G388" s="35" t="str">
        <f>IF('NEW ACCOUNT'!A389="","",'NEW ACCOUNT'!G389)</f>
        <v/>
      </c>
      <c r="H388" s="35" t="str">
        <f>IF('NEW ACCOUNT'!A389="","",'NEW ACCOUNT'!H389)</f>
        <v/>
      </c>
      <c r="I388" s="35" t="str">
        <f>IF('NEW ACCOUNT'!A389="","",'NEW ACCOUNT'!I389)</f>
        <v/>
      </c>
      <c r="J388" s="35" t="str">
        <f>IF('NEW ACCOUNT'!A389="","",'NEW ACCOUNT'!J389)</f>
        <v/>
      </c>
      <c r="K388" s="36" t="str">
        <f>IFERROR(IF(A388="","",SUMIF(DB_Savings!$A:$A,A388,DB_Savings!$F:$F)),"")</f>
        <v/>
      </c>
      <c r="L388" s="36" t="str">
        <f>IFERROR(IF(A388="","",SUMIF(DB_Withdrawals!$A:$A,A388,DB_Withdrawals!$G:$G)),"")</f>
        <v/>
      </c>
      <c r="M388" s="36" t="str">
        <f>IFERROR(IF(A388="","",IFERROR(H388,0)+IFERROR(SUMIF(DB_Savings!$A:$A,A388,DB_Savings!$F:$F),0)-IFERROR(SUMIF(DB_Withdrawals!$A:$A,A388,DB_Withdrawals!$G:$G),0)),"")</f>
        <v/>
      </c>
      <c r="N388" s="36" t="str">
        <f>IFERROR(IF(A388="","",MAX(0,M388-System_Config!$B$9)),"")</f>
        <v/>
      </c>
    </row>
    <row r="389" spans="1:14" ht="20.100000000000001" customHeight="1" x14ac:dyDescent="0.25">
      <c r="A389" s="37" t="str">
        <f>'NEW ACCOUNT'!A390</f>
        <v/>
      </c>
      <c r="B389" s="38" t="str">
        <f>IF('NEW ACCOUNT'!A390="","",'NEW ACCOUNT'!B390)</f>
        <v/>
      </c>
      <c r="C389" s="38" t="str">
        <f>IF('NEW ACCOUNT'!A390="","",'NEW ACCOUNT'!C390)</f>
        <v/>
      </c>
      <c r="D389" s="38" t="str">
        <f>IF('NEW ACCOUNT'!A390="","",'NEW ACCOUNT'!D390)</f>
        <v/>
      </c>
      <c r="E389" s="38" t="str">
        <f>IF('NEW ACCOUNT'!A390="","",'NEW ACCOUNT'!E390)</f>
        <v/>
      </c>
      <c r="F389" s="38" t="str">
        <f>IF('NEW ACCOUNT'!A390="","",'NEW ACCOUNT'!F390)</f>
        <v/>
      </c>
      <c r="G389" s="38" t="str">
        <f>IF('NEW ACCOUNT'!A390="","",'NEW ACCOUNT'!G390)</f>
        <v/>
      </c>
      <c r="H389" s="38" t="str">
        <f>IF('NEW ACCOUNT'!A390="","",'NEW ACCOUNT'!H390)</f>
        <v/>
      </c>
      <c r="I389" s="38" t="str">
        <f>IF('NEW ACCOUNT'!A390="","",'NEW ACCOUNT'!I390)</f>
        <v/>
      </c>
      <c r="J389" s="38" t="str">
        <f>IF('NEW ACCOUNT'!A390="","",'NEW ACCOUNT'!J390)</f>
        <v/>
      </c>
      <c r="K389" s="39" t="str">
        <f>IFERROR(IF(A389="","",SUMIF(DB_Savings!$A:$A,A389,DB_Savings!$F:$F)),"")</f>
        <v/>
      </c>
      <c r="L389" s="39" t="str">
        <f>IFERROR(IF(A389="","",SUMIF(DB_Withdrawals!$A:$A,A389,DB_Withdrawals!$G:$G)),"")</f>
        <v/>
      </c>
      <c r="M389" s="39" t="str">
        <f>IFERROR(IF(A389="","",IFERROR(H389,0)+IFERROR(SUMIF(DB_Savings!$A:$A,A389,DB_Savings!$F:$F),0)-IFERROR(SUMIF(DB_Withdrawals!$A:$A,A389,DB_Withdrawals!$G:$G),0)),"")</f>
        <v/>
      </c>
      <c r="N389" s="39" t="str">
        <f>IFERROR(IF(A389="","",MAX(0,M389-System_Config!$B$9)),"")</f>
        <v/>
      </c>
    </row>
    <row r="390" spans="1:14" ht="20.100000000000001" customHeight="1" x14ac:dyDescent="0.25">
      <c r="A390" s="34" t="str">
        <f>'NEW ACCOUNT'!A391</f>
        <v/>
      </c>
      <c r="B390" s="35" t="str">
        <f>IF('NEW ACCOUNT'!A391="","",'NEW ACCOUNT'!B391)</f>
        <v/>
      </c>
      <c r="C390" s="35" t="str">
        <f>IF('NEW ACCOUNT'!A391="","",'NEW ACCOUNT'!C391)</f>
        <v/>
      </c>
      <c r="D390" s="35" t="str">
        <f>IF('NEW ACCOUNT'!A391="","",'NEW ACCOUNT'!D391)</f>
        <v/>
      </c>
      <c r="E390" s="35" t="str">
        <f>IF('NEW ACCOUNT'!A391="","",'NEW ACCOUNT'!E391)</f>
        <v/>
      </c>
      <c r="F390" s="35" t="str">
        <f>IF('NEW ACCOUNT'!A391="","",'NEW ACCOUNT'!F391)</f>
        <v/>
      </c>
      <c r="G390" s="35" t="str">
        <f>IF('NEW ACCOUNT'!A391="","",'NEW ACCOUNT'!G391)</f>
        <v/>
      </c>
      <c r="H390" s="35" t="str">
        <f>IF('NEW ACCOUNT'!A391="","",'NEW ACCOUNT'!H391)</f>
        <v/>
      </c>
      <c r="I390" s="35" t="str">
        <f>IF('NEW ACCOUNT'!A391="","",'NEW ACCOUNT'!I391)</f>
        <v/>
      </c>
      <c r="J390" s="35" t="str">
        <f>IF('NEW ACCOUNT'!A391="","",'NEW ACCOUNT'!J391)</f>
        <v/>
      </c>
      <c r="K390" s="36" t="str">
        <f>IFERROR(IF(A390="","",SUMIF(DB_Savings!$A:$A,A390,DB_Savings!$F:$F)),"")</f>
        <v/>
      </c>
      <c r="L390" s="36" t="str">
        <f>IFERROR(IF(A390="","",SUMIF(DB_Withdrawals!$A:$A,A390,DB_Withdrawals!$G:$G)),"")</f>
        <v/>
      </c>
      <c r="M390" s="36" t="str">
        <f>IFERROR(IF(A390="","",IFERROR(H390,0)+IFERROR(SUMIF(DB_Savings!$A:$A,A390,DB_Savings!$F:$F),0)-IFERROR(SUMIF(DB_Withdrawals!$A:$A,A390,DB_Withdrawals!$G:$G),0)),"")</f>
        <v/>
      </c>
      <c r="N390" s="36" t="str">
        <f>IFERROR(IF(A390="","",MAX(0,M390-System_Config!$B$9)),"")</f>
        <v/>
      </c>
    </row>
    <row r="391" spans="1:14" ht="20.100000000000001" customHeight="1" x14ac:dyDescent="0.25">
      <c r="A391" s="37" t="str">
        <f>'NEW ACCOUNT'!A392</f>
        <v/>
      </c>
      <c r="B391" s="38" t="str">
        <f>IF('NEW ACCOUNT'!A392="","",'NEW ACCOUNT'!B392)</f>
        <v/>
      </c>
      <c r="C391" s="38" t="str">
        <f>IF('NEW ACCOUNT'!A392="","",'NEW ACCOUNT'!C392)</f>
        <v/>
      </c>
      <c r="D391" s="38" t="str">
        <f>IF('NEW ACCOUNT'!A392="","",'NEW ACCOUNT'!D392)</f>
        <v/>
      </c>
      <c r="E391" s="38" t="str">
        <f>IF('NEW ACCOUNT'!A392="","",'NEW ACCOUNT'!E392)</f>
        <v/>
      </c>
      <c r="F391" s="38" t="str">
        <f>IF('NEW ACCOUNT'!A392="","",'NEW ACCOUNT'!F392)</f>
        <v/>
      </c>
      <c r="G391" s="38" t="str">
        <f>IF('NEW ACCOUNT'!A392="","",'NEW ACCOUNT'!G392)</f>
        <v/>
      </c>
      <c r="H391" s="38" t="str">
        <f>IF('NEW ACCOUNT'!A392="","",'NEW ACCOUNT'!H392)</f>
        <v/>
      </c>
      <c r="I391" s="38" t="str">
        <f>IF('NEW ACCOUNT'!A392="","",'NEW ACCOUNT'!I392)</f>
        <v/>
      </c>
      <c r="J391" s="38" t="str">
        <f>IF('NEW ACCOUNT'!A392="","",'NEW ACCOUNT'!J392)</f>
        <v/>
      </c>
      <c r="K391" s="39" t="str">
        <f>IFERROR(IF(A391="","",SUMIF(DB_Savings!$A:$A,A391,DB_Savings!$F:$F)),"")</f>
        <v/>
      </c>
      <c r="L391" s="39" t="str">
        <f>IFERROR(IF(A391="","",SUMIF(DB_Withdrawals!$A:$A,A391,DB_Withdrawals!$G:$G)),"")</f>
        <v/>
      </c>
      <c r="M391" s="39" t="str">
        <f>IFERROR(IF(A391="","",IFERROR(H391,0)+IFERROR(SUMIF(DB_Savings!$A:$A,A391,DB_Savings!$F:$F),0)-IFERROR(SUMIF(DB_Withdrawals!$A:$A,A391,DB_Withdrawals!$G:$G),0)),"")</f>
        <v/>
      </c>
      <c r="N391" s="39" t="str">
        <f>IFERROR(IF(A391="","",MAX(0,M391-System_Config!$B$9)),"")</f>
        <v/>
      </c>
    </row>
    <row r="392" spans="1:14" ht="20.100000000000001" customHeight="1" x14ac:dyDescent="0.25">
      <c r="A392" s="34" t="str">
        <f>'NEW ACCOUNT'!A393</f>
        <v/>
      </c>
      <c r="B392" s="35" t="str">
        <f>IF('NEW ACCOUNT'!A393="","",'NEW ACCOUNT'!B393)</f>
        <v/>
      </c>
      <c r="C392" s="35" t="str">
        <f>IF('NEW ACCOUNT'!A393="","",'NEW ACCOUNT'!C393)</f>
        <v/>
      </c>
      <c r="D392" s="35" t="str">
        <f>IF('NEW ACCOUNT'!A393="","",'NEW ACCOUNT'!D393)</f>
        <v/>
      </c>
      <c r="E392" s="35" t="str">
        <f>IF('NEW ACCOUNT'!A393="","",'NEW ACCOUNT'!E393)</f>
        <v/>
      </c>
      <c r="F392" s="35" t="str">
        <f>IF('NEW ACCOUNT'!A393="","",'NEW ACCOUNT'!F393)</f>
        <v/>
      </c>
      <c r="G392" s="35" t="str">
        <f>IF('NEW ACCOUNT'!A393="","",'NEW ACCOUNT'!G393)</f>
        <v/>
      </c>
      <c r="H392" s="35" t="str">
        <f>IF('NEW ACCOUNT'!A393="","",'NEW ACCOUNT'!H393)</f>
        <v/>
      </c>
      <c r="I392" s="35" t="str">
        <f>IF('NEW ACCOUNT'!A393="","",'NEW ACCOUNT'!I393)</f>
        <v/>
      </c>
      <c r="J392" s="35" t="str">
        <f>IF('NEW ACCOUNT'!A393="","",'NEW ACCOUNT'!J393)</f>
        <v/>
      </c>
      <c r="K392" s="36" t="str">
        <f>IFERROR(IF(A392="","",SUMIF(DB_Savings!$A:$A,A392,DB_Savings!$F:$F)),"")</f>
        <v/>
      </c>
      <c r="L392" s="36" t="str">
        <f>IFERROR(IF(A392="","",SUMIF(DB_Withdrawals!$A:$A,A392,DB_Withdrawals!$G:$G)),"")</f>
        <v/>
      </c>
      <c r="M392" s="36" t="str">
        <f>IFERROR(IF(A392="","",IFERROR(H392,0)+IFERROR(SUMIF(DB_Savings!$A:$A,A392,DB_Savings!$F:$F),0)-IFERROR(SUMIF(DB_Withdrawals!$A:$A,A392,DB_Withdrawals!$G:$G),0)),"")</f>
        <v/>
      </c>
      <c r="N392" s="36" t="str">
        <f>IFERROR(IF(A392="","",MAX(0,M392-System_Config!$B$9)),"")</f>
        <v/>
      </c>
    </row>
    <row r="393" spans="1:14" ht="20.100000000000001" customHeight="1" x14ac:dyDescent="0.25">
      <c r="A393" s="37" t="str">
        <f>'NEW ACCOUNT'!A394</f>
        <v/>
      </c>
      <c r="B393" s="38" t="str">
        <f>IF('NEW ACCOUNT'!A394="","",'NEW ACCOUNT'!B394)</f>
        <v/>
      </c>
      <c r="C393" s="38" t="str">
        <f>IF('NEW ACCOUNT'!A394="","",'NEW ACCOUNT'!C394)</f>
        <v/>
      </c>
      <c r="D393" s="38" t="str">
        <f>IF('NEW ACCOUNT'!A394="","",'NEW ACCOUNT'!D394)</f>
        <v/>
      </c>
      <c r="E393" s="38" t="str">
        <f>IF('NEW ACCOUNT'!A394="","",'NEW ACCOUNT'!E394)</f>
        <v/>
      </c>
      <c r="F393" s="38" t="str">
        <f>IF('NEW ACCOUNT'!A394="","",'NEW ACCOUNT'!F394)</f>
        <v/>
      </c>
      <c r="G393" s="38" t="str">
        <f>IF('NEW ACCOUNT'!A394="","",'NEW ACCOUNT'!G394)</f>
        <v/>
      </c>
      <c r="H393" s="38" t="str">
        <f>IF('NEW ACCOUNT'!A394="","",'NEW ACCOUNT'!H394)</f>
        <v/>
      </c>
      <c r="I393" s="38" t="str">
        <f>IF('NEW ACCOUNT'!A394="","",'NEW ACCOUNT'!I394)</f>
        <v/>
      </c>
      <c r="J393" s="38" t="str">
        <f>IF('NEW ACCOUNT'!A394="","",'NEW ACCOUNT'!J394)</f>
        <v/>
      </c>
      <c r="K393" s="39" t="str">
        <f>IFERROR(IF(A393="","",SUMIF(DB_Savings!$A:$A,A393,DB_Savings!$F:$F)),"")</f>
        <v/>
      </c>
      <c r="L393" s="39" t="str">
        <f>IFERROR(IF(A393="","",SUMIF(DB_Withdrawals!$A:$A,A393,DB_Withdrawals!$G:$G)),"")</f>
        <v/>
      </c>
      <c r="M393" s="39" t="str">
        <f>IFERROR(IF(A393="","",IFERROR(H393,0)+IFERROR(SUMIF(DB_Savings!$A:$A,A393,DB_Savings!$F:$F),0)-IFERROR(SUMIF(DB_Withdrawals!$A:$A,A393,DB_Withdrawals!$G:$G),0)),"")</f>
        <v/>
      </c>
      <c r="N393" s="39" t="str">
        <f>IFERROR(IF(A393="","",MAX(0,M393-System_Config!$B$9)),"")</f>
        <v/>
      </c>
    </row>
    <row r="394" spans="1:14" ht="20.100000000000001" customHeight="1" x14ac:dyDescent="0.25">
      <c r="A394" s="34" t="str">
        <f>'NEW ACCOUNT'!A395</f>
        <v/>
      </c>
      <c r="B394" s="35" t="str">
        <f>IF('NEW ACCOUNT'!A395="","",'NEW ACCOUNT'!B395)</f>
        <v/>
      </c>
      <c r="C394" s="35" t="str">
        <f>IF('NEW ACCOUNT'!A395="","",'NEW ACCOUNT'!C395)</f>
        <v/>
      </c>
      <c r="D394" s="35" t="str">
        <f>IF('NEW ACCOUNT'!A395="","",'NEW ACCOUNT'!D395)</f>
        <v/>
      </c>
      <c r="E394" s="35" t="str">
        <f>IF('NEW ACCOUNT'!A395="","",'NEW ACCOUNT'!E395)</f>
        <v/>
      </c>
      <c r="F394" s="35" t="str">
        <f>IF('NEW ACCOUNT'!A395="","",'NEW ACCOUNT'!F395)</f>
        <v/>
      </c>
      <c r="G394" s="35" t="str">
        <f>IF('NEW ACCOUNT'!A395="","",'NEW ACCOUNT'!G395)</f>
        <v/>
      </c>
      <c r="H394" s="35" t="str">
        <f>IF('NEW ACCOUNT'!A395="","",'NEW ACCOUNT'!H395)</f>
        <v/>
      </c>
      <c r="I394" s="35" t="str">
        <f>IF('NEW ACCOUNT'!A395="","",'NEW ACCOUNT'!I395)</f>
        <v/>
      </c>
      <c r="J394" s="35" t="str">
        <f>IF('NEW ACCOUNT'!A395="","",'NEW ACCOUNT'!J395)</f>
        <v/>
      </c>
      <c r="K394" s="36" t="str">
        <f>IFERROR(IF(A394="","",SUMIF(DB_Savings!$A:$A,A394,DB_Savings!$F:$F)),"")</f>
        <v/>
      </c>
      <c r="L394" s="36" t="str">
        <f>IFERROR(IF(A394="","",SUMIF(DB_Withdrawals!$A:$A,A394,DB_Withdrawals!$G:$G)),"")</f>
        <v/>
      </c>
      <c r="M394" s="36" t="str">
        <f>IFERROR(IF(A394="","",IFERROR(H394,0)+IFERROR(SUMIF(DB_Savings!$A:$A,A394,DB_Savings!$F:$F),0)-IFERROR(SUMIF(DB_Withdrawals!$A:$A,A394,DB_Withdrawals!$G:$G),0)),"")</f>
        <v/>
      </c>
      <c r="N394" s="36" t="str">
        <f>IFERROR(IF(A394="","",MAX(0,M394-System_Config!$B$9)),"")</f>
        <v/>
      </c>
    </row>
    <row r="395" spans="1:14" ht="20.100000000000001" customHeight="1" x14ac:dyDescent="0.25">
      <c r="A395" s="37" t="str">
        <f>'NEW ACCOUNT'!A396</f>
        <v/>
      </c>
      <c r="B395" s="38" t="str">
        <f>IF('NEW ACCOUNT'!A396="","",'NEW ACCOUNT'!B396)</f>
        <v/>
      </c>
      <c r="C395" s="38" t="str">
        <f>IF('NEW ACCOUNT'!A396="","",'NEW ACCOUNT'!C396)</f>
        <v/>
      </c>
      <c r="D395" s="38" t="str">
        <f>IF('NEW ACCOUNT'!A396="","",'NEW ACCOUNT'!D396)</f>
        <v/>
      </c>
      <c r="E395" s="38" t="str">
        <f>IF('NEW ACCOUNT'!A396="","",'NEW ACCOUNT'!E396)</f>
        <v/>
      </c>
      <c r="F395" s="38" t="str">
        <f>IF('NEW ACCOUNT'!A396="","",'NEW ACCOUNT'!F396)</f>
        <v/>
      </c>
      <c r="G395" s="38" t="str">
        <f>IF('NEW ACCOUNT'!A396="","",'NEW ACCOUNT'!G396)</f>
        <v/>
      </c>
      <c r="H395" s="38" t="str">
        <f>IF('NEW ACCOUNT'!A396="","",'NEW ACCOUNT'!H396)</f>
        <v/>
      </c>
      <c r="I395" s="38" t="str">
        <f>IF('NEW ACCOUNT'!A396="","",'NEW ACCOUNT'!I396)</f>
        <v/>
      </c>
      <c r="J395" s="38" t="str">
        <f>IF('NEW ACCOUNT'!A396="","",'NEW ACCOUNT'!J396)</f>
        <v/>
      </c>
      <c r="K395" s="39" t="str">
        <f>IFERROR(IF(A395="","",SUMIF(DB_Savings!$A:$A,A395,DB_Savings!$F:$F)),"")</f>
        <v/>
      </c>
      <c r="L395" s="39" t="str">
        <f>IFERROR(IF(A395="","",SUMIF(DB_Withdrawals!$A:$A,A395,DB_Withdrawals!$G:$G)),"")</f>
        <v/>
      </c>
      <c r="M395" s="39" t="str">
        <f>IFERROR(IF(A395="","",IFERROR(H395,0)+IFERROR(SUMIF(DB_Savings!$A:$A,A395,DB_Savings!$F:$F),0)-IFERROR(SUMIF(DB_Withdrawals!$A:$A,A395,DB_Withdrawals!$G:$G),0)),"")</f>
        <v/>
      </c>
      <c r="N395" s="39" t="str">
        <f>IFERROR(IF(A395="","",MAX(0,M395-System_Config!$B$9)),"")</f>
        <v/>
      </c>
    </row>
    <row r="396" spans="1:14" ht="20.100000000000001" customHeight="1" x14ac:dyDescent="0.25">
      <c r="A396" s="34" t="str">
        <f>'NEW ACCOUNT'!A397</f>
        <v/>
      </c>
      <c r="B396" s="35" t="str">
        <f>IF('NEW ACCOUNT'!A397="","",'NEW ACCOUNT'!B397)</f>
        <v/>
      </c>
      <c r="C396" s="35" t="str">
        <f>IF('NEW ACCOUNT'!A397="","",'NEW ACCOUNT'!C397)</f>
        <v/>
      </c>
      <c r="D396" s="35" t="str">
        <f>IF('NEW ACCOUNT'!A397="","",'NEW ACCOUNT'!D397)</f>
        <v/>
      </c>
      <c r="E396" s="35" t="str">
        <f>IF('NEW ACCOUNT'!A397="","",'NEW ACCOUNT'!E397)</f>
        <v/>
      </c>
      <c r="F396" s="35" t="str">
        <f>IF('NEW ACCOUNT'!A397="","",'NEW ACCOUNT'!F397)</f>
        <v/>
      </c>
      <c r="G396" s="35" t="str">
        <f>IF('NEW ACCOUNT'!A397="","",'NEW ACCOUNT'!G397)</f>
        <v/>
      </c>
      <c r="H396" s="35" t="str">
        <f>IF('NEW ACCOUNT'!A397="","",'NEW ACCOUNT'!H397)</f>
        <v/>
      </c>
      <c r="I396" s="35" t="str">
        <f>IF('NEW ACCOUNT'!A397="","",'NEW ACCOUNT'!I397)</f>
        <v/>
      </c>
      <c r="J396" s="35" t="str">
        <f>IF('NEW ACCOUNT'!A397="","",'NEW ACCOUNT'!J397)</f>
        <v/>
      </c>
      <c r="K396" s="36" t="str">
        <f>IFERROR(IF(A396="","",SUMIF(DB_Savings!$A:$A,A396,DB_Savings!$F:$F)),"")</f>
        <v/>
      </c>
      <c r="L396" s="36" t="str">
        <f>IFERROR(IF(A396="","",SUMIF(DB_Withdrawals!$A:$A,A396,DB_Withdrawals!$G:$G)),"")</f>
        <v/>
      </c>
      <c r="M396" s="36" t="str">
        <f>IFERROR(IF(A396="","",IFERROR(H396,0)+IFERROR(SUMIF(DB_Savings!$A:$A,A396,DB_Savings!$F:$F),0)-IFERROR(SUMIF(DB_Withdrawals!$A:$A,A396,DB_Withdrawals!$G:$G),0)),"")</f>
        <v/>
      </c>
      <c r="N396" s="36" t="str">
        <f>IFERROR(IF(A396="","",MAX(0,M396-System_Config!$B$9)),"")</f>
        <v/>
      </c>
    </row>
    <row r="397" spans="1:14" ht="20.100000000000001" customHeight="1" x14ac:dyDescent="0.25">
      <c r="A397" s="37" t="str">
        <f>'NEW ACCOUNT'!A398</f>
        <v/>
      </c>
      <c r="B397" s="38" t="str">
        <f>IF('NEW ACCOUNT'!A398="","",'NEW ACCOUNT'!B398)</f>
        <v/>
      </c>
      <c r="C397" s="38" t="str">
        <f>IF('NEW ACCOUNT'!A398="","",'NEW ACCOUNT'!C398)</f>
        <v/>
      </c>
      <c r="D397" s="38" t="str">
        <f>IF('NEW ACCOUNT'!A398="","",'NEW ACCOUNT'!D398)</f>
        <v/>
      </c>
      <c r="E397" s="38" t="str">
        <f>IF('NEW ACCOUNT'!A398="","",'NEW ACCOUNT'!E398)</f>
        <v/>
      </c>
      <c r="F397" s="38" t="str">
        <f>IF('NEW ACCOUNT'!A398="","",'NEW ACCOUNT'!F398)</f>
        <v/>
      </c>
      <c r="G397" s="38" t="str">
        <f>IF('NEW ACCOUNT'!A398="","",'NEW ACCOUNT'!G398)</f>
        <v/>
      </c>
      <c r="H397" s="38" t="str">
        <f>IF('NEW ACCOUNT'!A398="","",'NEW ACCOUNT'!H398)</f>
        <v/>
      </c>
      <c r="I397" s="38" t="str">
        <f>IF('NEW ACCOUNT'!A398="","",'NEW ACCOUNT'!I398)</f>
        <v/>
      </c>
      <c r="J397" s="38" t="str">
        <f>IF('NEW ACCOUNT'!A398="","",'NEW ACCOUNT'!J398)</f>
        <v/>
      </c>
      <c r="K397" s="39" t="str">
        <f>IFERROR(IF(A397="","",SUMIF(DB_Savings!$A:$A,A397,DB_Savings!$F:$F)),"")</f>
        <v/>
      </c>
      <c r="L397" s="39" t="str">
        <f>IFERROR(IF(A397="","",SUMIF(DB_Withdrawals!$A:$A,A397,DB_Withdrawals!$G:$G)),"")</f>
        <v/>
      </c>
      <c r="M397" s="39" t="str">
        <f>IFERROR(IF(A397="","",IFERROR(H397,0)+IFERROR(SUMIF(DB_Savings!$A:$A,A397,DB_Savings!$F:$F),0)-IFERROR(SUMIF(DB_Withdrawals!$A:$A,A397,DB_Withdrawals!$G:$G),0)),"")</f>
        <v/>
      </c>
      <c r="N397" s="39" t="str">
        <f>IFERROR(IF(A397="","",MAX(0,M397-System_Config!$B$9)),"")</f>
        <v/>
      </c>
    </row>
    <row r="398" spans="1:14" ht="20.100000000000001" customHeight="1" x14ac:dyDescent="0.25">
      <c r="A398" s="34" t="str">
        <f>'NEW ACCOUNT'!A399</f>
        <v/>
      </c>
      <c r="B398" s="35" t="str">
        <f>IF('NEW ACCOUNT'!A399="","",'NEW ACCOUNT'!B399)</f>
        <v/>
      </c>
      <c r="C398" s="35" t="str">
        <f>IF('NEW ACCOUNT'!A399="","",'NEW ACCOUNT'!C399)</f>
        <v/>
      </c>
      <c r="D398" s="35" t="str">
        <f>IF('NEW ACCOUNT'!A399="","",'NEW ACCOUNT'!D399)</f>
        <v/>
      </c>
      <c r="E398" s="35" t="str">
        <f>IF('NEW ACCOUNT'!A399="","",'NEW ACCOUNT'!E399)</f>
        <v/>
      </c>
      <c r="F398" s="35" t="str">
        <f>IF('NEW ACCOUNT'!A399="","",'NEW ACCOUNT'!F399)</f>
        <v/>
      </c>
      <c r="G398" s="35" t="str">
        <f>IF('NEW ACCOUNT'!A399="","",'NEW ACCOUNT'!G399)</f>
        <v/>
      </c>
      <c r="H398" s="35" t="str">
        <f>IF('NEW ACCOUNT'!A399="","",'NEW ACCOUNT'!H399)</f>
        <v/>
      </c>
      <c r="I398" s="35" t="str">
        <f>IF('NEW ACCOUNT'!A399="","",'NEW ACCOUNT'!I399)</f>
        <v/>
      </c>
      <c r="J398" s="35" t="str">
        <f>IF('NEW ACCOUNT'!A399="","",'NEW ACCOUNT'!J399)</f>
        <v/>
      </c>
      <c r="K398" s="36" t="str">
        <f>IFERROR(IF(A398="","",SUMIF(DB_Savings!$A:$A,A398,DB_Savings!$F:$F)),"")</f>
        <v/>
      </c>
      <c r="L398" s="36" t="str">
        <f>IFERROR(IF(A398="","",SUMIF(DB_Withdrawals!$A:$A,A398,DB_Withdrawals!$G:$G)),"")</f>
        <v/>
      </c>
      <c r="M398" s="36" t="str">
        <f>IFERROR(IF(A398="","",IFERROR(H398,0)+IFERROR(SUMIF(DB_Savings!$A:$A,A398,DB_Savings!$F:$F),0)-IFERROR(SUMIF(DB_Withdrawals!$A:$A,A398,DB_Withdrawals!$G:$G),0)),"")</f>
        <v/>
      </c>
      <c r="N398" s="36" t="str">
        <f>IFERROR(IF(A398="","",MAX(0,M398-System_Config!$B$9)),"")</f>
        <v/>
      </c>
    </row>
    <row r="399" spans="1:14" ht="20.100000000000001" customHeight="1" x14ac:dyDescent="0.25">
      <c r="A399" s="37" t="str">
        <f>'NEW ACCOUNT'!A400</f>
        <v/>
      </c>
      <c r="B399" s="38" t="str">
        <f>IF('NEW ACCOUNT'!A400="","",'NEW ACCOUNT'!B400)</f>
        <v/>
      </c>
      <c r="C399" s="38" t="str">
        <f>IF('NEW ACCOUNT'!A400="","",'NEW ACCOUNT'!C400)</f>
        <v/>
      </c>
      <c r="D399" s="38" t="str">
        <f>IF('NEW ACCOUNT'!A400="","",'NEW ACCOUNT'!D400)</f>
        <v/>
      </c>
      <c r="E399" s="38" t="str">
        <f>IF('NEW ACCOUNT'!A400="","",'NEW ACCOUNT'!E400)</f>
        <v/>
      </c>
      <c r="F399" s="38" t="str">
        <f>IF('NEW ACCOUNT'!A400="","",'NEW ACCOUNT'!F400)</f>
        <v/>
      </c>
      <c r="G399" s="38" t="str">
        <f>IF('NEW ACCOUNT'!A400="","",'NEW ACCOUNT'!G400)</f>
        <v/>
      </c>
      <c r="H399" s="38" t="str">
        <f>IF('NEW ACCOUNT'!A400="","",'NEW ACCOUNT'!H400)</f>
        <v/>
      </c>
      <c r="I399" s="38" t="str">
        <f>IF('NEW ACCOUNT'!A400="","",'NEW ACCOUNT'!I400)</f>
        <v/>
      </c>
      <c r="J399" s="38" t="str">
        <f>IF('NEW ACCOUNT'!A400="","",'NEW ACCOUNT'!J400)</f>
        <v/>
      </c>
      <c r="K399" s="39" t="str">
        <f>IFERROR(IF(A399="","",SUMIF(DB_Savings!$A:$A,A399,DB_Savings!$F:$F)),"")</f>
        <v/>
      </c>
      <c r="L399" s="39" t="str">
        <f>IFERROR(IF(A399="","",SUMIF(DB_Withdrawals!$A:$A,A399,DB_Withdrawals!$G:$G)),"")</f>
        <v/>
      </c>
      <c r="M399" s="39" t="str">
        <f>IFERROR(IF(A399="","",IFERROR(H399,0)+IFERROR(SUMIF(DB_Savings!$A:$A,A399,DB_Savings!$F:$F),0)-IFERROR(SUMIF(DB_Withdrawals!$A:$A,A399,DB_Withdrawals!$G:$G),0)),"")</f>
        <v/>
      </c>
      <c r="N399" s="39" t="str">
        <f>IFERROR(IF(A399="","",MAX(0,M399-System_Config!$B$9)),"")</f>
        <v/>
      </c>
    </row>
    <row r="400" spans="1:14" ht="20.100000000000001" customHeight="1" x14ac:dyDescent="0.25">
      <c r="A400" s="34" t="str">
        <f>'NEW ACCOUNT'!A401</f>
        <v/>
      </c>
      <c r="B400" s="35" t="str">
        <f>IF('NEW ACCOUNT'!A401="","",'NEW ACCOUNT'!B401)</f>
        <v/>
      </c>
      <c r="C400" s="35" t="str">
        <f>IF('NEW ACCOUNT'!A401="","",'NEW ACCOUNT'!C401)</f>
        <v/>
      </c>
      <c r="D400" s="35" t="str">
        <f>IF('NEW ACCOUNT'!A401="","",'NEW ACCOUNT'!D401)</f>
        <v/>
      </c>
      <c r="E400" s="35" t="str">
        <f>IF('NEW ACCOUNT'!A401="","",'NEW ACCOUNT'!E401)</f>
        <v/>
      </c>
      <c r="F400" s="35" t="str">
        <f>IF('NEW ACCOUNT'!A401="","",'NEW ACCOUNT'!F401)</f>
        <v/>
      </c>
      <c r="G400" s="35" t="str">
        <f>IF('NEW ACCOUNT'!A401="","",'NEW ACCOUNT'!G401)</f>
        <v/>
      </c>
      <c r="H400" s="35" t="str">
        <f>IF('NEW ACCOUNT'!A401="","",'NEW ACCOUNT'!H401)</f>
        <v/>
      </c>
      <c r="I400" s="35" t="str">
        <f>IF('NEW ACCOUNT'!A401="","",'NEW ACCOUNT'!I401)</f>
        <v/>
      </c>
      <c r="J400" s="35" t="str">
        <f>IF('NEW ACCOUNT'!A401="","",'NEW ACCOUNT'!J401)</f>
        <v/>
      </c>
      <c r="K400" s="36" t="str">
        <f>IFERROR(IF(A400="","",SUMIF(DB_Savings!$A:$A,A400,DB_Savings!$F:$F)),"")</f>
        <v/>
      </c>
      <c r="L400" s="36" t="str">
        <f>IFERROR(IF(A400="","",SUMIF(DB_Withdrawals!$A:$A,A400,DB_Withdrawals!$G:$G)),"")</f>
        <v/>
      </c>
      <c r="M400" s="36" t="str">
        <f>IFERROR(IF(A400="","",IFERROR(H400,0)+IFERROR(SUMIF(DB_Savings!$A:$A,A400,DB_Savings!$F:$F),0)-IFERROR(SUMIF(DB_Withdrawals!$A:$A,A400,DB_Withdrawals!$G:$G),0)),"")</f>
        <v/>
      </c>
      <c r="N400" s="36" t="str">
        <f>IFERROR(IF(A400="","",MAX(0,M400-System_Config!$B$9)),"")</f>
        <v/>
      </c>
    </row>
    <row r="401" spans="1:14" ht="20.100000000000001" customHeight="1" x14ac:dyDescent="0.25">
      <c r="A401" s="37" t="str">
        <f>'NEW ACCOUNT'!A402</f>
        <v/>
      </c>
      <c r="B401" s="38" t="str">
        <f>IF('NEW ACCOUNT'!A402="","",'NEW ACCOUNT'!B402)</f>
        <v/>
      </c>
      <c r="C401" s="38" t="str">
        <f>IF('NEW ACCOUNT'!A402="","",'NEW ACCOUNT'!C402)</f>
        <v/>
      </c>
      <c r="D401" s="38" t="str">
        <f>IF('NEW ACCOUNT'!A402="","",'NEW ACCOUNT'!D402)</f>
        <v/>
      </c>
      <c r="E401" s="38" t="str">
        <f>IF('NEW ACCOUNT'!A402="","",'NEW ACCOUNT'!E402)</f>
        <v/>
      </c>
      <c r="F401" s="38" t="str">
        <f>IF('NEW ACCOUNT'!A402="","",'NEW ACCOUNT'!F402)</f>
        <v/>
      </c>
      <c r="G401" s="38" t="str">
        <f>IF('NEW ACCOUNT'!A402="","",'NEW ACCOUNT'!G402)</f>
        <v/>
      </c>
      <c r="H401" s="38" t="str">
        <f>IF('NEW ACCOUNT'!A402="","",'NEW ACCOUNT'!H402)</f>
        <v/>
      </c>
      <c r="I401" s="38" t="str">
        <f>IF('NEW ACCOUNT'!A402="","",'NEW ACCOUNT'!I402)</f>
        <v/>
      </c>
      <c r="J401" s="38" t="str">
        <f>IF('NEW ACCOUNT'!A402="","",'NEW ACCOUNT'!J402)</f>
        <v/>
      </c>
      <c r="K401" s="39" t="str">
        <f>IFERROR(IF(A401="","",SUMIF(DB_Savings!$A:$A,A401,DB_Savings!$F:$F)),"")</f>
        <v/>
      </c>
      <c r="L401" s="39" t="str">
        <f>IFERROR(IF(A401="","",SUMIF(DB_Withdrawals!$A:$A,A401,DB_Withdrawals!$G:$G)),"")</f>
        <v/>
      </c>
      <c r="M401" s="39" t="str">
        <f>IFERROR(IF(A401="","",IFERROR(H401,0)+IFERROR(SUMIF(DB_Savings!$A:$A,A401,DB_Savings!$F:$F),0)-IFERROR(SUMIF(DB_Withdrawals!$A:$A,A401,DB_Withdrawals!$G:$G),0)),"")</f>
        <v/>
      </c>
      <c r="N401" s="39" t="str">
        <f>IFERROR(IF(A401="","",MAX(0,M401-System_Config!$B$9)),"")</f>
        <v/>
      </c>
    </row>
    <row r="402" spans="1:14" ht="20.100000000000001" customHeight="1" x14ac:dyDescent="0.25">
      <c r="A402" s="34" t="str">
        <f>'NEW ACCOUNT'!A403</f>
        <v/>
      </c>
      <c r="B402" s="35" t="str">
        <f>IF('NEW ACCOUNT'!A403="","",'NEW ACCOUNT'!B403)</f>
        <v/>
      </c>
      <c r="C402" s="35" t="str">
        <f>IF('NEW ACCOUNT'!A403="","",'NEW ACCOUNT'!C403)</f>
        <v/>
      </c>
      <c r="D402" s="35" t="str">
        <f>IF('NEW ACCOUNT'!A403="","",'NEW ACCOUNT'!D403)</f>
        <v/>
      </c>
      <c r="E402" s="35" t="str">
        <f>IF('NEW ACCOUNT'!A403="","",'NEW ACCOUNT'!E403)</f>
        <v/>
      </c>
      <c r="F402" s="35" t="str">
        <f>IF('NEW ACCOUNT'!A403="","",'NEW ACCOUNT'!F403)</f>
        <v/>
      </c>
      <c r="G402" s="35" t="str">
        <f>IF('NEW ACCOUNT'!A403="","",'NEW ACCOUNT'!G403)</f>
        <v/>
      </c>
      <c r="H402" s="35" t="str">
        <f>IF('NEW ACCOUNT'!A403="","",'NEW ACCOUNT'!H403)</f>
        <v/>
      </c>
      <c r="I402" s="35" t="str">
        <f>IF('NEW ACCOUNT'!A403="","",'NEW ACCOUNT'!I403)</f>
        <v/>
      </c>
      <c r="J402" s="35" t="str">
        <f>IF('NEW ACCOUNT'!A403="","",'NEW ACCOUNT'!J403)</f>
        <v/>
      </c>
      <c r="K402" s="36" t="str">
        <f>IFERROR(IF(A402="","",SUMIF(DB_Savings!$A:$A,A402,DB_Savings!$F:$F)),"")</f>
        <v/>
      </c>
      <c r="L402" s="36" t="str">
        <f>IFERROR(IF(A402="","",SUMIF(DB_Withdrawals!$A:$A,A402,DB_Withdrawals!$G:$G)),"")</f>
        <v/>
      </c>
      <c r="M402" s="36" t="str">
        <f>IFERROR(IF(A402="","",IFERROR(H402,0)+IFERROR(SUMIF(DB_Savings!$A:$A,A402,DB_Savings!$F:$F),0)-IFERROR(SUMIF(DB_Withdrawals!$A:$A,A402,DB_Withdrawals!$G:$G),0)),"")</f>
        <v/>
      </c>
      <c r="N402" s="36" t="str">
        <f>IFERROR(IF(A402="","",MAX(0,M402-System_Config!$B$9)),"")</f>
        <v/>
      </c>
    </row>
    <row r="403" spans="1:14" ht="20.100000000000001" customHeight="1" x14ac:dyDescent="0.25">
      <c r="A403" s="37" t="str">
        <f>'NEW ACCOUNT'!A404</f>
        <v/>
      </c>
      <c r="B403" s="38" t="str">
        <f>IF('NEW ACCOUNT'!A404="","",'NEW ACCOUNT'!B404)</f>
        <v/>
      </c>
      <c r="C403" s="38" t="str">
        <f>IF('NEW ACCOUNT'!A404="","",'NEW ACCOUNT'!C404)</f>
        <v/>
      </c>
      <c r="D403" s="38" t="str">
        <f>IF('NEW ACCOUNT'!A404="","",'NEW ACCOUNT'!D404)</f>
        <v/>
      </c>
      <c r="E403" s="38" t="str">
        <f>IF('NEW ACCOUNT'!A404="","",'NEW ACCOUNT'!E404)</f>
        <v/>
      </c>
      <c r="F403" s="38" t="str">
        <f>IF('NEW ACCOUNT'!A404="","",'NEW ACCOUNT'!F404)</f>
        <v/>
      </c>
      <c r="G403" s="38" t="str">
        <f>IF('NEW ACCOUNT'!A404="","",'NEW ACCOUNT'!G404)</f>
        <v/>
      </c>
      <c r="H403" s="38" t="str">
        <f>IF('NEW ACCOUNT'!A404="","",'NEW ACCOUNT'!H404)</f>
        <v/>
      </c>
      <c r="I403" s="38" t="str">
        <f>IF('NEW ACCOUNT'!A404="","",'NEW ACCOUNT'!I404)</f>
        <v/>
      </c>
      <c r="J403" s="38" t="str">
        <f>IF('NEW ACCOUNT'!A404="","",'NEW ACCOUNT'!J404)</f>
        <v/>
      </c>
      <c r="K403" s="39" t="str">
        <f>IFERROR(IF(A403="","",SUMIF(DB_Savings!$A:$A,A403,DB_Savings!$F:$F)),"")</f>
        <v/>
      </c>
      <c r="L403" s="39" t="str">
        <f>IFERROR(IF(A403="","",SUMIF(DB_Withdrawals!$A:$A,A403,DB_Withdrawals!$G:$G)),"")</f>
        <v/>
      </c>
      <c r="M403" s="39" t="str">
        <f>IFERROR(IF(A403="","",IFERROR(H403,0)+IFERROR(SUMIF(DB_Savings!$A:$A,A403,DB_Savings!$F:$F),0)-IFERROR(SUMIF(DB_Withdrawals!$A:$A,A403,DB_Withdrawals!$G:$G),0)),"")</f>
        <v/>
      </c>
      <c r="N403" s="39" t="str">
        <f>IFERROR(IF(A403="","",MAX(0,M403-System_Config!$B$9)),"")</f>
        <v/>
      </c>
    </row>
    <row r="404" spans="1:14" ht="20.100000000000001" customHeight="1" x14ac:dyDescent="0.25">
      <c r="A404" s="34" t="str">
        <f>'NEW ACCOUNT'!A405</f>
        <v/>
      </c>
      <c r="B404" s="35" t="str">
        <f>IF('NEW ACCOUNT'!A405="","",'NEW ACCOUNT'!B405)</f>
        <v/>
      </c>
      <c r="C404" s="35" t="str">
        <f>IF('NEW ACCOUNT'!A405="","",'NEW ACCOUNT'!C405)</f>
        <v/>
      </c>
      <c r="D404" s="35" t="str">
        <f>IF('NEW ACCOUNT'!A405="","",'NEW ACCOUNT'!D405)</f>
        <v/>
      </c>
      <c r="E404" s="35" t="str">
        <f>IF('NEW ACCOUNT'!A405="","",'NEW ACCOUNT'!E405)</f>
        <v/>
      </c>
      <c r="F404" s="35" t="str">
        <f>IF('NEW ACCOUNT'!A405="","",'NEW ACCOUNT'!F405)</f>
        <v/>
      </c>
      <c r="G404" s="35" t="str">
        <f>IF('NEW ACCOUNT'!A405="","",'NEW ACCOUNT'!G405)</f>
        <v/>
      </c>
      <c r="H404" s="35" t="str">
        <f>IF('NEW ACCOUNT'!A405="","",'NEW ACCOUNT'!H405)</f>
        <v/>
      </c>
      <c r="I404" s="35" t="str">
        <f>IF('NEW ACCOUNT'!A405="","",'NEW ACCOUNT'!I405)</f>
        <v/>
      </c>
      <c r="J404" s="35" t="str">
        <f>IF('NEW ACCOUNT'!A405="","",'NEW ACCOUNT'!J405)</f>
        <v/>
      </c>
      <c r="K404" s="36" t="str">
        <f>IFERROR(IF(A404="","",SUMIF(DB_Savings!$A:$A,A404,DB_Savings!$F:$F)),"")</f>
        <v/>
      </c>
      <c r="L404" s="36" t="str">
        <f>IFERROR(IF(A404="","",SUMIF(DB_Withdrawals!$A:$A,A404,DB_Withdrawals!$G:$G)),"")</f>
        <v/>
      </c>
      <c r="M404" s="36" t="str">
        <f>IFERROR(IF(A404="","",IFERROR(H404,0)+IFERROR(SUMIF(DB_Savings!$A:$A,A404,DB_Savings!$F:$F),0)-IFERROR(SUMIF(DB_Withdrawals!$A:$A,A404,DB_Withdrawals!$G:$G),0)),"")</f>
        <v/>
      </c>
      <c r="N404" s="36" t="str">
        <f>IFERROR(IF(A404="","",MAX(0,M404-System_Config!$B$9)),"")</f>
        <v/>
      </c>
    </row>
    <row r="405" spans="1:14" ht="20.100000000000001" customHeight="1" x14ac:dyDescent="0.25">
      <c r="A405" s="37" t="str">
        <f>'NEW ACCOUNT'!A406</f>
        <v/>
      </c>
      <c r="B405" s="38" t="str">
        <f>IF('NEW ACCOUNT'!A406="","",'NEW ACCOUNT'!B406)</f>
        <v/>
      </c>
      <c r="C405" s="38" t="str">
        <f>IF('NEW ACCOUNT'!A406="","",'NEW ACCOUNT'!C406)</f>
        <v/>
      </c>
      <c r="D405" s="38" t="str">
        <f>IF('NEW ACCOUNT'!A406="","",'NEW ACCOUNT'!D406)</f>
        <v/>
      </c>
      <c r="E405" s="38" t="str">
        <f>IF('NEW ACCOUNT'!A406="","",'NEW ACCOUNT'!E406)</f>
        <v/>
      </c>
      <c r="F405" s="38" t="str">
        <f>IF('NEW ACCOUNT'!A406="","",'NEW ACCOUNT'!F406)</f>
        <v/>
      </c>
      <c r="G405" s="38" t="str">
        <f>IF('NEW ACCOUNT'!A406="","",'NEW ACCOUNT'!G406)</f>
        <v/>
      </c>
      <c r="H405" s="38" t="str">
        <f>IF('NEW ACCOUNT'!A406="","",'NEW ACCOUNT'!H406)</f>
        <v/>
      </c>
      <c r="I405" s="38" t="str">
        <f>IF('NEW ACCOUNT'!A406="","",'NEW ACCOUNT'!I406)</f>
        <v/>
      </c>
      <c r="J405" s="38" t="str">
        <f>IF('NEW ACCOUNT'!A406="","",'NEW ACCOUNT'!J406)</f>
        <v/>
      </c>
      <c r="K405" s="39" t="str">
        <f>IFERROR(IF(A405="","",SUMIF(DB_Savings!$A:$A,A405,DB_Savings!$F:$F)),"")</f>
        <v/>
      </c>
      <c r="L405" s="39" t="str">
        <f>IFERROR(IF(A405="","",SUMIF(DB_Withdrawals!$A:$A,A405,DB_Withdrawals!$G:$G)),"")</f>
        <v/>
      </c>
      <c r="M405" s="39" t="str">
        <f>IFERROR(IF(A405="","",IFERROR(H405,0)+IFERROR(SUMIF(DB_Savings!$A:$A,A405,DB_Savings!$F:$F),0)-IFERROR(SUMIF(DB_Withdrawals!$A:$A,A405,DB_Withdrawals!$G:$G),0)),"")</f>
        <v/>
      </c>
      <c r="N405" s="39" t="str">
        <f>IFERROR(IF(A405="","",MAX(0,M405-System_Config!$B$9)),"")</f>
        <v/>
      </c>
    </row>
    <row r="406" spans="1:14" ht="20.100000000000001" customHeight="1" x14ac:dyDescent="0.25">
      <c r="A406" s="34" t="str">
        <f>'NEW ACCOUNT'!A407</f>
        <v/>
      </c>
      <c r="B406" s="35" t="str">
        <f>IF('NEW ACCOUNT'!A407="","",'NEW ACCOUNT'!B407)</f>
        <v/>
      </c>
      <c r="C406" s="35" t="str">
        <f>IF('NEW ACCOUNT'!A407="","",'NEW ACCOUNT'!C407)</f>
        <v/>
      </c>
      <c r="D406" s="35" t="str">
        <f>IF('NEW ACCOUNT'!A407="","",'NEW ACCOUNT'!D407)</f>
        <v/>
      </c>
      <c r="E406" s="35" t="str">
        <f>IF('NEW ACCOUNT'!A407="","",'NEW ACCOUNT'!E407)</f>
        <v/>
      </c>
      <c r="F406" s="35" t="str">
        <f>IF('NEW ACCOUNT'!A407="","",'NEW ACCOUNT'!F407)</f>
        <v/>
      </c>
      <c r="G406" s="35" t="str">
        <f>IF('NEW ACCOUNT'!A407="","",'NEW ACCOUNT'!G407)</f>
        <v/>
      </c>
      <c r="H406" s="35" t="str">
        <f>IF('NEW ACCOUNT'!A407="","",'NEW ACCOUNT'!H407)</f>
        <v/>
      </c>
      <c r="I406" s="35" t="str">
        <f>IF('NEW ACCOUNT'!A407="","",'NEW ACCOUNT'!I407)</f>
        <v/>
      </c>
      <c r="J406" s="35" t="str">
        <f>IF('NEW ACCOUNT'!A407="","",'NEW ACCOUNT'!J407)</f>
        <v/>
      </c>
      <c r="K406" s="36" t="str">
        <f>IFERROR(IF(A406="","",SUMIF(DB_Savings!$A:$A,A406,DB_Savings!$F:$F)),"")</f>
        <v/>
      </c>
      <c r="L406" s="36" t="str">
        <f>IFERROR(IF(A406="","",SUMIF(DB_Withdrawals!$A:$A,A406,DB_Withdrawals!$G:$G)),"")</f>
        <v/>
      </c>
      <c r="M406" s="36" t="str">
        <f>IFERROR(IF(A406="","",IFERROR(H406,0)+IFERROR(SUMIF(DB_Savings!$A:$A,A406,DB_Savings!$F:$F),0)-IFERROR(SUMIF(DB_Withdrawals!$A:$A,A406,DB_Withdrawals!$G:$G),0)),"")</f>
        <v/>
      </c>
      <c r="N406" s="36" t="str">
        <f>IFERROR(IF(A406="","",MAX(0,M406-System_Config!$B$9)),"")</f>
        <v/>
      </c>
    </row>
    <row r="407" spans="1:14" ht="20.100000000000001" customHeight="1" x14ac:dyDescent="0.25">
      <c r="A407" s="37" t="str">
        <f>'NEW ACCOUNT'!A408</f>
        <v/>
      </c>
      <c r="B407" s="38" t="str">
        <f>IF('NEW ACCOUNT'!A408="","",'NEW ACCOUNT'!B408)</f>
        <v/>
      </c>
      <c r="C407" s="38" t="str">
        <f>IF('NEW ACCOUNT'!A408="","",'NEW ACCOUNT'!C408)</f>
        <v/>
      </c>
      <c r="D407" s="38" t="str">
        <f>IF('NEW ACCOUNT'!A408="","",'NEW ACCOUNT'!D408)</f>
        <v/>
      </c>
      <c r="E407" s="38" t="str">
        <f>IF('NEW ACCOUNT'!A408="","",'NEW ACCOUNT'!E408)</f>
        <v/>
      </c>
      <c r="F407" s="38" t="str">
        <f>IF('NEW ACCOUNT'!A408="","",'NEW ACCOUNT'!F408)</f>
        <v/>
      </c>
      <c r="G407" s="38" t="str">
        <f>IF('NEW ACCOUNT'!A408="","",'NEW ACCOUNT'!G408)</f>
        <v/>
      </c>
      <c r="H407" s="38" t="str">
        <f>IF('NEW ACCOUNT'!A408="","",'NEW ACCOUNT'!H408)</f>
        <v/>
      </c>
      <c r="I407" s="38" t="str">
        <f>IF('NEW ACCOUNT'!A408="","",'NEW ACCOUNT'!I408)</f>
        <v/>
      </c>
      <c r="J407" s="38" t="str">
        <f>IF('NEW ACCOUNT'!A408="","",'NEW ACCOUNT'!J408)</f>
        <v/>
      </c>
      <c r="K407" s="39" t="str">
        <f>IFERROR(IF(A407="","",SUMIF(DB_Savings!$A:$A,A407,DB_Savings!$F:$F)),"")</f>
        <v/>
      </c>
      <c r="L407" s="39" t="str">
        <f>IFERROR(IF(A407="","",SUMIF(DB_Withdrawals!$A:$A,A407,DB_Withdrawals!$G:$G)),"")</f>
        <v/>
      </c>
      <c r="M407" s="39" t="str">
        <f>IFERROR(IF(A407="","",IFERROR(H407,0)+IFERROR(SUMIF(DB_Savings!$A:$A,A407,DB_Savings!$F:$F),0)-IFERROR(SUMIF(DB_Withdrawals!$A:$A,A407,DB_Withdrawals!$G:$G),0)),"")</f>
        <v/>
      </c>
      <c r="N407" s="39" t="str">
        <f>IFERROR(IF(A407="","",MAX(0,M407-System_Config!$B$9)),"")</f>
        <v/>
      </c>
    </row>
    <row r="408" spans="1:14" ht="20.100000000000001" customHeight="1" x14ac:dyDescent="0.25">
      <c r="A408" s="34" t="str">
        <f>'NEW ACCOUNT'!A409</f>
        <v/>
      </c>
      <c r="B408" s="35" t="str">
        <f>IF('NEW ACCOUNT'!A409="","",'NEW ACCOUNT'!B409)</f>
        <v/>
      </c>
      <c r="C408" s="35" t="str">
        <f>IF('NEW ACCOUNT'!A409="","",'NEW ACCOUNT'!C409)</f>
        <v/>
      </c>
      <c r="D408" s="35" t="str">
        <f>IF('NEW ACCOUNT'!A409="","",'NEW ACCOUNT'!D409)</f>
        <v/>
      </c>
      <c r="E408" s="35" t="str">
        <f>IF('NEW ACCOUNT'!A409="","",'NEW ACCOUNT'!E409)</f>
        <v/>
      </c>
      <c r="F408" s="35" t="str">
        <f>IF('NEW ACCOUNT'!A409="","",'NEW ACCOUNT'!F409)</f>
        <v/>
      </c>
      <c r="G408" s="35" t="str">
        <f>IF('NEW ACCOUNT'!A409="","",'NEW ACCOUNT'!G409)</f>
        <v/>
      </c>
      <c r="H408" s="35" t="str">
        <f>IF('NEW ACCOUNT'!A409="","",'NEW ACCOUNT'!H409)</f>
        <v/>
      </c>
      <c r="I408" s="35" t="str">
        <f>IF('NEW ACCOUNT'!A409="","",'NEW ACCOUNT'!I409)</f>
        <v/>
      </c>
      <c r="J408" s="35" t="str">
        <f>IF('NEW ACCOUNT'!A409="","",'NEW ACCOUNT'!J409)</f>
        <v/>
      </c>
      <c r="K408" s="36" t="str">
        <f>IFERROR(IF(A408="","",SUMIF(DB_Savings!$A:$A,A408,DB_Savings!$F:$F)),"")</f>
        <v/>
      </c>
      <c r="L408" s="36" t="str">
        <f>IFERROR(IF(A408="","",SUMIF(DB_Withdrawals!$A:$A,A408,DB_Withdrawals!$G:$G)),"")</f>
        <v/>
      </c>
      <c r="M408" s="36" t="str">
        <f>IFERROR(IF(A408="","",IFERROR(H408,0)+IFERROR(SUMIF(DB_Savings!$A:$A,A408,DB_Savings!$F:$F),0)-IFERROR(SUMIF(DB_Withdrawals!$A:$A,A408,DB_Withdrawals!$G:$G),0)),"")</f>
        <v/>
      </c>
      <c r="N408" s="36" t="str">
        <f>IFERROR(IF(A408="","",MAX(0,M408-System_Config!$B$9)),"")</f>
        <v/>
      </c>
    </row>
    <row r="409" spans="1:14" ht="20.100000000000001" customHeight="1" x14ac:dyDescent="0.25">
      <c r="A409" s="37" t="str">
        <f>'NEW ACCOUNT'!A410</f>
        <v/>
      </c>
      <c r="B409" s="38" t="str">
        <f>IF('NEW ACCOUNT'!A410="","",'NEW ACCOUNT'!B410)</f>
        <v/>
      </c>
      <c r="C409" s="38" t="str">
        <f>IF('NEW ACCOUNT'!A410="","",'NEW ACCOUNT'!C410)</f>
        <v/>
      </c>
      <c r="D409" s="38" t="str">
        <f>IF('NEW ACCOUNT'!A410="","",'NEW ACCOUNT'!D410)</f>
        <v/>
      </c>
      <c r="E409" s="38" t="str">
        <f>IF('NEW ACCOUNT'!A410="","",'NEW ACCOUNT'!E410)</f>
        <v/>
      </c>
      <c r="F409" s="38" t="str">
        <f>IF('NEW ACCOUNT'!A410="","",'NEW ACCOUNT'!F410)</f>
        <v/>
      </c>
      <c r="G409" s="38" t="str">
        <f>IF('NEW ACCOUNT'!A410="","",'NEW ACCOUNT'!G410)</f>
        <v/>
      </c>
      <c r="H409" s="38" t="str">
        <f>IF('NEW ACCOUNT'!A410="","",'NEW ACCOUNT'!H410)</f>
        <v/>
      </c>
      <c r="I409" s="38" t="str">
        <f>IF('NEW ACCOUNT'!A410="","",'NEW ACCOUNT'!I410)</f>
        <v/>
      </c>
      <c r="J409" s="38" t="str">
        <f>IF('NEW ACCOUNT'!A410="","",'NEW ACCOUNT'!J410)</f>
        <v/>
      </c>
      <c r="K409" s="39" t="str">
        <f>IFERROR(IF(A409="","",SUMIF(DB_Savings!$A:$A,A409,DB_Savings!$F:$F)),"")</f>
        <v/>
      </c>
      <c r="L409" s="39" t="str">
        <f>IFERROR(IF(A409="","",SUMIF(DB_Withdrawals!$A:$A,A409,DB_Withdrawals!$G:$G)),"")</f>
        <v/>
      </c>
      <c r="M409" s="39" t="str">
        <f>IFERROR(IF(A409="","",IFERROR(H409,0)+IFERROR(SUMIF(DB_Savings!$A:$A,A409,DB_Savings!$F:$F),0)-IFERROR(SUMIF(DB_Withdrawals!$A:$A,A409,DB_Withdrawals!$G:$G),0)),"")</f>
        <v/>
      </c>
      <c r="N409" s="39" t="str">
        <f>IFERROR(IF(A409="","",MAX(0,M409-System_Config!$B$9)),"")</f>
        <v/>
      </c>
    </row>
    <row r="410" spans="1:14" ht="20.100000000000001" customHeight="1" x14ac:dyDescent="0.25">
      <c r="A410" s="34" t="str">
        <f>'NEW ACCOUNT'!A411</f>
        <v/>
      </c>
      <c r="B410" s="35" t="str">
        <f>IF('NEW ACCOUNT'!A411="","",'NEW ACCOUNT'!B411)</f>
        <v/>
      </c>
      <c r="C410" s="35" t="str">
        <f>IF('NEW ACCOUNT'!A411="","",'NEW ACCOUNT'!C411)</f>
        <v/>
      </c>
      <c r="D410" s="35" t="str">
        <f>IF('NEW ACCOUNT'!A411="","",'NEW ACCOUNT'!D411)</f>
        <v/>
      </c>
      <c r="E410" s="35" t="str">
        <f>IF('NEW ACCOUNT'!A411="","",'NEW ACCOUNT'!E411)</f>
        <v/>
      </c>
      <c r="F410" s="35" t="str">
        <f>IF('NEW ACCOUNT'!A411="","",'NEW ACCOUNT'!F411)</f>
        <v/>
      </c>
      <c r="G410" s="35" t="str">
        <f>IF('NEW ACCOUNT'!A411="","",'NEW ACCOUNT'!G411)</f>
        <v/>
      </c>
      <c r="H410" s="35" t="str">
        <f>IF('NEW ACCOUNT'!A411="","",'NEW ACCOUNT'!H411)</f>
        <v/>
      </c>
      <c r="I410" s="35" t="str">
        <f>IF('NEW ACCOUNT'!A411="","",'NEW ACCOUNT'!I411)</f>
        <v/>
      </c>
      <c r="J410" s="35" t="str">
        <f>IF('NEW ACCOUNT'!A411="","",'NEW ACCOUNT'!J411)</f>
        <v/>
      </c>
      <c r="K410" s="36" t="str">
        <f>IFERROR(IF(A410="","",SUMIF(DB_Savings!$A:$A,A410,DB_Savings!$F:$F)),"")</f>
        <v/>
      </c>
      <c r="L410" s="36" t="str">
        <f>IFERROR(IF(A410="","",SUMIF(DB_Withdrawals!$A:$A,A410,DB_Withdrawals!$G:$G)),"")</f>
        <v/>
      </c>
      <c r="M410" s="36" t="str">
        <f>IFERROR(IF(A410="","",IFERROR(H410,0)+IFERROR(SUMIF(DB_Savings!$A:$A,A410,DB_Savings!$F:$F),0)-IFERROR(SUMIF(DB_Withdrawals!$A:$A,A410,DB_Withdrawals!$G:$G),0)),"")</f>
        <v/>
      </c>
      <c r="N410" s="36" t="str">
        <f>IFERROR(IF(A410="","",MAX(0,M410-System_Config!$B$9)),"")</f>
        <v/>
      </c>
    </row>
    <row r="411" spans="1:14" ht="20.100000000000001" customHeight="1" x14ac:dyDescent="0.25">
      <c r="A411" s="37" t="str">
        <f>'NEW ACCOUNT'!A412</f>
        <v/>
      </c>
      <c r="B411" s="38" t="str">
        <f>IF('NEW ACCOUNT'!A412="","",'NEW ACCOUNT'!B412)</f>
        <v/>
      </c>
      <c r="C411" s="38" t="str">
        <f>IF('NEW ACCOUNT'!A412="","",'NEW ACCOUNT'!C412)</f>
        <v/>
      </c>
      <c r="D411" s="38" t="str">
        <f>IF('NEW ACCOUNT'!A412="","",'NEW ACCOUNT'!D412)</f>
        <v/>
      </c>
      <c r="E411" s="38" t="str">
        <f>IF('NEW ACCOUNT'!A412="","",'NEW ACCOUNT'!E412)</f>
        <v/>
      </c>
      <c r="F411" s="38" t="str">
        <f>IF('NEW ACCOUNT'!A412="","",'NEW ACCOUNT'!F412)</f>
        <v/>
      </c>
      <c r="G411" s="38" t="str">
        <f>IF('NEW ACCOUNT'!A412="","",'NEW ACCOUNT'!G412)</f>
        <v/>
      </c>
      <c r="H411" s="38" t="str">
        <f>IF('NEW ACCOUNT'!A412="","",'NEW ACCOUNT'!H412)</f>
        <v/>
      </c>
      <c r="I411" s="38" t="str">
        <f>IF('NEW ACCOUNT'!A412="","",'NEW ACCOUNT'!I412)</f>
        <v/>
      </c>
      <c r="J411" s="38" t="str">
        <f>IF('NEW ACCOUNT'!A412="","",'NEW ACCOUNT'!J412)</f>
        <v/>
      </c>
      <c r="K411" s="39" t="str">
        <f>IFERROR(IF(A411="","",SUMIF(DB_Savings!$A:$A,A411,DB_Savings!$F:$F)),"")</f>
        <v/>
      </c>
      <c r="L411" s="39" t="str">
        <f>IFERROR(IF(A411="","",SUMIF(DB_Withdrawals!$A:$A,A411,DB_Withdrawals!$G:$G)),"")</f>
        <v/>
      </c>
      <c r="M411" s="39" t="str">
        <f>IFERROR(IF(A411="","",IFERROR(H411,0)+IFERROR(SUMIF(DB_Savings!$A:$A,A411,DB_Savings!$F:$F),0)-IFERROR(SUMIF(DB_Withdrawals!$A:$A,A411,DB_Withdrawals!$G:$G),0)),"")</f>
        <v/>
      </c>
      <c r="N411" s="39" t="str">
        <f>IFERROR(IF(A411="","",MAX(0,M411-System_Config!$B$9)),"")</f>
        <v/>
      </c>
    </row>
    <row r="412" spans="1:14" ht="20.100000000000001" customHeight="1" x14ac:dyDescent="0.25">
      <c r="A412" s="34" t="str">
        <f>'NEW ACCOUNT'!A413</f>
        <v/>
      </c>
      <c r="B412" s="35" t="str">
        <f>IF('NEW ACCOUNT'!A413="","",'NEW ACCOUNT'!B413)</f>
        <v/>
      </c>
      <c r="C412" s="35" t="str">
        <f>IF('NEW ACCOUNT'!A413="","",'NEW ACCOUNT'!C413)</f>
        <v/>
      </c>
      <c r="D412" s="35" t="str">
        <f>IF('NEW ACCOUNT'!A413="","",'NEW ACCOUNT'!D413)</f>
        <v/>
      </c>
      <c r="E412" s="35" t="str">
        <f>IF('NEW ACCOUNT'!A413="","",'NEW ACCOUNT'!E413)</f>
        <v/>
      </c>
      <c r="F412" s="35" t="str">
        <f>IF('NEW ACCOUNT'!A413="","",'NEW ACCOUNT'!F413)</f>
        <v/>
      </c>
      <c r="G412" s="35" t="str">
        <f>IF('NEW ACCOUNT'!A413="","",'NEW ACCOUNT'!G413)</f>
        <v/>
      </c>
      <c r="H412" s="35" t="str">
        <f>IF('NEW ACCOUNT'!A413="","",'NEW ACCOUNT'!H413)</f>
        <v/>
      </c>
      <c r="I412" s="35" t="str">
        <f>IF('NEW ACCOUNT'!A413="","",'NEW ACCOUNT'!I413)</f>
        <v/>
      </c>
      <c r="J412" s="35" t="str">
        <f>IF('NEW ACCOUNT'!A413="","",'NEW ACCOUNT'!J413)</f>
        <v/>
      </c>
      <c r="K412" s="36" t="str">
        <f>IFERROR(IF(A412="","",SUMIF(DB_Savings!$A:$A,A412,DB_Savings!$F:$F)),"")</f>
        <v/>
      </c>
      <c r="L412" s="36" t="str">
        <f>IFERROR(IF(A412="","",SUMIF(DB_Withdrawals!$A:$A,A412,DB_Withdrawals!$G:$G)),"")</f>
        <v/>
      </c>
      <c r="M412" s="36" t="str">
        <f>IFERROR(IF(A412="","",IFERROR(H412,0)+IFERROR(SUMIF(DB_Savings!$A:$A,A412,DB_Savings!$F:$F),0)-IFERROR(SUMIF(DB_Withdrawals!$A:$A,A412,DB_Withdrawals!$G:$G),0)),"")</f>
        <v/>
      </c>
      <c r="N412" s="36" t="str">
        <f>IFERROR(IF(A412="","",MAX(0,M412-System_Config!$B$9)),"")</f>
        <v/>
      </c>
    </row>
    <row r="413" spans="1:14" ht="20.100000000000001" customHeight="1" x14ac:dyDescent="0.25">
      <c r="A413" s="37" t="str">
        <f>'NEW ACCOUNT'!A414</f>
        <v/>
      </c>
      <c r="B413" s="38" t="str">
        <f>IF('NEW ACCOUNT'!A414="","",'NEW ACCOUNT'!B414)</f>
        <v/>
      </c>
      <c r="C413" s="38" t="str">
        <f>IF('NEW ACCOUNT'!A414="","",'NEW ACCOUNT'!C414)</f>
        <v/>
      </c>
      <c r="D413" s="38" t="str">
        <f>IF('NEW ACCOUNT'!A414="","",'NEW ACCOUNT'!D414)</f>
        <v/>
      </c>
      <c r="E413" s="38" t="str">
        <f>IF('NEW ACCOUNT'!A414="","",'NEW ACCOUNT'!E414)</f>
        <v/>
      </c>
      <c r="F413" s="38" t="str">
        <f>IF('NEW ACCOUNT'!A414="","",'NEW ACCOUNT'!F414)</f>
        <v/>
      </c>
      <c r="G413" s="38" t="str">
        <f>IF('NEW ACCOUNT'!A414="","",'NEW ACCOUNT'!G414)</f>
        <v/>
      </c>
      <c r="H413" s="38" t="str">
        <f>IF('NEW ACCOUNT'!A414="","",'NEW ACCOUNT'!H414)</f>
        <v/>
      </c>
      <c r="I413" s="38" t="str">
        <f>IF('NEW ACCOUNT'!A414="","",'NEW ACCOUNT'!I414)</f>
        <v/>
      </c>
      <c r="J413" s="38" t="str">
        <f>IF('NEW ACCOUNT'!A414="","",'NEW ACCOUNT'!J414)</f>
        <v/>
      </c>
      <c r="K413" s="39" t="str">
        <f>IFERROR(IF(A413="","",SUMIF(DB_Savings!$A:$A,A413,DB_Savings!$F:$F)),"")</f>
        <v/>
      </c>
      <c r="L413" s="39" t="str">
        <f>IFERROR(IF(A413="","",SUMIF(DB_Withdrawals!$A:$A,A413,DB_Withdrawals!$G:$G)),"")</f>
        <v/>
      </c>
      <c r="M413" s="39" t="str">
        <f>IFERROR(IF(A413="","",IFERROR(H413,0)+IFERROR(SUMIF(DB_Savings!$A:$A,A413,DB_Savings!$F:$F),0)-IFERROR(SUMIF(DB_Withdrawals!$A:$A,A413,DB_Withdrawals!$G:$G),0)),"")</f>
        <v/>
      </c>
      <c r="N413" s="39" t="str">
        <f>IFERROR(IF(A413="","",MAX(0,M413-System_Config!$B$9)),"")</f>
        <v/>
      </c>
    </row>
    <row r="414" spans="1:14" ht="20.100000000000001" customHeight="1" x14ac:dyDescent="0.25">
      <c r="A414" s="34" t="str">
        <f>'NEW ACCOUNT'!A415</f>
        <v/>
      </c>
      <c r="B414" s="35" t="str">
        <f>IF('NEW ACCOUNT'!A415="","",'NEW ACCOUNT'!B415)</f>
        <v/>
      </c>
      <c r="C414" s="35" t="str">
        <f>IF('NEW ACCOUNT'!A415="","",'NEW ACCOUNT'!C415)</f>
        <v/>
      </c>
      <c r="D414" s="35" t="str">
        <f>IF('NEW ACCOUNT'!A415="","",'NEW ACCOUNT'!D415)</f>
        <v/>
      </c>
      <c r="E414" s="35" t="str">
        <f>IF('NEW ACCOUNT'!A415="","",'NEW ACCOUNT'!E415)</f>
        <v/>
      </c>
      <c r="F414" s="35" t="str">
        <f>IF('NEW ACCOUNT'!A415="","",'NEW ACCOUNT'!F415)</f>
        <v/>
      </c>
      <c r="G414" s="35" t="str">
        <f>IF('NEW ACCOUNT'!A415="","",'NEW ACCOUNT'!G415)</f>
        <v/>
      </c>
      <c r="H414" s="35" t="str">
        <f>IF('NEW ACCOUNT'!A415="","",'NEW ACCOUNT'!H415)</f>
        <v/>
      </c>
      <c r="I414" s="35" t="str">
        <f>IF('NEW ACCOUNT'!A415="","",'NEW ACCOUNT'!I415)</f>
        <v/>
      </c>
      <c r="J414" s="35" t="str">
        <f>IF('NEW ACCOUNT'!A415="","",'NEW ACCOUNT'!J415)</f>
        <v/>
      </c>
      <c r="K414" s="36" t="str">
        <f>IFERROR(IF(A414="","",SUMIF(DB_Savings!$A:$A,A414,DB_Savings!$F:$F)),"")</f>
        <v/>
      </c>
      <c r="L414" s="36" t="str">
        <f>IFERROR(IF(A414="","",SUMIF(DB_Withdrawals!$A:$A,A414,DB_Withdrawals!$G:$G)),"")</f>
        <v/>
      </c>
      <c r="M414" s="36" t="str">
        <f>IFERROR(IF(A414="","",IFERROR(H414,0)+IFERROR(SUMIF(DB_Savings!$A:$A,A414,DB_Savings!$F:$F),0)-IFERROR(SUMIF(DB_Withdrawals!$A:$A,A414,DB_Withdrawals!$G:$G),0)),"")</f>
        <v/>
      </c>
      <c r="N414" s="36" t="str">
        <f>IFERROR(IF(A414="","",MAX(0,M414-System_Config!$B$9)),"")</f>
        <v/>
      </c>
    </row>
    <row r="415" spans="1:14" ht="20.100000000000001" customHeight="1" x14ac:dyDescent="0.25">
      <c r="A415" s="37" t="str">
        <f>'NEW ACCOUNT'!A416</f>
        <v/>
      </c>
      <c r="B415" s="38" t="str">
        <f>IF('NEW ACCOUNT'!A416="","",'NEW ACCOUNT'!B416)</f>
        <v/>
      </c>
      <c r="C415" s="38" t="str">
        <f>IF('NEW ACCOUNT'!A416="","",'NEW ACCOUNT'!C416)</f>
        <v/>
      </c>
      <c r="D415" s="38" t="str">
        <f>IF('NEW ACCOUNT'!A416="","",'NEW ACCOUNT'!D416)</f>
        <v/>
      </c>
      <c r="E415" s="38" t="str">
        <f>IF('NEW ACCOUNT'!A416="","",'NEW ACCOUNT'!E416)</f>
        <v/>
      </c>
      <c r="F415" s="38" t="str">
        <f>IF('NEW ACCOUNT'!A416="","",'NEW ACCOUNT'!F416)</f>
        <v/>
      </c>
      <c r="G415" s="38" t="str">
        <f>IF('NEW ACCOUNT'!A416="","",'NEW ACCOUNT'!G416)</f>
        <v/>
      </c>
      <c r="H415" s="38" t="str">
        <f>IF('NEW ACCOUNT'!A416="","",'NEW ACCOUNT'!H416)</f>
        <v/>
      </c>
      <c r="I415" s="38" t="str">
        <f>IF('NEW ACCOUNT'!A416="","",'NEW ACCOUNT'!I416)</f>
        <v/>
      </c>
      <c r="J415" s="38" t="str">
        <f>IF('NEW ACCOUNT'!A416="","",'NEW ACCOUNT'!J416)</f>
        <v/>
      </c>
      <c r="K415" s="39" t="str">
        <f>IFERROR(IF(A415="","",SUMIF(DB_Savings!$A:$A,A415,DB_Savings!$F:$F)),"")</f>
        <v/>
      </c>
      <c r="L415" s="39" t="str">
        <f>IFERROR(IF(A415="","",SUMIF(DB_Withdrawals!$A:$A,A415,DB_Withdrawals!$G:$G)),"")</f>
        <v/>
      </c>
      <c r="M415" s="39" t="str">
        <f>IFERROR(IF(A415="","",IFERROR(H415,0)+IFERROR(SUMIF(DB_Savings!$A:$A,A415,DB_Savings!$F:$F),0)-IFERROR(SUMIF(DB_Withdrawals!$A:$A,A415,DB_Withdrawals!$G:$G),0)),"")</f>
        <v/>
      </c>
      <c r="N415" s="39" t="str">
        <f>IFERROR(IF(A415="","",MAX(0,M415-System_Config!$B$9)),"")</f>
        <v/>
      </c>
    </row>
    <row r="416" spans="1:14" ht="20.100000000000001" customHeight="1" x14ac:dyDescent="0.25">
      <c r="A416" s="34" t="str">
        <f>'NEW ACCOUNT'!A417</f>
        <v/>
      </c>
      <c r="B416" s="35" t="str">
        <f>IF('NEW ACCOUNT'!A417="","",'NEW ACCOUNT'!B417)</f>
        <v/>
      </c>
      <c r="C416" s="35" t="str">
        <f>IF('NEW ACCOUNT'!A417="","",'NEW ACCOUNT'!C417)</f>
        <v/>
      </c>
      <c r="D416" s="35" t="str">
        <f>IF('NEW ACCOUNT'!A417="","",'NEW ACCOUNT'!D417)</f>
        <v/>
      </c>
      <c r="E416" s="35" t="str">
        <f>IF('NEW ACCOUNT'!A417="","",'NEW ACCOUNT'!E417)</f>
        <v/>
      </c>
      <c r="F416" s="35" t="str">
        <f>IF('NEW ACCOUNT'!A417="","",'NEW ACCOUNT'!F417)</f>
        <v/>
      </c>
      <c r="G416" s="35" t="str">
        <f>IF('NEW ACCOUNT'!A417="","",'NEW ACCOUNT'!G417)</f>
        <v/>
      </c>
      <c r="H416" s="35" t="str">
        <f>IF('NEW ACCOUNT'!A417="","",'NEW ACCOUNT'!H417)</f>
        <v/>
      </c>
      <c r="I416" s="35" t="str">
        <f>IF('NEW ACCOUNT'!A417="","",'NEW ACCOUNT'!I417)</f>
        <v/>
      </c>
      <c r="J416" s="35" t="str">
        <f>IF('NEW ACCOUNT'!A417="","",'NEW ACCOUNT'!J417)</f>
        <v/>
      </c>
      <c r="K416" s="36" t="str">
        <f>IFERROR(IF(A416="","",SUMIF(DB_Savings!$A:$A,A416,DB_Savings!$F:$F)),"")</f>
        <v/>
      </c>
      <c r="L416" s="36" t="str">
        <f>IFERROR(IF(A416="","",SUMIF(DB_Withdrawals!$A:$A,A416,DB_Withdrawals!$G:$G)),"")</f>
        <v/>
      </c>
      <c r="M416" s="36" t="str">
        <f>IFERROR(IF(A416="","",IFERROR(H416,0)+IFERROR(SUMIF(DB_Savings!$A:$A,A416,DB_Savings!$F:$F),0)-IFERROR(SUMIF(DB_Withdrawals!$A:$A,A416,DB_Withdrawals!$G:$G),0)),"")</f>
        <v/>
      </c>
      <c r="N416" s="36" t="str">
        <f>IFERROR(IF(A416="","",MAX(0,M416-System_Config!$B$9)),"")</f>
        <v/>
      </c>
    </row>
    <row r="417" spans="1:14" ht="20.100000000000001" customHeight="1" x14ac:dyDescent="0.25">
      <c r="A417" s="37" t="str">
        <f>'NEW ACCOUNT'!A418</f>
        <v/>
      </c>
      <c r="B417" s="38" t="str">
        <f>IF('NEW ACCOUNT'!A418="","",'NEW ACCOUNT'!B418)</f>
        <v/>
      </c>
      <c r="C417" s="38" t="str">
        <f>IF('NEW ACCOUNT'!A418="","",'NEW ACCOUNT'!C418)</f>
        <v/>
      </c>
      <c r="D417" s="38" t="str">
        <f>IF('NEW ACCOUNT'!A418="","",'NEW ACCOUNT'!D418)</f>
        <v/>
      </c>
      <c r="E417" s="38" t="str">
        <f>IF('NEW ACCOUNT'!A418="","",'NEW ACCOUNT'!E418)</f>
        <v/>
      </c>
      <c r="F417" s="38" t="str">
        <f>IF('NEW ACCOUNT'!A418="","",'NEW ACCOUNT'!F418)</f>
        <v/>
      </c>
      <c r="G417" s="38" t="str">
        <f>IF('NEW ACCOUNT'!A418="","",'NEW ACCOUNT'!G418)</f>
        <v/>
      </c>
      <c r="H417" s="38" t="str">
        <f>IF('NEW ACCOUNT'!A418="","",'NEW ACCOUNT'!H418)</f>
        <v/>
      </c>
      <c r="I417" s="38" t="str">
        <f>IF('NEW ACCOUNT'!A418="","",'NEW ACCOUNT'!I418)</f>
        <v/>
      </c>
      <c r="J417" s="38" t="str">
        <f>IF('NEW ACCOUNT'!A418="","",'NEW ACCOUNT'!J418)</f>
        <v/>
      </c>
      <c r="K417" s="39" t="str">
        <f>IFERROR(IF(A417="","",SUMIF(DB_Savings!$A:$A,A417,DB_Savings!$F:$F)),"")</f>
        <v/>
      </c>
      <c r="L417" s="39" t="str">
        <f>IFERROR(IF(A417="","",SUMIF(DB_Withdrawals!$A:$A,A417,DB_Withdrawals!$G:$G)),"")</f>
        <v/>
      </c>
      <c r="M417" s="39" t="str">
        <f>IFERROR(IF(A417="","",IFERROR(H417,0)+IFERROR(SUMIF(DB_Savings!$A:$A,A417,DB_Savings!$F:$F),0)-IFERROR(SUMIF(DB_Withdrawals!$A:$A,A417,DB_Withdrawals!$G:$G),0)),"")</f>
        <v/>
      </c>
      <c r="N417" s="39" t="str">
        <f>IFERROR(IF(A417="","",MAX(0,M417-System_Config!$B$9)),"")</f>
        <v/>
      </c>
    </row>
    <row r="418" spans="1:14" ht="20.100000000000001" customHeight="1" x14ac:dyDescent="0.25">
      <c r="A418" s="34" t="str">
        <f>'NEW ACCOUNT'!A419</f>
        <v/>
      </c>
      <c r="B418" s="35" t="str">
        <f>IF('NEW ACCOUNT'!A419="","",'NEW ACCOUNT'!B419)</f>
        <v/>
      </c>
      <c r="C418" s="35" t="str">
        <f>IF('NEW ACCOUNT'!A419="","",'NEW ACCOUNT'!C419)</f>
        <v/>
      </c>
      <c r="D418" s="35" t="str">
        <f>IF('NEW ACCOUNT'!A419="","",'NEW ACCOUNT'!D419)</f>
        <v/>
      </c>
      <c r="E418" s="35" t="str">
        <f>IF('NEW ACCOUNT'!A419="","",'NEW ACCOUNT'!E419)</f>
        <v/>
      </c>
      <c r="F418" s="35" t="str">
        <f>IF('NEW ACCOUNT'!A419="","",'NEW ACCOUNT'!F419)</f>
        <v/>
      </c>
      <c r="G418" s="35" t="str">
        <f>IF('NEW ACCOUNT'!A419="","",'NEW ACCOUNT'!G419)</f>
        <v/>
      </c>
      <c r="H418" s="35" t="str">
        <f>IF('NEW ACCOUNT'!A419="","",'NEW ACCOUNT'!H419)</f>
        <v/>
      </c>
      <c r="I418" s="35" t="str">
        <f>IF('NEW ACCOUNT'!A419="","",'NEW ACCOUNT'!I419)</f>
        <v/>
      </c>
      <c r="J418" s="35" t="str">
        <f>IF('NEW ACCOUNT'!A419="","",'NEW ACCOUNT'!J419)</f>
        <v/>
      </c>
      <c r="K418" s="36" t="str">
        <f>IFERROR(IF(A418="","",SUMIF(DB_Savings!$A:$A,A418,DB_Savings!$F:$F)),"")</f>
        <v/>
      </c>
      <c r="L418" s="36" t="str">
        <f>IFERROR(IF(A418="","",SUMIF(DB_Withdrawals!$A:$A,A418,DB_Withdrawals!$G:$G)),"")</f>
        <v/>
      </c>
      <c r="M418" s="36" t="str">
        <f>IFERROR(IF(A418="","",IFERROR(H418,0)+IFERROR(SUMIF(DB_Savings!$A:$A,A418,DB_Savings!$F:$F),0)-IFERROR(SUMIF(DB_Withdrawals!$A:$A,A418,DB_Withdrawals!$G:$G),0)),"")</f>
        <v/>
      </c>
      <c r="N418" s="36" t="str">
        <f>IFERROR(IF(A418="","",MAX(0,M418-System_Config!$B$9)),"")</f>
        <v/>
      </c>
    </row>
    <row r="419" spans="1:14" ht="20.100000000000001" customHeight="1" x14ac:dyDescent="0.25">
      <c r="A419" s="37" t="str">
        <f>'NEW ACCOUNT'!A420</f>
        <v/>
      </c>
      <c r="B419" s="38" t="str">
        <f>IF('NEW ACCOUNT'!A420="","",'NEW ACCOUNT'!B420)</f>
        <v/>
      </c>
      <c r="C419" s="38" t="str">
        <f>IF('NEW ACCOUNT'!A420="","",'NEW ACCOUNT'!C420)</f>
        <v/>
      </c>
      <c r="D419" s="38" t="str">
        <f>IF('NEW ACCOUNT'!A420="","",'NEW ACCOUNT'!D420)</f>
        <v/>
      </c>
      <c r="E419" s="38" t="str">
        <f>IF('NEW ACCOUNT'!A420="","",'NEW ACCOUNT'!E420)</f>
        <v/>
      </c>
      <c r="F419" s="38" t="str">
        <f>IF('NEW ACCOUNT'!A420="","",'NEW ACCOUNT'!F420)</f>
        <v/>
      </c>
      <c r="G419" s="38" t="str">
        <f>IF('NEW ACCOUNT'!A420="","",'NEW ACCOUNT'!G420)</f>
        <v/>
      </c>
      <c r="H419" s="38" t="str">
        <f>IF('NEW ACCOUNT'!A420="","",'NEW ACCOUNT'!H420)</f>
        <v/>
      </c>
      <c r="I419" s="38" t="str">
        <f>IF('NEW ACCOUNT'!A420="","",'NEW ACCOUNT'!I420)</f>
        <v/>
      </c>
      <c r="J419" s="38" t="str">
        <f>IF('NEW ACCOUNT'!A420="","",'NEW ACCOUNT'!J420)</f>
        <v/>
      </c>
      <c r="K419" s="39" t="str">
        <f>IFERROR(IF(A419="","",SUMIF(DB_Savings!$A:$A,A419,DB_Savings!$F:$F)),"")</f>
        <v/>
      </c>
      <c r="L419" s="39" t="str">
        <f>IFERROR(IF(A419="","",SUMIF(DB_Withdrawals!$A:$A,A419,DB_Withdrawals!$G:$G)),"")</f>
        <v/>
      </c>
      <c r="M419" s="39" t="str">
        <f>IFERROR(IF(A419="","",IFERROR(H419,0)+IFERROR(SUMIF(DB_Savings!$A:$A,A419,DB_Savings!$F:$F),0)-IFERROR(SUMIF(DB_Withdrawals!$A:$A,A419,DB_Withdrawals!$G:$G),0)),"")</f>
        <v/>
      </c>
      <c r="N419" s="39" t="str">
        <f>IFERROR(IF(A419="","",MAX(0,M419-System_Config!$B$9)),"")</f>
        <v/>
      </c>
    </row>
    <row r="420" spans="1:14" ht="20.100000000000001" customHeight="1" x14ac:dyDescent="0.25">
      <c r="A420" s="34" t="str">
        <f>'NEW ACCOUNT'!A421</f>
        <v/>
      </c>
      <c r="B420" s="35" t="str">
        <f>IF('NEW ACCOUNT'!A421="","",'NEW ACCOUNT'!B421)</f>
        <v/>
      </c>
      <c r="C420" s="35" t="str">
        <f>IF('NEW ACCOUNT'!A421="","",'NEW ACCOUNT'!C421)</f>
        <v/>
      </c>
      <c r="D420" s="35" t="str">
        <f>IF('NEW ACCOUNT'!A421="","",'NEW ACCOUNT'!D421)</f>
        <v/>
      </c>
      <c r="E420" s="35" t="str">
        <f>IF('NEW ACCOUNT'!A421="","",'NEW ACCOUNT'!E421)</f>
        <v/>
      </c>
      <c r="F420" s="35" t="str">
        <f>IF('NEW ACCOUNT'!A421="","",'NEW ACCOUNT'!F421)</f>
        <v/>
      </c>
      <c r="G420" s="35" t="str">
        <f>IF('NEW ACCOUNT'!A421="","",'NEW ACCOUNT'!G421)</f>
        <v/>
      </c>
      <c r="H420" s="35" t="str">
        <f>IF('NEW ACCOUNT'!A421="","",'NEW ACCOUNT'!H421)</f>
        <v/>
      </c>
      <c r="I420" s="35" t="str">
        <f>IF('NEW ACCOUNT'!A421="","",'NEW ACCOUNT'!I421)</f>
        <v/>
      </c>
      <c r="J420" s="35" t="str">
        <f>IF('NEW ACCOUNT'!A421="","",'NEW ACCOUNT'!J421)</f>
        <v/>
      </c>
      <c r="K420" s="36" t="str">
        <f>IFERROR(IF(A420="","",SUMIF(DB_Savings!$A:$A,A420,DB_Savings!$F:$F)),"")</f>
        <v/>
      </c>
      <c r="L420" s="36" t="str">
        <f>IFERROR(IF(A420="","",SUMIF(DB_Withdrawals!$A:$A,A420,DB_Withdrawals!$G:$G)),"")</f>
        <v/>
      </c>
      <c r="M420" s="36" t="str">
        <f>IFERROR(IF(A420="","",IFERROR(H420,0)+IFERROR(SUMIF(DB_Savings!$A:$A,A420,DB_Savings!$F:$F),0)-IFERROR(SUMIF(DB_Withdrawals!$A:$A,A420,DB_Withdrawals!$G:$G),0)),"")</f>
        <v/>
      </c>
      <c r="N420" s="36" t="str">
        <f>IFERROR(IF(A420="","",MAX(0,M420-System_Config!$B$9)),"")</f>
        <v/>
      </c>
    </row>
    <row r="421" spans="1:14" ht="20.100000000000001" customHeight="1" x14ac:dyDescent="0.25">
      <c r="A421" s="37" t="str">
        <f>'NEW ACCOUNT'!A422</f>
        <v/>
      </c>
      <c r="B421" s="38" t="str">
        <f>IF('NEW ACCOUNT'!A422="","",'NEW ACCOUNT'!B422)</f>
        <v/>
      </c>
      <c r="C421" s="38" t="str">
        <f>IF('NEW ACCOUNT'!A422="","",'NEW ACCOUNT'!C422)</f>
        <v/>
      </c>
      <c r="D421" s="38" t="str">
        <f>IF('NEW ACCOUNT'!A422="","",'NEW ACCOUNT'!D422)</f>
        <v/>
      </c>
      <c r="E421" s="38" t="str">
        <f>IF('NEW ACCOUNT'!A422="","",'NEW ACCOUNT'!E422)</f>
        <v/>
      </c>
      <c r="F421" s="38" t="str">
        <f>IF('NEW ACCOUNT'!A422="","",'NEW ACCOUNT'!F422)</f>
        <v/>
      </c>
      <c r="G421" s="38" t="str">
        <f>IF('NEW ACCOUNT'!A422="","",'NEW ACCOUNT'!G422)</f>
        <v/>
      </c>
      <c r="H421" s="38" t="str">
        <f>IF('NEW ACCOUNT'!A422="","",'NEW ACCOUNT'!H422)</f>
        <v/>
      </c>
      <c r="I421" s="38" t="str">
        <f>IF('NEW ACCOUNT'!A422="","",'NEW ACCOUNT'!I422)</f>
        <v/>
      </c>
      <c r="J421" s="38" t="str">
        <f>IF('NEW ACCOUNT'!A422="","",'NEW ACCOUNT'!J422)</f>
        <v/>
      </c>
      <c r="K421" s="39" t="str">
        <f>IFERROR(IF(A421="","",SUMIF(DB_Savings!$A:$A,A421,DB_Savings!$F:$F)),"")</f>
        <v/>
      </c>
      <c r="L421" s="39" t="str">
        <f>IFERROR(IF(A421="","",SUMIF(DB_Withdrawals!$A:$A,A421,DB_Withdrawals!$G:$G)),"")</f>
        <v/>
      </c>
      <c r="M421" s="39" t="str">
        <f>IFERROR(IF(A421="","",IFERROR(H421,0)+IFERROR(SUMIF(DB_Savings!$A:$A,A421,DB_Savings!$F:$F),0)-IFERROR(SUMIF(DB_Withdrawals!$A:$A,A421,DB_Withdrawals!$G:$G),0)),"")</f>
        <v/>
      </c>
      <c r="N421" s="39" t="str">
        <f>IFERROR(IF(A421="","",MAX(0,M421-System_Config!$B$9)),"")</f>
        <v/>
      </c>
    </row>
    <row r="422" spans="1:14" ht="20.100000000000001" customHeight="1" x14ac:dyDescent="0.25">
      <c r="A422" s="34" t="str">
        <f>'NEW ACCOUNT'!A423</f>
        <v/>
      </c>
      <c r="B422" s="35" t="str">
        <f>IF('NEW ACCOUNT'!A423="","",'NEW ACCOUNT'!B423)</f>
        <v/>
      </c>
      <c r="C422" s="35" t="str">
        <f>IF('NEW ACCOUNT'!A423="","",'NEW ACCOUNT'!C423)</f>
        <v/>
      </c>
      <c r="D422" s="35" t="str">
        <f>IF('NEW ACCOUNT'!A423="","",'NEW ACCOUNT'!D423)</f>
        <v/>
      </c>
      <c r="E422" s="35" t="str">
        <f>IF('NEW ACCOUNT'!A423="","",'NEW ACCOUNT'!E423)</f>
        <v/>
      </c>
      <c r="F422" s="35" t="str">
        <f>IF('NEW ACCOUNT'!A423="","",'NEW ACCOUNT'!F423)</f>
        <v/>
      </c>
      <c r="G422" s="35" t="str">
        <f>IF('NEW ACCOUNT'!A423="","",'NEW ACCOUNT'!G423)</f>
        <v/>
      </c>
      <c r="H422" s="35" t="str">
        <f>IF('NEW ACCOUNT'!A423="","",'NEW ACCOUNT'!H423)</f>
        <v/>
      </c>
      <c r="I422" s="35" t="str">
        <f>IF('NEW ACCOUNT'!A423="","",'NEW ACCOUNT'!I423)</f>
        <v/>
      </c>
      <c r="J422" s="35" t="str">
        <f>IF('NEW ACCOUNT'!A423="","",'NEW ACCOUNT'!J423)</f>
        <v/>
      </c>
      <c r="K422" s="36" t="str">
        <f>IFERROR(IF(A422="","",SUMIF(DB_Savings!$A:$A,A422,DB_Savings!$F:$F)),"")</f>
        <v/>
      </c>
      <c r="L422" s="36" t="str">
        <f>IFERROR(IF(A422="","",SUMIF(DB_Withdrawals!$A:$A,A422,DB_Withdrawals!$G:$G)),"")</f>
        <v/>
      </c>
      <c r="M422" s="36" t="str">
        <f>IFERROR(IF(A422="","",IFERROR(H422,0)+IFERROR(SUMIF(DB_Savings!$A:$A,A422,DB_Savings!$F:$F),0)-IFERROR(SUMIF(DB_Withdrawals!$A:$A,A422,DB_Withdrawals!$G:$G),0)),"")</f>
        <v/>
      </c>
      <c r="N422" s="36" t="str">
        <f>IFERROR(IF(A422="","",MAX(0,M422-System_Config!$B$9)),"")</f>
        <v/>
      </c>
    </row>
    <row r="423" spans="1:14" ht="20.100000000000001" customHeight="1" x14ac:dyDescent="0.25">
      <c r="A423" s="37" t="str">
        <f>'NEW ACCOUNT'!A424</f>
        <v/>
      </c>
      <c r="B423" s="38" t="str">
        <f>IF('NEW ACCOUNT'!A424="","",'NEW ACCOUNT'!B424)</f>
        <v/>
      </c>
      <c r="C423" s="38" t="str">
        <f>IF('NEW ACCOUNT'!A424="","",'NEW ACCOUNT'!C424)</f>
        <v/>
      </c>
      <c r="D423" s="38" t="str">
        <f>IF('NEW ACCOUNT'!A424="","",'NEW ACCOUNT'!D424)</f>
        <v/>
      </c>
      <c r="E423" s="38" t="str">
        <f>IF('NEW ACCOUNT'!A424="","",'NEW ACCOUNT'!E424)</f>
        <v/>
      </c>
      <c r="F423" s="38" t="str">
        <f>IF('NEW ACCOUNT'!A424="","",'NEW ACCOUNT'!F424)</f>
        <v/>
      </c>
      <c r="G423" s="38" t="str">
        <f>IF('NEW ACCOUNT'!A424="","",'NEW ACCOUNT'!G424)</f>
        <v/>
      </c>
      <c r="H423" s="38" t="str">
        <f>IF('NEW ACCOUNT'!A424="","",'NEW ACCOUNT'!H424)</f>
        <v/>
      </c>
      <c r="I423" s="38" t="str">
        <f>IF('NEW ACCOUNT'!A424="","",'NEW ACCOUNT'!I424)</f>
        <v/>
      </c>
      <c r="J423" s="38" t="str">
        <f>IF('NEW ACCOUNT'!A424="","",'NEW ACCOUNT'!J424)</f>
        <v/>
      </c>
      <c r="K423" s="39" t="str">
        <f>IFERROR(IF(A423="","",SUMIF(DB_Savings!$A:$A,A423,DB_Savings!$F:$F)),"")</f>
        <v/>
      </c>
      <c r="L423" s="39" t="str">
        <f>IFERROR(IF(A423="","",SUMIF(DB_Withdrawals!$A:$A,A423,DB_Withdrawals!$G:$G)),"")</f>
        <v/>
      </c>
      <c r="M423" s="39" t="str">
        <f>IFERROR(IF(A423="","",IFERROR(H423,0)+IFERROR(SUMIF(DB_Savings!$A:$A,A423,DB_Savings!$F:$F),0)-IFERROR(SUMIF(DB_Withdrawals!$A:$A,A423,DB_Withdrawals!$G:$G),0)),"")</f>
        <v/>
      </c>
      <c r="N423" s="39" t="str">
        <f>IFERROR(IF(A423="","",MAX(0,M423-System_Config!$B$9)),"")</f>
        <v/>
      </c>
    </row>
    <row r="424" spans="1:14" ht="20.100000000000001" customHeight="1" x14ac:dyDescent="0.25">
      <c r="A424" s="34" t="str">
        <f>'NEW ACCOUNT'!A425</f>
        <v/>
      </c>
      <c r="B424" s="35" t="str">
        <f>IF('NEW ACCOUNT'!A425="","",'NEW ACCOUNT'!B425)</f>
        <v/>
      </c>
      <c r="C424" s="35" t="str">
        <f>IF('NEW ACCOUNT'!A425="","",'NEW ACCOUNT'!C425)</f>
        <v/>
      </c>
      <c r="D424" s="35" t="str">
        <f>IF('NEW ACCOUNT'!A425="","",'NEW ACCOUNT'!D425)</f>
        <v/>
      </c>
      <c r="E424" s="35" t="str">
        <f>IF('NEW ACCOUNT'!A425="","",'NEW ACCOUNT'!E425)</f>
        <v/>
      </c>
      <c r="F424" s="35" t="str">
        <f>IF('NEW ACCOUNT'!A425="","",'NEW ACCOUNT'!F425)</f>
        <v/>
      </c>
      <c r="G424" s="35" t="str">
        <f>IF('NEW ACCOUNT'!A425="","",'NEW ACCOUNT'!G425)</f>
        <v/>
      </c>
      <c r="H424" s="35" t="str">
        <f>IF('NEW ACCOUNT'!A425="","",'NEW ACCOUNT'!H425)</f>
        <v/>
      </c>
      <c r="I424" s="35" t="str">
        <f>IF('NEW ACCOUNT'!A425="","",'NEW ACCOUNT'!I425)</f>
        <v/>
      </c>
      <c r="J424" s="35" t="str">
        <f>IF('NEW ACCOUNT'!A425="","",'NEW ACCOUNT'!J425)</f>
        <v/>
      </c>
      <c r="K424" s="36" t="str">
        <f>IFERROR(IF(A424="","",SUMIF(DB_Savings!$A:$A,A424,DB_Savings!$F:$F)),"")</f>
        <v/>
      </c>
      <c r="L424" s="36" t="str">
        <f>IFERROR(IF(A424="","",SUMIF(DB_Withdrawals!$A:$A,A424,DB_Withdrawals!$G:$G)),"")</f>
        <v/>
      </c>
      <c r="M424" s="36" t="str">
        <f>IFERROR(IF(A424="","",IFERROR(H424,0)+IFERROR(SUMIF(DB_Savings!$A:$A,A424,DB_Savings!$F:$F),0)-IFERROR(SUMIF(DB_Withdrawals!$A:$A,A424,DB_Withdrawals!$G:$G),0)),"")</f>
        <v/>
      </c>
      <c r="N424" s="36" t="str">
        <f>IFERROR(IF(A424="","",MAX(0,M424-System_Config!$B$9)),"")</f>
        <v/>
      </c>
    </row>
    <row r="425" spans="1:14" ht="20.100000000000001" customHeight="1" x14ac:dyDescent="0.25">
      <c r="A425" s="37" t="str">
        <f>'NEW ACCOUNT'!A426</f>
        <v/>
      </c>
      <c r="B425" s="38" t="str">
        <f>IF('NEW ACCOUNT'!A426="","",'NEW ACCOUNT'!B426)</f>
        <v/>
      </c>
      <c r="C425" s="38" t="str">
        <f>IF('NEW ACCOUNT'!A426="","",'NEW ACCOUNT'!C426)</f>
        <v/>
      </c>
      <c r="D425" s="38" t="str">
        <f>IF('NEW ACCOUNT'!A426="","",'NEW ACCOUNT'!D426)</f>
        <v/>
      </c>
      <c r="E425" s="38" t="str">
        <f>IF('NEW ACCOUNT'!A426="","",'NEW ACCOUNT'!E426)</f>
        <v/>
      </c>
      <c r="F425" s="38" t="str">
        <f>IF('NEW ACCOUNT'!A426="","",'NEW ACCOUNT'!F426)</f>
        <v/>
      </c>
      <c r="G425" s="38" t="str">
        <f>IF('NEW ACCOUNT'!A426="","",'NEW ACCOUNT'!G426)</f>
        <v/>
      </c>
      <c r="H425" s="38" t="str">
        <f>IF('NEW ACCOUNT'!A426="","",'NEW ACCOUNT'!H426)</f>
        <v/>
      </c>
      <c r="I425" s="38" t="str">
        <f>IF('NEW ACCOUNT'!A426="","",'NEW ACCOUNT'!I426)</f>
        <v/>
      </c>
      <c r="J425" s="38" t="str">
        <f>IF('NEW ACCOUNT'!A426="","",'NEW ACCOUNT'!J426)</f>
        <v/>
      </c>
      <c r="K425" s="39" t="str">
        <f>IFERROR(IF(A425="","",SUMIF(DB_Savings!$A:$A,A425,DB_Savings!$F:$F)),"")</f>
        <v/>
      </c>
      <c r="L425" s="39" t="str">
        <f>IFERROR(IF(A425="","",SUMIF(DB_Withdrawals!$A:$A,A425,DB_Withdrawals!$G:$G)),"")</f>
        <v/>
      </c>
      <c r="M425" s="39" t="str">
        <f>IFERROR(IF(A425="","",IFERROR(H425,0)+IFERROR(SUMIF(DB_Savings!$A:$A,A425,DB_Savings!$F:$F),0)-IFERROR(SUMIF(DB_Withdrawals!$A:$A,A425,DB_Withdrawals!$G:$G),0)),"")</f>
        <v/>
      </c>
      <c r="N425" s="39" t="str">
        <f>IFERROR(IF(A425="","",MAX(0,M425-System_Config!$B$9)),"")</f>
        <v/>
      </c>
    </row>
    <row r="426" spans="1:14" ht="20.100000000000001" customHeight="1" x14ac:dyDescent="0.25">
      <c r="A426" s="34" t="str">
        <f>'NEW ACCOUNT'!A427</f>
        <v/>
      </c>
      <c r="B426" s="35" t="str">
        <f>IF('NEW ACCOUNT'!A427="","",'NEW ACCOUNT'!B427)</f>
        <v/>
      </c>
      <c r="C426" s="35" t="str">
        <f>IF('NEW ACCOUNT'!A427="","",'NEW ACCOUNT'!C427)</f>
        <v/>
      </c>
      <c r="D426" s="35" t="str">
        <f>IF('NEW ACCOUNT'!A427="","",'NEW ACCOUNT'!D427)</f>
        <v/>
      </c>
      <c r="E426" s="35" t="str">
        <f>IF('NEW ACCOUNT'!A427="","",'NEW ACCOUNT'!E427)</f>
        <v/>
      </c>
      <c r="F426" s="35" t="str">
        <f>IF('NEW ACCOUNT'!A427="","",'NEW ACCOUNT'!F427)</f>
        <v/>
      </c>
      <c r="G426" s="35" t="str">
        <f>IF('NEW ACCOUNT'!A427="","",'NEW ACCOUNT'!G427)</f>
        <v/>
      </c>
      <c r="H426" s="35" t="str">
        <f>IF('NEW ACCOUNT'!A427="","",'NEW ACCOUNT'!H427)</f>
        <v/>
      </c>
      <c r="I426" s="35" t="str">
        <f>IF('NEW ACCOUNT'!A427="","",'NEW ACCOUNT'!I427)</f>
        <v/>
      </c>
      <c r="J426" s="35" t="str">
        <f>IF('NEW ACCOUNT'!A427="","",'NEW ACCOUNT'!J427)</f>
        <v/>
      </c>
      <c r="K426" s="36" t="str">
        <f>IFERROR(IF(A426="","",SUMIF(DB_Savings!$A:$A,A426,DB_Savings!$F:$F)),"")</f>
        <v/>
      </c>
      <c r="L426" s="36" t="str">
        <f>IFERROR(IF(A426="","",SUMIF(DB_Withdrawals!$A:$A,A426,DB_Withdrawals!$G:$G)),"")</f>
        <v/>
      </c>
      <c r="M426" s="36" t="str">
        <f>IFERROR(IF(A426="","",IFERROR(H426,0)+IFERROR(SUMIF(DB_Savings!$A:$A,A426,DB_Savings!$F:$F),0)-IFERROR(SUMIF(DB_Withdrawals!$A:$A,A426,DB_Withdrawals!$G:$G),0)),"")</f>
        <v/>
      </c>
      <c r="N426" s="36" t="str">
        <f>IFERROR(IF(A426="","",MAX(0,M426-System_Config!$B$9)),"")</f>
        <v/>
      </c>
    </row>
    <row r="427" spans="1:14" ht="20.100000000000001" customHeight="1" x14ac:dyDescent="0.25">
      <c r="A427" s="37" t="str">
        <f>'NEW ACCOUNT'!A428</f>
        <v/>
      </c>
      <c r="B427" s="38" t="str">
        <f>IF('NEW ACCOUNT'!A428="","",'NEW ACCOUNT'!B428)</f>
        <v/>
      </c>
      <c r="C427" s="38" t="str">
        <f>IF('NEW ACCOUNT'!A428="","",'NEW ACCOUNT'!C428)</f>
        <v/>
      </c>
      <c r="D427" s="38" t="str">
        <f>IF('NEW ACCOUNT'!A428="","",'NEW ACCOUNT'!D428)</f>
        <v/>
      </c>
      <c r="E427" s="38" t="str">
        <f>IF('NEW ACCOUNT'!A428="","",'NEW ACCOUNT'!E428)</f>
        <v/>
      </c>
      <c r="F427" s="38" t="str">
        <f>IF('NEW ACCOUNT'!A428="","",'NEW ACCOUNT'!F428)</f>
        <v/>
      </c>
      <c r="G427" s="38" t="str">
        <f>IF('NEW ACCOUNT'!A428="","",'NEW ACCOUNT'!G428)</f>
        <v/>
      </c>
      <c r="H427" s="38" t="str">
        <f>IF('NEW ACCOUNT'!A428="","",'NEW ACCOUNT'!H428)</f>
        <v/>
      </c>
      <c r="I427" s="38" t="str">
        <f>IF('NEW ACCOUNT'!A428="","",'NEW ACCOUNT'!I428)</f>
        <v/>
      </c>
      <c r="J427" s="38" t="str">
        <f>IF('NEW ACCOUNT'!A428="","",'NEW ACCOUNT'!J428)</f>
        <v/>
      </c>
      <c r="K427" s="39" t="str">
        <f>IFERROR(IF(A427="","",SUMIF(DB_Savings!$A:$A,A427,DB_Savings!$F:$F)),"")</f>
        <v/>
      </c>
      <c r="L427" s="39" t="str">
        <f>IFERROR(IF(A427="","",SUMIF(DB_Withdrawals!$A:$A,A427,DB_Withdrawals!$G:$G)),"")</f>
        <v/>
      </c>
      <c r="M427" s="39" t="str">
        <f>IFERROR(IF(A427="","",IFERROR(H427,0)+IFERROR(SUMIF(DB_Savings!$A:$A,A427,DB_Savings!$F:$F),0)-IFERROR(SUMIF(DB_Withdrawals!$A:$A,A427,DB_Withdrawals!$G:$G),0)),"")</f>
        <v/>
      </c>
      <c r="N427" s="39" t="str">
        <f>IFERROR(IF(A427="","",MAX(0,M427-System_Config!$B$9)),"")</f>
        <v/>
      </c>
    </row>
    <row r="428" spans="1:14" ht="20.100000000000001" customHeight="1" x14ac:dyDescent="0.25">
      <c r="A428" s="34" t="str">
        <f>'NEW ACCOUNT'!A429</f>
        <v/>
      </c>
      <c r="B428" s="35" t="str">
        <f>IF('NEW ACCOUNT'!A429="","",'NEW ACCOUNT'!B429)</f>
        <v/>
      </c>
      <c r="C428" s="35" t="str">
        <f>IF('NEW ACCOUNT'!A429="","",'NEW ACCOUNT'!C429)</f>
        <v/>
      </c>
      <c r="D428" s="35" t="str">
        <f>IF('NEW ACCOUNT'!A429="","",'NEW ACCOUNT'!D429)</f>
        <v/>
      </c>
      <c r="E428" s="35" t="str">
        <f>IF('NEW ACCOUNT'!A429="","",'NEW ACCOUNT'!E429)</f>
        <v/>
      </c>
      <c r="F428" s="35" t="str">
        <f>IF('NEW ACCOUNT'!A429="","",'NEW ACCOUNT'!F429)</f>
        <v/>
      </c>
      <c r="G428" s="35" t="str">
        <f>IF('NEW ACCOUNT'!A429="","",'NEW ACCOUNT'!G429)</f>
        <v/>
      </c>
      <c r="H428" s="35" t="str">
        <f>IF('NEW ACCOUNT'!A429="","",'NEW ACCOUNT'!H429)</f>
        <v/>
      </c>
      <c r="I428" s="35" t="str">
        <f>IF('NEW ACCOUNT'!A429="","",'NEW ACCOUNT'!I429)</f>
        <v/>
      </c>
      <c r="J428" s="35" t="str">
        <f>IF('NEW ACCOUNT'!A429="","",'NEW ACCOUNT'!J429)</f>
        <v/>
      </c>
      <c r="K428" s="36" t="str">
        <f>IFERROR(IF(A428="","",SUMIF(DB_Savings!$A:$A,A428,DB_Savings!$F:$F)),"")</f>
        <v/>
      </c>
      <c r="L428" s="36" t="str">
        <f>IFERROR(IF(A428="","",SUMIF(DB_Withdrawals!$A:$A,A428,DB_Withdrawals!$G:$G)),"")</f>
        <v/>
      </c>
      <c r="M428" s="36" t="str">
        <f>IFERROR(IF(A428="","",IFERROR(H428,0)+IFERROR(SUMIF(DB_Savings!$A:$A,A428,DB_Savings!$F:$F),0)-IFERROR(SUMIF(DB_Withdrawals!$A:$A,A428,DB_Withdrawals!$G:$G),0)),"")</f>
        <v/>
      </c>
      <c r="N428" s="36" t="str">
        <f>IFERROR(IF(A428="","",MAX(0,M428-System_Config!$B$9)),"")</f>
        <v/>
      </c>
    </row>
    <row r="429" spans="1:14" ht="20.100000000000001" customHeight="1" x14ac:dyDescent="0.25">
      <c r="A429" s="37" t="str">
        <f>'NEW ACCOUNT'!A430</f>
        <v/>
      </c>
      <c r="B429" s="38" t="str">
        <f>IF('NEW ACCOUNT'!A430="","",'NEW ACCOUNT'!B430)</f>
        <v/>
      </c>
      <c r="C429" s="38" t="str">
        <f>IF('NEW ACCOUNT'!A430="","",'NEW ACCOUNT'!C430)</f>
        <v/>
      </c>
      <c r="D429" s="38" t="str">
        <f>IF('NEW ACCOUNT'!A430="","",'NEW ACCOUNT'!D430)</f>
        <v/>
      </c>
      <c r="E429" s="38" t="str">
        <f>IF('NEW ACCOUNT'!A430="","",'NEW ACCOUNT'!E430)</f>
        <v/>
      </c>
      <c r="F429" s="38" t="str">
        <f>IF('NEW ACCOUNT'!A430="","",'NEW ACCOUNT'!F430)</f>
        <v/>
      </c>
      <c r="G429" s="38" t="str">
        <f>IF('NEW ACCOUNT'!A430="","",'NEW ACCOUNT'!G430)</f>
        <v/>
      </c>
      <c r="H429" s="38" t="str">
        <f>IF('NEW ACCOUNT'!A430="","",'NEW ACCOUNT'!H430)</f>
        <v/>
      </c>
      <c r="I429" s="38" t="str">
        <f>IF('NEW ACCOUNT'!A430="","",'NEW ACCOUNT'!I430)</f>
        <v/>
      </c>
      <c r="J429" s="38" t="str">
        <f>IF('NEW ACCOUNT'!A430="","",'NEW ACCOUNT'!J430)</f>
        <v/>
      </c>
      <c r="K429" s="39" t="str">
        <f>IFERROR(IF(A429="","",SUMIF(DB_Savings!$A:$A,A429,DB_Savings!$F:$F)),"")</f>
        <v/>
      </c>
      <c r="L429" s="39" t="str">
        <f>IFERROR(IF(A429="","",SUMIF(DB_Withdrawals!$A:$A,A429,DB_Withdrawals!$G:$G)),"")</f>
        <v/>
      </c>
      <c r="M429" s="39" t="str">
        <f>IFERROR(IF(A429="","",IFERROR(H429,0)+IFERROR(SUMIF(DB_Savings!$A:$A,A429,DB_Savings!$F:$F),0)-IFERROR(SUMIF(DB_Withdrawals!$A:$A,A429,DB_Withdrawals!$G:$G),0)),"")</f>
        <v/>
      </c>
      <c r="N429" s="39" t="str">
        <f>IFERROR(IF(A429="","",MAX(0,M429-System_Config!$B$9)),"")</f>
        <v/>
      </c>
    </row>
    <row r="430" spans="1:14" ht="20.100000000000001" customHeight="1" x14ac:dyDescent="0.25">
      <c r="A430" s="34" t="str">
        <f>'NEW ACCOUNT'!A431</f>
        <v/>
      </c>
      <c r="B430" s="35" t="str">
        <f>IF('NEW ACCOUNT'!A431="","",'NEW ACCOUNT'!B431)</f>
        <v/>
      </c>
      <c r="C430" s="35" t="str">
        <f>IF('NEW ACCOUNT'!A431="","",'NEW ACCOUNT'!C431)</f>
        <v/>
      </c>
      <c r="D430" s="35" t="str">
        <f>IF('NEW ACCOUNT'!A431="","",'NEW ACCOUNT'!D431)</f>
        <v/>
      </c>
      <c r="E430" s="35" t="str">
        <f>IF('NEW ACCOUNT'!A431="","",'NEW ACCOUNT'!E431)</f>
        <v/>
      </c>
      <c r="F430" s="35" t="str">
        <f>IF('NEW ACCOUNT'!A431="","",'NEW ACCOUNT'!F431)</f>
        <v/>
      </c>
      <c r="G430" s="35" t="str">
        <f>IF('NEW ACCOUNT'!A431="","",'NEW ACCOUNT'!G431)</f>
        <v/>
      </c>
      <c r="H430" s="35" t="str">
        <f>IF('NEW ACCOUNT'!A431="","",'NEW ACCOUNT'!H431)</f>
        <v/>
      </c>
      <c r="I430" s="35" t="str">
        <f>IF('NEW ACCOUNT'!A431="","",'NEW ACCOUNT'!I431)</f>
        <v/>
      </c>
      <c r="J430" s="35" t="str">
        <f>IF('NEW ACCOUNT'!A431="","",'NEW ACCOUNT'!J431)</f>
        <v/>
      </c>
      <c r="K430" s="36" t="str">
        <f>IFERROR(IF(A430="","",SUMIF(DB_Savings!$A:$A,A430,DB_Savings!$F:$F)),"")</f>
        <v/>
      </c>
      <c r="L430" s="36" t="str">
        <f>IFERROR(IF(A430="","",SUMIF(DB_Withdrawals!$A:$A,A430,DB_Withdrawals!$G:$G)),"")</f>
        <v/>
      </c>
      <c r="M430" s="36" t="str">
        <f>IFERROR(IF(A430="","",IFERROR(H430,0)+IFERROR(SUMIF(DB_Savings!$A:$A,A430,DB_Savings!$F:$F),0)-IFERROR(SUMIF(DB_Withdrawals!$A:$A,A430,DB_Withdrawals!$G:$G),0)),"")</f>
        <v/>
      </c>
      <c r="N430" s="36" t="str">
        <f>IFERROR(IF(A430="","",MAX(0,M430-System_Config!$B$9)),"")</f>
        <v/>
      </c>
    </row>
    <row r="431" spans="1:14" ht="20.100000000000001" customHeight="1" x14ac:dyDescent="0.25">
      <c r="A431" s="37" t="str">
        <f>'NEW ACCOUNT'!A432</f>
        <v/>
      </c>
      <c r="B431" s="38" t="str">
        <f>IF('NEW ACCOUNT'!A432="","",'NEW ACCOUNT'!B432)</f>
        <v/>
      </c>
      <c r="C431" s="38" t="str">
        <f>IF('NEW ACCOUNT'!A432="","",'NEW ACCOUNT'!C432)</f>
        <v/>
      </c>
      <c r="D431" s="38" t="str">
        <f>IF('NEW ACCOUNT'!A432="","",'NEW ACCOUNT'!D432)</f>
        <v/>
      </c>
      <c r="E431" s="38" t="str">
        <f>IF('NEW ACCOUNT'!A432="","",'NEW ACCOUNT'!E432)</f>
        <v/>
      </c>
      <c r="F431" s="38" t="str">
        <f>IF('NEW ACCOUNT'!A432="","",'NEW ACCOUNT'!F432)</f>
        <v/>
      </c>
      <c r="G431" s="38" t="str">
        <f>IF('NEW ACCOUNT'!A432="","",'NEW ACCOUNT'!G432)</f>
        <v/>
      </c>
      <c r="H431" s="38" t="str">
        <f>IF('NEW ACCOUNT'!A432="","",'NEW ACCOUNT'!H432)</f>
        <v/>
      </c>
      <c r="I431" s="38" t="str">
        <f>IF('NEW ACCOUNT'!A432="","",'NEW ACCOUNT'!I432)</f>
        <v/>
      </c>
      <c r="J431" s="38" t="str">
        <f>IF('NEW ACCOUNT'!A432="","",'NEW ACCOUNT'!J432)</f>
        <v/>
      </c>
      <c r="K431" s="39" t="str">
        <f>IFERROR(IF(A431="","",SUMIF(DB_Savings!$A:$A,A431,DB_Savings!$F:$F)),"")</f>
        <v/>
      </c>
      <c r="L431" s="39" t="str">
        <f>IFERROR(IF(A431="","",SUMIF(DB_Withdrawals!$A:$A,A431,DB_Withdrawals!$G:$G)),"")</f>
        <v/>
      </c>
      <c r="M431" s="39" t="str">
        <f>IFERROR(IF(A431="","",IFERROR(H431,0)+IFERROR(SUMIF(DB_Savings!$A:$A,A431,DB_Savings!$F:$F),0)-IFERROR(SUMIF(DB_Withdrawals!$A:$A,A431,DB_Withdrawals!$G:$G),0)),"")</f>
        <v/>
      </c>
      <c r="N431" s="39" t="str">
        <f>IFERROR(IF(A431="","",MAX(0,M431-System_Config!$B$9)),"")</f>
        <v/>
      </c>
    </row>
    <row r="432" spans="1:14" ht="20.100000000000001" customHeight="1" x14ac:dyDescent="0.25">
      <c r="A432" s="34" t="str">
        <f>'NEW ACCOUNT'!A433</f>
        <v/>
      </c>
      <c r="B432" s="35" t="str">
        <f>IF('NEW ACCOUNT'!A433="","",'NEW ACCOUNT'!B433)</f>
        <v/>
      </c>
      <c r="C432" s="35" t="str">
        <f>IF('NEW ACCOUNT'!A433="","",'NEW ACCOUNT'!C433)</f>
        <v/>
      </c>
      <c r="D432" s="35" t="str">
        <f>IF('NEW ACCOUNT'!A433="","",'NEW ACCOUNT'!D433)</f>
        <v/>
      </c>
      <c r="E432" s="35" t="str">
        <f>IF('NEW ACCOUNT'!A433="","",'NEW ACCOUNT'!E433)</f>
        <v/>
      </c>
      <c r="F432" s="35" t="str">
        <f>IF('NEW ACCOUNT'!A433="","",'NEW ACCOUNT'!F433)</f>
        <v/>
      </c>
      <c r="G432" s="35" t="str">
        <f>IF('NEW ACCOUNT'!A433="","",'NEW ACCOUNT'!G433)</f>
        <v/>
      </c>
      <c r="H432" s="35" t="str">
        <f>IF('NEW ACCOUNT'!A433="","",'NEW ACCOUNT'!H433)</f>
        <v/>
      </c>
      <c r="I432" s="35" t="str">
        <f>IF('NEW ACCOUNT'!A433="","",'NEW ACCOUNT'!I433)</f>
        <v/>
      </c>
      <c r="J432" s="35" t="str">
        <f>IF('NEW ACCOUNT'!A433="","",'NEW ACCOUNT'!J433)</f>
        <v/>
      </c>
      <c r="K432" s="36" t="str">
        <f>IFERROR(IF(A432="","",SUMIF(DB_Savings!$A:$A,A432,DB_Savings!$F:$F)),"")</f>
        <v/>
      </c>
      <c r="L432" s="36" t="str">
        <f>IFERROR(IF(A432="","",SUMIF(DB_Withdrawals!$A:$A,A432,DB_Withdrawals!$G:$G)),"")</f>
        <v/>
      </c>
      <c r="M432" s="36" t="str">
        <f>IFERROR(IF(A432="","",IFERROR(H432,0)+IFERROR(SUMIF(DB_Savings!$A:$A,A432,DB_Savings!$F:$F),0)-IFERROR(SUMIF(DB_Withdrawals!$A:$A,A432,DB_Withdrawals!$G:$G),0)),"")</f>
        <v/>
      </c>
      <c r="N432" s="36" t="str">
        <f>IFERROR(IF(A432="","",MAX(0,M432-System_Config!$B$9)),"")</f>
        <v/>
      </c>
    </row>
    <row r="433" spans="1:14" ht="20.100000000000001" customHeight="1" x14ac:dyDescent="0.25">
      <c r="A433" s="37" t="str">
        <f>'NEW ACCOUNT'!A434</f>
        <v/>
      </c>
      <c r="B433" s="38" t="str">
        <f>IF('NEW ACCOUNT'!A434="","",'NEW ACCOUNT'!B434)</f>
        <v/>
      </c>
      <c r="C433" s="38" t="str">
        <f>IF('NEW ACCOUNT'!A434="","",'NEW ACCOUNT'!C434)</f>
        <v/>
      </c>
      <c r="D433" s="38" t="str">
        <f>IF('NEW ACCOUNT'!A434="","",'NEW ACCOUNT'!D434)</f>
        <v/>
      </c>
      <c r="E433" s="38" t="str">
        <f>IF('NEW ACCOUNT'!A434="","",'NEW ACCOUNT'!E434)</f>
        <v/>
      </c>
      <c r="F433" s="38" t="str">
        <f>IF('NEW ACCOUNT'!A434="","",'NEW ACCOUNT'!F434)</f>
        <v/>
      </c>
      <c r="G433" s="38" t="str">
        <f>IF('NEW ACCOUNT'!A434="","",'NEW ACCOUNT'!G434)</f>
        <v/>
      </c>
      <c r="H433" s="38" t="str">
        <f>IF('NEW ACCOUNT'!A434="","",'NEW ACCOUNT'!H434)</f>
        <v/>
      </c>
      <c r="I433" s="38" t="str">
        <f>IF('NEW ACCOUNT'!A434="","",'NEW ACCOUNT'!I434)</f>
        <v/>
      </c>
      <c r="J433" s="38" t="str">
        <f>IF('NEW ACCOUNT'!A434="","",'NEW ACCOUNT'!J434)</f>
        <v/>
      </c>
      <c r="K433" s="39" t="str">
        <f>IFERROR(IF(A433="","",SUMIF(DB_Savings!$A:$A,A433,DB_Savings!$F:$F)),"")</f>
        <v/>
      </c>
      <c r="L433" s="39" t="str">
        <f>IFERROR(IF(A433="","",SUMIF(DB_Withdrawals!$A:$A,A433,DB_Withdrawals!$G:$G)),"")</f>
        <v/>
      </c>
      <c r="M433" s="39" t="str">
        <f>IFERROR(IF(A433="","",IFERROR(H433,0)+IFERROR(SUMIF(DB_Savings!$A:$A,A433,DB_Savings!$F:$F),0)-IFERROR(SUMIF(DB_Withdrawals!$A:$A,A433,DB_Withdrawals!$G:$G),0)),"")</f>
        <v/>
      </c>
      <c r="N433" s="39" t="str">
        <f>IFERROR(IF(A433="","",MAX(0,M433-System_Config!$B$9)),"")</f>
        <v/>
      </c>
    </row>
    <row r="434" spans="1:14" ht="20.100000000000001" customHeight="1" x14ac:dyDescent="0.25">
      <c r="A434" s="34" t="str">
        <f>'NEW ACCOUNT'!A435</f>
        <v/>
      </c>
      <c r="B434" s="35" t="str">
        <f>IF('NEW ACCOUNT'!A435="","",'NEW ACCOUNT'!B435)</f>
        <v/>
      </c>
      <c r="C434" s="35" t="str">
        <f>IF('NEW ACCOUNT'!A435="","",'NEW ACCOUNT'!C435)</f>
        <v/>
      </c>
      <c r="D434" s="35" t="str">
        <f>IF('NEW ACCOUNT'!A435="","",'NEW ACCOUNT'!D435)</f>
        <v/>
      </c>
      <c r="E434" s="35" t="str">
        <f>IF('NEW ACCOUNT'!A435="","",'NEW ACCOUNT'!E435)</f>
        <v/>
      </c>
      <c r="F434" s="35" t="str">
        <f>IF('NEW ACCOUNT'!A435="","",'NEW ACCOUNT'!F435)</f>
        <v/>
      </c>
      <c r="G434" s="35" t="str">
        <f>IF('NEW ACCOUNT'!A435="","",'NEW ACCOUNT'!G435)</f>
        <v/>
      </c>
      <c r="H434" s="35" t="str">
        <f>IF('NEW ACCOUNT'!A435="","",'NEW ACCOUNT'!H435)</f>
        <v/>
      </c>
      <c r="I434" s="35" t="str">
        <f>IF('NEW ACCOUNT'!A435="","",'NEW ACCOUNT'!I435)</f>
        <v/>
      </c>
      <c r="J434" s="35" t="str">
        <f>IF('NEW ACCOUNT'!A435="","",'NEW ACCOUNT'!J435)</f>
        <v/>
      </c>
      <c r="K434" s="36" t="str">
        <f>IFERROR(IF(A434="","",SUMIF(DB_Savings!$A:$A,A434,DB_Savings!$F:$F)),"")</f>
        <v/>
      </c>
      <c r="L434" s="36" t="str">
        <f>IFERROR(IF(A434="","",SUMIF(DB_Withdrawals!$A:$A,A434,DB_Withdrawals!$G:$G)),"")</f>
        <v/>
      </c>
      <c r="M434" s="36" t="str">
        <f>IFERROR(IF(A434="","",IFERROR(H434,0)+IFERROR(SUMIF(DB_Savings!$A:$A,A434,DB_Savings!$F:$F),0)-IFERROR(SUMIF(DB_Withdrawals!$A:$A,A434,DB_Withdrawals!$G:$G),0)),"")</f>
        <v/>
      </c>
      <c r="N434" s="36" t="str">
        <f>IFERROR(IF(A434="","",MAX(0,M434-System_Config!$B$9)),"")</f>
        <v/>
      </c>
    </row>
    <row r="435" spans="1:14" ht="20.100000000000001" customHeight="1" x14ac:dyDescent="0.25">
      <c r="A435" s="37" t="str">
        <f>'NEW ACCOUNT'!A436</f>
        <v/>
      </c>
      <c r="B435" s="38" t="str">
        <f>IF('NEW ACCOUNT'!A436="","",'NEW ACCOUNT'!B436)</f>
        <v/>
      </c>
      <c r="C435" s="38" t="str">
        <f>IF('NEW ACCOUNT'!A436="","",'NEW ACCOUNT'!C436)</f>
        <v/>
      </c>
      <c r="D435" s="38" t="str">
        <f>IF('NEW ACCOUNT'!A436="","",'NEW ACCOUNT'!D436)</f>
        <v/>
      </c>
      <c r="E435" s="38" t="str">
        <f>IF('NEW ACCOUNT'!A436="","",'NEW ACCOUNT'!E436)</f>
        <v/>
      </c>
      <c r="F435" s="38" t="str">
        <f>IF('NEW ACCOUNT'!A436="","",'NEW ACCOUNT'!F436)</f>
        <v/>
      </c>
      <c r="G435" s="38" t="str">
        <f>IF('NEW ACCOUNT'!A436="","",'NEW ACCOUNT'!G436)</f>
        <v/>
      </c>
      <c r="H435" s="38" t="str">
        <f>IF('NEW ACCOUNT'!A436="","",'NEW ACCOUNT'!H436)</f>
        <v/>
      </c>
      <c r="I435" s="38" t="str">
        <f>IF('NEW ACCOUNT'!A436="","",'NEW ACCOUNT'!I436)</f>
        <v/>
      </c>
      <c r="J435" s="38" t="str">
        <f>IF('NEW ACCOUNT'!A436="","",'NEW ACCOUNT'!J436)</f>
        <v/>
      </c>
      <c r="K435" s="39" t="str">
        <f>IFERROR(IF(A435="","",SUMIF(DB_Savings!$A:$A,A435,DB_Savings!$F:$F)),"")</f>
        <v/>
      </c>
      <c r="L435" s="39" t="str">
        <f>IFERROR(IF(A435="","",SUMIF(DB_Withdrawals!$A:$A,A435,DB_Withdrawals!$G:$G)),"")</f>
        <v/>
      </c>
      <c r="M435" s="39" t="str">
        <f>IFERROR(IF(A435="","",IFERROR(H435,0)+IFERROR(SUMIF(DB_Savings!$A:$A,A435,DB_Savings!$F:$F),0)-IFERROR(SUMIF(DB_Withdrawals!$A:$A,A435,DB_Withdrawals!$G:$G),0)),"")</f>
        <v/>
      </c>
      <c r="N435" s="39" t="str">
        <f>IFERROR(IF(A435="","",MAX(0,M435-System_Config!$B$9)),"")</f>
        <v/>
      </c>
    </row>
    <row r="436" spans="1:14" ht="20.100000000000001" customHeight="1" x14ac:dyDescent="0.25">
      <c r="A436" s="34" t="str">
        <f>'NEW ACCOUNT'!A437</f>
        <v/>
      </c>
      <c r="B436" s="35" t="str">
        <f>IF('NEW ACCOUNT'!A437="","",'NEW ACCOUNT'!B437)</f>
        <v/>
      </c>
      <c r="C436" s="35" t="str">
        <f>IF('NEW ACCOUNT'!A437="","",'NEW ACCOUNT'!C437)</f>
        <v/>
      </c>
      <c r="D436" s="35" t="str">
        <f>IF('NEW ACCOUNT'!A437="","",'NEW ACCOUNT'!D437)</f>
        <v/>
      </c>
      <c r="E436" s="35" t="str">
        <f>IF('NEW ACCOUNT'!A437="","",'NEW ACCOUNT'!E437)</f>
        <v/>
      </c>
      <c r="F436" s="35" t="str">
        <f>IF('NEW ACCOUNT'!A437="","",'NEW ACCOUNT'!F437)</f>
        <v/>
      </c>
      <c r="G436" s="35" t="str">
        <f>IF('NEW ACCOUNT'!A437="","",'NEW ACCOUNT'!G437)</f>
        <v/>
      </c>
      <c r="H436" s="35" t="str">
        <f>IF('NEW ACCOUNT'!A437="","",'NEW ACCOUNT'!H437)</f>
        <v/>
      </c>
      <c r="I436" s="35" t="str">
        <f>IF('NEW ACCOUNT'!A437="","",'NEW ACCOUNT'!I437)</f>
        <v/>
      </c>
      <c r="J436" s="35" t="str">
        <f>IF('NEW ACCOUNT'!A437="","",'NEW ACCOUNT'!J437)</f>
        <v/>
      </c>
      <c r="K436" s="36" t="str">
        <f>IFERROR(IF(A436="","",SUMIF(DB_Savings!$A:$A,A436,DB_Savings!$F:$F)),"")</f>
        <v/>
      </c>
      <c r="L436" s="36" t="str">
        <f>IFERROR(IF(A436="","",SUMIF(DB_Withdrawals!$A:$A,A436,DB_Withdrawals!$G:$G)),"")</f>
        <v/>
      </c>
      <c r="M436" s="36" t="str">
        <f>IFERROR(IF(A436="","",IFERROR(H436,0)+IFERROR(SUMIF(DB_Savings!$A:$A,A436,DB_Savings!$F:$F),0)-IFERROR(SUMIF(DB_Withdrawals!$A:$A,A436,DB_Withdrawals!$G:$G),0)),"")</f>
        <v/>
      </c>
      <c r="N436" s="36" t="str">
        <f>IFERROR(IF(A436="","",MAX(0,M436-System_Config!$B$9)),"")</f>
        <v/>
      </c>
    </row>
    <row r="437" spans="1:14" ht="20.100000000000001" customHeight="1" x14ac:dyDescent="0.25">
      <c r="A437" s="37" t="str">
        <f>'NEW ACCOUNT'!A438</f>
        <v/>
      </c>
      <c r="B437" s="38" t="str">
        <f>IF('NEW ACCOUNT'!A438="","",'NEW ACCOUNT'!B438)</f>
        <v/>
      </c>
      <c r="C437" s="38" t="str">
        <f>IF('NEW ACCOUNT'!A438="","",'NEW ACCOUNT'!C438)</f>
        <v/>
      </c>
      <c r="D437" s="38" t="str">
        <f>IF('NEW ACCOUNT'!A438="","",'NEW ACCOUNT'!D438)</f>
        <v/>
      </c>
      <c r="E437" s="38" t="str">
        <f>IF('NEW ACCOUNT'!A438="","",'NEW ACCOUNT'!E438)</f>
        <v/>
      </c>
      <c r="F437" s="38" t="str">
        <f>IF('NEW ACCOUNT'!A438="","",'NEW ACCOUNT'!F438)</f>
        <v/>
      </c>
      <c r="G437" s="38" t="str">
        <f>IF('NEW ACCOUNT'!A438="","",'NEW ACCOUNT'!G438)</f>
        <v/>
      </c>
      <c r="H437" s="38" t="str">
        <f>IF('NEW ACCOUNT'!A438="","",'NEW ACCOUNT'!H438)</f>
        <v/>
      </c>
      <c r="I437" s="38" t="str">
        <f>IF('NEW ACCOUNT'!A438="","",'NEW ACCOUNT'!I438)</f>
        <v/>
      </c>
      <c r="J437" s="38" t="str">
        <f>IF('NEW ACCOUNT'!A438="","",'NEW ACCOUNT'!J438)</f>
        <v/>
      </c>
      <c r="K437" s="39" t="str">
        <f>IFERROR(IF(A437="","",SUMIF(DB_Savings!$A:$A,A437,DB_Savings!$F:$F)),"")</f>
        <v/>
      </c>
      <c r="L437" s="39" t="str">
        <f>IFERROR(IF(A437="","",SUMIF(DB_Withdrawals!$A:$A,A437,DB_Withdrawals!$G:$G)),"")</f>
        <v/>
      </c>
      <c r="M437" s="39" t="str">
        <f>IFERROR(IF(A437="","",IFERROR(H437,0)+IFERROR(SUMIF(DB_Savings!$A:$A,A437,DB_Savings!$F:$F),0)-IFERROR(SUMIF(DB_Withdrawals!$A:$A,A437,DB_Withdrawals!$G:$G),0)),"")</f>
        <v/>
      </c>
      <c r="N437" s="39" t="str">
        <f>IFERROR(IF(A437="","",MAX(0,M437-System_Config!$B$9)),"")</f>
        <v/>
      </c>
    </row>
    <row r="438" spans="1:14" ht="20.100000000000001" customHeight="1" x14ac:dyDescent="0.25">
      <c r="A438" s="34" t="str">
        <f>'NEW ACCOUNT'!A439</f>
        <v/>
      </c>
      <c r="B438" s="35" t="str">
        <f>IF('NEW ACCOUNT'!A439="","",'NEW ACCOUNT'!B439)</f>
        <v/>
      </c>
      <c r="C438" s="35" t="str">
        <f>IF('NEW ACCOUNT'!A439="","",'NEW ACCOUNT'!C439)</f>
        <v/>
      </c>
      <c r="D438" s="35" t="str">
        <f>IF('NEW ACCOUNT'!A439="","",'NEW ACCOUNT'!D439)</f>
        <v/>
      </c>
      <c r="E438" s="35" t="str">
        <f>IF('NEW ACCOUNT'!A439="","",'NEW ACCOUNT'!E439)</f>
        <v/>
      </c>
      <c r="F438" s="35" t="str">
        <f>IF('NEW ACCOUNT'!A439="","",'NEW ACCOUNT'!F439)</f>
        <v/>
      </c>
      <c r="G438" s="35" t="str">
        <f>IF('NEW ACCOUNT'!A439="","",'NEW ACCOUNT'!G439)</f>
        <v/>
      </c>
      <c r="H438" s="35" t="str">
        <f>IF('NEW ACCOUNT'!A439="","",'NEW ACCOUNT'!H439)</f>
        <v/>
      </c>
      <c r="I438" s="35" t="str">
        <f>IF('NEW ACCOUNT'!A439="","",'NEW ACCOUNT'!I439)</f>
        <v/>
      </c>
      <c r="J438" s="35" t="str">
        <f>IF('NEW ACCOUNT'!A439="","",'NEW ACCOUNT'!J439)</f>
        <v/>
      </c>
      <c r="K438" s="36" t="str">
        <f>IFERROR(IF(A438="","",SUMIF(DB_Savings!$A:$A,A438,DB_Savings!$F:$F)),"")</f>
        <v/>
      </c>
      <c r="L438" s="36" t="str">
        <f>IFERROR(IF(A438="","",SUMIF(DB_Withdrawals!$A:$A,A438,DB_Withdrawals!$G:$G)),"")</f>
        <v/>
      </c>
      <c r="M438" s="36" t="str">
        <f>IFERROR(IF(A438="","",IFERROR(H438,0)+IFERROR(SUMIF(DB_Savings!$A:$A,A438,DB_Savings!$F:$F),0)-IFERROR(SUMIF(DB_Withdrawals!$A:$A,A438,DB_Withdrawals!$G:$G),0)),"")</f>
        <v/>
      </c>
      <c r="N438" s="36" t="str">
        <f>IFERROR(IF(A438="","",MAX(0,M438-System_Config!$B$9)),"")</f>
        <v/>
      </c>
    </row>
    <row r="439" spans="1:14" ht="20.100000000000001" customHeight="1" x14ac:dyDescent="0.25">
      <c r="A439" s="37" t="str">
        <f>'NEW ACCOUNT'!A440</f>
        <v/>
      </c>
      <c r="B439" s="38" t="str">
        <f>IF('NEW ACCOUNT'!A440="","",'NEW ACCOUNT'!B440)</f>
        <v/>
      </c>
      <c r="C439" s="38" t="str">
        <f>IF('NEW ACCOUNT'!A440="","",'NEW ACCOUNT'!C440)</f>
        <v/>
      </c>
      <c r="D439" s="38" t="str">
        <f>IF('NEW ACCOUNT'!A440="","",'NEW ACCOUNT'!D440)</f>
        <v/>
      </c>
      <c r="E439" s="38" t="str">
        <f>IF('NEW ACCOUNT'!A440="","",'NEW ACCOUNT'!E440)</f>
        <v/>
      </c>
      <c r="F439" s="38" t="str">
        <f>IF('NEW ACCOUNT'!A440="","",'NEW ACCOUNT'!F440)</f>
        <v/>
      </c>
      <c r="G439" s="38" t="str">
        <f>IF('NEW ACCOUNT'!A440="","",'NEW ACCOUNT'!G440)</f>
        <v/>
      </c>
      <c r="H439" s="38" t="str">
        <f>IF('NEW ACCOUNT'!A440="","",'NEW ACCOUNT'!H440)</f>
        <v/>
      </c>
      <c r="I439" s="38" t="str">
        <f>IF('NEW ACCOUNT'!A440="","",'NEW ACCOUNT'!I440)</f>
        <v/>
      </c>
      <c r="J439" s="38" t="str">
        <f>IF('NEW ACCOUNT'!A440="","",'NEW ACCOUNT'!J440)</f>
        <v/>
      </c>
      <c r="K439" s="39" t="str">
        <f>IFERROR(IF(A439="","",SUMIF(DB_Savings!$A:$A,A439,DB_Savings!$F:$F)),"")</f>
        <v/>
      </c>
      <c r="L439" s="39" t="str">
        <f>IFERROR(IF(A439="","",SUMIF(DB_Withdrawals!$A:$A,A439,DB_Withdrawals!$G:$G)),"")</f>
        <v/>
      </c>
      <c r="M439" s="39" t="str">
        <f>IFERROR(IF(A439="","",IFERROR(H439,0)+IFERROR(SUMIF(DB_Savings!$A:$A,A439,DB_Savings!$F:$F),0)-IFERROR(SUMIF(DB_Withdrawals!$A:$A,A439,DB_Withdrawals!$G:$G),0)),"")</f>
        <v/>
      </c>
      <c r="N439" s="39" t="str">
        <f>IFERROR(IF(A439="","",MAX(0,M439-System_Config!$B$9)),"")</f>
        <v/>
      </c>
    </row>
    <row r="440" spans="1:14" ht="20.100000000000001" customHeight="1" x14ac:dyDescent="0.25">
      <c r="A440" s="34" t="str">
        <f>'NEW ACCOUNT'!A441</f>
        <v/>
      </c>
      <c r="B440" s="35" t="str">
        <f>IF('NEW ACCOUNT'!A441="","",'NEW ACCOUNT'!B441)</f>
        <v/>
      </c>
      <c r="C440" s="35" t="str">
        <f>IF('NEW ACCOUNT'!A441="","",'NEW ACCOUNT'!C441)</f>
        <v/>
      </c>
      <c r="D440" s="35" t="str">
        <f>IF('NEW ACCOUNT'!A441="","",'NEW ACCOUNT'!D441)</f>
        <v/>
      </c>
      <c r="E440" s="35" t="str">
        <f>IF('NEW ACCOUNT'!A441="","",'NEW ACCOUNT'!E441)</f>
        <v/>
      </c>
      <c r="F440" s="35" t="str">
        <f>IF('NEW ACCOUNT'!A441="","",'NEW ACCOUNT'!F441)</f>
        <v/>
      </c>
      <c r="G440" s="35" t="str">
        <f>IF('NEW ACCOUNT'!A441="","",'NEW ACCOUNT'!G441)</f>
        <v/>
      </c>
      <c r="H440" s="35" t="str">
        <f>IF('NEW ACCOUNT'!A441="","",'NEW ACCOUNT'!H441)</f>
        <v/>
      </c>
      <c r="I440" s="35" t="str">
        <f>IF('NEW ACCOUNT'!A441="","",'NEW ACCOUNT'!I441)</f>
        <v/>
      </c>
      <c r="J440" s="35" t="str">
        <f>IF('NEW ACCOUNT'!A441="","",'NEW ACCOUNT'!J441)</f>
        <v/>
      </c>
      <c r="K440" s="36" t="str">
        <f>IFERROR(IF(A440="","",SUMIF(DB_Savings!$A:$A,A440,DB_Savings!$F:$F)),"")</f>
        <v/>
      </c>
      <c r="L440" s="36" t="str">
        <f>IFERROR(IF(A440="","",SUMIF(DB_Withdrawals!$A:$A,A440,DB_Withdrawals!$G:$G)),"")</f>
        <v/>
      </c>
      <c r="M440" s="36" t="str">
        <f>IFERROR(IF(A440="","",IFERROR(H440,0)+IFERROR(SUMIF(DB_Savings!$A:$A,A440,DB_Savings!$F:$F),0)-IFERROR(SUMIF(DB_Withdrawals!$A:$A,A440,DB_Withdrawals!$G:$G),0)),"")</f>
        <v/>
      </c>
      <c r="N440" s="36" t="str">
        <f>IFERROR(IF(A440="","",MAX(0,M440-System_Config!$B$9)),"")</f>
        <v/>
      </c>
    </row>
    <row r="441" spans="1:14" ht="20.100000000000001" customHeight="1" x14ac:dyDescent="0.25">
      <c r="A441" s="37" t="str">
        <f>'NEW ACCOUNT'!A442</f>
        <v/>
      </c>
      <c r="B441" s="38" t="str">
        <f>IF('NEW ACCOUNT'!A442="","",'NEW ACCOUNT'!B442)</f>
        <v/>
      </c>
      <c r="C441" s="38" t="str">
        <f>IF('NEW ACCOUNT'!A442="","",'NEW ACCOUNT'!C442)</f>
        <v/>
      </c>
      <c r="D441" s="38" t="str">
        <f>IF('NEW ACCOUNT'!A442="","",'NEW ACCOUNT'!D442)</f>
        <v/>
      </c>
      <c r="E441" s="38" t="str">
        <f>IF('NEW ACCOUNT'!A442="","",'NEW ACCOUNT'!E442)</f>
        <v/>
      </c>
      <c r="F441" s="38" t="str">
        <f>IF('NEW ACCOUNT'!A442="","",'NEW ACCOUNT'!F442)</f>
        <v/>
      </c>
      <c r="G441" s="38" t="str">
        <f>IF('NEW ACCOUNT'!A442="","",'NEW ACCOUNT'!G442)</f>
        <v/>
      </c>
      <c r="H441" s="38" t="str">
        <f>IF('NEW ACCOUNT'!A442="","",'NEW ACCOUNT'!H442)</f>
        <v/>
      </c>
      <c r="I441" s="38" t="str">
        <f>IF('NEW ACCOUNT'!A442="","",'NEW ACCOUNT'!I442)</f>
        <v/>
      </c>
      <c r="J441" s="38" t="str">
        <f>IF('NEW ACCOUNT'!A442="","",'NEW ACCOUNT'!J442)</f>
        <v/>
      </c>
      <c r="K441" s="39" t="str">
        <f>IFERROR(IF(A441="","",SUMIF(DB_Savings!$A:$A,A441,DB_Savings!$F:$F)),"")</f>
        <v/>
      </c>
      <c r="L441" s="39" t="str">
        <f>IFERROR(IF(A441="","",SUMIF(DB_Withdrawals!$A:$A,A441,DB_Withdrawals!$G:$G)),"")</f>
        <v/>
      </c>
      <c r="M441" s="39" t="str">
        <f>IFERROR(IF(A441="","",IFERROR(H441,0)+IFERROR(SUMIF(DB_Savings!$A:$A,A441,DB_Savings!$F:$F),0)-IFERROR(SUMIF(DB_Withdrawals!$A:$A,A441,DB_Withdrawals!$G:$G),0)),"")</f>
        <v/>
      </c>
      <c r="N441" s="39" t="str">
        <f>IFERROR(IF(A441="","",MAX(0,M441-System_Config!$B$9)),"")</f>
        <v/>
      </c>
    </row>
    <row r="442" spans="1:14" ht="20.100000000000001" customHeight="1" x14ac:dyDescent="0.25">
      <c r="A442" s="34" t="str">
        <f>'NEW ACCOUNT'!A443</f>
        <v/>
      </c>
      <c r="B442" s="35" t="str">
        <f>IF('NEW ACCOUNT'!A443="","",'NEW ACCOUNT'!B443)</f>
        <v/>
      </c>
      <c r="C442" s="35" t="str">
        <f>IF('NEW ACCOUNT'!A443="","",'NEW ACCOUNT'!C443)</f>
        <v/>
      </c>
      <c r="D442" s="35" t="str">
        <f>IF('NEW ACCOUNT'!A443="","",'NEW ACCOUNT'!D443)</f>
        <v/>
      </c>
      <c r="E442" s="35" t="str">
        <f>IF('NEW ACCOUNT'!A443="","",'NEW ACCOUNT'!E443)</f>
        <v/>
      </c>
      <c r="F442" s="35" t="str">
        <f>IF('NEW ACCOUNT'!A443="","",'NEW ACCOUNT'!F443)</f>
        <v/>
      </c>
      <c r="G442" s="35" t="str">
        <f>IF('NEW ACCOUNT'!A443="","",'NEW ACCOUNT'!G443)</f>
        <v/>
      </c>
      <c r="H442" s="35" t="str">
        <f>IF('NEW ACCOUNT'!A443="","",'NEW ACCOUNT'!H443)</f>
        <v/>
      </c>
      <c r="I442" s="35" t="str">
        <f>IF('NEW ACCOUNT'!A443="","",'NEW ACCOUNT'!I443)</f>
        <v/>
      </c>
      <c r="J442" s="35" t="str">
        <f>IF('NEW ACCOUNT'!A443="","",'NEW ACCOUNT'!J443)</f>
        <v/>
      </c>
      <c r="K442" s="36" t="str">
        <f>IFERROR(IF(A442="","",SUMIF(DB_Savings!$A:$A,A442,DB_Savings!$F:$F)),"")</f>
        <v/>
      </c>
      <c r="L442" s="36" t="str">
        <f>IFERROR(IF(A442="","",SUMIF(DB_Withdrawals!$A:$A,A442,DB_Withdrawals!$G:$G)),"")</f>
        <v/>
      </c>
      <c r="M442" s="36" t="str">
        <f>IFERROR(IF(A442="","",IFERROR(H442,0)+IFERROR(SUMIF(DB_Savings!$A:$A,A442,DB_Savings!$F:$F),0)-IFERROR(SUMIF(DB_Withdrawals!$A:$A,A442,DB_Withdrawals!$G:$G),0)),"")</f>
        <v/>
      </c>
      <c r="N442" s="36" t="str">
        <f>IFERROR(IF(A442="","",MAX(0,M442-System_Config!$B$9)),"")</f>
        <v/>
      </c>
    </row>
    <row r="443" spans="1:14" ht="20.100000000000001" customHeight="1" x14ac:dyDescent="0.25">
      <c r="A443" s="37" t="str">
        <f>'NEW ACCOUNT'!A444</f>
        <v/>
      </c>
      <c r="B443" s="38" t="str">
        <f>IF('NEW ACCOUNT'!A444="","",'NEW ACCOUNT'!B444)</f>
        <v/>
      </c>
      <c r="C443" s="38" t="str">
        <f>IF('NEW ACCOUNT'!A444="","",'NEW ACCOUNT'!C444)</f>
        <v/>
      </c>
      <c r="D443" s="38" t="str">
        <f>IF('NEW ACCOUNT'!A444="","",'NEW ACCOUNT'!D444)</f>
        <v/>
      </c>
      <c r="E443" s="38" t="str">
        <f>IF('NEW ACCOUNT'!A444="","",'NEW ACCOUNT'!E444)</f>
        <v/>
      </c>
      <c r="F443" s="38" t="str">
        <f>IF('NEW ACCOUNT'!A444="","",'NEW ACCOUNT'!F444)</f>
        <v/>
      </c>
      <c r="G443" s="38" t="str">
        <f>IF('NEW ACCOUNT'!A444="","",'NEW ACCOUNT'!G444)</f>
        <v/>
      </c>
      <c r="H443" s="38" t="str">
        <f>IF('NEW ACCOUNT'!A444="","",'NEW ACCOUNT'!H444)</f>
        <v/>
      </c>
      <c r="I443" s="38" t="str">
        <f>IF('NEW ACCOUNT'!A444="","",'NEW ACCOUNT'!I444)</f>
        <v/>
      </c>
      <c r="J443" s="38" t="str">
        <f>IF('NEW ACCOUNT'!A444="","",'NEW ACCOUNT'!J444)</f>
        <v/>
      </c>
      <c r="K443" s="39" t="str">
        <f>IFERROR(IF(A443="","",SUMIF(DB_Savings!$A:$A,A443,DB_Savings!$F:$F)),"")</f>
        <v/>
      </c>
      <c r="L443" s="39" t="str">
        <f>IFERROR(IF(A443="","",SUMIF(DB_Withdrawals!$A:$A,A443,DB_Withdrawals!$G:$G)),"")</f>
        <v/>
      </c>
      <c r="M443" s="39" t="str">
        <f>IFERROR(IF(A443="","",IFERROR(H443,0)+IFERROR(SUMIF(DB_Savings!$A:$A,A443,DB_Savings!$F:$F),0)-IFERROR(SUMIF(DB_Withdrawals!$A:$A,A443,DB_Withdrawals!$G:$G),0)),"")</f>
        <v/>
      </c>
      <c r="N443" s="39" t="str">
        <f>IFERROR(IF(A443="","",MAX(0,M443-System_Config!$B$9)),"")</f>
        <v/>
      </c>
    </row>
    <row r="444" spans="1:14" ht="20.100000000000001" customHeight="1" x14ac:dyDescent="0.25">
      <c r="A444" s="34" t="str">
        <f>'NEW ACCOUNT'!A445</f>
        <v/>
      </c>
      <c r="B444" s="35" t="str">
        <f>IF('NEW ACCOUNT'!A445="","",'NEW ACCOUNT'!B445)</f>
        <v/>
      </c>
      <c r="C444" s="35" t="str">
        <f>IF('NEW ACCOUNT'!A445="","",'NEW ACCOUNT'!C445)</f>
        <v/>
      </c>
      <c r="D444" s="35" t="str">
        <f>IF('NEW ACCOUNT'!A445="","",'NEW ACCOUNT'!D445)</f>
        <v/>
      </c>
      <c r="E444" s="35" t="str">
        <f>IF('NEW ACCOUNT'!A445="","",'NEW ACCOUNT'!E445)</f>
        <v/>
      </c>
      <c r="F444" s="35" t="str">
        <f>IF('NEW ACCOUNT'!A445="","",'NEW ACCOUNT'!F445)</f>
        <v/>
      </c>
      <c r="G444" s="35" t="str">
        <f>IF('NEW ACCOUNT'!A445="","",'NEW ACCOUNT'!G445)</f>
        <v/>
      </c>
      <c r="H444" s="35" t="str">
        <f>IF('NEW ACCOUNT'!A445="","",'NEW ACCOUNT'!H445)</f>
        <v/>
      </c>
      <c r="I444" s="35" t="str">
        <f>IF('NEW ACCOUNT'!A445="","",'NEW ACCOUNT'!I445)</f>
        <v/>
      </c>
      <c r="J444" s="35" t="str">
        <f>IF('NEW ACCOUNT'!A445="","",'NEW ACCOUNT'!J445)</f>
        <v/>
      </c>
      <c r="K444" s="36" t="str">
        <f>IFERROR(IF(A444="","",SUMIF(DB_Savings!$A:$A,A444,DB_Savings!$F:$F)),"")</f>
        <v/>
      </c>
      <c r="L444" s="36" t="str">
        <f>IFERROR(IF(A444="","",SUMIF(DB_Withdrawals!$A:$A,A444,DB_Withdrawals!$G:$G)),"")</f>
        <v/>
      </c>
      <c r="M444" s="36" t="str">
        <f>IFERROR(IF(A444="","",IFERROR(H444,0)+IFERROR(SUMIF(DB_Savings!$A:$A,A444,DB_Savings!$F:$F),0)-IFERROR(SUMIF(DB_Withdrawals!$A:$A,A444,DB_Withdrawals!$G:$G),0)),"")</f>
        <v/>
      </c>
      <c r="N444" s="36" t="str">
        <f>IFERROR(IF(A444="","",MAX(0,M444-System_Config!$B$9)),"")</f>
        <v/>
      </c>
    </row>
    <row r="445" spans="1:14" ht="20.100000000000001" customHeight="1" x14ac:dyDescent="0.25">
      <c r="A445" s="37" t="str">
        <f>'NEW ACCOUNT'!A446</f>
        <v/>
      </c>
      <c r="B445" s="38" t="str">
        <f>IF('NEW ACCOUNT'!A446="","",'NEW ACCOUNT'!B446)</f>
        <v/>
      </c>
      <c r="C445" s="38" t="str">
        <f>IF('NEW ACCOUNT'!A446="","",'NEW ACCOUNT'!C446)</f>
        <v/>
      </c>
      <c r="D445" s="38" t="str">
        <f>IF('NEW ACCOUNT'!A446="","",'NEW ACCOUNT'!D446)</f>
        <v/>
      </c>
      <c r="E445" s="38" t="str">
        <f>IF('NEW ACCOUNT'!A446="","",'NEW ACCOUNT'!E446)</f>
        <v/>
      </c>
      <c r="F445" s="38" t="str">
        <f>IF('NEW ACCOUNT'!A446="","",'NEW ACCOUNT'!F446)</f>
        <v/>
      </c>
      <c r="G445" s="38" t="str">
        <f>IF('NEW ACCOUNT'!A446="","",'NEW ACCOUNT'!G446)</f>
        <v/>
      </c>
      <c r="H445" s="38" t="str">
        <f>IF('NEW ACCOUNT'!A446="","",'NEW ACCOUNT'!H446)</f>
        <v/>
      </c>
      <c r="I445" s="38" t="str">
        <f>IF('NEW ACCOUNT'!A446="","",'NEW ACCOUNT'!I446)</f>
        <v/>
      </c>
      <c r="J445" s="38" t="str">
        <f>IF('NEW ACCOUNT'!A446="","",'NEW ACCOUNT'!J446)</f>
        <v/>
      </c>
      <c r="K445" s="39" t="str">
        <f>IFERROR(IF(A445="","",SUMIF(DB_Savings!$A:$A,A445,DB_Savings!$F:$F)),"")</f>
        <v/>
      </c>
      <c r="L445" s="39" t="str">
        <f>IFERROR(IF(A445="","",SUMIF(DB_Withdrawals!$A:$A,A445,DB_Withdrawals!$G:$G)),"")</f>
        <v/>
      </c>
      <c r="M445" s="39" t="str">
        <f>IFERROR(IF(A445="","",IFERROR(H445,0)+IFERROR(SUMIF(DB_Savings!$A:$A,A445,DB_Savings!$F:$F),0)-IFERROR(SUMIF(DB_Withdrawals!$A:$A,A445,DB_Withdrawals!$G:$G),0)),"")</f>
        <v/>
      </c>
      <c r="N445" s="39" t="str">
        <f>IFERROR(IF(A445="","",MAX(0,M445-System_Config!$B$9)),"")</f>
        <v/>
      </c>
    </row>
    <row r="446" spans="1:14" ht="20.100000000000001" customHeight="1" x14ac:dyDescent="0.25">
      <c r="A446" s="34" t="str">
        <f>'NEW ACCOUNT'!A447</f>
        <v/>
      </c>
      <c r="B446" s="35" t="str">
        <f>IF('NEW ACCOUNT'!A447="","",'NEW ACCOUNT'!B447)</f>
        <v/>
      </c>
      <c r="C446" s="35" t="str">
        <f>IF('NEW ACCOUNT'!A447="","",'NEW ACCOUNT'!C447)</f>
        <v/>
      </c>
      <c r="D446" s="35" t="str">
        <f>IF('NEW ACCOUNT'!A447="","",'NEW ACCOUNT'!D447)</f>
        <v/>
      </c>
      <c r="E446" s="35" t="str">
        <f>IF('NEW ACCOUNT'!A447="","",'NEW ACCOUNT'!E447)</f>
        <v/>
      </c>
      <c r="F446" s="35" t="str">
        <f>IF('NEW ACCOUNT'!A447="","",'NEW ACCOUNT'!F447)</f>
        <v/>
      </c>
      <c r="G446" s="35" t="str">
        <f>IF('NEW ACCOUNT'!A447="","",'NEW ACCOUNT'!G447)</f>
        <v/>
      </c>
      <c r="H446" s="35" t="str">
        <f>IF('NEW ACCOUNT'!A447="","",'NEW ACCOUNT'!H447)</f>
        <v/>
      </c>
      <c r="I446" s="35" t="str">
        <f>IF('NEW ACCOUNT'!A447="","",'NEW ACCOUNT'!I447)</f>
        <v/>
      </c>
      <c r="J446" s="35" t="str">
        <f>IF('NEW ACCOUNT'!A447="","",'NEW ACCOUNT'!J447)</f>
        <v/>
      </c>
      <c r="K446" s="36" t="str">
        <f>IFERROR(IF(A446="","",SUMIF(DB_Savings!$A:$A,A446,DB_Savings!$F:$F)),"")</f>
        <v/>
      </c>
      <c r="L446" s="36" t="str">
        <f>IFERROR(IF(A446="","",SUMIF(DB_Withdrawals!$A:$A,A446,DB_Withdrawals!$G:$G)),"")</f>
        <v/>
      </c>
      <c r="M446" s="36" t="str">
        <f>IFERROR(IF(A446="","",IFERROR(H446,0)+IFERROR(SUMIF(DB_Savings!$A:$A,A446,DB_Savings!$F:$F),0)-IFERROR(SUMIF(DB_Withdrawals!$A:$A,A446,DB_Withdrawals!$G:$G),0)),"")</f>
        <v/>
      </c>
      <c r="N446" s="36" t="str">
        <f>IFERROR(IF(A446="","",MAX(0,M446-System_Config!$B$9)),"")</f>
        <v/>
      </c>
    </row>
    <row r="447" spans="1:14" ht="20.100000000000001" customHeight="1" x14ac:dyDescent="0.25">
      <c r="A447" s="37" t="str">
        <f>'NEW ACCOUNT'!A448</f>
        <v/>
      </c>
      <c r="B447" s="38" t="str">
        <f>IF('NEW ACCOUNT'!A448="","",'NEW ACCOUNT'!B448)</f>
        <v/>
      </c>
      <c r="C447" s="38" t="str">
        <f>IF('NEW ACCOUNT'!A448="","",'NEW ACCOUNT'!C448)</f>
        <v/>
      </c>
      <c r="D447" s="38" t="str">
        <f>IF('NEW ACCOUNT'!A448="","",'NEW ACCOUNT'!D448)</f>
        <v/>
      </c>
      <c r="E447" s="38" t="str">
        <f>IF('NEW ACCOUNT'!A448="","",'NEW ACCOUNT'!E448)</f>
        <v/>
      </c>
      <c r="F447" s="38" t="str">
        <f>IF('NEW ACCOUNT'!A448="","",'NEW ACCOUNT'!F448)</f>
        <v/>
      </c>
      <c r="G447" s="38" t="str">
        <f>IF('NEW ACCOUNT'!A448="","",'NEW ACCOUNT'!G448)</f>
        <v/>
      </c>
      <c r="H447" s="38" t="str">
        <f>IF('NEW ACCOUNT'!A448="","",'NEW ACCOUNT'!H448)</f>
        <v/>
      </c>
      <c r="I447" s="38" t="str">
        <f>IF('NEW ACCOUNT'!A448="","",'NEW ACCOUNT'!I448)</f>
        <v/>
      </c>
      <c r="J447" s="38" t="str">
        <f>IF('NEW ACCOUNT'!A448="","",'NEW ACCOUNT'!J448)</f>
        <v/>
      </c>
      <c r="K447" s="39" t="str">
        <f>IFERROR(IF(A447="","",SUMIF(DB_Savings!$A:$A,A447,DB_Savings!$F:$F)),"")</f>
        <v/>
      </c>
      <c r="L447" s="39" t="str">
        <f>IFERROR(IF(A447="","",SUMIF(DB_Withdrawals!$A:$A,A447,DB_Withdrawals!$G:$G)),"")</f>
        <v/>
      </c>
      <c r="M447" s="39" t="str">
        <f>IFERROR(IF(A447="","",IFERROR(H447,0)+IFERROR(SUMIF(DB_Savings!$A:$A,A447,DB_Savings!$F:$F),0)-IFERROR(SUMIF(DB_Withdrawals!$A:$A,A447,DB_Withdrawals!$G:$G),0)),"")</f>
        <v/>
      </c>
      <c r="N447" s="39" t="str">
        <f>IFERROR(IF(A447="","",MAX(0,M447-System_Config!$B$9)),"")</f>
        <v/>
      </c>
    </row>
    <row r="448" spans="1:14" ht="20.100000000000001" customHeight="1" x14ac:dyDescent="0.25">
      <c r="A448" s="34" t="str">
        <f>'NEW ACCOUNT'!A449</f>
        <v/>
      </c>
      <c r="B448" s="35" t="str">
        <f>IF('NEW ACCOUNT'!A449="","",'NEW ACCOUNT'!B449)</f>
        <v/>
      </c>
      <c r="C448" s="35" t="str">
        <f>IF('NEW ACCOUNT'!A449="","",'NEW ACCOUNT'!C449)</f>
        <v/>
      </c>
      <c r="D448" s="35" t="str">
        <f>IF('NEW ACCOUNT'!A449="","",'NEW ACCOUNT'!D449)</f>
        <v/>
      </c>
      <c r="E448" s="35" t="str">
        <f>IF('NEW ACCOUNT'!A449="","",'NEW ACCOUNT'!E449)</f>
        <v/>
      </c>
      <c r="F448" s="35" t="str">
        <f>IF('NEW ACCOUNT'!A449="","",'NEW ACCOUNT'!F449)</f>
        <v/>
      </c>
      <c r="G448" s="35" t="str">
        <f>IF('NEW ACCOUNT'!A449="","",'NEW ACCOUNT'!G449)</f>
        <v/>
      </c>
      <c r="H448" s="35" t="str">
        <f>IF('NEW ACCOUNT'!A449="","",'NEW ACCOUNT'!H449)</f>
        <v/>
      </c>
      <c r="I448" s="35" t="str">
        <f>IF('NEW ACCOUNT'!A449="","",'NEW ACCOUNT'!I449)</f>
        <v/>
      </c>
      <c r="J448" s="35" t="str">
        <f>IF('NEW ACCOUNT'!A449="","",'NEW ACCOUNT'!J449)</f>
        <v/>
      </c>
      <c r="K448" s="36" t="str">
        <f>IFERROR(IF(A448="","",SUMIF(DB_Savings!$A:$A,A448,DB_Savings!$F:$F)),"")</f>
        <v/>
      </c>
      <c r="L448" s="36" t="str">
        <f>IFERROR(IF(A448="","",SUMIF(DB_Withdrawals!$A:$A,A448,DB_Withdrawals!$G:$G)),"")</f>
        <v/>
      </c>
      <c r="M448" s="36" t="str">
        <f>IFERROR(IF(A448="","",IFERROR(H448,0)+IFERROR(SUMIF(DB_Savings!$A:$A,A448,DB_Savings!$F:$F),0)-IFERROR(SUMIF(DB_Withdrawals!$A:$A,A448,DB_Withdrawals!$G:$G),0)),"")</f>
        <v/>
      </c>
      <c r="N448" s="36" t="str">
        <f>IFERROR(IF(A448="","",MAX(0,M448-System_Config!$B$9)),"")</f>
        <v/>
      </c>
    </row>
    <row r="449" spans="1:14" ht="20.100000000000001" customHeight="1" x14ac:dyDescent="0.25">
      <c r="A449" s="37" t="str">
        <f>'NEW ACCOUNT'!A450</f>
        <v/>
      </c>
      <c r="B449" s="38" t="str">
        <f>IF('NEW ACCOUNT'!A450="","",'NEW ACCOUNT'!B450)</f>
        <v/>
      </c>
      <c r="C449" s="38" t="str">
        <f>IF('NEW ACCOUNT'!A450="","",'NEW ACCOUNT'!C450)</f>
        <v/>
      </c>
      <c r="D449" s="38" t="str">
        <f>IF('NEW ACCOUNT'!A450="","",'NEW ACCOUNT'!D450)</f>
        <v/>
      </c>
      <c r="E449" s="38" t="str">
        <f>IF('NEW ACCOUNT'!A450="","",'NEW ACCOUNT'!E450)</f>
        <v/>
      </c>
      <c r="F449" s="38" t="str">
        <f>IF('NEW ACCOUNT'!A450="","",'NEW ACCOUNT'!F450)</f>
        <v/>
      </c>
      <c r="G449" s="38" t="str">
        <f>IF('NEW ACCOUNT'!A450="","",'NEW ACCOUNT'!G450)</f>
        <v/>
      </c>
      <c r="H449" s="38" t="str">
        <f>IF('NEW ACCOUNT'!A450="","",'NEW ACCOUNT'!H450)</f>
        <v/>
      </c>
      <c r="I449" s="38" t="str">
        <f>IF('NEW ACCOUNT'!A450="","",'NEW ACCOUNT'!I450)</f>
        <v/>
      </c>
      <c r="J449" s="38" t="str">
        <f>IF('NEW ACCOUNT'!A450="","",'NEW ACCOUNT'!J450)</f>
        <v/>
      </c>
      <c r="K449" s="39" t="str">
        <f>IFERROR(IF(A449="","",SUMIF(DB_Savings!$A:$A,A449,DB_Savings!$F:$F)),"")</f>
        <v/>
      </c>
      <c r="L449" s="39" t="str">
        <f>IFERROR(IF(A449="","",SUMIF(DB_Withdrawals!$A:$A,A449,DB_Withdrawals!$G:$G)),"")</f>
        <v/>
      </c>
      <c r="M449" s="39" t="str">
        <f>IFERROR(IF(A449="","",IFERROR(H449,0)+IFERROR(SUMIF(DB_Savings!$A:$A,A449,DB_Savings!$F:$F),0)-IFERROR(SUMIF(DB_Withdrawals!$A:$A,A449,DB_Withdrawals!$G:$G),0)),"")</f>
        <v/>
      </c>
      <c r="N449" s="39" t="str">
        <f>IFERROR(IF(A449="","",MAX(0,M449-System_Config!$B$9)),"")</f>
        <v/>
      </c>
    </row>
    <row r="450" spans="1:14" ht="20.100000000000001" customHeight="1" x14ac:dyDescent="0.25">
      <c r="A450" s="34" t="str">
        <f>'NEW ACCOUNT'!A451</f>
        <v/>
      </c>
      <c r="B450" s="35" t="str">
        <f>IF('NEW ACCOUNT'!A451="","",'NEW ACCOUNT'!B451)</f>
        <v/>
      </c>
      <c r="C450" s="35" t="str">
        <f>IF('NEW ACCOUNT'!A451="","",'NEW ACCOUNT'!C451)</f>
        <v/>
      </c>
      <c r="D450" s="35" t="str">
        <f>IF('NEW ACCOUNT'!A451="","",'NEW ACCOUNT'!D451)</f>
        <v/>
      </c>
      <c r="E450" s="35" t="str">
        <f>IF('NEW ACCOUNT'!A451="","",'NEW ACCOUNT'!E451)</f>
        <v/>
      </c>
      <c r="F450" s="35" t="str">
        <f>IF('NEW ACCOUNT'!A451="","",'NEW ACCOUNT'!F451)</f>
        <v/>
      </c>
      <c r="G450" s="35" t="str">
        <f>IF('NEW ACCOUNT'!A451="","",'NEW ACCOUNT'!G451)</f>
        <v/>
      </c>
      <c r="H450" s="35" t="str">
        <f>IF('NEW ACCOUNT'!A451="","",'NEW ACCOUNT'!H451)</f>
        <v/>
      </c>
      <c r="I450" s="35" t="str">
        <f>IF('NEW ACCOUNT'!A451="","",'NEW ACCOUNT'!I451)</f>
        <v/>
      </c>
      <c r="J450" s="35" t="str">
        <f>IF('NEW ACCOUNT'!A451="","",'NEW ACCOUNT'!J451)</f>
        <v/>
      </c>
      <c r="K450" s="36" t="str">
        <f>IFERROR(IF(A450="","",SUMIF(DB_Savings!$A:$A,A450,DB_Savings!$F:$F)),"")</f>
        <v/>
      </c>
      <c r="L450" s="36" t="str">
        <f>IFERROR(IF(A450="","",SUMIF(DB_Withdrawals!$A:$A,A450,DB_Withdrawals!$G:$G)),"")</f>
        <v/>
      </c>
      <c r="M450" s="36" t="str">
        <f>IFERROR(IF(A450="","",IFERROR(H450,0)+IFERROR(SUMIF(DB_Savings!$A:$A,A450,DB_Savings!$F:$F),0)-IFERROR(SUMIF(DB_Withdrawals!$A:$A,A450,DB_Withdrawals!$G:$G),0)),"")</f>
        <v/>
      </c>
      <c r="N450" s="36" t="str">
        <f>IFERROR(IF(A450="","",MAX(0,M450-System_Config!$B$9)),"")</f>
        <v/>
      </c>
    </row>
    <row r="451" spans="1:14" ht="20.100000000000001" customHeight="1" x14ac:dyDescent="0.25">
      <c r="A451" s="37" t="str">
        <f>'NEW ACCOUNT'!A452</f>
        <v/>
      </c>
      <c r="B451" s="38" t="str">
        <f>IF('NEW ACCOUNT'!A452="","",'NEW ACCOUNT'!B452)</f>
        <v/>
      </c>
      <c r="C451" s="38" t="str">
        <f>IF('NEW ACCOUNT'!A452="","",'NEW ACCOUNT'!C452)</f>
        <v/>
      </c>
      <c r="D451" s="38" t="str">
        <f>IF('NEW ACCOUNT'!A452="","",'NEW ACCOUNT'!D452)</f>
        <v/>
      </c>
      <c r="E451" s="38" t="str">
        <f>IF('NEW ACCOUNT'!A452="","",'NEW ACCOUNT'!E452)</f>
        <v/>
      </c>
      <c r="F451" s="38" t="str">
        <f>IF('NEW ACCOUNT'!A452="","",'NEW ACCOUNT'!F452)</f>
        <v/>
      </c>
      <c r="G451" s="38" t="str">
        <f>IF('NEW ACCOUNT'!A452="","",'NEW ACCOUNT'!G452)</f>
        <v/>
      </c>
      <c r="H451" s="38" t="str">
        <f>IF('NEW ACCOUNT'!A452="","",'NEW ACCOUNT'!H452)</f>
        <v/>
      </c>
      <c r="I451" s="38" t="str">
        <f>IF('NEW ACCOUNT'!A452="","",'NEW ACCOUNT'!I452)</f>
        <v/>
      </c>
      <c r="J451" s="38" t="str">
        <f>IF('NEW ACCOUNT'!A452="","",'NEW ACCOUNT'!J452)</f>
        <v/>
      </c>
      <c r="K451" s="39" t="str">
        <f>IFERROR(IF(A451="","",SUMIF(DB_Savings!$A:$A,A451,DB_Savings!$F:$F)),"")</f>
        <v/>
      </c>
      <c r="L451" s="39" t="str">
        <f>IFERROR(IF(A451="","",SUMIF(DB_Withdrawals!$A:$A,A451,DB_Withdrawals!$G:$G)),"")</f>
        <v/>
      </c>
      <c r="M451" s="39" t="str">
        <f>IFERROR(IF(A451="","",IFERROR(H451,0)+IFERROR(SUMIF(DB_Savings!$A:$A,A451,DB_Savings!$F:$F),0)-IFERROR(SUMIF(DB_Withdrawals!$A:$A,A451,DB_Withdrawals!$G:$G),0)),"")</f>
        <v/>
      </c>
      <c r="N451" s="39" t="str">
        <f>IFERROR(IF(A451="","",MAX(0,M451-System_Config!$B$9)),"")</f>
        <v/>
      </c>
    </row>
    <row r="452" spans="1:14" ht="20.100000000000001" customHeight="1" x14ac:dyDescent="0.25">
      <c r="A452" s="34" t="str">
        <f>'NEW ACCOUNT'!A453</f>
        <v/>
      </c>
      <c r="B452" s="35" t="str">
        <f>IF('NEW ACCOUNT'!A453="","",'NEW ACCOUNT'!B453)</f>
        <v/>
      </c>
      <c r="C452" s="35" t="str">
        <f>IF('NEW ACCOUNT'!A453="","",'NEW ACCOUNT'!C453)</f>
        <v/>
      </c>
      <c r="D452" s="35" t="str">
        <f>IF('NEW ACCOUNT'!A453="","",'NEW ACCOUNT'!D453)</f>
        <v/>
      </c>
      <c r="E452" s="35" t="str">
        <f>IF('NEW ACCOUNT'!A453="","",'NEW ACCOUNT'!E453)</f>
        <v/>
      </c>
      <c r="F452" s="35" t="str">
        <f>IF('NEW ACCOUNT'!A453="","",'NEW ACCOUNT'!F453)</f>
        <v/>
      </c>
      <c r="G452" s="35" t="str">
        <f>IF('NEW ACCOUNT'!A453="","",'NEW ACCOUNT'!G453)</f>
        <v/>
      </c>
      <c r="H452" s="35" t="str">
        <f>IF('NEW ACCOUNT'!A453="","",'NEW ACCOUNT'!H453)</f>
        <v/>
      </c>
      <c r="I452" s="35" t="str">
        <f>IF('NEW ACCOUNT'!A453="","",'NEW ACCOUNT'!I453)</f>
        <v/>
      </c>
      <c r="J452" s="35" t="str">
        <f>IF('NEW ACCOUNT'!A453="","",'NEW ACCOUNT'!J453)</f>
        <v/>
      </c>
      <c r="K452" s="36" t="str">
        <f>IFERROR(IF(A452="","",SUMIF(DB_Savings!$A:$A,A452,DB_Savings!$F:$F)),"")</f>
        <v/>
      </c>
      <c r="L452" s="36" t="str">
        <f>IFERROR(IF(A452="","",SUMIF(DB_Withdrawals!$A:$A,A452,DB_Withdrawals!$G:$G)),"")</f>
        <v/>
      </c>
      <c r="M452" s="36" t="str">
        <f>IFERROR(IF(A452="","",IFERROR(H452,0)+IFERROR(SUMIF(DB_Savings!$A:$A,A452,DB_Savings!$F:$F),0)-IFERROR(SUMIF(DB_Withdrawals!$A:$A,A452,DB_Withdrawals!$G:$G),0)),"")</f>
        <v/>
      </c>
      <c r="N452" s="36" t="str">
        <f>IFERROR(IF(A452="","",MAX(0,M452-System_Config!$B$9)),"")</f>
        <v/>
      </c>
    </row>
    <row r="453" spans="1:14" ht="20.100000000000001" customHeight="1" x14ac:dyDescent="0.25">
      <c r="A453" s="37" t="str">
        <f>'NEW ACCOUNT'!A454</f>
        <v/>
      </c>
      <c r="B453" s="38" t="str">
        <f>IF('NEW ACCOUNT'!A454="","",'NEW ACCOUNT'!B454)</f>
        <v/>
      </c>
      <c r="C453" s="38" t="str">
        <f>IF('NEW ACCOUNT'!A454="","",'NEW ACCOUNT'!C454)</f>
        <v/>
      </c>
      <c r="D453" s="38" t="str">
        <f>IF('NEW ACCOUNT'!A454="","",'NEW ACCOUNT'!D454)</f>
        <v/>
      </c>
      <c r="E453" s="38" t="str">
        <f>IF('NEW ACCOUNT'!A454="","",'NEW ACCOUNT'!E454)</f>
        <v/>
      </c>
      <c r="F453" s="38" t="str">
        <f>IF('NEW ACCOUNT'!A454="","",'NEW ACCOUNT'!F454)</f>
        <v/>
      </c>
      <c r="G453" s="38" t="str">
        <f>IF('NEW ACCOUNT'!A454="","",'NEW ACCOUNT'!G454)</f>
        <v/>
      </c>
      <c r="H453" s="38" t="str">
        <f>IF('NEW ACCOUNT'!A454="","",'NEW ACCOUNT'!H454)</f>
        <v/>
      </c>
      <c r="I453" s="38" t="str">
        <f>IF('NEW ACCOUNT'!A454="","",'NEW ACCOUNT'!I454)</f>
        <v/>
      </c>
      <c r="J453" s="38" t="str">
        <f>IF('NEW ACCOUNT'!A454="","",'NEW ACCOUNT'!J454)</f>
        <v/>
      </c>
      <c r="K453" s="39" t="str">
        <f>IFERROR(IF(A453="","",SUMIF(DB_Savings!$A:$A,A453,DB_Savings!$F:$F)),"")</f>
        <v/>
      </c>
      <c r="L453" s="39" t="str">
        <f>IFERROR(IF(A453="","",SUMIF(DB_Withdrawals!$A:$A,A453,DB_Withdrawals!$G:$G)),"")</f>
        <v/>
      </c>
      <c r="M453" s="39" t="str">
        <f>IFERROR(IF(A453="","",IFERROR(H453,0)+IFERROR(SUMIF(DB_Savings!$A:$A,A453,DB_Savings!$F:$F),0)-IFERROR(SUMIF(DB_Withdrawals!$A:$A,A453,DB_Withdrawals!$G:$G),0)),"")</f>
        <v/>
      </c>
      <c r="N453" s="39" t="str">
        <f>IFERROR(IF(A453="","",MAX(0,M453-System_Config!$B$9)),"")</f>
        <v/>
      </c>
    </row>
    <row r="454" spans="1:14" ht="20.100000000000001" customHeight="1" x14ac:dyDescent="0.25">
      <c r="A454" s="34" t="str">
        <f>'NEW ACCOUNT'!A455</f>
        <v/>
      </c>
      <c r="B454" s="35" t="str">
        <f>IF('NEW ACCOUNT'!A455="","",'NEW ACCOUNT'!B455)</f>
        <v/>
      </c>
      <c r="C454" s="35" t="str">
        <f>IF('NEW ACCOUNT'!A455="","",'NEW ACCOUNT'!C455)</f>
        <v/>
      </c>
      <c r="D454" s="35" t="str">
        <f>IF('NEW ACCOUNT'!A455="","",'NEW ACCOUNT'!D455)</f>
        <v/>
      </c>
      <c r="E454" s="35" t="str">
        <f>IF('NEW ACCOUNT'!A455="","",'NEW ACCOUNT'!E455)</f>
        <v/>
      </c>
      <c r="F454" s="35" t="str">
        <f>IF('NEW ACCOUNT'!A455="","",'NEW ACCOUNT'!F455)</f>
        <v/>
      </c>
      <c r="G454" s="35" t="str">
        <f>IF('NEW ACCOUNT'!A455="","",'NEW ACCOUNT'!G455)</f>
        <v/>
      </c>
      <c r="H454" s="35" t="str">
        <f>IF('NEW ACCOUNT'!A455="","",'NEW ACCOUNT'!H455)</f>
        <v/>
      </c>
      <c r="I454" s="35" t="str">
        <f>IF('NEW ACCOUNT'!A455="","",'NEW ACCOUNT'!I455)</f>
        <v/>
      </c>
      <c r="J454" s="35" t="str">
        <f>IF('NEW ACCOUNT'!A455="","",'NEW ACCOUNT'!J455)</f>
        <v/>
      </c>
      <c r="K454" s="36" t="str">
        <f>IFERROR(IF(A454="","",SUMIF(DB_Savings!$A:$A,A454,DB_Savings!$F:$F)),"")</f>
        <v/>
      </c>
      <c r="L454" s="36" t="str">
        <f>IFERROR(IF(A454="","",SUMIF(DB_Withdrawals!$A:$A,A454,DB_Withdrawals!$G:$G)),"")</f>
        <v/>
      </c>
      <c r="M454" s="36" t="str">
        <f>IFERROR(IF(A454="","",IFERROR(H454,0)+IFERROR(SUMIF(DB_Savings!$A:$A,A454,DB_Savings!$F:$F),0)-IFERROR(SUMIF(DB_Withdrawals!$A:$A,A454,DB_Withdrawals!$G:$G),0)),"")</f>
        <v/>
      </c>
      <c r="N454" s="36" t="str">
        <f>IFERROR(IF(A454="","",MAX(0,M454-System_Config!$B$9)),"")</f>
        <v/>
      </c>
    </row>
    <row r="455" spans="1:14" ht="20.100000000000001" customHeight="1" x14ac:dyDescent="0.25">
      <c r="A455" s="37" t="str">
        <f>'NEW ACCOUNT'!A456</f>
        <v/>
      </c>
      <c r="B455" s="38" t="str">
        <f>IF('NEW ACCOUNT'!A456="","",'NEW ACCOUNT'!B456)</f>
        <v/>
      </c>
      <c r="C455" s="38" t="str">
        <f>IF('NEW ACCOUNT'!A456="","",'NEW ACCOUNT'!C456)</f>
        <v/>
      </c>
      <c r="D455" s="38" t="str">
        <f>IF('NEW ACCOUNT'!A456="","",'NEW ACCOUNT'!D456)</f>
        <v/>
      </c>
      <c r="E455" s="38" t="str">
        <f>IF('NEW ACCOUNT'!A456="","",'NEW ACCOUNT'!E456)</f>
        <v/>
      </c>
      <c r="F455" s="38" t="str">
        <f>IF('NEW ACCOUNT'!A456="","",'NEW ACCOUNT'!F456)</f>
        <v/>
      </c>
      <c r="G455" s="38" t="str">
        <f>IF('NEW ACCOUNT'!A456="","",'NEW ACCOUNT'!G456)</f>
        <v/>
      </c>
      <c r="H455" s="38" t="str">
        <f>IF('NEW ACCOUNT'!A456="","",'NEW ACCOUNT'!H456)</f>
        <v/>
      </c>
      <c r="I455" s="38" t="str">
        <f>IF('NEW ACCOUNT'!A456="","",'NEW ACCOUNT'!I456)</f>
        <v/>
      </c>
      <c r="J455" s="38" t="str">
        <f>IF('NEW ACCOUNT'!A456="","",'NEW ACCOUNT'!J456)</f>
        <v/>
      </c>
      <c r="K455" s="39" t="str">
        <f>IFERROR(IF(A455="","",SUMIF(DB_Savings!$A:$A,A455,DB_Savings!$F:$F)),"")</f>
        <v/>
      </c>
      <c r="L455" s="39" t="str">
        <f>IFERROR(IF(A455="","",SUMIF(DB_Withdrawals!$A:$A,A455,DB_Withdrawals!$G:$G)),"")</f>
        <v/>
      </c>
      <c r="M455" s="39" t="str">
        <f>IFERROR(IF(A455="","",IFERROR(H455,0)+IFERROR(SUMIF(DB_Savings!$A:$A,A455,DB_Savings!$F:$F),0)-IFERROR(SUMIF(DB_Withdrawals!$A:$A,A455,DB_Withdrawals!$G:$G),0)),"")</f>
        <v/>
      </c>
      <c r="N455" s="39" t="str">
        <f>IFERROR(IF(A455="","",MAX(0,M455-System_Config!$B$9)),"")</f>
        <v/>
      </c>
    </row>
    <row r="456" spans="1:14" ht="20.100000000000001" customHeight="1" x14ac:dyDescent="0.25">
      <c r="A456" s="34" t="str">
        <f>'NEW ACCOUNT'!A457</f>
        <v/>
      </c>
      <c r="B456" s="35" t="str">
        <f>IF('NEW ACCOUNT'!A457="","",'NEW ACCOUNT'!B457)</f>
        <v/>
      </c>
      <c r="C456" s="35" t="str">
        <f>IF('NEW ACCOUNT'!A457="","",'NEW ACCOUNT'!C457)</f>
        <v/>
      </c>
      <c r="D456" s="35" t="str">
        <f>IF('NEW ACCOUNT'!A457="","",'NEW ACCOUNT'!D457)</f>
        <v/>
      </c>
      <c r="E456" s="35" t="str">
        <f>IF('NEW ACCOUNT'!A457="","",'NEW ACCOUNT'!E457)</f>
        <v/>
      </c>
      <c r="F456" s="35" t="str">
        <f>IF('NEW ACCOUNT'!A457="","",'NEW ACCOUNT'!F457)</f>
        <v/>
      </c>
      <c r="G456" s="35" t="str">
        <f>IF('NEW ACCOUNT'!A457="","",'NEW ACCOUNT'!G457)</f>
        <v/>
      </c>
      <c r="H456" s="35" t="str">
        <f>IF('NEW ACCOUNT'!A457="","",'NEW ACCOUNT'!H457)</f>
        <v/>
      </c>
      <c r="I456" s="35" t="str">
        <f>IF('NEW ACCOUNT'!A457="","",'NEW ACCOUNT'!I457)</f>
        <v/>
      </c>
      <c r="J456" s="35" t="str">
        <f>IF('NEW ACCOUNT'!A457="","",'NEW ACCOUNT'!J457)</f>
        <v/>
      </c>
      <c r="K456" s="36" t="str">
        <f>IFERROR(IF(A456="","",SUMIF(DB_Savings!$A:$A,A456,DB_Savings!$F:$F)),"")</f>
        <v/>
      </c>
      <c r="L456" s="36" t="str">
        <f>IFERROR(IF(A456="","",SUMIF(DB_Withdrawals!$A:$A,A456,DB_Withdrawals!$G:$G)),"")</f>
        <v/>
      </c>
      <c r="M456" s="36" t="str">
        <f>IFERROR(IF(A456="","",IFERROR(H456,0)+IFERROR(SUMIF(DB_Savings!$A:$A,A456,DB_Savings!$F:$F),0)-IFERROR(SUMIF(DB_Withdrawals!$A:$A,A456,DB_Withdrawals!$G:$G),0)),"")</f>
        <v/>
      </c>
      <c r="N456" s="36" t="str">
        <f>IFERROR(IF(A456="","",MAX(0,M456-System_Config!$B$9)),"")</f>
        <v/>
      </c>
    </row>
    <row r="457" spans="1:14" ht="20.100000000000001" customHeight="1" x14ac:dyDescent="0.25">
      <c r="A457" s="37" t="str">
        <f>'NEW ACCOUNT'!A458</f>
        <v/>
      </c>
      <c r="B457" s="38" t="str">
        <f>IF('NEW ACCOUNT'!A458="","",'NEW ACCOUNT'!B458)</f>
        <v/>
      </c>
      <c r="C457" s="38" t="str">
        <f>IF('NEW ACCOUNT'!A458="","",'NEW ACCOUNT'!C458)</f>
        <v/>
      </c>
      <c r="D457" s="38" t="str">
        <f>IF('NEW ACCOUNT'!A458="","",'NEW ACCOUNT'!D458)</f>
        <v/>
      </c>
      <c r="E457" s="38" t="str">
        <f>IF('NEW ACCOUNT'!A458="","",'NEW ACCOUNT'!E458)</f>
        <v/>
      </c>
      <c r="F457" s="38" t="str">
        <f>IF('NEW ACCOUNT'!A458="","",'NEW ACCOUNT'!F458)</f>
        <v/>
      </c>
      <c r="G457" s="38" t="str">
        <f>IF('NEW ACCOUNT'!A458="","",'NEW ACCOUNT'!G458)</f>
        <v/>
      </c>
      <c r="H457" s="38" t="str">
        <f>IF('NEW ACCOUNT'!A458="","",'NEW ACCOUNT'!H458)</f>
        <v/>
      </c>
      <c r="I457" s="38" t="str">
        <f>IF('NEW ACCOUNT'!A458="","",'NEW ACCOUNT'!I458)</f>
        <v/>
      </c>
      <c r="J457" s="38" t="str">
        <f>IF('NEW ACCOUNT'!A458="","",'NEW ACCOUNT'!J458)</f>
        <v/>
      </c>
      <c r="K457" s="39" t="str">
        <f>IFERROR(IF(A457="","",SUMIF(DB_Savings!$A:$A,A457,DB_Savings!$F:$F)),"")</f>
        <v/>
      </c>
      <c r="L457" s="39" t="str">
        <f>IFERROR(IF(A457="","",SUMIF(DB_Withdrawals!$A:$A,A457,DB_Withdrawals!$G:$G)),"")</f>
        <v/>
      </c>
      <c r="M457" s="39" t="str">
        <f>IFERROR(IF(A457="","",IFERROR(H457,0)+IFERROR(SUMIF(DB_Savings!$A:$A,A457,DB_Savings!$F:$F),0)-IFERROR(SUMIF(DB_Withdrawals!$A:$A,A457,DB_Withdrawals!$G:$G),0)),"")</f>
        <v/>
      </c>
      <c r="N457" s="39" t="str">
        <f>IFERROR(IF(A457="","",MAX(0,M457-System_Config!$B$9)),"")</f>
        <v/>
      </c>
    </row>
    <row r="458" spans="1:14" ht="20.100000000000001" customHeight="1" x14ac:dyDescent="0.25">
      <c r="A458" s="34" t="str">
        <f>'NEW ACCOUNT'!A459</f>
        <v/>
      </c>
      <c r="B458" s="35" t="str">
        <f>IF('NEW ACCOUNT'!A459="","",'NEW ACCOUNT'!B459)</f>
        <v/>
      </c>
      <c r="C458" s="35" t="str">
        <f>IF('NEW ACCOUNT'!A459="","",'NEW ACCOUNT'!C459)</f>
        <v/>
      </c>
      <c r="D458" s="35" t="str">
        <f>IF('NEW ACCOUNT'!A459="","",'NEW ACCOUNT'!D459)</f>
        <v/>
      </c>
      <c r="E458" s="35" t="str">
        <f>IF('NEW ACCOUNT'!A459="","",'NEW ACCOUNT'!E459)</f>
        <v/>
      </c>
      <c r="F458" s="35" t="str">
        <f>IF('NEW ACCOUNT'!A459="","",'NEW ACCOUNT'!F459)</f>
        <v/>
      </c>
      <c r="G458" s="35" t="str">
        <f>IF('NEW ACCOUNT'!A459="","",'NEW ACCOUNT'!G459)</f>
        <v/>
      </c>
      <c r="H458" s="35" t="str">
        <f>IF('NEW ACCOUNT'!A459="","",'NEW ACCOUNT'!H459)</f>
        <v/>
      </c>
      <c r="I458" s="35" t="str">
        <f>IF('NEW ACCOUNT'!A459="","",'NEW ACCOUNT'!I459)</f>
        <v/>
      </c>
      <c r="J458" s="35" t="str">
        <f>IF('NEW ACCOUNT'!A459="","",'NEW ACCOUNT'!J459)</f>
        <v/>
      </c>
      <c r="K458" s="36" t="str">
        <f>IFERROR(IF(A458="","",SUMIF(DB_Savings!$A:$A,A458,DB_Savings!$F:$F)),"")</f>
        <v/>
      </c>
      <c r="L458" s="36" t="str">
        <f>IFERROR(IF(A458="","",SUMIF(DB_Withdrawals!$A:$A,A458,DB_Withdrawals!$G:$G)),"")</f>
        <v/>
      </c>
      <c r="M458" s="36" t="str">
        <f>IFERROR(IF(A458="","",IFERROR(H458,0)+IFERROR(SUMIF(DB_Savings!$A:$A,A458,DB_Savings!$F:$F),0)-IFERROR(SUMIF(DB_Withdrawals!$A:$A,A458,DB_Withdrawals!$G:$G),0)),"")</f>
        <v/>
      </c>
      <c r="N458" s="36" t="str">
        <f>IFERROR(IF(A458="","",MAX(0,M458-System_Config!$B$9)),"")</f>
        <v/>
      </c>
    </row>
    <row r="459" spans="1:14" ht="20.100000000000001" customHeight="1" x14ac:dyDescent="0.25">
      <c r="A459" s="37" t="str">
        <f>'NEW ACCOUNT'!A460</f>
        <v/>
      </c>
      <c r="B459" s="38" t="str">
        <f>IF('NEW ACCOUNT'!A460="","",'NEW ACCOUNT'!B460)</f>
        <v/>
      </c>
      <c r="C459" s="38" t="str">
        <f>IF('NEW ACCOUNT'!A460="","",'NEW ACCOUNT'!C460)</f>
        <v/>
      </c>
      <c r="D459" s="38" t="str">
        <f>IF('NEW ACCOUNT'!A460="","",'NEW ACCOUNT'!D460)</f>
        <v/>
      </c>
      <c r="E459" s="38" t="str">
        <f>IF('NEW ACCOUNT'!A460="","",'NEW ACCOUNT'!E460)</f>
        <v/>
      </c>
      <c r="F459" s="38" t="str">
        <f>IF('NEW ACCOUNT'!A460="","",'NEW ACCOUNT'!F460)</f>
        <v/>
      </c>
      <c r="G459" s="38" t="str">
        <f>IF('NEW ACCOUNT'!A460="","",'NEW ACCOUNT'!G460)</f>
        <v/>
      </c>
      <c r="H459" s="38" t="str">
        <f>IF('NEW ACCOUNT'!A460="","",'NEW ACCOUNT'!H460)</f>
        <v/>
      </c>
      <c r="I459" s="38" t="str">
        <f>IF('NEW ACCOUNT'!A460="","",'NEW ACCOUNT'!I460)</f>
        <v/>
      </c>
      <c r="J459" s="38" t="str">
        <f>IF('NEW ACCOUNT'!A460="","",'NEW ACCOUNT'!J460)</f>
        <v/>
      </c>
      <c r="K459" s="39" t="str">
        <f>IFERROR(IF(A459="","",SUMIF(DB_Savings!$A:$A,A459,DB_Savings!$F:$F)),"")</f>
        <v/>
      </c>
      <c r="L459" s="39" t="str">
        <f>IFERROR(IF(A459="","",SUMIF(DB_Withdrawals!$A:$A,A459,DB_Withdrawals!$G:$G)),"")</f>
        <v/>
      </c>
      <c r="M459" s="39" t="str">
        <f>IFERROR(IF(A459="","",IFERROR(H459,0)+IFERROR(SUMIF(DB_Savings!$A:$A,A459,DB_Savings!$F:$F),0)-IFERROR(SUMIF(DB_Withdrawals!$A:$A,A459,DB_Withdrawals!$G:$G),0)),"")</f>
        <v/>
      </c>
      <c r="N459" s="39" t="str">
        <f>IFERROR(IF(A459="","",MAX(0,M459-System_Config!$B$9)),"")</f>
        <v/>
      </c>
    </row>
    <row r="460" spans="1:14" ht="20.100000000000001" customHeight="1" x14ac:dyDescent="0.25">
      <c r="A460" s="34" t="str">
        <f>'NEW ACCOUNT'!A461</f>
        <v/>
      </c>
      <c r="B460" s="35" t="str">
        <f>IF('NEW ACCOUNT'!A461="","",'NEW ACCOUNT'!B461)</f>
        <v/>
      </c>
      <c r="C460" s="35" t="str">
        <f>IF('NEW ACCOUNT'!A461="","",'NEW ACCOUNT'!C461)</f>
        <v/>
      </c>
      <c r="D460" s="35" t="str">
        <f>IF('NEW ACCOUNT'!A461="","",'NEW ACCOUNT'!D461)</f>
        <v/>
      </c>
      <c r="E460" s="35" t="str">
        <f>IF('NEW ACCOUNT'!A461="","",'NEW ACCOUNT'!E461)</f>
        <v/>
      </c>
      <c r="F460" s="35" t="str">
        <f>IF('NEW ACCOUNT'!A461="","",'NEW ACCOUNT'!F461)</f>
        <v/>
      </c>
      <c r="G460" s="35" t="str">
        <f>IF('NEW ACCOUNT'!A461="","",'NEW ACCOUNT'!G461)</f>
        <v/>
      </c>
      <c r="H460" s="35" t="str">
        <f>IF('NEW ACCOUNT'!A461="","",'NEW ACCOUNT'!H461)</f>
        <v/>
      </c>
      <c r="I460" s="35" t="str">
        <f>IF('NEW ACCOUNT'!A461="","",'NEW ACCOUNT'!I461)</f>
        <v/>
      </c>
      <c r="J460" s="35" t="str">
        <f>IF('NEW ACCOUNT'!A461="","",'NEW ACCOUNT'!J461)</f>
        <v/>
      </c>
      <c r="K460" s="36" t="str">
        <f>IFERROR(IF(A460="","",SUMIF(DB_Savings!$A:$A,A460,DB_Savings!$F:$F)),"")</f>
        <v/>
      </c>
      <c r="L460" s="36" t="str">
        <f>IFERROR(IF(A460="","",SUMIF(DB_Withdrawals!$A:$A,A460,DB_Withdrawals!$G:$G)),"")</f>
        <v/>
      </c>
      <c r="M460" s="36" t="str">
        <f>IFERROR(IF(A460="","",IFERROR(H460,0)+IFERROR(SUMIF(DB_Savings!$A:$A,A460,DB_Savings!$F:$F),0)-IFERROR(SUMIF(DB_Withdrawals!$A:$A,A460,DB_Withdrawals!$G:$G),0)),"")</f>
        <v/>
      </c>
      <c r="N460" s="36" t="str">
        <f>IFERROR(IF(A460="","",MAX(0,M460-System_Config!$B$9)),"")</f>
        <v/>
      </c>
    </row>
    <row r="461" spans="1:14" ht="20.100000000000001" customHeight="1" x14ac:dyDescent="0.25">
      <c r="A461" s="37" t="str">
        <f>'NEW ACCOUNT'!A462</f>
        <v/>
      </c>
      <c r="B461" s="38" t="str">
        <f>IF('NEW ACCOUNT'!A462="","",'NEW ACCOUNT'!B462)</f>
        <v/>
      </c>
      <c r="C461" s="38" t="str">
        <f>IF('NEW ACCOUNT'!A462="","",'NEW ACCOUNT'!C462)</f>
        <v/>
      </c>
      <c r="D461" s="38" t="str">
        <f>IF('NEW ACCOUNT'!A462="","",'NEW ACCOUNT'!D462)</f>
        <v/>
      </c>
      <c r="E461" s="38" t="str">
        <f>IF('NEW ACCOUNT'!A462="","",'NEW ACCOUNT'!E462)</f>
        <v/>
      </c>
      <c r="F461" s="38" t="str">
        <f>IF('NEW ACCOUNT'!A462="","",'NEW ACCOUNT'!F462)</f>
        <v/>
      </c>
      <c r="G461" s="38" t="str">
        <f>IF('NEW ACCOUNT'!A462="","",'NEW ACCOUNT'!G462)</f>
        <v/>
      </c>
      <c r="H461" s="38" t="str">
        <f>IF('NEW ACCOUNT'!A462="","",'NEW ACCOUNT'!H462)</f>
        <v/>
      </c>
      <c r="I461" s="38" t="str">
        <f>IF('NEW ACCOUNT'!A462="","",'NEW ACCOUNT'!I462)</f>
        <v/>
      </c>
      <c r="J461" s="38" t="str">
        <f>IF('NEW ACCOUNT'!A462="","",'NEW ACCOUNT'!J462)</f>
        <v/>
      </c>
      <c r="K461" s="39" t="str">
        <f>IFERROR(IF(A461="","",SUMIF(DB_Savings!$A:$A,A461,DB_Savings!$F:$F)),"")</f>
        <v/>
      </c>
      <c r="L461" s="39" t="str">
        <f>IFERROR(IF(A461="","",SUMIF(DB_Withdrawals!$A:$A,A461,DB_Withdrawals!$G:$G)),"")</f>
        <v/>
      </c>
      <c r="M461" s="39" t="str">
        <f>IFERROR(IF(A461="","",IFERROR(H461,0)+IFERROR(SUMIF(DB_Savings!$A:$A,A461,DB_Savings!$F:$F),0)-IFERROR(SUMIF(DB_Withdrawals!$A:$A,A461,DB_Withdrawals!$G:$G),0)),"")</f>
        <v/>
      </c>
      <c r="N461" s="39" t="str">
        <f>IFERROR(IF(A461="","",MAX(0,M461-System_Config!$B$9)),"")</f>
        <v/>
      </c>
    </row>
    <row r="462" spans="1:14" ht="20.100000000000001" customHeight="1" x14ac:dyDescent="0.25">
      <c r="A462" s="34" t="str">
        <f>'NEW ACCOUNT'!A463</f>
        <v/>
      </c>
      <c r="B462" s="35" t="str">
        <f>IF('NEW ACCOUNT'!A463="","",'NEW ACCOUNT'!B463)</f>
        <v/>
      </c>
      <c r="C462" s="35" t="str">
        <f>IF('NEW ACCOUNT'!A463="","",'NEW ACCOUNT'!C463)</f>
        <v/>
      </c>
      <c r="D462" s="35" t="str">
        <f>IF('NEW ACCOUNT'!A463="","",'NEW ACCOUNT'!D463)</f>
        <v/>
      </c>
      <c r="E462" s="35" t="str">
        <f>IF('NEW ACCOUNT'!A463="","",'NEW ACCOUNT'!E463)</f>
        <v/>
      </c>
      <c r="F462" s="35" t="str">
        <f>IF('NEW ACCOUNT'!A463="","",'NEW ACCOUNT'!F463)</f>
        <v/>
      </c>
      <c r="G462" s="35" t="str">
        <f>IF('NEW ACCOUNT'!A463="","",'NEW ACCOUNT'!G463)</f>
        <v/>
      </c>
      <c r="H462" s="35" t="str">
        <f>IF('NEW ACCOUNT'!A463="","",'NEW ACCOUNT'!H463)</f>
        <v/>
      </c>
      <c r="I462" s="35" t="str">
        <f>IF('NEW ACCOUNT'!A463="","",'NEW ACCOUNT'!I463)</f>
        <v/>
      </c>
      <c r="J462" s="35" t="str">
        <f>IF('NEW ACCOUNT'!A463="","",'NEW ACCOUNT'!J463)</f>
        <v/>
      </c>
      <c r="K462" s="36" t="str">
        <f>IFERROR(IF(A462="","",SUMIF(DB_Savings!$A:$A,A462,DB_Savings!$F:$F)),"")</f>
        <v/>
      </c>
      <c r="L462" s="36" t="str">
        <f>IFERROR(IF(A462="","",SUMIF(DB_Withdrawals!$A:$A,A462,DB_Withdrawals!$G:$G)),"")</f>
        <v/>
      </c>
      <c r="M462" s="36" t="str">
        <f>IFERROR(IF(A462="","",IFERROR(H462,0)+IFERROR(SUMIF(DB_Savings!$A:$A,A462,DB_Savings!$F:$F),0)-IFERROR(SUMIF(DB_Withdrawals!$A:$A,A462,DB_Withdrawals!$G:$G),0)),"")</f>
        <v/>
      </c>
      <c r="N462" s="36" t="str">
        <f>IFERROR(IF(A462="","",MAX(0,M462-System_Config!$B$9)),"")</f>
        <v/>
      </c>
    </row>
    <row r="463" spans="1:14" ht="20.100000000000001" customHeight="1" x14ac:dyDescent="0.25">
      <c r="A463" s="37" t="str">
        <f>'NEW ACCOUNT'!A464</f>
        <v/>
      </c>
      <c r="B463" s="38" t="str">
        <f>IF('NEW ACCOUNT'!A464="","",'NEW ACCOUNT'!B464)</f>
        <v/>
      </c>
      <c r="C463" s="38" t="str">
        <f>IF('NEW ACCOUNT'!A464="","",'NEW ACCOUNT'!C464)</f>
        <v/>
      </c>
      <c r="D463" s="38" t="str">
        <f>IF('NEW ACCOUNT'!A464="","",'NEW ACCOUNT'!D464)</f>
        <v/>
      </c>
      <c r="E463" s="38" t="str">
        <f>IF('NEW ACCOUNT'!A464="","",'NEW ACCOUNT'!E464)</f>
        <v/>
      </c>
      <c r="F463" s="38" t="str">
        <f>IF('NEW ACCOUNT'!A464="","",'NEW ACCOUNT'!F464)</f>
        <v/>
      </c>
      <c r="G463" s="38" t="str">
        <f>IF('NEW ACCOUNT'!A464="","",'NEW ACCOUNT'!G464)</f>
        <v/>
      </c>
      <c r="H463" s="38" t="str">
        <f>IF('NEW ACCOUNT'!A464="","",'NEW ACCOUNT'!H464)</f>
        <v/>
      </c>
      <c r="I463" s="38" t="str">
        <f>IF('NEW ACCOUNT'!A464="","",'NEW ACCOUNT'!I464)</f>
        <v/>
      </c>
      <c r="J463" s="38" t="str">
        <f>IF('NEW ACCOUNT'!A464="","",'NEW ACCOUNT'!J464)</f>
        <v/>
      </c>
      <c r="K463" s="39" t="str">
        <f>IFERROR(IF(A463="","",SUMIF(DB_Savings!$A:$A,A463,DB_Savings!$F:$F)),"")</f>
        <v/>
      </c>
      <c r="L463" s="39" t="str">
        <f>IFERROR(IF(A463="","",SUMIF(DB_Withdrawals!$A:$A,A463,DB_Withdrawals!$G:$G)),"")</f>
        <v/>
      </c>
      <c r="M463" s="39" t="str">
        <f>IFERROR(IF(A463="","",IFERROR(H463,0)+IFERROR(SUMIF(DB_Savings!$A:$A,A463,DB_Savings!$F:$F),0)-IFERROR(SUMIF(DB_Withdrawals!$A:$A,A463,DB_Withdrawals!$G:$G),0)),"")</f>
        <v/>
      </c>
      <c r="N463" s="39" t="str">
        <f>IFERROR(IF(A463="","",MAX(0,M463-System_Config!$B$9)),"")</f>
        <v/>
      </c>
    </row>
    <row r="464" spans="1:14" ht="20.100000000000001" customHeight="1" x14ac:dyDescent="0.25">
      <c r="A464" s="34" t="str">
        <f>'NEW ACCOUNT'!A465</f>
        <v/>
      </c>
      <c r="B464" s="35" t="str">
        <f>IF('NEW ACCOUNT'!A465="","",'NEW ACCOUNT'!B465)</f>
        <v/>
      </c>
      <c r="C464" s="35" t="str">
        <f>IF('NEW ACCOUNT'!A465="","",'NEW ACCOUNT'!C465)</f>
        <v/>
      </c>
      <c r="D464" s="35" t="str">
        <f>IF('NEW ACCOUNT'!A465="","",'NEW ACCOUNT'!D465)</f>
        <v/>
      </c>
      <c r="E464" s="35" t="str">
        <f>IF('NEW ACCOUNT'!A465="","",'NEW ACCOUNT'!E465)</f>
        <v/>
      </c>
      <c r="F464" s="35" t="str">
        <f>IF('NEW ACCOUNT'!A465="","",'NEW ACCOUNT'!F465)</f>
        <v/>
      </c>
      <c r="G464" s="35" t="str">
        <f>IF('NEW ACCOUNT'!A465="","",'NEW ACCOUNT'!G465)</f>
        <v/>
      </c>
      <c r="H464" s="35" t="str">
        <f>IF('NEW ACCOUNT'!A465="","",'NEW ACCOUNT'!H465)</f>
        <v/>
      </c>
      <c r="I464" s="35" t="str">
        <f>IF('NEW ACCOUNT'!A465="","",'NEW ACCOUNT'!I465)</f>
        <v/>
      </c>
      <c r="J464" s="35" t="str">
        <f>IF('NEW ACCOUNT'!A465="","",'NEW ACCOUNT'!J465)</f>
        <v/>
      </c>
      <c r="K464" s="36" t="str">
        <f>IFERROR(IF(A464="","",SUMIF(DB_Savings!$A:$A,A464,DB_Savings!$F:$F)),"")</f>
        <v/>
      </c>
      <c r="L464" s="36" t="str">
        <f>IFERROR(IF(A464="","",SUMIF(DB_Withdrawals!$A:$A,A464,DB_Withdrawals!$G:$G)),"")</f>
        <v/>
      </c>
      <c r="M464" s="36" t="str">
        <f>IFERROR(IF(A464="","",IFERROR(H464,0)+IFERROR(SUMIF(DB_Savings!$A:$A,A464,DB_Savings!$F:$F),0)-IFERROR(SUMIF(DB_Withdrawals!$A:$A,A464,DB_Withdrawals!$G:$G),0)),"")</f>
        <v/>
      </c>
      <c r="N464" s="36" t="str">
        <f>IFERROR(IF(A464="","",MAX(0,M464-System_Config!$B$9)),"")</f>
        <v/>
      </c>
    </row>
    <row r="465" spans="1:14" ht="20.100000000000001" customHeight="1" x14ac:dyDescent="0.25">
      <c r="A465" s="37" t="str">
        <f>'NEW ACCOUNT'!A466</f>
        <v/>
      </c>
      <c r="B465" s="38" t="str">
        <f>IF('NEW ACCOUNT'!A466="","",'NEW ACCOUNT'!B466)</f>
        <v/>
      </c>
      <c r="C465" s="38" t="str">
        <f>IF('NEW ACCOUNT'!A466="","",'NEW ACCOUNT'!C466)</f>
        <v/>
      </c>
      <c r="D465" s="38" t="str">
        <f>IF('NEW ACCOUNT'!A466="","",'NEW ACCOUNT'!D466)</f>
        <v/>
      </c>
      <c r="E465" s="38" t="str">
        <f>IF('NEW ACCOUNT'!A466="","",'NEW ACCOUNT'!E466)</f>
        <v/>
      </c>
      <c r="F465" s="38" t="str">
        <f>IF('NEW ACCOUNT'!A466="","",'NEW ACCOUNT'!F466)</f>
        <v/>
      </c>
      <c r="G465" s="38" t="str">
        <f>IF('NEW ACCOUNT'!A466="","",'NEW ACCOUNT'!G466)</f>
        <v/>
      </c>
      <c r="H465" s="38" t="str">
        <f>IF('NEW ACCOUNT'!A466="","",'NEW ACCOUNT'!H466)</f>
        <v/>
      </c>
      <c r="I465" s="38" t="str">
        <f>IF('NEW ACCOUNT'!A466="","",'NEW ACCOUNT'!I466)</f>
        <v/>
      </c>
      <c r="J465" s="38" t="str">
        <f>IF('NEW ACCOUNT'!A466="","",'NEW ACCOUNT'!J466)</f>
        <v/>
      </c>
      <c r="K465" s="39" t="str">
        <f>IFERROR(IF(A465="","",SUMIF(DB_Savings!$A:$A,A465,DB_Savings!$F:$F)),"")</f>
        <v/>
      </c>
      <c r="L465" s="39" t="str">
        <f>IFERROR(IF(A465="","",SUMIF(DB_Withdrawals!$A:$A,A465,DB_Withdrawals!$G:$G)),"")</f>
        <v/>
      </c>
      <c r="M465" s="39" t="str">
        <f>IFERROR(IF(A465="","",IFERROR(H465,0)+IFERROR(SUMIF(DB_Savings!$A:$A,A465,DB_Savings!$F:$F),0)-IFERROR(SUMIF(DB_Withdrawals!$A:$A,A465,DB_Withdrawals!$G:$G),0)),"")</f>
        <v/>
      </c>
      <c r="N465" s="39" t="str">
        <f>IFERROR(IF(A465="","",MAX(0,M465-System_Config!$B$9)),"")</f>
        <v/>
      </c>
    </row>
    <row r="466" spans="1:14" ht="20.100000000000001" customHeight="1" x14ac:dyDescent="0.25">
      <c r="A466" s="34" t="str">
        <f>'NEW ACCOUNT'!A467</f>
        <v/>
      </c>
      <c r="B466" s="35" t="str">
        <f>IF('NEW ACCOUNT'!A467="","",'NEW ACCOUNT'!B467)</f>
        <v/>
      </c>
      <c r="C466" s="35" t="str">
        <f>IF('NEW ACCOUNT'!A467="","",'NEW ACCOUNT'!C467)</f>
        <v/>
      </c>
      <c r="D466" s="35" t="str">
        <f>IF('NEW ACCOUNT'!A467="","",'NEW ACCOUNT'!D467)</f>
        <v/>
      </c>
      <c r="E466" s="35" t="str">
        <f>IF('NEW ACCOUNT'!A467="","",'NEW ACCOUNT'!E467)</f>
        <v/>
      </c>
      <c r="F466" s="35" t="str">
        <f>IF('NEW ACCOUNT'!A467="","",'NEW ACCOUNT'!F467)</f>
        <v/>
      </c>
      <c r="G466" s="35" t="str">
        <f>IF('NEW ACCOUNT'!A467="","",'NEW ACCOUNT'!G467)</f>
        <v/>
      </c>
      <c r="H466" s="35" t="str">
        <f>IF('NEW ACCOUNT'!A467="","",'NEW ACCOUNT'!H467)</f>
        <v/>
      </c>
      <c r="I466" s="35" t="str">
        <f>IF('NEW ACCOUNT'!A467="","",'NEW ACCOUNT'!I467)</f>
        <v/>
      </c>
      <c r="J466" s="35" t="str">
        <f>IF('NEW ACCOUNT'!A467="","",'NEW ACCOUNT'!J467)</f>
        <v/>
      </c>
      <c r="K466" s="36" t="str">
        <f>IFERROR(IF(A466="","",SUMIF(DB_Savings!$A:$A,A466,DB_Savings!$F:$F)),"")</f>
        <v/>
      </c>
      <c r="L466" s="36" t="str">
        <f>IFERROR(IF(A466="","",SUMIF(DB_Withdrawals!$A:$A,A466,DB_Withdrawals!$G:$G)),"")</f>
        <v/>
      </c>
      <c r="M466" s="36" t="str">
        <f>IFERROR(IF(A466="","",IFERROR(H466,0)+IFERROR(SUMIF(DB_Savings!$A:$A,A466,DB_Savings!$F:$F),0)-IFERROR(SUMIF(DB_Withdrawals!$A:$A,A466,DB_Withdrawals!$G:$G),0)),"")</f>
        <v/>
      </c>
      <c r="N466" s="36" t="str">
        <f>IFERROR(IF(A466="","",MAX(0,M466-System_Config!$B$9)),"")</f>
        <v/>
      </c>
    </row>
    <row r="467" spans="1:14" ht="20.100000000000001" customHeight="1" x14ac:dyDescent="0.25">
      <c r="A467" s="37" t="str">
        <f>'NEW ACCOUNT'!A468</f>
        <v/>
      </c>
      <c r="B467" s="38" t="str">
        <f>IF('NEW ACCOUNT'!A468="","",'NEW ACCOUNT'!B468)</f>
        <v/>
      </c>
      <c r="C467" s="38" t="str">
        <f>IF('NEW ACCOUNT'!A468="","",'NEW ACCOUNT'!C468)</f>
        <v/>
      </c>
      <c r="D467" s="38" t="str">
        <f>IF('NEW ACCOUNT'!A468="","",'NEW ACCOUNT'!D468)</f>
        <v/>
      </c>
      <c r="E467" s="38" t="str">
        <f>IF('NEW ACCOUNT'!A468="","",'NEW ACCOUNT'!E468)</f>
        <v/>
      </c>
      <c r="F467" s="38" t="str">
        <f>IF('NEW ACCOUNT'!A468="","",'NEW ACCOUNT'!F468)</f>
        <v/>
      </c>
      <c r="G467" s="38" t="str">
        <f>IF('NEW ACCOUNT'!A468="","",'NEW ACCOUNT'!G468)</f>
        <v/>
      </c>
      <c r="H467" s="38" t="str">
        <f>IF('NEW ACCOUNT'!A468="","",'NEW ACCOUNT'!H468)</f>
        <v/>
      </c>
      <c r="I467" s="38" t="str">
        <f>IF('NEW ACCOUNT'!A468="","",'NEW ACCOUNT'!I468)</f>
        <v/>
      </c>
      <c r="J467" s="38" t="str">
        <f>IF('NEW ACCOUNT'!A468="","",'NEW ACCOUNT'!J468)</f>
        <v/>
      </c>
      <c r="K467" s="39" t="str">
        <f>IFERROR(IF(A467="","",SUMIF(DB_Savings!$A:$A,A467,DB_Savings!$F:$F)),"")</f>
        <v/>
      </c>
      <c r="L467" s="39" t="str">
        <f>IFERROR(IF(A467="","",SUMIF(DB_Withdrawals!$A:$A,A467,DB_Withdrawals!$G:$G)),"")</f>
        <v/>
      </c>
      <c r="M467" s="39" t="str">
        <f>IFERROR(IF(A467="","",IFERROR(H467,0)+IFERROR(SUMIF(DB_Savings!$A:$A,A467,DB_Savings!$F:$F),0)-IFERROR(SUMIF(DB_Withdrawals!$A:$A,A467,DB_Withdrawals!$G:$G),0)),"")</f>
        <v/>
      </c>
      <c r="N467" s="39" t="str">
        <f>IFERROR(IF(A467="","",MAX(0,M467-System_Config!$B$9)),"")</f>
        <v/>
      </c>
    </row>
    <row r="468" spans="1:14" ht="20.100000000000001" customHeight="1" x14ac:dyDescent="0.25">
      <c r="A468" s="34" t="str">
        <f>'NEW ACCOUNT'!A469</f>
        <v/>
      </c>
      <c r="B468" s="35" t="str">
        <f>IF('NEW ACCOUNT'!A469="","",'NEW ACCOUNT'!B469)</f>
        <v/>
      </c>
      <c r="C468" s="35" t="str">
        <f>IF('NEW ACCOUNT'!A469="","",'NEW ACCOUNT'!C469)</f>
        <v/>
      </c>
      <c r="D468" s="35" t="str">
        <f>IF('NEW ACCOUNT'!A469="","",'NEW ACCOUNT'!D469)</f>
        <v/>
      </c>
      <c r="E468" s="35" t="str">
        <f>IF('NEW ACCOUNT'!A469="","",'NEW ACCOUNT'!E469)</f>
        <v/>
      </c>
      <c r="F468" s="35" t="str">
        <f>IF('NEW ACCOUNT'!A469="","",'NEW ACCOUNT'!F469)</f>
        <v/>
      </c>
      <c r="G468" s="35" t="str">
        <f>IF('NEW ACCOUNT'!A469="","",'NEW ACCOUNT'!G469)</f>
        <v/>
      </c>
      <c r="H468" s="35" t="str">
        <f>IF('NEW ACCOUNT'!A469="","",'NEW ACCOUNT'!H469)</f>
        <v/>
      </c>
      <c r="I468" s="35" t="str">
        <f>IF('NEW ACCOUNT'!A469="","",'NEW ACCOUNT'!I469)</f>
        <v/>
      </c>
      <c r="J468" s="35" t="str">
        <f>IF('NEW ACCOUNT'!A469="","",'NEW ACCOUNT'!J469)</f>
        <v/>
      </c>
      <c r="K468" s="36" t="str">
        <f>IFERROR(IF(A468="","",SUMIF(DB_Savings!$A:$A,A468,DB_Savings!$F:$F)),"")</f>
        <v/>
      </c>
      <c r="L468" s="36" t="str">
        <f>IFERROR(IF(A468="","",SUMIF(DB_Withdrawals!$A:$A,A468,DB_Withdrawals!$G:$G)),"")</f>
        <v/>
      </c>
      <c r="M468" s="36" t="str">
        <f>IFERROR(IF(A468="","",IFERROR(H468,0)+IFERROR(SUMIF(DB_Savings!$A:$A,A468,DB_Savings!$F:$F),0)-IFERROR(SUMIF(DB_Withdrawals!$A:$A,A468,DB_Withdrawals!$G:$G),0)),"")</f>
        <v/>
      </c>
      <c r="N468" s="36" t="str">
        <f>IFERROR(IF(A468="","",MAX(0,M468-System_Config!$B$9)),"")</f>
        <v/>
      </c>
    </row>
    <row r="469" spans="1:14" ht="20.100000000000001" customHeight="1" x14ac:dyDescent="0.25">
      <c r="A469" s="37" t="str">
        <f>'NEW ACCOUNT'!A470</f>
        <v/>
      </c>
      <c r="B469" s="38" t="str">
        <f>IF('NEW ACCOUNT'!A470="","",'NEW ACCOUNT'!B470)</f>
        <v/>
      </c>
      <c r="C469" s="38" t="str">
        <f>IF('NEW ACCOUNT'!A470="","",'NEW ACCOUNT'!C470)</f>
        <v/>
      </c>
      <c r="D469" s="38" t="str">
        <f>IF('NEW ACCOUNT'!A470="","",'NEW ACCOUNT'!D470)</f>
        <v/>
      </c>
      <c r="E469" s="38" t="str">
        <f>IF('NEW ACCOUNT'!A470="","",'NEW ACCOUNT'!E470)</f>
        <v/>
      </c>
      <c r="F469" s="38" t="str">
        <f>IF('NEW ACCOUNT'!A470="","",'NEW ACCOUNT'!F470)</f>
        <v/>
      </c>
      <c r="G469" s="38" t="str">
        <f>IF('NEW ACCOUNT'!A470="","",'NEW ACCOUNT'!G470)</f>
        <v/>
      </c>
      <c r="H469" s="38" t="str">
        <f>IF('NEW ACCOUNT'!A470="","",'NEW ACCOUNT'!H470)</f>
        <v/>
      </c>
      <c r="I469" s="38" t="str">
        <f>IF('NEW ACCOUNT'!A470="","",'NEW ACCOUNT'!I470)</f>
        <v/>
      </c>
      <c r="J469" s="38" t="str">
        <f>IF('NEW ACCOUNT'!A470="","",'NEW ACCOUNT'!J470)</f>
        <v/>
      </c>
      <c r="K469" s="39" t="str">
        <f>IFERROR(IF(A469="","",SUMIF(DB_Savings!$A:$A,A469,DB_Savings!$F:$F)),"")</f>
        <v/>
      </c>
      <c r="L469" s="39" t="str">
        <f>IFERROR(IF(A469="","",SUMIF(DB_Withdrawals!$A:$A,A469,DB_Withdrawals!$G:$G)),"")</f>
        <v/>
      </c>
      <c r="M469" s="39" t="str">
        <f>IFERROR(IF(A469="","",IFERROR(H469,0)+IFERROR(SUMIF(DB_Savings!$A:$A,A469,DB_Savings!$F:$F),0)-IFERROR(SUMIF(DB_Withdrawals!$A:$A,A469,DB_Withdrawals!$G:$G),0)),"")</f>
        <v/>
      </c>
      <c r="N469" s="39" t="str">
        <f>IFERROR(IF(A469="","",MAX(0,M469-System_Config!$B$9)),"")</f>
        <v/>
      </c>
    </row>
    <row r="470" spans="1:14" ht="20.100000000000001" customHeight="1" x14ac:dyDescent="0.25">
      <c r="A470" s="34" t="str">
        <f>'NEW ACCOUNT'!A471</f>
        <v/>
      </c>
      <c r="B470" s="35" t="str">
        <f>IF('NEW ACCOUNT'!A471="","",'NEW ACCOUNT'!B471)</f>
        <v/>
      </c>
      <c r="C470" s="35" t="str">
        <f>IF('NEW ACCOUNT'!A471="","",'NEW ACCOUNT'!C471)</f>
        <v/>
      </c>
      <c r="D470" s="35" t="str">
        <f>IF('NEW ACCOUNT'!A471="","",'NEW ACCOUNT'!D471)</f>
        <v/>
      </c>
      <c r="E470" s="35" t="str">
        <f>IF('NEW ACCOUNT'!A471="","",'NEW ACCOUNT'!E471)</f>
        <v/>
      </c>
      <c r="F470" s="35" t="str">
        <f>IF('NEW ACCOUNT'!A471="","",'NEW ACCOUNT'!F471)</f>
        <v/>
      </c>
      <c r="G470" s="35" t="str">
        <f>IF('NEW ACCOUNT'!A471="","",'NEW ACCOUNT'!G471)</f>
        <v/>
      </c>
      <c r="H470" s="35" t="str">
        <f>IF('NEW ACCOUNT'!A471="","",'NEW ACCOUNT'!H471)</f>
        <v/>
      </c>
      <c r="I470" s="35" t="str">
        <f>IF('NEW ACCOUNT'!A471="","",'NEW ACCOUNT'!I471)</f>
        <v/>
      </c>
      <c r="J470" s="35" t="str">
        <f>IF('NEW ACCOUNT'!A471="","",'NEW ACCOUNT'!J471)</f>
        <v/>
      </c>
      <c r="K470" s="36" t="str">
        <f>IFERROR(IF(A470="","",SUMIF(DB_Savings!$A:$A,A470,DB_Savings!$F:$F)),"")</f>
        <v/>
      </c>
      <c r="L470" s="36" t="str">
        <f>IFERROR(IF(A470="","",SUMIF(DB_Withdrawals!$A:$A,A470,DB_Withdrawals!$G:$G)),"")</f>
        <v/>
      </c>
      <c r="M470" s="36" t="str">
        <f>IFERROR(IF(A470="","",IFERROR(H470,0)+IFERROR(SUMIF(DB_Savings!$A:$A,A470,DB_Savings!$F:$F),0)-IFERROR(SUMIF(DB_Withdrawals!$A:$A,A470,DB_Withdrawals!$G:$G),0)),"")</f>
        <v/>
      </c>
      <c r="N470" s="36" t="str">
        <f>IFERROR(IF(A470="","",MAX(0,M470-System_Config!$B$9)),"")</f>
        <v/>
      </c>
    </row>
    <row r="471" spans="1:14" ht="20.100000000000001" customHeight="1" x14ac:dyDescent="0.25">
      <c r="A471" s="37" t="str">
        <f>'NEW ACCOUNT'!A472</f>
        <v/>
      </c>
      <c r="B471" s="38" t="str">
        <f>IF('NEW ACCOUNT'!A472="","",'NEW ACCOUNT'!B472)</f>
        <v/>
      </c>
      <c r="C471" s="38" t="str">
        <f>IF('NEW ACCOUNT'!A472="","",'NEW ACCOUNT'!C472)</f>
        <v/>
      </c>
      <c r="D471" s="38" t="str">
        <f>IF('NEW ACCOUNT'!A472="","",'NEW ACCOUNT'!D472)</f>
        <v/>
      </c>
      <c r="E471" s="38" t="str">
        <f>IF('NEW ACCOUNT'!A472="","",'NEW ACCOUNT'!E472)</f>
        <v/>
      </c>
      <c r="F471" s="38" t="str">
        <f>IF('NEW ACCOUNT'!A472="","",'NEW ACCOUNT'!F472)</f>
        <v/>
      </c>
      <c r="G471" s="38" t="str">
        <f>IF('NEW ACCOUNT'!A472="","",'NEW ACCOUNT'!G472)</f>
        <v/>
      </c>
      <c r="H471" s="38" t="str">
        <f>IF('NEW ACCOUNT'!A472="","",'NEW ACCOUNT'!H472)</f>
        <v/>
      </c>
      <c r="I471" s="38" t="str">
        <f>IF('NEW ACCOUNT'!A472="","",'NEW ACCOUNT'!I472)</f>
        <v/>
      </c>
      <c r="J471" s="38" t="str">
        <f>IF('NEW ACCOUNT'!A472="","",'NEW ACCOUNT'!J472)</f>
        <v/>
      </c>
      <c r="K471" s="39" t="str">
        <f>IFERROR(IF(A471="","",SUMIF(DB_Savings!$A:$A,A471,DB_Savings!$F:$F)),"")</f>
        <v/>
      </c>
      <c r="L471" s="39" t="str">
        <f>IFERROR(IF(A471="","",SUMIF(DB_Withdrawals!$A:$A,A471,DB_Withdrawals!$G:$G)),"")</f>
        <v/>
      </c>
      <c r="M471" s="39" t="str">
        <f>IFERROR(IF(A471="","",IFERROR(H471,0)+IFERROR(SUMIF(DB_Savings!$A:$A,A471,DB_Savings!$F:$F),0)-IFERROR(SUMIF(DB_Withdrawals!$A:$A,A471,DB_Withdrawals!$G:$G),0)),"")</f>
        <v/>
      </c>
      <c r="N471" s="39" t="str">
        <f>IFERROR(IF(A471="","",MAX(0,M471-System_Config!$B$9)),"")</f>
        <v/>
      </c>
    </row>
    <row r="472" spans="1:14" ht="20.100000000000001" customHeight="1" x14ac:dyDescent="0.25">
      <c r="A472" s="34" t="str">
        <f>'NEW ACCOUNT'!A473</f>
        <v/>
      </c>
      <c r="B472" s="35" t="str">
        <f>IF('NEW ACCOUNT'!A473="","",'NEW ACCOUNT'!B473)</f>
        <v/>
      </c>
      <c r="C472" s="35" t="str">
        <f>IF('NEW ACCOUNT'!A473="","",'NEW ACCOUNT'!C473)</f>
        <v/>
      </c>
      <c r="D472" s="35" t="str">
        <f>IF('NEW ACCOUNT'!A473="","",'NEW ACCOUNT'!D473)</f>
        <v/>
      </c>
      <c r="E472" s="35" t="str">
        <f>IF('NEW ACCOUNT'!A473="","",'NEW ACCOUNT'!E473)</f>
        <v/>
      </c>
      <c r="F472" s="35" t="str">
        <f>IF('NEW ACCOUNT'!A473="","",'NEW ACCOUNT'!F473)</f>
        <v/>
      </c>
      <c r="G472" s="35" t="str">
        <f>IF('NEW ACCOUNT'!A473="","",'NEW ACCOUNT'!G473)</f>
        <v/>
      </c>
      <c r="H472" s="35" t="str">
        <f>IF('NEW ACCOUNT'!A473="","",'NEW ACCOUNT'!H473)</f>
        <v/>
      </c>
      <c r="I472" s="35" t="str">
        <f>IF('NEW ACCOUNT'!A473="","",'NEW ACCOUNT'!I473)</f>
        <v/>
      </c>
      <c r="J472" s="35" t="str">
        <f>IF('NEW ACCOUNT'!A473="","",'NEW ACCOUNT'!J473)</f>
        <v/>
      </c>
      <c r="K472" s="36" t="str">
        <f>IFERROR(IF(A472="","",SUMIF(DB_Savings!$A:$A,A472,DB_Savings!$F:$F)),"")</f>
        <v/>
      </c>
      <c r="L472" s="36" t="str">
        <f>IFERROR(IF(A472="","",SUMIF(DB_Withdrawals!$A:$A,A472,DB_Withdrawals!$G:$G)),"")</f>
        <v/>
      </c>
      <c r="M472" s="36" t="str">
        <f>IFERROR(IF(A472="","",IFERROR(H472,0)+IFERROR(SUMIF(DB_Savings!$A:$A,A472,DB_Savings!$F:$F),0)-IFERROR(SUMIF(DB_Withdrawals!$A:$A,A472,DB_Withdrawals!$G:$G),0)),"")</f>
        <v/>
      </c>
      <c r="N472" s="36" t="str">
        <f>IFERROR(IF(A472="","",MAX(0,M472-System_Config!$B$9)),"")</f>
        <v/>
      </c>
    </row>
    <row r="473" spans="1:14" ht="20.100000000000001" customHeight="1" x14ac:dyDescent="0.25">
      <c r="A473" s="37" t="str">
        <f>'NEW ACCOUNT'!A474</f>
        <v/>
      </c>
      <c r="B473" s="38" t="str">
        <f>IF('NEW ACCOUNT'!A474="","",'NEW ACCOUNT'!B474)</f>
        <v/>
      </c>
      <c r="C473" s="38" t="str">
        <f>IF('NEW ACCOUNT'!A474="","",'NEW ACCOUNT'!C474)</f>
        <v/>
      </c>
      <c r="D473" s="38" t="str">
        <f>IF('NEW ACCOUNT'!A474="","",'NEW ACCOUNT'!D474)</f>
        <v/>
      </c>
      <c r="E473" s="38" t="str">
        <f>IF('NEW ACCOUNT'!A474="","",'NEW ACCOUNT'!E474)</f>
        <v/>
      </c>
      <c r="F473" s="38" t="str">
        <f>IF('NEW ACCOUNT'!A474="","",'NEW ACCOUNT'!F474)</f>
        <v/>
      </c>
      <c r="G473" s="38" t="str">
        <f>IF('NEW ACCOUNT'!A474="","",'NEW ACCOUNT'!G474)</f>
        <v/>
      </c>
      <c r="H473" s="38" t="str">
        <f>IF('NEW ACCOUNT'!A474="","",'NEW ACCOUNT'!H474)</f>
        <v/>
      </c>
      <c r="I473" s="38" t="str">
        <f>IF('NEW ACCOUNT'!A474="","",'NEW ACCOUNT'!I474)</f>
        <v/>
      </c>
      <c r="J473" s="38" t="str">
        <f>IF('NEW ACCOUNT'!A474="","",'NEW ACCOUNT'!J474)</f>
        <v/>
      </c>
      <c r="K473" s="39" t="str">
        <f>IFERROR(IF(A473="","",SUMIF(DB_Savings!$A:$A,A473,DB_Savings!$F:$F)),"")</f>
        <v/>
      </c>
      <c r="L473" s="39" t="str">
        <f>IFERROR(IF(A473="","",SUMIF(DB_Withdrawals!$A:$A,A473,DB_Withdrawals!$G:$G)),"")</f>
        <v/>
      </c>
      <c r="M473" s="39" t="str">
        <f>IFERROR(IF(A473="","",IFERROR(H473,0)+IFERROR(SUMIF(DB_Savings!$A:$A,A473,DB_Savings!$F:$F),0)-IFERROR(SUMIF(DB_Withdrawals!$A:$A,A473,DB_Withdrawals!$G:$G),0)),"")</f>
        <v/>
      </c>
      <c r="N473" s="39" t="str">
        <f>IFERROR(IF(A473="","",MAX(0,M473-System_Config!$B$9)),"")</f>
        <v/>
      </c>
    </row>
    <row r="474" spans="1:14" ht="20.100000000000001" customHeight="1" x14ac:dyDescent="0.25">
      <c r="A474" s="34" t="str">
        <f>'NEW ACCOUNT'!A475</f>
        <v/>
      </c>
      <c r="B474" s="35" t="str">
        <f>IF('NEW ACCOUNT'!A475="","",'NEW ACCOUNT'!B475)</f>
        <v/>
      </c>
      <c r="C474" s="35" t="str">
        <f>IF('NEW ACCOUNT'!A475="","",'NEW ACCOUNT'!C475)</f>
        <v/>
      </c>
      <c r="D474" s="35" t="str">
        <f>IF('NEW ACCOUNT'!A475="","",'NEW ACCOUNT'!D475)</f>
        <v/>
      </c>
      <c r="E474" s="35" t="str">
        <f>IF('NEW ACCOUNT'!A475="","",'NEW ACCOUNT'!E475)</f>
        <v/>
      </c>
      <c r="F474" s="35" t="str">
        <f>IF('NEW ACCOUNT'!A475="","",'NEW ACCOUNT'!F475)</f>
        <v/>
      </c>
      <c r="G474" s="35" t="str">
        <f>IF('NEW ACCOUNT'!A475="","",'NEW ACCOUNT'!G475)</f>
        <v/>
      </c>
      <c r="H474" s="35" t="str">
        <f>IF('NEW ACCOUNT'!A475="","",'NEW ACCOUNT'!H475)</f>
        <v/>
      </c>
      <c r="I474" s="35" t="str">
        <f>IF('NEW ACCOUNT'!A475="","",'NEW ACCOUNT'!I475)</f>
        <v/>
      </c>
      <c r="J474" s="35" t="str">
        <f>IF('NEW ACCOUNT'!A475="","",'NEW ACCOUNT'!J475)</f>
        <v/>
      </c>
      <c r="K474" s="36" t="str">
        <f>IFERROR(IF(A474="","",SUMIF(DB_Savings!$A:$A,A474,DB_Savings!$F:$F)),"")</f>
        <v/>
      </c>
      <c r="L474" s="36" t="str">
        <f>IFERROR(IF(A474="","",SUMIF(DB_Withdrawals!$A:$A,A474,DB_Withdrawals!$G:$G)),"")</f>
        <v/>
      </c>
      <c r="M474" s="36" t="str">
        <f>IFERROR(IF(A474="","",IFERROR(H474,0)+IFERROR(SUMIF(DB_Savings!$A:$A,A474,DB_Savings!$F:$F),0)-IFERROR(SUMIF(DB_Withdrawals!$A:$A,A474,DB_Withdrawals!$G:$G),0)),"")</f>
        <v/>
      </c>
      <c r="N474" s="36" t="str">
        <f>IFERROR(IF(A474="","",MAX(0,M474-System_Config!$B$9)),"")</f>
        <v/>
      </c>
    </row>
    <row r="475" spans="1:14" ht="20.100000000000001" customHeight="1" x14ac:dyDescent="0.25">
      <c r="A475" s="37" t="str">
        <f>'NEW ACCOUNT'!A476</f>
        <v/>
      </c>
      <c r="B475" s="38" t="str">
        <f>IF('NEW ACCOUNT'!A476="","",'NEW ACCOUNT'!B476)</f>
        <v/>
      </c>
      <c r="C475" s="38" t="str">
        <f>IF('NEW ACCOUNT'!A476="","",'NEW ACCOUNT'!C476)</f>
        <v/>
      </c>
      <c r="D475" s="38" t="str">
        <f>IF('NEW ACCOUNT'!A476="","",'NEW ACCOUNT'!D476)</f>
        <v/>
      </c>
      <c r="E475" s="38" t="str">
        <f>IF('NEW ACCOUNT'!A476="","",'NEW ACCOUNT'!E476)</f>
        <v/>
      </c>
      <c r="F475" s="38" t="str">
        <f>IF('NEW ACCOUNT'!A476="","",'NEW ACCOUNT'!F476)</f>
        <v/>
      </c>
      <c r="G475" s="38" t="str">
        <f>IF('NEW ACCOUNT'!A476="","",'NEW ACCOUNT'!G476)</f>
        <v/>
      </c>
      <c r="H475" s="38" t="str">
        <f>IF('NEW ACCOUNT'!A476="","",'NEW ACCOUNT'!H476)</f>
        <v/>
      </c>
      <c r="I475" s="38" t="str">
        <f>IF('NEW ACCOUNT'!A476="","",'NEW ACCOUNT'!I476)</f>
        <v/>
      </c>
      <c r="J475" s="38" t="str">
        <f>IF('NEW ACCOUNT'!A476="","",'NEW ACCOUNT'!J476)</f>
        <v/>
      </c>
      <c r="K475" s="39" t="str">
        <f>IFERROR(IF(A475="","",SUMIF(DB_Savings!$A:$A,A475,DB_Savings!$F:$F)),"")</f>
        <v/>
      </c>
      <c r="L475" s="39" t="str">
        <f>IFERROR(IF(A475="","",SUMIF(DB_Withdrawals!$A:$A,A475,DB_Withdrawals!$G:$G)),"")</f>
        <v/>
      </c>
      <c r="M475" s="39" t="str">
        <f>IFERROR(IF(A475="","",IFERROR(H475,0)+IFERROR(SUMIF(DB_Savings!$A:$A,A475,DB_Savings!$F:$F),0)-IFERROR(SUMIF(DB_Withdrawals!$A:$A,A475,DB_Withdrawals!$G:$G),0)),"")</f>
        <v/>
      </c>
      <c r="N475" s="39" t="str">
        <f>IFERROR(IF(A475="","",MAX(0,M475-System_Config!$B$9)),"")</f>
        <v/>
      </c>
    </row>
    <row r="476" spans="1:14" ht="20.100000000000001" customHeight="1" x14ac:dyDescent="0.25">
      <c r="A476" s="34" t="str">
        <f>'NEW ACCOUNT'!A477</f>
        <v/>
      </c>
      <c r="B476" s="35" t="str">
        <f>IF('NEW ACCOUNT'!A477="","",'NEW ACCOUNT'!B477)</f>
        <v/>
      </c>
      <c r="C476" s="35" t="str">
        <f>IF('NEW ACCOUNT'!A477="","",'NEW ACCOUNT'!C477)</f>
        <v/>
      </c>
      <c r="D476" s="35" t="str">
        <f>IF('NEW ACCOUNT'!A477="","",'NEW ACCOUNT'!D477)</f>
        <v/>
      </c>
      <c r="E476" s="35" t="str">
        <f>IF('NEW ACCOUNT'!A477="","",'NEW ACCOUNT'!E477)</f>
        <v/>
      </c>
      <c r="F476" s="35" t="str">
        <f>IF('NEW ACCOUNT'!A477="","",'NEW ACCOUNT'!F477)</f>
        <v/>
      </c>
      <c r="G476" s="35" t="str">
        <f>IF('NEW ACCOUNT'!A477="","",'NEW ACCOUNT'!G477)</f>
        <v/>
      </c>
      <c r="H476" s="35" t="str">
        <f>IF('NEW ACCOUNT'!A477="","",'NEW ACCOUNT'!H477)</f>
        <v/>
      </c>
      <c r="I476" s="35" t="str">
        <f>IF('NEW ACCOUNT'!A477="","",'NEW ACCOUNT'!I477)</f>
        <v/>
      </c>
      <c r="J476" s="35" t="str">
        <f>IF('NEW ACCOUNT'!A477="","",'NEW ACCOUNT'!J477)</f>
        <v/>
      </c>
      <c r="K476" s="36" t="str">
        <f>IFERROR(IF(A476="","",SUMIF(DB_Savings!$A:$A,A476,DB_Savings!$F:$F)),"")</f>
        <v/>
      </c>
      <c r="L476" s="36" t="str">
        <f>IFERROR(IF(A476="","",SUMIF(DB_Withdrawals!$A:$A,A476,DB_Withdrawals!$G:$G)),"")</f>
        <v/>
      </c>
      <c r="M476" s="36" t="str">
        <f>IFERROR(IF(A476="","",IFERROR(H476,0)+IFERROR(SUMIF(DB_Savings!$A:$A,A476,DB_Savings!$F:$F),0)-IFERROR(SUMIF(DB_Withdrawals!$A:$A,A476,DB_Withdrawals!$G:$G),0)),"")</f>
        <v/>
      </c>
      <c r="N476" s="36" t="str">
        <f>IFERROR(IF(A476="","",MAX(0,M476-System_Config!$B$9)),"")</f>
        <v/>
      </c>
    </row>
    <row r="477" spans="1:14" ht="20.100000000000001" customHeight="1" x14ac:dyDescent="0.25">
      <c r="A477" s="37" t="str">
        <f>'NEW ACCOUNT'!A478</f>
        <v/>
      </c>
      <c r="B477" s="38" t="str">
        <f>IF('NEW ACCOUNT'!A478="","",'NEW ACCOUNT'!B478)</f>
        <v/>
      </c>
      <c r="C477" s="38" t="str">
        <f>IF('NEW ACCOUNT'!A478="","",'NEW ACCOUNT'!C478)</f>
        <v/>
      </c>
      <c r="D477" s="38" t="str">
        <f>IF('NEW ACCOUNT'!A478="","",'NEW ACCOUNT'!D478)</f>
        <v/>
      </c>
      <c r="E477" s="38" t="str">
        <f>IF('NEW ACCOUNT'!A478="","",'NEW ACCOUNT'!E478)</f>
        <v/>
      </c>
      <c r="F477" s="38" t="str">
        <f>IF('NEW ACCOUNT'!A478="","",'NEW ACCOUNT'!F478)</f>
        <v/>
      </c>
      <c r="G477" s="38" t="str">
        <f>IF('NEW ACCOUNT'!A478="","",'NEW ACCOUNT'!G478)</f>
        <v/>
      </c>
      <c r="H477" s="38" t="str">
        <f>IF('NEW ACCOUNT'!A478="","",'NEW ACCOUNT'!H478)</f>
        <v/>
      </c>
      <c r="I477" s="38" t="str">
        <f>IF('NEW ACCOUNT'!A478="","",'NEW ACCOUNT'!I478)</f>
        <v/>
      </c>
      <c r="J477" s="38" t="str">
        <f>IF('NEW ACCOUNT'!A478="","",'NEW ACCOUNT'!J478)</f>
        <v/>
      </c>
      <c r="K477" s="39" t="str">
        <f>IFERROR(IF(A477="","",SUMIF(DB_Savings!$A:$A,A477,DB_Savings!$F:$F)),"")</f>
        <v/>
      </c>
      <c r="L477" s="39" t="str">
        <f>IFERROR(IF(A477="","",SUMIF(DB_Withdrawals!$A:$A,A477,DB_Withdrawals!$G:$G)),"")</f>
        <v/>
      </c>
      <c r="M477" s="39" t="str">
        <f>IFERROR(IF(A477="","",IFERROR(H477,0)+IFERROR(SUMIF(DB_Savings!$A:$A,A477,DB_Savings!$F:$F),0)-IFERROR(SUMIF(DB_Withdrawals!$A:$A,A477,DB_Withdrawals!$G:$G),0)),"")</f>
        <v/>
      </c>
      <c r="N477" s="39" t="str">
        <f>IFERROR(IF(A477="","",MAX(0,M477-System_Config!$B$9)),"")</f>
        <v/>
      </c>
    </row>
    <row r="478" spans="1:14" ht="20.100000000000001" customHeight="1" x14ac:dyDescent="0.25">
      <c r="A478" s="34" t="str">
        <f>'NEW ACCOUNT'!A479</f>
        <v/>
      </c>
      <c r="B478" s="35" t="str">
        <f>IF('NEW ACCOUNT'!A479="","",'NEW ACCOUNT'!B479)</f>
        <v/>
      </c>
      <c r="C478" s="35" t="str">
        <f>IF('NEW ACCOUNT'!A479="","",'NEW ACCOUNT'!C479)</f>
        <v/>
      </c>
      <c r="D478" s="35" t="str">
        <f>IF('NEW ACCOUNT'!A479="","",'NEW ACCOUNT'!D479)</f>
        <v/>
      </c>
      <c r="E478" s="35" t="str">
        <f>IF('NEW ACCOUNT'!A479="","",'NEW ACCOUNT'!E479)</f>
        <v/>
      </c>
      <c r="F478" s="35" t="str">
        <f>IF('NEW ACCOUNT'!A479="","",'NEW ACCOUNT'!F479)</f>
        <v/>
      </c>
      <c r="G478" s="35" t="str">
        <f>IF('NEW ACCOUNT'!A479="","",'NEW ACCOUNT'!G479)</f>
        <v/>
      </c>
      <c r="H478" s="35" t="str">
        <f>IF('NEW ACCOUNT'!A479="","",'NEW ACCOUNT'!H479)</f>
        <v/>
      </c>
      <c r="I478" s="35" t="str">
        <f>IF('NEW ACCOUNT'!A479="","",'NEW ACCOUNT'!I479)</f>
        <v/>
      </c>
      <c r="J478" s="35" t="str">
        <f>IF('NEW ACCOUNT'!A479="","",'NEW ACCOUNT'!J479)</f>
        <v/>
      </c>
      <c r="K478" s="36" t="str">
        <f>IFERROR(IF(A478="","",SUMIF(DB_Savings!$A:$A,A478,DB_Savings!$F:$F)),"")</f>
        <v/>
      </c>
      <c r="L478" s="36" t="str">
        <f>IFERROR(IF(A478="","",SUMIF(DB_Withdrawals!$A:$A,A478,DB_Withdrawals!$G:$G)),"")</f>
        <v/>
      </c>
      <c r="M478" s="36" t="str">
        <f>IFERROR(IF(A478="","",IFERROR(H478,0)+IFERROR(SUMIF(DB_Savings!$A:$A,A478,DB_Savings!$F:$F),0)-IFERROR(SUMIF(DB_Withdrawals!$A:$A,A478,DB_Withdrawals!$G:$G),0)),"")</f>
        <v/>
      </c>
      <c r="N478" s="36" t="str">
        <f>IFERROR(IF(A478="","",MAX(0,M478-System_Config!$B$9)),"")</f>
        <v/>
      </c>
    </row>
    <row r="479" spans="1:14" ht="20.100000000000001" customHeight="1" x14ac:dyDescent="0.25">
      <c r="A479" s="37" t="str">
        <f>'NEW ACCOUNT'!A480</f>
        <v/>
      </c>
      <c r="B479" s="38" t="str">
        <f>IF('NEW ACCOUNT'!A480="","",'NEW ACCOUNT'!B480)</f>
        <v/>
      </c>
      <c r="C479" s="38" t="str">
        <f>IF('NEW ACCOUNT'!A480="","",'NEW ACCOUNT'!C480)</f>
        <v/>
      </c>
      <c r="D479" s="38" t="str">
        <f>IF('NEW ACCOUNT'!A480="","",'NEW ACCOUNT'!D480)</f>
        <v/>
      </c>
      <c r="E479" s="38" t="str">
        <f>IF('NEW ACCOUNT'!A480="","",'NEW ACCOUNT'!E480)</f>
        <v/>
      </c>
      <c r="F479" s="38" t="str">
        <f>IF('NEW ACCOUNT'!A480="","",'NEW ACCOUNT'!F480)</f>
        <v/>
      </c>
      <c r="G479" s="38" t="str">
        <f>IF('NEW ACCOUNT'!A480="","",'NEW ACCOUNT'!G480)</f>
        <v/>
      </c>
      <c r="H479" s="38" t="str">
        <f>IF('NEW ACCOUNT'!A480="","",'NEW ACCOUNT'!H480)</f>
        <v/>
      </c>
      <c r="I479" s="38" t="str">
        <f>IF('NEW ACCOUNT'!A480="","",'NEW ACCOUNT'!I480)</f>
        <v/>
      </c>
      <c r="J479" s="38" t="str">
        <f>IF('NEW ACCOUNT'!A480="","",'NEW ACCOUNT'!J480)</f>
        <v/>
      </c>
      <c r="K479" s="39" t="str">
        <f>IFERROR(IF(A479="","",SUMIF(DB_Savings!$A:$A,A479,DB_Savings!$F:$F)),"")</f>
        <v/>
      </c>
      <c r="L479" s="39" t="str">
        <f>IFERROR(IF(A479="","",SUMIF(DB_Withdrawals!$A:$A,A479,DB_Withdrawals!$G:$G)),"")</f>
        <v/>
      </c>
      <c r="M479" s="39" t="str">
        <f>IFERROR(IF(A479="","",IFERROR(H479,0)+IFERROR(SUMIF(DB_Savings!$A:$A,A479,DB_Savings!$F:$F),0)-IFERROR(SUMIF(DB_Withdrawals!$A:$A,A479,DB_Withdrawals!$G:$G),0)),"")</f>
        <v/>
      </c>
      <c r="N479" s="39" t="str">
        <f>IFERROR(IF(A479="","",MAX(0,M479-System_Config!$B$9)),"")</f>
        <v/>
      </c>
    </row>
    <row r="480" spans="1:14" ht="20.100000000000001" customHeight="1" x14ac:dyDescent="0.25">
      <c r="A480" s="34" t="str">
        <f>'NEW ACCOUNT'!A481</f>
        <v/>
      </c>
      <c r="B480" s="35" t="str">
        <f>IF('NEW ACCOUNT'!A481="","",'NEW ACCOUNT'!B481)</f>
        <v/>
      </c>
      <c r="C480" s="35" t="str">
        <f>IF('NEW ACCOUNT'!A481="","",'NEW ACCOUNT'!C481)</f>
        <v/>
      </c>
      <c r="D480" s="35" t="str">
        <f>IF('NEW ACCOUNT'!A481="","",'NEW ACCOUNT'!D481)</f>
        <v/>
      </c>
      <c r="E480" s="35" t="str">
        <f>IF('NEW ACCOUNT'!A481="","",'NEW ACCOUNT'!E481)</f>
        <v/>
      </c>
      <c r="F480" s="35" t="str">
        <f>IF('NEW ACCOUNT'!A481="","",'NEW ACCOUNT'!F481)</f>
        <v/>
      </c>
      <c r="G480" s="35" t="str">
        <f>IF('NEW ACCOUNT'!A481="","",'NEW ACCOUNT'!G481)</f>
        <v/>
      </c>
      <c r="H480" s="35" t="str">
        <f>IF('NEW ACCOUNT'!A481="","",'NEW ACCOUNT'!H481)</f>
        <v/>
      </c>
      <c r="I480" s="35" t="str">
        <f>IF('NEW ACCOUNT'!A481="","",'NEW ACCOUNT'!I481)</f>
        <v/>
      </c>
      <c r="J480" s="35" t="str">
        <f>IF('NEW ACCOUNT'!A481="","",'NEW ACCOUNT'!J481)</f>
        <v/>
      </c>
      <c r="K480" s="36" t="str">
        <f>IFERROR(IF(A480="","",SUMIF(DB_Savings!$A:$A,A480,DB_Savings!$F:$F)),"")</f>
        <v/>
      </c>
      <c r="L480" s="36" t="str">
        <f>IFERROR(IF(A480="","",SUMIF(DB_Withdrawals!$A:$A,A480,DB_Withdrawals!$G:$G)),"")</f>
        <v/>
      </c>
      <c r="M480" s="36" t="str">
        <f>IFERROR(IF(A480="","",IFERROR(H480,0)+IFERROR(SUMIF(DB_Savings!$A:$A,A480,DB_Savings!$F:$F),0)-IFERROR(SUMIF(DB_Withdrawals!$A:$A,A480,DB_Withdrawals!$G:$G),0)),"")</f>
        <v/>
      </c>
      <c r="N480" s="36" t="str">
        <f>IFERROR(IF(A480="","",MAX(0,M480-System_Config!$B$9)),"")</f>
        <v/>
      </c>
    </row>
    <row r="481" spans="1:14" ht="20.100000000000001" customHeight="1" x14ac:dyDescent="0.25">
      <c r="A481" s="37" t="str">
        <f>'NEW ACCOUNT'!A482</f>
        <v/>
      </c>
      <c r="B481" s="38" t="str">
        <f>IF('NEW ACCOUNT'!A482="","",'NEW ACCOUNT'!B482)</f>
        <v/>
      </c>
      <c r="C481" s="38" t="str">
        <f>IF('NEW ACCOUNT'!A482="","",'NEW ACCOUNT'!C482)</f>
        <v/>
      </c>
      <c r="D481" s="38" t="str">
        <f>IF('NEW ACCOUNT'!A482="","",'NEW ACCOUNT'!D482)</f>
        <v/>
      </c>
      <c r="E481" s="38" t="str">
        <f>IF('NEW ACCOUNT'!A482="","",'NEW ACCOUNT'!E482)</f>
        <v/>
      </c>
      <c r="F481" s="38" t="str">
        <f>IF('NEW ACCOUNT'!A482="","",'NEW ACCOUNT'!F482)</f>
        <v/>
      </c>
      <c r="G481" s="38" t="str">
        <f>IF('NEW ACCOUNT'!A482="","",'NEW ACCOUNT'!G482)</f>
        <v/>
      </c>
      <c r="H481" s="38" t="str">
        <f>IF('NEW ACCOUNT'!A482="","",'NEW ACCOUNT'!H482)</f>
        <v/>
      </c>
      <c r="I481" s="38" t="str">
        <f>IF('NEW ACCOUNT'!A482="","",'NEW ACCOUNT'!I482)</f>
        <v/>
      </c>
      <c r="J481" s="38" t="str">
        <f>IF('NEW ACCOUNT'!A482="","",'NEW ACCOUNT'!J482)</f>
        <v/>
      </c>
      <c r="K481" s="39" t="str">
        <f>IFERROR(IF(A481="","",SUMIF(DB_Savings!$A:$A,A481,DB_Savings!$F:$F)),"")</f>
        <v/>
      </c>
      <c r="L481" s="39" t="str">
        <f>IFERROR(IF(A481="","",SUMIF(DB_Withdrawals!$A:$A,A481,DB_Withdrawals!$G:$G)),"")</f>
        <v/>
      </c>
      <c r="M481" s="39" t="str">
        <f>IFERROR(IF(A481="","",IFERROR(H481,0)+IFERROR(SUMIF(DB_Savings!$A:$A,A481,DB_Savings!$F:$F),0)-IFERROR(SUMIF(DB_Withdrawals!$A:$A,A481,DB_Withdrawals!$G:$G),0)),"")</f>
        <v/>
      </c>
      <c r="N481" s="39" t="str">
        <f>IFERROR(IF(A481="","",MAX(0,M481-System_Config!$B$9)),"")</f>
        <v/>
      </c>
    </row>
    <row r="482" spans="1:14" ht="20.100000000000001" customHeight="1" x14ac:dyDescent="0.25">
      <c r="A482" s="34" t="str">
        <f>'NEW ACCOUNT'!A483</f>
        <v/>
      </c>
      <c r="B482" s="35" t="str">
        <f>IF('NEW ACCOUNT'!A483="","",'NEW ACCOUNT'!B483)</f>
        <v/>
      </c>
      <c r="C482" s="35" t="str">
        <f>IF('NEW ACCOUNT'!A483="","",'NEW ACCOUNT'!C483)</f>
        <v/>
      </c>
      <c r="D482" s="35" t="str">
        <f>IF('NEW ACCOUNT'!A483="","",'NEW ACCOUNT'!D483)</f>
        <v/>
      </c>
      <c r="E482" s="35" t="str">
        <f>IF('NEW ACCOUNT'!A483="","",'NEW ACCOUNT'!E483)</f>
        <v/>
      </c>
      <c r="F482" s="35" t="str">
        <f>IF('NEW ACCOUNT'!A483="","",'NEW ACCOUNT'!F483)</f>
        <v/>
      </c>
      <c r="G482" s="35" t="str">
        <f>IF('NEW ACCOUNT'!A483="","",'NEW ACCOUNT'!G483)</f>
        <v/>
      </c>
      <c r="H482" s="35" t="str">
        <f>IF('NEW ACCOUNT'!A483="","",'NEW ACCOUNT'!H483)</f>
        <v/>
      </c>
      <c r="I482" s="35" t="str">
        <f>IF('NEW ACCOUNT'!A483="","",'NEW ACCOUNT'!I483)</f>
        <v/>
      </c>
      <c r="J482" s="35" t="str">
        <f>IF('NEW ACCOUNT'!A483="","",'NEW ACCOUNT'!J483)</f>
        <v/>
      </c>
      <c r="K482" s="36" t="str">
        <f>IFERROR(IF(A482="","",SUMIF(DB_Savings!$A:$A,A482,DB_Savings!$F:$F)),"")</f>
        <v/>
      </c>
      <c r="L482" s="36" t="str">
        <f>IFERROR(IF(A482="","",SUMIF(DB_Withdrawals!$A:$A,A482,DB_Withdrawals!$G:$G)),"")</f>
        <v/>
      </c>
      <c r="M482" s="36" t="str">
        <f>IFERROR(IF(A482="","",IFERROR(H482,0)+IFERROR(SUMIF(DB_Savings!$A:$A,A482,DB_Savings!$F:$F),0)-IFERROR(SUMIF(DB_Withdrawals!$A:$A,A482,DB_Withdrawals!$G:$G),0)),"")</f>
        <v/>
      </c>
      <c r="N482" s="36" t="str">
        <f>IFERROR(IF(A482="","",MAX(0,M482-System_Config!$B$9)),"")</f>
        <v/>
      </c>
    </row>
    <row r="483" spans="1:14" ht="20.100000000000001" customHeight="1" x14ac:dyDescent="0.25">
      <c r="A483" s="37" t="str">
        <f>'NEW ACCOUNT'!A484</f>
        <v/>
      </c>
      <c r="B483" s="38" t="str">
        <f>IF('NEW ACCOUNT'!A484="","",'NEW ACCOUNT'!B484)</f>
        <v/>
      </c>
      <c r="C483" s="38" t="str">
        <f>IF('NEW ACCOUNT'!A484="","",'NEW ACCOUNT'!C484)</f>
        <v/>
      </c>
      <c r="D483" s="38" t="str">
        <f>IF('NEW ACCOUNT'!A484="","",'NEW ACCOUNT'!D484)</f>
        <v/>
      </c>
      <c r="E483" s="38" t="str">
        <f>IF('NEW ACCOUNT'!A484="","",'NEW ACCOUNT'!E484)</f>
        <v/>
      </c>
      <c r="F483" s="38" t="str">
        <f>IF('NEW ACCOUNT'!A484="","",'NEW ACCOUNT'!F484)</f>
        <v/>
      </c>
      <c r="G483" s="38" t="str">
        <f>IF('NEW ACCOUNT'!A484="","",'NEW ACCOUNT'!G484)</f>
        <v/>
      </c>
      <c r="H483" s="38" t="str">
        <f>IF('NEW ACCOUNT'!A484="","",'NEW ACCOUNT'!H484)</f>
        <v/>
      </c>
      <c r="I483" s="38" t="str">
        <f>IF('NEW ACCOUNT'!A484="","",'NEW ACCOUNT'!I484)</f>
        <v/>
      </c>
      <c r="J483" s="38" t="str">
        <f>IF('NEW ACCOUNT'!A484="","",'NEW ACCOUNT'!J484)</f>
        <v/>
      </c>
      <c r="K483" s="39" t="str">
        <f>IFERROR(IF(A483="","",SUMIF(DB_Savings!$A:$A,A483,DB_Savings!$F:$F)),"")</f>
        <v/>
      </c>
      <c r="L483" s="39" t="str">
        <f>IFERROR(IF(A483="","",SUMIF(DB_Withdrawals!$A:$A,A483,DB_Withdrawals!$G:$G)),"")</f>
        <v/>
      </c>
      <c r="M483" s="39" t="str">
        <f>IFERROR(IF(A483="","",IFERROR(H483,0)+IFERROR(SUMIF(DB_Savings!$A:$A,A483,DB_Savings!$F:$F),0)-IFERROR(SUMIF(DB_Withdrawals!$A:$A,A483,DB_Withdrawals!$G:$G),0)),"")</f>
        <v/>
      </c>
      <c r="N483" s="39" t="str">
        <f>IFERROR(IF(A483="","",MAX(0,M483-System_Config!$B$9)),"")</f>
        <v/>
      </c>
    </row>
    <row r="484" spans="1:14" ht="20.100000000000001" customHeight="1" x14ac:dyDescent="0.25">
      <c r="A484" s="34" t="str">
        <f>'NEW ACCOUNT'!A485</f>
        <v/>
      </c>
      <c r="B484" s="35" t="str">
        <f>IF('NEW ACCOUNT'!A485="","",'NEW ACCOUNT'!B485)</f>
        <v/>
      </c>
      <c r="C484" s="35" t="str">
        <f>IF('NEW ACCOUNT'!A485="","",'NEW ACCOUNT'!C485)</f>
        <v/>
      </c>
      <c r="D484" s="35" t="str">
        <f>IF('NEW ACCOUNT'!A485="","",'NEW ACCOUNT'!D485)</f>
        <v/>
      </c>
      <c r="E484" s="35" t="str">
        <f>IF('NEW ACCOUNT'!A485="","",'NEW ACCOUNT'!E485)</f>
        <v/>
      </c>
      <c r="F484" s="35" t="str">
        <f>IF('NEW ACCOUNT'!A485="","",'NEW ACCOUNT'!F485)</f>
        <v/>
      </c>
      <c r="G484" s="35" t="str">
        <f>IF('NEW ACCOUNT'!A485="","",'NEW ACCOUNT'!G485)</f>
        <v/>
      </c>
      <c r="H484" s="35" t="str">
        <f>IF('NEW ACCOUNT'!A485="","",'NEW ACCOUNT'!H485)</f>
        <v/>
      </c>
      <c r="I484" s="35" t="str">
        <f>IF('NEW ACCOUNT'!A485="","",'NEW ACCOUNT'!I485)</f>
        <v/>
      </c>
      <c r="J484" s="35" t="str">
        <f>IF('NEW ACCOUNT'!A485="","",'NEW ACCOUNT'!J485)</f>
        <v/>
      </c>
      <c r="K484" s="36" t="str">
        <f>IFERROR(IF(A484="","",SUMIF(DB_Savings!$A:$A,A484,DB_Savings!$F:$F)),"")</f>
        <v/>
      </c>
      <c r="L484" s="36" t="str">
        <f>IFERROR(IF(A484="","",SUMIF(DB_Withdrawals!$A:$A,A484,DB_Withdrawals!$G:$G)),"")</f>
        <v/>
      </c>
      <c r="M484" s="36" t="str">
        <f>IFERROR(IF(A484="","",IFERROR(H484,0)+IFERROR(SUMIF(DB_Savings!$A:$A,A484,DB_Savings!$F:$F),0)-IFERROR(SUMIF(DB_Withdrawals!$A:$A,A484,DB_Withdrawals!$G:$G),0)),"")</f>
        <v/>
      </c>
      <c r="N484" s="36" t="str">
        <f>IFERROR(IF(A484="","",MAX(0,M484-System_Config!$B$9)),"")</f>
        <v/>
      </c>
    </row>
    <row r="485" spans="1:14" ht="20.100000000000001" customHeight="1" x14ac:dyDescent="0.25">
      <c r="A485" s="37" t="str">
        <f>'NEW ACCOUNT'!A486</f>
        <v/>
      </c>
      <c r="B485" s="38" t="str">
        <f>IF('NEW ACCOUNT'!A486="","",'NEW ACCOUNT'!B486)</f>
        <v/>
      </c>
      <c r="C485" s="38" t="str">
        <f>IF('NEW ACCOUNT'!A486="","",'NEW ACCOUNT'!C486)</f>
        <v/>
      </c>
      <c r="D485" s="38" t="str">
        <f>IF('NEW ACCOUNT'!A486="","",'NEW ACCOUNT'!D486)</f>
        <v/>
      </c>
      <c r="E485" s="38" t="str">
        <f>IF('NEW ACCOUNT'!A486="","",'NEW ACCOUNT'!E486)</f>
        <v/>
      </c>
      <c r="F485" s="38" t="str">
        <f>IF('NEW ACCOUNT'!A486="","",'NEW ACCOUNT'!F486)</f>
        <v/>
      </c>
      <c r="G485" s="38" t="str">
        <f>IF('NEW ACCOUNT'!A486="","",'NEW ACCOUNT'!G486)</f>
        <v/>
      </c>
      <c r="H485" s="38" t="str">
        <f>IF('NEW ACCOUNT'!A486="","",'NEW ACCOUNT'!H486)</f>
        <v/>
      </c>
      <c r="I485" s="38" t="str">
        <f>IF('NEW ACCOUNT'!A486="","",'NEW ACCOUNT'!I486)</f>
        <v/>
      </c>
      <c r="J485" s="38" t="str">
        <f>IF('NEW ACCOUNT'!A486="","",'NEW ACCOUNT'!J486)</f>
        <v/>
      </c>
      <c r="K485" s="39" t="str">
        <f>IFERROR(IF(A485="","",SUMIF(DB_Savings!$A:$A,A485,DB_Savings!$F:$F)),"")</f>
        <v/>
      </c>
      <c r="L485" s="39" t="str">
        <f>IFERROR(IF(A485="","",SUMIF(DB_Withdrawals!$A:$A,A485,DB_Withdrawals!$G:$G)),"")</f>
        <v/>
      </c>
      <c r="M485" s="39" t="str">
        <f>IFERROR(IF(A485="","",IFERROR(H485,0)+IFERROR(SUMIF(DB_Savings!$A:$A,A485,DB_Savings!$F:$F),0)-IFERROR(SUMIF(DB_Withdrawals!$A:$A,A485,DB_Withdrawals!$G:$G),0)),"")</f>
        <v/>
      </c>
      <c r="N485" s="39" t="str">
        <f>IFERROR(IF(A485="","",MAX(0,M485-System_Config!$B$9)),"")</f>
        <v/>
      </c>
    </row>
    <row r="486" spans="1:14" ht="20.100000000000001" customHeight="1" x14ac:dyDescent="0.25">
      <c r="A486" s="34" t="str">
        <f>'NEW ACCOUNT'!A487</f>
        <v/>
      </c>
      <c r="B486" s="35" t="str">
        <f>IF('NEW ACCOUNT'!A487="","",'NEW ACCOUNT'!B487)</f>
        <v/>
      </c>
      <c r="C486" s="35" t="str">
        <f>IF('NEW ACCOUNT'!A487="","",'NEW ACCOUNT'!C487)</f>
        <v/>
      </c>
      <c r="D486" s="35" t="str">
        <f>IF('NEW ACCOUNT'!A487="","",'NEW ACCOUNT'!D487)</f>
        <v/>
      </c>
      <c r="E486" s="35" t="str">
        <f>IF('NEW ACCOUNT'!A487="","",'NEW ACCOUNT'!E487)</f>
        <v/>
      </c>
      <c r="F486" s="35" t="str">
        <f>IF('NEW ACCOUNT'!A487="","",'NEW ACCOUNT'!F487)</f>
        <v/>
      </c>
      <c r="G486" s="35" t="str">
        <f>IF('NEW ACCOUNT'!A487="","",'NEW ACCOUNT'!G487)</f>
        <v/>
      </c>
      <c r="H486" s="35" t="str">
        <f>IF('NEW ACCOUNT'!A487="","",'NEW ACCOUNT'!H487)</f>
        <v/>
      </c>
      <c r="I486" s="35" t="str">
        <f>IF('NEW ACCOUNT'!A487="","",'NEW ACCOUNT'!I487)</f>
        <v/>
      </c>
      <c r="J486" s="35" t="str">
        <f>IF('NEW ACCOUNT'!A487="","",'NEW ACCOUNT'!J487)</f>
        <v/>
      </c>
      <c r="K486" s="36" t="str">
        <f>IFERROR(IF(A486="","",SUMIF(DB_Savings!$A:$A,A486,DB_Savings!$F:$F)),"")</f>
        <v/>
      </c>
      <c r="L486" s="36" t="str">
        <f>IFERROR(IF(A486="","",SUMIF(DB_Withdrawals!$A:$A,A486,DB_Withdrawals!$G:$G)),"")</f>
        <v/>
      </c>
      <c r="M486" s="36" t="str">
        <f>IFERROR(IF(A486="","",IFERROR(H486,0)+IFERROR(SUMIF(DB_Savings!$A:$A,A486,DB_Savings!$F:$F),0)-IFERROR(SUMIF(DB_Withdrawals!$A:$A,A486,DB_Withdrawals!$G:$G),0)),"")</f>
        <v/>
      </c>
      <c r="N486" s="36" t="str">
        <f>IFERROR(IF(A486="","",MAX(0,M486-System_Config!$B$9)),"")</f>
        <v/>
      </c>
    </row>
    <row r="487" spans="1:14" ht="20.100000000000001" customHeight="1" x14ac:dyDescent="0.25">
      <c r="A487" s="37" t="str">
        <f>'NEW ACCOUNT'!A488</f>
        <v/>
      </c>
      <c r="B487" s="38" t="str">
        <f>IF('NEW ACCOUNT'!A488="","",'NEW ACCOUNT'!B488)</f>
        <v/>
      </c>
      <c r="C487" s="38" t="str">
        <f>IF('NEW ACCOUNT'!A488="","",'NEW ACCOUNT'!C488)</f>
        <v/>
      </c>
      <c r="D487" s="38" t="str">
        <f>IF('NEW ACCOUNT'!A488="","",'NEW ACCOUNT'!D488)</f>
        <v/>
      </c>
      <c r="E487" s="38" t="str">
        <f>IF('NEW ACCOUNT'!A488="","",'NEW ACCOUNT'!E488)</f>
        <v/>
      </c>
      <c r="F487" s="38" t="str">
        <f>IF('NEW ACCOUNT'!A488="","",'NEW ACCOUNT'!F488)</f>
        <v/>
      </c>
      <c r="G487" s="38" t="str">
        <f>IF('NEW ACCOUNT'!A488="","",'NEW ACCOUNT'!G488)</f>
        <v/>
      </c>
      <c r="H487" s="38" t="str">
        <f>IF('NEW ACCOUNT'!A488="","",'NEW ACCOUNT'!H488)</f>
        <v/>
      </c>
      <c r="I487" s="38" t="str">
        <f>IF('NEW ACCOUNT'!A488="","",'NEW ACCOUNT'!I488)</f>
        <v/>
      </c>
      <c r="J487" s="38" t="str">
        <f>IF('NEW ACCOUNT'!A488="","",'NEW ACCOUNT'!J488)</f>
        <v/>
      </c>
      <c r="K487" s="39" t="str">
        <f>IFERROR(IF(A487="","",SUMIF(DB_Savings!$A:$A,A487,DB_Savings!$F:$F)),"")</f>
        <v/>
      </c>
      <c r="L487" s="39" t="str">
        <f>IFERROR(IF(A487="","",SUMIF(DB_Withdrawals!$A:$A,A487,DB_Withdrawals!$G:$G)),"")</f>
        <v/>
      </c>
      <c r="M487" s="39" t="str">
        <f>IFERROR(IF(A487="","",IFERROR(H487,0)+IFERROR(SUMIF(DB_Savings!$A:$A,A487,DB_Savings!$F:$F),0)-IFERROR(SUMIF(DB_Withdrawals!$A:$A,A487,DB_Withdrawals!$G:$G),0)),"")</f>
        <v/>
      </c>
      <c r="N487" s="39" t="str">
        <f>IFERROR(IF(A487="","",MAX(0,M487-System_Config!$B$9)),"")</f>
        <v/>
      </c>
    </row>
    <row r="488" spans="1:14" ht="20.100000000000001" customHeight="1" x14ac:dyDescent="0.25">
      <c r="A488" s="34" t="str">
        <f>'NEW ACCOUNT'!A489</f>
        <v/>
      </c>
      <c r="B488" s="35" t="str">
        <f>IF('NEW ACCOUNT'!A489="","",'NEW ACCOUNT'!B489)</f>
        <v/>
      </c>
      <c r="C488" s="35" t="str">
        <f>IF('NEW ACCOUNT'!A489="","",'NEW ACCOUNT'!C489)</f>
        <v/>
      </c>
      <c r="D488" s="35" t="str">
        <f>IF('NEW ACCOUNT'!A489="","",'NEW ACCOUNT'!D489)</f>
        <v/>
      </c>
      <c r="E488" s="35" t="str">
        <f>IF('NEW ACCOUNT'!A489="","",'NEW ACCOUNT'!E489)</f>
        <v/>
      </c>
      <c r="F488" s="35" t="str">
        <f>IF('NEW ACCOUNT'!A489="","",'NEW ACCOUNT'!F489)</f>
        <v/>
      </c>
      <c r="G488" s="35" t="str">
        <f>IF('NEW ACCOUNT'!A489="","",'NEW ACCOUNT'!G489)</f>
        <v/>
      </c>
      <c r="H488" s="35" t="str">
        <f>IF('NEW ACCOUNT'!A489="","",'NEW ACCOUNT'!H489)</f>
        <v/>
      </c>
      <c r="I488" s="35" t="str">
        <f>IF('NEW ACCOUNT'!A489="","",'NEW ACCOUNT'!I489)</f>
        <v/>
      </c>
      <c r="J488" s="35" t="str">
        <f>IF('NEW ACCOUNT'!A489="","",'NEW ACCOUNT'!J489)</f>
        <v/>
      </c>
      <c r="K488" s="36" t="str">
        <f>IFERROR(IF(A488="","",SUMIF(DB_Savings!$A:$A,A488,DB_Savings!$F:$F)),"")</f>
        <v/>
      </c>
      <c r="L488" s="36" t="str">
        <f>IFERROR(IF(A488="","",SUMIF(DB_Withdrawals!$A:$A,A488,DB_Withdrawals!$G:$G)),"")</f>
        <v/>
      </c>
      <c r="M488" s="36" t="str">
        <f>IFERROR(IF(A488="","",IFERROR(H488,0)+IFERROR(SUMIF(DB_Savings!$A:$A,A488,DB_Savings!$F:$F),0)-IFERROR(SUMIF(DB_Withdrawals!$A:$A,A488,DB_Withdrawals!$G:$G),0)),"")</f>
        <v/>
      </c>
      <c r="N488" s="36" t="str">
        <f>IFERROR(IF(A488="","",MAX(0,M488-System_Config!$B$9)),"")</f>
        <v/>
      </c>
    </row>
    <row r="489" spans="1:14" ht="20.100000000000001" customHeight="1" x14ac:dyDescent="0.25">
      <c r="A489" s="37" t="str">
        <f>'NEW ACCOUNT'!A490</f>
        <v/>
      </c>
      <c r="B489" s="38" t="str">
        <f>IF('NEW ACCOUNT'!A490="","",'NEW ACCOUNT'!B490)</f>
        <v/>
      </c>
      <c r="C489" s="38" t="str">
        <f>IF('NEW ACCOUNT'!A490="","",'NEW ACCOUNT'!C490)</f>
        <v/>
      </c>
      <c r="D489" s="38" t="str">
        <f>IF('NEW ACCOUNT'!A490="","",'NEW ACCOUNT'!D490)</f>
        <v/>
      </c>
      <c r="E489" s="38" t="str">
        <f>IF('NEW ACCOUNT'!A490="","",'NEW ACCOUNT'!E490)</f>
        <v/>
      </c>
      <c r="F489" s="38" t="str">
        <f>IF('NEW ACCOUNT'!A490="","",'NEW ACCOUNT'!F490)</f>
        <v/>
      </c>
      <c r="G489" s="38" t="str">
        <f>IF('NEW ACCOUNT'!A490="","",'NEW ACCOUNT'!G490)</f>
        <v/>
      </c>
      <c r="H489" s="38" t="str">
        <f>IF('NEW ACCOUNT'!A490="","",'NEW ACCOUNT'!H490)</f>
        <v/>
      </c>
      <c r="I489" s="38" t="str">
        <f>IF('NEW ACCOUNT'!A490="","",'NEW ACCOUNT'!I490)</f>
        <v/>
      </c>
      <c r="J489" s="38" t="str">
        <f>IF('NEW ACCOUNT'!A490="","",'NEW ACCOUNT'!J490)</f>
        <v/>
      </c>
      <c r="K489" s="39" t="str">
        <f>IFERROR(IF(A489="","",SUMIF(DB_Savings!$A:$A,A489,DB_Savings!$F:$F)),"")</f>
        <v/>
      </c>
      <c r="L489" s="39" t="str">
        <f>IFERROR(IF(A489="","",SUMIF(DB_Withdrawals!$A:$A,A489,DB_Withdrawals!$G:$G)),"")</f>
        <v/>
      </c>
      <c r="M489" s="39" t="str">
        <f>IFERROR(IF(A489="","",IFERROR(H489,0)+IFERROR(SUMIF(DB_Savings!$A:$A,A489,DB_Savings!$F:$F),0)-IFERROR(SUMIF(DB_Withdrawals!$A:$A,A489,DB_Withdrawals!$G:$G),0)),"")</f>
        <v/>
      </c>
      <c r="N489" s="39" t="str">
        <f>IFERROR(IF(A489="","",MAX(0,M489-System_Config!$B$9)),"")</f>
        <v/>
      </c>
    </row>
    <row r="490" spans="1:14" ht="20.100000000000001" customHeight="1" x14ac:dyDescent="0.25">
      <c r="A490" s="34" t="str">
        <f>'NEW ACCOUNT'!A491</f>
        <v/>
      </c>
      <c r="B490" s="35" t="str">
        <f>IF('NEW ACCOUNT'!A491="","",'NEW ACCOUNT'!B491)</f>
        <v/>
      </c>
      <c r="C490" s="35" t="str">
        <f>IF('NEW ACCOUNT'!A491="","",'NEW ACCOUNT'!C491)</f>
        <v/>
      </c>
      <c r="D490" s="35" t="str">
        <f>IF('NEW ACCOUNT'!A491="","",'NEW ACCOUNT'!D491)</f>
        <v/>
      </c>
      <c r="E490" s="35" t="str">
        <f>IF('NEW ACCOUNT'!A491="","",'NEW ACCOUNT'!E491)</f>
        <v/>
      </c>
      <c r="F490" s="35" t="str">
        <f>IF('NEW ACCOUNT'!A491="","",'NEW ACCOUNT'!F491)</f>
        <v/>
      </c>
      <c r="G490" s="35" t="str">
        <f>IF('NEW ACCOUNT'!A491="","",'NEW ACCOUNT'!G491)</f>
        <v/>
      </c>
      <c r="H490" s="35" t="str">
        <f>IF('NEW ACCOUNT'!A491="","",'NEW ACCOUNT'!H491)</f>
        <v/>
      </c>
      <c r="I490" s="35" t="str">
        <f>IF('NEW ACCOUNT'!A491="","",'NEW ACCOUNT'!I491)</f>
        <v/>
      </c>
      <c r="J490" s="35" t="str">
        <f>IF('NEW ACCOUNT'!A491="","",'NEW ACCOUNT'!J491)</f>
        <v/>
      </c>
      <c r="K490" s="36" t="str">
        <f>IFERROR(IF(A490="","",SUMIF(DB_Savings!$A:$A,A490,DB_Savings!$F:$F)),"")</f>
        <v/>
      </c>
      <c r="L490" s="36" t="str">
        <f>IFERROR(IF(A490="","",SUMIF(DB_Withdrawals!$A:$A,A490,DB_Withdrawals!$G:$G)),"")</f>
        <v/>
      </c>
      <c r="M490" s="36" t="str">
        <f>IFERROR(IF(A490="","",IFERROR(H490,0)+IFERROR(SUMIF(DB_Savings!$A:$A,A490,DB_Savings!$F:$F),0)-IFERROR(SUMIF(DB_Withdrawals!$A:$A,A490,DB_Withdrawals!$G:$G),0)),"")</f>
        <v/>
      </c>
      <c r="N490" s="36" t="str">
        <f>IFERROR(IF(A490="","",MAX(0,M490-System_Config!$B$9)),"")</f>
        <v/>
      </c>
    </row>
    <row r="491" spans="1:14" ht="20.100000000000001" customHeight="1" x14ac:dyDescent="0.25">
      <c r="A491" s="37" t="str">
        <f>'NEW ACCOUNT'!A492</f>
        <v/>
      </c>
      <c r="B491" s="38" t="str">
        <f>IF('NEW ACCOUNT'!A492="","",'NEW ACCOUNT'!B492)</f>
        <v/>
      </c>
      <c r="C491" s="38" t="str">
        <f>IF('NEW ACCOUNT'!A492="","",'NEW ACCOUNT'!C492)</f>
        <v/>
      </c>
      <c r="D491" s="38" t="str">
        <f>IF('NEW ACCOUNT'!A492="","",'NEW ACCOUNT'!D492)</f>
        <v/>
      </c>
      <c r="E491" s="38" t="str">
        <f>IF('NEW ACCOUNT'!A492="","",'NEW ACCOUNT'!E492)</f>
        <v/>
      </c>
      <c r="F491" s="38" t="str">
        <f>IF('NEW ACCOUNT'!A492="","",'NEW ACCOUNT'!F492)</f>
        <v/>
      </c>
      <c r="G491" s="38" t="str">
        <f>IF('NEW ACCOUNT'!A492="","",'NEW ACCOUNT'!G492)</f>
        <v/>
      </c>
      <c r="H491" s="38" t="str">
        <f>IF('NEW ACCOUNT'!A492="","",'NEW ACCOUNT'!H492)</f>
        <v/>
      </c>
      <c r="I491" s="38" t="str">
        <f>IF('NEW ACCOUNT'!A492="","",'NEW ACCOUNT'!I492)</f>
        <v/>
      </c>
      <c r="J491" s="38" t="str">
        <f>IF('NEW ACCOUNT'!A492="","",'NEW ACCOUNT'!J492)</f>
        <v/>
      </c>
      <c r="K491" s="39" t="str">
        <f>IFERROR(IF(A491="","",SUMIF(DB_Savings!$A:$A,A491,DB_Savings!$F:$F)),"")</f>
        <v/>
      </c>
      <c r="L491" s="39" t="str">
        <f>IFERROR(IF(A491="","",SUMIF(DB_Withdrawals!$A:$A,A491,DB_Withdrawals!$G:$G)),"")</f>
        <v/>
      </c>
      <c r="M491" s="39" t="str">
        <f>IFERROR(IF(A491="","",IFERROR(H491,0)+IFERROR(SUMIF(DB_Savings!$A:$A,A491,DB_Savings!$F:$F),0)-IFERROR(SUMIF(DB_Withdrawals!$A:$A,A491,DB_Withdrawals!$G:$G),0)),"")</f>
        <v/>
      </c>
      <c r="N491" s="39" t="str">
        <f>IFERROR(IF(A491="","",MAX(0,M491-System_Config!$B$9)),"")</f>
        <v/>
      </c>
    </row>
    <row r="492" spans="1:14" ht="20.100000000000001" customHeight="1" x14ac:dyDescent="0.25">
      <c r="A492" s="34" t="str">
        <f>'NEW ACCOUNT'!A493</f>
        <v/>
      </c>
      <c r="B492" s="35" t="str">
        <f>IF('NEW ACCOUNT'!A493="","",'NEW ACCOUNT'!B493)</f>
        <v/>
      </c>
      <c r="C492" s="35" t="str">
        <f>IF('NEW ACCOUNT'!A493="","",'NEW ACCOUNT'!C493)</f>
        <v/>
      </c>
      <c r="D492" s="35" t="str">
        <f>IF('NEW ACCOUNT'!A493="","",'NEW ACCOUNT'!D493)</f>
        <v/>
      </c>
      <c r="E492" s="35" t="str">
        <f>IF('NEW ACCOUNT'!A493="","",'NEW ACCOUNT'!E493)</f>
        <v/>
      </c>
      <c r="F492" s="35" t="str">
        <f>IF('NEW ACCOUNT'!A493="","",'NEW ACCOUNT'!F493)</f>
        <v/>
      </c>
      <c r="G492" s="35" t="str">
        <f>IF('NEW ACCOUNT'!A493="","",'NEW ACCOUNT'!G493)</f>
        <v/>
      </c>
      <c r="H492" s="35" t="str">
        <f>IF('NEW ACCOUNT'!A493="","",'NEW ACCOUNT'!H493)</f>
        <v/>
      </c>
      <c r="I492" s="35" t="str">
        <f>IF('NEW ACCOUNT'!A493="","",'NEW ACCOUNT'!I493)</f>
        <v/>
      </c>
      <c r="J492" s="35" t="str">
        <f>IF('NEW ACCOUNT'!A493="","",'NEW ACCOUNT'!J493)</f>
        <v/>
      </c>
      <c r="K492" s="36" t="str">
        <f>IFERROR(IF(A492="","",SUMIF(DB_Savings!$A:$A,A492,DB_Savings!$F:$F)),"")</f>
        <v/>
      </c>
      <c r="L492" s="36" t="str">
        <f>IFERROR(IF(A492="","",SUMIF(DB_Withdrawals!$A:$A,A492,DB_Withdrawals!$G:$G)),"")</f>
        <v/>
      </c>
      <c r="M492" s="36" t="str">
        <f>IFERROR(IF(A492="","",IFERROR(H492,0)+IFERROR(SUMIF(DB_Savings!$A:$A,A492,DB_Savings!$F:$F),0)-IFERROR(SUMIF(DB_Withdrawals!$A:$A,A492,DB_Withdrawals!$G:$G),0)),"")</f>
        <v/>
      </c>
      <c r="N492" s="36" t="str">
        <f>IFERROR(IF(A492="","",MAX(0,M492-System_Config!$B$9)),"")</f>
        <v/>
      </c>
    </row>
    <row r="493" spans="1:14" ht="20.100000000000001" customHeight="1" x14ac:dyDescent="0.25">
      <c r="A493" s="37" t="str">
        <f>'NEW ACCOUNT'!A494</f>
        <v/>
      </c>
      <c r="B493" s="38" t="str">
        <f>IF('NEW ACCOUNT'!A494="","",'NEW ACCOUNT'!B494)</f>
        <v/>
      </c>
      <c r="C493" s="38" t="str">
        <f>IF('NEW ACCOUNT'!A494="","",'NEW ACCOUNT'!C494)</f>
        <v/>
      </c>
      <c r="D493" s="38" t="str">
        <f>IF('NEW ACCOUNT'!A494="","",'NEW ACCOUNT'!D494)</f>
        <v/>
      </c>
      <c r="E493" s="38" t="str">
        <f>IF('NEW ACCOUNT'!A494="","",'NEW ACCOUNT'!E494)</f>
        <v/>
      </c>
      <c r="F493" s="38" t="str">
        <f>IF('NEW ACCOUNT'!A494="","",'NEW ACCOUNT'!F494)</f>
        <v/>
      </c>
      <c r="G493" s="38" t="str">
        <f>IF('NEW ACCOUNT'!A494="","",'NEW ACCOUNT'!G494)</f>
        <v/>
      </c>
      <c r="H493" s="38" t="str">
        <f>IF('NEW ACCOUNT'!A494="","",'NEW ACCOUNT'!H494)</f>
        <v/>
      </c>
      <c r="I493" s="38" t="str">
        <f>IF('NEW ACCOUNT'!A494="","",'NEW ACCOUNT'!I494)</f>
        <v/>
      </c>
      <c r="J493" s="38" t="str">
        <f>IF('NEW ACCOUNT'!A494="","",'NEW ACCOUNT'!J494)</f>
        <v/>
      </c>
      <c r="K493" s="39" t="str">
        <f>IFERROR(IF(A493="","",SUMIF(DB_Savings!$A:$A,A493,DB_Savings!$F:$F)),"")</f>
        <v/>
      </c>
      <c r="L493" s="39" t="str">
        <f>IFERROR(IF(A493="","",SUMIF(DB_Withdrawals!$A:$A,A493,DB_Withdrawals!$G:$G)),"")</f>
        <v/>
      </c>
      <c r="M493" s="39" t="str">
        <f>IFERROR(IF(A493="","",IFERROR(H493,0)+IFERROR(SUMIF(DB_Savings!$A:$A,A493,DB_Savings!$F:$F),0)-IFERROR(SUMIF(DB_Withdrawals!$A:$A,A493,DB_Withdrawals!$G:$G),0)),"")</f>
        <v/>
      </c>
      <c r="N493" s="39" t="str">
        <f>IFERROR(IF(A493="","",MAX(0,M493-System_Config!$B$9)),"")</f>
        <v/>
      </c>
    </row>
    <row r="494" spans="1:14" ht="20.100000000000001" customHeight="1" x14ac:dyDescent="0.25">
      <c r="A494" s="34" t="str">
        <f>'NEW ACCOUNT'!A495</f>
        <v/>
      </c>
      <c r="B494" s="35" t="str">
        <f>IF('NEW ACCOUNT'!A495="","",'NEW ACCOUNT'!B495)</f>
        <v/>
      </c>
      <c r="C494" s="35" t="str">
        <f>IF('NEW ACCOUNT'!A495="","",'NEW ACCOUNT'!C495)</f>
        <v/>
      </c>
      <c r="D494" s="35" t="str">
        <f>IF('NEW ACCOUNT'!A495="","",'NEW ACCOUNT'!D495)</f>
        <v/>
      </c>
      <c r="E494" s="35" t="str">
        <f>IF('NEW ACCOUNT'!A495="","",'NEW ACCOUNT'!E495)</f>
        <v/>
      </c>
      <c r="F494" s="35" t="str">
        <f>IF('NEW ACCOUNT'!A495="","",'NEW ACCOUNT'!F495)</f>
        <v/>
      </c>
      <c r="G494" s="35" t="str">
        <f>IF('NEW ACCOUNT'!A495="","",'NEW ACCOUNT'!G495)</f>
        <v/>
      </c>
      <c r="H494" s="35" t="str">
        <f>IF('NEW ACCOUNT'!A495="","",'NEW ACCOUNT'!H495)</f>
        <v/>
      </c>
      <c r="I494" s="35" t="str">
        <f>IF('NEW ACCOUNT'!A495="","",'NEW ACCOUNT'!I495)</f>
        <v/>
      </c>
      <c r="J494" s="35" t="str">
        <f>IF('NEW ACCOUNT'!A495="","",'NEW ACCOUNT'!J495)</f>
        <v/>
      </c>
      <c r="K494" s="36" t="str">
        <f>IFERROR(IF(A494="","",SUMIF(DB_Savings!$A:$A,A494,DB_Savings!$F:$F)),"")</f>
        <v/>
      </c>
      <c r="L494" s="36" t="str">
        <f>IFERROR(IF(A494="","",SUMIF(DB_Withdrawals!$A:$A,A494,DB_Withdrawals!$G:$G)),"")</f>
        <v/>
      </c>
      <c r="M494" s="36" t="str">
        <f>IFERROR(IF(A494="","",IFERROR(H494,0)+IFERROR(SUMIF(DB_Savings!$A:$A,A494,DB_Savings!$F:$F),0)-IFERROR(SUMIF(DB_Withdrawals!$A:$A,A494,DB_Withdrawals!$G:$G),0)),"")</f>
        <v/>
      </c>
      <c r="N494" s="36" t="str">
        <f>IFERROR(IF(A494="","",MAX(0,M494-System_Config!$B$9)),"")</f>
        <v/>
      </c>
    </row>
    <row r="495" spans="1:14" ht="20.100000000000001" customHeight="1" x14ac:dyDescent="0.25">
      <c r="A495" s="37" t="str">
        <f>'NEW ACCOUNT'!A496</f>
        <v/>
      </c>
      <c r="B495" s="38" t="str">
        <f>IF('NEW ACCOUNT'!A496="","",'NEW ACCOUNT'!B496)</f>
        <v/>
      </c>
      <c r="C495" s="38" t="str">
        <f>IF('NEW ACCOUNT'!A496="","",'NEW ACCOUNT'!C496)</f>
        <v/>
      </c>
      <c r="D495" s="38" t="str">
        <f>IF('NEW ACCOUNT'!A496="","",'NEW ACCOUNT'!D496)</f>
        <v/>
      </c>
      <c r="E495" s="38" t="str">
        <f>IF('NEW ACCOUNT'!A496="","",'NEW ACCOUNT'!E496)</f>
        <v/>
      </c>
      <c r="F495" s="38" t="str">
        <f>IF('NEW ACCOUNT'!A496="","",'NEW ACCOUNT'!F496)</f>
        <v/>
      </c>
      <c r="G495" s="38" t="str">
        <f>IF('NEW ACCOUNT'!A496="","",'NEW ACCOUNT'!G496)</f>
        <v/>
      </c>
      <c r="H495" s="38" t="str">
        <f>IF('NEW ACCOUNT'!A496="","",'NEW ACCOUNT'!H496)</f>
        <v/>
      </c>
      <c r="I495" s="38" t="str">
        <f>IF('NEW ACCOUNT'!A496="","",'NEW ACCOUNT'!I496)</f>
        <v/>
      </c>
      <c r="J495" s="38" t="str">
        <f>IF('NEW ACCOUNT'!A496="","",'NEW ACCOUNT'!J496)</f>
        <v/>
      </c>
      <c r="K495" s="39" t="str">
        <f>IFERROR(IF(A495="","",SUMIF(DB_Savings!$A:$A,A495,DB_Savings!$F:$F)),"")</f>
        <v/>
      </c>
      <c r="L495" s="39" t="str">
        <f>IFERROR(IF(A495="","",SUMIF(DB_Withdrawals!$A:$A,A495,DB_Withdrawals!$G:$G)),"")</f>
        <v/>
      </c>
      <c r="M495" s="39" t="str">
        <f>IFERROR(IF(A495="","",IFERROR(H495,0)+IFERROR(SUMIF(DB_Savings!$A:$A,A495,DB_Savings!$F:$F),0)-IFERROR(SUMIF(DB_Withdrawals!$A:$A,A495,DB_Withdrawals!$G:$G),0)),"")</f>
        <v/>
      </c>
      <c r="N495" s="39" t="str">
        <f>IFERROR(IF(A495="","",MAX(0,M495-System_Config!$B$9)),"")</f>
        <v/>
      </c>
    </row>
    <row r="496" spans="1:14" ht="20.100000000000001" customHeight="1" x14ac:dyDescent="0.25">
      <c r="A496" s="34" t="str">
        <f>'NEW ACCOUNT'!A497</f>
        <v/>
      </c>
      <c r="B496" s="35" t="str">
        <f>IF('NEW ACCOUNT'!A497="","",'NEW ACCOUNT'!B497)</f>
        <v/>
      </c>
      <c r="C496" s="35" t="str">
        <f>IF('NEW ACCOUNT'!A497="","",'NEW ACCOUNT'!C497)</f>
        <v/>
      </c>
      <c r="D496" s="35" t="str">
        <f>IF('NEW ACCOUNT'!A497="","",'NEW ACCOUNT'!D497)</f>
        <v/>
      </c>
      <c r="E496" s="35" t="str">
        <f>IF('NEW ACCOUNT'!A497="","",'NEW ACCOUNT'!E497)</f>
        <v/>
      </c>
      <c r="F496" s="35" t="str">
        <f>IF('NEW ACCOUNT'!A497="","",'NEW ACCOUNT'!F497)</f>
        <v/>
      </c>
      <c r="G496" s="35" t="str">
        <f>IF('NEW ACCOUNT'!A497="","",'NEW ACCOUNT'!G497)</f>
        <v/>
      </c>
      <c r="H496" s="35" t="str">
        <f>IF('NEW ACCOUNT'!A497="","",'NEW ACCOUNT'!H497)</f>
        <v/>
      </c>
      <c r="I496" s="35" t="str">
        <f>IF('NEW ACCOUNT'!A497="","",'NEW ACCOUNT'!I497)</f>
        <v/>
      </c>
      <c r="J496" s="35" t="str">
        <f>IF('NEW ACCOUNT'!A497="","",'NEW ACCOUNT'!J497)</f>
        <v/>
      </c>
      <c r="K496" s="36" t="str">
        <f>IFERROR(IF(A496="","",SUMIF(DB_Savings!$A:$A,A496,DB_Savings!$F:$F)),"")</f>
        <v/>
      </c>
      <c r="L496" s="36" t="str">
        <f>IFERROR(IF(A496="","",SUMIF(DB_Withdrawals!$A:$A,A496,DB_Withdrawals!$G:$G)),"")</f>
        <v/>
      </c>
      <c r="M496" s="36" t="str">
        <f>IFERROR(IF(A496="","",IFERROR(H496,0)+IFERROR(SUMIF(DB_Savings!$A:$A,A496,DB_Savings!$F:$F),0)-IFERROR(SUMIF(DB_Withdrawals!$A:$A,A496,DB_Withdrawals!$G:$G),0)),"")</f>
        <v/>
      </c>
      <c r="N496" s="36" t="str">
        <f>IFERROR(IF(A496="","",MAX(0,M496-System_Config!$B$9)),"")</f>
        <v/>
      </c>
    </row>
    <row r="497" spans="1:14" ht="20.100000000000001" customHeight="1" x14ac:dyDescent="0.25">
      <c r="A497" s="37" t="str">
        <f>'NEW ACCOUNT'!A498</f>
        <v/>
      </c>
      <c r="B497" s="38" t="str">
        <f>IF('NEW ACCOUNT'!A498="","",'NEW ACCOUNT'!B498)</f>
        <v/>
      </c>
      <c r="C497" s="38" t="str">
        <f>IF('NEW ACCOUNT'!A498="","",'NEW ACCOUNT'!C498)</f>
        <v/>
      </c>
      <c r="D497" s="38" t="str">
        <f>IF('NEW ACCOUNT'!A498="","",'NEW ACCOUNT'!D498)</f>
        <v/>
      </c>
      <c r="E497" s="38" t="str">
        <f>IF('NEW ACCOUNT'!A498="","",'NEW ACCOUNT'!E498)</f>
        <v/>
      </c>
      <c r="F497" s="38" t="str">
        <f>IF('NEW ACCOUNT'!A498="","",'NEW ACCOUNT'!F498)</f>
        <v/>
      </c>
      <c r="G497" s="38" t="str">
        <f>IF('NEW ACCOUNT'!A498="","",'NEW ACCOUNT'!G498)</f>
        <v/>
      </c>
      <c r="H497" s="38" t="str">
        <f>IF('NEW ACCOUNT'!A498="","",'NEW ACCOUNT'!H498)</f>
        <v/>
      </c>
      <c r="I497" s="38" t="str">
        <f>IF('NEW ACCOUNT'!A498="","",'NEW ACCOUNT'!I498)</f>
        <v/>
      </c>
      <c r="J497" s="38" t="str">
        <f>IF('NEW ACCOUNT'!A498="","",'NEW ACCOUNT'!J498)</f>
        <v/>
      </c>
      <c r="K497" s="39" t="str">
        <f>IFERROR(IF(A497="","",SUMIF(DB_Savings!$A:$A,A497,DB_Savings!$F:$F)),"")</f>
        <v/>
      </c>
      <c r="L497" s="39" t="str">
        <f>IFERROR(IF(A497="","",SUMIF(DB_Withdrawals!$A:$A,A497,DB_Withdrawals!$G:$G)),"")</f>
        <v/>
      </c>
      <c r="M497" s="39" t="str">
        <f>IFERROR(IF(A497="","",IFERROR(H497,0)+IFERROR(SUMIF(DB_Savings!$A:$A,A497,DB_Savings!$F:$F),0)-IFERROR(SUMIF(DB_Withdrawals!$A:$A,A497,DB_Withdrawals!$G:$G),0)),"")</f>
        <v/>
      </c>
      <c r="N497" s="39" t="str">
        <f>IFERROR(IF(A497="","",MAX(0,M497-System_Config!$B$9)),"")</f>
        <v/>
      </c>
    </row>
    <row r="498" spans="1:14" ht="20.100000000000001" customHeight="1" x14ac:dyDescent="0.25">
      <c r="A498" s="34" t="str">
        <f>'NEW ACCOUNT'!A499</f>
        <v/>
      </c>
      <c r="B498" s="35" t="str">
        <f>IF('NEW ACCOUNT'!A499="","",'NEW ACCOUNT'!B499)</f>
        <v/>
      </c>
      <c r="C498" s="35" t="str">
        <f>IF('NEW ACCOUNT'!A499="","",'NEW ACCOUNT'!C499)</f>
        <v/>
      </c>
      <c r="D498" s="35" t="str">
        <f>IF('NEW ACCOUNT'!A499="","",'NEW ACCOUNT'!D499)</f>
        <v/>
      </c>
      <c r="E498" s="35" t="str">
        <f>IF('NEW ACCOUNT'!A499="","",'NEW ACCOUNT'!E499)</f>
        <v/>
      </c>
      <c r="F498" s="35" t="str">
        <f>IF('NEW ACCOUNT'!A499="","",'NEW ACCOUNT'!F499)</f>
        <v/>
      </c>
      <c r="G498" s="35" t="str">
        <f>IF('NEW ACCOUNT'!A499="","",'NEW ACCOUNT'!G499)</f>
        <v/>
      </c>
      <c r="H498" s="35" t="str">
        <f>IF('NEW ACCOUNT'!A499="","",'NEW ACCOUNT'!H499)</f>
        <v/>
      </c>
      <c r="I498" s="35" t="str">
        <f>IF('NEW ACCOUNT'!A499="","",'NEW ACCOUNT'!I499)</f>
        <v/>
      </c>
      <c r="J498" s="35" t="str">
        <f>IF('NEW ACCOUNT'!A499="","",'NEW ACCOUNT'!J499)</f>
        <v/>
      </c>
      <c r="K498" s="36" t="str">
        <f>IFERROR(IF(A498="","",SUMIF(DB_Savings!$A:$A,A498,DB_Savings!$F:$F)),"")</f>
        <v/>
      </c>
      <c r="L498" s="36" t="str">
        <f>IFERROR(IF(A498="","",SUMIF(DB_Withdrawals!$A:$A,A498,DB_Withdrawals!$G:$G)),"")</f>
        <v/>
      </c>
      <c r="M498" s="36" t="str">
        <f>IFERROR(IF(A498="","",IFERROR(H498,0)+IFERROR(SUMIF(DB_Savings!$A:$A,A498,DB_Savings!$F:$F),0)-IFERROR(SUMIF(DB_Withdrawals!$A:$A,A498,DB_Withdrawals!$G:$G),0)),"")</f>
        <v/>
      </c>
      <c r="N498" s="36" t="str">
        <f>IFERROR(IF(A498="","",MAX(0,M498-System_Config!$B$9)),"")</f>
        <v/>
      </c>
    </row>
    <row r="499" spans="1:14" ht="20.100000000000001" customHeight="1" x14ac:dyDescent="0.25">
      <c r="A499" s="37" t="str">
        <f>'NEW ACCOUNT'!A500</f>
        <v/>
      </c>
      <c r="B499" s="38" t="str">
        <f>IF('NEW ACCOUNT'!A500="","",'NEW ACCOUNT'!B500)</f>
        <v/>
      </c>
      <c r="C499" s="38" t="str">
        <f>IF('NEW ACCOUNT'!A500="","",'NEW ACCOUNT'!C500)</f>
        <v/>
      </c>
      <c r="D499" s="38" t="str">
        <f>IF('NEW ACCOUNT'!A500="","",'NEW ACCOUNT'!D500)</f>
        <v/>
      </c>
      <c r="E499" s="38" t="str">
        <f>IF('NEW ACCOUNT'!A500="","",'NEW ACCOUNT'!E500)</f>
        <v/>
      </c>
      <c r="F499" s="38" t="str">
        <f>IF('NEW ACCOUNT'!A500="","",'NEW ACCOUNT'!F500)</f>
        <v/>
      </c>
      <c r="G499" s="38" t="str">
        <f>IF('NEW ACCOUNT'!A500="","",'NEW ACCOUNT'!G500)</f>
        <v/>
      </c>
      <c r="H499" s="38" t="str">
        <f>IF('NEW ACCOUNT'!A500="","",'NEW ACCOUNT'!H500)</f>
        <v/>
      </c>
      <c r="I499" s="38" t="str">
        <f>IF('NEW ACCOUNT'!A500="","",'NEW ACCOUNT'!I500)</f>
        <v/>
      </c>
      <c r="J499" s="38" t="str">
        <f>IF('NEW ACCOUNT'!A500="","",'NEW ACCOUNT'!J500)</f>
        <v/>
      </c>
      <c r="K499" s="39" t="str">
        <f>IFERROR(IF(A499="","",SUMIF(DB_Savings!$A:$A,A499,DB_Savings!$F:$F)),"")</f>
        <v/>
      </c>
      <c r="L499" s="39" t="str">
        <f>IFERROR(IF(A499="","",SUMIF(DB_Withdrawals!$A:$A,A499,DB_Withdrawals!$G:$G)),"")</f>
        <v/>
      </c>
      <c r="M499" s="39" t="str">
        <f>IFERROR(IF(A499="","",IFERROR(H499,0)+IFERROR(SUMIF(DB_Savings!$A:$A,A499,DB_Savings!$F:$F),0)-IFERROR(SUMIF(DB_Withdrawals!$A:$A,A499,DB_Withdrawals!$G:$G),0)),"")</f>
        <v/>
      </c>
      <c r="N499" s="39" t="str">
        <f>IFERROR(IF(A499="","",MAX(0,M499-System_Config!$B$9)),"")</f>
        <v/>
      </c>
    </row>
    <row r="500" spans="1:14" ht="20.100000000000001" customHeight="1" x14ac:dyDescent="0.25">
      <c r="A500" s="34" t="str">
        <f>'NEW ACCOUNT'!A501</f>
        <v/>
      </c>
      <c r="B500" s="35" t="str">
        <f>IF('NEW ACCOUNT'!A501="","",'NEW ACCOUNT'!B501)</f>
        <v/>
      </c>
      <c r="C500" s="35" t="str">
        <f>IF('NEW ACCOUNT'!A501="","",'NEW ACCOUNT'!C501)</f>
        <v/>
      </c>
      <c r="D500" s="35" t="str">
        <f>IF('NEW ACCOUNT'!A501="","",'NEW ACCOUNT'!D501)</f>
        <v/>
      </c>
      <c r="E500" s="35" t="str">
        <f>IF('NEW ACCOUNT'!A501="","",'NEW ACCOUNT'!E501)</f>
        <v/>
      </c>
      <c r="F500" s="35" t="str">
        <f>IF('NEW ACCOUNT'!A501="","",'NEW ACCOUNT'!F501)</f>
        <v/>
      </c>
      <c r="G500" s="35" t="str">
        <f>IF('NEW ACCOUNT'!A501="","",'NEW ACCOUNT'!G501)</f>
        <v/>
      </c>
      <c r="H500" s="35" t="str">
        <f>IF('NEW ACCOUNT'!A501="","",'NEW ACCOUNT'!H501)</f>
        <v/>
      </c>
      <c r="I500" s="35" t="str">
        <f>IF('NEW ACCOUNT'!A501="","",'NEW ACCOUNT'!I501)</f>
        <v/>
      </c>
      <c r="J500" s="35" t="str">
        <f>IF('NEW ACCOUNT'!A501="","",'NEW ACCOUNT'!J501)</f>
        <v/>
      </c>
      <c r="K500" s="36" t="str">
        <f>IFERROR(IF(A500="","",SUMIF(DB_Savings!$A:$A,A500,DB_Savings!$F:$F)),"")</f>
        <v/>
      </c>
      <c r="L500" s="36" t="str">
        <f>IFERROR(IF(A500="","",SUMIF(DB_Withdrawals!$A:$A,A500,DB_Withdrawals!$G:$G)),"")</f>
        <v/>
      </c>
      <c r="M500" s="36" t="str">
        <f>IFERROR(IF(A500="","",IFERROR(H500,0)+IFERROR(SUMIF(DB_Savings!$A:$A,A500,DB_Savings!$F:$F),0)-IFERROR(SUMIF(DB_Withdrawals!$A:$A,A500,DB_Withdrawals!$G:$G),0)),"")</f>
        <v/>
      </c>
      <c r="N500" s="36" t="str">
        <f>IFERROR(IF(A500="","",MAX(0,M500-System_Config!$B$9)),"")</f>
        <v/>
      </c>
    </row>
    <row r="501" spans="1:14" ht="20.100000000000001" customHeight="1" x14ac:dyDescent="0.25">
      <c r="A501" s="37" t="str">
        <f>'NEW ACCOUNT'!A502</f>
        <v/>
      </c>
      <c r="B501" s="38" t="str">
        <f>IF('NEW ACCOUNT'!A502="","",'NEW ACCOUNT'!B502)</f>
        <v/>
      </c>
      <c r="C501" s="38" t="str">
        <f>IF('NEW ACCOUNT'!A502="","",'NEW ACCOUNT'!C502)</f>
        <v/>
      </c>
      <c r="D501" s="38" t="str">
        <f>IF('NEW ACCOUNT'!A502="","",'NEW ACCOUNT'!D502)</f>
        <v/>
      </c>
      <c r="E501" s="38" t="str">
        <f>IF('NEW ACCOUNT'!A502="","",'NEW ACCOUNT'!E502)</f>
        <v/>
      </c>
      <c r="F501" s="38" t="str">
        <f>IF('NEW ACCOUNT'!A502="","",'NEW ACCOUNT'!F502)</f>
        <v/>
      </c>
      <c r="G501" s="38" t="str">
        <f>IF('NEW ACCOUNT'!A502="","",'NEW ACCOUNT'!G502)</f>
        <v/>
      </c>
      <c r="H501" s="38" t="str">
        <f>IF('NEW ACCOUNT'!A502="","",'NEW ACCOUNT'!H502)</f>
        <v/>
      </c>
      <c r="I501" s="38" t="str">
        <f>IF('NEW ACCOUNT'!A502="","",'NEW ACCOUNT'!I502)</f>
        <v/>
      </c>
      <c r="J501" s="38" t="str">
        <f>IF('NEW ACCOUNT'!A502="","",'NEW ACCOUNT'!J502)</f>
        <v/>
      </c>
      <c r="K501" s="39" t="str">
        <f>IFERROR(IF(A501="","",SUMIF(DB_Savings!$A:$A,A501,DB_Savings!$F:$F)),"")</f>
        <v/>
      </c>
      <c r="L501" s="39" t="str">
        <f>IFERROR(IF(A501="","",SUMIF(DB_Withdrawals!$A:$A,A501,DB_Withdrawals!$G:$G)),"")</f>
        <v/>
      </c>
      <c r="M501" s="39" t="str">
        <f>IFERROR(IF(A501="","",IFERROR(H501,0)+IFERROR(SUMIF(DB_Savings!$A:$A,A501,DB_Savings!$F:$F),0)-IFERROR(SUMIF(DB_Withdrawals!$A:$A,A501,DB_Withdrawals!$G:$G),0)),"")</f>
        <v/>
      </c>
      <c r="N501" s="39" t="str">
        <f>IFERROR(IF(A501="","",MAX(0,M501-System_Config!$B$9)),"")</f>
        <v/>
      </c>
    </row>
    <row r="502" spans="1:14" ht="20.100000000000001" customHeight="1" x14ac:dyDescent="0.25">
      <c r="A502" s="34" t="str">
        <f>'NEW ACCOUNT'!A503</f>
        <v/>
      </c>
      <c r="B502" s="35" t="str">
        <f>IF('NEW ACCOUNT'!A503="","",'NEW ACCOUNT'!B503)</f>
        <v/>
      </c>
      <c r="C502" s="35" t="str">
        <f>IF('NEW ACCOUNT'!A503="","",'NEW ACCOUNT'!C503)</f>
        <v/>
      </c>
      <c r="D502" s="35" t="str">
        <f>IF('NEW ACCOUNT'!A503="","",'NEW ACCOUNT'!D503)</f>
        <v/>
      </c>
      <c r="E502" s="35" t="str">
        <f>IF('NEW ACCOUNT'!A503="","",'NEW ACCOUNT'!E503)</f>
        <v/>
      </c>
      <c r="F502" s="35" t="str">
        <f>IF('NEW ACCOUNT'!A503="","",'NEW ACCOUNT'!F503)</f>
        <v/>
      </c>
      <c r="G502" s="35" t="str">
        <f>IF('NEW ACCOUNT'!A503="","",'NEW ACCOUNT'!G503)</f>
        <v/>
      </c>
      <c r="H502" s="35" t="str">
        <f>IF('NEW ACCOUNT'!A503="","",'NEW ACCOUNT'!H503)</f>
        <v/>
      </c>
      <c r="I502" s="35" t="str">
        <f>IF('NEW ACCOUNT'!A503="","",'NEW ACCOUNT'!I503)</f>
        <v/>
      </c>
      <c r="J502" s="35" t="str">
        <f>IF('NEW ACCOUNT'!A503="","",'NEW ACCOUNT'!J503)</f>
        <v/>
      </c>
      <c r="K502" s="36" t="str">
        <f>IFERROR(IF(A502="","",SUMIF(DB_Savings!$A:$A,A502,DB_Savings!$F:$F)),"")</f>
        <v/>
      </c>
      <c r="L502" s="36" t="str">
        <f>IFERROR(IF(A502="","",SUMIF(DB_Withdrawals!$A:$A,A502,DB_Withdrawals!$G:$G)),"")</f>
        <v/>
      </c>
      <c r="M502" s="36" t="str">
        <f>IFERROR(IF(A502="","",IFERROR(H502,0)+IFERROR(SUMIF(DB_Savings!$A:$A,A502,DB_Savings!$F:$F),0)-IFERROR(SUMIF(DB_Withdrawals!$A:$A,A502,DB_Withdrawals!$G:$G),0)),"")</f>
        <v/>
      </c>
      <c r="N502" s="36" t="str">
        <f>IFERROR(IF(A502="","",MAX(0,M502-System_Config!$B$9)),"")</f>
        <v/>
      </c>
    </row>
    <row r="503" spans="1:14" ht="20.100000000000001" customHeight="1" x14ac:dyDescent="0.25">
      <c r="A503" s="37" t="str">
        <f>'NEW ACCOUNT'!A504</f>
        <v/>
      </c>
      <c r="B503" s="38" t="str">
        <f>IF('NEW ACCOUNT'!A504="","",'NEW ACCOUNT'!B504)</f>
        <v/>
      </c>
      <c r="C503" s="38" t="str">
        <f>IF('NEW ACCOUNT'!A504="","",'NEW ACCOUNT'!C504)</f>
        <v/>
      </c>
      <c r="D503" s="38" t="str">
        <f>IF('NEW ACCOUNT'!A504="","",'NEW ACCOUNT'!D504)</f>
        <v/>
      </c>
      <c r="E503" s="38" t="str">
        <f>IF('NEW ACCOUNT'!A504="","",'NEW ACCOUNT'!E504)</f>
        <v/>
      </c>
      <c r="F503" s="38" t="str">
        <f>IF('NEW ACCOUNT'!A504="","",'NEW ACCOUNT'!F504)</f>
        <v/>
      </c>
      <c r="G503" s="38" t="str">
        <f>IF('NEW ACCOUNT'!A504="","",'NEW ACCOUNT'!G504)</f>
        <v/>
      </c>
      <c r="H503" s="38" t="str">
        <f>IF('NEW ACCOUNT'!A504="","",'NEW ACCOUNT'!H504)</f>
        <v/>
      </c>
      <c r="I503" s="38" t="str">
        <f>IF('NEW ACCOUNT'!A504="","",'NEW ACCOUNT'!I504)</f>
        <v/>
      </c>
      <c r="J503" s="38" t="str">
        <f>IF('NEW ACCOUNT'!A504="","",'NEW ACCOUNT'!J504)</f>
        <v/>
      </c>
      <c r="K503" s="39" t="str">
        <f>IFERROR(IF(A503="","",SUMIF(DB_Savings!$A:$A,A503,DB_Savings!$F:$F)),"")</f>
        <v/>
      </c>
      <c r="L503" s="39" t="str">
        <f>IFERROR(IF(A503="","",SUMIF(DB_Withdrawals!$A:$A,A503,DB_Withdrawals!$G:$G)),"")</f>
        <v/>
      </c>
      <c r="M503" s="39" t="str">
        <f>IFERROR(IF(A503="","",IFERROR(H503,0)+IFERROR(SUMIF(DB_Savings!$A:$A,A503,DB_Savings!$F:$F),0)-IFERROR(SUMIF(DB_Withdrawals!$A:$A,A503,DB_Withdrawals!$G:$G),0)),"")</f>
        <v/>
      </c>
      <c r="N503" s="39" t="str">
        <f>IFERROR(IF(A503="","",MAX(0,M503-System_Config!$B$9)),"")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K500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18" customWidth="1"/>
    <col min="2" max="2" width="22" customWidth="1"/>
    <col min="3" max="3" width="26" customWidth="1"/>
    <col min="4" max="4" width="14" customWidth="1"/>
    <col min="5" max="6" width="18" customWidth="1"/>
    <col min="7" max="7" width="14" customWidth="1"/>
    <col min="8" max="8" width="12" customWidth="1"/>
    <col min="9" max="10" width="20" customWidth="1"/>
    <col min="11" max="11" width="10" customWidth="1"/>
  </cols>
  <sheetData>
    <row r="1" spans="1:11" ht="32.1" customHeight="1" x14ac:dyDescent="0.25">
      <c r="A1" s="119" t="s">
        <v>91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18" t="s">
        <v>92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30" customHeight="1" x14ac:dyDescent="0.25">
      <c r="A3" s="21" t="s">
        <v>93</v>
      </c>
      <c r="B3" s="21" t="s">
        <v>94</v>
      </c>
      <c r="C3" s="21" t="s">
        <v>95</v>
      </c>
      <c r="D3" s="21" t="s">
        <v>96</v>
      </c>
      <c r="E3" s="21" t="s">
        <v>97</v>
      </c>
      <c r="F3" s="21" t="s">
        <v>98</v>
      </c>
      <c r="G3" s="21" t="s">
        <v>48</v>
      </c>
      <c r="H3" s="21" t="s">
        <v>81</v>
      </c>
      <c r="I3" s="21" t="s">
        <v>99</v>
      </c>
      <c r="J3" s="21" t="s">
        <v>100</v>
      </c>
      <c r="K3" s="21" t="s">
        <v>101</v>
      </c>
    </row>
    <row r="4" spans="1:11" ht="18" customHeight="1" x14ac:dyDescent="0.25">
      <c r="A4" s="40"/>
      <c r="B4" s="40"/>
      <c r="C4" s="40"/>
      <c r="D4" s="40"/>
      <c r="E4" s="41"/>
      <c r="F4" s="41"/>
      <c r="G4" s="40"/>
      <c r="H4" s="40"/>
      <c r="I4" s="40"/>
      <c r="J4" s="40"/>
      <c r="K4" s="40">
        <f t="shared" ref="K4:K67" si="0">IFERROR(YEAR(D4),"")</f>
        <v>1900</v>
      </c>
    </row>
    <row r="5" spans="1:11" ht="18" customHeight="1" x14ac:dyDescent="0.25">
      <c r="A5" s="42"/>
      <c r="B5" s="42"/>
      <c r="C5" s="42"/>
      <c r="D5" s="42"/>
      <c r="E5" s="43"/>
      <c r="F5" s="43"/>
      <c r="G5" s="42"/>
      <c r="H5" s="42"/>
      <c r="I5" s="42"/>
      <c r="J5" s="42"/>
      <c r="K5" s="42">
        <f t="shared" si="0"/>
        <v>1900</v>
      </c>
    </row>
    <row r="6" spans="1:11" ht="18" customHeight="1" x14ac:dyDescent="0.25">
      <c r="A6" s="40"/>
      <c r="B6" s="40"/>
      <c r="C6" s="40"/>
      <c r="D6" s="40"/>
      <c r="E6" s="41"/>
      <c r="F6" s="41"/>
      <c r="G6" s="40"/>
      <c r="H6" s="40"/>
      <c r="I6" s="40"/>
      <c r="J6" s="40"/>
      <c r="K6" s="40">
        <f t="shared" si="0"/>
        <v>1900</v>
      </c>
    </row>
    <row r="7" spans="1:11" ht="18" customHeight="1" x14ac:dyDescent="0.25">
      <c r="A7" s="42"/>
      <c r="B7" s="42"/>
      <c r="C7" s="42"/>
      <c r="D7" s="42"/>
      <c r="E7" s="43"/>
      <c r="F7" s="43"/>
      <c r="G7" s="42"/>
      <c r="H7" s="42"/>
      <c r="I7" s="42"/>
      <c r="J7" s="42"/>
      <c r="K7" s="42">
        <f t="shared" si="0"/>
        <v>1900</v>
      </c>
    </row>
    <row r="8" spans="1:11" ht="18" customHeight="1" x14ac:dyDescent="0.25">
      <c r="A8" s="40"/>
      <c r="B8" s="40"/>
      <c r="C8" s="40"/>
      <c r="D8" s="40"/>
      <c r="E8" s="41"/>
      <c r="F8" s="41"/>
      <c r="G8" s="40"/>
      <c r="H8" s="40"/>
      <c r="I8" s="40"/>
      <c r="J8" s="40"/>
      <c r="K8" s="40">
        <f t="shared" si="0"/>
        <v>1900</v>
      </c>
    </row>
    <row r="9" spans="1:11" ht="18" customHeight="1" x14ac:dyDescent="0.25">
      <c r="A9" s="42"/>
      <c r="B9" s="42"/>
      <c r="C9" s="42"/>
      <c r="D9" s="42"/>
      <c r="E9" s="43"/>
      <c r="F9" s="43"/>
      <c r="G9" s="42"/>
      <c r="H9" s="42"/>
      <c r="I9" s="42"/>
      <c r="J9" s="42"/>
      <c r="K9" s="42">
        <f t="shared" si="0"/>
        <v>1900</v>
      </c>
    </row>
    <row r="10" spans="1:11" ht="18" customHeight="1" x14ac:dyDescent="0.25">
      <c r="A10" s="40"/>
      <c r="B10" s="40"/>
      <c r="C10" s="40"/>
      <c r="D10" s="40"/>
      <c r="E10" s="41"/>
      <c r="F10" s="41"/>
      <c r="G10" s="40"/>
      <c r="H10" s="40"/>
      <c r="I10" s="40"/>
      <c r="J10" s="40"/>
      <c r="K10" s="40">
        <f t="shared" si="0"/>
        <v>1900</v>
      </c>
    </row>
    <row r="11" spans="1:11" ht="18" customHeight="1" x14ac:dyDescent="0.25">
      <c r="A11" s="42"/>
      <c r="B11" s="42"/>
      <c r="C11" s="42"/>
      <c r="D11" s="42"/>
      <c r="E11" s="43"/>
      <c r="F11" s="43"/>
      <c r="G11" s="42"/>
      <c r="H11" s="42"/>
      <c r="I11" s="42"/>
      <c r="J11" s="42"/>
      <c r="K11" s="42">
        <f t="shared" si="0"/>
        <v>1900</v>
      </c>
    </row>
    <row r="12" spans="1:11" ht="18" customHeight="1" x14ac:dyDescent="0.25">
      <c r="A12" s="40"/>
      <c r="B12" s="40"/>
      <c r="C12" s="40"/>
      <c r="D12" s="40"/>
      <c r="E12" s="41"/>
      <c r="F12" s="41"/>
      <c r="G12" s="40"/>
      <c r="H12" s="40"/>
      <c r="I12" s="40"/>
      <c r="J12" s="40"/>
      <c r="K12" s="40">
        <f t="shared" si="0"/>
        <v>1900</v>
      </c>
    </row>
    <row r="13" spans="1:11" ht="18" customHeight="1" x14ac:dyDescent="0.25">
      <c r="A13" s="42"/>
      <c r="B13" s="42"/>
      <c r="C13" s="42"/>
      <c r="D13" s="42"/>
      <c r="E13" s="43"/>
      <c r="F13" s="43"/>
      <c r="G13" s="42"/>
      <c r="H13" s="42"/>
      <c r="I13" s="42"/>
      <c r="J13" s="42"/>
      <c r="K13" s="42">
        <f t="shared" si="0"/>
        <v>1900</v>
      </c>
    </row>
    <row r="14" spans="1:11" ht="18" customHeight="1" x14ac:dyDescent="0.25">
      <c r="A14" s="40"/>
      <c r="B14" s="40"/>
      <c r="C14" s="40"/>
      <c r="D14" s="40"/>
      <c r="E14" s="41"/>
      <c r="F14" s="41"/>
      <c r="G14" s="40"/>
      <c r="H14" s="40"/>
      <c r="I14" s="40"/>
      <c r="J14" s="40"/>
      <c r="K14" s="40">
        <f t="shared" si="0"/>
        <v>1900</v>
      </c>
    </row>
    <row r="15" spans="1:11" ht="18" customHeight="1" x14ac:dyDescent="0.25">
      <c r="A15" s="42"/>
      <c r="B15" s="42"/>
      <c r="C15" s="42"/>
      <c r="D15" s="42"/>
      <c r="E15" s="43"/>
      <c r="F15" s="43"/>
      <c r="G15" s="42"/>
      <c r="H15" s="42"/>
      <c r="I15" s="42"/>
      <c r="J15" s="42"/>
      <c r="K15" s="42">
        <f t="shared" si="0"/>
        <v>1900</v>
      </c>
    </row>
    <row r="16" spans="1:11" ht="18" customHeight="1" x14ac:dyDescent="0.25">
      <c r="A16" s="40"/>
      <c r="B16" s="40"/>
      <c r="C16" s="40"/>
      <c r="D16" s="40"/>
      <c r="E16" s="41"/>
      <c r="F16" s="41"/>
      <c r="G16" s="40"/>
      <c r="H16" s="40"/>
      <c r="I16" s="40"/>
      <c r="J16" s="40"/>
      <c r="K16" s="40">
        <f t="shared" si="0"/>
        <v>1900</v>
      </c>
    </row>
    <row r="17" spans="1:11" ht="18" customHeight="1" x14ac:dyDescent="0.25">
      <c r="A17" s="42"/>
      <c r="B17" s="42"/>
      <c r="C17" s="42"/>
      <c r="D17" s="42"/>
      <c r="E17" s="43"/>
      <c r="F17" s="43"/>
      <c r="G17" s="42"/>
      <c r="H17" s="42"/>
      <c r="I17" s="42"/>
      <c r="J17" s="42"/>
      <c r="K17" s="42">
        <f t="shared" si="0"/>
        <v>1900</v>
      </c>
    </row>
    <row r="18" spans="1:11" ht="18" customHeight="1" x14ac:dyDescent="0.25">
      <c r="A18" s="40"/>
      <c r="B18" s="40"/>
      <c r="C18" s="40"/>
      <c r="D18" s="40"/>
      <c r="E18" s="41"/>
      <c r="F18" s="41"/>
      <c r="G18" s="40"/>
      <c r="H18" s="40"/>
      <c r="I18" s="40"/>
      <c r="J18" s="40"/>
      <c r="K18" s="40">
        <f t="shared" si="0"/>
        <v>1900</v>
      </c>
    </row>
    <row r="19" spans="1:11" ht="18" customHeight="1" x14ac:dyDescent="0.25">
      <c r="A19" s="42"/>
      <c r="B19" s="42"/>
      <c r="C19" s="42"/>
      <c r="D19" s="42"/>
      <c r="E19" s="43"/>
      <c r="F19" s="43"/>
      <c r="G19" s="42"/>
      <c r="H19" s="42"/>
      <c r="I19" s="42"/>
      <c r="J19" s="42"/>
      <c r="K19" s="42">
        <f t="shared" si="0"/>
        <v>1900</v>
      </c>
    </row>
    <row r="20" spans="1:11" ht="18" customHeight="1" x14ac:dyDescent="0.25">
      <c r="A20" s="40"/>
      <c r="B20" s="40"/>
      <c r="C20" s="40"/>
      <c r="D20" s="40"/>
      <c r="E20" s="41"/>
      <c r="F20" s="41"/>
      <c r="G20" s="40"/>
      <c r="H20" s="40"/>
      <c r="I20" s="40"/>
      <c r="J20" s="40"/>
      <c r="K20" s="40">
        <f t="shared" si="0"/>
        <v>1900</v>
      </c>
    </row>
    <row r="21" spans="1:11" ht="18" customHeight="1" x14ac:dyDescent="0.25">
      <c r="A21" s="42"/>
      <c r="B21" s="42"/>
      <c r="C21" s="42"/>
      <c r="D21" s="42"/>
      <c r="E21" s="43"/>
      <c r="F21" s="43"/>
      <c r="G21" s="42"/>
      <c r="H21" s="42"/>
      <c r="I21" s="42"/>
      <c r="J21" s="42"/>
      <c r="K21" s="42">
        <f t="shared" si="0"/>
        <v>1900</v>
      </c>
    </row>
    <row r="22" spans="1:11" ht="18" customHeight="1" x14ac:dyDescent="0.25">
      <c r="A22" s="40"/>
      <c r="B22" s="40"/>
      <c r="C22" s="40"/>
      <c r="D22" s="40"/>
      <c r="E22" s="41"/>
      <c r="F22" s="41"/>
      <c r="G22" s="40"/>
      <c r="H22" s="40"/>
      <c r="I22" s="40"/>
      <c r="J22" s="40"/>
      <c r="K22" s="40">
        <f t="shared" si="0"/>
        <v>1900</v>
      </c>
    </row>
    <row r="23" spans="1:11" ht="18" customHeight="1" x14ac:dyDescent="0.25">
      <c r="A23" s="42"/>
      <c r="B23" s="42"/>
      <c r="C23" s="42"/>
      <c r="D23" s="42"/>
      <c r="E23" s="43"/>
      <c r="F23" s="43"/>
      <c r="G23" s="42"/>
      <c r="H23" s="42"/>
      <c r="I23" s="42"/>
      <c r="J23" s="42"/>
      <c r="K23" s="42">
        <f t="shared" si="0"/>
        <v>1900</v>
      </c>
    </row>
    <row r="24" spans="1:11" ht="18" customHeight="1" x14ac:dyDescent="0.25">
      <c r="A24" s="40"/>
      <c r="B24" s="40"/>
      <c r="C24" s="40"/>
      <c r="D24" s="40"/>
      <c r="E24" s="41"/>
      <c r="F24" s="41"/>
      <c r="G24" s="40"/>
      <c r="H24" s="40"/>
      <c r="I24" s="40"/>
      <c r="J24" s="40"/>
      <c r="K24" s="40">
        <f t="shared" si="0"/>
        <v>1900</v>
      </c>
    </row>
    <row r="25" spans="1:11" ht="18" customHeight="1" x14ac:dyDescent="0.25">
      <c r="A25" s="42"/>
      <c r="B25" s="42"/>
      <c r="C25" s="42"/>
      <c r="D25" s="42"/>
      <c r="E25" s="43"/>
      <c r="F25" s="43"/>
      <c r="G25" s="42"/>
      <c r="H25" s="42"/>
      <c r="I25" s="42"/>
      <c r="J25" s="42"/>
      <c r="K25" s="42">
        <f t="shared" si="0"/>
        <v>1900</v>
      </c>
    </row>
    <row r="26" spans="1:11" ht="18" customHeight="1" x14ac:dyDescent="0.25">
      <c r="A26" s="40"/>
      <c r="B26" s="40"/>
      <c r="C26" s="40"/>
      <c r="D26" s="40"/>
      <c r="E26" s="41"/>
      <c r="F26" s="41"/>
      <c r="G26" s="40"/>
      <c r="H26" s="40"/>
      <c r="I26" s="40"/>
      <c r="J26" s="40"/>
      <c r="K26" s="40">
        <f t="shared" si="0"/>
        <v>1900</v>
      </c>
    </row>
    <row r="27" spans="1:11" ht="18" customHeight="1" x14ac:dyDescent="0.25">
      <c r="A27" s="42"/>
      <c r="B27" s="42"/>
      <c r="C27" s="42"/>
      <c r="D27" s="42"/>
      <c r="E27" s="43"/>
      <c r="F27" s="43"/>
      <c r="G27" s="42"/>
      <c r="H27" s="42"/>
      <c r="I27" s="42"/>
      <c r="J27" s="42"/>
      <c r="K27" s="42">
        <f t="shared" si="0"/>
        <v>1900</v>
      </c>
    </row>
    <row r="28" spans="1:11" ht="18" customHeight="1" x14ac:dyDescent="0.25">
      <c r="A28" s="40"/>
      <c r="B28" s="40"/>
      <c r="C28" s="40"/>
      <c r="D28" s="40"/>
      <c r="E28" s="41"/>
      <c r="F28" s="41"/>
      <c r="G28" s="40"/>
      <c r="H28" s="40"/>
      <c r="I28" s="40"/>
      <c r="J28" s="40"/>
      <c r="K28" s="40">
        <f t="shared" si="0"/>
        <v>1900</v>
      </c>
    </row>
    <row r="29" spans="1:11" ht="18" customHeight="1" x14ac:dyDescent="0.25">
      <c r="A29" s="42"/>
      <c r="B29" s="42"/>
      <c r="C29" s="42"/>
      <c r="D29" s="42"/>
      <c r="E29" s="43"/>
      <c r="F29" s="43"/>
      <c r="G29" s="42"/>
      <c r="H29" s="42"/>
      <c r="I29" s="42"/>
      <c r="J29" s="42"/>
      <c r="K29" s="42">
        <f t="shared" si="0"/>
        <v>1900</v>
      </c>
    </row>
    <row r="30" spans="1:11" ht="18" customHeight="1" x14ac:dyDescent="0.25">
      <c r="A30" s="40"/>
      <c r="B30" s="40"/>
      <c r="C30" s="40"/>
      <c r="D30" s="40"/>
      <c r="E30" s="41"/>
      <c r="F30" s="41"/>
      <c r="G30" s="40"/>
      <c r="H30" s="40"/>
      <c r="I30" s="40"/>
      <c r="J30" s="40"/>
      <c r="K30" s="40">
        <f t="shared" si="0"/>
        <v>1900</v>
      </c>
    </row>
    <row r="31" spans="1:11" ht="18" customHeight="1" x14ac:dyDescent="0.25">
      <c r="A31" s="42"/>
      <c r="B31" s="42"/>
      <c r="C31" s="42"/>
      <c r="D31" s="42"/>
      <c r="E31" s="43"/>
      <c r="F31" s="43"/>
      <c r="G31" s="42"/>
      <c r="H31" s="42"/>
      <c r="I31" s="42"/>
      <c r="J31" s="42"/>
      <c r="K31" s="42">
        <f t="shared" si="0"/>
        <v>1900</v>
      </c>
    </row>
    <row r="32" spans="1:11" ht="18" customHeight="1" x14ac:dyDescent="0.25">
      <c r="A32" s="40"/>
      <c r="B32" s="40"/>
      <c r="C32" s="40"/>
      <c r="D32" s="40"/>
      <c r="E32" s="41"/>
      <c r="F32" s="41"/>
      <c r="G32" s="40"/>
      <c r="H32" s="40"/>
      <c r="I32" s="40"/>
      <c r="J32" s="40"/>
      <c r="K32" s="40">
        <f t="shared" si="0"/>
        <v>1900</v>
      </c>
    </row>
    <row r="33" spans="1:11" ht="18" customHeight="1" x14ac:dyDescent="0.25">
      <c r="A33" s="42"/>
      <c r="B33" s="42"/>
      <c r="C33" s="42"/>
      <c r="D33" s="42"/>
      <c r="E33" s="43"/>
      <c r="F33" s="43"/>
      <c r="G33" s="42"/>
      <c r="H33" s="42"/>
      <c r="I33" s="42"/>
      <c r="J33" s="42"/>
      <c r="K33" s="42">
        <f t="shared" si="0"/>
        <v>1900</v>
      </c>
    </row>
    <row r="34" spans="1:11" ht="18" customHeight="1" x14ac:dyDescent="0.25">
      <c r="A34" s="40"/>
      <c r="B34" s="40"/>
      <c r="C34" s="40"/>
      <c r="D34" s="40"/>
      <c r="E34" s="41"/>
      <c r="F34" s="41"/>
      <c r="G34" s="40"/>
      <c r="H34" s="40"/>
      <c r="I34" s="40"/>
      <c r="J34" s="40"/>
      <c r="K34" s="40">
        <f t="shared" si="0"/>
        <v>1900</v>
      </c>
    </row>
    <row r="35" spans="1:11" ht="18" customHeight="1" x14ac:dyDescent="0.25">
      <c r="A35" s="42"/>
      <c r="B35" s="42"/>
      <c r="C35" s="42"/>
      <c r="D35" s="42"/>
      <c r="E35" s="43"/>
      <c r="F35" s="43"/>
      <c r="G35" s="42"/>
      <c r="H35" s="42"/>
      <c r="I35" s="42"/>
      <c r="J35" s="42"/>
      <c r="K35" s="42">
        <f t="shared" si="0"/>
        <v>1900</v>
      </c>
    </row>
    <row r="36" spans="1:11" ht="18" customHeight="1" x14ac:dyDescent="0.25">
      <c r="A36" s="40"/>
      <c r="B36" s="40"/>
      <c r="C36" s="40"/>
      <c r="D36" s="40"/>
      <c r="E36" s="41"/>
      <c r="F36" s="41"/>
      <c r="G36" s="40"/>
      <c r="H36" s="40"/>
      <c r="I36" s="40"/>
      <c r="J36" s="40"/>
      <c r="K36" s="40">
        <f t="shared" si="0"/>
        <v>1900</v>
      </c>
    </row>
    <row r="37" spans="1:11" ht="18" customHeight="1" x14ac:dyDescent="0.25">
      <c r="A37" s="42"/>
      <c r="B37" s="42"/>
      <c r="C37" s="42"/>
      <c r="D37" s="42"/>
      <c r="E37" s="43"/>
      <c r="F37" s="43"/>
      <c r="G37" s="42"/>
      <c r="H37" s="42"/>
      <c r="I37" s="42"/>
      <c r="J37" s="42"/>
      <c r="K37" s="42">
        <f t="shared" si="0"/>
        <v>1900</v>
      </c>
    </row>
    <row r="38" spans="1:11" ht="18" customHeight="1" x14ac:dyDescent="0.25">
      <c r="A38" s="40"/>
      <c r="B38" s="40"/>
      <c r="C38" s="40"/>
      <c r="D38" s="40"/>
      <c r="E38" s="41"/>
      <c r="F38" s="41"/>
      <c r="G38" s="40"/>
      <c r="H38" s="40"/>
      <c r="I38" s="40"/>
      <c r="J38" s="40"/>
      <c r="K38" s="40">
        <f t="shared" si="0"/>
        <v>1900</v>
      </c>
    </row>
    <row r="39" spans="1:11" ht="18" customHeight="1" x14ac:dyDescent="0.25">
      <c r="A39" s="42"/>
      <c r="B39" s="42"/>
      <c r="C39" s="42"/>
      <c r="D39" s="42"/>
      <c r="E39" s="43"/>
      <c r="F39" s="43"/>
      <c r="G39" s="42"/>
      <c r="H39" s="42"/>
      <c r="I39" s="42"/>
      <c r="J39" s="42"/>
      <c r="K39" s="42">
        <f t="shared" si="0"/>
        <v>1900</v>
      </c>
    </row>
    <row r="40" spans="1:11" ht="18" customHeight="1" x14ac:dyDescent="0.25">
      <c r="A40" s="40"/>
      <c r="B40" s="40"/>
      <c r="C40" s="40"/>
      <c r="D40" s="40"/>
      <c r="E40" s="41"/>
      <c r="F40" s="41"/>
      <c r="G40" s="40"/>
      <c r="H40" s="40"/>
      <c r="I40" s="40"/>
      <c r="J40" s="40"/>
      <c r="K40" s="40">
        <f t="shared" si="0"/>
        <v>1900</v>
      </c>
    </row>
    <row r="41" spans="1:11" ht="18" customHeight="1" x14ac:dyDescent="0.25">
      <c r="A41" s="42"/>
      <c r="B41" s="42"/>
      <c r="C41" s="42"/>
      <c r="D41" s="42"/>
      <c r="E41" s="43"/>
      <c r="F41" s="43"/>
      <c r="G41" s="42"/>
      <c r="H41" s="42"/>
      <c r="I41" s="42"/>
      <c r="J41" s="42"/>
      <c r="K41" s="42">
        <f t="shared" si="0"/>
        <v>1900</v>
      </c>
    </row>
    <row r="42" spans="1:11" ht="18" customHeight="1" x14ac:dyDescent="0.25">
      <c r="A42" s="40"/>
      <c r="B42" s="40"/>
      <c r="C42" s="40"/>
      <c r="D42" s="40"/>
      <c r="E42" s="41"/>
      <c r="F42" s="41"/>
      <c r="G42" s="40"/>
      <c r="H42" s="40"/>
      <c r="I42" s="40"/>
      <c r="J42" s="40"/>
      <c r="K42" s="40">
        <f t="shared" si="0"/>
        <v>1900</v>
      </c>
    </row>
    <row r="43" spans="1:11" ht="18" customHeight="1" x14ac:dyDescent="0.25">
      <c r="A43" s="42"/>
      <c r="B43" s="42"/>
      <c r="C43" s="42"/>
      <c r="D43" s="42"/>
      <c r="E43" s="43"/>
      <c r="F43" s="43"/>
      <c r="G43" s="42"/>
      <c r="H43" s="42"/>
      <c r="I43" s="42"/>
      <c r="J43" s="42"/>
      <c r="K43" s="42">
        <f t="shared" si="0"/>
        <v>1900</v>
      </c>
    </row>
    <row r="44" spans="1:11" ht="18" customHeight="1" x14ac:dyDescent="0.25">
      <c r="A44" s="40"/>
      <c r="B44" s="40"/>
      <c r="C44" s="40"/>
      <c r="D44" s="40"/>
      <c r="E44" s="41"/>
      <c r="F44" s="41"/>
      <c r="G44" s="40"/>
      <c r="H44" s="40"/>
      <c r="I44" s="40"/>
      <c r="J44" s="40"/>
      <c r="K44" s="40">
        <f t="shared" si="0"/>
        <v>1900</v>
      </c>
    </row>
    <row r="45" spans="1:11" ht="18" customHeight="1" x14ac:dyDescent="0.25">
      <c r="A45" s="42"/>
      <c r="B45" s="42"/>
      <c r="C45" s="42"/>
      <c r="D45" s="42"/>
      <c r="E45" s="43"/>
      <c r="F45" s="43"/>
      <c r="G45" s="42"/>
      <c r="H45" s="42"/>
      <c r="I45" s="42"/>
      <c r="J45" s="42"/>
      <c r="K45" s="42">
        <f t="shared" si="0"/>
        <v>1900</v>
      </c>
    </row>
    <row r="46" spans="1:11" ht="18" customHeight="1" x14ac:dyDescent="0.25">
      <c r="A46" s="40"/>
      <c r="B46" s="40"/>
      <c r="C46" s="40"/>
      <c r="D46" s="40"/>
      <c r="E46" s="41"/>
      <c r="F46" s="41"/>
      <c r="G46" s="40"/>
      <c r="H46" s="40"/>
      <c r="I46" s="40"/>
      <c r="J46" s="40"/>
      <c r="K46" s="40">
        <f t="shared" si="0"/>
        <v>1900</v>
      </c>
    </row>
    <row r="47" spans="1:11" ht="18" customHeight="1" x14ac:dyDescent="0.25">
      <c r="A47" s="42"/>
      <c r="B47" s="42"/>
      <c r="C47" s="42"/>
      <c r="D47" s="42"/>
      <c r="E47" s="43"/>
      <c r="F47" s="43"/>
      <c r="G47" s="42"/>
      <c r="H47" s="42"/>
      <c r="I47" s="42"/>
      <c r="J47" s="42"/>
      <c r="K47" s="42">
        <f t="shared" si="0"/>
        <v>1900</v>
      </c>
    </row>
    <row r="48" spans="1:11" ht="18" customHeight="1" x14ac:dyDescent="0.25">
      <c r="A48" s="40"/>
      <c r="B48" s="40"/>
      <c r="C48" s="40"/>
      <c r="D48" s="40"/>
      <c r="E48" s="41"/>
      <c r="F48" s="41"/>
      <c r="G48" s="40"/>
      <c r="H48" s="40"/>
      <c r="I48" s="40"/>
      <c r="J48" s="40"/>
      <c r="K48" s="40">
        <f t="shared" si="0"/>
        <v>1900</v>
      </c>
    </row>
    <row r="49" spans="1:11" ht="18" customHeight="1" x14ac:dyDescent="0.25">
      <c r="A49" s="42"/>
      <c r="B49" s="42"/>
      <c r="C49" s="42"/>
      <c r="D49" s="42"/>
      <c r="E49" s="43"/>
      <c r="F49" s="43"/>
      <c r="G49" s="42"/>
      <c r="H49" s="42"/>
      <c r="I49" s="42"/>
      <c r="J49" s="42"/>
      <c r="K49" s="42">
        <f t="shared" si="0"/>
        <v>1900</v>
      </c>
    </row>
    <row r="50" spans="1:11" ht="18" customHeight="1" x14ac:dyDescent="0.25">
      <c r="A50" s="40"/>
      <c r="B50" s="40"/>
      <c r="C50" s="40"/>
      <c r="D50" s="40"/>
      <c r="E50" s="41"/>
      <c r="F50" s="41"/>
      <c r="G50" s="40"/>
      <c r="H50" s="40"/>
      <c r="I50" s="40"/>
      <c r="J50" s="40"/>
      <c r="K50" s="40">
        <f t="shared" si="0"/>
        <v>1900</v>
      </c>
    </row>
    <row r="51" spans="1:11" ht="18" customHeight="1" x14ac:dyDescent="0.25">
      <c r="A51" s="42"/>
      <c r="B51" s="42"/>
      <c r="C51" s="42"/>
      <c r="D51" s="42"/>
      <c r="E51" s="43"/>
      <c r="F51" s="43"/>
      <c r="G51" s="42"/>
      <c r="H51" s="42"/>
      <c r="I51" s="42"/>
      <c r="J51" s="42"/>
      <c r="K51" s="42">
        <f t="shared" si="0"/>
        <v>1900</v>
      </c>
    </row>
    <row r="52" spans="1:11" ht="18" customHeight="1" x14ac:dyDescent="0.25">
      <c r="A52" s="40"/>
      <c r="B52" s="40"/>
      <c r="C52" s="40"/>
      <c r="D52" s="40"/>
      <c r="E52" s="41"/>
      <c r="F52" s="41"/>
      <c r="G52" s="40"/>
      <c r="H52" s="40"/>
      <c r="I52" s="40"/>
      <c r="J52" s="40"/>
      <c r="K52" s="40">
        <f t="shared" si="0"/>
        <v>1900</v>
      </c>
    </row>
    <row r="53" spans="1:11" ht="18" customHeight="1" x14ac:dyDescent="0.25">
      <c r="A53" s="42"/>
      <c r="B53" s="42"/>
      <c r="C53" s="42"/>
      <c r="D53" s="42"/>
      <c r="E53" s="43"/>
      <c r="F53" s="43"/>
      <c r="G53" s="42"/>
      <c r="H53" s="42"/>
      <c r="I53" s="42"/>
      <c r="J53" s="42"/>
      <c r="K53" s="42">
        <f t="shared" si="0"/>
        <v>1900</v>
      </c>
    </row>
    <row r="54" spans="1:11" ht="18" customHeight="1" x14ac:dyDescent="0.25">
      <c r="A54" s="40"/>
      <c r="B54" s="40"/>
      <c r="C54" s="40"/>
      <c r="D54" s="40"/>
      <c r="E54" s="41"/>
      <c r="F54" s="41"/>
      <c r="G54" s="40"/>
      <c r="H54" s="40"/>
      <c r="I54" s="40"/>
      <c r="J54" s="40"/>
      <c r="K54" s="40">
        <f t="shared" si="0"/>
        <v>1900</v>
      </c>
    </row>
    <row r="55" spans="1:11" ht="18" customHeight="1" x14ac:dyDescent="0.25">
      <c r="A55" s="42"/>
      <c r="B55" s="42"/>
      <c r="C55" s="42"/>
      <c r="D55" s="42"/>
      <c r="E55" s="43"/>
      <c r="F55" s="43"/>
      <c r="G55" s="42"/>
      <c r="H55" s="42"/>
      <c r="I55" s="42"/>
      <c r="J55" s="42"/>
      <c r="K55" s="42">
        <f t="shared" si="0"/>
        <v>1900</v>
      </c>
    </row>
    <row r="56" spans="1:11" ht="18" customHeight="1" x14ac:dyDescent="0.25">
      <c r="A56" s="40"/>
      <c r="B56" s="40"/>
      <c r="C56" s="40"/>
      <c r="D56" s="40"/>
      <c r="E56" s="41"/>
      <c r="F56" s="41"/>
      <c r="G56" s="40"/>
      <c r="H56" s="40"/>
      <c r="I56" s="40"/>
      <c r="J56" s="40"/>
      <c r="K56" s="40">
        <f t="shared" si="0"/>
        <v>1900</v>
      </c>
    </row>
    <row r="57" spans="1:11" ht="18" customHeight="1" x14ac:dyDescent="0.25">
      <c r="A57" s="42"/>
      <c r="B57" s="42"/>
      <c r="C57" s="42"/>
      <c r="D57" s="42"/>
      <c r="E57" s="43"/>
      <c r="F57" s="43"/>
      <c r="G57" s="42"/>
      <c r="H57" s="42"/>
      <c r="I57" s="42"/>
      <c r="J57" s="42"/>
      <c r="K57" s="42">
        <f t="shared" si="0"/>
        <v>1900</v>
      </c>
    </row>
    <row r="58" spans="1:11" ht="18" customHeight="1" x14ac:dyDescent="0.25">
      <c r="A58" s="40"/>
      <c r="B58" s="40"/>
      <c r="C58" s="40"/>
      <c r="D58" s="40"/>
      <c r="E58" s="41"/>
      <c r="F58" s="41"/>
      <c r="G58" s="40"/>
      <c r="H58" s="40"/>
      <c r="I58" s="40"/>
      <c r="J58" s="40"/>
      <c r="K58" s="40">
        <f t="shared" si="0"/>
        <v>1900</v>
      </c>
    </row>
    <row r="59" spans="1:11" ht="18" customHeight="1" x14ac:dyDescent="0.25">
      <c r="A59" s="42"/>
      <c r="B59" s="42"/>
      <c r="C59" s="42"/>
      <c r="D59" s="42"/>
      <c r="E59" s="43"/>
      <c r="F59" s="43"/>
      <c r="G59" s="42"/>
      <c r="H59" s="42"/>
      <c r="I59" s="42"/>
      <c r="J59" s="42"/>
      <c r="K59" s="42">
        <f t="shared" si="0"/>
        <v>1900</v>
      </c>
    </row>
    <row r="60" spans="1:11" ht="18" customHeight="1" x14ac:dyDescent="0.25">
      <c r="A60" s="40"/>
      <c r="B60" s="40"/>
      <c r="C60" s="40"/>
      <c r="D60" s="40"/>
      <c r="E60" s="41"/>
      <c r="F60" s="41"/>
      <c r="G60" s="40"/>
      <c r="H60" s="40"/>
      <c r="I60" s="40"/>
      <c r="J60" s="40"/>
      <c r="K60" s="40">
        <f t="shared" si="0"/>
        <v>1900</v>
      </c>
    </row>
    <row r="61" spans="1:11" ht="18" customHeight="1" x14ac:dyDescent="0.25">
      <c r="A61" s="42"/>
      <c r="B61" s="42"/>
      <c r="C61" s="42"/>
      <c r="D61" s="42"/>
      <c r="E61" s="43"/>
      <c r="F61" s="43"/>
      <c r="G61" s="42"/>
      <c r="H61" s="42"/>
      <c r="I61" s="42"/>
      <c r="J61" s="42"/>
      <c r="K61" s="42">
        <f t="shared" si="0"/>
        <v>1900</v>
      </c>
    </row>
    <row r="62" spans="1:11" ht="18" customHeight="1" x14ac:dyDescent="0.25">
      <c r="A62" s="40"/>
      <c r="B62" s="40"/>
      <c r="C62" s="40"/>
      <c r="D62" s="40"/>
      <c r="E62" s="41"/>
      <c r="F62" s="41"/>
      <c r="G62" s="40"/>
      <c r="H62" s="40"/>
      <c r="I62" s="40"/>
      <c r="J62" s="40"/>
      <c r="K62" s="40">
        <f t="shared" si="0"/>
        <v>1900</v>
      </c>
    </row>
    <row r="63" spans="1:11" ht="18" customHeight="1" x14ac:dyDescent="0.25">
      <c r="A63" s="42"/>
      <c r="B63" s="42"/>
      <c r="C63" s="42"/>
      <c r="D63" s="42"/>
      <c r="E63" s="43"/>
      <c r="F63" s="43"/>
      <c r="G63" s="42"/>
      <c r="H63" s="42"/>
      <c r="I63" s="42"/>
      <c r="J63" s="42"/>
      <c r="K63" s="42">
        <f t="shared" si="0"/>
        <v>1900</v>
      </c>
    </row>
    <row r="64" spans="1:11" ht="18" customHeight="1" x14ac:dyDescent="0.25">
      <c r="A64" s="40"/>
      <c r="B64" s="40"/>
      <c r="C64" s="40"/>
      <c r="D64" s="40"/>
      <c r="E64" s="41"/>
      <c r="F64" s="41"/>
      <c r="G64" s="40"/>
      <c r="H64" s="40"/>
      <c r="I64" s="40"/>
      <c r="J64" s="40"/>
      <c r="K64" s="40">
        <f t="shared" si="0"/>
        <v>1900</v>
      </c>
    </row>
    <row r="65" spans="1:11" ht="18" customHeight="1" x14ac:dyDescent="0.25">
      <c r="A65" s="42"/>
      <c r="B65" s="42"/>
      <c r="C65" s="42"/>
      <c r="D65" s="42"/>
      <c r="E65" s="43"/>
      <c r="F65" s="43"/>
      <c r="G65" s="42"/>
      <c r="H65" s="42"/>
      <c r="I65" s="42"/>
      <c r="J65" s="42"/>
      <c r="K65" s="42">
        <f t="shared" si="0"/>
        <v>1900</v>
      </c>
    </row>
    <row r="66" spans="1:11" ht="18" customHeight="1" x14ac:dyDescent="0.25">
      <c r="A66" s="40"/>
      <c r="B66" s="40"/>
      <c r="C66" s="40"/>
      <c r="D66" s="40"/>
      <c r="E66" s="41"/>
      <c r="F66" s="41"/>
      <c r="G66" s="40"/>
      <c r="H66" s="40"/>
      <c r="I66" s="40"/>
      <c r="J66" s="40"/>
      <c r="K66" s="40">
        <f t="shared" si="0"/>
        <v>1900</v>
      </c>
    </row>
    <row r="67" spans="1:11" ht="18" customHeight="1" x14ac:dyDescent="0.25">
      <c r="A67" s="42"/>
      <c r="B67" s="42"/>
      <c r="C67" s="42"/>
      <c r="D67" s="42"/>
      <c r="E67" s="43"/>
      <c r="F67" s="43"/>
      <c r="G67" s="42"/>
      <c r="H67" s="42"/>
      <c r="I67" s="42"/>
      <c r="J67" s="42"/>
      <c r="K67" s="42">
        <f t="shared" si="0"/>
        <v>1900</v>
      </c>
    </row>
    <row r="68" spans="1:11" ht="18" customHeight="1" x14ac:dyDescent="0.25">
      <c r="A68" s="40"/>
      <c r="B68" s="40"/>
      <c r="C68" s="40"/>
      <c r="D68" s="40"/>
      <c r="E68" s="41"/>
      <c r="F68" s="41"/>
      <c r="G68" s="40"/>
      <c r="H68" s="40"/>
      <c r="I68" s="40"/>
      <c r="J68" s="40"/>
      <c r="K68" s="40">
        <f t="shared" ref="K68:K131" si="1">IFERROR(YEAR(D68),"")</f>
        <v>1900</v>
      </c>
    </row>
    <row r="69" spans="1:11" ht="18" customHeight="1" x14ac:dyDescent="0.25">
      <c r="A69" s="42"/>
      <c r="B69" s="42"/>
      <c r="C69" s="42"/>
      <c r="D69" s="42"/>
      <c r="E69" s="43"/>
      <c r="F69" s="43"/>
      <c r="G69" s="42"/>
      <c r="H69" s="42"/>
      <c r="I69" s="42"/>
      <c r="J69" s="42"/>
      <c r="K69" s="42">
        <f t="shared" si="1"/>
        <v>1900</v>
      </c>
    </row>
    <row r="70" spans="1:11" ht="18" customHeight="1" x14ac:dyDescent="0.25">
      <c r="A70" s="40"/>
      <c r="B70" s="40"/>
      <c r="C70" s="40"/>
      <c r="D70" s="40"/>
      <c r="E70" s="41"/>
      <c r="F70" s="41"/>
      <c r="G70" s="40"/>
      <c r="H70" s="40"/>
      <c r="I70" s="40"/>
      <c r="J70" s="40"/>
      <c r="K70" s="40">
        <f t="shared" si="1"/>
        <v>1900</v>
      </c>
    </row>
    <row r="71" spans="1:11" ht="18" customHeight="1" x14ac:dyDescent="0.25">
      <c r="A71" s="42"/>
      <c r="B71" s="42"/>
      <c r="C71" s="42"/>
      <c r="D71" s="42"/>
      <c r="E71" s="43"/>
      <c r="F71" s="43"/>
      <c r="G71" s="42"/>
      <c r="H71" s="42"/>
      <c r="I71" s="42"/>
      <c r="J71" s="42"/>
      <c r="K71" s="42">
        <f t="shared" si="1"/>
        <v>1900</v>
      </c>
    </row>
    <row r="72" spans="1:11" ht="18" customHeight="1" x14ac:dyDescent="0.25">
      <c r="A72" s="40"/>
      <c r="B72" s="40"/>
      <c r="C72" s="40"/>
      <c r="D72" s="40"/>
      <c r="E72" s="41"/>
      <c r="F72" s="41"/>
      <c r="G72" s="40"/>
      <c r="H72" s="40"/>
      <c r="I72" s="40"/>
      <c r="J72" s="40"/>
      <c r="K72" s="40">
        <f t="shared" si="1"/>
        <v>1900</v>
      </c>
    </row>
    <row r="73" spans="1:11" ht="18" customHeight="1" x14ac:dyDescent="0.25">
      <c r="A73" s="42"/>
      <c r="B73" s="42"/>
      <c r="C73" s="42"/>
      <c r="D73" s="42"/>
      <c r="E73" s="43"/>
      <c r="F73" s="43"/>
      <c r="G73" s="42"/>
      <c r="H73" s="42"/>
      <c r="I73" s="42"/>
      <c r="J73" s="42"/>
      <c r="K73" s="42">
        <f t="shared" si="1"/>
        <v>1900</v>
      </c>
    </row>
    <row r="74" spans="1:11" ht="18" customHeight="1" x14ac:dyDescent="0.25">
      <c r="A74" s="40"/>
      <c r="B74" s="40"/>
      <c r="C74" s="40"/>
      <c r="D74" s="40"/>
      <c r="E74" s="41"/>
      <c r="F74" s="41"/>
      <c r="G74" s="40"/>
      <c r="H74" s="40"/>
      <c r="I74" s="40"/>
      <c r="J74" s="40"/>
      <c r="K74" s="40">
        <f t="shared" si="1"/>
        <v>1900</v>
      </c>
    </row>
    <row r="75" spans="1:11" ht="18" customHeight="1" x14ac:dyDescent="0.25">
      <c r="A75" s="42"/>
      <c r="B75" s="42"/>
      <c r="C75" s="42"/>
      <c r="D75" s="42"/>
      <c r="E75" s="43"/>
      <c r="F75" s="43"/>
      <c r="G75" s="42"/>
      <c r="H75" s="42"/>
      <c r="I75" s="42"/>
      <c r="J75" s="42"/>
      <c r="K75" s="42">
        <f t="shared" si="1"/>
        <v>1900</v>
      </c>
    </row>
    <row r="76" spans="1:11" ht="18" customHeight="1" x14ac:dyDescent="0.25">
      <c r="A76" s="40"/>
      <c r="B76" s="40"/>
      <c r="C76" s="40"/>
      <c r="D76" s="40"/>
      <c r="E76" s="41"/>
      <c r="F76" s="41"/>
      <c r="G76" s="40"/>
      <c r="H76" s="40"/>
      <c r="I76" s="40"/>
      <c r="J76" s="40"/>
      <c r="K76" s="40">
        <f t="shared" si="1"/>
        <v>1900</v>
      </c>
    </row>
    <row r="77" spans="1:11" ht="18" customHeight="1" x14ac:dyDescent="0.25">
      <c r="A77" s="42"/>
      <c r="B77" s="42"/>
      <c r="C77" s="42"/>
      <c r="D77" s="42"/>
      <c r="E77" s="43"/>
      <c r="F77" s="43"/>
      <c r="G77" s="42"/>
      <c r="H77" s="42"/>
      <c r="I77" s="42"/>
      <c r="J77" s="42"/>
      <c r="K77" s="42">
        <f t="shared" si="1"/>
        <v>1900</v>
      </c>
    </row>
    <row r="78" spans="1:11" ht="18" customHeight="1" x14ac:dyDescent="0.25">
      <c r="A78" s="40"/>
      <c r="B78" s="40"/>
      <c r="C78" s="40"/>
      <c r="D78" s="40"/>
      <c r="E78" s="41"/>
      <c r="F78" s="41"/>
      <c r="G78" s="40"/>
      <c r="H78" s="40"/>
      <c r="I78" s="40"/>
      <c r="J78" s="40"/>
      <c r="K78" s="40">
        <f t="shared" si="1"/>
        <v>1900</v>
      </c>
    </row>
    <row r="79" spans="1:11" ht="18" customHeight="1" x14ac:dyDescent="0.25">
      <c r="A79" s="42"/>
      <c r="B79" s="42"/>
      <c r="C79" s="42"/>
      <c r="D79" s="42"/>
      <c r="E79" s="43"/>
      <c r="F79" s="43"/>
      <c r="G79" s="42"/>
      <c r="H79" s="42"/>
      <c r="I79" s="42"/>
      <c r="J79" s="42"/>
      <c r="K79" s="42">
        <f t="shared" si="1"/>
        <v>1900</v>
      </c>
    </row>
    <row r="80" spans="1:11" ht="18" customHeight="1" x14ac:dyDescent="0.25">
      <c r="A80" s="40"/>
      <c r="B80" s="40"/>
      <c r="C80" s="40"/>
      <c r="D80" s="40"/>
      <c r="E80" s="41"/>
      <c r="F80" s="41"/>
      <c r="G80" s="40"/>
      <c r="H80" s="40"/>
      <c r="I80" s="40"/>
      <c r="J80" s="40"/>
      <c r="K80" s="40">
        <f t="shared" si="1"/>
        <v>1900</v>
      </c>
    </row>
    <row r="81" spans="1:11" ht="18" customHeight="1" x14ac:dyDescent="0.25">
      <c r="A81" s="42"/>
      <c r="B81" s="42"/>
      <c r="C81" s="42"/>
      <c r="D81" s="42"/>
      <c r="E81" s="43"/>
      <c r="F81" s="43"/>
      <c r="G81" s="42"/>
      <c r="H81" s="42"/>
      <c r="I81" s="42"/>
      <c r="J81" s="42"/>
      <c r="K81" s="42">
        <f t="shared" si="1"/>
        <v>1900</v>
      </c>
    </row>
    <row r="82" spans="1:11" ht="18" customHeight="1" x14ac:dyDescent="0.25">
      <c r="A82" s="40"/>
      <c r="B82" s="40"/>
      <c r="C82" s="40"/>
      <c r="D82" s="40"/>
      <c r="E82" s="41"/>
      <c r="F82" s="41"/>
      <c r="G82" s="40"/>
      <c r="H82" s="40"/>
      <c r="I82" s="40"/>
      <c r="J82" s="40"/>
      <c r="K82" s="40">
        <f t="shared" si="1"/>
        <v>1900</v>
      </c>
    </row>
    <row r="83" spans="1:11" ht="18" customHeight="1" x14ac:dyDescent="0.25">
      <c r="A83" s="42"/>
      <c r="B83" s="42"/>
      <c r="C83" s="42"/>
      <c r="D83" s="42"/>
      <c r="E83" s="43"/>
      <c r="F83" s="43"/>
      <c r="G83" s="42"/>
      <c r="H83" s="42"/>
      <c r="I83" s="42"/>
      <c r="J83" s="42"/>
      <c r="K83" s="42">
        <f t="shared" si="1"/>
        <v>1900</v>
      </c>
    </row>
    <row r="84" spans="1:11" ht="18" customHeight="1" x14ac:dyDescent="0.25">
      <c r="A84" s="40"/>
      <c r="B84" s="40"/>
      <c r="C84" s="40"/>
      <c r="D84" s="40"/>
      <c r="E84" s="41"/>
      <c r="F84" s="41"/>
      <c r="G84" s="40"/>
      <c r="H84" s="40"/>
      <c r="I84" s="40"/>
      <c r="J84" s="40"/>
      <c r="K84" s="40">
        <f t="shared" si="1"/>
        <v>1900</v>
      </c>
    </row>
    <row r="85" spans="1:11" ht="18" customHeight="1" x14ac:dyDescent="0.25">
      <c r="A85" s="42"/>
      <c r="B85" s="42"/>
      <c r="C85" s="42"/>
      <c r="D85" s="42"/>
      <c r="E85" s="43"/>
      <c r="F85" s="43"/>
      <c r="G85" s="42"/>
      <c r="H85" s="42"/>
      <c r="I85" s="42"/>
      <c r="J85" s="42"/>
      <c r="K85" s="42">
        <f t="shared" si="1"/>
        <v>1900</v>
      </c>
    </row>
    <row r="86" spans="1:11" ht="18" customHeight="1" x14ac:dyDescent="0.25">
      <c r="A86" s="40"/>
      <c r="B86" s="40"/>
      <c r="C86" s="40"/>
      <c r="D86" s="40"/>
      <c r="E86" s="41"/>
      <c r="F86" s="41"/>
      <c r="G86" s="40"/>
      <c r="H86" s="40"/>
      <c r="I86" s="40"/>
      <c r="J86" s="40"/>
      <c r="K86" s="40">
        <f t="shared" si="1"/>
        <v>1900</v>
      </c>
    </row>
    <row r="87" spans="1:11" ht="18" customHeight="1" x14ac:dyDescent="0.25">
      <c r="A87" s="42"/>
      <c r="B87" s="42"/>
      <c r="C87" s="42"/>
      <c r="D87" s="42"/>
      <c r="E87" s="43"/>
      <c r="F87" s="43"/>
      <c r="G87" s="42"/>
      <c r="H87" s="42"/>
      <c r="I87" s="42"/>
      <c r="J87" s="42"/>
      <c r="K87" s="42">
        <f t="shared" si="1"/>
        <v>1900</v>
      </c>
    </row>
    <row r="88" spans="1:11" ht="18" customHeight="1" x14ac:dyDescent="0.25">
      <c r="A88" s="40"/>
      <c r="B88" s="40"/>
      <c r="C88" s="40"/>
      <c r="D88" s="40"/>
      <c r="E88" s="41"/>
      <c r="F88" s="41"/>
      <c r="G88" s="40"/>
      <c r="H88" s="40"/>
      <c r="I88" s="40"/>
      <c r="J88" s="40"/>
      <c r="K88" s="40">
        <f t="shared" si="1"/>
        <v>1900</v>
      </c>
    </row>
    <row r="89" spans="1:11" ht="18" customHeight="1" x14ac:dyDescent="0.25">
      <c r="A89" s="42"/>
      <c r="B89" s="42"/>
      <c r="C89" s="42"/>
      <c r="D89" s="42"/>
      <c r="E89" s="43"/>
      <c r="F89" s="43"/>
      <c r="G89" s="42"/>
      <c r="H89" s="42"/>
      <c r="I89" s="42"/>
      <c r="J89" s="42"/>
      <c r="K89" s="42">
        <f t="shared" si="1"/>
        <v>1900</v>
      </c>
    </row>
    <row r="90" spans="1:11" ht="18" customHeight="1" x14ac:dyDescent="0.25">
      <c r="A90" s="40"/>
      <c r="B90" s="40"/>
      <c r="C90" s="40"/>
      <c r="D90" s="40"/>
      <c r="E90" s="41"/>
      <c r="F90" s="41"/>
      <c r="G90" s="40"/>
      <c r="H90" s="40"/>
      <c r="I90" s="40"/>
      <c r="J90" s="40"/>
      <c r="K90" s="40">
        <f t="shared" si="1"/>
        <v>1900</v>
      </c>
    </row>
    <row r="91" spans="1:11" ht="18" customHeight="1" x14ac:dyDescent="0.25">
      <c r="A91" s="42"/>
      <c r="B91" s="42"/>
      <c r="C91" s="42"/>
      <c r="D91" s="42"/>
      <c r="E91" s="43"/>
      <c r="F91" s="43"/>
      <c r="G91" s="42"/>
      <c r="H91" s="42"/>
      <c r="I91" s="42"/>
      <c r="J91" s="42"/>
      <c r="K91" s="42">
        <f t="shared" si="1"/>
        <v>1900</v>
      </c>
    </row>
    <row r="92" spans="1:11" ht="18" customHeight="1" x14ac:dyDescent="0.25">
      <c r="A92" s="40"/>
      <c r="B92" s="40"/>
      <c r="C92" s="40"/>
      <c r="D92" s="40"/>
      <c r="E92" s="41"/>
      <c r="F92" s="41"/>
      <c r="G92" s="40"/>
      <c r="H92" s="40"/>
      <c r="I92" s="40"/>
      <c r="J92" s="40"/>
      <c r="K92" s="40">
        <f t="shared" si="1"/>
        <v>1900</v>
      </c>
    </row>
    <row r="93" spans="1:11" ht="18" customHeight="1" x14ac:dyDescent="0.25">
      <c r="A93" s="42"/>
      <c r="B93" s="42"/>
      <c r="C93" s="42"/>
      <c r="D93" s="42"/>
      <c r="E93" s="43"/>
      <c r="F93" s="43"/>
      <c r="G93" s="42"/>
      <c r="H93" s="42"/>
      <c r="I93" s="42"/>
      <c r="J93" s="42"/>
      <c r="K93" s="42">
        <f t="shared" si="1"/>
        <v>1900</v>
      </c>
    </row>
    <row r="94" spans="1:11" ht="18" customHeight="1" x14ac:dyDescent="0.25">
      <c r="A94" s="40"/>
      <c r="B94" s="40"/>
      <c r="C94" s="40"/>
      <c r="D94" s="40"/>
      <c r="E94" s="41"/>
      <c r="F94" s="41"/>
      <c r="G94" s="40"/>
      <c r="H94" s="40"/>
      <c r="I94" s="40"/>
      <c r="J94" s="40"/>
      <c r="K94" s="40">
        <f t="shared" si="1"/>
        <v>1900</v>
      </c>
    </row>
    <row r="95" spans="1:11" ht="18" customHeight="1" x14ac:dyDescent="0.25">
      <c r="A95" s="42"/>
      <c r="B95" s="42"/>
      <c r="C95" s="42"/>
      <c r="D95" s="42"/>
      <c r="E95" s="43"/>
      <c r="F95" s="43"/>
      <c r="G95" s="42"/>
      <c r="H95" s="42"/>
      <c r="I95" s="42"/>
      <c r="J95" s="42"/>
      <c r="K95" s="42">
        <f t="shared" si="1"/>
        <v>1900</v>
      </c>
    </row>
    <row r="96" spans="1:11" ht="18" customHeight="1" x14ac:dyDescent="0.25">
      <c r="A96" s="40"/>
      <c r="B96" s="40"/>
      <c r="C96" s="40"/>
      <c r="D96" s="40"/>
      <c r="E96" s="41"/>
      <c r="F96" s="41"/>
      <c r="G96" s="40"/>
      <c r="H96" s="40"/>
      <c r="I96" s="40"/>
      <c r="J96" s="40"/>
      <c r="K96" s="40">
        <f t="shared" si="1"/>
        <v>1900</v>
      </c>
    </row>
    <row r="97" spans="1:11" ht="18" customHeight="1" x14ac:dyDescent="0.25">
      <c r="A97" s="42"/>
      <c r="B97" s="42"/>
      <c r="C97" s="42"/>
      <c r="D97" s="42"/>
      <c r="E97" s="43"/>
      <c r="F97" s="43"/>
      <c r="G97" s="42"/>
      <c r="H97" s="42"/>
      <c r="I97" s="42"/>
      <c r="J97" s="42"/>
      <c r="K97" s="42">
        <f t="shared" si="1"/>
        <v>1900</v>
      </c>
    </row>
    <row r="98" spans="1:11" ht="18" customHeight="1" x14ac:dyDescent="0.25">
      <c r="A98" s="40"/>
      <c r="B98" s="40"/>
      <c r="C98" s="40"/>
      <c r="D98" s="40"/>
      <c r="E98" s="41"/>
      <c r="F98" s="41"/>
      <c r="G98" s="40"/>
      <c r="H98" s="40"/>
      <c r="I98" s="40"/>
      <c r="J98" s="40"/>
      <c r="K98" s="40">
        <f t="shared" si="1"/>
        <v>1900</v>
      </c>
    </row>
    <row r="99" spans="1:11" ht="18" customHeight="1" x14ac:dyDescent="0.25">
      <c r="A99" s="42"/>
      <c r="B99" s="42"/>
      <c r="C99" s="42"/>
      <c r="D99" s="42"/>
      <c r="E99" s="43"/>
      <c r="F99" s="43"/>
      <c r="G99" s="42"/>
      <c r="H99" s="42"/>
      <c r="I99" s="42"/>
      <c r="J99" s="42"/>
      <c r="K99" s="42">
        <f t="shared" si="1"/>
        <v>1900</v>
      </c>
    </row>
    <row r="100" spans="1:11" ht="18" customHeight="1" x14ac:dyDescent="0.25">
      <c r="A100" s="40"/>
      <c r="B100" s="40"/>
      <c r="C100" s="40"/>
      <c r="D100" s="40"/>
      <c r="E100" s="41"/>
      <c r="F100" s="41"/>
      <c r="G100" s="40"/>
      <c r="H100" s="40"/>
      <c r="I100" s="40"/>
      <c r="J100" s="40"/>
      <c r="K100" s="40">
        <f t="shared" si="1"/>
        <v>1900</v>
      </c>
    </row>
    <row r="101" spans="1:11" ht="18" customHeight="1" x14ac:dyDescent="0.25">
      <c r="A101" s="42"/>
      <c r="B101" s="42"/>
      <c r="C101" s="42"/>
      <c r="D101" s="42"/>
      <c r="E101" s="43"/>
      <c r="F101" s="43"/>
      <c r="G101" s="42"/>
      <c r="H101" s="42"/>
      <c r="I101" s="42"/>
      <c r="J101" s="42"/>
      <c r="K101" s="42">
        <f t="shared" si="1"/>
        <v>1900</v>
      </c>
    </row>
    <row r="102" spans="1:11" ht="18" customHeight="1" x14ac:dyDescent="0.25">
      <c r="A102" s="40"/>
      <c r="B102" s="40"/>
      <c r="C102" s="40"/>
      <c r="D102" s="40"/>
      <c r="E102" s="41"/>
      <c r="F102" s="41"/>
      <c r="G102" s="40"/>
      <c r="H102" s="40"/>
      <c r="I102" s="40"/>
      <c r="J102" s="40"/>
      <c r="K102" s="40">
        <f t="shared" si="1"/>
        <v>1900</v>
      </c>
    </row>
    <row r="103" spans="1:11" ht="18" customHeight="1" x14ac:dyDescent="0.25">
      <c r="A103" s="42"/>
      <c r="B103" s="42"/>
      <c r="C103" s="42"/>
      <c r="D103" s="42"/>
      <c r="E103" s="43"/>
      <c r="F103" s="43"/>
      <c r="G103" s="42"/>
      <c r="H103" s="42"/>
      <c r="I103" s="42"/>
      <c r="J103" s="42"/>
      <c r="K103" s="42">
        <f t="shared" si="1"/>
        <v>1900</v>
      </c>
    </row>
    <row r="104" spans="1:11" ht="18" customHeight="1" x14ac:dyDescent="0.25">
      <c r="A104" s="40"/>
      <c r="B104" s="40"/>
      <c r="C104" s="40"/>
      <c r="D104" s="40"/>
      <c r="E104" s="41"/>
      <c r="F104" s="41"/>
      <c r="G104" s="40"/>
      <c r="H104" s="40"/>
      <c r="I104" s="40"/>
      <c r="J104" s="40"/>
      <c r="K104" s="40">
        <f t="shared" si="1"/>
        <v>1900</v>
      </c>
    </row>
    <row r="105" spans="1:11" ht="18" customHeight="1" x14ac:dyDescent="0.25">
      <c r="A105" s="42"/>
      <c r="B105" s="42"/>
      <c r="C105" s="42"/>
      <c r="D105" s="42"/>
      <c r="E105" s="43"/>
      <c r="F105" s="43"/>
      <c r="G105" s="42"/>
      <c r="H105" s="42"/>
      <c r="I105" s="42"/>
      <c r="J105" s="42"/>
      <c r="K105" s="42">
        <f t="shared" si="1"/>
        <v>1900</v>
      </c>
    </row>
    <row r="106" spans="1:11" ht="18" customHeight="1" x14ac:dyDescent="0.25">
      <c r="A106" s="40"/>
      <c r="B106" s="40"/>
      <c r="C106" s="40"/>
      <c r="D106" s="40"/>
      <c r="E106" s="41"/>
      <c r="F106" s="41"/>
      <c r="G106" s="40"/>
      <c r="H106" s="40"/>
      <c r="I106" s="40"/>
      <c r="J106" s="40"/>
      <c r="K106" s="40">
        <f t="shared" si="1"/>
        <v>1900</v>
      </c>
    </row>
    <row r="107" spans="1:11" ht="18" customHeight="1" x14ac:dyDescent="0.25">
      <c r="A107" s="42"/>
      <c r="B107" s="42"/>
      <c r="C107" s="42"/>
      <c r="D107" s="42"/>
      <c r="E107" s="43"/>
      <c r="F107" s="43"/>
      <c r="G107" s="42"/>
      <c r="H107" s="42"/>
      <c r="I107" s="42"/>
      <c r="J107" s="42"/>
      <c r="K107" s="42">
        <f t="shared" si="1"/>
        <v>1900</v>
      </c>
    </row>
    <row r="108" spans="1:11" ht="18" customHeight="1" x14ac:dyDescent="0.25">
      <c r="A108" s="40"/>
      <c r="B108" s="40"/>
      <c r="C108" s="40"/>
      <c r="D108" s="40"/>
      <c r="E108" s="41"/>
      <c r="F108" s="41"/>
      <c r="G108" s="40"/>
      <c r="H108" s="40"/>
      <c r="I108" s="40"/>
      <c r="J108" s="40"/>
      <c r="K108" s="40">
        <f t="shared" si="1"/>
        <v>1900</v>
      </c>
    </row>
    <row r="109" spans="1:11" ht="18" customHeight="1" x14ac:dyDescent="0.25">
      <c r="A109" s="42"/>
      <c r="B109" s="42"/>
      <c r="C109" s="42"/>
      <c r="D109" s="42"/>
      <c r="E109" s="43"/>
      <c r="F109" s="43"/>
      <c r="G109" s="42"/>
      <c r="H109" s="42"/>
      <c r="I109" s="42"/>
      <c r="J109" s="42"/>
      <c r="K109" s="42">
        <f t="shared" si="1"/>
        <v>1900</v>
      </c>
    </row>
    <row r="110" spans="1:11" ht="18" customHeight="1" x14ac:dyDescent="0.25">
      <c r="A110" s="40"/>
      <c r="B110" s="40"/>
      <c r="C110" s="40"/>
      <c r="D110" s="40"/>
      <c r="E110" s="41"/>
      <c r="F110" s="41"/>
      <c r="G110" s="40"/>
      <c r="H110" s="40"/>
      <c r="I110" s="40"/>
      <c r="J110" s="40"/>
      <c r="K110" s="40">
        <f t="shared" si="1"/>
        <v>1900</v>
      </c>
    </row>
    <row r="111" spans="1:11" ht="18" customHeight="1" x14ac:dyDescent="0.25">
      <c r="A111" s="42"/>
      <c r="B111" s="42"/>
      <c r="C111" s="42"/>
      <c r="D111" s="42"/>
      <c r="E111" s="43"/>
      <c r="F111" s="43"/>
      <c r="G111" s="42"/>
      <c r="H111" s="42"/>
      <c r="I111" s="42"/>
      <c r="J111" s="42"/>
      <c r="K111" s="42">
        <f t="shared" si="1"/>
        <v>1900</v>
      </c>
    </row>
    <row r="112" spans="1:11" ht="18" customHeight="1" x14ac:dyDescent="0.25">
      <c r="A112" s="40"/>
      <c r="B112" s="40"/>
      <c r="C112" s="40"/>
      <c r="D112" s="40"/>
      <c r="E112" s="41"/>
      <c r="F112" s="41"/>
      <c r="G112" s="40"/>
      <c r="H112" s="40"/>
      <c r="I112" s="40"/>
      <c r="J112" s="40"/>
      <c r="K112" s="40">
        <f t="shared" si="1"/>
        <v>1900</v>
      </c>
    </row>
    <row r="113" spans="1:11" ht="18" customHeight="1" x14ac:dyDescent="0.25">
      <c r="A113" s="42"/>
      <c r="B113" s="42"/>
      <c r="C113" s="42"/>
      <c r="D113" s="42"/>
      <c r="E113" s="43"/>
      <c r="F113" s="43"/>
      <c r="G113" s="42"/>
      <c r="H113" s="42"/>
      <c r="I113" s="42"/>
      <c r="J113" s="42"/>
      <c r="K113" s="42">
        <f t="shared" si="1"/>
        <v>1900</v>
      </c>
    </row>
    <row r="114" spans="1:11" ht="18" customHeight="1" x14ac:dyDescent="0.25">
      <c r="A114" s="40"/>
      <c r="B114" s="40"/>
      <c r="C114" s="40"/>
      <c r="D114" s="40"/>
      <c r="E114" s="41"/>
      <c r="F114" s="41"/>
      <c r="G114" s="40"/>
      <c r="H114" s="40"/>
      <c r="I114" s="40"/>
      <c r="J114" s="40"/>
      <c r="K114" s="40">
        <f t="shared" si="1"/>
        <v>1900</v>
      </c>
    </row>
    <row r="115" spans="1:11" ht="18" customHeight="1" x14ac:dyDescent="0.25">
      <c r="A115" s="42"/>
      <c r="B115" s="42"/>
      <c r="C115" s="42"/>
      <c r="D115" s="42"/>
      <c r="E115" s="43"/>
      <c r="F115" s="43"/>
      <c r="G115" s="42"/>
      <c r="H115" s="42"/>
      <c r="I115" s="42"/>
      <c r="J115" s="42"/>
      <c r="K115" s="42">
        <f t="shared" si="1"/>
        <v>1900</v>
      </c>
    </row>
    <row r="116" spans="1:11" ht="18" customHeight="1" x14ac:dyDescent="0.25">
      <c r="A116" s="40"/>
      <c r="B116" s="40"/>
      <c r="C116" s="40"/>
      <c r="D116" s="40"/>
      <c r="E116" s="41"/>
      <c r="F116" s="41"/>
      <c r="G116" s="40"/>
      <c r="H116" s="40"/>
      <c r="I116" s="40"/>
      <c r="J116" s="40"/>
      <c r="K116" s="40">
        <f t="shared" si="1"/>
        <v>1900</v>
      </c>
    </row>
    <row r="117" spans="1:11" ht="18" customHeight="1" x14ac:dyDescent="0.25">
      <c r="A117" s="42"/>
      <c r="B117" s="42"/>
      <c r="C117" s="42"/>
      <c r="D117" s="42"/>
      <c r="E117" s="43"/>
      <c r="F117" s="43"/>
      <c r="G117" s="42"/>
      <c r="H117" s="42"/>
      <c r="I117" s="42"/>
      <c r="J117" s="42"/>
      <c r="K117" s="42">
        <f t="shared" si="1"/>
        <v>1900</v>
      </c>
    </row>
    <row r="118" spans="1:11" ht="18" customHeight="1" x14ac:dyDescent="0.25">
      <c r="A118" s="40"/>
      <c r="B118" s="40"/>
      <c r="C118" s="40"/>
      <c r="D118" s="40"/>
      <c r="E118" s="41"/>
      <c r="F118" s="41"/>
      <c r="G118" s="40"/>
      <c r="H118" s="40"/>
      <c r="I118" s="40"/>
      <c r="J118" s="40"/>
      <c r="K118" s="40">
        <f t="shared" si="1"/>
        <v>1900</v>
      </c>
    </row>
    <row r="119" spans="1:11" ht="18" customHeight="1" x14ac:dyDescent="0.25">
      <c r="A119" s="42"/>
      <c r="B119" s="42"/>
      <c r="C119" s="42"/>
      <c r="D119" s="42"/>
      <c r="E119" s="43"/>
      <c r="F119" s="43"/>
      <c r="G119" s="42"/>
      <c r="H119" s="42"/>
      <c r="I119" s="42"/>
      <c r="J119" s="42"/>
      <c r="K119" s="42">
        <f t="shared" si="1"/>
        <v>1900</v>
      </c>
    </row>
    <row r="120" spans="1:11" ht="18" customHeight="1" x14ac:dyDescent="0.25">
      <c r="A120" s="40"/>
      <c r="B120" s="40"/>
      <c r="C120" s="40"/>
      <c r="D120" s="40"/>
      <c r="E120" s="41"/>
      <c r="F120" s="41"/>
      <c r="G120" s="40"/>
      <c r="H120" s="40"/>
      <c r="I120" s="40"/>
      <c r="J120" s="40"/>
      <c r="K120" s="40">
        <f t="shared" si="1"/>
        <v>1900</v>
      </c>
    </row>
    <row r="121" spans="1:11" ht="18" customHeight="1" x14ac:dyDescent="0.25">
      <c r="A121" s="42"/>
      <c r="B121" s="42"/>
      <c r="C121" s="42"/>
      <c r="D121" s="42"/>
      <c r="E121" s="43"/>
      <c r="F121" s="43"/>
      <c r="G121" s="42"/>
      <c r="H121" s="42"/>
      <c r="I121" s="42"/>
      <c r="J121" s="42"/>
      <c r="K121" s="42">
        <f t="shared" si="1"/>
        <v>1900</v>
      </c>
    </row>
    <row r="122" spans="1:11" ht="18" customHeight="1" x14ac:dyDescent="0.25">
      <c r="A122" s="40"/>
      <c r="B122" s="40"/>
      <c r="C122" s="40"/>
      <c r="D122" s="40"/>
      <c r="E122" s="41"/>
      <c r="F122" s="41"/>
      <c r="G122" s="40"/>
      <c r="H122" s="40"/>
      <c r="I122" s="40"/>
      <c r="J122" s="40"/>
      <c r="K122" s="40">
        <f t="shared" si="1"/>
        <v>1900</v>
      </c>
    </row>
    <row r="123" spans="1:11" ht="18" customHeight="1" x14ac:dyDescent="0.25">
      <c r="A123" s="42"/>
      <c r="B123" s="42"/>
      <c r="C123" s="42"/>
      <c r="D123" s="42"/>
      <c r="E123" s="43"/>
      <c r="F123" s="43"/>
      <c r="G123" s="42"/>
      <c r="H123" s="42"/>
      <c r="I123" s="42"/>
      <c r="J123" s="42"/>
      <c r="K123" s="42">
        <f t="shared" si="1"/>
        <v>1900</v>
      </c>
    </row>
    <row r="124" spans="1:11" ht="18" customHeight="1" x14ac:dyDescent="0.25">
      <c r="A124" s="40"/>
      <c r="B124" s="40"/>
      <c r="C124" s="40"/>
      <c r="D124" s="40"/>
      <c r="E124" s="41"/>
      <c r="F124" s="41"/>
      <c r="G124" s="40"/>
      <c r="H124" s="40"/>
      <c r="I124" s="40"/>
      <c r="J124" s="40"/>
      <c r="K124" s="40">
        <f t="shared" si="1"/>
        <v>1900</v>
      </c>
    </row>
    <row r="125" spans="1:11" ht="18" customHeight="1" x14ac:dyDescent="0.25">
      <c r="A125" s="42"/>
      <c r="B125" s="42"/>
      <c r="C125" s="42"/>
      <c r="D125" s="42"/>
      <c r="E125" s="43"/>
      <c r="F125" s="43"/>
      <c r="G125" s="42"/>
      <c r="H125" s="42"/>
      <c r="I125" s="42"/>
      <c r="J125" s="42"/>
      <c r="K125" s="42">
        <f t="shared" si="1"/>
        <v>1900</v>
      </c>
    </row>
    <row r="126" spans="1:11" ht="18" customHeight="1" x14ac:dyDescent="0.25">
      <c r="A126" s="40"/>
      <c r="B126" s="40"/>
      <c r="C126" s="40"/>
      <c r="D126" s="40"/>
      <c r="E126" s="41"/>
      <c r="F126" s="41"/>
      <c r="G126" s="40"/>
      <c r="H126" s="40"/>
      <c r="I126" s="40"/>
      <c r="J126" s="40"/>
      <c r="K126" s="40">
        <f t="shared" si="1"/>
        <v>1900</v>
      </c>
    </row>
    <row r="127" spans="1:11" ht="18" customHeight="1" x14ac:dyDescent="0.25">
      <c r="A127" s="42"/>
      <c r="B127" s="42"/>
      <c r="C127" s="42"/>
      <c r="D127" s="42"/>
      <c r="E127" s="43"/>
      <c r="F127" s="43"/>
      <c r="G127" s="42"/>
      <c r="H127" s="42"/>
      <c r="I127" s="42"/>
      <c r="J127" s="42"/>
      <c r="K127" s="42">
        <f t="shared" si="1"/>
        <v>1900</v>
      </c>
    </row>
    <row r="128" spans="1:11" ht="18" customHeight="1" x14ac:dyDescent="0.25">
      <c r="A128" s="40"/>
      <c r="B128" s="40"/>
      <c r="C128" s="40"/>
      <c r="D128" s="40"/>
      <c r="E128" s="41"/>
      <c r="F128" s="41"/>
      <c r="G128" s="40"/>
      <c r="H128" s="40"/>
      <c r="I128" s="40"/>
      <c r="J128" s="40"/>
      <c r="K128" s="40">
        <f t="shared" si="1"/>
        <v>1900</v>
      </c>
    </row>
    <row r="129" spans="1:11" ht="18" customHeight="1" x14ac:dyDescent="0.25">
      <c r="A129" s="42"/>
      <c r="B129" s="42"/>
      <c r="C129" s="42"/>
      <c r="D129" s="42"/>
      <c r="E129" s="43"/>
      <c r="F129" s="43"/>
      <c r="G129" s="42"/>
      <c r="H129" s="42"/>
      <c r="I129" s="42"/>
      <c r="J129" s="42"/>
      <c r="K129" s="42">
        <f t="shared" si="1"/>
        <v>1900</v>
      </c>
    </row>
    <row r="130" spans="1:11" ht="18" customHeight="1" x14ac:dyDescent="0.25">
      <c r="A130" s="40"/>
      <c r="B130" s="40"/>
      <c r="C130" s="40"/>
      <c r="D130" s="40"/>
      <c r="E130" s="41"/>
      <c r="F130" s="41"/>
      <c r="G130" s="40"/>
      <c r="H130" s="40"/>
      <c r="I130" s="40"/>
      <c r="J130" s="40"/>
      <c r="K130" s="40">
        <f t="shared" si="1"/>
        <v>1900</v>
      </c>
    </row>
    <row r="131" spans="1:11" ht="18" customHeight="1" x14ac:dyDescent="0.25">
      <c r="A131" s="42"/>
      <c r="B131" s="42"/>
      <c r="C131" s="42"/>
      <c r="D131" s="42"/>
      <c r="E131" s="43"/>
      <c r="F131" s="43"/>
      <c r="G131" s="42"/>
      <c r="H131" s="42"/>
      <c r="I131" s="42"/>
      <c r="J131" s="42"/>
      <c r="K131" s="42">
        <f t="shared" si="1"/>
        <v>1900</v>
      </c>
    </row>
    <row r="132" spans="1:11" ht="18" customHeight="1" x14ac:dyDescent="0.25">
      <c r="A132" s="40"/>
      <c r="B132" s="40"/>
      <c r="C132" s="40"/>
      <c r="D132" s="40"/>
      <c r="E132" s="41"/>
      <c r="F132" s="41"/>
      <c r="G132" s="40"/>
      <c r="H132" s="40"/>
      <c r="I132" s="40"/>
      <c r="J132" s="40"/>
      <c r="K132" s="40">
        <f t="shared" ref="K132:K195" si="2">IFERROR(YEAR(D132),"")</f>
        <v>1900</v>
      </c>
    </row>
    <row r="133" spans="1:11" ht="18" customHeight="1" x14ac:dyDescent="0.25">
      <c r="A133" s="42"/>
      <c r="B133" s="42"/>
      <c r="C133" s="42"/>
      <c r="D133" s="42"/>
      <c r="E133" s="43"/>
      <c r="F133" s="43"/>
      <c r="G133" s="42"/>
      <c r="H133" s="42"/>
      <c r="I133" s="42"/>
      <c r="J133" s="42"/>
      <c r="K133" s="42">
        <f t="shared" si="2"/>
        <v>1900</v>
      </c>
    </row>
    <row r="134" spans="1:11" ht="18" customHeight="1" x14ac:dyDescent="0.25">
      <c r="A134" s="40"/>
      <c r="B134" s="40"/>
      <c r="C134" s="40"/>
      <c r="D134" s="40"/>
      <c r="E134" s="41"/>
      <c r="F134" s="41"/>
      <c r="G134" s="40"/>
      <c r="H134" s="40"/>
      <c r="I134" s="40"/>
      <c r="J134" s="40"/>
      <c r="K134" s="40">
        <f t="shared" si="2"/>
        <v>1900</v>
      </c>
    </row>
    <row r="135" spans="1:11" ht="18" customHeight="1" x14ac:dyDescent="0.25">
      <c r="A135" s="42"/>
      <c r="B135" s="42"/>
      <c r="C135" s="42"/>
      <c r="D135" s="42"/>
      <c r="E135" s="43"/>
      <c r="F135" s="43"/>
      <c r="G135" s="42"/>
      <c r="H135" s="42"/>
      <c r="I135" s="42"/>
      <c r="J135" s="42"/>
      <c r="K135" s="42">
        <f t="shared" si="2"/>
        <v>1900</v>
      </c>
    </row>
    <row r="136" spans="1:11" ht="18" customHeight="1" x14ac:dyDescent="0.25">
      <c r="A136" s="40"/>
      <c r="B136" s="40"/>
      <c r="C136" s="40"/>
      <c r="D136" s="40"/>
      <c r="E136" s="41"/>
      <c r="F136" s="41"/>
      <c r="G136" s="40"/>
      <c r="H136" s="40"/>
      <c r="I136" s="40"/>
      <c r="J136" s="40"/>
      <c r="K136" s="40">
        <f t="shared" si="2"/>
        <v>1900</v>
      </c>
    </row>
    <row r="137" spans="1:11" ht="18" customHeight="1" x14ac:dyDescent="0.25">
      <c r="A137" s="42"/>
      <c r="B137" s="42"/>
      <c r="C137" s="42"/>
      <c r="D137" s="42"/>
      <c r="E137" s="43"/>
      <c r="F137" s="43"/>
      <c r="G137" s="42"/>
      <c r="H137" s="42"/>
      <c r="I137" s="42"/>
      <c r="J137" s="42"/>
      <c r="K137" s="42">
        <f t="shared" si="2"/>
        <v>1900</v>
      </c>
    </row>
    <row r="138" spans="1:11" ht="18" customHeight="1" x14ac:dyDescent="0.25">
      <c r="A138" s="40"/>
      <c r="B138" s="40"/>
      <c r="C138" s="40"/>
      <c r="D138" s="40"/>
      <c r="E138" s="41"/>
      <c r="F138" s="41"/>
      <c r="G138" s="40"/>
      <c r="H138" s="40"/>
      <c r="I138" s="40"/>
      <c r="J138" s="40"/>
      <c r="K138" s="40">
        <f t="shared" si="2"/>
        <v>1900</v>
      </c>
    </row>
    <row r="139" spans="1:11" ht="18" customHeight="1" x14ac:dyDescent="0.25">
      <c r="A139" s="42"/>
      <c r="B139" s="42"/>
      <c r="C139" s="42"/>
      <c r="D139" s="42"/>
      <c r="E139" s="43"/>
      <c r="F139" s="43"/>
      <c r="G139" s="42"/>
      <c r="H139" s="42"/>
      <c r="I139" s="42"/>
      <c r="J139" s="42"/>
      <c r="K139" s="42">
        <f t="shared" si="2"/>
        <v>1900</v>
      </c>
    </row>
    <row r="140" spans="1:11" ht="18" customHeight="1" x14ac:dyDescent="0.25">
      <c r="A140" s="40"/>
      <c r="B140" s="40"/>
      <c r="C140" s="40"/>
      <c r="D140" s="40"/>
      <c r="E140" s="41"/>
      <c r="F140" s="41"/>
      <c r="G140" s="40"/>
      <c r="H140" s="40"/>
      <c r="I140" s="40"/>
      <c r="J140" s="40"/>
      <c r="K140" s="40">
        <f t="shared" si="2"/>
        <v>1900</v>
      </c>
    </row>
    <row r="141" spans="1:11" ht="18" customHeight="1" x14ac:dyDescent="0.25">
      <c r="A141" s="42"/>
      <c r="B141" s="42"/>
      <c r="C141" s="42"/>
      <c r="D141" s="42"/>
      <c r="E141" s="43"/>
      <c r="F141" s="43"/>
      <c r="G141" s="42"/>
      <c r="H141" s="42"/>
      <c r="I141" s="42"/>
      <c r="J141" s="42"/>
      <c r="K141" s="42">
        <f t="shared" si="2"/>
        <v>1900</v>
      </c>
    </row>
    <row r="142" spans="1:11" ht="18" customHeight="1" x14ac:dyDescent="0.25">
      <c r="A142" s="40"/>
      <c r="B142" s="40"/>
      <c r="C142" s="40"/>
      <c r="D142" s="40"/>
      <c r="E142" s="41"/>
      <c r="F142" s="41"/>
      <c r="G142" s="40"/>
      <c r="H142" s="40"/>
      <c r="I142" s="40"/>
      <c r="J142" s="40"/>
      <c r="K142" s="40">
        <f t="shared" si="2"/>
        <v>1900</v>
      </c>
    </row>
    <row r="143" spans="1:11" ht="18" customHeight="1" x14ac:dyDescent="0.25">
      <c r="A143" s="42"/>
      <c r="B143" s="42"/>
      <c r="C143" s="42"/>
      <c r="D143" s="42"/>
      <c r="E143" s="43"/>
      <c r="F143" s="43"/>
      <c r="G143" s="42"/>
      <c r="H143" s="42"/>
      <c r="I143" s="42"/>
      <c r="J143" s="42"/>
      <c r="K143" s="42">
        <f t="shared" si="2"/>
        <v>1900</v>
      </c>
    </row>
    <row r="144" spans="1:11" ht="18" customHeight="1" x14ac:dyDescent="0.25">
      <c r="A144" s="40"/>
      <c r="B144" s="40"/>
      <c r="C144" s="40"/>
      <c r="D144" s="40"/>
      <c r="E144" s="41"/>
      <c r="F144" s="41"/>
      <c r="G144" s="40"/>
      <c r="H144" s="40"/>
      <c r="I144" s="40"/>
      <c r="J144" s="40"/>
      <c r="K144" s="40">
        <f t="shared" si="2"/>
        <v>1900</v>
      </c>
    </row>
    <row r="145" spans="1:11" ht="18" customHeight="1" x14ac:dyDescent="0.25">
      <c r="A145" s="42"/>
      <c r="B145" s="42"/>
      <c r="C145" s="42"/>
      <c r="D145" s="42"/>
      <c r="E145" s="43"/>
      <c r="F145" s="43"/>
      <c r="G145" s="42"/>
      <c r="H145" s="42"/>
      <c r="I145" s="42"/>
      <c r="J145" s="42"/>
      <c r="K145" s="42">
        <f t="shared" si="2"/>
        <v>1900</v>
      </c>
    </row>
    <row r="146" spans="1:11" ht="18" customHeight="1" x14ac:dyDescent="0.25">
      <c r="A146" s="40"/>
      <c r="B146" s="40"/>
      <c r="C146" s="40"/>
      <c r="D146" s="40"/>
      <c r="E146" s="41"/>
      <c r="F146" s="41"/>
      <c r="G146" s="40"/>
      <c r="H146" s="40"/>
      <c r="I146" s="40"/>
      <c r="J146" s="40"/>
      <c r="K146" s="40">
        <f t="shared" si="2"/>
        <v>1900</v>
      </c>
    </row>
    <row r="147" spans="1:11" ht="18" customHeight="1" x14ac:dyDescent="0.25">
      <c r="A147" s="42"/>
      <c r="B147" s="42"/>
      <c r="C147" s="42"/>
      <c r="D147" s="42"/>
      <c r="E147" s="43"/>
      <c r="F147" s="43"/>
      <c r="G147" s="42"/>
      <c r="H147" s="42"/>
      <c r="I147" s="42"/>
      <c r="J147" s="42"/>
      <c r="K147" s="42">
        <f t="shared" si="2"/>
        <v>1900</v>
      </c>
    </row>
    <row r="148" spans="1:11" ht="18" customHeight="1" x14ac:dyDescent="0.25">
      <c r="A148" s="40"/>
      <c r="B148" s="40"/>
      <c r="C148" s="40"/>
      <c r="D148" s="40"/>
      <c r="E148" s="41"/>
      <c r="F148" s="41"/>
      <c r="G148" s="40"/>
      <c r="H148" s="40"/>
      <c r="I148" s="40"/>
      <c r="J148" s="40"/>
      <c r="K148" s="40">
        <f t="shared" si="2"/>
        <v>1900</v>
      </c>
    </row>
    <row r="149" spans="1:11" ht="18" customHeight="1" x14ac:dyDescent="0.25">
      <c r="A149" s="42"/>
      <c r="B149" s="42"/>
      <c r="C149" s="42"/>
      <c r="D149" s="42"/>
      <c r="E149" s="43"/>
      <c r="F149" s="43"/>
      <c r="G149" s="42"/>
      <c r="H149" s="42"/>
      <c r="I149" s="42"/>
      <c r="J149" s="42"/>
      <c r="K149" s="42">
        <f t="shared" si="2"/>
        <v>1900</v>
      </c>
    </row>
    <row r="150" spans="1:11" ht="18" customHeight="1" x14ac:dyDescent="0.25">
      <c r="A150" s="40"/>
      <c r="B150" s="40"/>
      <c r="C150" s="40"/>
      <c r="D150" s="40"/>
      <c r="E150" s="41"/>
      <c r="F150" s="41"/>
      <c r="G150" s="40"/>
      <c r="H150" s="40"/>
      <c r="I150" s="40"/>
      <c r="J150" s="40"/>
      <c r="K150" s="40">
        <f t="shared" si="2"/>
        <v>1900</v>
      </c>
    </row>
    <row r="151" spans="1:11" ht="18" customHeight="1" x14ac:dyDescent="0.25">
      <c r="A151" s="42"/>
      <c r="B151" s="42"/>
      <c r="C151" s="42"/>
      <c r="D151" s="42"/>
      <c r="E151" s="43"/>
      <c r="F151" s="43"/>
      <c r="G151" s="42"/>
      <c r="H151" s="42"/>
      <c r="I151" s="42"/>
      <c r="J151" s="42"/>
      <c r="K151" s="42">
        <f t="shared" si="2"/>
        <v>1900</v>
      </c>
    </row>
    <row r="152" spans="1:11" ht="18" customHeight="1" x14ac:dyDescent="0.25">
      <c r="A152" s="40"/>
      <c r="B152" s="40"/>
      <c r="C152" s="40"/>
      <c r="D152" s="40"/>
      <c r="E152" s="41"/>
      <c r="F152" s="41"/>
      <c r="G152" s="40"/>
      <c r="H152" s="40"/>
      <c r="I152" s="40"/>
      <c r="J152" s="40"/>
      <c r="K152" s="40">
        <f t="shared" si="2"/>
        <v>1900</v>
      </c>
    </row>
    <row r="153" spans="1:11" ht="18" customHeight="1" x14ac:dyDescent="0.25">
      <c r="A153" s="42"/>
      <c r="B153" s="42"/>
      <c r="C153" s="42"/>
      <c r="D153" s="42"/>
      <c r="E153" s="43"/>
      <c r="F153" s="43"/>
      <c r="G153" s="42"/>
      <c r="H153" s="42"/>
      <c r="I153" s="42"/>
      <c r="J153" s="42"/>
      <c r="K153" s="42">
        <f t="shared" si="2"/>
        <v>1900</v>
      </c>
    </row>
    <row r="154" spans="1:11" ht="18" customHeight="1" x14ac:dyDescent="0.25">
      <c r="A154" s="40"/>
      <c r="B154" s="40"/>
      <c r="C154" s="40"/>
      <c r="D154" s="40"/>
      <c r="E154" s="41"/>
      <c r="F154" s="41"/>
      <c r="G154" s="40"/>
      <c r="H154" s="40"/>
      <c r="I154" s="40"/>
      <c r="J154" s="40"/>
      <c r="K154" s="40">
        <f t="shared" si="2"/>
        <v>1900</v>
      </c>
    </row>
    <row r="155" spans="1:11" ht="18" customHeight="1" x14ac:dyDescent="0.25">
      <c r="A155" s="42"/>
      <c r="B155" s="42"/>
      <c r="C155" s="42"/>
      <c r="D155" s="42"/>
      <c r="E155" s="43"/>
      <c r="F155" s="43"/>
      <c r="G155" s="42"/>
      <c r="H155" s="42"/>
      <c r="I155" s="42"/>
      <c r="J155" s="42"/>
      <c r="K155" s="42">
        <f t="shared" si="2"/>
        <v>1900</v>
      </c>
    </row>
    <row r="156" spans="1:11" ht="18" customHeight="1" x14ac:dyDescent="0.25">
      <c r="A156" s="40"/>
      <c r="B156" s="40"/>
      <c r="C156" s="40"/>
      <c r="D156" s="40"/>
      <c r="E156" s="41"/>
      <c r="F156" s="41"/>
      <c r="G156" s="40"/>
      <c r="H156" s="40"/>
      <c r="I156" s="40"/>
      <c r="J156" s="40"/>
      <c r="K156" s="40">
        <f t="shared" si="2"/>
        <v>1900</v>
      </c>
    </row>
    <row r="157" spans="1:11" ht="18" customHeight="1" x14ac:dyDescent="0.25">
      <c r="A157" s="42"/>
      <c r="B157" s="42"/>
      <c r="C157" s="42"/>
      <c r="D157" s="42"/>
      <c r="E157" s="43"/>
      <c r="F157" s="43"/>
      <c r="G157" s="42"/>
      <c r="H157" s="42"/>
      <c r="I157" s="42"/>
      <c r="J157" s="42"/>
      <c r="K157" s="42">
        <f t="shared" si="2"/>
        <v>1900</v>
      </c>
    </row>
    <row r="158" spans="1:11" ht="18" customHeight="1" x14ac:dyDescent="0.25">
      <c r="A158" s="40"/>
      <c r="B158" s="40"/>
      <c r="C158" s="40"/>
      <c r="D158" s="40"/>
      <c r="E158" s="41"/>
      <c r="F158" s="41"/>
      <c r="G158" s="40"/>
      <c r="H158" s="40"/>
      <c r="I158" s="40"/>
      <c r="J158" s="40"/>
      <c r="K158" s="40">
        <f t="shared" si="2"/>
        <v>1900</v>
      </c>
    </row>
    <row r="159" spans="1:11" ht="18" customHeight="1" x14ac:dyDescent="0.25">
      <c r="A159" s="42"/>
      <c r="B159" s="42"/>
      <c r="C159" s="42"/>
      <c r="D159" s="42"/>
      <c r="E159" s="43"/>
      <c r="F159" s="43"/>
      <c r="G159" s="42"/>
      <c r="H159" s="42"/>
      <c r="I159" s="42"/>
      <c r="J159" s="42"/>
      <c r="K159" s="42">
        <f t="shared" si="2"/>
        <v>1900</v>
      </c>
    </row>
    <row r="160" spans="1:11" ht="18" customHeight="1" x14ac:dyDescent="0.25">
      <c r="A160" s="40"/>
      <c r="B160" s="40"/>
      <c r="C160" s="40"/>
      <c r="D160" s="40"/>
      <c r="E160" s="41"/>
      <c r="F160" s="41"/>
      <c r="G160" s="40"/>
      <c r="H160" s="40"/>
      <c r="I160" s="40"/>
      <c r="J160" s="40"/>
      <c r="K160" s="40">
        <f t="shared" si="2"/>
        <v>1900</v>
      </c>
    </row>
    <row r="161" spans="1:11" ht="18" customHeight="1" x14ac:dyDescent="0.25">
      <c r="A161" s="42"/>
      <c r="B161" s="42"/>
      <c r="C161" s="42"/>
      <c r="D161" s="42"/>
      <c r="E161" s="43"/>
      <c r="F161" s="43"/>
      <c r="G161" s="42"/>
      <c r="H161" s="42"/>
      <c r="I161" s="42"/>
      <c r="J161" s="42"/>
      <c r="K161" s="42">
        <f t="shared" si="2"/>
        <v>1900</v>
      </c>
    </row>
    <row r="162" spans="1:11" ht="18" customHeight="1" x14ac:dyDescent="0.25">
      <c r="A162" s="40"/>
      <c r="B162" s="40"/>
      <c r="C162" s="40"/>
      <c r="D162" s="40"/>
      <c r="E162" s="41"/>
      <c r="F162" s="41"/>
      <c r="G162" s="40"/>
      <c r="H162" s="40"/>
      <c r="I162" s="40"/>
      <c r="J162" s="40"/>
      <c r="K162" s="40">
        <f t="shared" si="2"/>
        <v>1900</v>
      </c>
    </row>
    <row r="163" spans="1:11" ht="18" customHeight="1" x14ac:dyDescent="0.25">
      <c r="A163" s="42"/>
      <c r="B163" s="42"/>
      <c r="C163" s="42"/>
      <c r="D163" s="42"/>
      <c r="E163" s="43"/>
      <c r="F163" s="43"/>
      <c r="G163" s="42"/>
      <c r="H163" s="42"/>
      <c r="I163" s="42"/>
      <c r="J163" s="42"/>
      <c r="K163" s="42">
        <f t="shared" si="2"/>
        <v>1900</v>
      </c>
    </row>
    <row r="164" spans="1:11" ht="18" customHeight="1" x14ac:dyDescent="0.25">
      <c r="A164" s="40"/>
      <c r="B164" s="40"/>
      <c r="C164" s="40"/>
      <c r="D164" s="40"/>
      <c r="E164" s="41"/>
      <c r="F164" s="41"/>
      <c r="G164" s="40"/>
      <c r="H164" s="40"/>
      <c r="I164" s="40"/>
      <c r="J164" s="40"/>
      <c r="K164" s="40">
        <f t="shared" si="2"/>
        <v>1900</v>
      </c>
    </row>
    <row r="165" spans="1:11" ht="18" customHeight="1" x14ac:dyDescent="0.25">
      <c r="A165" s="42"/>
      <c r="B165" s="42"/>
      <c r="C165" s="42"/>
      <c r="D165" s="42"/>
      <c r="E165" s="43"/>
      <c r="F165" s="43"/>
      <c r="G165" s="42"/>
      <c r="H165" s="42"/>
      <c r="I165" s="42"/>
      <c r="J165" s="42"/>
      <c r="K165" s="42">
        <f t="shared" si="2"/>
        <v>1900</v>
      </c>
    </row>
    <row r="166" spans="1:11" ht="18" customHeight="1" x14ac:dyDescent="0.25">
      <c r="A166" s="40"/>
      <c r="B166" s="40"/>
      <c r="C166" s="40"/>
      <c r="D166" s="40"/>
      <c r="E166" s="41"/>
      <c r="F166" s="41"/>
      <c r="G166" s="40"/>
      <c r="H166" s="40"/>
      <c r="I166" s="40"/>
      <c r="J166" s="40"/>
      <c r="K166" s="40">
        <f t="shared" si="2"/>
        <v>1900</v>
      </c>
    </row>
    <row r="167" spans="1:11" ht="18" customHeight="1" x14ac:dyDescent="0.25">
      <c r="A167" s="42"/>
      <c r="B167" s="42"/>
      <c r="C167" s="42"/>
      <c r="D167" s="42"/>
      <c r="E167" s="43"/>
      <c r="F167" s="43"/>
      <c r="G167" s="42"/>
      <c r="H167" s="42"/>
      <c r="I167" s="42"/>
      <c r="J167" s="42"/>
      <c r="K167" s="42">
        <f t="shared" si="2"/>
        <v>1900</v>
      </c>
    </row>
    <row r="168" spans="1:11" ht="18" customHeight="1" x14ac:dyDescent="0.25">
      <c r="A168" s="40"/>
      <c r="B168" s="40"/>
      <c r="C168" s="40"/>
      <c r="D168" s="40"/>
      <c r="E168" s="41"/>
      <c r="F168" s="41"/>
      <c r="G168" s="40"/>
      <c r="H168" s="40"/>
      <c r="I168" s="40"/>
      <c r="J168" s="40"/>
      <c r="K168" s="40">
        <f t="shared" si="2"/>
        <v>1900</v>
      </c>
    </row>
    <row r="169" spans="1:11" ht="18" customHeight="1" x14ac:dyDescent="0.25">
      <c r="A169" s="42"/>
      <c r="B169" s="42"/>
      <c r="C169" s="42"/>
      <c r="D169" s="42"/>
      <c r="E169" s="43"/>
      <c r="F169" s="43"/>
      <c r="G169" s="42"/>
      <c r="H169" s="42"/>
      <c r="I169" s="42"/>
      <c r="J169" s="42"/>
      <c r="K169" s="42">
        <f t="shared" si="2"/>
        <v>1900</v>
      </c>
    </row>
    <row r="170" spans="1:11" ht="18" customHeight="1" x14ac:dyDescent="0.25">
      <c r="A170" s="40"/>
      <c r="B170" s="40"/>
      <c r="C170" s="40"/>
      <c r="D170" s="40"/>
      <c r="E170" s="41"/>
      <c r="F170" s="41"/>
      <c r="G170" s="40"/>
      <c r="H170" s="40"/>
      <c r="I170" s="40"/>
      <c r="J170" s="40"/>
      <c r="K170" s="40">
        <f t="shared" si="2"/>
        <v>1900</v>
      </c>
    </row>
    <row r="171" spans="1:11" ht="18" customHeight="1" x14ac:dyDescent="0.25">
      <c r="A171" s="42"/>
      <c r="B171" s="42"/>
      <c r="C171" s="42"/>
      <c r="D171" s="42"/>
      <c r="E171" s="43"/>
      <c r="F171" s="43"/>
      <c r="G171" s="42"/>
      <c r="H171" s="42"/>
      <c r="I171" s="42"/>
      <c r="J171" s="42"/>
      <c r="K171" s="42">
        <f t="shared" si="2"/>
        <v>1900</v>
      </c>
    </row>
    <row r="172" spans="1:11" ht="18" customHeight="1" x14ac:dyDescent="0.25">
      <c r="A172" s="40"/>
      <c r="B172" s="40"/>
      <c r="C172" s="40"/>
      <c r="D172" s="40"/>
      <c r="E172" s="41"/>
      <c r="F172" s="41"/>
      <c r="G172" s="40"/>
      <c r="H172" s="40"/>
      <c r="I172" s="40"/>
      <c r="J172" s="40"/>
      <c r="K172" s="40">
        <f t="shared" si="2"/>
        <v>1900</v>
      </c>
    </row>
    <row r="173" spans="1:11" ht="18" customHeight="1" x14ac:dyDescent="0.25">
      <c r="A173" s="42"/>
      <c r="B173" s="42"/>
      <c r="C173" s="42"/>
      <c r="D173" s="42"/>
      <c r="E173" s="43"/>
      <c r="F173" s="43"/>
      <c r="G173" s="42"/>
      <c r="H173" s="42"/>
      <c r="I173" s="42"/>
      <c r="J173" s="42"/>
      <c r="K173" s="42">
        <f t="shared" si="2"/>
        <v>1900</v>
      </c>
    </row>
    <row r="174" spans="1:11" ht="18" customHeight="1" x14ac:dyDescent="0.25">
      <c r="A174" s="40"/>
      <c r="B174" s="40"/>
      <c r="C174" s="40"/>
      <c r="D174" s="40"/>
      <c r="E174" s="41"/>
      <c r="F174" s="41"/>
      <c r="G174" s="40"/>
      <c r="H174" s="40"/>
      <c r="I174" s="40"/>
      <c r="J174" s="40"/>
      <c r="K174" s="40">
        <f t="shared" si="2"/>
        <v>1900</v>
      </c>
    </row>
    <row r="175" spans="1:11" ht="18" customHeight="1" x14ac:dyDescent="0.25">
      <c r="A175" s="42"/>
      <c r="B175" s="42"/>
      <c r="C175" s="42"/>
      <c r="D175" s="42"/>
      <c r="E175" s="43"/>
      <c r="F175" s="43"/>
      <c r="G175" s="42"/>
      <c r="H175" s="42"/>
      <c r="I175" s="42"/>
      <c r="J175" s="42"/>
      <c r="K175" s="42">
        <f t="shared" si="2"/>
        <v>1900</v>
      </c>
    </row>
    <row r="176" spans="1:11" ht="18" customHeight="1" x14ac:dyDescent="0.25">
      <c r="A176" s="40"/>
      <c r="B176" s="40"/>
      <c r="C176" s="40"/>
      <c r="D176" s="40"/>
      <c r="E176" s="41"/>
      <c r="F176" s="41"/>
      <c r="G176" s="40"/>
      <c r="H176" s="40"/>
      <c r="I176" s="40"/>
      <c r="J176" s="40"/>
      <c r="K176" s="40">
        <f t="shared" si="2"/>
        <v>1900</v>
      </c>
    </row>
    <row r="177" spans="1:11" ht="18" customHeight="1" x14ac:dyDescent="0.25">
      <c r="A177" s="42"/>
      <c r="B177" s="42"/>
      <c r="C177" s="42"/>
      <c r="D177" s="42"/>
      <c r="E177" s="43"/>
      <c r="F177" s="43"/>
      <c r="G177" s="42"/>
      <c r="H177" s="42"/>
      <c r="I177" s="42"/>
      <c r="J177" s="42"/>
      <c r="K177" s="42">
        <f t="shared" si="2"/>
        <v>1900</v>
      </c>
    </row>
    <row r="178" spans="1:11" ht="18" customHeight="1" x14ac:dyDescent="0.25">
      <c r="A178" s="40"/>
      <c r="B178" s="40"/>
      <c r="C178" s="40"/>
      <c r="D178" s="40"/>
      <c r="E178" s="41"/>
      <c r="F178" s="41"/>
      <c r="G178" s="40"/>
      <c r="H178" s="40"/>
      <c r="I178" s="40"/>
      <c r="J178" s="40"/>
      <c r="K178" s="40">
        <f t="shared" si="2"/>
        <v>1900</v>
      </c>
    </row>
    <row r="179" spans="1:11" ht="18" customHeight="1" x14ac:dyDescent="0.25">
      <c r="A179" s="42"/>
      <c r="B179" s="42"/>
      <c r="C179" s="42"/>
      <c r="D179" s="42"/>
      <c r="E179" s="43"/>
      <c r="F179" s="43"/>
      <c r="G179" s="42"/>
      <c r="H179" s="42"/>
      <c r="I179" s="42"/>
      <c r="J179" s="42"/>
      <c r="K179" s="42">
        <f t="shared" si="2"/>
        <v>1900</v>
      </c>
    </row>
    <row r="180" spans="1:11" ht="18" customHeight="1" x14ac:dyDescent="0.25">
      <c r="A180" s="40"/>
      <c r="B180" s="40"/>
      <c r="C180" s="40"/>
      <c r="D180" s="40"/>
      <c r="E180" s="41"/>
      <c r="F180" s="41"/>
      <c r="G180" s="40"/>
      <c r="H180" s="40"/>
      <c r="I180" s="40"/>
      <c r="J180" s="40"/>
      <c r="K180" s="40">
        <f t="shared" si="2"/>
        <v>1900</v>
      </c>
    </row>
    <row r="181" spans="1:11" ht="18" customHeight="1" x14ac:dyDescent="0.25">
      <c r="A181" s="42"/>
      <c r="B181" s="42"/>
      <c r="C181" s="42"/>
      <c r="D181" s="42"/>
      <c r="E181" s="43"/>
      <c r="F181" s="43"/>
      <c r="G181" s="42"/>
      <c r="H181" s="42"/>
      <c r="I181" s="42"/>
      <c r="J181" s="42"/>
      <c r="K181" s="42">
        <f t="shared" si="2"/>
        <v>1900</v>
      </c>
    </row>
    <row r="182" spans="1:11" ht="18" customHeight="1" x14ac:dyDescent="0.25">
      <c r="A182" s="40"/>
      <c r="B182" s="40"/>
      <c r="C182" s="40"/>
      <c r="D182" s="40"/>
      <c r="E182" s="41"/>
      <c r="F182" s="41"/>
      <c r="G182" s="40"/>
      <c r="H182" s="40"/>
      <c r="I182" s="40"/>
      <c r="J182" s="40"/>
      <c r="K182" s="40">
        <f t="shared" si="2"/>
        <v>1900</v>
      </c>
    </row>
    <row r="183" spans="1:11" ht="18" customHeight="1" x14ac:dyDescent="0.25">
      <c r="A183" s="42"/>
      <c r="B183" s="42"/>
      <c r="C183" s="42"/>
      <c r="D183" s="42"/>
      <c r="E183" s="43"/>
      <c r="F183" s="43"/>
      <c r="G183" s="42"/>
      <c r="H183" s="42"/>
      <c r="I183" s="42"/>
      <c r="J183" s="42"/>
      <c r="K183" s="42">
        <f t="shared" si="2"/>
        <v>1900</v>
      </c>
    </row>
    <row r="184" spans="1:11" ht="18" customHeight="1" x14ac:dyDescent="0.25">
      <c r="A184" s="40"/>
      <c r="B184" s="40"/>
      <c r="C184" s="40"/>
      <c r="D184" s="40"/>
      <c r="E184" s="41"/>
      <c r="F184" s="41"/>
      <c r="G184" s="40"/>
      <c r="H184" s="40"/>
      <c r="I184" s="40"/>
      <c r="J184" s="40"/>
      <c r="K184" s="40">
        <f t="shared" si="2"/>
        <v>1900</v>
      </c>
    </row>
    <row r="185" spans="1:11" ht="18" customHeight="1" x14ac:dyDescent="0.25">
      <c r="A185" s="42"/>
      <c r="B185" s="42"/>
      <c r="C185" s="42"/>
      <c r="D185" s="42"/>
      <c r="E185" s="43"/>
      <c r="F185" s="43"/>
      <c r="G185" s="42"/>
      <c r="H185" s="42"/>
      <c r="I185" s="42"/>
      <c r="J185" s="42"/>
      <c r="K185" s="42">
        <f t="shared" si="2"/>
        <v>1900</v>
      </c>
    </row>
    <row r="186" spans="1:11" ht="18" customHeight="1" x14ac:dyDescent="0.25">
      <c r="A186" s="40"/>
      <c r="B186" s="40"/>
      <c r="C186" s="40"/>
      <c r="D186" s="40"/>
      <c r="E186" s="41"/>
      <c r="F186" s="41"/>
      <c r="G186" s="40"/>
      <c r="H186" s="40"/>
      <c r="I186" s="40"/>
      <c r="J186" s="40"/>
      <c r="K186" s="40">
        <f t="shared" si="2"/>
        <v>1900</v>
      </c>
    </row>
    <row r="187" spans="1:11" ht="18" customHeight="1" x14ac:dyDescent="0.25">
      <c r="A187" s="42"/>
      <c r="B187" s="42"/>
      <c r="C187" s="42"/>
      <c r="D187" s="42"/>
      <c r="E187" s="43"/>
      <c r="F187" s="43"/>
      <c r="G187" s="42"/>
      <c r="H187" s="42"/>
      <c r="I187" s="42"/>
      <c r="J187" s="42"/>
      <c r="K187" s="42">
        <f t="shared" si="2"/>
        <v>1900</v>
      </c>
    </row>
    <row r="188" spans="1:11" ht="18" customHeight="1" x14ac:dyDescent="0.25">
      <c r="A188" s="40"/>
      <c r="B188" s="40"/>
      <c r="C188" s="40"/>
      <c r="D188" s="40"/>
      <c r="E188" s="41"/>
      <c r="F188" s="41"/>
      <c r="G188" s="40"/>
      <c r="H188" s="40"/>
      <c r="I188" s="40"/>
      <c r="J188" s="40"/>
      <c r="K188" s="40">
        <f t="shared" si="2"/>
        <v>1900</v>
      </c>
    </row>
    <row r="189" spans="1:11" ht="18" customHeight="1" x14ac:dyDescent="0.25">
      <c r="A189" s="42"/>
      <c r="B189" s="42"/>
      <c r="C189" s="42"/>
      <c r="D189" s="42"/>
      <c r="E189" s="43"/>
      <c r="F189" s="43"/>
      <c r="G189" s="42"/>
      <c r="H189" s="42"/>
      <c r="I189" s="42"/>
      <c r="J189" s="42"/>
      <c r="K189" s="42">
        <f t="shared" si="2"/>
        <v>1900</v>
      </c>
    </row>
    <row r="190" spans="1:11" ht="18" customHeight="1" x14ac:dyDescent="0.25">
      <c r="A190" s="40"/>
      <c r="B190" s="40"/>
      <c r="C190" s="40"/>
      <c r="D190" s="40"/>
      <c r="E190" s="41"/>
      <c r="F190" s="41"/>
      <c r="G190" s="40"/>
      <c r="H190" s="40"/>
      <c r="I190" s="40"/>
      <c r="J190" s="40"/>
      <c r="K190" s="40">
        <f t="shared" si="2"/>
        <v>1900</v>
      </c>
    </row>
    <row r="191" spans="1:11" ht="18" customHeight="1" x14ac:dyDescent="0.25">
      <c r="A191" s="42"/>
      <c r="B191" s="42"/>
      <c r="C191" s="42"/>
      <c r="D191" s="42"/>
      <c r="E191" s="43"/>
      <c r="F191" s="43"/>
      <c r="G191" s="42"/>
      <c r="H191" s="42"/>
      <c r="I191" s="42"/>
      <c r="J191" s="42"/>
      <c r="K191" s="42">
        <f t="shared" si="2"/>
        <v>1900</v>
      </c>
    </row>
    <row r="192" spans="1:11" ht="18" customHeight="1" x14ac:dyDescent="0.25">
      <c r="A192" s="40"/>
      <c r="B192" s="40"/>
      <c r="C192" s="40"/>
      <c r="D192" s="40"/>
      <c r="E192" s="41"/>
      <c r="F192" s="41"/>
      <c r="G192" s="40"/>
      <c r="H192" s="40"/>
      <c r="I192" s="40"/>
      <c r="J192" s="40"/>
      <c r="K192" s="40">
        <f t="shared" si="2"/>
        <v>1900</v>
      </c>
    </row>
    <row r="193" spans="1:11" ht="18" customHeight="1" x14ac:dyDescent="0.25">
      <c r="A193" s="42"/>
      <c r="B193" s="42"/>
      <c r="C193" s="42"/>
      <c r="D193" s="42"/>
      <c r="E193" s="43"/>
      <c r="F193" s="43"/>
      <c r="G193" s="42"/>
      <c r="H193" s="42"/>
      <c r="I193" s="42"/>
      <c r="J193" s="42"/>
      <c r="K193" s="42">
        <f t="shared" si="2"/>
        <v>1900</v>
      </c>
    </row>
    <row r="194" spans="1:11" ht="18" customHeight="1" x14ac:dyDescent="0.25">
      <c r="A194" s="40"/>
      <c r="B194" s="40"/>
      <c r="C194" s="40"/>
      <c r="D194" s="40"/>
      <c r="E194" s="41"/>
      <c r="F194" s="41"/>
      <c r="G194" s="40"/>
      <c r="H194" s="40"/>
      <c r="I194" s="40"/>
      <c r="J194" s="40"/>
      <c r="K194" s="40">
        <f t="shared" si="2"/>
        <v>1900</v>
      </c>
    </row>
    <row r="195" spans="1:11" ht="18" customHeight="1" x14ac:dyDescent="0.25">
      <c r="A195" s="42"/>
      <c r="B195" s="42"/>
      <c r="C195" s="42"/>
      <c r="D195" s="42"/>
      <c r="E195" s="43"/>
      <c r="F195" s="43"/>
      <c r="G195" s="42"/>
      <c r="H195" s="42"/>
      <c r="I195" s="42"/>
      <c r="J195" s="42"/>
      <c r="K195" s="42">
        <f t="shared" si="2"/>
        <v>1900</v>
      </c>
    </row>
    <row r="196" spans="1:11" ht="18" customHeight="1" x14ac:dyDescent="0.25">
      <c r="A196" s="40"/>
      <c r="B196" s="40"/>
      <c r="C196" s="40"/>
      <c r="D196" s="40"/>
      <c r="E196" s="41"/>
      <c r="F196" s="41"/>
      <c r="G196" s="40"/>
      <c r="H196" s="40"/>
      <c r="I196" s="40"/>
      <c r="J196" s="40"/>
      <c r="K196" s="40">
        <f t="shared" ref="K196:K259" si="3">IFERROR(YEAR(D196),"")</f>
        <v>1900</v>
      </c>
    </row>
    <row r="197" spans="1:11" ht="18" customHeight="1" x14ac:dyDescent="0.25">
      <c r="A197" s="42"/>
      <c r="B197" s="42"/>
      <c r="C197" s="42"/>
      <c r="D197" s="42"/>
      <c r="E197" s="43"/>
      <c r="F197" s="43"/>
      <c r="G197" s="42"/>
      <c r="H197" s="42"/>
      <c r="I197" s="42"/>
      <c r="J197" s="42"/>
      <c r="K197" s="42">
        <f t="shared" si="3"/>
        <v>1900</v>
      </c>
    </row>
    <row r="198" spans="1:11" ht="18" customHeight="1" x14ac:dyDescent="0.25">
      <c r="A198" s="40"/>
      <c r="B198" s="40"/>
      <c r="C198" s="40"/>
      <c r="D198" s="40"/>
      <c r="E198" s="41"/>
      <c r="F198" s="41"/>
      <c r="G198" s="40"/>
      <c r="H198" s="40"/>
      <c r="I198" s="40"/>
      <c r="J198" s="40"/>
      <c r="K198" s="40">
        <f t="shared" si="3"/>
        <v>1900</v>
      </c>
    </row>
    <row r="199" spans="1:11" ht="18" customHeight="1" x14ac:dyDescent="0.25">
      <c r="A199" s="42"/>
      <c r="B199" s="42"/>
      <c r="C199" s="42"/>
      <c r="D199" s="42"/>
      <c r="E199" s="43"/>
      <c r="F199" s="43"/>
      <c r="G199" s="42"/>
      <c r="H199" s="42"/>
      <c r="I199" s="42"/>
      <c r="J199" s="42"/>
      <c r="K199" s="42">
        <f t="shared" si="3"/>
        <v>1900</v>
      </c>
    </row>
    <row r="200" spans="1:11" ht="18" customHeight="1" x14ac:dyDescent="0.25">
      <c r="A200" s="40"/>
      <c r="B200" s="40"/>
      <c r="C200" s="40"/>
      <c r="D200" s="40"/>
      <c r="E200" s="41"/>
      <c r="F200" s="41"/>
      <c r="G200" s="40"/>
      <c r="H200" s="40"/>
      <c r="I200" s="40"/>
      <c r="J200" s="40"/>
      <c r="K200" s="40">
        <f t="shared" si="3"/>
        <v>1900</v>
      </c>
    </row>
    <row r="201" spans="1:11" ht="18" customHeight="1" x14ac:dyDescent="0.25">
      <c r="A201" s="42"/>
      <c r="B201" s="42"/>
      <c r="C201" s="42"/>
      <c r="D201" s="42"/>
      <c r="E201" s="43"/>
      <c r="F201" s="43"/>
      <c r="G201" s="42"/>
      <c r="H201" s="42"/>
      <c r="I201" s="42"/>
      <c r="J201" s="42"/>
      <c r="K201" s="42">
        <f t="shared" si="3"/>
        <v>1900</v>
      </c>
    </row>
    <row r="202" spans="1:11" ht="18" customHeight="1" x14ac:dyDescent="0.25">
      <c r="A202" s="40"/>
      <c r="B202" s="40"/>
      <c r="C202" s="40"/>
      <c r="D202" s="40"/>
      <c r="E202" s="41"/>
      <c r="F202" s="41"/>
      <c r="G202" s="40"/>
      <c r="H202" s="40"/>
      <c r="I202" s="40"/>
      <c r="J202" s="40"/>
      <c r="K202" s="40">
        <f t="shared" si="3"/>
        <v>1900</v>
      </c>
    </row>
    <row r="203" spans="1:11" ht="18" customHeight="1" x14ac:dyDescent="0.25">
      <c r="A203" s="42"/>
      <c r="B203" s="42"/>
      <c r="C203" s="42"/>
      <c r="D203" s="42"/>
      <c r="E203" s="43"/>
      <c r="F203" s="43"/>
      <c r="G203" s="42"/>
      <c r="H203" s="42"/>
      <c r="I203" s="42"/>
      <c r="J203" s="42"/>
      <c r="K203" s="42">
        <f t="shared" si="3"/>
        <v>1900</v>
      </c>
    </row>
    <row r="204" spans="1:11" ht="18" customHeight="1" x14ac:dyDescent="0.25">
      <c r="A204" s="40"/>
      <c r="B204" s="40"/>
      <c r="C204" s="40"/>
      <c r="D204" s="40"/>
      <c r="E204" s="41"/>
      <c r="F204" s="41"/>
      <c r="G204" s="40"/>
      <c r="H204" s="40"/>
      <c r="I204" s="40"/>
      <c r="J204" s="40"/>
      <c r="K204" s="40">
        <f t="shared" si="3"/>
        <v>1900</v>
      </c>
    </row>
    <row r="205" spans="1:11" ht="18" customHeight="1" x14ac:dyDescent="0.25">
      <c r="A205" s="42"/>
      <c r="B205" s="42"/>
      <c r="C205" s="42"/>
      <c r="D205" s="42"/>
      <c r="E205" s="43"/>
      <c r="F205" s="43"/>
      <c r="G205" s="42"/>
      <c r="H205" s="42"/>
      <c r="I205" s="42"/>
      <c r="J205" s="42"/>
      <c r="K205" s="42">
        <f t="shared" si="3"/>
        <v>1900</v>
      </c>
    </row>
    <row r="206" spans="1:11" ht="18" customHeight="1" x14ac:dyDescent="0.25">
      <c r="A206" s="40"/>
      <c r="B206" s="40"/>
      <c r="C206" s="40"/>
      <c r="D206" s="40"/>
      <c r="E206" s="41"/>
      <c r="F206" s="41"/>
      <c r="G206" s="40"/>
      <c r="H206" s="40"/>
      <c r="I206" s="40"/>
      <c r="J206" s="40"/>
      <c r="K206" s="40">
        <f t="shared" si="3"/>
        <v>1900</v>
      </c>
    </row>
    <row r="207" spans="1:11" ht="18" customHeight="1" x14ac:dyDescent="0.25">
      <c r="A207" s="42"/>
      <c r="B207" s="42"/>
      <c r="C207" s="42"/>
      <c r="D207" s="42"/>
      <c r="E207" s="43"/>
      <c r="F207" s="43"/>
      <c r="G207" s="42"/>
      <c r="H207" s="42"/>
      <c r="I207" s="42"/>
      <c r="J207" s="42"/>
      <c r="K207" s="42">
        <f t="shared" si="3"/>
        <v>1900</v>
      </c>
    </row>
    <row r="208" spans="1:11" ht="18" customHeight="1" x14ac:dyDescent="0.25">
      <c r="A208" s="40"/>
      <c r="B208" s="40"/>
      <c r="C208" s="40"/>
      <c r="D208" s="40"/>
      <c r="E208" s="41"/>
      <c r="F208" s="41"/>
      <c r="G208" s="40"/>
      <c r="H208" s="40"/>
      <c r="I208" s="40"/>
      <c r="J208" s="40"/>
      <c r="K208" s="40">
        <f t="shared" si="3"/>
        <v>1900</v>
      </c>
    </row>
    <row r="209" spans="1:11" ht="18" customHeight="1" x14ac:dyDescent="0.25">
      <c r="A209" s="42"/>
      <c r="B209" s="42"/>
      <c r="C209" s="42"/>
      <c r="D209" s="42"/>
      <c r="E209" s="43"/>
      <c r="F209" s="43"/>
      <c r="G209" s="42"/>
      <c r="H209" s="42"/>
      <c r="I209" s="42"/>
      <c r="J209" s="42"/>
      <c r="K209" s="42">
        <f t="shared" si="3"/>
        <v>1900</v>
      </c>
    </row>
    <row r="210" spans="1:11" ht="18" customHeight="1" x14ac:dyDescent="0.25">
      <c r="A210" s="40"/>
      <c r="B210" s="40"/>
      <c r="C210" s="40"/>
      <c r="D210" s="40"/>
      <c r="E210" s="41"/>
      <c r="F210" s="41"/>
      <c r="G210" s="40"/>
      <c r="H210" s="40"/>
      <c r="I210" s="40"/>
      <c r="J210" s="40"/>
      <c r="K210" s="40">
        <f t="shared" si="3"/>
        <v>1900</v>
      </c>
    </row>
    <row r="211" spans="1:11" ht="18" customHeight="1" x14ac:dyDescent="0.25">
      <c r="A211" s="42"/>
      <c r="B211" s="42"/>
      <c r="C211" s="42"/>
      <c r="D211" s="42"/>
      <c r="E211" s="43"/>
      <c r="F211" s="43"/>
      <c r="G211" s="42"/>
      <c r="H211" s="42"/>
      <c r="I211" s="42"/>
      <c r="J211" s="42"/>
      <c r="K211" s="42">
        <f t="shared" si="3"/>
        <v>1900</v>
      </c>
    </row>
    <row r="212" spans="1:11" ht="18" customHeight="1" x14ac:dyDescent="0.25">
      <c r="A212" s="40"/>
      <c r="B212" s="40"/>
      <c r="C212" s="40"/>
      <c r="D212" s="40"/>
      <c r="E212" s="41"/>
      <c r="F212" s="41"/>
      <c r="G212" s="40"/>
      <c r="H212" s="40"/>
      <c r="I212" s="40"/>
      <c r="J212" s="40"/>
      <c r="K212" s="40">
        <f t="shared" si="3"/>
        <v>1900</v>
      </c>
    </row>
    <row r="213" spans="1:11" ht="18" customHeight="1" x14ac:dyDescent="0.25">
      <c r="A213" s="42"/>
      <c r="B213" s="42"/>
      <c r="C213" s="42"/>
      <c r="D213" s="42"/>
      <c r="E213" s="43"/>
      <c r="F213" s="43"/>
      <c r="G213" s="42"/>
      <c r="H213" s="42"/>
      <c r="I213" s="42"/>
      <c r="J213" s="42"/>
      <c r="K213" s="42">
        <f t="shared" si="3"/>
        <v>1900</v>
      </c>
    </row>
    <row r="214" spans="1:11" ht="18" customHeight="1" x14ac:dyDescent="0.25">
      <c r="A214" s="40"/>
      <c r="B214" s="40"/>
      <c r="C214" s="40"/>
      <c r="D214" s="40"/>
      <c r="E214" s="41"/>
      <c r="F214" s="41"/>
      <c r="G214" s="40"/>
      <c r="H214" s="40"/>
      <c r="I214" s="40"/>
      <c r="J214" s="40"/>
      <c r="K214" s="40">
        <f t="shared" si="3"/>
        <v>1900</v>
      </c>
    </row>
    <row r="215" spans="1:11" ht="18" customHeight="1" x14ac:dyDescent="0.25">
      <c r="A215" s="42"/>
      <c r="B215" s="42"/>
      <c r="C215" s="42"/>
      <c r="D215" s="42"/>
      <c r="E215" s="43"/>
      <c r="F215" s="43"/>
      <c r="G215" s="42"/>
      <c r="H215" s="42"/>
      <c r="I215" s="42"/>
      <c r="J215" s="42"/>
      <c r="K215" s="42">
        <f t="shared" si="3"/>
        <v>1900</v>
      </c>
    </row>
    <row r="216" spans="1:11" ht="18" customHeight="1" x14ac:dyDescent="0.25">
      <c r="A216" s="40"/>
      <c r="B216" s="40"/>
      <c r="C216" s="40"/>
      <c r="D216" s="40"/>
      <c r="E216" s="41"/>
      <c r="F216" s="41"/>
      <c r="G216" s="40"/>
      <c r="H216" s="40"/>
      <c r="I216" s="40"/>
      <c r="J216" s="40"/>
      <c r="K216" s="40">
        <f t="shared" si="3"/>
        <v>1900</v>
      </c>
    </row>
    <row r="217" spans="1:11" ht="18" customHeight="1" x14ac:dyDescent="0.25">
      <c r="A217" s="42"/>
      <c r="B217" s="42"/>
      <c r="C217" s="42"/>
      <c r="D217" s="42"/>
      <c r="E217" s="43"/>
      <c r="F217" s="43"/>
      <c r="G217" s="42"/>
      <c r="H217" s="42"/>
      <c r="I217" s="42"/>
      <c r="J217" s="42"/>
      <c r="K217" s="42">
        <f t="shared" si="3"/>
        <v>1900</v>
      </c>
    </row>
    <row r="218" spans="1:11" ht="18" customHeight="1" x14ac:dyDescent="0.25">
      <c r="A218" s="40"/>
      <c r="B218" s="40"/>
      <c r="C218" s="40"/>
      <c r="D218" s="40"/>
      <c r="E218" s="41"/>
      <c r="F218" s="41"/>
      <c r="G218" s="40"/>
      <c r="H218" s="40"/>
      <c r="I218" s="40"/>
      <c r="J218" s="40"/>
      <c r="K218" s="40">
        <f t="shared" si="3"/>
        <v>1900</v>
      </c>
    </row>
    <row r="219" spans="1:11" ht="18" customHeight="1" x14ac:dyDescent="0.25">
      <c r="A219" s="42"/>
      <c r="B219" s="42"/>
      <c r="C219" s="42"/>
      <c r="D219" s="42"/>
      <c r="E219" s="43"/>
      <c r="F219" s="43"/>
      <c r="G219" s="42"/>
      <c r="H219" s="42"/>
      <c r="I219" s="42"/>
      <c r="J219" s="42"/>
      <c r="K219" s="42">
        <f t="shared" si="3"/>
        <v>1900</v>
      </c>
    </row>
    <row r="220" spans="1:11" ht="18" customHeight="1" x14ac:dyDescent="0.25">
      <c r="A220" s="40"/>
      <c r="B220" s="40"/>
      <c r="C220" s="40"/>
      <c r="D220" s="40"/>
      <c r="E220" s="41"/>
      <c r="F220" s="41"/>
      <c r="G220" s="40"/>
      <c r="H220" s="40"/>
      <c r="I220" s="40"/>
      <c r="J220" s="40"/>
      <c r="K220" s="40">
        <f t="shared" si="3"/>
        <v>1900</v>
      </c>
    </row>
    <row r="221" spans="1:11" ht="18" customHeight="1" x14ac:dyDescent="0.25">
      <c r="A221" s="42"/>
      <c r="B221" s="42"/>
      <c r="C221" s="42"/>
      <c r="D221" s="42"/>
      <c r="E221" s="43"/>
      <c r="F221" s="43"/>
      <c r="G221" s="42"/>
      <c r="H221" s="42"/>
      <c r="I221" s="42"/>
      <c r="J221" s="42"/>
      <c r="K221" s="42">
        <f t="shared" si="3"/>
        <v>1900</v>
      </c>
    </row>
    <row r="222" spans="1:11" ht="18" customHeight="1" x14ac:dyDescent="0.25">
      <c r="A222" s="40"/>
      <c r="B222" s="40"/>
      <c r="C222" s="40"/>
      <c r="D222" s="40"/>
      <c r="E222" s="41"/>
      <c r="F222" s="41"/>
      <c r="G222" s="40"/>
      <c r="H222" s="40"/>
      <c r="I222" s="40"/>
      <c r="J222" s="40"/>
      <c r="K222" s="40">
        <f t="shared" si="3"/>
        <v>1900</v>
      </c>
    </row>
    <row r="223" spans="1:11" ht="18" customHeight="1" x14ac:dyDescent="0.25">
      <c r="A223" s="42"/>
      <c r="B223" s="42"/>
      <c r="C223" s="42"/>
      <c r="D223" s="42"/>
      <c r="E223" s="43"/>
      <c r="F223" s="43"/>
      <c r="G223" s="42"/>
      <c r="H223" s="42"/>
      <c r="I223" s="42"/>
      <c r="J223" s="42"/>
      <c r="K223" s="42">
        <f t="shared" si="3"/>
        <v>1900</v>
      </c>
    </row>
    <row r="224" spans="1:11" ht="18" customHeight="1" x14ac:dyDescent="0.25">
      <c r="A224" s="40"/>
      <c r="B224" s="40"/>
      <c r="C224" s="40"/>
      <c r="D224" s="40"/>
      <c r="E224" s="41"/>
      <c r="F224" s="41"/>
      <c r="G224" s="40"/>
      <c r="H224" s="40"/>
      <c r="I224" s="40"/>
      <c r="J224" s="40"/>
      <c r="K224" s="40">
        <f t="shared" si="3"/>
        <v>1900</v>
      </c>
    </row>
    <row r="225" spans="1:11" ht="18" customHeight="1" x14ac:dyDescent="0.25">
      <c r="A225" s="42"/>
      <c r="B225" s="42"/>
      <c r="C225" s="42"/>
      <c r="D225" s="42"/>
      <c r="E225" s="43"/>
      <c r="F225" s="43"/>
      <c r="G225" s="42"/>
      <c r="H225" s="42"/>
      <c r="I225" s="42"/>
      <c r="J225" s="42"/>
      <c r="K225" s="42">
        <f t="shared" si="3"/>
        <v>1900</v>
      </c>
    </row>
    <row r="226" spans="1:11" ht="18" customHeight="1" x14ac:dyDescent="0.25">
      <c r="A226" s="40"/>
      <c r="B226" s="40"/>
      <c r="C226" s="40"/>
      <c r="D226" s="40"/>
      <c r="E226" s="41"/>
      <c r="F226" s="41"/>
      <c r="G226" s="40"/>
      <c r="H226" s="40"/>
      <c r="I226" s="40"/>
      <c r="J226" s="40"/>
      <c r="K226" s="40">
        <f t="shared" si="3"/>
        <v>1900</v>
      </c>
    </row>
    <row r="227" spans="1:11" ht="18" customHeight="1" x14ac:dyDescent="0.25">
      <c r="A227" s="42"/>
      <c r="B227" s="42"/>
      <c r="C227" s="42"/>
      <c r="D227" s="42"/>
      <c r="E227" s="43"/>
      <c r="F227" s="43"/>
      <c r="G227" s="42"/>
      <c r="H227" s="42"/>
      <c r="I227" s="42"/>
      <c r="J227" s="42"/>
      <c r="K227" s="42">
        <f t="shared" si="3"/>
        <v>1900</v>
      </c>
    </row>
    <row r="228" spans="1:11" ht="18" customHeight="1" x14ac:dyDescent="0.25">
      <c r="A228" s="40"/>
      <c r="B228" s="40"/>
      <c r="C228" s="40"/>
      <c r="D228" s="40"/>
      <c r="E228" s="41"/>
      <c r="F228" s="41"/>
      <c r="G228" s="40"/>
      <c r="H228" s="40"/>
      <c r="I228" s="40"/>
      <c r="J228" s="40"/>
      <c r="K228" s="40">
        <f t="shared" si="3"/>
        <v>1900</v>
      </c>
    </row>
    <row r="229" spans="1:11" ht="18" customHeight="1" x14ac:dyDescent="0.25">
      <c r="A229" s="42"/>
      <c r="B229" s="42"/>
      <c r="C229" s="42"/>
      <c r="D229" s="42"/>
      <c r="E229" s="43"/>
      <c r="F229" s="43"/>
      <c r="G229" s="42"/>
      <c r="H229" s="42"/>
      <c r="I229" s="42"/>
      <c r="J229" s="42"/>
      <c r="K229" s="42">
        <f t="shared" si="3"/>
        <v>1900</v>
      </c>
    </row>
    <row r="230" spans="1:11" ht="18" customHeight="1" x14ac:dyDescent="0.25">
      <c r="A230" s="40"/>
      <c r="B230" s="40"/>
      <c r="C230" s="40"/>
      <c r="D230" s="40"/>
      <c r="E230" s="41"/>
      <c r="F230" s="41"/>
      <c r="G230" s="40"/>
      <c r="H230" s="40"/>
      <c r="I230" s="40"/>
      <c r="J230" s="40"/>
      <c r="K230" s="40">
        <f t="shared" si="3"/>
        <v>1900</v>
      </c>
    </row>
    <row r="231" spans="1:11" ht="18" customHeight="1" x14ac:dyDescent="0.25">
      <c r="A231" s="42"/>
      <c r="B231" s="42"/>
      <c r="C231" s="42"/>
      <c r="D231" s="42"/>
      <c r="E231" s="43"/>
      <c r="F231" s="43"/>
      <c r="G231" s="42"/>
      <c r="H231" s="42"/>
      <c r="I231" s="42"/>
      <c r="J231" s="42"/>
      <c r="K231" s="42">
        <f t="shared" si="3"/>
        <v>1900</v>
      </c>
    </row>
    <row r="232" spans="1:11" ht="18" customHeight="1" x14ac:dyDescent="0.25">
      <c r="A232" s="40"/>
      <c r="B232" s="40"/>
      <c r="C232" s="40"/>
      <c r="D232" s="40"/>
      <c r="E232" s="41"/>
      <c r="F232" s="41"/>
      <c r="G232" s="40"/>
      <c r="H232" s="40"/>
      <c r="I232" s="40"/>
      <c r="J232" s="40"/>
      <c r="K232" s="40">
        <f t="shared" si="3"/>
        <v>1900</v>
      </c>
    </row>
    <row r="233" spans="1:11" ht="18" customHeight="1" x14ac:dyDescent="0.25">
      <c r="A233" s="42"/>
      <c r="B233" s="42"/>
      <c r="C233" s="42"/>
      <c r="D233" s="42"/>
      <c r="E233" s="43"/>
      <c r="F233" s="43"/>
      <c r="G233" s="42"/>
      <c r="H233" s="42"/>
      <c r="I233" s="42"/>
      <c r="J233" s="42"/>
      <c r="K233" s="42">
        <f t="shared" si="3"/>
        <v>1900</v>
      </c>
    </row>
    <row r="234" spans="1:11" ht="18" customHeight="1" x14ac:dyDescent="0.25">
      <c r="A234" s="40"/>
      <c r="B234" s="40"/>
      <c r="C234" s="40"/>
      <c r="D234" s="40"/>
      <c r="E234" s="41"/>
      <c r="F234" s="41"/>
      <c r="G234" s="40"/>
      <c r="H234" s="40"/>
      <c r="I234" s="40"/>
      <c r="J234" s="40"/>
      <c r="K234" s="40">
        <f t="shared" si="3"/>
        <v>1900</v>
      </c>
    </row>
    <row r="235" spans="1:11" ht="18" customHeight="1" x14ac:dyDescent="0.25">
      <c r="A235" s="42"/>
      <c r="B235" s="42"/>
      <c r="C235" s="42"/>
      <c r="D235" s="42"/>
      <c r="E235" s="43"/>
      <c r="F235" s="43"/>
      <c r="G235" s="42"/>
      <c r="H235" s="42"/>
      <c r="I235" s="42"/>
      <c r="J235" s="42"/>
      <c r="K235" s="42">
        <f t="shared" si="3"/>
        <v>1900</v>
      </c>
    </row>
    <row r="236" spans="1:11" ht="18" customHeight="1" x14ac:dyDescent="0.25">
      <c r="A236" s="40"/>
      <c r="B236" s="40"/>
      <c r="C236" s="40"/>
      <c r="D236" s="40"/>
      <c r="E236" s="41"/>
      <c r="F236" s="41"/>
      <c r="G236" s="40"/>
      <c r="H236" s="40"/>
      <c r="I236" s="40"/>
      <c r="J236" s="40"/>
      <c r="K236" s="40">
        <f t="shared" si="3"/>
        <v>1900</v>
      </c>
    </row>
    <row r="237" spans="1:11" ht="18" customHeight="1" x14ac:dyDescent="0.25">
      <c r="A237" s="42"/>
      <c r="B237" s="42"/>
      <c r="C237" s="42"/>
      <c r="D237" s="42"/>
      <c r="E237" s="43"/>
      <c r="F237" s="43"/>
      <c r="G237" s="42"/>
      <c r="H237" s="42"/>
      <c r="I237" s="42"/>
      <c r="J237" s="42"/>
      <c r="K237" s="42">
        <f t="shared" si="3"/>
        <v>1900</v>
      </c>
    </row>
    <row r="238" spans="1:11" ht="18" customHeight="1" x14ac:dyDescent="0.25">
      <c r="A238" s="40"/>
      <c r="B238" s="40"/>
      <c r="C238" s="40"/>
      <c r="D238" s="40"/>
      <c r="E238" s="41"/>
      <c r="F238" s="41"/>
      <c r="G238" s="40"/>
      <c r="H238" s="40"/>
      <c r="I238" s="40"/>
      <c r="J238" s="40"/>
      <c r="K238" s="40">
        <f t="shared" si="3"/>
        <v>1900</v>
      </c>
    </row>
    <row r="239" spans="1:11" ht="18" customHeight="1" x14ac:dyDescent="0.25">
      <c r="A239" s="42"/>
      <c r="B239" s="42"/>
      <c r="C239" s="42"/>
      <c r="D239" s="42"/>
      <c r="E239" s="43"/>
      <c r="F239" s="43"/>
      <c r="G239" s="42"/>
      <c r="H239" s="42"/>
      <c r="I239" s="42"/>
      <c r="J239" s="42"/>
      <c r="K239" s="42">
        <f t="shared" si="3"/>
        <v>1900</v>
      </c>
    </row>
    <row r="240" spans="1:11" ht="18" customHeight="1" x14ac:dyDescent="0.25">
      <c r="A240" s="40"/>
      <c r="B240" s="40"/>
      <c r="C240" s="40"/>
      <c r="D240" s="40"/>
      <c r="E240" s="41"/>
      <c r="F240" s="41"/>
      <c r="G240" s="40"/>
      <c r="H240" s="40"/>
      <c r="I240" s="40"/>
      <c r="J240" s="40"/>
      <c r="K240" s="40">
        <f t="shared" si="3"/>
        <v>1900</v>
      </c>
    </row>
    <row r="241" spans="1:11" ht="18" customHeight="1" x14ac:dyDescent="0.25">
      <c r="A241" s="42"/>
      <c r="B241" s="42"/>
      <c r="C241" s="42"/>
      <c r="D241" s="42"/>
      <c r="E241" s="43"/>
      <c r="F241" s="43"/>
      <c r="G241" s="42"/>
      <c r="H241" s="42"/>
      <c r="I241" s="42"/>
      <c r="J241" s="42"/>
      <c r="K241" s="42">
        <f t="shared" si="3"/>
        <v>1900</v>
      </c>
    </row>
    <row r="242" spans="1:11" ht="18" customHeight="1" x14ac:dyDescent="0.25">
      <c r="A242" s="40"/>
      <c r="B242" s="40"/>
      <c r="C242" s="40"/>
      <c r="D242" s="40"/>
      <c r="E242" s="41"/>
      <c r="F242" s="41"/>
      <c r="G242" s="40"/>
      <c r="H242" s="40"/>
      <c r="I242" s="40"/>
      <c r="J242" s="40"/>
      <c r="K242" s="40">
        <f t="shared" si="3"/>
        <v>1900</v>
      </c>
    </row>
    <row r="243" spans="1:11" ht="18" customHeight="1" x14ac:dyDescent="0.25">
      <c r="A243" s="42"/>
      <c r="B243" s="42"/>
      <c r="C243" s="42"/>
      <c r="D243" s="42"/>
      <c r="E243" s="43"/>
      <c r="F243" s="43"/>
      <c r="G243" s="42"/>
      <c r="H243" s="42"/>
      <c r="I243" s="42"/>
      <c r="J243" s="42"/>
      <c r="K243" s="42">
        <f t="shared" si="3"/>
        <v>1900</v>
      </c>
    </row>
    <row r="244" spans="1:11" ht="18" customHeight="1" x14ac:dyDescent="0.25">
      <c r="A244" s="40"/>
      <c r="B244" s="40"/>
      <c r="C244" s="40"/>
      <c r="D244" s="40"/>
      <c r="E244" s="41"/>
      <c r="F244" s="41"/>
      <c r="G244" s="40"/>
      <c r="H244" s="40"/>
      <c r="I244" s="40"/>
      <c r="J244" s="40"/>
      <c r="K244" s="40">
        <f t="shared" si="3"/>
        <v>1900</v>
      </c>
    </row>
    <row r="245" spans="1:11" ht="18" customHeight="1" x14ac:dyDescent="0.25">
      <c r="A245" s="42"/>
      <c r="B245" s="42"/>
      <c r="C245" s="42"/>
      <c r="D245" s="42"/>
      <c r="E245" s="43"/>
      <c r="F245" s="43"/>
      <c r="G245" s="42"/>
      <c r="H245" s="42"/>
      <c r="I245" s="42"/>
      <c r="J245" s="42"/>
      <c r="K245" s="42">
        <f t="shared" si="3"/>
        <v>1900</v>
      </c>
    </row>
    <row r="246" spans="1:11" ht="18" customHeight="1" x14ac:dyDescent="0.25">
      <c r="A246" s="40"/>
      <c r="B246" s="40"/>
      <c r="C246" s="40"/>
      <c r="D246" s="40"/>
      <c r="E246" s="41"/>
      <c r="F246" s="41"/>
      <c r="G246" s="40"/>
      <c r="H246" s="40"/>
      <c r="I246" s="40"/>
      <c r="J246" s="40"/>
      <c r="K246" s="40">
        <f t="shared" si="3"/>
        <v>1900</v>
      </c>
    </row>
    <row r="247" spans="1:11" ht="18" customHeight="1" x14ac:dyDescent="0.25">
      <c r="A247" s="42"/>
      <c r="B247" s="42"/>
      <c r="C247" s="42"/>
      <c r="D247" s="42"/>
      <c r="E247" s="43"/>
      <c r="F247" s="43"/>
      <c r="G247" s="42"/>
      <c r="H247" s="42"/>
      <c r="I247" s="42"/>
      <c r="J247" s="42"/>
      <c r="K247" s="42">
        <f t="shared" si="3"/>
        <v>1900</v>
      </c>
    </row>
    <row r="248" spans="1:11" ht="18" customHeight="1" x14ac:dyDescent="0.25">
      <c r="A248" s="40"/>
      <c r="B248" s="40"/>
      <c r="C248" s="40"/>
      <c r="D248" s="40"/>
      <c r="E248" s="41"/>
      <c r="F248" s="41"/>
      <c r="G248" s="40"/>
      <c r="H248" s="40"/>
      <c r="I248" s="40"/>
      <c r="J248" s="40"/>
      <c r="K248" s="40">
        <f t="shared" si="3"/>
        <v>1900</v>
      </c>
    </row>
    <row r="249" spans="1:11" ht="18" customHeight="1" x14ac:dyDescent="0.25">
      <c r="A249" s="42"/>
      <c r="B249" s="42"/>
      <c r="C249" s="42"/>
      <c r="D249" s="42"/>
      <c r="E249" s="43"/>
      <c r="F249" s="43"/>
      <c r="G249" s="42"/>
      <c r="H249" s="42"/>
      <c r="I249" s="42"/>
      <c r="J249" s="42"/>
      <c r="K249" s="42">
        <f t="shared" si="3"/>
        <v>1900</v>
      </c>
    </row>
    <row r="250" spans="1:11" ht="18" customHeight="1" x14ac:dyDescent="0.25">
      <c r="A250" s="40"/>
      <c r="B250" s="40"/>
      <c r="C250" s="40"/>
      <c r="D250" s="40"/>
      <c r="E250" s="41"/>
      <c r="F250" s="41"/>
      <c r="G250" s="40"/>
      <c r="H250" s="40"/>
      <c r="I250" s="40"/>
      <c r="J250" s="40"/>
      <c r="K250" s="40">
        <f t="shared" si="3"/>
        <v>1900</v>
      </c>
    </row>
    <row r="251" spans="1:11" ht="18" customHeight="1" x14ac:dyDescent="0.25">
      <c r="A251" s="42"/>
      <c r="B251" s="42"/>
      <c r="C251" s="42"/>
      <c r="D251" s="42"/>
      <c r="E251" s="43"/>
      <c r="F251" s="43"/>
      <c r="G251" s="42"/>
      <c r="H251" s="42"/>
      <c r="I251" s="42"/>
      <c r="J251" s="42"/>
      <c r="K251" s="42">
        <f t="shared" si="3"/>
        <v>1900</v>
      </c>
    </row>
    <row r="252" spans="1:11" ht="18" customHeight="1" x14ac:dyDescent="0.25">
      <c r="A252" s="40"/>
      <c r="B252" s="40"/>
      <c r="C252" s="40"/>
      <c r="D252" s="40"/>
      <c r="E252" s="41"/>
      <c r="F252" s="41"/>
      <c r="G252" s="40"/>
      <c r="H252" s="40"/>
      <c r="I252" s="40"/>
      <c r="J252" s="40"/>
      <c r="K252" s="40">
        <f t="shared" si="3"/>
        <v>1900</v>
      </c>
    </row>
    <row r="253" spans="1:11" ht="18" customHeight="1" x14ac:dyDescent="0.25">
      <c r="A253" s="42"/>
      <c r="B253" s="42"/>
      <c r="C253" s="42"/>
      <c r="D253" s="42"/>
      <c r="E253" s="43"/>
      <c r="F253" s="43"/>
      <c r="G253" s="42"/>
      <c r="H253" s="42"/>
      <c r="I253" s="42"/>
      <c r="J253" s="42"/>
      <c r="K253" s="42">
        <f t="shared" si="3"/>
        <v>1900</v>
      </c>
    </row>
    <row r="254" spans="1:11" ht="18" customHeight="1" x14ac:dyDescent="0.25">
      <c r="A254" s="40"/>
      <c r="B254" s="40"/>
      <c r="C254" s="40"/>
      <c r="D254" s="40"/>
      <c r="E254" s="41"/>
      <c r="F254" s="41"/>
      <c r="G254" s="40"/>
      <c r="H254" s="40"/>
      <c r="I254" s="40"/>
      <c r="J254" s="40"/>
      <c r="K254" s="40">
        <f t="shared" si="3"/>
        <v>1900</v>
      </c>
    </row>
    <row r="255" spans="1:11" ht="18" customHeight="1" x14ac:dyDescent="0.25">
      <c r="A255" s="42"/>
      <c r="B255" s="42"/>
      <c r="C255" s="42"/>
      <c r="D255" s="42"/>
      <c r="E255" s="43"/>
      <c r="F255" s="43"/>
      <c r="G255" s="42"/>
      <c r="H255" s="42"/>
      <c r="I255" s="42"/>
      <c r="J255" s="42"/>
      <c r="K255" s="42">
        <f t="shared" si="3"/>
        <v>1900</v>
      </c>
    </row>
    <row r="256" spans="1:11" ht="18" customHeight="1" x14ac:dyDescent="0.25">
      <c r="A256" s="40"/>
      <c r="B256" s="40"/>
      <c r="C256" s="40"/>
      <c r="D256" s="40"/>
      <c r="E256" s="41"/>
      <c r="F256" s="41"/>
      <c r="G256" s="40"/>
      <c r="H256" s="40"/>
      <c r="I256" s="40"/>
      <c r="J256" s="40"/>
      <c r="K256" s="40">
        <f t="shared" si="3"/>
        <v>1900</v>
      </c>
    </row>
    <row r="257" spans="1:11" ht="18" customHeight="1" x14ac:dyDescent="0.25">
      <c r="A257" s="42"/>
      <c r="B257" s="42"/>
      <c r="C257" s="42"/>
      <c r="D257" s="42"/>
      <c r="E257" s="43"/>
      <c r="F257" s="43"/>
      <c r="G257" s="42"/>
      <c r="H257" s="42"/>
      <c r="I257" s="42"/>
      <c r="J257" s="42"/>
      <c r="K257" s="42">
        <f t="shared" si="3"/>
        <v>1900</v>
      </c>
    </row>
    <row r="258" spans="1:11" ht="18" customHeight="1" x14ac:dyDescent="0.25">
      <c r="A258" s="40"/>
      <c r="B258" s="40"/>
      <c r="C258" s="40"/>
      <c r="D258" s="40"/>
      <c r="E258" s="41"/>
      <c r="F258" s="41"/>
      <c r="G258" s="40"/>
      <c r="H258" s="40"/>
      <c r="I258" s="40"/>
      <c r="J258" s="40"/>
      <c r="K258" s="40">
        <f t="shared" si="3"/>
        <v>1900</v>
      </c>
    </row>
    <row r="259" spans="1:11" ht="18" customHeight="1" x14ac:dyDescent="0.25">
      <c r="A259" s="42"/>
      <c r="B259" s="42"/>
      <c r="C259" s="42"/>
      <c r="D259" s="42"/>
      <c r="E259" s="43"/>
      <c r="F259" s="43"/>
      <c r="G259" s="42"/>
      <c r="H259" s="42"/>
      <c r="I259" s="42"/>
      <c r="J259" s="42"/>
      <c r="K259" s="42">
        <f t="shared" si="3"/>
        <v>1900</v>
      </c>
    </row>
    <row r="260" spans="1:11" ht="18" customHeight="1" x14ac:dyDescent="0.25">
      <c r="A260" s="40"/>
      <c r="B260" s="40"/>
      <c r="C260" s="40"/>
      <c r="D260" s="40"/>
      <c r="E260" s="41"/>
      <c r="F260" s="41"/>
      <c r="G260" s="40"/>
      <c r="H260" s="40"/>
      <c r="I260" s="40"/>
      <c r="J260" s="40"/>
      <c r="K260" s="40">
        <f t="shared" ref="K260:K323" si="4">IFERROR(YEAR(D260),"")</f>
        <v>1900</v>
      </c>
    </row>
    <row r="261" spans="1:11" ht="18" customHeight="1" x14ac:dyDescent="0.25">
      <c r="A261" s="42"/>
      <c r="B261" s="42"/>
      <c r="C261" s="42"/>
      <c r="D261" s="42"/>
      <c r="E261" s="43"/>
      <c r="F261" s="43"/>
      <c r="G261" s="42"/>
      <c r="H261" s="42"/>
      <c r="I261" s="42"/>
      <c r="J261" s="42"/>
      <c r="K261" s="42">
        <f t="shared" si="4"/>
        <v>1900</v>
      </c>
    </row>
    <row r="262" spans="1:11" ht="18" customHeight="1" x14ac:dyDescent="0.25">
      <c r="A262" s="40"/>
      <c r="B262" s="40"/>
      <c r="C262" s="40"/>
      <c r="D262" s="40"/>
      <c r="E262" s="41"/>
      <c r="F262" s="41"/>
      <c r="G262" s="40"/>
      <c r="H262" s="40"/>
      <c r="I262" s="40"/>
      <c r="J262" s="40"/>
      <c r="K262" s="40">
        <f t="shared" si="4"/>
        <v>1900</v>
      </c>
    </row>
    <row r="263" spans="1:11" ht="18" customHeight="1" x14ac:dyDescent="0.25">
      <c r="A263" s="42"/>
      <c r="B263" s="42"/>
      <c r="C263" s="42"/>
      <c r="D263" s="42"/>
      <c r="E263" s="43"/>
      <c r="F263" s="43"/>
      <c r="G263" s="42"/>
      <c r="H263" s="42"/>
      <c r="I263" s="42"/>
      <c r="J263" s="42"/>
      <c r="K263" s="42">
        <f t="shared" si="4"/>
        <v>1900</v>
      </c>
    </row>
    <row r="264" spans="1:11" ht="18" customHeight="1" x14ac:dyDescent="0.25">
      <c r="A264" s="40"/>
      <c r="B264" s="40"/>
      <c r="C264" s="40"/>
      <c r="D264" s="40"/>
      <c r="E264" s="41"/>
      <c r="F264" s="41"/>
      <c r="G264" s="40"/>
      <c r="H264" s="40"/>
      <c r="I264" s="40"/>
      <c r="J264" s="40"/>
      <c r="K264" s="40">
        <f t="shared" si="4"/>
        <v>1900</v>
      </c>
    </row>
    <row r="265" spans="1:11" ht="18" customHeight="1" x14ac:dyDescent="0.25">
      <c r="A265" s="42"/>
      <c r="B265" s="42"/>
      <c r="C265" s="42"/>
      <c r="D265" s="42"/>
      <c r="E265" s="43"/>
      <c r="F265" s="43"/>
      <c r="G265" s="42"/>
      <c r="H265" s="42"/>
      <c r="I265" s="42"/>
      <c r="J265" s="42"/>
      <c r="K265" s="42">
        <f t="shared" si="4"/>
        <v>1900</v>
      </c>
    </row>
    <row r="266" spans="1:11" ht="18" customHeight="1" x14ac:dyDescent="0.25">
      <c r="A266" s="40"/>
      <c r="B266" s="40"/>
      <c r="C266" s="40"/>
      <c r="D266" s="40"/>
      <c r="E266" s="41"/>
      <c r="F266" s="41"/>
      <c r="G266" s="40"/>
      <c r="H266" s="40"/>
      <c r="I266" s="40"/>
      <c r="J266" s="40"/>
      <c r="K266" s="40">
        <f t="shared" si="4"/>
        <v>1900</v>
      </c>
    </row>
    <row r="267" spans="1:11" ht="18" customHeight="1" x14ac:dyDescent="0.25">
      <c r="A267" s="42"/>
      <c r="B267" s="42"/>
      <c r="C267" s="42"/>
      <c r="D267" s="42"/>
      <c r="E267" s="43"/>
      <c r="F267" s="43"/>
      <c r="G267" s="42"/>
      <c r="H267" s="42"/>
      <c r="I267" s="42"/>
      <c r="J267" s="42"/>
      <c r="K267" s="42">
        <f t="shared" si="4"/>
        <v>1900</v>
      </c>
    </row>
    <row r="268" spans="1:11" ht="18" customHeight="1" x14ac:dyDescent="0.25">
      <c r="A268" s="40"/>
      <c r="B268" s="40"/>
      <c r="C268" s="40"/>
      <c r="D268" s="40"/>
      <c r="E268" s="41"/>
      <c r="F268" s="41"/>
      <c r="G268" s="40"/>
      <c r="H268" s="40"/>
      <c r="I268" s="40"/>
      <c r="J268" s="40"/>
      <c r="K268" s="40">
        <f t="shared" si="4"/>
        <v>1900</v>
      </c>
    </row>
    <row r="269" spans="1:11" ht="18" customHeight="1" x14ac:dyDescent="0.25">
      <c r="A269" s="42"/>
      <c r="B269" s="42"/>
      <c r="C269" s="42"/>
      <c r="D269" s="42"/>
      <c r="E269" s="43"/>
      <c r="F269" s="43"/>
      <c r="G269" s="42"/>
      <c r="H269" s="42"/>
      <c r="I269" s="42"/>
      <c r="J269" s="42"/>
      <c r="K269" s="42">
        <f t="shared" si="4"/>
        <v>1900</v>
      </c>
    </row>
    <row r="270" spans="1:11" ht="18" customHeight="1" x14ac:dyDescent="0.25">
      <c r="A270" s="40"/>
      <c r="B270" s="40"/>
      <c r="C270" s="40"/>
      <c r="D270" s="40"/>
      <c r="E270" s="41"/>
      <c r="F270" s="41"/>
      <c r="G270" s="40"/>
      <c r="H270" s="40"/>
      <c r="I270" s="40"/>
      <c r="J270" s="40"/>
      <c r="K270" s="40">
        <f t="shared" si="4"/>
        <v>1900</v>
      </c>
    </row>
    <row r="271" spans="1:11" ht="18" customHeight="1" x14ac:dyDescent="0.25">
      <c r="A271" s="42"/>
      <c r="B271" s="42"/>
      <c r="C271" s="42"/>
      <c r="D271" s="42"/>
      <c r="E271" s="43"/>
      <c r="F271" s="43"/>
      <c r="G271" s="42"/>
      <c r="H271" s="42"/>
      <c r="I271" s="42"/>
      <c r="J271" s="42"/>
      <c r="K271" s="42">
        <f t="shared" si="4"/>
        <v>1900</v>
      </c>
    </row>
    <row r="272" spans="1:11" ht="18" customHeight="1" x14ac:dyDescent="0.25">
      <c r="A272" s="40"/>
      <c r="B272" s="40"/>
      <c r="C272" s="40"/>
      <c r="D272" s="40"/>
      <c r="E272" s="41"/>
      <c r="F272" s="41"/>
      <c r="G272" s="40"/>
      <c r="H272" s="40"/>
      <c r="I272" s="40"/>
      <c r="J272" s="40"/>
      <c r="K272" s="40">
        <f t="shared" si="4"/>
        <v>1900</v>
      </c>
    </row>
    <row r="273" spans="1:11" ht="18" customHeight="1" x14ac:dyDescent="0.25">
      <c r="A273" s="42"/>
      <c r="B273" s="42"/>
      <c r="C273" s="42"/>
      <c r="D273" s="42"/>
      <c r="E273" s="43"/>
      <c r="F273" s="43"/>
      <c r="G273" s="42"/>
      <c r="H273" s="42"/>
      <c r="I273" s="42"/>
      <c r="J273" s="42"/>
      <c r="K273" s="42">
        <f t="shared" si="4"/>
        <v>1900</v>
      </c>
    </row>
    <row r="274" spans="1:11" ht="18" customHeight="1" x14ac:dyDescent="0.25">
      <c r="A274" s="40"/>
      <c r="B274" s="40"/>
      <c r="C274" s="40"/>
      <c r="D274" s="40"/>
      <c r="E274" s="41"/>
      <c r="F274" s="41"/>
      <c r="G274" s="40"/>
      <c r="H274" s="40"/>
      <c r="I274" s="40"/>
      <c r="J274" s="40"/>
      <c r="K274" s="40">
        <f t="shared" si="4"/>
        <v>1900</v>
      </c>
    </row>
    <row r="275" spans="1:11" ht="18" customHeight="1" x14ac:dyDescent="0.25">
      <c r="A275" s="42"/>
      <c r="B275" s="42"/>
      <c r="C275" s="42"/>
      <c r="D275" s="42"/>
      <c r="E275" s="43"/>
      <c r="F275" s="43"/>
      <c r="G275" s="42"/>
      <c r="H275" s="42"/>
      <c r="I275" s="42"/>
      <c r="J275" s="42"/>
      <c r="K275" s="42">
        <f t="shared" si="4"/>
        <v>1900</v>
      </c>
    </row>
    <row r="276" spans="1:11" ht="18" customHeight="1" x14ac:dyDescent="0.25">
      <c r="A276" s="40"/>
      <c r="B276" s="40"/>
      <c r="C276" s="40"/>
      <c r="D276" s="40"/>
      <c r="E276" s="41"/>
      <c r="F276" s="41"/>
      <c r="G276" s="40"/>
      <c r="H276" s="40"/>
      <c r="I276" s="40"/>
      <c r="J276" s="40"/>
      <c r="K276" s="40">
        <f t="shared" si="4"/>
        <v>1900</v>
      </c>
    </row>
    <row r="277" spans="1:11" ht="18" customHeight="1" x14ac:dyDescent="0.25">
      <c r="A277" s="42"/>
      <c r="B277" s="42"/>
      <c r="C277" s="42"/>
      <c r="D277" s="42"/>
      <c r="E277" s="43"/>
      <c r="F277" s="43"/>
      <c r="G277" s="42"/>
      <c r="H277" s="42"/>
      <c r="I277" s="42"/>
      <c r="J277" s="42"/>
      <c r="K277" s="42">
        <f t="shared" si="4"/>
        <v>1900</v>
      </c>
    </row>
    <row r="278" spans="1:11" ht="18" customHeight="1" x14ac:dyDescent="0.25">
      <c r="A278" s="40"/>
      <c r="B278" s="40"/>
      <c r="C278" s="40"/>
      <c r="D278" s="40"/>
      <c r="E278" s="41"/>
      <c r="F278" s="41"/>
      <c r="G278" s="40"/>
      <c r="H278" s="40"/>
      <c r="I278" s="40"/>
      <c r="J278" s="40"/>
      <c r="K278" s="40">
        <f t="shared" si="4"/>
        <v>1900</v>
      </c>
    </row>
    <row r="279" spans="1:11" ht="18" customHeight="1" x14ac:dyDescent="0.25">
      <c r="A279" s="42"/>
      <c r="B279" s="42"/>
      <c r="C279" s="42"/>
      <c r="D279" s="42"/>
      <c r="E279" s="43"/>
      <c r="F279" s="43"/>
      <c r="G279" s="42"/>
      <c r="H279" s="42"/>
      <c r="I279" s="42"/>
      <c r="J279" s="42"/>
      <c r="K279" s="42">
        <f t="shared" si="4"/>
        <v>1900</v>
      </c>
    </row>
    <row r="280" spans="1:11" ht="18" customHeight="1" x14ac:dyDescent="0.25">
      <c r="A280" s="40"/>
      <c r="B280" s="40"/>
      <c r="C280" s="40"/>
      <c r="D280" s="40"/>
      <c r="E280" s="41"/>
      <c r="F280" s="41"/>
      <c r="G280" s="40"/>
      <c r="H280" s="40"/>
      <c r="I280" s="40"/>
      <c r="J280" s="40"/>
      <c r="K280" s="40">
        <f t="shared" si="4"/>
        <v>1900</v>
      </c>
    </row>
    <row r="281" spans="1:11" ht="18" customHeight="1" x14ac:dyDescent="0.25">
      <c r="A281" s="42"/>
      <c r="B281" s="42"/>
      <c r="C281" s="42"/>
      <c r="D281" s="42"/>
      <c r="E281" s="43"/>
      <c r="F281" s="43"/>
      <c r="G281" s="42"/>
      <c r="H281" s="42"/>
      <c r="I281" s="42"/>
      <c r="J281" s="42"/>
      <c r="K281" s="42">
        <f t="shared" si="4"/>
        <v>1900</v>
      </c>
    </row>
    <row r="282" spans="1:11" ht="18" customHeight="1" x14ac:dyDescent="0.25">
      <c r="A282" s="40"/>
      <c r="B282" s="40"/>
      <c r="C282" s="40"/>
      <c r="D282" s="40"/>
      <c r="E282" s="41"/>
      <c r="F282" s="41"/>
      <c r="G282" s="40"/>
      <c r="H282" s="40"/>
      <c r="I282" s="40"/>
      <c r="J282" s="40"/>
      <c r="K282" s="40">
        <f t="shared" si="4"/>
        <v>1900</v>
      </c>
    </row>
    <row r="283" spans="1:11" ht="18" customHeight="1" x14ac:dyDescent="0.25">
      <c r="A283" s="42"/>
      <c r="B283" s="42"/>
      <c r="C283" s="42"/>
      <c r="D283" s="42"/>
      <c r="E283" s="43"/>
      <c r="F283" s="43"/>
      <c r="G283" s="42"/>
      <c r="H283" s="42"/>
      <c r="I283" s="42"/>
      <c r="J283" s="42"/>
      <c r="K283" s="42">
        <f t="shared" si="4"/>
        <v>1900</v>
      </c>
    </row>
    <row r="284" spans="1:11" ht="18" customHeight="1" x14ac:dyDescent="0.25">
      <c r="A284" s="40"/>
      <c r="B284" s="40"/>
      <c r="C284" s="40"/>
      <c r="D284" s="40"/>
      <c r="E284" s="41"/>
      <c r="F284" s="41"/>
      <c r="G284" s="40"/>
      <c r="H284" s="40"/>
      <c r="I284" s="40"/>
      <c r="J284" s="40"/>
      <c r="K284" s="40">
        <f t="shared" si="4"/>
        <v>1900</v>
      </c>
    </row>
    <row r="285" spans="1:11" ht="18" customHeight="1" x14ac:dyDescent="0.25">
      <c r="A285" s="42"/>
      <c r="B285" s="42"/>
      <c r="C285" s="42"/>
      <c r="D285" s="42"/>
      <c r="E285" s="43"/>
      <c r="F285" s="43"/>
      <c r="G285" s="42"/>
      <c r="H285" s="42"/>
      <c r="I285" s="42"/>
      <c r="J285" s="42"/>
      <c r="K285" s="42">
        <f t="shared" si="4"/>
        <v>1900</v>
      </c>
    </row>
    <row r="286" spans="1:11" ht="18" customHeight="1" x14ac:dyDescent="0.25">
      <c r="A286" s="40"/>
      <c r="B286" s="40"/>
      <c r="C286" s="40"/>
      <c r="D286" s="40"/>
      <c r="E286" s="41"/>
      <c r="F286" s="41"/>
      <c r="G286" s="40"/>
      <c r="H286" s="40"/>
      <c r="I286" s="40"/>
      <c r="J286" s="40"/>
      <c r="K286" s="40">
        <f t="shared" si="4"/>
        <v>1900</v>
      </c>
    </row>
    <row r="287" spans="1:11" ht="18" customHeight="1" x14ac:dyDescent="0.25">
      <c r="A287" s="42"/>
      <c r="B287" s="42"/>
      <c r="C287" s="42"/>
      <c r="D287" s="42"/>
      <c r="E287" s="43"/>
      <c r="F287" s="43"/>
      <c r="G287" s="42"/>
      <c r="H287" s="42"/>
      <c r="I287" s="42"/>
      <c r="J287" s="42"/>
      <c r="K287" s="42">
        <f t="shared" si="4"/>
        <v>1900</v>
      </c>
    </row>
    <row r="288" spans="1:11" ht="18" customHeight="1" x14ac:dyDescent="0.25">
      <c r="A288" s="40"/>
      <c r="B288" s="40"/>
      <c r="C288" s="40"/>
      <c r="D288" s="40"/>
      <c r="E288" s="41"/>
      <c r="F288" s="41"/>
      <c r="G288" s="40"/>
      <c r="H288" s="40"/>
      <c r="I288" s="40"/>
      <c r="J288" s="40"/>
      <c r="K288" s="40">
        <f t="shared" si="4"/>
        <v>1900</v>
      </c>
    </row>
    <row r="289" spans="1:11" ht="18" customHeight="1" x14ac:dyDescent="0.25">
      <c r="A289" s="42"/>
      <c r="B289" s="42"/>
      <c r="C289" s="42"/>
      <c r="D289" s="42"/>
      <c r="E289" s="43"/>
      <c r="F289" s="43"/>
      <c r="G289" s="42"/>
      <c r="H289" s="42"/>
      <c r="I289" s="42"/>
      <c r="J289" s="42"/>
      <c r="K289" s="42">
        <f t="shared" si="4"/>
        <v>1900</v>
      </c>
    </row>
    <row r="290" spans="1:11" ht="18" customHeight="1" x14ac:dyDescent="0.25">
      <c r="A290" s="40"/>
      <c r="B290" s="40"/>
      <c r="C290" s="40"/>
      <c r="D290" s="40"/>
      <c r="E290" s="41"/>
      <c r="F290" s="41"/>
      <c r="G290" s="40"/>
      <c r="H290" s="40"/>
      <c r="I290" s="40"/>
      <c r="J290" s="40"/>
      <c r="K290" s="40">
        <f t="shared" si="4"/>
        <v>1900</v>
      </c>
    </row>
    <row r="291" spans="1:11" ht="18" customHeight="1" x14ac:dyDescent="0.25">
      <c r="A291" s="42"/>
      <c r="B291" s="42"/>
      <c r="C291" s="42"/>
      <c r="D291" s="42"/>
      <c r="E291" s="43"/>
      <c r="F291" s="43"/>
      <c r="G291" s="42"/>
      <c r="H291" s="42"/>
      <c r="I291" s="42"/>
      <c r="J291" s="42"/>
      <c r="K291" s="42">
        <f t="shared" si="4"/>
        <v>1900</v>
      </c>
    </row>
    <row r="292" spans="1:11" ht="18" customHeight="1" x14ac:dyDescent="0.25">
      <c r="A292" s="40"/>
      <c r="B292" s="40"/>
      <c r="C292" s="40"/>
      <c r="D292" s="40"/>
      <c r="E292" s="41"/>
      <c r="F292" s="41"/>
      <c r="G292" s="40"/>
      <c r="H292" s="40"/>
      <c r="I292" s="40"/>
      <c r="J292" s="40"/>
      <c r="K292" s="40">
        <f t="shared" si="4"/>
        <v>1900</v>
      </c>
    </row>
    <row r="293" spans="1:11" ht="18" customHeight="1" x14ac:dyDescent="0.25">
      <c r="A293" s="42"/>
      <c r="B293" s="42"/>
      <c r="C293" s="42"/>
      <c r="D293" s="42"/>
      <c r="E293" s="43"/>
      <c r="F293" s="43"/>
      <c r="G293" s="42"/>
      <c r="H293" s="42"/>
      <c r="I293" s="42"/>
      <c r="J293" s="42"/>
      <c r="K293" s="42">
        <f t="shared" si="4"/>
        <v>1900</v>
      </c>
    </row>
    <row r="294" spans="1:11" ht="18" customHeight="1" x14ac:dyDescent="0.25">
      <c r="A294" s="40"/>
      <c r="B294" s="40"/>
      <c r="C294" s="40"/>
      <c r="D294" s="40"/>
      <c r="E294" s="41"/>
      <c r="F294" s="41"/>
      <c r="G294" s="40"/>
      <c r="H294" s="40"/>
      <c r="I294" s="40"/>
      <c r="J294" s="40"/>
      <c r="K294" s="40">
        <f t="shared" si="4"/>
        <v>1900</v>
      </c>
    </row>
    <row r="295" spans="1:11" ht="18" customHeight="1" x14ac:dyDescent="0.25">
      <c r="A295" s="42"/>
      <c r="B295" s="42"/>
      <c r="C295" s="42"/>
      <c r="D295" s="42"/>
      <c r="E295" s="43"/>
      <c r="F295" s="43"/>
      <c r="G295" s="42"/>
      <c r="H295" s="42"/>
      <c r="I295" s="42"/>
      <c r="J295" s="42"/>
      <c r="K295" s="42">
        <f t="shared" si="4"/>
        <v>1900</v>
      </c>
    </row>
    <row r="296" spans="1:11" ht="18" customHeight="1" x14ac:dyDescent="0.25">
      <c r="A296" s="40"/>
      <c r="B296" s="40"/>
      <c r="C296" s="40"/>
      <c r="D296" s="40"/>
      <c r="E296" s="41"/>
      <c r="F296" s="41"/>
      <c r="G296" s="40"/>
      <c r="H296" s="40"/>
      <c r="I296" s="40"/>
      <c r="J296" s="40"/>
      <c r="K296" s="40">
        <f t="shared" si="4"/>
        <v>1900</v>
      </c>
    </row>
    <row r="297" spans="1:11" ht="18" customHeight="1" x14ac:dyDescent="0.25">
      <c r="A297" s="42"/>
      <c r="B297" s="42"/>
      <c r="C297" s="42"/>
      <c r="D297" s="42"/>
      <c r="E297" s="43"/>
      <c r="F297" s="43"/>
      <c r="G297" s="42"/>
      <c r="H297" s="42"/>
      <c r="I297" s="42"/>
      <c r="J297" s="42"/>
      <c r="K297" s="42">
        <f t="shared" si="4"/>
        <v>1900</v>
      </c>
    </row>
    <row r="298" spans="1:11" ht="18" customHeight="1" x14ac:dyDescent="0.25">
      <c r="A298" s="40"/>
      <c r="B298" s="40"/>
      <c r="C298" s="40"/>
      <c r="D298" s="40"/>
      <c r="E298" s="41"/>
      <c r="F298" s="41"/>
      <c r="G298" s="40"/>
      <c r="H298" s="40"/>
      <c r="I298" s="40"/>
      <c r="J298" s="40"/>
      <c r="K298" s="40">
        <f t="shared" si="4"/>
        <v>1900</v>
      </c>
    </row>
    <row r="299" spans="1:11" ht="18" customHeight="1" x14ac:dyDescent="0.25">
      <c r="A299" s="42"/>
      <c r="B299" s="42"/>
      <c r="C299" s="42"/>
      <c r="D299" s="42"/>
      <c r="E299" s="43"/>
      <c r="F299" s="43"/>
      <c r="G299" s="42"/>
      <c r="H299" s="42"/>
      <c r="I299" s="42"/>
      <c r="J299" s="42"/>
      <c r="K299" s="42">
        <f t="shared" si="4"/>
        <v>1900</v>
      </c>
    </row>
    <row r="300" spans="1:11" ht="18" customHeight="1" x14ac:dyDescent="0.25">
      <c r="A300" s="40"/>
      <c r="B300" s="40"/>
      <c r="C300" s="40"/>
      <c r="D300" s="40"/>
      <c r="E300" s="41"/>
      <c r="F300" s="41"/>
      <c r="G300" s="40"/>
      <c r="H300" s="40"/>
      <c r="I300" s="40"/>
      <c r="J300" s="40"/>
      <c r="K300" s="40">
        <f t="shared" si="4"/>
        <v>1900</v>
      </c>
    </row>
    <row r="301" spans="1:11" ht="18" customHeight="1" x14ac:dyDescent="0.25">
      <c r="A301" s="42"/>
      <c r="B301" s="42"/>
      <c r="C301" s="42"/>
      <c r="D301" s="42"/>
      <c r="E301" s="43"/>
      <c r="F301" s="43"/>
      <c r="G301" s="42"/>
      <c r="H301" s="42"/>
      <c r="I301" s="42"/>
      <c r="J301" s="42"/>
      <c r="K301" s="42">
        <f t="shared" si="4"/>
        <v>1900</v>
      </c>
    </row>
    <row r="302" spans="1:11" ht="18" customHeight="1" x14ac:dyDescent="0.25">
      <c r="A302" s="40"/>
      <c r="B302" s="40"/>
      <c r="C302" s="40"/>
      <c r="D302" s="40"/>
      <c r="E302" s="41"/>
      <c r="F302" s="41"/>
      <c r="G302" s="40"/>
      <c r="H302" s="40"/>
      <c r="I302" s="40"/>
      <c r="J302" s="40"/>
      <c r="K302" s="40">
        <f t="shared" si="4"/>
        <v>1900</v>
      </c>
    </row>
    <row r="303" spans="1:11" ht="18" customHeight="1" x14ac:dyDescent="0.25">
      <c r="A303" s="42"/>
      <c r="B303" s="42"/>
      <c r="C303" s="42"/>
      <c r="D303" s="42"/>
      <c r="E303" s="43"/>
      <c r="F303" s="43"/>
      <c r="G303" s="42"/>
      <c r="H303" s="42"/>
      <c r="I303" s="42"/>
      <c r="J303" s="42"/>
      <c r="K303" s="42">
        <f t="shared" si="4"/>
        <v>1900</v>
      </c>
    </row>
    <row r="304" spans="1:11" ht="18" customHeight="1" x14ac:dyDescent="0.25">
      <c r="A304" s="40"/>
      <c r="B304" s="40"/>
      <c r="C304" s="40"/>
      <c r="D304" s="40"/>
      <c r="E304" s="41"/>
      <c r="F304" s="41"/>
      <c r="G304" s="40"/>
      <c r="H304" s="40"/>
      <c r="I304" s="40"/>
      <c r="J304" s="40"/>
      <c r="K304" s="40">
        <f t="shared" si="4"/>
        <v>1900</v>
      </c>
    </row>
    <row r="305" spans="1:11" ht="18" customHeight="1" x14ac:dyDescent="0.25">
      <c r="A305" s="42"/>
      <c r="B305" s="42"/>
      <c r="C305" s="42"/>
      <c r="D305" s="42"/>
      <c r="E305" s="43"/>
      <c r="F305" s="43"/>
      <c r="G305" s="42"/>
      <c r="H305" s="42"/>
      <c r="I305" s="42"/>
      <c r="J305" s="42"/>
      <c r="K305" s="42">
        <f t="shared" si="4"/>
        <v>1900</v>
      </c>
    </row>
    <row r="306" spans="1:11" ht="18" customHeight="1" x14ac:dyDescent="0.25">
      <c r="A306" s="40"/>
      <c r="B306" s="40"/>
      <c r="C306" s="40"/>
      <c r="D306" s="40"/>
      <c r="E306" s="41"/>
      <c r="F306" s="41"/>
      <c r="G306" s="40"/>
      <c r="H306" s="40"/>
      <c r="I306" s="40"/>
      <c r="J306" s="40"/>
      <c r="K306" s="40">
        <f t="shared" si="4"/>
        <v>1900</v>
      </c>
    </row>
    <row r="307" spans="1:11" ht="18" customHeight="1" x14ac:dyDescent="0.25">
      <c r="A307" s="42"/>
      <c r="B307" s="42"/>
      <c r="C307" s="42"/>
      <c r="D307" s="42"/>
      <c r="E307" s="43"/>
      <c r="F307" s="43"/>
      <c r="G307" s="42"/>
      <c r="H307" s="42"/>
      <c r="I307" s="42"/>
      <c r="J307" s="42"/>
      <c r="K307" s="42">
        <f t="shared" si="4"/>
        <v>1900</v>
      </c>
    </row>
    <row r="308" spans="1:11" ht="18" customHeight="1" x14ac:dyDescent="0.25">
      <c r="A308" s="40"/>
      <c r="B308" s="40"/>
      <c r="C308" s="40"/>
      <c r="D308" s="40"/>
      <c r="E308" s="41"/>
      <c r="F308" s="41"/>
      <c r="G308" s="40"/>
      <c r="H308" s="40"/>
      <c r="I308" s="40"/>
      <c r="J308" s="40"/>
      <c r="K308" s="40">
        <f t="shared" si="4"/>
        <v>1900</v>
      </c>
    </row>
    <row r="309" spans="1:11" ht="18" customHeight="1" x14ac:dyDescent="0.25">
      <c r="A309" s="42"/>
      <c r="B309" s="42"/>
      <c r="C309" s="42"/>
      <c r="D309" s="42"/>
      <c r="E309" s="43"/>
      <c r="F309" s="43"/>
      <c r="G309" s="42"/>
      <c r="H309" s="42"/>
      <c r="I309" s="42"/>
      <c r="J309" s="42"/>
      <c r="K309" s="42">
        <f t="shared" si="4"/>
        <v>1900</v>
      </c>
    </row>
    <row r="310" spans="1:11" ht="18" customHeight="1" x14ac:dyDescent="0.25">
      <c r="A310" s="40"/>
      <c r="B310" s="40"/>
      <c r="C310" s="40"/>
      <c r="D310" s="40"/>
      <c r="E310" s="41"/>
      <c r="F310" s="41"/>
      <c r="G310" s="40"/>
      <c r="H310" s="40"/>
      <c r="I310" s="40"/>
      <c r="J310" s="40"/>
      <c r="K310" s="40">
        <f t="shared" si="4"/>
        <v>1900</v>
      </c>
    </row>
    <row r="311" spans="1:11" ht="18" customHeight="1" x14ac:dyDescent="0.25">
      <c r="A311" s="42"/>
      <c r="B311" s="42"/>
      <c r="C311" s="42"/>
      <c r="D311" s="42"/>
      <c r="E311" s="43"/>
      <c r="F311" s="43"/>
      <c r="G311" s="42"/>
      <c r="H311" s="42"/>
      <c r="I311" s="42"/>
      <c r="J311" s="42"/>
      <c r="K311" s="42">
        <f t="shared" si="4"/>
        <v>1900</v>
      </c>
    </row>
    <row r="312" spans="1:11" ht="18" customHeight="1" x14ac:dyDescent="0.25">
      <c r="A312" s="40"/>
      <c r="B312" s="40"/>
      <c r="C312" s="40"/>
      <c r="D312" s="40"/>
      <c r="E312" s="41"/>
      <c r="F312" s="41"/>
      <c r="G312" s="40"/>
      <c r="H312" s="40"/>
      <c r="I312" s="40"/>
      <c r="J312" s="40"/>
      <c r="K312" s="40">
        <f t="shared" si="4"/>
        <v>1900</v>
      </c>
    </row>
    <row r="313" spans="1:11" ht="18" customHeight="1" x14ac:dyDescent="0.25">
      <c r="A313" s="42"/>
      <c r="B313" s="42"/>
      <c r="C313" s="42"/>
      <c r="D313" s="42"/>
      <c r="E313" s="43"/>
      <c r="F313" s="43"/>
      <c r="G313" s="42"/>
      <c r="H313" s="42"/>
      <c r="I313" s="42"/>
      <c r="J313" s="42"/>
      <c r="K313" s="42">
        <f t="shared" si="4"/>
        <v>1900</v>
      </c>
    </row>
    <row r="314" spans="1:11" ht="18" customHeight="1" x14ac:dyDescent="0.25">
      <c r="A314" s="40"/>
      <c r="B314" s="40"/>
      <c r="C314" s="40"/>
      <c r="D314" s="40"/>
      <c r="E314" s="41"/>
      <c r="F314" s="41"/>
      <c r="G314" s="40"/>
      <c r="H314" s="40"/>
      <c r="I314" s="40"/>
      <c r="J314" s="40"/>
      <c r="K314" s="40">
        <f t="shared" si="4"/>
        <v>1900</v>
      </c>
    </row>
    <row r="315" spans="1:11" ht="18" customHeight="1" x14ac:dyDescent="0.25">
      <c r="A315" s="42"/>
      <c r="B315" s="42"/>
      <c r="C315" s="42"/>
      <c r="D315" s="42"/>
      <c r="E315" s="43"/>
      <c r="F315" s="43"/>
      <c r="G315" s="42"/>
      <c r="H315" s="42"/>
      <c r="I315" s="42"/>
      <c r="J315" s="42"/>
      <c r="K315" s="42">
        <f t="shared" si="4"/>
        <v>1900</v>
      </c>
    </row>
    <row r="316" spans="1:11" ht="18" customHeight="1" x14ac:dyDescent="0.25">
      <c r="A316" s="40"/>
      <c r="B316" s="40"/>
      <c r="C316" s="40"/>
      <c r="D316" s="40"/>
      <c r="E316" s="41"/>
      <c r="F316" s="41"/>
      <c r="G316" s="40"/>
      <c r="H316" s="40"/>
      <c r="I316" s="40"/>
      <c r="J316" s="40"/>
      <c r="K316" s="40">
        <f t="shared" si="4"/>
        <v>1900</v>
      </c>
    </row>
    <row r="317" spans="1:11" ht="18" customHeight="1" x14ac:dyDescent="0.25">
      <c r="A317" s="42"/>
      <c r="B317" s="42"/>
      <c r="C317" s="42"/>
      <c r="D317" s="42"/>
      <c r="E317" s="43"/>
      <c r="F317" s="43"/>
      <c r="G317" s="42"/>
      <c r="H317" s="42"/>
      <c r="I317" s="42"/>
      <c r="J317" s="42"/>
      <c r="K317" s="42">
        <f t="shared" si="4"/>
        <v>1900</v>
      </c>
    </row>
    <row r="318" spans="1:11" ht="18" customHeight="1" x14ac:dyDescent="0.25">
      <c r="A318" s="40"/>
      <c r="B318" s="40"/>
      <c r="C318" s="40"/>
      <c r="D318" s="40"/>
      <c r="E318" s="41"/>
      <c r="F318" s="41"/>
      <c r="G318" s="40"/>
      <c r="H318" s="40"/>
      <c r="I318" s="40"/>
      <c r="J318" s="40"/>
      <c r="K318" s="40">
        <f t="shared" si="4"/>
        <v>1900</v>
      </c>
    </row>
    <row r="319" spans="1:11" ht="18" customHeight="1" x14ac:dyDescent="0.25">
      <c r="A319" s="42"/>
      <c r="B319" s="42"/>
      <c r="C319" s="42"/>
      <c r="D319" s="42"/>
      <c r="E319" s="43"/>
      <c r="F319" s="43"/>
      <c r="G319" s="42"/>
      <c r="H319" s="42"/>
      <c r="I319" s="42"/>
      <c r="J319" s="42"/>
      <c r="K319" s="42">
        <f t="shared" si="4"/>
        <v>1900</v>
      </c>
    </row>
    <row r="320" spans="1:11" ht="18" customHeight="1" x14ac:dyDescent="0.25">
      <c r="A320" s="40"/>
      <c r="B320" s="40"/>
      <c r="C320" s="40"/>
      <c r="D320" s="40"/>
      <c r="E320" s="41"/>
      <c r="F320" s="41"/>
      <c r="G320" s="40"/>
      <c r="H320" s="40"/>
      <c r="I320" s="40"/>
      <c r="J320" s="40"/>
      <c r="K320" s="40">
        <f t="shared" si="4"/>
        <v>1900</v>
      </c>
    </row>
    <row r="321" spans="1:11" ht="18" customHeight="1" x14ac:dyDescent="0.25">
      <c r="A321" s="42"/>
      <c r="B321" s="42"/>
      <c r="C321" s="42"/>
      <c r="D321" s="42"/>
      <c r="E321" s="43"/>
      <c r="F321" s="43"/>
      <c r="G321" s="42"/>
      <c r="H321" s="42"/>
      <c r="I321" s="42"/>
      <c r="J321" s="42"/>
      <c r="K321" s="42">
        <f t="shared" si="4"/>
        <v>1900</v>
      </c>
    </row>
    <row r="322" spans="1:11" ht="18" customHeight="1" x14ac:dyDescent="0.25">
      <c r="A322" s="40"/>
      <c r="B322" s="40"/>
      <c r="C322" s="40"/>
      <c r="D322" s="40"/>
      <c r="E322" s="41"/>
      <c r="F322" s="41"/>
      <c r="G322" s="40"/>
      <c r="H322" s="40"/>
      <c r="I322" s="40"/>
      <c r="J322" s="40"/>
      <c r="K322" s="40">
        <f t="shared" si="4"/>
        <v>1900</v>
      </c>
    </row>
    <row r="323" spans="1:11" ht="18" customHeight="1" x14ac:dyDescent="0.25">
      <c r="A323" s="42"/>
      <c r="B323" s="42"/>
      <c r="C323" s="42"/>
      <c r="D323" s="42"/>
      <c r="E323" s="43"/>
      <c r="F323" s="43"/>
      <c r="G323" s="42"/>
      <c r="H323" s="42"/>
      <c r="I323" s="42"/>
      <c r="J323" s="42"/>
      <c r="K323" s="42">
        <f t="shared" si="4"/>
        <v>1900</v>
      </c>
    </row>
    <row r="324" spans="1:11" ht="18" customHeight="1" x14ac:dyDescent="0.25">
      <c r="A324" s="40"/>
      <c r="B324" s="40"/>
      <c r="C324" s="40"/>
      <c r="D324" s="40"/>
      <c r="E324" s="41"/>
      <c r="F324" s="41"/>
      <c r="G324" s="40"/>
      <c r="H324" s="40"/>
      <c r="I324" s="40"/>
      <c r="J324" s="40"/>
      <c r="K324" s="40">
        <f t="shared" ref="K324:K387" si="5">IFERROR(YEAR(D324),"")</f>
        <v>1900</v>
      </c>
    </row>
    <row r="325" spans="1:11" ht="18" customHeight="1" x14ac:dyDescent="0.25">
      <c r="A325" s="42"/>
      <c r="B325" s="42"/>
      <c r="C325" s="42"/>
      <c r="D325" s="42"/>
      <c r="E325" s="43"/>
      <c r="F325" s="43"/>
      <c r="G325" s="42"/>
      <c r="H325" s="42"/>
      <c r="I325" s="42"/>
      <c r="J325" s="42"/>
      <c r="K325" s="42">
        <f t="shared" si="5"/>
        <v>1900</v>
      </c>
    </row>
    <row r="326" spans="1:11" ht="18" customHeight="1" x14ac:dyDescent="0.25">
      <c r="A326" s="40"/>
      <c r="B326" s="40"/>
      <c r="C326" s="40"/>
      <c r="D326" s="40"/>
      <c r="E326" s="41"/>
      <c r="F326" s="41"/>
      <c r="G326" s="40"/>
      <c r="H326" s="40"/>
      <c r="I326" s="40"/>
      <c r="J326" s="40"/>
      <c r="K326" s="40">
        <f t="shared" si="5"/>
        <v>1900</v>
      </c>
    </row>
    <row r="327" spans="1:11" ht="18" customHeight="1" x14ac:dyDescent="0.25">
      <c r="A327" s="42"/>
      <c r="B327" s="42"/>
      <c r="C327" s="42"/>
      <c r="D327" s="42"/>
      <c r="E327" s="43"/>
      <c r="F327" s="43"/>
      <c r="G327" s="42"/>
      <c r="H327" s="42"/>
      <c r="I327" s="42"/>
      <c r="J327" s="42"/>
      <c r="K327" s="42">
        <f t="shared" si="5"/>
        <v>1900</v>
      </c>
    </row>
    <row r="328" spans="1:11" ht="18" customHeight="1" x14ac:dyDescent="0.25">
      <c r="A328" s="40"/>
      <c r="B328" s="40"/>
      <c r="C328" s="40"/>
      <c r="D328" s="40"/>
      <c r="E328" s="41"/>
      <c r="F328" s="41"/>
      <c r="G328" s="40"/>
      <c r="H328" s="40"/>
      <c r="I328" s="40"/>
      <c r="J328" s="40"/>
      <c r="K328" s="40">
        <f t="shared" si="5"/>
        <v>1900</v>
      </c>
    </row>
    <row r="329" spans="1:11" ht="18" customHeight="1" x14ac:dyDescent="0.25">
      <c r="A329" s="42"/>
      <c r="B329" s="42"/>
      <c r="C329" s="42"/>
      <c r="D329" s="42"/>
      <c r="E329" s="43"/>
      <c r="F329" s="43"/>
      <c r="G329" s="42"/>
      <c r="H329" s="42"/>
      <c r="I329" s="42"/>
      <c r="J329" s="42"/>
      <c r="K329" s="42">
        <f t="shared" si="5"/>
        <v>1900</v>
      </c>
    </row>
    <row r="330" spans="1:11" ht="18" customHeight="1" x14ac:dyDescent="0.25">
      <c r="A330" s="40"/>
      <c r="B330" s="40"/>
      <c r="C330" s="40"/>
      <c r="D330" s="40"/>
      <c r="E330" s="41"/>
      <c r="F330" s="41"/>
      <c r="G330" s="40"/>
      <c r="H330" s="40"/>
      <c r="I330" s="40"/>
      <c r="J330" s="40"/>
      <c r="K330" s="40">
        <f t="shared" si="5"/>
        <v>1900</v>
      </c>
    </row>
    <row r="331" spans="1:11" ht="18" customHeight="1" x14ac:dyDescent="0.25">
      <c r="A331" s="42"/>
      <c r="B331" s="42"/>
      <c r="C331" s="42"/>
      <c r="D331" s="42"/>
      <c r="E331" s="43"/>
      <c r="F331" s="43"/>
      <c r="G331" s="42"/>
      <c r="H331" s="42"/>
      <c r="I331" s="42"/>
      <c r="J331" s="42"/>
      <c r="K331" s="42">
        <f t="shared" si="5"/>
        <v>1900</v>
      </c>
    </row>
    <row r="332" spans="1:11" ht="18" customHeight="1" x14ac:dyDescent="0.25">
      <c r="A332" s="40"/>
      <c r="B332" s="40"/>
      <c r="C332" s="40"/>
      <c r="D332" s="40"/>
      <c r="E332" s="41"/>
      <c r="F332" s="41"/>
      <c r="G332" s="40"/>
      <c r="H332" s="40"/>
      <c r="I332" s="40"/>
      <c r="J332" s="40"/>
      <c r="K332" s="40">
        <f t="shared" si="5"/>
        <v>1900</v>
      </c>
    </row>
    <row r="333" spans="1:11" ht="18" customHeight="1" x14ac:dyDescent="0.25">
      <c r="A333" s="42"/>
      <c r="B333" s="42"/>
      <c r="C333" s="42"/>
      <c r="D333" s="42"/>
      <c r="E333" s="43"/>
      <c r="F333" s="43"/>
      <c r="G333" s="42"/>
      <c r="H333" s="42"/>
      <c r="I333" s="42"/>
      <c r="J333" s="42"/>
      <c r="K333" s="42">
        <f t="shared" si="5"/>
        <v>1900</v>
      </c>
    </row>
    <row r="334" spans="1:11" ht="18" customHeight="1" x14ac:dyDescent="0.25">
      <c r="A334" s="40"/>
      <c r="B334" s="40"/>
      <c r="C334" s="40"/>
      <c r="D334" s="40"/>
      <c r="E334" s="41"/>
      <c r="F334" s="41"/>
      <c r="G334" s="40"/>
      <c r="H334" s="40"/>
      <c r="I334" s="40"/>
      <c r="J334" s="40"/>
      <c r="K334" s="40">
        <f t="shared" si="5"/>
        <v>1900</v>
      </c>
    </row>
    <row r="335" spans="1:11" ht="18" customHeight="1" x14ac:dyDescent="0.25">
      <c r="A335" s="42"/>
      <c r="B335" s="42"/>
      <c r="C335" s="42"/>
      <c r="D335" s="42"/>
      <c r="E335" s="43"/>
      <c r="F335" s="43"/>
      <c r="G335" s="42"/>
      <c r="H335" s="42"/>
      <c r="I335" s="42"/>
      <c r="J335" s="42"/>
      <c r="K335" s="42">
        <f t="shared" si="5"/>
        <v>1900</v>
      </c>
    </row>
    <row r="336" spans="1:11" ht="18" customHeight="1" x14ac:dyDescent="0.25">
      <c r="A336" s="40"/>
      <c r="B336" s="40"/>
      <c r="C336" s="40"/>
      <c r="D336" s="40"/>
      <c r="E336" s="41"/>
      <c r="F336" s="41"/>
      <c r="G336" s="40"/>
      <c r="H336" s="40"/>
      <c r="I336" s="40"/>
      <c r="J336" s="40"/>
      <c r="K336" s="40">
        <f t="shared" si="5"/>
        <v>1900</v>
      </c>
    </row>
    <row r="337" spans="1:11" ht="18" customHeight="1" x14ac:dyDescent="0.25">
      <c r="A337" s="42"/>
      <c r="B337" s="42"/>
      <c r="C337" s="42"/>
      <c r="D337" s="42"/>
      <c r="E337" s="43"/>
      <c r="F337" s="43"/>
      <c r="G337" s="42"/>
      <c r="H337" s="42"/>
      <c r="I337" s="42"/>
      <c r="J337" s="42"/>
      <c r="K337" s="42">
        <f t="shared" si="5"/>
        <v>1900</v>
      </c>
    </row>
    <row r="338" spans="1:11" ht="18" customHeight="1" x14ac:dyDescent="0.25">
      <c r="A338" s="40"/>
      <c r="B338" s="40"/>
      <c r="C338" s="40"/>
      <c r="D338" s="40"/>
      <c r="E338" s="41"/>
      <c r="F338" s="41"/>
      <c r="G338" s="40"/>
      <c r="H338" s="40"/>
      <c r="I338" s="40"/>
      <c r="J338" s="40"/>
      <c r="K338" s="40">
        <f t="shared" si="5"/>
        <v>1900</v>
      </c>
    </row>
    <row r="339" spans="1:11" ht="18" customHeight="1" x14ac:dyDescent="0.25">
      <c r="A339" s="42"/>
      <c r="B339" s="42"/>
      <c r="C339" s="42"/>
      <c r="D339" s="42"/>
      <c r="E339" s="43"/>
      <c r="F339" s="43"/>
      <c r="G339" s="42"/>
      <c r="H339" s="42"/>
      <c r="I339" s="42"/>
      <c r="J339" s="42"/>
      <c r="K339" s="42">
        <f t="shared" si="5"/>
        <v>1900</v>
      </c>
    </row>
    <row r="340" spans="1:11" ht="18" customHeight="1" x14ac:dyDescent="0.25">
      <c r="A340" s="40"/>
      <c r="B340" s="40"/>
      <c r="C340" s="40"/>
      <c r="D340" s="40"/>
      <c r="E340" s="41"/>
      <c r="F340" s="41"/>
      <c r="G340" s="40"/>
      <c r="H340" s="40"/>
      <c r="I340" s="40"/>
      <c r="J340" s="40"/>
      <c r="K340" s="40">
        <f t="shared" si="5"/>
        <v>1900</v>
      </c>
    </row>
    <row r="341" spans="1:11" ht="18" customHeight="1" x14ac:dyDescent="0.25">
      <c r="A341" s="42"/>
      <c r="B341" s="42"/>
      <c r="C341" s="42"/>
      <c r="D341" s="42"/>
      <c r="E341" s="43"/>
      <c r="F341" s="43"/>
      <c r="G341" s="42"/>
      <c r="H341" s="42"/>
      <c r="I341" s="42"/>
      <c r="J341" s="42"/>
      <c r="K341" s="42">
        <f t="shared" si="5"/>
        <v>1900</v>
      </c>
    </row>
    <row r="342" spans="1:11" ht="18" customHeight="1" x14ac:dyDescent="0.25">
      <c r="A342" s="40"/>
      <c r="B342" s="40"/>
      <c r="C342" s="40"/>
      <c r="D342" s="40"/>
      <c r="E342" s="41"/>
      <c r="F342" s="41"/>
      <c r="G342" s="40"/>
      <c r="H342" s="40"/>
      <c r="I342" s="40"/>
      <c r="J342" s="40"/>
      <c r="K342" s="40">
        <f t="shared" si="5"/>
        <v>1900</v>
      </c>
    </row>
    <row r="343" spans="1:11" ht="18" customHeight="1" x14ac:dyDescent="0.25">
      <c r="A343" s="42"/>
      <c r="B343" s="42"/>
      <c r="C343" s="42"/>
      <c r="D343" s="42"/>
      <c r="E343" s="43"/>
      <c r="F343" s="43"/>
      <c r="G343" s="42"/>
      <c r="H343" s="42"/>
      <c r="I343" s="42"/>
      <c r="J343" s="42"/>
      <c r="K343" s="42">
        <f t="shared" si="5"/>
        <v>1900</v>
      </c>
    </row>
    <row r="344" spans="1:11" ht="18" customHeight="1" x14ac:dyDescent="0.25">
      <c r="A344" s="40"/>
      <c r="B344" s="40"/>
      <c r="C344" s="40"/>
      <c r="D344" s="40"/>
      <c r="E344" s="41"/>
      <c r="F344" s="41"/>
      <c r="G344" s="40"/>
      <c r="H344" s="40"/>
      <c r="I344" s="40"/>
      <c r="J344" s="40"/>
      <c r="K344" s="40">
        <f t="shared" si="5"/>
        <v>1900</v>
      </c>
    </row>
    <row r="345" spans="1:11" ht="18" customHeight="1" x14ac:dyDescent="0.25">
      <c r="A345" s="42"/>
      <c r="B345" s="42"/>
      <c r="C345" s="42"/>
      <c r="D345" s="42"/>
      <c r="E345" s="43"/>
      <c r="F345" s="43"/>
      <c r="G345" s="42"/>
      <c r="H345" s="42"/>
      <c r="I345" s="42"/>
      <c r="J345" s="42"/>
      <c r="K345" s="42">
        <f t="shared" si="5"/>
        <v>1900</v>
      </c>
    </row>
    <row r="346" spans="1:11" ht="18" customHeight="1" x14ac:dyDescent="0.25">
      <c r="A346" s="40"/>
      <c r="B346" s="40"/>
      <c r="C346" s="40"/>
      <c r="D346" s="40"/>
      <c r="E346" s="41"/>
      <c r="F346" s="41"/>
      <c r="G346" s="40"/>
      <c r="H346" s="40"/>
      <c r="I346" s="40"/>
      <c r="J346" s="40"/>
      <c r="K346" s="40">
        <f t="shared" si="5"/>
        <v>1900</v>
      </c>
    </row>
    <row r="347" spans="1:11" ht="18" customHeight="1" x14ac:dyDescent="0.25">
      <c r="A347" s="42"/>
      <c r="B347" s="42"/>
      <c r="C347" s="42"/>
      <c r="D347" s="42"/>
      <c r="E347" s="43"/>
      <c r="F347" s="43"/>
      <c r="G347" s="42"/>
      <c r="H347" s="42"/>
      <c r="I347" s="42"/>
      <c r="J347" s="42"/>
      <c r="K347" s="42">
        <f t="shared" si="5"/>
        <v>1900</v>
      </c>
    </row>
    <row r="348" spans="1:11" ht="18" customHeight="1" x14ac:dyDescent="0.25">
      <c r="A348" s="40"/>
      <c r="B348" s="40"/>
      <c r="C348" s="40"/>
      <c r="D348" s="40"/>
      <c r="E348" s="41"/>
      <c r="F348" s="41"/>
      <c r="G348" s="40"/>
      <c r="H348" s="40"/>
      <c r="I348" s="40"/>
      <c r="J348" s="40"/>
      <c r="K348" s="40">
        <f t="shared" si="5"/>
        <v>1900</v>
      </c>
    </row>
    <row r="349" spans="1:11" ht="18" customHeight="1" x14ac:dyDescent="0.25">
      <c r="A349" s="42"/>
      <c r="B349" s="42"/>
      <c r="C349" s="42"/>
      <c r="D349" s="42"/>
      <c r="E349" s="43"/>
      <c r="F349" s="43"/>
      <c r="G349" s="42"/>
      <c r="H349" s="42"/>
      <c r="I349" s="42"/>
      <c r="J349" s="42"/>
      <c r="K349" s="42">
        <f t="shared" si="5"/>
        <v>1900</v>
      </c>
    </row>
    <row r="350" spans="1:11" ht="18" customHeight="1" x14ac:dyDescent="0.25">
      <c r="A350" s="40"/>
      <c r="B350" s="40"/>
      <c r="C350" s="40"/>
      <c r="D350" s="40"/>
      <c r="E350" s="41"/>
      <c r="F350" s="41"/>
      <c r="G350" s="40"/>
      <c r="H350" s="40"/>
      <c r="I350" s="40"/>
      <c r="J350" s="40"/>
      <c r="K350" s="40">
        <f t="shared" si="5"/>
        <v>1900</v>
      </c>
    </row>
    <row r="351" spans="1:11" ht="18" customHeight="1" x14ac:dyDescent="0.25">
      <c r="A351" s="42"/>
      <c r="B351" s="42"/>
      <c r="C351" s="42"/>
      <c r="D351" s="42"/>
      <c r="E351" s="43"/>
      <c r="F351" s="43"/>
      <c r="G351" s="42"/>
      <c r="H351" s="42"/>
      <c r="I351" s="42"/>
      <c r="J351" s="42"/>
      <c r="K351" s="42">
        <f t="shared" si="5"/>
        <v>1900</v>
      </c>
    </row>
    <row r="352" spans="1:11" ht="18" customHeight="1" x14ac:dyDescent="0.25">
      <c r="A352" s="40"/>
      <c r="B352" s="40"/>
      <c r="C352" s="40"/>
      <c r="D352" s="40"/>
      <c r="E352" s="41"/>
      <c r="F352" s="41"/>
      <c r="G352" s="40"/>
      <c r="H352" s="40"/>
      <c r="I352" s="40"/>
      <c r="J352" s="40"/>
      <c r="K352" s="40">
        <f t="shared" si="5"/>
        <v>1900</v>
      </c>
    </row>
    <row r="353" spans="1:11" ht="18" customHeight="1" x14ac:dyDescent="0.25">
      <c r="A353" s="42"/>
      <c r="B353" s="42"/>
      <c r="C353" s="42"/>
      <c r="D353" s="42"/>
      <c r="E353" s="43"/>
      <c r="F353" s="43"/>
      <c r="G353" s="42"/>
      <c r="H353" s="42"/>
      <c r="I353" s="42"/>
      <c r="J353" s="42"/>
      <c r="K353" s="42">
        <f t="shared" si="5"/>
        <v>1900</v>
      </c>
    </row>
    <row r="354" spans="1:11" ht="18" customHeight="1" x14ac:dyDescent="0.25">
      <c r="A354" s="40"/>
      <c r="B354" s="40"/>
      <c r="C354" s="40"/>
      <c r="D354" s="40"/>
      <c r="E354" s="41"/>
      <c r="F354" s="41"/>
      <c r="G354" s="40"/>
      <c r="H354" s="40"/>
      <c r="I354" s="40"/>
      <c r="J354" s="40"/>
      <c r="K354" s="40">
        <f t="shared" si="5"/>
        <v>1900</v>
      </c>
    </row>
    <row r="355" spans="1:11" ht="18" customHeight="1" x14ac:dyDescent="0.25">
      <c r="A355" s="42"/>
      <c r="B355" s="42"/>
      <c r="C355" s="42"/>
      <c r="D355" s="42"/>
      <c r="E355" s="43"/>
      <c r="F355" s="43"/>
      <c r="G355" s="42"/>
      <c r="H355" s="42"/>
      <c r="I355" s="42"/>
      <c r="J355" s="42"/>
      <c r="K355" s="42">
        <f t="shared" si="5"/>
        <v>1900</v>
      </c>
    </row>
    <row r="356" spans="1:11" ht="18" customHeight="1" x14ac:dyDescent="0.25">
      <c r="A356" s="40"/>
      <c r="B356" s="40"/>
      <c r="C356" s="40"/>
      <c r="D356" s="40"/>
      <c r="E356" s="41"/>
      <c r="F356" s="41"/>
      <c r="G356" s="40"/>
      <c r="H356" s="40"/>
      <c r="I356" s="40"/>
      <c r="J356" s="40"/>
      <c r="K356" s="40">
        <f t="shared" si="5"/>
        <v>1900</v>
      </c>
    </row>
    <row r="357" spans="1:11" ht="18" customHeight="1" x14ac:dyDescent="0.25">
      <c r="A357" s="42"/>
      <c r="B357" s="42"/>
      <c r="C357" s="42"/>
      <c r="D357" s="42"/>
      <c r="E357" s="43"/>
      <c r="F357" s="43"/>
      <c r="G357" s="42"/>
      <c r="H357" s="42"/>
      <c r="I357" s="42"/>
      <c r="J357" s="42"/>
      <c r="K357" s="42">
        <f t="shared" si="5"/>
        <v>1900</v>
      </c>
    </row>
    <row r="358" spans="1:11" ht="18" customHeight="1" x14ac:dyDescent="0.25">
      <c r="A358" s="40"/>
      <c r="B358" s="40"/>
      <c r="C358" s="40"/>
      <c r="D358" s="40"/>
      <c r="E358" s="41"/>
      <c r="F358" s="41"/>
      <c r="G358" s="40"/>
      <c r="H358" s="40"/>
      <c r="I358" s="40"/>
      <c r="J358" s="40"/>
      <c r="K358" s="40">
        <f t="shared" si="5"/>
        <v>1900</v>
      </c>
    </row>
    <row r="359" spans="1:11" ht="18" customHeight="1" x14ac:dyDescent="0.25">
      <c r="A359" s="42"/>
      <c r="B359" s="42"/>
      <c r="C359" s="42"/>
      <c r="D359" s="42"/>
      <c r="E359" s="43"/>
      <c r="F359" s="43"/>
      <c r="G359" s="42"/>
      <c r="H359" s="42"/>
      <c r="I359" s="42"/>
      <c r="J359" s="42"/>
      <c r="K359" s="42">
        <f t="shared" si="5"/>
        <v>1900</v>
      </c>
    </row>
    <row r="360" spans="1:11" ht="18" customHeight="1" x14ac:dyDescent="0.25">
      <c r="A360" s="40"/>
      <c r="B360" s="40"/>
      <c r="C360" s="40"/>
      <c r="D360" s="40"/>
      <c r="E360" s="41"/>
      <c r="F360" s="41"/>
      <c r="G360" s="40"/>
      <c r="H360" s="40"/>
      <c r="I360" s="40"/>
      <c r="J360" s="40"/>
      <c r="K360" s="40">
        <f t="shared" si="5"/>
        <v>1900</v>
      </c>
    </row>
    <row r="361" spans="1:11" ht="18" customHeight="1" x14ac:dyDescent="0.25">
      <c r="A361" s="42"/>
      <c r="B361" s="42"/>
      <c r="C361" s="42"/>
      <c r="D361" s="42"/>
      <c r="E361" s="43"/>
      <c r="F361" s="43"/>
      <c r="G361" s="42"/>
      <c r="H361" s="42"/>
      <c r="I361" s="42"/>
      <c r="J361" s="42"/>
      <c r="K361" s="42">
        <f t="shared" si="5"/>
        <v>1900</v>
      </c>
    </row>
    <row r="362" spans="1:11" ht="18" customHeight="1" x14ac:dyDescent="0.25">
      <c r="A362" s="40"/>
      <c r="B362" s="40"/>
      <c r="C362" s="40"/>
      <c r="D362" s="40"/>
      <c r="E362" s="41"/>
      <c r="F362" s="41"/>
      <c r="G362" s="40"/>
      <c r="H362" s="40"/>
      <c r="I362" s="40"/>
      <c r="J362" s="40"/>
      <c r="K362" s="40">
        <f t="shared" si="5"/>
        <v>1900</v>
      </c>
    </row>
    <row r="363" spans="1:11" ht="18" customHeight="1" x14ac:dyDescent="0.25">
      <c r="A363" s="42"/>
      <c r="B363" s="42"/>
      <c r="C363" s="42"/>
      <c r="D363" s="42"/>
      <c r="E363" s="43"/>
      <c r="F363" s="43"/>
      <c r="G363" s="42"/>
      <c r="H363" s="42"/>
      <c r="I363" s="42"/>
      <c r="J363" s="42"/>
      <c r="K363" s="42">
        <f t="shared" si="5"/>
        <v>1900</v>
      </c>
    </row>
    <row r="364" spans="1:11" ht="18" customHeight="1" x14ac:dyDescent="0.25">
      <c r="A364" s="40"/>
      <c r="B364" s="40"/>
      <c r="C364" s="40"/>
      <c r="D364" s="40"/>
      <c r="E364" s="41"/>
      <c r="F364" s="41"/>
      <c r="G364" s="40"/>
      <c r="H364" s="40"/>
      <c r="I364" s="40"/>
      <c r="J364" s="40"/>
      <c r="K364" s="40">
        <f t="shared" si="5"/>
        <v>1900</v>
      </c>
    </row>
    <row r="365" spans="1:11" ht="18" customHeight="1" x14ac:dyDescent="0.25">
      <c r="A365" s="42"/>
      <c r="B365" s="42"/>
      <c r="C365" s="42"/>
      <c r="D365" s="42"/>
      <c r="E365" s="43"/>
      <c r="F365" s="43"/>
      <c r="G365" s="42"/>
      <c r="H365" s="42"/>
      <c r="I365" s="42"/>
      <c r="J365" s="42"/>
      <c r="K365" s="42">
        <f t="shared" si="5"/>
        <v>1900</v>
      </c>
    </row>
    <row r="366" spans="1:11" ht="18" customHeight="1" x14ac:dyDescent="0.25">
      <c r="A366" s="40"/>
      <c r="B366" s="40"/>
      <c r="C366" s="40"/>
      <c r="D366" s="40"/>
      <c r="E366" s="41"/>
      <c r="F366" s="41"/>
      <c r="G366" s="40"/>
      <c r="H366" s="40"/>
      <c r="I366" s="40"/>
      <c r="J366" s="40"/>
      <c r="K366" s="40">
        <f t="shared" si="5"/>
        <v>1900</v>
      </c>
    </row>
    <row r="367" spans="1:11" ht="18" customHeight="1" x14ac:dyDescent="0.25">
      <c r="A367" s="42"/>
      <c r="B367" s="42"/>
      <c r="C367" s="42"/>
      <c r="D367" s="42"/>
      <c r="E367" s="43"/>
      <c r="F367" s="43"/>
      <c r="G367" s="42"/>
      <c r="H367" s="42"/>
      <c r="I367" s="42"/>
      <c r="J367" s="42"/>
      <c r="K367" s="42">
        <f t="shared" si="5"/>
        <v>1900</v>
      </c>
    </row>
    <row r="368" spans="1:11" ht="18" customHeight="1" x14ac:dyDescent="0.25">
      <c r="A368" s="40"/>
      <c r="B368" s="40"/>
      <c r="C368" s="40"/>
      <c r="D368" s="40"/>
      <c r="E368" s="41"/>
      <c r="F368" s="41"/>
      <c r="G368" s="40"/>
      <c r="H368" s="40"/>
      <c r="I368" s="40"/>
      <c r="J368" s="40"/>
      <c r="K368" s="40">
        <f t="shared" si="5"/>
        <v>1900</v>
      </c>
    </row>
    <row r="369" spans="1:11" ht="18" customHeight="1" x14ac:dyDescent="0.25">
      <c r="A369" s="42"/>
      <c r="B369" s="42"/>
      <c r="C369" s="42"/>
      <c r="D369" s="42"/>
      <c r="E369" s="43"/>
      <c r="F369" s="43"/>
      <c r="G369" s="42"/>
      <c r="H369" s="42"/>
      <c r="I369" s="42"/>
      <c r="J369" s="42"/>
      <c r="K369" s="42">
        <f t="shared" si="5"/>
        <v>1900</v>
      </c>
    </row>
    <row r="370" spans="1:11" ht="18" customHeight="1" x14ac:dyDescent="0.25">
      <c r="A370" s="40"/>
      <c r="B370" s="40"/>
      <c r="C370" s="40"/>
      <c r="D370" s="40"/>
      <c r="E370" s="41"/>
      <c r="F370" s="41"/>
      <c r="G370" s="40"/>
      <c r="H370" s="40"/>
      <c r="I370" s="40"/>
      <c r="J370" s="40"/>
      <c r="K370" s="40">
        <f t="shared" si="5"/>
        <v>1900</v>
      </c>
    </row>
    <row r="371" spans="1:11" ht="18" customHeight="1" x14ac:dyDescent="0.25">
      <c r="A371" s="42"/>
      <c r="B371" s="42"/>
      <c r="C371" s="42"/>
      <c r="D371" s="42"/>
      <c r="E371" s="43"/>
      <c r="F371" s="43"/>
      <c r="G371" s="42"/>
      <c r="H371" s="42"/>
      <c r="I371" s="42"/>
      <c r="J371" s="42"/>
      <c r="K371" s="42">
        <f t="shared" si="5"/>
        <v>1900</v>
      </c>
    </row>
    <row r="372" spans="1:11" ht="18" customHeight="1" x14ac:dyDescent="0.25">
      <c r="A372" s="40"/>
      <c r="B372" s="40"/>
      <c r="C372" s="40"/>
      <c r="D372" s="40"/>
      <c r="E372" s="41"/>
      <c r="F372" s="41"/>
      <c r="G372" s="40"/>
      <c r="H372" s="40"/>
      <c r="I372" s="40"/>
      <c r="J372" s="40"/>
      <c r="K372" s="40">
        <f t="shared" si="5"/>
        <v>1900</v>
      </c>
    </row>
    <row r="373" spans="1:11" ht="18" customHeight="1" x14ac:dyDescent="0.25">
      <c r="A373" s="42"/>
      <c r="B373" s="42"/>
      <c r="C373" s="42"/>
      <c r="D373" s="42"/>
      <c r="E373" s="43"/>
      <c r="F373" s="43"/>
      <c r="G373" s="42"/>
      <c r="H373" s="42"/>
      <c r="I373" s="42"/>
      <c r="J373" s="42"/>
      <c r="K373" s="42">
        <f t="shared" si="5"/>
        <v>1900</v>
      </c>
    </row>
    <row r="374" spans="1:11" ht="18" customHeight="1" x14ac:dyDescent="0.25">
      <c r="A374" s="40"/>
      <c r="B374" s="40"/>
      <c r="C374" s="40"/>
      <c r="D374" s="40"/>
      <c r="E374" s="41"/>
      <c r="F374" s="41"/>
      <c r="G374" s="40"/>
      <c r="H374" s="40"/>
      <c r="I374" s="40"/>
      <c r="J374" s="40"/>
      <c r="K374" s="40">
        <f t="shared" si="5"/>
        <v>1900</v>
      </c>
    </row>
    <row r="375" spans="1:11" ht="18" customHeight="1" x14ac:dyDescent="0.25">
      <c r="A375" s="42"/>
      <c r="B375" s="42"/>
      <c r="C375" s="42"/>
      <c r="D375" s="42"/>
      <c r="E375" s="43"/>
      <c r="F375" s="43"/>
      <c r="G375" s="42"/>
      <c r="H375" s="42"/>
      <c r="I375" s="42"/>
      <c r="J375" s="42"/>
      <c r="K375" s="42">
        <f t="shared" si="5"/>
        <v>1900</v>
      </c>
    </row>
    <row r="376" spans="1:11" ht="18" customHeight="1" x14ac:dyDescent="0.25">
      <c r="A376" s="40"/>
      <c r="B376" s="40"/>
      <c r="C376" s="40"/>
      <c r="D376" s="40"/>
      <c r="E376" s="41"/>
      <c r="F376" s="41"/>
      <c r="G376" s="40"/>
      <c r="H376" s="40"/>
      <c r="I376" s="40"/>
      <c r="J376" s="40"/>
      <c r="K376" s="40">
        <f t="shared" si="5"/>
        <v>1900</v>
      </c>
    </row>
    <row r="377" spans="1:11" ht="18" customHeight="1" x14ac:dyDescent="0.25">
      <c r="A377" s="42"/>
      <c r="B377" s="42"/>
      <c r="C377" s="42"/>
      <c r="D377" s="42"/>
      <c r="E377" s="43"/>
      <c r="F377" s="43"/>
      <c r="G377" s="42"/>
      <c r="H377" s="42"/>
      <c r="I377" s="42"/>
      <c r="J377" s="42"/>
      <c r="K377" s="42">
        <f t="shared" si="5"/>
        <v>1900</v>
      </c>
    </row>
    <row r="378" spans="1:11" ht="18" customHeight="1" x14ac:dyDescent="0.25">
      <c r="A378" s="40"/>
      <c r="B378" s="40"/>
      <c r="C378" s="40"/>
      <c r="D378" s="40"/>
      <c r="E378" s="41"/>
      <c r="F378" s="41"/>
      <c r="G378" s="40"/>
      <c r="H378" s="40"/>
      <c r="I378" s="40"/>
      <c r="J378" s="40"/>
      <c r="K378" s="40">
        <f t="shared" si="5"/>
        <v>1900</v>
      </c>
    </row>
    <row r="379" spans="1:11" ht="18" customHeight="1" x14ac:dyDescent="0.25">
      <c r="A379" s="42"/>
      <c r="B379" s="42"/>
      <c r="C379" s="42"/>
      <c r="D379" s="42"/>
      <c r="E379" s="43"/>
      <c r="F379" s="43"/>
      <c r="G379" s="42"/>
      <c r="H379" s="42"/>
      <c r="I379" s="42"/>
      <c r="J379" s="42"/>
      <c r="K379" s="42">
        <f t="shared" si="5"/>
        <v>1900</v>
      </c>
    </row>
    <row r="380" spans="1:11" ht="18" customHeight="1" x14ac:dyDescent="0.25">
      <c r="A380" s="40"/>
      <c r="B380" s="40"/>
      <c r="C380" s="40"/>
      <c r="D380" s="40"/>
      <c r="E380" s="41"/>
      <c r="F380" s="41"/>
      <c r="G380" s="40"/>
      <c r="H380" s="40"/>
      <c r="I380" s="40"/>
      <c r="J380" s="40"/>
      <c r="K380" s="40">
        <f t="shared" si="5"/>
        <v>1900</v>
      </c>
    </row>
    <row r="381" spans="1:11" ht="18" customHeight="1" x14ac:dyDescent="0.25">
      <c r="A381" s="42"/>
      <c r="B381" s="42"/>
      <c r="C381" s="42"/>
      <c r="D381" s="42"/>
      <c r="E381" s="43"/>
      <c r="F381" s="43"/>
      <c r="G381" s="42"/>
      <c r="H381" s="42"/>
      <c r="I381" s="42"/>
      <c r="J381" s="42"/>
      <c r="K381" s="42">
        <f t="shared" si="5"/>
        <v>1900</v>
      </c>
    </row>
    <row r="382" spans="1:11" ht="18" customHeight="1" x14ac:dyDescent="0.25">
      <c r="A382" s="40"/>
      <c r="B382" s="40"/>
      <c r="C382" s="40"/>
      <c r="D382" s="40"/>
      <c r="E382" s="41"/>
      <c r="F382" s="41"/>
      <c r="G382" s="40"/>
      <c r="H382" s="40"/>
      <c r="I382" s="40"/>
      <c r="J382" s="40"/>
      <c r="K382" s="40">
        <f t="shared" si="5"/>
        <v>1900</v>
      </c>
    </row>
    <row r="383" spans="1:11" ht="18" customHeight="1" x14ac:dyDescent="0.25">
      <c r="A383" s="42"/>
      <c r="B383" s="42"/>
      <c r="C383" s="42"/>
      <c r="D383" s="42"/>
      <c r="E383" s="43"/>
      <c r="F383" s="43"/>
      <c r="G383" s="42"/>
      <c r="H383" s="42"/>
      <c r="I383" s="42"/>
      <c r="J383" s="42"/>
      <c r="K383" s="42">
        <f t="shared" si="5"/>
        <v>1900</v>
      </c>
    </row>
    <row r="384" spans="1:11" ht="18" customHeight="1" x14ac:dyDescent="0.25">
      <c r="A384" s="40"/>
      <c r="B384" s="40"/>
      <c r="C384" s="40"/>
      <c r="D384" s="40"/>
      <c r="E384" s="41"/>
      <c r="F384" s="41"/>
      <c r="G384" s="40"/>
      <c r="H384" s="40"/>
      <c r="I384" s="40"/>
      <c r="J384" s="40"/>
      <c r="K384" s="40">
        <f t="shared" si="5"/>
        <v>1900</v>
      </c>
    </row>
    <row r="385" spans="1:11" ht="18" customHeight="1" x14ac:dyDescent="0.25">
      <c r="A385" s="42"/>
      <c r="B385" s="42"/>
      <c r="C385" s="42"/>
      <c r="D385" s="42"/>
      <c r="E385" s="43"/>
      <c r="F385" s="43"/>
      <c r="G385" s="42"/>
      <c r="H385" s="42"/>
      <c r="I385" s="42"/>
      <c r="J385" s="42"/>
      <c r="K385" s="42">
        <f t="shared" si="5"/>
        <v>1900</v>
      </c>
    </row>
    <row r="386" spans="1:11" ht="18" customHeight="1" x14ac:dyDescent="0.25">
      <c r="A386" s="40"/>
      <c r="B386" s="40"/>
      <c r="C386" s="40"/>
      <c r="D386" s="40"/>
      <c r="E386" s="41"/>
      <c r="F386" s="41"/>
      <c r="G386" s="40"/>
      <c r="H386" s="40"/>
      <c r="I386" s="40"/>
      <c r="J386" s="40"/>
      <c r="K386" s="40">
        <f t="shared" si="5"/>
        <v>1900</v>
      </c>
    </row>
    <row r="387" spans="1:11" ht="18" customHeight="1" x14ac:dyDescent="0.25">
      <c r="A387" s="42"/>
      <c r="B387" s="42"/>
      <c r="C387" s="42"/>
      <c r="D387" s="42"/>
      <c r="E387" s="43"/>
      <c r="F387" s="43"/>
      <c r="G387" s="42"/>
      <c r="H387" s="42"/>
      <c r="I387" s="42"/>
      <c r="J387" s="42"/>
      <c r="K387" s="42">
        <f t="shared" si="5"/>
        <v>1900</v>
      </c>
    </row>
    <row r="388" spans="1:11" ht="18" customHeight="1" x14ac:dyDescent="0.25">
      <c r="A388" s="40"/>
      <c r="B388" s="40"/>
      <c r="C388" s="40"/>
      <c r="D388" s="40"/>
      <c r="E388" s="41"/>
      <c r="F388" s="41"/>
      <c r="G388" s="40"/>
      <c r="H388" s="40"/>
      <c r="I388" s="40"/>
      <c r="J388" s="40"/>
      <c r="K388" s="40">
        <f t="shared" ref="K388:K451" si="6">IFERROR(YEAR(D388),"")</f>
        <v>1900</v>
      </c>
    </row>
    <row r="389" spans="1:11" ht="18" customHeight="1" x14ac:dyDescent="0.25">
      <c r="A389" s="42"/>
      <c r="B389" s="42"/>
      <c r="C389" s="42"/>
      <c r="D389" s="42"/>
      <c r="E389" s="43"/>
      <c r="F389" s="43"/>
      <c r="G389" s="42"/>
      <c r="H389" s="42"/>
      <c r="I389" s="42"/>
      <c r="J389" s="42"/>
      <c r="K389" s="42">
        <f t="shared" si="6"/>
        <v>1900</v>
      </c>
    </row>
    <row r="390" spans="1:11" ht="18" customHeight="1" x14ac:dyDescent="0.25">
      <c r="A390" s="40"/>
      <c r="B390" s="40"/>
      <c r="C390" s="40"/>
      <c r="D390" s="40"/>
      <c r="E390" s="41"/>
      <c r="F390" s="41"/>
      <c r="G390" s="40"/>
      <c r="H390" s="40"/>
      <c r="I390" s="40"/>
      <c r="J390" s="40"/>
      <c r="K390" s="40">
        <f t="shared" si="6"/>
        <v>1900</v>
      </c>
    </row>
    <row r="391" spans="1:11" ht="18" customHeight="1" x14ac:dyDescent="0.25">
      <c r="A391" s="42"/>
      <c r="B391" s="42"/>
      <c r="C391" s="42"/>
      <c r="D391" s="42"/>
      <c r="E391" s="43"/>
      <c r="F391" s="43"/>
      <c r="G391" s="42"/>
      <c r="H391" s="42"/>
      <c r="I391" s="42"/>
      <c r="J391" s="42"/>
      <c r="K391" s="42">
        <f t="shared" si="6"/>
        <v>1900</v>
      </c>
    </row>
    <row r="392" spans="1:11" ht="18" customHeight="1" x14ac:dyDescent="0.25">
      <c r="A392" s="40"/>
      <c r="B392" s="40"/>
      <c r="C392" s="40"/>
      <c r="D392" s="40"/>
      <c r="E392" s="41"/>
      <c r="F392" s="41"/>
      <c r="G392" s="40"/>
      <c r="H392" s="40"/>
      <c r="I392" s="40"/>
      <c r="J392" s="40"/>
      <c r="K392" s="40">
        <f t="shared" si="6"/>
        <v>1900</v>
      </c>
    </row>
    <row r="393" spans="1:11" ht="18" customHeight="1" x14ac:dyDescent="0.25">
      <c r="A393" s="42"/>
      <c r="B393" s="42"/>
      <c r="C393" s="42"/>
      <c r="D393" s="42"/>
      <c r="E393" s="43"/>
      <c r="F393" s="43"/>
      <c r="G393" s="42"/>
      <c r="H393" s="42"/>
      <c r="I393" s="42"/>
      <c r="J393" s="42"/>
      <c r="K393" s="42">
        <f t="shared" si="6"/>
        <v>1900</v>
      </c>
    </row>
    <row r="394" spans="1:11" ht="18" customHeight="1" x14ac:dyDescent="0.25">
      <c r="A394" s="40"/>
      <c r="B394" s="40"/>
      <c r="C394" s="40"/>
      <c r="D394" s="40"/>
      <c r="E394" s="41"/>
      <c r="F394" s="41"/>
      <c r="G394" s="40"/>
      <c r="H394" s="40"/>
      <c r="I394" s="40"/>
      <c r="J394" s="40"/>
      <c r="K394" s="40">
        <f t="shared" si="6"/>
        <v>1900</v>
      </c>
    </row>
    <row r="395" spans="1:11" ht="18" customHeight="1" x14ac:dyDescent="0.25">
      <c r="A395" s="42"/>
      <c r="B395" s="42"/>
      <c r="C395" s="42"/>
      <c r="D395" s="42"/>
      <c r="E395" s="43"/>
      <c r="F395" s="43"/>
      <c r="G395" s="42"/>
      <c r="H395" s="42"/>
      <c r="I395" s="42"/>
      <c r="J395" s="42"/>
      <c r="K395" s="42">
        <f t="shared" si="6"/>
        <v>1900</v>
      </c>
    </row>
    <row r="396" spans="1:11" ht="18" customHeight="1" x14ac:dyDescent="0.25">
      <c r="A396" s="40"/>
      <c r="B396" s="40"/>
      <c r="C396" s="40"/>
      <c r="D396" s="40"/>
      <c r="E396" s="41"/>
      <c r="F396" s="41"/>
      <c r="G396" s="40"/>
      <c r="H396" s="40"/>
      <c r="I396" s="40"/>
      <c r="J396" s="40"/>
      <c r="K396" s="40">
        <f t="shared" si="6"/>
        <v>1900</v>
      </c>
    </row>
    <row r="397" spans="1:11" ht="18" customHeight="1" x14ac:dyDescent="0.25">
      <c r="A397" s="42"/>
      <c r="B397" s="42"/>
      <c r="C397" s="42"/>
      <c r="D397" s="42"/>
      <c r="E397" s="43"/>
      <c r="F397" s="43"/>
      <c r="G397" s="42"/>
      <c r="H397" s="42"/>
      <c r="I397" s="42"/>
      <c r="J397" s="42"/>
      <c r="K397" s="42">
        <f t="shared" si="6"/>
        <v>1900</v>
      </c>
    </row>
    <row r="398" spans="1:11" ht="18" customHeight="1" x14ac:dyDescent="0.25">
      <c r="A398" s="40"/>
      <c r="B398" s="40"/>
      <c r="C398" s="40"/>
      <c r="D398" s="40"/>
      <c r="E398" s="41"/>
      <c r="F398" s="41"/>
      <c r="G398" s="40"/>
      <c r="H398" s="40"/>
      <c r="I398" s="40"/>
      <c r="J398" s="40"/>
      <c r="K398" s="40">
        <f t="shared" si="6"/>
        <v>1900</v>
      </c>
    </row>
    <row r="399" spans="1:11" ht="18" customHeight="1" x14ac:dyDescent="0.25">
      <c r="A399" s="42"/>
      <c r="B399" s="42"/>
      <c r="C399" s="42"/>
      <c r="D399" s="42"/>
      <c r="E399" s="43"/>
      <c r="F399" s="43"/>
      <c r="G399" s="42"/>
      <c r="H399" s="42"/>
      <c r="I399" s="42"/>
      <c r="J399" s="42"/>
      <c r="K399" s="42">
        <f t="shared" si="6"/>
        <v>1900</v>
      </c>
    </row>
    <row r="400" spans="1:11" ht="18" customHeight="1" x14ac:dyDescent="0.25">
      <c r="A400" s="40"/>
      <c r="B400" s="40"/>
      <c r="C400" s="40"/>
      <c r="D400" s="40"/>
      <c r="E400" s="41"/>
      <c r="F400" s="41"/>
      <c r="G400" s="40"/>
      <c r="H400" s="40"/>
      <c r="I400" s="40"/>
      <c r="J400" s="40"/>
      <c r="K400" s="40">
        <f t="shared" si="6"/>
        <v>1900</v>
      </c>
    </row>
    <row r="401" spans="1:11" ht="18" customHeight="1" x14ac:dyDescent="0.25">
      <c r="A401" s="42"/>
      <c r="B401" s="42"/>
      <c r="C401" s="42"/>
      <c r="D401" s="42"/>
      <c r="E401" s="43"/>
      <c r="F401" s="43"/>
      <c r="G401" s="42"/>
      <c r="H401" s="42"/>
      <c r="I401" s="42"/>
      <c r="J401" s="42"/>
      <c r="K401" s="42">
        <f t="shared" si="6"/>
        <v>1900</v>
      </c>
    </row>
    <row r="402" spans="1:11" ht="18" customHeight="1" x14ac:dyDescent="0.25">
      <c r="A402" s="40"/>
      <c r="B402" s="40"/>
      <c r="C402" s="40"/>
      <c r="D402" s="40"/>
      <c r="E402" s="41"/>
      <c r="F402" s="41"/>
      <c r="G402" s="40"/>
      <c r="H402" s="40"/>
      <c r="I402" s="40"/>
      <c r="J402" s="40"/>
      <c r="K402" s="40">
        <f t="shared" si="6"/>
        <v>1900</v>
      </c>
    </row>
    <row r="403" spans="1:11" ht="18" customHeight="1" x14ac:dyDescent="0.25">
      <c r="A403" s="42"/>
      <c r="B403" s="42"/>
      <c r="C403" s="42"/>
      <c r="D403" s="42"/>
      <c r="E403" s="43"/>
      <c r="F403" s="43"/>
      <c r="G403" s="42"/>
      <c r="H403" s="42"/>
      <c r="I403" s="42"/>
      <c r="J403" s="42"/>
      <c r="K403" s="42">
        <f t="shared" si="6"/>
        <v>1900</v>
      </c>
    </row>
    <row r="404" spans="1:11" ht="18" customHeight="1" x14ac:dyDescent="0.25">
      <c r="A404" s="40"/>
      <c r="B404" s="40"/>
      <c r="C404" s="40"/>
      <c r="D404" s="40"/>
      <c r="E404" s="41"/>
      <c r="F404" s="41"/>
      <c r="G404" s="40"/>
      <c r="H404" s="40"/>
      <c r="I404" s="40"/>
      <c r="J404" s="40"/>
      <c r="K404" s="40">
        <f t="shared" si="6"/>
        <v>1900</v>
      </c>
    </row>
    <row r="405" spans="1:11" ht="18" customHeight="1" x14ac:dyDescent="0.25">
      <c r="A405" s="42"/>
      <c r="B405" s="42"/>
      <c r="C405" s="42"/>
      <c r="D405" s="42"/>
      <c r="E405" s="43"/>
      <c r="F405" s="43"/>
      <c r="G405" s="42"/>
      <c r="H405" s="42"/>
      <c r="I405" s="42"/>
      <c r="J405" s="42"/>
      <c r="K405" s="42">
        <f t="shared" si="6"/>
        <v>1900</v>
      </c>
    </row>
    <row r="406" spans="1:11" ht="18" customHeight="1" x14ac:dyDescent="0.25">
      <c r="A406" s="40"/>
      <c r="B406" s="40"/>
      <c r="C406" s="40"/>
      <c r="D406" s="40"/>
      <c r="E406" s="41"/>
      <c r="F406" s="41"/>
      <c r="G406" s="40"/>
      <c r="H406" s="40"/>
      <c r="I406" s="40"/>
      <c r="J406" s="40"/>
      <c r="K406" s="40">
        <f t="shared" si="6"/>
        <v>1900</v>
      </c>
    </row>
    <row r="407" spans="1:11" ht="18" customHeight="1" x14ac:dyDescent="0.25">
      <c r="A407" s="42"/>
      <c r="B407" s="42"/>
      <c r="C407" s="42"/>
      <c r="D407" s="42"/>
      <c r="E407" s="43"/>
      <c r="F407" s="43"/>
      <c r="G407" s="42"/>
      <c r="H407" s="42"/>
      <c r="I407" s="42"/>
      <c r="J407" s="42"/>
      <c r="K407" s="42">
        <f t="shared" si="6"/>
        <v>1900</v>
      </c>
    </row>
    <row r="408" spans="1:11" ht="18" customHeight="1" x14ac:dyDescent="0.25">
      <c r="A408" s="40"/>
      <c r="B408" s="40"/>
      <c r="C408" s="40"/>
      <c r="D408" s="40"/>
      <c r="E408" s="41"/>
      <c r="F408" s="41"/>
      <c r="G408" s="40"/>
      <c r="H408" s="40"/>
      <c r="I408" s="40"/>
      <c r="J408" s="40"/>
      <c r="K408" s="40">
        <f t="shared" si="6"/>
        <v>1900</v>
      </c>
    </row>
    <row r="409" spans="1:11" ht="18" customHeight="1" x14ac:dyDescent="0.25">
      <c r="A409" s="42"/>
      <c r="B409" s="42"/>
      <c r="C409" s="42"/>
      <c r="D409" s="42"/>
      <c r="E409" s="43"/>
      <c r="F409" s="43"/>
      <c r="G409" s="42"/>
      <c r="H409" s="42"/>
      <c r="I409" s="42"/>
      <c r="J409" s="42"/>
      <c r="K409" s="42">
        <f t="shared" si="6"/>
        <v>1900</v>
      </c>
    </row>
    <row r="410" spans="1:11" ht="18" customHeight="1" x14ac:dyDescent="0.25">
      <c r="A410" s="40"/>
      <c r="B410" s="40"/>
      <c r="C410" s="40"/>
      <c r="D410" s="40"/>
      <c r="E410" s="41"/>
      <c r="F410" s="41"/>
      <c r="G410" s="40"/>
      <c r="H410" s="40"/>
      <c r="I410" s="40"/>
      <c r="J410" s="40"/>
      <c r="K410" s="40">
        <f t="shared" si="6"/>
        <v>1900</v>
      </c>
    </row>
    <row r="411" spans="1:11" ht="18" customHeight="1" x14ac:dyDescent="0.25">
      <c r="A411" s="42"/>
      <c r="B411" s="42"/>
      <c r="C411" s="42"/>
      <c r="D411" s="42"/>
      <c r="E411" s="43"/>
      <c r="F411" s="43"/>
      <c r="G411" s="42"/>
      <c r="H411" s="42"/>
      <c r="I411" s="42"/>
      <c r="J411" s="42"/>
      <c r="K411" s="42">
        <f t="shared" si="6"/>
        <v>1900</v>
      </c>
    </row>
    <row r="412" spans="1:11" ht="18" customHeight="1" x14ac:dyDescent="0.25">
      <c r="A412" s="40"/>
      <c r="B412" s="40"/>
      <c r="C412" s="40"/>
      <c r="D412" s="40"/>
      <c r="E412" s="41"/>
      <c r="F412" s="41"/>
      <c r="G412" s="40"/>
      <c r="H412" s="40"/>
      <c r="I412" s="40"/>
      <c r="J412" s="40"/>
      <c r="K412" s="40">
        <f t="shared" si="6"/>
        <v>1900</v>
      </c>
    </row>
    <row r="413" spans="1:11" ht="18" customHeight="1" x14ac:dyDescent="0.25">
      <c r="A413" s="42"/>
      <c r="B413" s="42"/>
      <c r="C413" s="42"/>
      <c r="D413" s="42"/>
      <c r="E413" s="43"/>
      <c r="F413" s="43"/>
      <c r="G413" s="42"/>
      <c r="H413" s="42"/>
      <c r="I413" s="42"/>
      <c r="J413" s="42"/>
      <c r="K413" s="42">
        <f t="shared" si="6"/>
        <v>1900</v>
      </c>
    </row>
    <row r="414" spans="1:11" ht="18" customHeight="1" x14ac:dyDescent="0.25">
      <c r="A414" s="40"/>
      <c r="B414" s="40"/>
      <c r="C414" s="40"/>
      <c r="D414" s="40"/>
      <c r="E414" s="41"/>
      <c r="F414" s="41"/>
      <c r="G414" s="40"/>
      <c r="H414" s="40"/>
      <c r="I414" s="40"/>
      <c r="J414" s="40"/>
      <c r="K414" s="40">
        <f t="shared" si="6"/>
        <v>1900</v>
      </c>
    </row>
    <row r="415" spans="1:11" ht="18" customHeight="1" x14ac:dyDescent="0.25">
      <c r="A415" s="42"/>
      <c r="B415" s="42"/>
      <c r="C415" s="42"/>
      <c r="D415" s="42"/>
      <c r="E415" s="43"/>
      <c r="F415" s="43"/>
      <c r="G415" s="42"/>
      <c r="H415" s="42"/>
      <c r="I415" s="42"/>
      <c r="J415" s="42"/>
      <c r="K415" s="42">
        <f t="shared" si="6"/>
        <v>1900</v>
      </c>
    </row>
    <row r="416" spans="1:11" ht="18" customHeight="1" x14ac:dyDescent="0.25">
      <c r="A416" s="40"/>
      <c r="B416" s="40"/>
      <c r="C416" s="40"/>
      <c r="D416" s="40"/>
      <c r="E416" s="41"/>
      <c r="F416" s="41"/>
      <c r="G416" s="40"/>
      <c r="H416" s="40"/>
      <c r="I416" s="40"/>
      <c r="J416" s="40"/>
      <c r="K416" s="40">
        <f t="shared" si="6"/>
        <v>1900</v>
      </c>
    </row>
    <row r="417" spans="1:11" ht="18" customHeight="1" x14ac:dyDescent="0.25">
      <c r="A417" s="42"/>
      <c r="B417" s="42"/>
      <c r="C417" s="42"/>
      <c r="D417" s="42"/>
      <c r="E417" s="43"/>
      <c r="F417" s="43"/>
      <c r="G417" s="42"/>
      <c r="H417" s="42"/>
      <c r="I417" s="42"/>
      <c r="J417" s="42"/>
      <c r="K417" s="42">
        <f t="shared" si="6"/>
        <v>1900</v>
      </c>
    </row>
    <row r="418" spans="1:11" ht="18" customHeight="1" x14ac:dyDescent="0.25">
      <c r="A418" s="40"/>
      <c r="B418" s="40"/>
      <c r="C418" s="40"/>
      <c r="D418" s="40"/>
      <c r="E418" s="41"/>
      <c r="F418" s="41"/>
      <c r="G418" s="40"/>
      <c r="H418" s="40"/>
      <c r="I418" s="40"/>
      <c r="J418" s="40"/>
      <c r="K418" s="40">
        <f t="shared" si="6"/>
        <v>1900</v>
      </c>
    </row>
    <row r="419" spans="1:11" ht="18" customHeight="1" x14ac:dyDescent="0.25">
      <c r="A419" s="42"/>
      <c r="B419" s="42"/>
      <c r="C419" s="42"/>
      <c r="D419" s="42"/>
      <c r="E419" s="43"/>
      <c r="F419" s="43"/>
      <c r="G419" s="42"/>
      <c r="H419" s="42"/>
      <c r="I419" s="42"/>
      <c r="J419" s="42"/>
      <c r="K419" s="42">
        <f t="shared" si="6"/>
        <v>1900</v>
      </c>
    </row>
    <row r="420" spans="1:11" ht="18" customHeight="1" x14ac:dyDescent="0.25">
      <c r="A420" s="40"/>
      <c r="B420" s="40"/>
      <c r="C420" s="40"/>
      <c r="D420" s="40"/>
      <c r="E420" s="41"/>
      <c r="F420" s="41"/>
      <c r="G420" s="40"/>
      <c r="H420" s="40"/>
      <c r="I420" s="40"/>
      <c r="J420" s="40"/>
      <c r="K420" s="40">
        <f t="shared" si="6"/>
        <v>1900</v>
      </c>
    </row>
    <row r="421" spans="1:11" ht="18" customHeight="1" x14ac:dyDescent="0.25">
      <c r="A421" s="42"/>
      <c r="B421" s="42"/>
      <c r="C421" s="42"/>
      <c r="D421" s="42"/>
      <c r="E421" s="43"/>
      <c r="F421" s="43"/>
      <c r="G421" s="42"/>
      <c r="H421" s="42"/>
      <c r="I421" s="42"/>
      <c r="J421" s="42"/>
      <c r="K421" s="42">
        <f t="shared" si="6"/>
        <v>1900</v>
      </c>
    </row>
    <row r="422" spans="1:11" ht="18" customHeight="1" x14ac:dyDescent="0.25">
      <c r="A422" s="40"/>
      <c r="B422" s="40"/>
      <c r="C422" s="40"/>
      <c r="D422" s="40"/>
      <c r="E422" s="41"/>
      <c r="F422" s="41"/>
      <c r="G422" s="40"/>
      <c r="H422" s="40"/>
      <c r="I422" s="40"/>
      <c r="J422" s="40"/>
      <c r="K422" s="40">
        <f t="shared" si="6"/>
        <v>1900</v>
      </c>
    </row>
    <row r="423" spans="1:11" ht="18" customHeight="1" x14ac:dyDescent="0.25">
      <c r="A423" s="42"/>
      <c r="B423" s="42"/>
      <c r="C423" s="42"/>
      <c r="D423" s="42"/>
      <c r="E423" s="43"/>
      <c r="F423" s="43"/>
      <c r="G423" s="42"/>
      <c r="H423" s="42"/>
      <c r="I423" s="42"/>
      <c r="J423" s="42"/>
      <c r="K423" s="42">
        <f t="shared" si="6"/>
        <v>1900</v>
      </c>
    </row>
    <row r="424" spans="1:11" ht="18" customHeight="1" x14ac:dyDescent="0.25">
      <c r="A424" s="40"/>
      <c r="B424" s="40"/>
      <c r="C424" s="40"/>
      <c r="D424" s="40"/>
      <c r="E424" s="41"/>
      <c r="F424" s="41"/>
      <c r="G424" s="40"/>
      <c r="H424" s="40"/>
      <c r="I424" s="40"/>
      <c r="J424" s="40"/>
      <c r="K424" s="40">
        <f t="shared" si="6"/>
        <v>1900</v>
      </c>
    </row>
    <row r="425" spans="1:11" ht="18" customHeight="1" x14ac:dyDescent="0.25">
      <c r="A425" s="42"/>
      <c r="B425" s="42"/>
      <c r="C425" s="42"/>
      <c r="D425" s="42"/>
      <c r="E425" s="43"/>
      <c r="F425" s="43"/>
      <c r="G425" s="42"/>
      <c r="H425" s="42"/>
      <c r="I425" s="42"/>
      <c r="J425" s="42"/>
      <c r="K425" s="42">
        <f t="shared" si="6"/>
        <v>1900</v>
      </c>
    </row>
    <row r="426" spans="1:11" ht="18" customHeight="1" x14ac:dyDescent="0.25">
      <c r="A426" s="40"/>
      <c r="B426" s="40"/>
      <c r="C426" s="40"/>
      <c r="D426" s="40"/>
      <c r="E426" s="41"/>
      <c r="F426" s="41"/>
      <c r="G426" s="40"/>
      <c r="H426" s="40"/>
      <c r="I426" s="40"/>
      <c r="J426" s="40"/>
      <c r="K426" s="40">
        <f t="shared" si="6"/>
        <v>1900</v>
      </c>
    </row>
    <row r="427" spans="1:11" ht="18" customHeight="1" x14ac:dyDescent="0.25">
      <c r="A427" s="42"/>
      <c r="B427" s="42"/>
      <c r="C427" s="42"/>
      <c r="D427" s="42"/>
      <c r="E427" s="43"/>
      <c r="F427" s="43"/>
      <c r="G427" s="42"/>
      <c r="H427" s="42"/>
      <c r="I427" s="42"/>
      <c r="J427" s="42"/>
      <c r="K427" s="42">
        <f t="shared" si="6"/>
        <v>1900</v>
      </c>
    </row>
    <row r="428" spans="1:11" ht="18" customHeight="1" x14ac:dyDescent="0.25">
      <c r="A428" s="40"/>
      <c r="B428" s="40"/>
      <c r="C428" s="40"/>
      <c r="D428" s="40"/>
      <c r="E428" s="41"/>
      <c r="F428" s="41"/>
      <c r="G428" s="40"/>
      <c r="H428" s="40"/>
      <c r="I428" s="40"/>
      <c r="J428" s="40"/>
      <c r="K428" s="40">
        <f t="shared" si="6"/>
        <v>1900</v>
      </c>
    </row>
    <row r="429" spans="1:11" ht="18" customHeight="1" x14ac:dyDescent="0.25">
      <c r="A429" s="42"/>
      <c r="B429" s="42"/>
      <c r="C429" s="42"/>
      <c r="D429" s="42"/>
      <c r="E429" s="43"/>
      <c r="F429" s="43"/>
      <c r="G429" s="42"/>
      <c r="H429" s="42"/>
      <c r="I429" s="42"/>
      <c r="J429" s="42"/>
      <c r="K429" s="42">
        <f t="shared" si="6"/>
        <v>1900</v>
      </c>
    </row>
    <row r="430" spans="1:11" ht="18" customHeight="1" x14ac:dyDescent="0.25">
      <c r="A430" s="40"/>
      <c r="B430" s="40"/>
      <c r="C430" s="40"/>
      <c r="D430" s="40"/>
      <c r="E430" s="41"/>
      <c r="F430" s="41"/>
      <c r="G430" s="40"/>
      <c r="H430" s="40"/>
      <c r="I430" s="40"/>
      <c r="J430" s="40"/>
      <c r="K430" s="40">
        <f t="shared" si="6"/>
        <v>1900</v>
      </c>
    </row>
    <row r="431" spans="1:11" ht="18" customHeight="1" x14ac:dyDescent="0.25">
      <c r="A431" s="42"/>
      <c r="B431" s="42"/>
      <c r="C431" s="42"/>
      <c r="D431" s="42"/>
      <c r="E431" s="43"/>
      <c r="F431" s="43"/>
      <c r="G431" s="42"/>
      <c r="H431" s="42"/>
      <c r="I431" s="42"/>
      <c r="J431" s="42"/>
      <c r="K431" s="42">
        <f t="shared" si="6"/>
        <v>1900</v>
      </c>
    </row>
    <row r="432" spans="1:11" ht="18" customHeight="1" x14ac:dyDescent="0.25">
      <c r="A432" s="40"/>
      <c r="B432" s="40"/>
      <c r="C432" s="40"/>
      <c r="D432" s="40"/>
      <c r="E432" s="41"/>
      <c r="F432" s="41"/>
      <c r="G432" s="40"/>
      <c r="H432" s="40"/>
      <c r="I432" s="40"/>
      <c r="J432" s="40"/>
      <c r="K432" s="40">
        <f t="shared" si="6"/>
        <v>1900</v>
      </c>
    </row>
    <row r="433" spans="1:11" ht="18" customHeight="1" x14ac:dyDescent="0.25">
      <c r="A433" s="42"/>
      <c r="B433" s="42"/>
      <c r="C433" s="42"/>
      <c r="D433" s="42"/>
      <c r="E433" s="43"/>
      <c r="F433" s="43"/>
      <c r="G433" s="42"/>
      <c r="H433" s="42"/>
      <c r="I433" s="42"/>
      <c r="J433" s="42"/>
      <c r="K433" s="42">
        <f t="shared" si="6"/>
        <v>1900</v>
      </c>
    </row>
    <row r="434" spans="1:11" ht="18" customHeight="1" x14ac:dyDescent="0.25">
      <c r="A434" s="40"/>
      <c r="B434" s="40"/>
      <c r="C434" s="40"/>
      <c r="D434" s="40"/>
      <c r="E434" s="41"/>
      <c r="F434" s="41"/>
      <c r="G434" s="40"/>
      <c r="H434" s="40"/>
      <c r="I434" s="40"/>
      <c r="J434" s="40"/>
      <c r="K434" s="40">
        <f t="shared" si="6"/>
        <v>1900</v>
      </c>
    </row>
    <row r="435" spans="1:11" ht="18" customHeight="1" x14ac:dyDescent="0.25">
      <c r="A435" s="42"/>
      <c r="B435" s="42"/>
      <c r="C435" s="42"/>
      <c r="D435" s="42"/>
      <c r="E435" s="43"/>
      <c r="F435" s="43"/>
      <c r="G435" s="42"/>
      <c r="H435" s="42"/>
      <c r="I435" s="42"/>
      <c r="J435" s="42"/>
      <c r="K435" s="42">
        <f t="shared" si="6"/>
        <v>1900</v>
      </c>
    </row>
    <row r="436" spans="1:11" ht="18" customHeight="1" x14ac:dyDescent="0.25">
      <c r="A436" s="40"/>
      <c r="B436" s="40"/>
      <c r="C436" s="40"/>
      <c r="D436" s="40"/>
      <c r="E436" s="41"/>
      <c r="F436" s="41"/>
      <c r="G436" s="40"/>
      <c r="H436" s="40"/>
      <c r="I436" s="40"/>
      <c r="J436" s="40"/>
      <c r="K436" s="40">
        <f t="shared" si="6"/>
        <v>1900</v>
      </c>
    </row>
    <row r="437" spans="1:11" ht="18" customHeight="1" x14ac:dyDescent="0.25">
      <c r="A437" s="42"/>
      <c r="B437" s="42"/>
      <c r="C437" s="42"/>
      <c r="D437" s="42"/>
      <c r="E437" s="43"/>
      <c r="F437" s="43"/>
      <c r="G437" s="42"/>
      <c r="H437" s="42"/>
      <c r="I437" s="42"/>
      <c r="J437" s="42"/>
      <c r="K437" s="42">
        <f t="shared" si="6"/>
        <v>1900</v>
      </c>
    </row>
    <row r="438" spans="1:11" ht="18" customHeight="1" x14ac:dyDescent="0.25">
      <c r="A438" s="40"/>
      <c r="B438" s="40"/>
      <c r="C438" s="40"/>
      <c r="D438" s="40"/>
      <c r="E438" s="41"/>
      <c r="F438" s="41"/>
      <c r="G438" s="40"/>
      <c r="H438" s="40"/>
      <c r="I438" s="40"/>
      <c r="J438" s="40"/>
      <c r="K438" s="40">
        <f t="shared" si="6"/>
        <v>1900</v>
      </c>
    </row>
    <row r="439" spans="1:11" ht="18" customHeight="1" x14ac:dyDescent="0.25">
      <c r="A439" s="42"/>
      <c r="B439" s="42"/>
      <c r="C439" s="42"/>
      <c r="D439" s="42"/>
      <c r="E439" s="43"/>
      <c r="F439" s="43"/>
      <c r="G439" s="42"/>
      <c r="H439" s="42"/>
      <c r="I439" s="42"/>
      <c r="J439" s="42"/>
      <c r="K439" s="42">
        <f t="shared" si="6"/>
        <v>1900</v>
      </c>
    </row>
    <row r="440" spans="1:11" ht="18" customHeight="1" x14ac:dyDescent="0.25">
      <c r="A440" s="40"/>
      <c r="B440" s="40"/>
      <c r="C440" s="40"/>
      <c r="D440" s="40"/>
      <c r="E440" s="41"/>
      <c r="F440" s="41"/>
      <c r="G440" s="40"/>
      <c r="H440" s="40"/>
      <c r="I440" s="40"/>
      <c r="J440" s="40"/>
      <c r="K440" s="40">
        <f t="shared" si="6"/>
        <v>1900</v>
      </c>
    </row>
    <row r="441" spans="1:11" ht="18" customHeight="1" x14ac:dyDescent="0.25">
      <c r="A441" s="42"/>
      <c r="B441" s="42"/>
      <c r="C441" s="42"/>
      <c r="D441" s="42"/>
      <c r="E441" s="43"/>
      <c r="F441" s="43"/>
      <c r="G441" s="42"/>
      <c r="H441" s="42"/>
      <c r="I441" s="42"/>
      <c r="J441" s="42"/>
      <c r="K441" s="42">
        <f t="shared" si="6"/>
        <v>1900</v>
      </c>
    </row>
    <row r="442" spans="1:11" ht="18" customHeight="1" x14ac:dyDescent="0.25">
      <c r="A442" s="40"/>
      <c r="B442" s="40"/>
      <c r="C442" s="40"/>
      <c r="D442" s="40"/>
      <c r="E442" s="41"/>
      <c r="F442" s="41"/>
      <c r="G442" s="40"/>
      <c r="H442" s="40"/>
      <c r="I442" s="40"/>
      <c r="J442" s="40"/>
      <c r="K442" s="40">
        <f t="shared" si="6"/>
        <v>1900</v>
      </c>
    </row>
    <row r="443" spans="1:11" ht="18" customHeight="1" x14ac:dyDescent="0.25">
      <c r="A443" s="42"/>
      <c r="B443" s="42"/>
      <c r="C443" s="42"/>
      <c r="D443" s="42"/>
      <c r="E443" s="43"/>
      <c r="F443" s="43"/>
      <c r="G443" s="42"/>
      <c r="H443" s="42"/>
      <c r="I443" s="42"/>
      <c r="J443" s="42"/>
      <c r="K443" s="42">
        <f t="shared" si="6"/>
        <v>1900</v>
      </c>
    </row>
    <row r="444" spans="1:11" ht="18" customHeight="1" x14ac:dyDescent="0.25">
      <c r="A444" s="40"/>
      <c r="B444" s="40"/>
      <c r="C444" s="40"/>
      <c r="D444" s="40"/>
      <c r="E444" s="41"/>
      <c r="F444" s="41"/>
      <c r="G444" s="40"/>
      <c r="H444" s="40"/>
      <c r="I444" s="40"/>
      <c r="J444" s="40"/>
      <c r="K444" s="40">
        <f t="shared" si="6"/>
        <v>1900</v>
      </c>
    </row>
    <row r="445" spans="1:11" ht="18" customHeight="1" x14ac:dyDescent="0.25">
      <c r="A445" s="42"/>
      <c r="B445" s="42"/>
      <c r="C445" s="42"/>
      <c r="D445" s="42"/>
      <c r="E445" s="43"/>
      <c r="F445" s="43"/>
      <c r="G445" s="42"/>
      <c r="H445" s="42"/>
      <c r="I445" s="42"/>
      <c r="J445" s="42"/>
      <c r="K445" s="42">
        <f t="shared" si="6"/>
        <v>1900</v>
      </c>
    </row>
    <row r="446" spans="1:11" ht="18" customHeight="1" x14ac:dyDescent="0.25">
      <c r="A446" s="40"/>
      <c r="B446" s="40"/>
      <c r="C446" s="40"/>
      <c r="D446" s="40"/>
      <c r="E446" s="41"/>
      <c r="F446" s="41"/>
      <c r="G446" s="40"/>
      <c r="H446" s="40"/>
      <c r="I446" s="40"/>
      <c r="J446" s="40"/>
      <c r="K446" s="40">
        <f t="shared" si="6"/>
        <v>1900</v>
      </c>
    </row>
    <row r="447" spans="1:11" ht="18" customHeight="1" x14ac:dyDescent="0.25">
      <c r="A447" s="42"/>
      <c r="B447" s="42"/>
      <c r="C447" s="42"/>
      <c r="D447" s="42"/>
      <c r="E447" s="43"/>
      <c r="F447" s="43"/>
      <c r="G447" s="42"/>
      <c r="H447" s="42"/>
      <c r="I447" s="42"/>
      <c r="J447" s="42"/>
      <c r="K447" s="42">
        <f t="shared" si="6"/>
        <v>1900</v>
      </c>
    </row>
    <row r="448" spans="1:11" ht="18" customHeight="1" x14ac:dyDescent="0.25">
      <c r="A448" s="40"/>
      <c r="B448" s="40"/>
      <c r="C448" s="40"/>
      <c r="D448" s="40"/>
      <c r="E448" s="41"/>
      <c r="F448" s="41"/>
      <c r="G448" s="40"/>
      <c r="H448" s="40"/>
      <c r="I448" s="40"/>
      <c r="J448" s="40"/>
      <c r="K448" s="40">
        <f t="shared" si="6"/>
        <v>1900</v>
      </c>
    </row>
    <row r="449" spans="1:11" ht="18" customHeight="1" x14ac:dyDescent="0.25">
      <c r="A449" s="42"/>
      <c r="B449" s="42"/>
      <c r="C449" s="42"/>
      <c r="D449" s="42"/>
      <c r="E449" s="43"/>
      <c r="F449" s="43"/>
      <c r="G449" s="42"/>
      <c r="H449" s="42"/>
      <c r="I449" s="42"/>
      <c r="J449" s="42"/>
      <c r="K449" s="42">
        <f t="shared" si="6"/>
        <v>1900</v>
      </c>
    </row>
    <row r="450" spans="1:11" ht="18" customHeight="1" x14ac:dyDescent="0.25">
      <c r="A450" s="40"/>
      <c r="B450" s="40"/>
      <c r="C450" s="40"/>
      <c r="D450" s="40"/>
      <c r="E450" s="41"/>
      <c r="F450" s="41"/>
      <c r="G450" s="40"/>
      <c r="H450" s="40"/>
      <c r="I450" s="40"/>
      <c r="J450" s="40"/>
      <c r="K450" s="40">
        <f t="shared" si="6"/>
        <v>1900</v>
      </c>
    </row>
    <row r="451" spans="1:11" ht="18" customHeight="1" x14ac:dyDescent="0.25">
      <c r="A451" s="42"/>
      <c r="B451" s="42"/>
      <c r="C451" s="42"/>
      <c r="D451" s="42"/>
      <c r="E451" s="43"/>
      <c r="F451" s="43"/>
      <c r="G451" s="42"/>
      <c r="H451" s="42"/>
      <c r="I451" s="42"/>
      <c r="J451" s="42"/>
      <c r="K451" s="42">
        <f t="shared" si="6"/>
        <v>1900</v>
      </c>
    </row>
    <row r="452" spans="1:11" ht="18" customHeight="1" x14ac:dyDescent="0.25">
      <c r="A452" s="40"/>
      <c r="B452" s="40"/>
      <c r="C452" s="40"/>
      <c r="D452" s="40"/>
      <c r="E452" s="41"/>
      <c r="F452" s="41"/>
      <c r="G452" s="40"/>
      <c r="H452" s="40"/>
      <c r="I452" s="40"/>
      <c r="J452" s="40"/>
      <c r="K452" s="40">
        <f t="shared" ref="K452:K515" si="7">IFERROR(YEAR(D452),"")</f>
        <v>1900</v>
      </c>
    </row>
    <row r="453" spans="1:11" ht="18" customHeight="1" x14ac:dyDescent="0.25">
      <c r="A453" s="42"/>
      <c r="B453" s="42"/>
      <c r="C453" s="42"/>
      <c r="D453" s="42"/>
      <c r="E453" s="43"/>
      <c r="F453" s="43"/>
      <c r="G453" s="42"/>
      <c r="H453" s="42"/>
      <c r="I453" s="42"/>
      <c r="J453" s="42"/>
      <c r="K453" s="42">
        <f t="shared" si="7"/>
        <v>1900</v>
      </c>
    </row>
    <row r="454" spans="1:11" ht="18" customHeight="1" x14ac:dyDescent="0.25">
      <c r="A454" s="40"/>
      <c r="B454" s="40"/>
      <c r="C454" s="40"/>
      <c r="D454" s="40"/>
      <c r="E454" s="41"/>
      <c r="F454" s="41"/>
      <c r="G454" s="40"/>
      <c r="H454" s="40"/>
      <c r="I454" s="40"/>
      <c r="J454" s="40"/>
      <c r="K454" s="40">
        <f t="shared" si="7"/>
        <v>1900</v>
      </c>
    </row>
    <row r="455" spans="1:11" ht="18" customHeight="1" x14ac:dyDescent="0.25">
      <c r="A455" s="42"/>
      <c r="B455" s="42"/>
      <c r="C455" s="42"/>
      <c r="D455" s="42"/>
      <c r="E455" s="43"/>
      <c r="F455" s="43"/>
      <c r="G455" s="42"/>
      <c r="H455" s="42"/>
      <c r="I455" s="42"/>
      <c r="J455" s="42"/>
      <c r="K455" s="42">
        <f t="shared" si="7"/>
        <v>1900</v>
      </c>
    </row>
    <row r="456" spans="1:11" ht="18" customHeight="1" x14ac:dyDescent="0.25">
      <c r="A456" s="40"/>
      <c r="B456" s="40"/>
      <c r="C456" s="40"/>
      <c r="D456" s="40"/>
      <c r="E456" s="41"/>
      <c r="F456" s="41"/>
      <c r="G456" s="40"/>
      <c r="H456" s="40"/>
      <c r="I456" s="40"/>
      <c r="J456" s="40"/>
      <c r="K456" s="40">
        <f t="shared" si="7"/>
        <v>1900</v>
      </c>
    </row>
    <row r="457" spans="1:11" ht="18" customHeight="1" x14ac:dyDescent="0.25">
      <c r="A457" s="42"/>
      <c r="B457" s="42"/>
      <c r="C457" s="42"/>
      <c r="D457" s="42"/>
      <c r="E457" s="43"/>
      <c r="F457" s="43"/>
      <c r="G457" s="42"/>
      <c r="H457" s="42"/>
      <c r="I457" s="42"/>
      <c r="J457" s="42"/>
      <c r="K457" s="42">
        <f t="shared" si="7"/>
        <v>1900</v>
      </c>
    </row>
    <row r="458" spans="1:11" ht="18" customHeight="1" x14ac:dyDescent="0.25">
      <c r="A458" s="40"/>
      <c r="B458" s="40"/>
      <c r="C458" s="40"/>
      <c r="D458" s="40"/>
      <c r="E458" s="41"/>
      <c r="F458" s="41"/>
      <c r="G458" s="40"/>
      <c r="H458" s="40"/>
      <c r="I458" s="40"/>
      <c r="J458" s="40"/>
      <c r="K458" s="40">
        <f t="shared" si="7"/>
        <v>1900</v>
      </c>
    </row>
    <row r="459" spans="1:11" ht="18" customHeight="1" x14ac:dyDescent="0.25">
      <c r="A459" s="42"/>
      <c r="B459" s="42"/>
      <c r="C459" s="42"/>
      <c r="D459" s="42"/>
      <c r="E459" s="43"/>
      <c r="F459" s="43"/>
      <c r="G459" s="42"/>
      <c r="H459" s="42"/>
      <c r="I459" s="42"/>
      <c r="J459" s="42"/>
      <c r="K459" s="42">
        <f t="shared" si="7"/>
        <v>1900</v>
      </c>
    </row>
    <row r="460" spans="1:11" ht="18" customHeight="1" x14ac:dyDescent="0.25">
      <c r="A460" s="40"/>
      <c r="B460" s="40"/>
      <c r="C460" s="40"/>
      <c r="D460" s="40"/>
      <c r="E460" s="41"/>
      <c r="F460" s="41"/>
      <c r="G460" s="40"/>
      <c r="H460" s="40"/>
      <c r="I460" s="40"/>
      <c r="J460" s="40"/>
      <c r="K460" s="40">
        <f t="shared" si="7"/>
        <v>1900</v>
      </c>
    </row>
    <row r="461" spans="1:11" ht="18" customHeight="1" x14ac:dyDescent="0.25">
      <c r="A461" s="42"/>
      <c r="B461" s="42"/>
      <c r="C461" s="42"/>
      <c r="D461" s="42"/>
      <c r="E461" s="43"/>
      <c r="F461" s="43"/>
      <c r="G461" s="42"/>
      <c r="H461" s="42"/>
      <c r="I461" s="42"/>
      <c r="J461" s="42"/>
      <c r="K461" s="42">
        <f t="shared" si="7"/>
        <v>1900</v>
      </c>
    </row>
    <row r="462" spans="1:11" ht="18" customHeight="1" x14ac:dyDescent="0.25">
      <c r="A462" s="40"/>
      <c r="B462" s="40"/>
      <c r="C462" s="40"/>
      <c r="D462" s="40"/>
      <c r="E462" s="41"/>
      <c r="F462" s="41"/>
      <c r="G462" s="40"/>
      <c r="H462" s="40"/>
      <c r="I462" s="40"/>
      <c r="J462" s="40"/>
      <c r="K462" s="40">
        <f t="shared" si="7"/>
        <v>1900</v>
      </c>
    </row>
    <row r="463" spans="1:11" ht="18" customHeight="1" x14ac:dyDescent="0.25">
      <c r="A463" s="42"/>
      <c r="B463" s="42"/>
      <c r="C463" s="42"/>
      <c r="D463" s="42"/>
      <c r="E463" s="43"/>
      <c r="F463" s="43"/>
      <c r="G463" s="42"/>
      <c r="H463" s="42"/>
      <c r="I463" s="42"/>
      <c r="J463" s="42"/>
      <c r="K463" s="42">
        <f t="shared" si="7"/>
        <v>1900</v>
      </c>
    </row>
    <row r="464" spans="1:11" ht="18" customHeight="1" x14ac:dyDescent="0.25">
      <c r="A464" s="40"/>
      <c r="B464" s="40"/>
      <c r="C464" s="40"/>
      <c r="D464" s="40"/>
      <c r="E464" s="41"/>
      <c r="F464" s="41"/>
      <c r="G464" s="40"/>
      <c r="H464" s="40"/>
      <c r="I464" s="40"/>
      <c r="J464" s="40"/>
      <c r="K464" s="40">
        <f t="shared" si="7"/>
        <v>1900</v>
      </c>
    </row>
    <row r="465" spans="1:11" ht="18" customHeight="1" x14ac:dyDescent="0.25">
      <c r="A465" s="42"/>
      <c r="B465" s="42"/>
      <c r="C465" s="42"/>
      <c r="D465" s="42"/>
      <c r="E465" s="43"/>
      <c r="F465" s="43"/>
      <c r="G465" s="42"/>
      <c r="H465" s="42"/>
      <c r="I465" s="42"/>
      <c r="J465" s="42"/>
      <c r="K465" s="42">
        <f t="shared" si="7"/>
        <v>1900</v>
      </c>
    </row>
    <row r="466" spans="1:11" ht="18" customHeight="1" x14ac:dyDescent="0.25">
      <c r="A466" s="40"/>
      <c r="B466" s="40"/>
      <c r="C466" s="40"/>
      <c r="D466" s="40"/>
      <c r="E466" s="41"/>
      <c r="F466" s="41"/>
      <c r="G466" s="40"/>
      <c r="H466" s="40"/>
      <c r="I466" s="40"/>
      <c r="J466" s="40"/>
      <c r="K466" s="40">
        <f t="shared" si="7"/>
        <v>1900</v>
      </c>
    </row>
    <row r="467" spans="1:11" ht="18" customHeight="1" x14ac:dyDescent="0.25">
      <c r="A467" s="42"/>
      <c r="B467" s="42"/>
      <c r="C467" s="42"/>
      <c r="D467" s="42"/>
      <c r="E467" s="43"/>
      <c r="F467" s="43"/>
      <c r="G467" s="42"/>
      <c r="H467" s="42"/>
      <c r="I467" s="42"/>
      <c r="J467" s="42"/>
      <c r="K467" s="42">
        <f t="shared" si="7"/>
        <v>1900</v>
      </c>
    </row>
    <row r="468" spans="1:11" ht="18" customHeight="1" x14ac:dyDescent="0.25">
      <c r="A468" s="40"/>
      <c r="B468" s="40"/>
      <c r="C468" s="40"/>
      <c r="D468" s="40"/>
      <c r="E468" s="41"/>
      <c r="F468" s="41"/>
      <c r="G468" s="40"/>
      <c r="H468" s="40"/>
      <c r="I468" s="40"/>
      <c r="J468" s="40"/>
      <c r="K468" s="40">
        <f t="shared" si="7"/>
        <v>1900</v>
      </c>
    </row>
    <row r="469" spans="1:11" ht="18" customHeight="1" x14ac:dyDescent="0.25">
      <c r="A469" s="42"/>
      <c r="B469" s="42"/>
      <c r="C469" s="42"/>
      <c r="D469" s="42"/>
      <c r="E469" s="43"/>
      <c r="F469" s="43"/>
      <c r="G469" s="42"/>
      <c r="H469" s="42"/>
      <c r="I469" s="42"/>
      <c r="J469" s="42"/>
      <c r="K469" s="42">
        <f t="shared" si="7"/>
        <v>1900</v>
      </c>
    </row>
    <row r="470" spans="1:11" ht="18" customHeight="1" x14ac:dyDescent="0.25">
      <c r="A470" s="40"/>
      <c r="B470" s="40"/>
      <c r="C470" s="40"/>
      <c r="D470" s="40"/>
      <c r="E470" s="41"/>
      <c r="F470" s="41"/>
      <c r="G470" s="40"/>
      <c r="H470" s="40"/>
      <c r="I470" s="40"/>
      <c r="J470" s="40"/>
      <c r="K470" s="40">
        <f t="shared" si="7"/>
        <v>1900</v>
      </c>
    </row>
    <row r="471" spans="1:11" ht="18" customHeight="1" x14ac:dyDescent="0.25">
      <c r="A471" s="42"/>
      <c r="B471" s="42"/>
      <c r="C471" s="42"/>
      <c r="D471" s="42"/>
      <c r="E471" s="43"/>
      <c r="F471" s="43"/>
      <c r="G471" s="42"/>
      <c r="H471" s="42"/>
      <c r="I471" s="42"/>
      <c r="J471" s="42"/>
      <c r="K471" s="42">
        <f t="shared" si="7"/>
        <v>1900</v>
      </c>
    </row>
    <row r="472" spans="1:11" ht="18" customHeight="1" x14ac:dyDescent="0.25">
      <c r="A472" s="40"/>
      <c r="B472" s="40"/>
      <c r="C472" s="40"/>
      <c r="D472" s="40"/>
      <c r="E472" s="41"/>
      <c r="F472" s="41"/>
      <c r="G472" s="40"/>
      <c r="H472" s="40"/>
      <c r="I472" s="40"/>
      <c r="J472" s="40"/>
      <c r="K472" s="40">
        <f t="shared" si="7"/>
        <v>1900</v>
      </c>
    </row>
    <row r="473" spans="1:11" ht="18" customHeight="1" x14ac:dyDescent="0.25">
      <c r="A473" s="42"/>
      <c r="B473" s="42"/>
      <c r="C473" s="42"/>
      <c r="D473" s="42"/>
      <c r="E473" s="43"/>
      <c r="F473" s="43"/>
      <c r="G473" s="42"/>
      <c r="H473" s="42"/>
      <c r="I473" s="42"/>
      <c r="J473" s="42"/>
      <c r="K473" s="42">
        <f t="shared" si="7"/>
        <v>1900</v>
      </c>
    </row>
    <row r="474" spans="1:11" ht="18" customHeight="1" x14ac:dyDescent="0.25">
      <c r="A474" s="40"/>
      <c r="B474" s="40"/>
      <c r="C474" s="40"/>
      <c r="D474" s="40"/>
      <c r="E474" s="41"/>
      <c r="F474" s="41"/>
      <c r="G474" s="40"/>
      <c r="H474" s="40"/>
      <c r="I474" s="40"/>
      <c r="J474" s="40"/>
      <c r="K474" s="40">
        <f t="shared" si="7"/>
        <v>1900</v>
      </c>
    </row>
    <row r="475" spans="1:11" ht="18" customHeight="1" x14ac:dyDescent="0.25">
      <c r="A475" s="42"/>
      <c r="B475" s="42"/>
      <c r="C475" s="42"/>
      <c r="D475" s="42"/>
      <c r="E475" s="43"/>
      <c r="F475" s="43"/>
      <c r="G475" s="42"/>
      <c r="H475" s="42"/>
      <c r="I475" s="42"/>
      <c r="J475" s="42"/>
      <c r="K475" s="42">
        <f t="shared" si="7"/>
        <v>1900</v>
      </c>
    </row>
    <row r="476" spans="1:11" ht="18" customHeight="1" x14ac:dyDescent="0.25">
      <c r="A476" s="40"/>
      <c r="B476" s="40"/>
      <c r="C476" s="40"/>
      <c r="D476" s="40"/>
      <c r="E476" s="41"/>
      <c r="F476" s="41"/>
      <c r="G476" s="40"/>
      <c r="H476" s="40"/>
      <c r="I476" s="40"/>
      <c r="J476" s="40"/>
      <c r="K476" s="40">
        <f t="shared" si="7"/>
        <v>1900</v>
      </c>
    </row>
    <row r="477" spans="1:11" ht="18" customHeight="1" x14ac:dyDescent="0.25">
      <c r="A477" s="42"/>
      <c r="B477" s="42"/>
      <c r="C477" s="42"/>
      <c r="D477" s="42"/>
      <c r="E477" s="43"/>
      <c r="F477" s="43"/>
      <c r="G477" s="42"/>
      <c r="H477" s="42"/>
      <c r="I477" s="42"/>
      <c r="J477" s="42"/>
      <c r="K477" s="42">
        <f t="shared" si="7"/>
        <v>1900</v>
      </c>
    </row>
    <row r="478" spans="1:11" ht="18" customHeight="1" x14ac:dyDescent="0.25">
      <c r="A478" s="40"/>
      <c r="B478" s="40"/>
      <c r="C478" s="40"/>
      <c r="D478" s="40"/>
      <c r="E478" s="41"/>
      <c r="F478" s="41"/>
      <c r="G478" s="40"/>
      <c r="H478" s="40"/>
      <c r="I478" s="40"/>
      <c r="J478" s="40"/>
      <c r="K478" s="40">
        <f t="shared" si="7"/>
        <v>1900</v>
      </c>
    </row>
    <row r="479" spans="1:11" ht="18" customHeight="1" x14ac:dyDescent="0.25">
      <c r="A479" s="42"/>
      <c r="B479" s="42"/>
      <c r="C479" s="42"/>
      <c r="D479" s="42"/>
      <c r="E479" s="43"/>
      <c r="F479" s="43"/>
      <c r="G479" s="42"/>
      <c r="H479" s="42"/>
      <c r="I479" s="42"/>
      <c r="J479" s="42"/>
      <c r="K479" s="42">
        <f t="shared" si="7"/>
        <v>1900</v>
      </c>
    </row>
    <row r="480" spans="1:11" ht="18" customHeight="1" x14ac:dyDescent="0.25">
      <c r="A480" s="40"/>
      <c r="B480" s="40"/>
      <c r="C480" s="40"/>
      <c r="D480" s="40"/>
      <c r="E480" s="41"/>
      <c r="F480" s="41"/>
      <c r="G480" s="40"/>
      <c r="H480" s="40"/>
      <c r="I480" s="40"/>
      <c r="J480" s="40"/>
      <c r="K480" s="40">
        <f t="shared" si="7"/>
        <v>1900</v>
      </c>
    </row>
    <row r="481" spans="1:11" ht="18" customHeight="1" x14ac:dyDescent="0.25">
      <c r="A481" s="42"/>
      <c r="B481" s="42"/>
      <c r="C481" s="42"/>
      <c r="D481" s="42"/>
      <c r="E481" s="43"/>
      <c r="F481" s="43"/>
      <c r="G481" s="42"/>
      <c r="H481" s="42"/>
      <c r="I481" s="42"/>
      <c r="J481" s="42"/>
      <c r="K481" s="42">
        <f t="shared" si="7"/>
        <v>1900</v>
      </c>
    </row>
    <row r="482" spans="1:11" ht="18" customHeight="1" x14ac:dyDescent="0.25">
      <c r="A482" s="40"/>
      <c r="B482" s="40"/>
      <c r="C482" s="40"/>
      <c r="D482" s="40"/>
      <c r="E482" s="41"/>
      <c r="F482" s="41"/>
      <c r="G482" s="40"/>
      <c r="H482" s="40"/>
      <c r="I482" s="40"/>
      <c r="J482" s="40"/>
      <c r="K482" s="40">
        <f t="shared" si="7"/>
        <v>1900</v>
      </c>
    </row>
    <row r="483" spans="1:11" ht="18" customHeight="1" x14ac:dyDescent="0.25">
      <c r="A483" s="42"/>
      <c r="B483" s="42"/>
      <c r="C483" s="42"/>
      <c r="D483" s="42"/>
      <c r="E483" s="43"/>
      <c r="F483" s="43"/>
      <c r="G483" s="42"/>
      <c r="H483" s="42"/>
      <c r="I483" s="42"/>
      <c r="J483" s="42"/>
      <c r="K483" s="42">
        <f t="shared" si="7"/>
        <v>1900</v>
      </c>
    </row>
    <row r="484" spans="1:11" ht="18" customHeight="1" x14ac:dyDescent="0.25">
      <c r="A484" s="40"/>
      <c r="B484" s="40"/>
      <c r="C484" s="40"/>
      <c r="D484" s="40"/>
      <c r="E484" s="41"/>
      <c r="F484" s="41"/>
      <c r="G484" s="40"/>
      <c r="H484" s="40"/>
      <c r="I484" s="40"/>
      <c r="J484" s="40"/>
      <c r="K484" s="40">
        <f t="shared" si="7"/>
        <v>1900</v>
      </c>
    </row>
    <row r="485" spans="1:11" ht="18" customHeight="1" x14ac:dyDescent="0.25">
      <c r="A485" s="42"/>
      <c r="B485" s="42"/>
      <c r="C485" s="42"/>
      <c r="D485" s="42"/>
      <c r="E485" s="43"/>
      <c r="F485" s="43"/>
      <c r="G485" s="42"/>
      <c r="H485" s="42"/>
      <c r="I485" s="42"/>
      <c r="J485" s="42"/>
      <c r="K485" s="42">
        <f t="shared" si="7"/>
        <v>1900</v>
      </c>
    </row>
    <row r="486" spans="1:11" ht="18" customHeight="1" x14ac:dyDescent="0.25">
      <c r="A486" s="40"/>
      <c r="B486" s="40"/>
      <c r="C486" s="40"/>
      <c r="D486" s="40"/>
      <c r="E486" s="41"/>
      <c r="F486" s="41"/>
      <c r="G486" s="40"/>
      <c r="H486" s="40"/>
      <c r="I486" s="40"/>
      <c r="J486" s="40"/>
      <c r="K486" s="40">
        <f t="shared" si="7"/>
        <v>1900</v>
      </c>
    </row>
    <row r="487" spans="1:11" ht="18" customHeight="1" x14ac:dyDescent="0.25">
      <c r="A487" s="42"/>
      <c r="B487" s="42"/>
      <c r="C487" s="42"/>
      <c r="D487" s="42"/>
      <c r="E487" s="43"/>
      <c r="F487" s="43"/>
      <c r="G487" s="42"/>
      <c r="H487" s="42"/>
      <c r="I487" s="42"/>
      <c r="J487" s="42"/>
      <c r="K487" s="42">
        <f t="shared" si="7"/>
        <v>1900</v>
      </c>
    </row>
    <row r="488" spans="1:11" ht="18" customHeight="1" x14ac:dyDescent="0.25">
      <c r="A488" s="40"/>
      <c r="B488" s="40"/>
      <c r="C488" s="40"/>
      <c r="D488" s="40"/>
      <c r="E488" s="41"/>
      <c r="F488" s="41"/>
      <c r="G488" s="40"/>
      <c r="H488" s="40"/>
      <c r="I488" s="40"/>
      <c r="J488" s="40"/>
      <c r="K488" s="40">
        <f t="shared" si="7"/>
        <v>1900</v>
      </c>
    </row>
    <row r="489" spans="1:11" ht="18" customHeight="1" x14ac:dyDescent="0.25">
      <c r="A489" s="42"/>
      <c r="B489" s="42"/>
      <c r="C489" s="42"/>
      <c r="D489" s="42"/>
      <c r="E489" s="43"/>
      <c r="F489" s="43"/>
      <c r="G489" s="42"/>
      <c r="H489" s="42"/>
      <c r="I489" s="42"/>
      <c r="J489" s="42"/>
      <c r="K489" s="42">
        <f t="shared" si="7"/>
        <v>1900</v>
      </c>
    </row>
    <row r="490" spans="1:11" ht="18" customHeight="1" x14ac:dyDescent="0.25">
      <c r="A490" s="40"/>
      <c r="B490" s="40"/>
      <c r="C490" s="40"/>
      <c r="D490" s="40"/>
      <c r="E490" s="41"/>
      <c r="F490" s="41"/>
      <c r="G490" s="40"/>
      <c r="H490" s="40"/>
      <c r="I490" s="40"/>
      <c r="J490" s="40"/>
      <c r="K490" s="40">
        <f t="shared" si="7"/>
        <v>1900</v>
      </c>
    </row>
    <row r="491" spans="1:11" ht="18" customHeight="1" x14ac:dyDescent="0.25">
      <c r="A491" s="42"/>
      <c r="B491" s="42"/>
      <c r="C491" s="42"/>
      <c r="D491" s="42"/>
      <c r="E491" s="43"/>
      <c r="F491" s="43"/>
      <c r="G491" s="42"/>
      <c r="H491" s="42"/>
      <c r="I491" s="42"/>
      <c r="J491" s="42"/>
      <c r="K491" s="42">
        <f t="shared" si="7"/>
        <v>1900</v>
      </c>
    </row>
    <row r="492" spans="1:11" ht="18" customHeight="1" x14ac:dyDescent="0.25">
      <c r="A492" s="40"/>
      <c r="B492" s="40"/>
      <c r="C492" s="40"/>
      <c r="D492" s="40"/>
      <c r="E492" s="41"/>
      <c r="F492" s="41"/>
      <c r="G492" s="40"/>
      <c r="H492" s="40"/>
      <c r="I492" s="40"/>
      <c r="J492" s="40"/>
      <c r="K492" s="40">
        <f t="shared" si="7"/>
        <v>1900</v>
      </c>
    </row>
    <row r="493" spans="1:11" ht="18" customHeight="1" x14ac:dyDescent="0.25">
      <c r="A493" s="42"/>
      <c r="B493" s="42"/>
      <c r="C493" s="42"/>
      <c r="D493" s="42"/>
      <c r="E493" s="43"/>
      <c r="F493" s="43"/>
      <c r="G493" s="42"/>
      <c r="H493" s="42"/>
      <c r="I493" s="42"/>
      <c r="J493" s="42"/>
      <c r="K493" s="42">
        <f t="shared" si="7"/>
        <v>1900</v>
      </c>
    </row>
    <row r="494" spans="1:11" ht="18" customHeight="1" x14ac:dyDescent="0.25">
      <c r="A494" s="40"/>
      <c r="B494" s="40"/>
      <c r="C494" s="40"/>
      <c r="D494" s="40"/>
      <c r="E494" s="41"/>
      <c r="F494" s="41"/>
      <c r="G494" s="40"/>
      <c r="H494" s="40"/>
      <c r="I494" s="40"/>
      <c r="J494" s="40"/>
      <c r="K494" s="40">
        <f t="shared" si="7"/>
        <v>1900</v>
      </c>
    </row>
    <row r="495" spans="1:11" ht="18" customHeight="1" x14ac:dyDescent="0.25">
      <c r="A495" s="42"/>
      <c r="B495" s="42"/>
      <c r="C495" s="42"/>
      <c r="D495" s="42"/>
      <c r="E495" s="43"/>
      <c r="F495" s="43"/>
      <c r="G495" s="42"/>
      <c r="H495" s="42"/>
      <c r="I495" s="42"/>
      <c r="J495" s="42"/>
      <c r="K495" s="42">
        <f t="shared" si="7"/>
        <v>1900</v>
      </c>
    </row>
    <row r="496" spans="1:11" ht="18" customHeight="1" x14ac:dyDescent="0.25">
      <c r="A496" s="40"/>
      <c r="B496" s="40"/>
      <c r="C496" s="40"/>
      <c r="D496" s="40"/>
      <c r="E496" s="41"/>
      <c r="F496" s="41"/>
      <c r="G496" s="40"/>
      <c r="H496" s="40"/>
      <c r="I496" s="40"/>
      <c r="J496" s="40"/>
      <c r="K496" s="40">
        <f t="shared" si="7"/>
        <v>1900</v>
      </c>
    </row>
    <row r="497" spans="1:11" ht="18" customHeight="1" x14ac:dyDescent="0.25">
      <c r="A497" s="42"/>
      <c r="B497" s="42"/>
      <c r="C497" s="42"/>
      <c r="D497" s="42"/>
      <c r="E497" s="43"/>
      <c r="F497" s="43"/>
      <c r="G497" s="42"/>
      <c r="H497" s="42"/>
      <c r="I497" s="42"/>
      <c r="J497" s="42"/>
      <c r="K497" s="42">
        <f t="shared" si="7"/>
        <v>1900</v>
      </c>
    </row>
    <row r="498" spans="1:11" ht="18" customHeight="1" x14ac:dyDescent="0.25">
      <c r="A498" s="40"/>
      <c r="B498" s="40"/>
      <c r="C498" s="40"/>
      <c r="D498" s="40"/>
      <c r="E498" s="41"/>
      <c r="F498" s="41"/>
      <c r="G498" s="40"/>
      <c r="H498" s="40"/>
      <c r="I498" s="40"/>
      <c r="J498" s="40"/>
      <c r="K498" s="40">
        <f t="shared" si="7"/>
        <v>1900</v>
      </c>
    </row>
    <row r="499" spans="1:11" ht="18" customHeight="1" x14ac:dyDescent="0.25">
      <c r="A499" s="42"/>
      <c r="B499" s="42"/>
      <c r="C499" s="42"/>
      <c r="D499" s="42"/>
      <c r="E499" s="43"/>
      <c r="F499" s="43"/>
      <c r="G499" s="42"/>
      <c r="H499" s="42"/>
      <c r="I499" s="42"/>
      <c r="J499" s="42"/>
      <c r="K499" s="42">
        <f t="shared" si="7"/>
        <v>1900</v>
      </c>
    </row>
    <row r="500" spans="1:11" ht="18" customHeight="1" x14ac:dyDescent="0.25">
      <c r="A500" s="40"/>
      <c r="B500" s="40"/>
      <c r="C500" s="40"/>
      <c r="D500" s="40"/>
      <c r="E500" s="41"/>
      <c r="F500" s="41"/>
      <c r="G500" s="40"/>
      <c r="H500" s="40"/>
      <c r="I500" s="40"/>
      <c r="J500" s="40"/>
      <c r="K500" s="40">
        <f t="shared" si="7"/>
        <v>1900</v>
      </c>
    </row>
    <row r="501" spans="1:11" ht="18" customHeight="1" x14ac:dyDescent="0.25">
      <c r="A501" s="42"/>
      <c r="B501" s="42"/>
      <c r="C501" s="42"/>
      <c r="D501" s="42"/>
      <c r="E501" s="43"/>
      <c r="F501" s="43"/>
      <c r="G501" s="42"/>
      <c r="H501" s="42"/>
      <c r="I501" s="42"/>
      <c r="J501" s="42"/>
      <c r="K501" s="42">
        <f t="shared" si="7"/>
        <v>1900</v>
      </c>
    </row>
    <row r="502" spans="1:11" ht="18" customHeight="1" x14ac:dyDescent="0.25">
      <c r="A502" s="40"/>
      <c r="B502" s="40"/>
      <c r="C502" s="40"/>
      <c r="D502" s="40"/>
      <c r="E502" s="41"/>
      <c r="F502" s="41"/>
      <c r="G502" s="40"/>
      <c r="H502" s="40"/>
      <c r="I502" s="40"/>
      <c r="J502" s="40"/>
      <c r="K502" s="40">
        <f t="shared" si="7"/>
        <v>1900</v>
      </c>
    </row>
    <row r="503" spans="1:11" ht="18" customHeight="1" x14ac:dyDescent="0.25">
      <c r="A503" s="42"/>
      <c r="B503" s="42"/>
      <c r="C503" s="42"/>
      <c r="D503" s="42"/>
      <c r="E503" s="43"/>
      <c r="F503" s="43"/>
      <c r="G503" s="42"/>
      <c r="H503" s="42"/>
      <c r="I503" s="42"/>
      <c r="J503" s="42"/>
      <c r="K503" s="42">
        <f t="shared" si="7"/>
        <v>1900</v>
      </c>
    </row>
    <row r="504" spans="1:11" ht="18" customHeight="1" x14ac:dyDescent="0.25">
      <c r="A504" s="40"/>
      <c r="B504" s="40"/>
      <c r="C504" s="40"/>
      <c r="D504" s="40"/>
      <c r="E504" s="41"/>
      <c r="F504" s="41"/>
      <c r="G504" s="40"/>
      <c r="H504" s="40"/>
      <c r="I504" s="40"/>
      <c r="J504" s="40"/>
      <c r="K504" s="40">
        <f t="shared" si="7"/>
        <v>1900</v>
      </c>
    </row>
    <row r="505" spans="1:11" ht="18" customHeight="1" x14ac:dyDescent="0.25">
      <c r="A505" s="42"/>
      <c r="B505" s="42"/>
      <c r="C505" s="42"/>
      <c r="D505" s="42"/>
      <c r="E505" s="43"/>
      <c r="F505" s="43"/>
      <c r="G505" s="42"/>
      <c r="H505" s="42"/>
      <c r="I505" s="42"/>
      <c r="J505" s="42"/>
      <c r="K505" s="42">
        <f t="shared" si="7"/>
        <v>1900</v>
      </c>
    </row>
    <row r="506" spans="1:11" ht="18" customHeight="1" x14ac:dyDescent="0.25">
      <c r="A506" s="40"/>
      <c r="B506" s="40"/>
      <c r="C506" s="40"/>
      <c r="D506" s="40"/>
      <c r="E506" s="41"/>
      <c r="F506" s="41"/>
      <c r="G506" s="40"/>
      <c r="H506" s="40"/>
      <c r="I506" s="40"/>
      <c r="J506" s="40"/>
      <c r="K506" s="40">
        <f t="shared" si="7"/>
        <v>1900</v>
      </c>
    </row>
    <row r="507" spans="1:11" ht="18" customHeight="1" x14ac:dyDescent="0.25">
      <c r="A507" s="42"/>
      <c r="B507" s="42"/>
      <c r="C507" s="42"/>
      <c r="D507" s="42"/>
      <c r="E507" s="43"/>
      <c r="F507" s="43"/>
      <c r="G507" s="42"/>
      <c r="H507" s="42"/>
      <c r="I507" s="42"/>
      <c r="J507" s="42"/>
      <c r="K507" s="42">
        <f t="shared" si="7"/>
        <v>1900</v>
      </c>
    </row>
    <row r="508" spans="1:11" ht="18" customHeight="1" x14ac:dyDescent="0.25">
      <c r="A508" s="40"/>
      <c r="B508" s="40"/>
      <c r="C508" s="40"/>
      <c r="D508" s="40"/>
      <c r="E508" s="41"/>
      <c r="F508" s="41"/>
      <c r="G508" s="40"/>
      <c r="H508" s="40"/>
      <c r="I508" s="40"/>
      <c r="J508" s="40"/>
      <c r="K508" s="40">
        <f t="shared" si="7"/>
        <v>1900</v>
      </c>
    </row>
    <row r="509" spans="1:11" ht="18" customHeight="1" x14ac:dyDescent="0.25">
      <c r="A509" s="42"/>
      <c r="B509" s="42"/>
      <c r="C509" s="42"/>
      <c r="D509" s="42"/>
      <c r="E509" s="43"/>
      <c r="F509" s="43"/>
      <c r="G509" s="42"/>
      <c r="H509" s="42"/>
      <c r="I509" s="42"/>
      <c r="J509" s="42"/>
      <c r="K509" s="42">
        <f t="shared" si="7"/>
        <v>1900</v>
      </c>
    </row>
    <row r="510" spans="1:11" ht="18" customHeight="1" x14ac:dyDescent="0.25">
      <c r="A510" s="40"/>
      <c r="B510" s="40"/>
      <c r="C510" s="40"/>
      <c r="D510" s="40"/>
      <c r="E510" s="41"/>
      <c r="F510" s="41"/>
      <c r="G510" s="40"/>
      <c r="H510" s="40"/>
      <c r="I510" s="40"/>
      <c r="J510" s="40"/>
      <c r="K510" s="40">
        <f t="shared" si="7"/>
        <v>1900</v>
      </c>
    </row>
    <row r="511" spans="1:11" ht="18" customHeight="1" x14ac:dyDescent="0.25">
      <c r="A511" s="42"/>
      <c r="B511" s="42"/>
      <c r="C511" s="42"/>
      <c r="D511" s="42"/>
      <c r="E511" s="43"/>
      <c r="F511" s="43"/>
      <c r="G511" s="42"/>
      <c r="H511" s="42"/>
      <c r="I511" s="42"/>
      <c r="J511" s="42"/>
      <c r="K511" s="42">
        <f t="shared" si="7"/>
        <v>1900</v>
      </c>
    </row>
    <row r="512" spans="1:11" ht="18" customHeight="1" x14ac:dyDescent="0.25">
      <c r="A512" s="40"/>
      <c r="B512" s="40"/>
      <c r="C512" s="40"/>
      <c r="D512" s="40"/>
      <c r="E512" s="41"/>
      <c r="F512" s="41"/>
      <c r="G512" s="40"/>
      <c r="H512" s="40"/>
      <c r="I512" s="40"/>
      <c r="J512" s="40"/>
      <c r="K512" s="40">
        <f t="shared" si="7"/>
        <v>1900</v>
      </c>
    </row>
    <row r="513" spans="1:11" ht="18" customHeight="1" x14ac:dyDescent="0.25">
      <c r="A513" s="42"/>
      <c r="B513" s="42"/>
      <c r="C513" s="42"/>
      <c r="D513" s="42"/>
      <c r="E513" s="43"/>
      <c r="F513" s="43"/>
      <c r="G513" s="42"/>
      <c r="H513" s="42"/>
      <c r="I513" s="42"/>
      <c r="J513" s="42"/>
      <c r="K513" s="42">
        <f t="shared" si="7"/>
        <v>1900</v>
      </c>
    </row>
    <row r="514" spans="1:11" ht="18" customHeight="1" x14ac:dyDescent="0.25">
      <c r="A514" s="40"/>
      <c r="B514" s="40"/>
      <c r="C514" s="40"/>
      <c r="D514" s="40"/>
      <c r="E514" s="41"/>
      <c r="F514" s="41"/>
      <c r="G514" s="40"/>
      <c r="H514" s="40"/>
      <c r="I514" s="40"/>
      <c r="J514" s="40"/>
      <c r="K514" s="40">
        <f t="shared" si="7"/>
        <v>1900</v>
      </c>
    </row>
    <row r="515" spans="1:11" ht="18" customHeight="1" x14ac:dyDescent="0.25">
      <c r="A515" s="42"/>
      <c r="B515" s="42"/>
      <c r="C515" s="42"/>
      <c r="D515" s="42"/>
      <c r="E515" s="43"/>
      <c r="F515" s="43"/>
      <c r="G515" s="42"/>
      <c r="H515" s="42"/>
      <c r="I515" s="42"/>
      <c r="J515" s="42"/>
      <c r="K515" s="42">
        <f t="shared" si="7"/>
        <v>1900</v>
      </c>
    </row>
    <row r="516" spans="1:11" ht="18" customHeight="1" x14ac:dyDescent="0.25">
      <c r="A516" s="40"/>
      <c r="B516" s="40"/>
      <c r="C516" s="40"/>
      <c r="D516" s="40"/>
      <c r="E516" s="41"/>
      <c r="F516" s="41"/>
      <c r="G516" s="40"/>
      <c r="H516" s="40"/>
      <c r="I516" s="40"/>
      <c r="J516" s="40"/>
      <c r="K516" s="40">
        <f t="shared" ref="K516:K579" si="8">IFERROR(YEAR(D516),"")</f>
        <v>1900</v>
      </c>
    </row>
    <row r="517" spans="1:11" ht="18" customHeight="1" x14ac:dyDescent="0.25">
      <c r="A517" s="42"/>
      <c r="B517" s="42"/>
      <c r="C517" s="42"/>
      <c r="D517" s="42"/>
      <c r="E517" s="43"/>
      <c r="F517" s="43"/>
      <c r="G517" s="42"/>
      <c r="H517" s="42"/>
      <c r="I517" s="42"/>
      <c r="J517" s="42"/>
      <c r="K517" s="42">
        <f t="shared" si="8"/>
        <v>1900</v>
      </c>
    </row>
    <row r="518" spans="1:11" ht="18" customHeight="1" x14ac:dyDescent="0.25">
      <c r="A518" s="40"/>
      <c r="B518" s="40"/>
      <c r="C518" s="40"/>
      <c r="D518" s="40"/>
      <c r="E518" s="41"/>
      <c r="F518" s="41"/>
      <c r="G518" s="40"/>
      <c r="H518" s="40"/>
      <c r="I518" s="40"/>
      <c r="J518" s="40"/>
      <c r="K518" s="40">
        <f t="shared" si="8"/>
        <v>1900</v>
      </c>
    </row>
    <row r="519" spans="1:11" ht="18" customHeight="1" x14ac:dyDescent="0.25">
      <c r="A519" s="42"/>
      <c r="B519" s="42"/>
      <c r="C519" s="42"/>
      <c r="D519" s="42"/>
      <c r="E519" s="43"/>
      <c r="F519" s="43"/>
      <c r="G519" s="42"/>
      <c r="H519" s="42"/>
      <c r="I519" s="42"/>
      <c r="J519" s="42"/>
      <c r="K519" s="42">
        <f t="shared" si="8"/>
        <v>1900</v>
      </c>
    </row>
    <row r="520" spans="1:11" ht="18" customHeight="1" x14ac:dyDescent="0.25">
      <c r="A520" s="40"/>
      <c r="B520" s="40"/>
      <c r="C520" s="40"/>
      <c r="D520" s="40"/>
      <c r="E520" s="41"/>
      <c r="F520" s="41"/>
      <c r="G520" s="40"/>
      <c r="H520" s="40"/>
      <c r="I520" s="40"/>
      <c r="J520" s="40"/>
      <c r="K520" s="40">
        <f t="shared" si="8"/>
        <v>1900</v>
      </c>
    </row>
    <row r="521" spans="1:11" ht="18" customHeight="1" x14ac:dyDescent="0.25">
      <c r="A521" s="42"/>
      <c r="B521" s="42"/>
      <c r="C521" s="42"/>
      <c r="D521" s="42"/>
      <c r="E521" s="43"/>
      <c r="F521" s="43"/>
      <c r="G521" s="42"/>
      <c r="H521" s="42"/>
      <c r="I521" s="42"/>
      <c r="J521" s="42"/>
      <c r="K521" s="42">
        <f t="shared" si="8"/>
        <v>1900</v>
      </c>
    </row>
    <row r="522" spans="1:11" ht="18" customHeight="1" x14ac:dyDescent="0.25">
      <c r="A522" s="40"/>
      <c r="B522" s="40"/>
      <c r="C522" s="40"/>
      <c r="D522" s="40"/>
      <c r="E522" s="41"/>
      <c r="F522" s="41"/>
      <c r="G522" s="40"/>
      <c r="H522" s="40"/>
      <c r="I522" s="40"/>
      <c r="J522" s="40"/>
      <c r="K522" s="40">
        <f t="shared" si="8"/>
        <v>1900</v>
      </c>
    </row>
    <row r="523" spans="1:11" ht="18" customHeight="1" x14ac:dyDescent="0.25">
      <c r="A523" s="42"/>
      <c r="B523" s="42"/>
      <c r="C523" s="42"/>
      <c r="D523" s="42"/>
      <c r="E523" s="43"/>
      <c r="F523" s="43"/>
      <c r="G523" s="42"/>
      <c r="H523" s="42"/>
      <c r="I523" s="42"/>
      <c r="J523" s="42"/>
      <c r="K523" s="42">
        <f t="shared" si="8"/>
        <v>1900</v>
      </c>
    </row>
    <row r="524" spans="1:11" ht="18" customHeight="1" x14ac:dyDescent="0.25">
      <c r="A524" s="40"/>
      <c r="B524" s="40"/>
      <c r="C524" s="40"/>
      <c r="D524" s="40"/>
      <c r="E524" s="41"/>
      <c r="F524" s="41"/>
      <c r="G524" s="40"/>
      <c r="H524" s="40"/>
      <c r="I524" s="40"/>
      <c r="J524" s="40"/>
      <c r="K524" s="40">
        <f t="shared" si="8"/>
        <v>1900</v>
      </c>
    </row>
    <row r="525" spans="1:11" ht="18" customHeight="1" x14ac:dyDescent="0.25">
      <c r="A525" s="42"/>
      <c r="B525" s="42"/>
      <c r="C525" s="42"/>
      <c r="D525" s="42"/>
      <c r="E525" s="43"/>
      <c r="F525" s="43"/>
      <c r="G525" s="42"/>
      <c r="H525" s="42"/>
      <c r="I525" s="42"/>
      <c r="J525" s="42"/>
      <c r="K525" s="42">
        <f t="shared" si="8"/>
        <v>1900</v>
      </c>
    </row>
    <row r="526" spans="1:11" ht="18" customHeight="1" x14ac:dyDescent="0.25">
      <c r="A526" s="40"/>
      <c r="B526" s="40"/>
      <c r="C526" s="40"/>
      <c r="D526" s="40"/>
      <c r="E526" s="41"/>
      <c r="F526" s="41"/>
      <c r="G526" s="40"/>
      <c r="H526" s="40"/>
      <c r="I526" s="40"/>
      <c r="J526" s="40"/>
      <c r="K526" s="40">
        <f t="shared" si="8"/>
        <v>1900</v>
      </c>
    </row>
    <row r="527" spans="1:11" ht="18" customHeight="1" x14ac:dyDescent="0.25">
      <c r="A527" s="42"/>
      <c r="B527" s="42"/>
      <c r="C527" s="42"/>
      <c r="D527" s="42"/>
      <c r="E527" s="43"/>
      <c r="F527" s="43"/>
      <c r="G527" s="42"/>
      <c r="H527" s="42"/>
      <c r="I527" s="42"/>
      <c r="J527" s="42"/>
      <c r="K527" s="42">
        <f t="shared" si="8"/>
        <v>1900</v>
      </c>
    </row>
    <row r="528" spans="1:11" ht="18" customHeight="1" x14ac:dyDescent="0.25">
      <c r="A528" s="40"/>
      <c r="B528" s="40"/>
      <c r="C528" s="40"/>
      <c r="D528" s="40"/>
      <c r="E528" s="41"/>
      <c r="F528" s="41"/>
      <c r="G528" s="40"/>
      <c r="H528" s="40"/>
      <c r="I528" s="40"/>
      <c r="J528" s="40"/>
      <c r="K528" s="40">
        <f t="shared" si="8"/>
        <v>1900</v>
      </c>
    </row>
    <row r="529" spans="1:11" ht="18" customHeight="1" x14ac:dyDescent="0.25">
      <c r="A529" s="42"/>
      <c r="B529" s="42"/>
      <c r="C529" s="42"/>
      <c r="D529" s="42"/>
      <c r="E529" s="43"/>
      <c r="F529" s="43"/>
      <c r="G529" s="42"/>
      <c r="H529" s="42"/>
      <c r="I529" s="42"/>
      <c r="J529" s="42"/>
      <c r="K529" s="42">
        <f t="shared" si="8"/>
        <v>1900</v>
      </c>
    </row>
    <row r="530" spans="1:11" ht="18" customHeight="1" x14ac:dyDescent="0.25">
      <c r="A530" s="40"/>
      <c r="B530" s="40"/>
      <c r="C530" s="40"/>
      <c r="D530" s="40"/>
      <c r="E530" s="41"/>
      <c r="F530" s="41"/>
      <c r="G530" s="40"/>
      <c r="H530" s="40"/>
      <c r="I530" s="40"/>
      <c r="J530" s="40"/>
      <c r="K530" s="40">
        <f t="shared" si="8"/>
        <v>1900</v>
      </c>
    </row>
    <row r="531" spans="1:11" ht="18" customHeight="1" x14ac:dyDescent="0.25">
      <c r="A531" s="42"/>
      <c r="B531" s="42"/>
      <c r="C531" s="42"/>
      <c r="D531" s="42"/>
      <c r="E531" s="43"/>
      <c r="F531" s="43"/>
      <c r="G531" s="42"/>
      <c r="H531" s="42"/>
      <c r="I531" s="42"/>
      <c r="J531" s="42"/>
      <c r="K531" s="42">
        <f t="shared" si="8"/>
        <v>1900</v>
      </c>
    </row>
    <row r="532" spans="1:11" ht="18" customHeight="1" x14ac:dyDescent="0.25">
      <c r="A532" s="40"/>
      <c r="B532" s="40"/>
      <c r="C532" s="40"/>
      <c r="D532" s="40"/>
      <c r="E532" s="41"/>
      <c r="F532" s="41"/>
      <c r="G532" s="40"/>
      <c r="H532" s="40"/>
      <c r="I532" s="40"/>
      <c r="J532" s="40"/>
      <c r="K532" s="40">
        <f t="shared" si="8"/>
        <v>1900</v>
      </c>
    </row>
    <row r="533" spans="1:11" ht="18" customHeight="1" x14ac:dyDescent="0.25">
      <c r="A533" s="42"/>
      <c r="B533" s="42"/>
      <c r="C533" s="42"/>
      <c r="D533" s="42"/>
      <c r="E533" s="43"/>
      <c r="F533" s="43"/>
      <c r="G533" s="42"/>
      <c r="H533" s="42"/>
      <c r="I533" s="42"/>
      <c r="J533" s="42"/>
      <c r="K533" s="42">
        <f t="shared" si="8"/>
        <v>1900</v>
      </c>
    </row>
    <row r="534" spans="1:11" ht="18" customHeight="1" x14ac:dyDescent="0.25">
      <c r="A534" s="40"/>
      <c r="B534" s="40"/>
      <c r="C534" s="40"/>
      <c r="D534" s="40"/>
      <c r="E534" s="41"/>
      <c r="F534" s="41"/>
      <c r="G534" s="40"/>
      <c r="H534" s="40"/>
      <c r="I534" s="40"/>
      <c r="J534" s="40"/>
      <c r="K534" s="40">
        <f t="shared" si="8"/>
        <v>1900</v>
      </c>
    </row>
    <row r="535" spans="1:11" ht="18" customHeight="1" x14ac:dyDescent="0.25">
      <c r="A535" s="42"/>
      <c r="B535" s="42"/>
      <c r="C535" s="42"/>
      <c r="D535" s="42"/>
      <c r="E535" s="43"/>
      <c r="F535" s="43"/>
      <c r="G535" s="42"/>
      <c r="H535" s="42"/>
      <c r="I535" s="42"/>
      <c r="J535" s="42"/>
      <c r="K535" s="42">
        <f t="shared" si="8"/>
        <v>1900</v>
      </c>
    </row>
    <row r="536" spans="1:11" ht="18" customHeight="1" x14ac:dyDescent="0.25">
      <c r="A536" s="40"/>
      <c r="B536" s="40"/>
      <c r="C536" s="40"/>
      <c r="D536" s="40"/>
      <c r="E536" s="41"/>
      <c r="F536" s="41"/>
      <c r="G536" s="40"/>
      <c r="H536" s="40"/>
      <c r="I536" s="40"/>
      <c r="J536" s="40"/>
      <c r="K536" s="40">
        <f t="shared" si="8"/>
        <v>1900</v>
      </c>
    </row>
    <row r="537" spans="1:11" ht="18" customHeight="1" x14ac:dyDescent="0.25">
      <c r="A537" s="42"/>
      <c r="B537" s="42"/>
      <c r="C537" s="42"/>
      <c r="D537" s="42"/>
      <c r="E537" s="43"/>
      <c r="F537" s="43"/>
      <c r="G537" s="42"/>
      <c r="H537" s="42"/>
      <c r="I537" s="42"/>
      <c r="J537" s="42"/>
      <c r="K537" s="42">
        <f t="shared" si="8"/>
        <v>1900</v>
      </c>
    </row>
    <row r="538" spans="1:11" ht="18" customHeight="1" x14ac:dyDescent="0.25">
      <c r="A538" s="40"/>
      <c r="B538" s="40"/>
      <c r="C538" s="40"/>
      <c r="D538" s="40"/>
      <c r="E538" s="41"/>
      <c r="F538" s="41"/>
      <c r="G538" s="40"/>
      <c r="H538" s="40"/>
      <c r="I538" s="40"/>
      <c r="J538" s="40"/>
      <c r="K538" s="40">
        <f t="shared" si="8"/>
        <v>1900</v>
      </c>
    </row>
    <row r="539" spans="1:11" ht="18" customHeight="1" x14ac:dyDescent="0.25">
      <c r="A539" s="42"/>
      <c r="B539" s="42"/>
      <c r="C539" s="42"/>
      <c r="D539" s="42"/>
      <c r="E539" s="43"/>
      <c r="F539" s="43"/>
      <c r="G539" s="42"/>
      <c r="H539" s="42"/>
      <c r="I539" s="42"/>
      <c r="J539" s="42"/>
      <c r="K539" s="42">
        <f t="shared" si="8"/>
        <v>1900</v>
      </c>
    </row>
    <row r="540" spans="1:11" ht="18" customHeight="1" x14ac:dyDescent="0.25">
      <c r="A540" s="40"/>
      <c r="B540" s="40"/>
      <c r="C540" s="40"/>
      <c r="D540" s="40"/>
      <c r="E540" s="41"/>
      <c r="F540" s="41"/>
      <c r="G540" s="40"/>
      <c r="H540" s="40"/>
      <c r="I540" s="40"/>
      <c r="J540" s="40"/>
      <c r="K540" s="40">
        <f t="shared" si="8"/>
        <v>1900</v>
      </c>
    </row>
    <row r="541" spans="1:11" ht="18" customHeight="1" x14ac:dyDescent="0.25">
      <c r="A541" s="42"/>
      <c r="B541" s="42"/>
      <c r="C541" s="42"/>
      <c r="D541" s="42"/>
      <c r="E541" s="43"/>
      <c r="F541" s="43"/>
      <c r="G541" s="42"/>
      <c r="H541" s="42"/>
      <c r="I541" s="42"/>
      <c r="J541" s="42"/>
      <c r="K541" s="42">
        <f t="shared" si="8"/>
        <v>1900</v>
      </c>
    </row>
    <row r="542" spans="1:11" ht="18" customHeight="1" x14ac:dyDescent="0.25">
      <c r="A542" s="40"/>
      <c r="B542" s="40"/>
      <c r="C542" s="40"/>
      <c r="D542" s="40"/>
      <c r="E542" s="41"/>
      <c r="F542" s="41"/>
      <c r="G542" s="40"/>
      <c r="H542" s="40"/>
      <c r="I542" s="40"/>
      <c r="J542" s="40"/>
      <c r="K542" s="40">
        <f t="shared" si="8"/>
        <v>1900</v>
      </c>
    </row>
    <row r="543" spans="1:11" ht="18" customHeight="1" x14ac:dyDescent="0.25">
      <c r="A543" s="42"/>
      <c r="B543" s="42"/>
      <c r="C543" s="42"/>
      <c r="D543" s="42"/>
      <c r="E543" s="43"/>
      <c r="F543" s="43"/>
      <c r="G543" s="42"/>
      <c r="H543" s="42"/>
      <c r="I543" s="42"/>
      <c r="J543" s="42"/>
      <c r="K543" s="42">
        <f t="shared" si="8"/>
        <v>1900</v>
      </c>
    </row>
    <row r="544" spans="1:11" ht="18" customHeight="1" x14ac:dyDescent="0.25">
      <c r="A544" s="40"/>
      <c r="B544" s="40"/>
      <c r="C544" s="40"/>
      <c r="D544" s="40"/>
      <c r="E544" s="41"/>
      <c r="F544" s="41"/>
      <c r="G544" s="40"/>
      <c r="H544" s="40"/>
      <c r="I544" s="40"/>
      <c r="J544" s="40"/>
      <c r="K544" s="40">
        <f t="shared" si="8"/>
        <v>1900</v>
      </c>
    </row>
    <row r="545" spans="1:11" ht="18" customHeight="1" x14ac:dyDescent="0.25">
      <c r="A545" s="42"/>
      <c r="B545" s="42"/>
      <c r="C545" s="42"/>
      <c r="D545" s="42"/>
      <c r="E545" s="43"/>
      <c r="F545" s="43"/>
      <c r="G545" s="42"/>
      <c r="H545" s="42"/>
      <c r="I545" s="42"/>
      <c r="J545" s="42"/>
      <c r="K545" s="42">
        <f t="shared" si="8"/>
        <v>1900</v>
      </c>
    </row>
    <row r="546" spans="1:11" ht="18" customHeight="1" x14ac:dyDescent="0.25">
      <c r="A546" s="40"/>
      <c r="B546" s="40"/>
      <c r="C546" s="40"/>
      <c r="D546" s="40"/>
      <c r="E546" s="41"/>
      <c r="F546" s="41"/>
      <c r="G546" s="40"/>
      <c r="H546" s="40"/>
      <c r="I546" s="40"/>
      <c r="J546" s="40"/>
      <c r="K546" s="40">
        <f t="shared" si="8"/>
        <v>1900</v>
      </c>
    </row>
    <row r="547" spans="1:11" ht="18" customHeight="1" x14ac:dyDescent="0.25">
      <c r="A547" s="42"/>
      <c r="B547" s="42"/>
      <c r="C547" s="42"/>
      <c r="D547" s="42"/>
      <c r="E547" s="43"/>
      <c r="F547" s="43"/>
      <c r="G547" s="42"/>
      <c r="H547" s="42"/>
      <c r="I547" s="42"/>
      <c r="J547" s="42"/>
      <c r="K547" s="42">
        <f t="shared" si="8"/>
        <v>1900</v>
      </c>
    </row>
    <row r="548" spans="1:11" ht="18" customHeight="1" x14ac:dyDescent="0.25">
      <c r="A548" s="40"/>
      <c r="B548" s="40"/>
      <c r="C548" s="40"/>
      <c r="D548" s="40"/>
      <c r="E548" s="41"/>
      <c r="F548" s="41"/>
      <c r="G548" s="40"/>
      <c r="H548" s="40"/>
      <c r="I548" s="40"/>
      <c r="J548" s="40"/>
      <c r="K548" s="40">
        <f t="shared" si="8"/>
        <v>1900</v>
      </c>
    </row>
    <row r="549" spans="1:11" ht="18" customHeight="1" x14ac:dyDescent="0.25">
      <c r="A549" s="42"/>
      <c r="B549" s="42"/>
      <c r="C549" s="42"/>
      <c r="D549" s="42"/>
      <c r="E549" s="43"/>
      <c r="F549" s="43"/>
      <c r="G549" s="42"/>
      <c r="H549" s="42"/>
      <c r="I549" s="42"/>
      <c r="J549" s="42"/>
      <c r="K549" s="42">
        <f t="shared" si="8"/>
        <v>1900</v>
      </c>
    </row>
    <row r="550" spans="1:11" ht="18" customHeight="1" x14ac:dyDescent="0.25">
      <c r="A550" s="40"/>
      <c r="B550" s="40"/>
      <c r="C550" s="40"/>
      <c r="D550" s="40"/>
      <c r="E550" s="41"/>
      <c r="F550" s="41"/>
      <c r="G550" s="40"/>
      <c r="H550" s="40"/>
      <c r="I550" s="40"/>
      <c r="J550" s="40"/>
      <c r="K550" s="40">
        <f t="shared" si="8"/>
        <v>1900</v>
      </c>
    </row>
    <row r="551" spans="1:11" ht="18" customHeight="1" x14ac:dyDescent="0.25">
      <c r="A551" s="42"/>
      <c r="B551" s="42"/>
      <c r="C551" s="42"/>
      <c r="D551" s="42"/>
      <c r="E551" s="43"/>
      <c r="F551" s="43"/>
      <c r="G551" s="42"/>
      <c r="H551" s="42"/>
      <c r="I551" s="42"/>
      <c r="J551" s="42"/>
      <c r="K551" s="42">
        <f t="shared" si="8"/>
        <v>1900</v>
      </c>
    </row>
    <row r="552" spans="1:11" ht="18" customHeight="1" x14ac:dyDescent="0.25">
      <c r="A552" s="40"/>
      <c r="B552" s="40"/>
      <c r="C552" s="40"/>
      <c r="D552" s="40"/>
      <c r="E552" s="41"/>
      <c r="F552" s="41"/>
      <c r="G552" s="40"/>
      <c r="H552" s="40"/>
      <c r="I552" s="40"/>
      <c r="J552" s="40"/>
      <c r="K552" s="40">
        <f t="shared" si="8"/>
        <v>1900</v>
      </c>
    </row>
    <row r="553" spans="1:11" ht="18" customHeight="1" x14ac:dyDescent="0.25">
      <c r="A553" s="42"/>
      <c r="B553" s="42"/>
      <c r="C553" s="42"/>
      <c r="D553" s="42"/>
      <c r="E553" s="43"/>
      <c r="F553" s="43"/>
      <c r="G553" s="42"/>
      <c r="H553" s="42"/>
      <c r="I553" s="42"/>
      <c r="J553" s="42"/>
      <c r="K553" s="42">
        <f t="shared" si="8"/>
        <v>1900</v>
      </c>
    </row>
    <row r="554" spans="1:11" ht="18" customHeight="1" x14ac:dyDescent="0.25">
      <c r="A554" s="40"/>
      <c r="B554" s="40"/>
      <c r="C554" s="40"/>
      <c r="D554" s="40"/>
      <c r="E554" s="41"/>
      <c r="F554" s="41"/>
      <c r="G554" s="40"/>
      <c r="H554" s="40"/>
      <c r="I554" s="40"/>
      <c r="J554" s="40"/>
      <c r="K554" s="40">
        <f t="shared" si="8"/>
        <v>1900</v>
      </c>
    </row>
    <row r="555" spans="1:11" ht="18" customHeight="1" x14ac:dyDescent="0.25">
      <c r="A555" s="42"/>
      <c r="B555" s="42"/>
      <c r="C555" s="42"/>
      <c r="D555" s="42"/>
      <c r="E555" s="43"/>
      <c r="F555" s="43"/>
      <c r="G555" s="42"/>
      <c r="H555" s="42"/>
      <c r="I555" s="42"/>
      <c r="J555" s="42"/>
      <c r="K555" s="42">
        <f t="shared" si="8"/>
        <v>1900</v>
      </c>
    </row>
    <row r="556" spans="1:11" ht="18" customHeight="1" x14ac:dyDescent="0.25">
      <c r="A556" s="40"/>
      <c r="B556" s="40"/>
      <c r="C556" s="40"/>
      <c r="D556" s="40"/>
      <c r="E556" s="41"/>
      <c r="F556" s="41"/>
      <c r="G556" s="40"/>
      <c r="H556" s="40"/>
      <c r="I556" s="40"/>
      <c r="J556" s="40"/>
      <c r="K556" s="40">
        <f t="shared" si="8"/>
        <v>1900</v>
      </c>
    </row>
    <row r="557" spans="1:11" ht="18" customHeight="1" x14ac:dyDescent="0.25">
      <c r="A557" s="42"/>
      <c r="B557" s="42"/>
      <c r="C557" s="42"/>
      <c r="D557" s="42"/>
      <c r="E557" s="43"/>
      <c r="F557" s="43"/>
      <c r="G557" s="42"/>
      <c r="H557" s="42"/>
      <c r="I557" s="42"/>
      <c r="J557" s="42"/>
      <c r="K557" s="42">
        <f t="shared" si="8"/>
        <v>1900</v>
      </c>
    </row>
    <row r="558" spans="1:11" ht="18" customHeight="1" x14ac:dyDescent="0.25">
      <c r="A558" s="40"/>
      <c r="B558" s="40"/>
      <c r="C558" s="40"/>
      <c r="D558" s="40"/>
      <c r="E558" s="41"/>
      <c r="F558" s="41"/>
      <c r="G558" s="40"/>
      <c r="H558" s="40"/>
      <c r="I558" s="40"/>
      <c r="J558" s="40"/>
      <c r="K558" s="40">
        <f t="shared" si="8"/>
        <v>1900</v>
      </c>
    </row>
    <row r="559" spans="1:11" ht="18" customHeight="1" x14ac:dyDescent="0.25">
      <c r="A559" s="42"/>
      <c r="B559" s="42"/>
      <c r="C559" s="42"/>
      <c r="D559" s="42"/>
      <c r="E559" s="43"/>
      <c r="F559" s="43"/>
      <c r="G559" s="42"/>
      <c r="H559" s="42"/>
      <c r="I559" s="42"/>
      <c r="J559" s="42"/>
      <c r="K559" s="42">
        <f t="shared" si="8"/>
        <v>1900</v>
      </c>
    </row>
    <row r="560" spans="1:11" ht="18" customHeight="1" x14ac:dyDescent="0.25">
      <c r="A560" s="40"/>
      <c r="B560" s="40"/>
      <c r="C560" s="40"/>
      <c r="D560" s="40"/>
      <c r="E560" s="41"/>
      <c r="F560" s="41"/>
      <c r="G560" s="40"/>
      <c r="H560" s="40"/>
      <c r="I560" s="40"/>
      <c r="J560" s="40"/>
      <c r="K560" s="40">
        <f t="shared" si="8"/>
        <v>1900</v>
      </c>
    </row>
    <row r="561" spans="1:11" ht="18" customHeight="1" x14ac:dyDescent="0.25">
      <c r="A561" s="42"/>
      <c r="B561" s="42"/>
      <c r="C561" s="42"/>
      <c r="D561" s="42"/>
      <c r="E561" s="43"/>
      <c r="F561" s="43"/>
      <c r="G561" s="42"/>
      <c r="H561" s="42"/>
      <c r="I561" s="42"/>
      <c r="J561" s="42"/>
      <c r="K561" s="42">
        <f t="shared" si="8"/>
        <v>1900</v>
      </c>
    </row>
    <row r="562" spans="1:11" ht="18" customHeight="1" x14ac:dyDescent="0.25">
      <c r="A562" s="40"/>
      <c r="B562" s="40"/>
      <c r="C562" s="40"/>
      <c r="D562" s="40"/>
      <c r="E562" s="41"/>
      <c r="F562" s="41"/>
      <c r="G562" s="40"/>
      <c r="H562" s="40"/>
      <c r="I562" s="40"/>
      <c r="J562" s="40"/>
      <c r="K562" s="40">
        <f t="shared" si="8"/>
        <v>1900</v>
      </c>
    </row>
    <row r="563" spans="1:11" ht="18" customHeight="1" x14ac:dyDescent="0.25">
      <c r="A563" s="42"/>
      <c r="B563" s="42"/>
      <c r="C563" s="42"/>
      <c r="D563" s="42"/>
      <c r="E563" s="43"/>
      <c r="F563" s="43"/>
      <c r="G563" s="42"/>
      <c r="H563" s="42"/>
      <c r="I563" s="42"/>
      <c r="J563" s="42"/>
      <c r="K563" s="42">
        <f t="shared" si="8"/>
        <v>1900</v>
      </c>
    </row>
    <row r="564" spans="1:11" ht="18" customHeight="1" x14ac:dyDescent="0.25">
      <c r="A564" s="40"/>
      <c r="B564" s="40"/>
      <c r="C564" s="40"/>
      <c r="D564" s="40"/>
      <c r="E564" s="41"/>
      <c r="F564" s="41"/>
      <c r="G564" s="40"/>
      <c r="H564" s="40"/>
      <c r="I564" s="40"/>
      <c r="J564" s="40"/>
      <c r="K564" s="40">
        <f t="shared" si="8"/>
        <v>1900</v>
      </c>
    </row>
    <row r="565" spans="1:11" ht="18" customHeight="1" x14ac:dyDescent="0.25">
      <c r="A565" s="42"/>
      <c r="B565" s="42"/>
      <c r="C565" s="42"/>
      <c r="D565" s="42"/>
      <c r="E565" s="43"/>
      <c r="F565" s="43"/>
      <c r="G565" s="42"/>
      <c r="H565" s="42"/>
      <c r="I565" s="42"/>
      <c r="J565" s="42"/>
      <c r="K565" s="42">
        <f t="shared" si="8"/>
        <v>1900</v>
      </c>
    </row>
    <row r="566" spans="1:11" ht="18" customHeight="1" x14ac:dyDescent="0.25">
      <c r="A566" s="40"/>
      <c r="B566" s="40"/>
      <c r="C566" s="40"/>
      <c r="D566" s="40"/>
      <c r="E566" s="41"/>
      <c r="F566" s="41"/>
      <c r="G566" s="40"/>
      <c r="H566" s="40"/>
      <c r="I566" s="40"/>
      <c r="J566" s="40"/>
      <c r="K566" s="40">
        <f t="shared" si="8"/>
        <v>1900</v>
      </c>
    </row>
    <row r="567" spans="1:11" ht="18" customHeight="1" x14ac:dyDescent="0.25">
      <c r="A567" s="42"/>
      <c r="B567" s="42"/>
      <c r="C567" s="42"/>
      <c r="D567" s="42"/>
      <c r="E567" s="43"/>
      <c r="F567" s="43"/>
      <c r="G567" s="42"/>
      <c r="H567" s="42"/>
      <c r="I567" s="42"/>
      <c r="J567" s="42"/>
      <c r="K567" s="42">
        <f t="shared" si="8"/>
        <v>1900</v>
      </c>
    </row>
    <row r="568" spans="1:11" ht="18" customHeight="1" x14ac:dyDescent="0.25">
      <c r="A568" s="40"/>
      <c r="B568" s="40"/>
      <c r="C568" s="40"/>
      <c r="D568" s="40"/>
      <c r="E568" s="41"/>
      <c r="F568" s="41"/>
      <c r="G568" s="40"/>
      <c r="H568" s="40"/>
      <c r="I568" s="40"/>
      <c r="J568" s="40"/>
      <c r="K568" s="40">
        <f t="shared" si="8"/>
        <v>1900</v>
      </c>
    </row>
    <row r="569" spans="1:11" ht="18" customHeight="1" x14ac:dyDescent="0.25">
      <c r="A569" s="42"/>
      <c r="B569" s="42"/>
      <c r="C569" s="42"/>
      <c r="D569" s="42"/>
      <c r="E569" s="43"/>
      <c r="F569" s="43"/>
      <c r="G569" s="42"/>
      <c r="H569" s="42"/>
      <c r="I569" s="42"/>
      <c r="J569" s="42"/>
      <c r="K569" s="42">
        <f t="shared" si="8"/>
        <v>1900</v>
      </c>
    </row>
    <row r="570" spans="1:11" ht="18" customHeight="1" x14ac:dyDescent="0.25">
      <c r="A570" s="40"/>
      <c r="B570" s="40"/>
      <c r="C570" s="40"/>
      <c r="D570" s="40"/>
      <c r="E570" s="41"/>
      <c r="F570" s="41"/>
      <c r="G570" s="40"/>
      <c r="H570" s="40"/>
      <c r="I570" s="40"/>
      <c r="J570" s="40"/>
      <c r="K570" s="40">
        <f t="shared" si="8"/>
        <v>1900</v>
      </c>
    </row>
    <row r="571" spans="1:11" ht="18" customHeight="1" x14ac:dyDescent="0.25">
      <c r="A571" s="42"/>
      <c r="B571" s="42"/>
      <c r="C571" s="42"/>
      <c r="D571" s="42"/>
      <c r="E571" s="43"/>
      <c r="F571" s="43"/>
      <c r="G571" s="42"/>
      <c r="H571" s="42"/>
      <c r="I571" s="42"/>
      <c r="J571" s="42"/>
      <c r="K571" s="42">
        <f t="shared" si="8"/>
        <v>1900</v>
      </c>
    </row>
    <row r="572" spans="1:11" ht="18" customHeight="1" x14ac:dyDescent="0.25">
      <c r="A572" s="40"/>
      <c r="B572" s="40"/>
      <c r="C572" s="40"/>
      <c r="D572" s="40"/>
      <c r="E572" s="41"/>
      <c r="F572" s="41"/>
      <c r="G572" s="40"/>
      <c r="H572" s="40"/>
      <c r="I572" s="40"/>
      <c r="J572" s="40"/>
      <c r="K572" s="40">
        <f t="shared" si="8"/>
        <v>1900</v>
      </c>
    </row>
    <row r="573" spans="1:11" ht="18" customHeight="1" x14ac:dyDescent="0.25">
      <c r="A573" s="42"/>
      <c r="B573" s="42"/>
      <c r="C573" s="42"/>
      <c r="D573" s="42"/>
      <c r="E573" s="43"/>
      <c r="F573" s="43"/>
      <c r="G573" s="42"/>
      <c r="H573" s="42"/>
      <c r="I573" s="42"/>
      <c r="J573" s="42"/>
      <c r="K573" s="42">
        <f t="shared" si="8"/>
        <v>1900</v>
      </c>
    </row>
    <row r="574" spans="1:11" ht="18" customHeight="1" x14ac:dyDescent="0.25">
      <c r="A574" s="40"/>
      <c r="B574" s="40"/>
      <c r="C574" s="40"/>
      <c r="D574" s="40"/>
      <c r="E574" s="41"/>
      <c r="F574" s="41"/>
      <c r="G574" s="40"/>
      <c r="H574" s="40"/>
      <c r="I574" s="40"/>
      <c r="J574" s="40"/>
      <c r="K574" s="40">
        <f t="shared" si="8"/>
        <v>1900</v>
      </c>
    </row>
    <row r="575" spans="1:11" ht="18" customHeight="1" x14ac:dyDescent="0.25">
      <c r="A575" s="42"/>
      <c r="B575" s="42"/>
      <c r="C575" s="42"/>
      <c r="D575" s="42"/>
      <c r="E575" s="43"/>
      <c r="F575" s="43"/>
      <c r="G575" s="42"/>
      <c r="H575" s="42"/>
      <c r="I575" s="42"/>
      <c r="J575" s="42"/>
      <c r="K575" s="42">
        <f t="shared" si="8"/>
        <v>1900</v>
      </c>
    </row>
    <row r="576" spans="1:11" ht="18" customHeight="1" x14ac:dyDescent="0.25">
      <c r="A576" s="40"/>
      <c r="B576" s="40"/>
      <c r="C576" s="40"/>
      <c r="D576" s="40"/>
      <c r="E576" s="41"/>
      <c r="F576" s="41"/>
      <c r="G576" s="40"/>
      <c r="H576" s="40"/>
      <c r="I576" s="40"/>
      <c r="J576" s="40"/>
      <c r="K576" s="40">
        <f t="shared" si="8"/>
        <v>1900</v>
      </c>
    </row>
    <row r="577" spans="1:11" ht="18" customHeight="1" x14ac:dyDescent="0.25">
      <c r="A577" s="42"/>
      <c r="B577" s="42"/>
      <c r="C577" s="42"/>
      <c r="D577" s="42"/>
      <c r="E577" s="43"/>
      <c r="F577" s="43"/>
      <c r="G577" s="42"/>
      <c r="H577" s="42"/>
      <c r="I577" s="42"/>
      <c r="J577" s="42"/>
      <c r="K577" s="42">
        <f t="shared" si="8"/>
        <v>1900</v>
      </c>
    </row>
    <row r="578" spans="1:11" ht="18" customHeight="1" x14ac:dyDescent="0.25">
      <c r="A578" s="40"/>
      <c r="B578" s="40"/>
      <c r="C578" s="40"/>
      <c r="D578" s="40"/>
      <c r="E578" s="41"/>
      <c r="F578" s="41"/>
      <c r="G578" s="40"/>
      <c r="H578" s="40"/>
      <c r="I578" s="40"/>
      <c r="J578" s="40"/>
      <c r="K578" s="40">
        <f t="shared" si="8"/>
        <v>1900</v>
      </c>
    </row>
    <row r="579" spans="1:11" ht="18" customHeight="1" x14ac:dyDescent="0.25">
      <c r="A579" s="42"/>
      <c r="B579" s="42"/>
      <c r="C579" s="42"/>
      <c r="D579" s="42"/>
      <c r="E579" s="43"/>
      <c r="F579" s="43"/>
      <c r="G579" s="42"/>
      <c r="H579" s="42"/>
      <c r="I579" s="42"/>
      <c r="J579" s="42"/>
      <c r="K579" s="42">
        <f t="shared" si="8"/>
        <v>1900</v>
      </c>
    </row>
    <row r="580" spans="1:11" ht="18" customHeight="1" x14ac:dyDescent="0.25">
      <c r="A580" s="40"/>
      <c r="B580" s="40"/>
      <c r="C580" s="40"/>
      <c r="D580" s="40"/>
      <c r="E580" s="41"/>
      <c r="F580" s="41"/>
      <c r="G580" s="40"/>
      <c r="H580" s="40"/>
      <c r="I580" s="40"/>
      <c r="J580" s="40"/>
      <c r="K580" s="40">
        <f t="shared" ref="K580:K643" si="9">IFERROR(YEAR(D580),"")</f>
        <v>1900</v>
      </c>
    </row>
    <row r="581" spans="1:11" ht="18" customHeight="1" x14ac:dyDescent="0.25">
      <c r="A581" s="42"/>
      <c r="B581" s="42"/>
      <c r="C581" s="42"/>
      <c r="D581" s="42"/>
      <c r="E581" s="43"/>
      <c r="F581" s="43"/>
      <c r="G581" s="42"/>
      <c r="H581" s="42"/>
      <c r="I581" s="42"/>
      <c r="J581" s="42"/>
      <c r="K581" s="42">
        <f t="shared" si="9"/>
        <v>1900</v>
      </c>
    </row>
    <row r="582" spans="1:11" ht="18" customHeight="1" x14ac:dyDescent="0.25">
      <c r="A582" s="40"/>
      <c r="B582" s="40"/>
      <c r="C582" s="40"/>
      <c r="D582" s="40"/>
      <c r="E582" s="41"/>
      <c r="F582" s="41"/>
      <c r="G582" s="40"/>
      <c r="H582" s="40"/>
      <c r="I582" s="40"/>
      <c r="J582" s="40"/>
      <c r="K582" s="40">
        <f t="shared" si="9"/>
        <v>1900</v>
      </c>
    </row>
    <row r="583" spans="1:11" ht="18" customHeight="1" x14ac:dyDescent="0.25">
      <c r="A583" s="42"/>
      <c r="B583" s="42"/>
      <c r="C583" s="42"/>
      <c r="D583" s="42"/>
      <c r="E583" s="43"/>
      <c r="F583" s="43"/>
      <c r="G583" s="42"/>
      <c r="H583" s="42"/>
      <c r="I583" s="42"/>
      <c r="J583" s="42"/>
      <c r="K583" s="42">
        <f t="shared" si="9"/>
        <v>1900</v>
      </c>
    </row>
    <row r="584" spans="1:11" ht="18" customHeight="1" x14ac:dyDescent="0.25">
      <c r="A584" s="40"/>
      <c r="B584" s="40"/>
      <c r="C584" s="40"/>
      <c r="D584" s="40"/>
      <c r="E584" s="41"/>
      <c r="F584" s="41"/>
      <c r="G584" s="40"/>
      <c r="H584" s="40"/>
      <c r="I584" s="40"/>
      <c r="J584" s="40"/>
      <c r="K584" s="40">
        <f t="shared" si="9"/>
        <v>1900</v>
      </c>
    </row>
    <row r="585" spans="1:11" ht="18" customHeight="1" x14ac:dyDescent="0.25">
      <c r="A585" s="42"/>
      <c r="B585" s="42"/>
      <c r="C585" s="42"/>
      <c r="D585" s="42"/>
      <c r="E585" s="43"/>
      <c r="F585" s="43"/>
      <c r="G585" s="42"/>
      <c r="H585" s="42"/>
      <c r="I585" s="42"/>
      <c r="J585" s="42"/>
      <c r="K585" s="42">
        <f t="shared" si="9"/>
        <v>1900</v>
      </c>
    </row>
    <row r="586" spans="1:11" ht="18" customHeight="1" x14ac:dyDescent="0.25">
      <c r="A586" s="40"/>
      <c r="B586" s="40"/>
      <c r="C586" s="40"/>
      <c r="D586" s="40"/>
      <c r="E586" s="41"/>
      <c r="F586" s="41"/>
      <c r="G586" s="40"/>
      <c r="H586" s="40"/>
      <c r="I586" s="40"/>
      <c r="J586" s="40"/>
      <c r="K586" s="40">
        <f t="shared" si="9"/>
        <v>1900</v>
      </c>
    </row>
    <row r="587" spans="1:11" ht="18" customHeight="1" x14ac:dyDescent="0.25">
      <c r="A587" s="42"/>
      <c r="B587" s="42"/>
      <c r="C587" s="42"/>
      <c r="D587" s="42"/>
      <c r="E587" s="43"/>
      <c r="F587" s="43"/>
      <c r="G587" s="42"/>
      <c r="H587" s="42"/>
      <c r="I587" s="42"/>
      <c r="J587" s="42"/>
      <c r="K587" s="42">
        <f t="shared" si="9"/>
        <v>1900</v>
      </c>
    </row>
    <row r="588" spans="1:11" ht="18" customHeight="1" x14ac:dyDescent="0.25">
      <c r="A588" s="40"/>
      <c r="B588" s="40"/>
      <c r="C588" s="40"/>
      <c r="D588" s="40"/>
      <c r="E588" s="41"/>
      <c r="F588" s="41"/>
      <c r="G588" s="40"/>
      <c r="H588" s="40"/>
      <c r="I588" s="40"/>
      <c r="J588" s="40"/>
      <c r="K588" s="40">
        <f t="shared" si="9"/>
        <v>1900</v>
      </c>
    </row>
    <row r="589" spans="1:11" ht="18" customHeight="1" x14ac:dyDescent="0.25">
      <c r="A589" s="42"/>
      <c r="B589" s="42"/>
      <c r="C589" s="42"/>
      <c r="D589" s="42"/>
      <c r="E589" s="43"/>
      <c r="F589" s="43"/>
      <c r="G589" s="42"/>
      <c r="H589" s="42"/>
      <c r="I589" s="42"/>
      <c r="J589" s="42"/>
      <c r="K589" s="42">
        <f t="shared" si="9"/>
        <v>1900</v>
      </c>
    </row>
    <row r="590" spans="1:11" ht="18" customHeight="1" x14ac:dyDescent="0.25">
      <c r="A590" s="40"/>
      <c r="B590" s="40"/>
      <c r="C590" s="40"/>
      <c r="D590" s="40"/>
      <c r="E590" s="41"/>
      <c r="F590" s="41"/>
      <c r="G590" s="40"/>
      <c r="H590" s="40"/>
      <c r="I590" s="40"/>
      <c r="J590" s="40"/>
      <c r="K590" s="40">
        <f t="shared" si="9"/>
        <v>1900</v>
      </c>
    </row>
    <row r="591" spans="1:11" ht="18" customHeight="1" x14ac:dyDescent="0.25">
      <c r="A591" s="42"/>
      <c r="B591" s="42"/>
      <c r="C591" s="42"/>
      <c r="D591" s="42"/>
      <c r="E591" s="43"/>
      <c r="F591" s="43"/>
      <c r="G591" s="42"/>
      <c r="H591" s="42"/>
      <c r="I591" s="42"/>
      <c r="J591" s="42"/>
      <c r="K591" s="42">
        <f t="shared" si="9"/>
        <v>1900</v>
      </c>
    </row>
    <row r="592" spans="1:11" ht="18" customHeight="1" x14ac:dyDescent="0.25">
      <c r="A592" s="40"/>
      <c r="B592" s="40"/>
      <c r="C592" s="40"/>
      <c r="D592" s="40"/>
      <c r="E592" s="41"/>
      <c r="F592" s="41"/>
      <c r="G592" s="40"/>
      <c r="H592" s="40"/>
      <c r="I592" s="40"/>
      <c r="J592" s="40"/>
      <c r="K592" s="40">
        <f t="shared" si="9"/>
        <v>1900</v>
      </c>
    </row>
    <row r="593" spans="1:11" ht="18" customHeight="1" x14ac:dyDescent="0.25">
      <c r="A593" s="42"/>
      <c r="B593" s="42"/>
      <c r="C593" s="42"/>
      <c r="D593" s="42"/>
      <c r="E593" s="43"/>
      <c r="F593" s="43"/>
      <c r="G593" s="42"/>
      <c r="H593" s="42"/>
      <c r="I593" s="42"/>
      <c r="J593" s="42"/>
      <c r="K593" s="42">
        <f t="shared" si="9"/>
        <v>1900</v>
      </c>
    </row>
    <row r="594" spans="1:11" ht="18" customHeight="1" x14ac:dyDescent="0.25">
      <c r="A594" s="40"/>
      <c r="B594" s="40"/>
      <c r="C594" s="40"/>
      <c r="D594" s="40"/>
      <c r="E594" s="41"/>
      <c r="F594" s="41"/>
      <c r="G594" s="40"/>
      <c r="H594" s="40"/>
      <c r="I594" s="40"/>
      <c r="J594" s="40"/>
      <c r="K594" s="40">
        <f t="shared" si="9"/>
        <v>1900</v>
      </c>
    </row>
    <row r="595" spans="1:11" ht="18" customHeight="1" x14ac:dyDescent="0.25">
      <c r="A595" s="42"/>
      <c r="B595" s="42"/>
      <c r="C595" s="42"/>
      <c r="D595" s="42"/>
      <c r="E595" s="43"/>
      <c r="F595" s="43"/>
      <c r="G595" s="42"/>
      <c r="H595" s="42"/>
      <c r="I595" s="42"/>
      <c r="J595" s="42"/>
      <c r="K595" s="42">
        <f t="shared" si="9"/>
        <v>1900</v>
      </c>
    </row>
    <row r="596" spans="1:11" ht="18" customHeight="1" x14ac:dyDescent="0.25">
      <c r="A596" s="40"/>
      <c r="B596" s="40"/>
      <c r="C596" s="40"/>
      <c r="D596" s="40"/>
      <c r="E596" s="41"/>
      <c r="F596" s="41"/>
      <c r="G596" s="40"/>
      <c r="H596" s="40"/>
      <c r="I596" s="40"/>
      <c r="J596" s="40"/>
      <c r="K596" s="40">
        <f t="shared" si="9"/>
        <v>1900</v>
      </c>
    </row>
    <row r="597" spans="1:11" ht="18" customHeight="1" x14ac:dyDescent="0.25">
      <c r="A597" s="42"/>
      <c r="B597" s="42"/>
      <c r="C597" s="42"/>
      <c r="D597" s="42"/>
      <c r="E597" s="43"/>
      <c r="F597" s="43"/>
      <c r="G597" s="42"/>
      <c r="H597" s="42"/>
      <c r="I597" s="42"/>
      <c r="J597" s="42"/>
      <c r="K597" s="42">
        <f t="shared" si="9"/>
        <v>1900</v>
      </c>
    </row>
    <row r="598" spans="1:11" ht="18" customHeight="1" x14ac:dyDescent="0.25">
      <c r="A598" s="40"/>
      <c r="B598" s="40"/>
      <c r="C598" s="40"/>
      <c r="D598" s="40"/>
      <c r="E598" s="41"/>
      <c r="F598" s="41"/>
      <c r="G598" s="40"/>
      <c r="H598" s="40"/>
      <c r="I598" s="40"/>
      <c r="J598" s="40"/>
      <c r="K598" s="40">
        <f t="shared" si="9"/>
        <v>1900</v>
      </c>
    </row>
    <row r="599" spans="1:11" ht="18" customHeight="1" x14ac:dyDescent="0.25">
      <c r="A599" s="42"/>
      <c r="B599" s="42"/>
      <c r="C599" s="42"/>
      <c r="D599" s="42"/>
      <c r="E599" s="43"/>
      <c r="F599" s="43"/>
      <c r="G599" s="42"/>
      <c r="H599" s="42"/>
      <c r="I599" s="42"/>
      <c r="J599" s="42"/>
      <c r="K599" s="42">
        <f t="shared" si="9"/>
        <v>1900</v>
      </c>
    </row>
    <row r="600" spans="1:11" ht="18" customHeight="1" x14ac:dyDescent="0.25">
      <c r="A600" s="40"/>
      <c r="B600" s="40"/>
      <c r="C600" s="40"/>
      <c r="D600" s="40"/>
      <c r="E600" s="41"/>
      <c r="F600" s="41"/>
      <c r="G600" s="40"/>
      <c r="H600" s="40"/>
      <c r="I600" s="40"/>
      <c r="J600" s="40"/>
      <c r="K600" s="40">
        <f t="shared" si="9"/>
        <v>1900</v>
      </c>
    </row>
    <row r="601" spans="1:11" ht="18" customHeight="1" x14ac:dyDescent="0.25">
      <c r="A601" s="42"/>
      <c r="B601" s="42"/>
      <c r="C601" s="42"/>
      <c r="D601" s="42"/>
      <c r="E601" s="43"/>
      <c r="F601" s="43"/>
      <c r="G601" s="42"/>
      <c r="H601" s="42"/>
      <c r="I601" s="42"/>
      <c r="J601" s="42"/>
      <c r="K601" s="42">
        <f t="shared" si="9"/>
        <v>1900</v>
      </c>
    </row>
    <row r="602" spans="1:11" ht="18" customHeight="1" x14ac:dyDescent="0.25">
      <c r="A602" s="40"/>
      <c r="B602" s="40"/>
      <c r="C602" s="40"/>
      <c r="D602" s="40"/>
      <c r="E602" s="41"/>
      <c r="F602" s="41"/>
      <c r="G602" s="40"/>
      <c r="H602" s="40"/>
      <c r="I602" s="40"/>
      <c r="J602" s="40"/>
      <c r="K602" s="40">
        <f t="shared" si="9"/>
        <v>1900</v>
      </c>
    </row>
    <row r="603" spans="1:11" ht="18" customHeight="1" x14ac:dyDescent="0.25">
      <c r="A603" s="42"/>
      <c r="B603" s="42"/>
      <c r="C603" s="42"/>
      <c r="D603" s="42"/>
      <c r="E603" s="43"/>
      <c r="F603" s="43"/>
      <c r="G603" s="42"/>
      <c r="H603" s="42"/>
      <c r="I603" s="42"/>
      <c r="J603" s="42"/>
      <c r="K603" s="42">
        <f t="shared" si="9"/>
        <v>1900</v>
      </c>
    </row>
    <row r="604" spans="1:11" ht="18" customHeight="1" x14ac:dyDescent="0.25">
      <c r="A604" s="40"/>
      <c r="B604" s="40"/>
      <c r="C604" s="40"/>
      <c r="D604" s="40"/>
      <c r="E604" s="41"/>
      <c r="F604" s="41"/>
      <c r="G604" s="40"/>
      <c r="H604" s="40"/>
      <c r="I604" s="40"/>
      <c r="J604" s="40"/>
      <c r="K604" s="40">
        <f t="shared" si="9"/>
        <v>1900</v>
      </c>
    </row>
    <row r="605" spans="1:11" ht="18" customHeight="1" x14ac:dyDescent="0.25">
      <c r="A605" s="42"/>
      <c r="B605" s="42"/>
      <c r="C605" s="42"/>
      <c r="D605" s="42"/>
      <c r="E605" s="43"/>
      <c r="F605" s="43"/>
      <c r="G605" s="42"/>
      <c r="H605" s="42"/>
      <c r="I605" s="42"/>
      <c r="J605" s="42"/>
      <c r="K605" s="42">
        <f t="shared" si="9"/>
        <v>1900</v>
      </c>
    </row>
    <row r="606" spans="1:11" ht="18" customHeight="1" x14ac:dyDescent="0.25">
      <c r="A606" s="40"/>
      <c r="B606" s="40"/>
      <c r="C606" s="40"/>
      <c r="D606" s="40"/>
      <c r="E606" s="41"/>
      <c r="F606" s="41"/>
      <c r="G606" s="40"/>
      <c r="H606" s="40"/>
      <c r="I606" s="40"/>
      <c r="J606" s="40"/>
      <c r="K606" s="40">
        <f t="shared" si="9"/>
        <v>1900</v>
      </c>
    </row>
    <row r="607" spans="1:11" ht="18" customHeight="1" x14ac:dyDescent="0.25">
      <c r="A607" s="42"/>
      <c r="B607" s="42"/>
      <c r="C607" s="42"/>
      <c r="D607" s="42"/>
      <c r="E607" s="43"/>
      <c r="F607" s="43"/>
      <c r="G607" s="42"/>
      <c r="H607" s="42"/>
      <c r="I607" s="42"/>
      <c r="J607" s="42"/>
      <c r="K607" s="42">
        <f t="shared" si="9"/>
        <v>1900</v>
      </c>
    </row>
    <row r="608" spans="1:11" ht="18" customHeight="1" x14ac:dyDescent="0.25">
      <c r="A608" s="40"/>
      <c r="B608" s="40"/>
      <c r="C608" s="40"/>
      <c r="D608" s="40"/>
      <c r="E608" s="41"/>
      <c r="F608" s="41"/>
      <c r="G608" s="40"/>
      <c r="H608" s="40"/>
      <c r="I608" s="40"/>
      <c r="J608" s="40"/>
      <c r="K608" s="40">
        <f t="shared" si="9"/>
        <v>1900</v>
      </c>
    </row>
    <row r="609" spans="1:11" ht="18" customHeight="1" x14ac:dyDescent="0.25">
      <c r="A609" s="42"/>
      <c r="B609" s="42"/>
      <c r="C609" s="42"/>
      <c r="D609" s="42"/>
      <c r="E609" s="43"/>
      <c r="F609" s="43"/>
      <c r="G609" s="42"/>
      <c r="H609" s="42"/>
      <c r="I609" s="42"/>
      <c r="J609" s="42"/>
      <c r="K609" s="42">
        <f t="shared" si="9"/>
        <v>1900</v>
      </c>
    </row>
    <row r="610" spans="1:11" ht="18" customHeight="1" x14ac:dyDescent="0.25">
      <c r="A610" s="40"/>
      <c r="B610" s="40"/>
      <c r="C610" s="40"/>
      <c r="D610" s="40"/>
      <c r="E610" s="41"/>
      <c r="F610" s="41"/>
      <c r="G610" s="40"/>
      <c r="H610" s="40"/>
      <c r="I610" s="40"/>
      <c r="J610" s="40"/>
      <c r="K610" s="40">
        <f t="shared" si="9"/>
        <v>1900</v>
      </c>
    </row>
    <row r="611" spans="1:11" ht="18" customHeight="1" x14ac:dyDescent="0.25">
      <c r="A611" s="42"/>
      <c r="B611" s="42"/>
      <c r="C611" s="42"/>
      <c r="D611" s="42"/>
      <c r="E611" s="43"/>
      <c r="F611" s="43"/>
      <c r="G611" s="42"/>
      <c r="H611" s="42"/>
      <c r="I611" s="42"/>
      <c r="J611" s="42"/>
      <c r="K611" s="42">
        <f t="shared" si="9"/>
        <v>1900</v>
      </c>
    </row>
    <row r="612" spans="1:11" ht="18" customHeight="1" x14ac:dyDescent="0.25">
      <c r="A612" s="40"/>
      <c r="B612" s="40"/>
      <c r="C612" s="40"/>
      <c r="D612" s="40"/>
      <c r="E612" s="41"/>
      <c r="F612" s="41"/>
      <c r="G612" s="40"/>
      <c r="H612" s="40"/>
      <c r="I612" s="40"/>
      <c r="J612" s="40"/>
      <c r="K612" s="40">
        <f t="shared" si="9"/>
        <v>1900</v>
      </c>
    </row>
    <row r="613" spans="1:11" ht="18" customHeight="1" x14ac:dyDescent="0.25">
      <c r="A613" s="42"/>
      <c r="B613" s="42"/>
      <c r="C613" s="42"/>
      <c r="D613" s="42"/>
      <c r="E613" s="43"/>
      <c r="F613" s="43"/>
      <c r="G613" s="42"/>
      <c r="H613" s="42"/>
      <c r="I613" s="42"/>
      <c r="J613" s="42"/>
      <c r="K613" s="42">
        <f t="shared" si="9"/>
        <v>1900</v>
      </c>
    </row>
    <row r="614" spans="1:11" ht="18" customHeight="1" x14ac:dyDescent="0.25">
      <c r="A614" s="40"/>
      <c r="B614" s="40"/>
      <c r="C614" s="40"/>
      <c r="D614" s="40"/>
      <c r="E614" s="41"/>
      <c r="F614" s="41"/>
      <c r="G614" s="40"/>
      <c r="H614" s="40"/>
      <c r="I614" s="40"/>
      <c r="J614" s="40"/>
      <c r="K614" s="40">
        <f t="shared" si="9"/>
        <v>1900</v>
      </c>
    </row>
    <row r="615" spans="1:11" ht="18" customHeight="1" x14ac:dyDescent="0.25">
      <c r="A615" s="42"/>
      <c r="B615" s="42"/>
      <c r="C615" s="42"/>
      <c r="D615" s="42"/>
      <c r="E615" s="43"/>
      <c r="F615" s="43"/>
      <c r="G615" s="42"/>
      <c r="H615" s="42"/>
      <c r="I615" s="42"/>
      <c r="J615" s="42"/>
      <c r="K615" s="42">
        <f t="shared" si="9"/>
        <v>1900</v>
      </c>
    </row>
    <row r="616" spans="1:11" ht="18" customHeight="1" x14ac:dyDescent="0.25">
      <c r="A616" s="40"/>
      <c r="B616" s="40"/>
      <c r="C616" s="40"/>
      <c r="D616" s="40"/>
      <c r="E616" s="41"/>
      <c r="F616" s="41"/>
      <c r="G616" s="40"/>
      <c r="H616" s="40"/>
      <c r="I616" s="40"/>
      <c r="J616" s="40"/>
      <c r="K616" s="40">
        <f t="shared" si="9"/>
        <v>1900</v>
      </c>
    </row>
    <row r="617" spans="1:11" ht="18" customHeight="1" x14ac:dyDescent="0.25">
      <c r="A617" s="42"/>
      <c r="B617" s="42"/>
      <c r="C617" s="42"/>
      <c r="D617" s="42"/>
      <c r="E617" s="43"/>
      <c r="F617" s="43"/>
      <c r="G617" s="42"/>
      <c r="H617" s="42"/>
      <c r="I617" s="42"/>
      <c r="J617" s="42"/>
      <c r="K617" s="42">
        <f t="shared" si="9"/>
        <v>1900</v>
      </c>
    </row>
    <row r="618" spans="1:11" ht="18" customHeight="1" x14ac:dyDescent="0.25">
      <c r="A618" s="40"/>
      <c r="B618" s="40"/>
      <c r="C618" s="40"/>
      <c r="D618" s="40"/>
      <c r="E618" s="41"/>
      <c r="F618" s="41"/>
      <c r="G618" s="40"/>
      <c r="H618" s="40"/>
      <c r="I618" s="40"/>
      <c r="J618" s="40"/>
      <c r="K618" s="40">
        <f t="shared" si="9"/>
        <v>1900</v>
      </c>
    </row>
    <row r="619" spans="1:11" ht="18" customHeight="1" x14ac:dyDescent="0.25">
      <c r="A619" s="42"/>
      <c r="B619" s="42"/>
      <c r="C619" s="42"/>
      <c r="D619" s="42"/>
      <c r="E619" s="43"/>
      <c r="F619" s="43"/>
      <c r="G619" s="42"/>
      <c r="H619" s="42"/>
      <c r="I619" s="42"/>
      <c r="J619" s="42"/>
      <c r="K619" s="42">
        <f t="shared" si="9"/>
        <v>1900</v>
      </c>
    </row>
    <row r="620" spans="1:11" ht="18" customHeight="1" x14ac:dyDescent="0.25">
      <c r="A620" s="40"/>
      <c r="B620" s="40"/>
      <c r="C620" s="40"/>
      <c r="D620" s="40"/>
      <c r="E620" s="41"/>
      <c r="F620" s="41"/>
      <c r="G620" s="40"/>
      <c r="H620" s="40"/>
      <c r="I620" s="40"/>
      <c r="J620" s="40"/>
      <c r="K620" s="40">
        <f t="shared" si="9"/>
        <v>1900</v>
      </c>
    </row>
    <row r="621" spans="1:11" ht="18" customHeight="1" x14ac:dyDescent="0.25">
      <c r="A621" s="42"/>
      <c r="B621" s="42"/>
      <c r="C621" s="42"/>
      <c r="D621" s="42"/>
      <c r="E621" s="43"/>
      <c r="F621" s="43"/>
      <c r="G621" s="42"/>
      <c r="H621" s="42"/>
      <c r="I621" s="42"/>
      <c r="J621" s="42"/>
      <c r="K621" s="42">
        <f t="shared" si="9"/>
        <v>1900</v>
      </c>
    </row>
    <row r="622" spans="1:11" ht="18" customHeight="1" x14ac:dyDescent="0.25">
      <c r="A622" s="40"/>
      <c r="B622" s="40"/>
      <c r="C622" s="40"/>
      <c r="D622" s="40"/>
      <c r="E622" s="41"/>
      <c r="F622" s="41"/>
      <c r="G622" s="40"/>
      <c r="H622" s="40"/>
      <c r="I622" s="40"/>
      <c r="J622" s="40"/>
      <c r="K622" s="40">
        <f t="shared" si="9"/>
        <v>1900</v>
      </c>
    </row>
    <row r="623" spans="1:11" ht="18" customHeight="1" x14ac:dyDescent="0.25">
      <c r="A623" s="42"/>
      <c r="B623" s="42"/>
      <c r="C623" s="42"/>
      <c r="D623" s="42"/>
      <c r="E623" s="43"/>
      <c r="F623" s="43"/>
      <c r="G623" s="42"/>
      <c r="H623" s="42"/>
      <c r="I623" s="42"/>
      <c r="J623" s="42"/>
      <c r="K623" s="42">
        <f t="shared" si="9"/>
        <v>1900</v>
      </c>
    </row>
    <row r="624" spans="1:11" ht="18" customHeight="1" x14ac:dyDescent="0.25">
      <c r="A624" s="40"/>
      <c r="B624" s="40"/>
      <c r="C624" s="40"/>
      <c r="D624" s="40"/>
      <c r="E624" s="41"/>
      <c r="F624" s="41"/>
      <c r="G624" s="40"/>
      <c r="H624" s="40"/>
      <c r="I624" s="40"/>
      <c r="J624" s="40"/>
      <c r="K624" s="40">
        <f t="shared" si="9"/>
        <v>1900</v>
      </c>
    </row>
    <row r="625" spans="1:11" ht="18" customHeight="1" x14ac:dyDescent="0.25">
      <c r="A625" s="42"/>
      <c r="B625" s="42"/>
      <c r="C625" s="42"/>
      <c r="D625" s="42"/>
      <c r="E625" s="43"/>
      <c r="F625" s="43"/>
      <c r="G625" s="42"/>
      <c r="H625" s="42"/>
      <c r="I625" s="42"/>
      <c r="J625" s="42"/>
      <c r="K625" s="42">
        <f t="shared" si="9"/>
        <v>1900</v>
      </c>
    </row>
    <row r="626" spans="1:11" ht="18" customHeight="1" x14ac:dyDescent="0.25">
      <c r="A626" s="40"/>
      <c r="B626" s="40"/>
      <c r="C626" s="40"/>
      <c r="D626" s="40"/>
      <c r="E626" s="41"/>
      <c r="F626" s="41"/>
      <c r="G626" s="40"/>
      <c r="H626" s="40"/>
      <c r="I626" s="40"/>
      <c r="J626" s="40"/>
      <c r="K626" s="40">
        <f t="shared" si="9"/>
        <v>1900</v>
      </c>
    </row>
    <row r="627" spans="1:11" ht="18" customHeight="1" x14ac:dyDescent="0.25">
      <c r="A627" s="42"/>
      <c r="B627" s="42"/>
      <c r="C627" s="42"/>
      <c r="D627" s="42"/>
      <c r="E627" s="43"/>
      <c r="F627" s="43"/>
      <c r="G627" s="42"/>
      <c r="H627" s="42"/>
      <c r="I627" s="42"/>
      <c r="J627" s="42"/>
      <c r="K627" s="42">
        <f t="shared" si="9"/>
        <v>1900</v>
      </c>
    </row>
    <row r="628" spans="1:11" ht="18" customHeight="1" x14ac:dyDescent="0.25">
      <c r="A628" s="40"/>
      <c r="B628" s="40"/>
      <c r="C628" s="40"/>
      <c r="D628" s="40"/>
      <c r="E628" s="41"/>
      <c r="F628" s="41"/>
      <c r="G628" s="40"/>
      <c r="H628" s="40"/>
      <c r="I628" s="40"/>
      <c r="J628" s="40"/>
      <c r="K628" s="40">
        <f t="shared" si="9"/>
        <v>1900</v>
      </c>
    </row>
    <row r="629" spans="1:11" ht="18" customHeight="1" x14ac:dyDescent="0.25">
      <c r="A629" s="42"/>
      <c r="B629" s="42"/>
      <c r="C629" s="42"/>
      <c r="D629" s="42"/>
      <c r="E629" s="43"/>
      <c r="F629" s="43"/>
      <c r="G629" s="42"/>
      <c r="H629" s="42"/>
      <c r="I629" s="42"/>
      <c r="J629" s="42"/>
      <c r="K629" s="42">
        <f t="shared" si="9"/>
        <v>1900</v>
      </c>
    </row>
    <row r="630" spans="1:11" ht="18" customHeight="1" x14ac:dyDescent="0.25">
      <c r="A630" s="40"/>
      <c r="B630" s="40"/>
      <c r="C630" s="40"/>
      <c r="D630" s="40"/>
      <c r="E630" s="41"/>
      <c r="F630" s="41"/>
      <c r="G630" s="40"/>
      <c r="H630" s="40"/>
      <c r="I630" s="40"/>
      <c r="J630" s="40"/>
      <c r="K630" s="40">
        <f t="shared" si="9"/>
        <v>1900</v>
      </c>
    </row>
    <row r="631" spans="1:11" ht="18" customHeight="1" x14ac:dyDescent="0.25">
      <c r="A631" s="42"/>
      <c r="B631" s="42"/>
      <c r="C631" s="42"/>
      <c r="D631" s="42"/>
      <c r="E631" s="43"/>
      <c r="F631" s="43"/>
      <c r="G631" s="42"/>
      <c r="H631" s="42"/>
      <c r="I631" s="42"/>
      <c r="J631" s="42"/>
      <c r="K631" s="42">
        <f t="shared" si="9"/>
        <v>1900</v>
      </c>
    </row>
    <row r="632" spans="1:11" ht="18" customHeight="1" x14ac:dyDescent="0.25">
      <c r="A632" s="40"/>
      <c r="B632" s="40"/>
      <c r="C632" s="40"/>
      <c r="D632" s="40"/>
      <c r="E632" s="41"/>
      <c r="F632" s="41"/>
      <c r="G632" s="40"/>
      <c r="H632" s="40"/>
      <c r="I632" s="40"/>
      <c r="J632" s="40"/>
      <c r="K632" s="40">
        <f t="shared" si="9"/>
        <v>1900</v>
      </c>
    </row>
    <row r="633" spans="1:11" ht="18" customHeight="1" x14ac:dyDescent="0.25">
      <c r="A633" s="42"/>
      <c r="B633" s="42"/>
      <c r="C633" s="42"/>
      <c r="D633" s="42"/>
      <c r="E633" s="43"/>
      <c r="F633" s="43"/>
      <c r="G633" s="42"/>
      <c r="H633" s="42"/>
      <c r="I633" s="42"/>
      <c r="J633" s="42"/>
      <c r="K633" s="42">
        <f t="shared" si="9"/>
        <v>1900</v>
      </c>
    </row>
    <row r="634" spans="1:11" ht="18" customHeight="1" x14ac:dyDescent="0.25">
      <c r="A634" s="40"/>
      <c r="B634" s="40"/>
      <c r="C634" s="40"/>
      <c r="D634" s="40"/>
      <c r="E634" s="41"/>
      <c r="F634" s="41"/>
      <c r="G634" s="40"/>
      <c r="H634" s="40"/>
      <c r="I634" s="40"/>
      <c r="J634" s="40"/>
      <c r="K634" s="40">
        <f t="shared" si="9"/>
        <v>1900</v>
      </c>
    </row>
    <row r="635" spans="1:11" ht="18" customHeight="1" x14ac:dyDescent="0.25">
      <c r="A635" s="42"/>
      <c r="B635" s="42"/>
      <c r="C635" s="42"/>
      <c r="D635" s="42"/>
      <c r="E635" s="43"/>
      <c r="F635" s="43"/>
      <c r="G635" s="42"/>
      <c r="H635" s="42"/>
      <c r="I635" s="42"/>
      <c r="J635" s="42"/>
      <c r="K635" s="42">
        <f t="shared" si="9"/>
        <v>1900</v>
      </c>
    </row>
    <row r="636" spans="1:11" ht="18" customHeight="1" x14ac:dyDescent="0.25">
      <c r="A636" s="40"/>
      <c r="B636" s="40"/>
      <c r="C636" s="40"/>
      <c r="D636" s="40"/>
      <c r="E636" s="41"/>
      <c r="F636" s="41"/>
      <c r="G636" s="40"/>
      <c r="H636" s="40"/>
      <c r="I636" s="40"/>
      <c r="J636" s="40"/>
      <c r="K636" s="40">
        <f t="shared" si="9"/>
        <v>1900</v>
      </c>
    </row>
    <row r="637" spans="1:11" ht="18" customHeight="1" x14ac:dyDescent="0.25">
      <c r="A637" s="42"/>
      <c r="B637" s="42"/>
      <c r="C637" s="42"/>
      <c r="D637" s="42"/>
      <c r="E637" s="43"/>
      <c r="F637" s="43"/>
      <c r="G637" s="42"/>
      <c r="H637" s="42"/>
      <c r="I637" s="42"/>
      <c r="J637" s="42"/>
      <c r="K637" s="42">
        <f t="shared" si="9"/>
        <v>1900</v>
      </c>
    </row>
    <row r="638" spans="1:11" ht="18" customHeight="1" x14ac:dyDescent="0.25">
      <c r="A638" s="40"/>
      <c r="B638" s="40"/>
      <c r="C638" s="40"/>
      <c r="D638" s="40"/>
      <c r="E638" s="41"/>
      <c r="F638" s="41"/>
      <c r="G638" s="40"/>
      <c r="H638" s="40"/>
      <c r="I638" s="40"/>
      <c r="J638" s="40"/>
      <c r="K638" s="40">
        <f t="shared" si="9"/>
        <v>1900</v>
      </c>
    </row>
    <row r="639" spans="1:11" ht="18" customHeight="1" x14ac:dyDescent="0.25">
      <c r="A639" s="42"/>
      <c r="B639" s="42"/>
      <c r="C639" s="42"/>
      <c r="D639" s="42"/>
      <c r="E639" s="43"/>
      <c r="F639" s="43"/>
      <c r="G639" s="42"/>
      <c r="H639" s="42"/>
      <c r="I639" s="42"/>
      <c r="J639" s="42"/>
      <c r="K639" s="42">
        <f t="shared" si="9"/>
        <v>1900</v>
      </c>
    </row>
    <row r="640" spans="1:11" ht="18" customHeight="1" x14ac:dyDescent="0.25">
      <c r="A640" s="40"/>
      <c r="B640" s="40"/>
      <c r="C640" s="40"/>
      <c r="D640" s="40"/>
      <c r="E640" s="41"/>
      <c r="F640" s="41"/>
      <c r="G640" s="40"/>
      <c r="H640" s="40"/>
      <c r="I640" s="40"/>
      <c r="J640" s="40"/>
      <c r="K640" s="40">
        <f t="shared" si="9"/>
        <v>1900</v>
      </c>
    </row>
    <row r="641" spans="1:11" ht="18" customHeight="1" x14ac:dyDescent="0.25">
      <c r="A641" s="42"/>
      <c r="B641" s="42"/>
      <c r="C641" s="42"/>
      <c r="D641" s="42"/>
      <c r="E641" s="43"/>
      <c r="F641" s="43"/>
      <c r="G641" s="42"/>
      <c r="H641" s="42"/>
      <c r="I641" s="42"/>
      <c r="J641" s="42"/>
      <c r="K641" s="42">
        <f t="shared" si="9"/>
        <v>1900</v>
      </c>
    </row>
    <row r="642" spans="1:11" ht="18" customHeight="1" x14ac:dyDescent="0.25">
      <c r="A642" s="40"/>
      <c r="B642" s="40"/>
      <c r="C642" s="40"/>
      <c r="D642" s="40"/>
      <c r="E642" s="41"/>
      <c r="F642" s="41"/>
      <c r="G642" s="40"/>
      <c r="H642" s="40"/>
      <c r="I642" s="40"/>
      <c r="J642" s="40"/>
      <c r="K642" s="40">
        <f t="shared" si="9"/>
        <v>1900</v>
      </c>
    </row>
    <row r="643" spans="1:11" ht="18" customHeight="1" x14ac:dyDescent="0.25">
      <c r="A643" s="42"/>
      <c r="B643" s="42"/>
      <c r="C643" s="42"/>
      <c r="D643" s="42"/>
      <c r="E643" s="43"/>
      <c r="F643" s="43"/>
      <c r="G643" s="42"/>
      <c r="H643" s="42"/>
      <c r="I643" s="42"/>
      <c r="J643" s="42"/>
      <c r="K643" s="42">
        <f t="shared" si="9"/>
        <v>1900</v>
      </c>
    </row>
    <row r="644" spans="1:11" ht="18" customHeight="1" x14ac:dyDescent="0.25">
      <c r="A644" s="40"/>
      <c r="B644" s="40"/>
      <c r="C644" s="40"/>
      <c r="D644" s="40"/>
      <c r="E644" s="41"/>
      <c r="F644" s="41"/>
      <c r="G644" s="40"/>
      <c r="H644" s="40"/>
      <c r="I644" s="40"/>
      <c r="J644" s="40"/>
      <c r="K644" s="40">
        <f t="shared" ref="K644:K707" si="10">IFERROR(YEAR(D644),"")</f>
        <v>1900</v>
      </c>
    </row>
    <row r="645" spans="1:11" ht="18" customHeight="1" x14ac:dyDescent="0.25">
      <c r="A645" s="42"/>
      <c r="B645" s="42"/>
      <c r="C645" s="42"/>
      <c r="D645" s="42"/>
      <c r="E645" s="43"/>
      <c r="F645" s="43"/>
      <c r="G645" s="42"/>
      <c r="H645" s="42"/>
      <c r="I645" s="42"/>
      <c r="J645" s="42"/>
      <c r="K645" s="42">
        <f t="shared" si="10"/>
        <v>1900</v>
      </c>
    </row>
    <row r="646" spans="1:11" ht="18" customHeight="1" x14ac:dyDescent="0.25">
      <c r="A646" s="40"/>
      <c r="B646" s="40"/>
      <c r="C646" s="40"/>
      <c r="D646" s="40"/>
      <c r="E646" s="41"/>
      <c r="F646" s="41"/>
      <c r="G646" s="40"/>
      <c r="H646" s="40"/>
      <c r="I646" s="40"/>
      <c r="J646" s="40"/>
      <c r="K646" s="40">
        <f t="shared" si="10"/>
        <v>1900</v>
      </c>
    </row>
    <row r="647" spans="1:11" ht="18" customHeight="1" x14ac:dyDescent="0.25">
      <c r="A647" s="42"/>
      <c r="B647" s="42"/>
      <c r="C647" s="42"/>
      <c r="D647" s="42"/>
      <c r="E647" s="43"/>
      <c r="F647" s="43"/>
      <c r="G647" s="42"/>
      <c r="H647" s="42"/>
      <c r="I647" s="42"/>
      <c r="J647" s="42"/>
      <c r="K647" s="42">
        <f t="shared" si="10"/>
        <v>1900</v>
      </c>
    </row>
    <row r="648" spans="1:11" ht="18" customHeight="1" x14ac:dyDescent="0.25">
      <c r="A648" s="40"/>
      <c r="B648" s="40"/>
      <c r="C648" s="40"/>
      <c r="D648" s="40"/>
      <c r="E648" s="41"/>
      <c r="F648" s="41"/>
      <c r="G648" s="40"/>
      <c r="H648" s="40"/>
      <c r="I648" s="40"/>
      <c r="J648" s="40"/>
      <c r="K648" s="40">
        <f t="shared" si="10"/>
        <v>1900</v>
      </c>
    </row>
    <row r="649" spans="1:11" ht="18" customHeight="1" x14ac:dyDescent="0.25">
      <c r="A649" s="42"/>
      <c r="B649" s="42"/>
      <c r="C649" s="42"/>
      <c r="D649" s="42"/>
      <c r="E649" s="43"/>
      <c r="F649" s="43"/>
      <c r="G649" s="42"/>
      <c r="H649" s="42"/>
      <c r="I649" s="42"/>
      <c r="J649" s="42"/>
      <c r="K649" s="42">
        <f t="shared" si="10"/>
        <v>1900</v>
      </c>
    </row>
    <row r="650" spans="1:11" ht="18" customHeight="1" x14ac:dyDescent="0.25">
      <c r="A650" s="40"/>
      <c r="B650" s="40"/>
      <c r="C650" s="40"/>
      <c r="D650" s="40"/>
      <c r="E650" s="41"/>
      <c r="F650" s="41"/>
      <c r="G650" s="40"/>
      <c r="H650" s="40"/>
      <c r="I650" s="40"/>
      <c r="J650" s="40"/>
      <c r="K650" s="40">
        <f t="shared" si="10"/>
        <v>1900</v>
      </c>
    </row>
    <row r="651" spans="1:11" ht="18" customHeight="1" x14ac:dyDescent="0.25">
      <c r="A651" s="42"/>
      <c r="B651" s="42"/>
      <c r="C651" s="42"/>
      <c r="D651" s="42"/>
      <c r="E651" s="43"/>
      <c r="F651" s="43"/>
      <c r="G651" s="42"/>
      <c r="H651" s="42"/>
      <c r="I651" s="42"/>
      <c r="J651" s="42"/>
      <c r="K651" s="42">
        <f t="shared" si="10"/>
        <v>1900</v>
      </c>
    </row>
    <row r="652" spans="1:11" ht="18" customHeight="1" x14ac:dyDescent="0.25">
      <c r="A652" s="40"/>
      <c r="B652" s="40"/>
      <c r="C652" s="40"/>
      <c r="D652" s="40"/>
      <c r="E652" s="41"/>
      <c r="F652" s="41"/>
      <c r="G652" s="40"/>
      <c r="H652" s="40"/>
      <c r="I652" s="40"/>
      <c r="J652" s="40"/>
      <c r="K652" s="40">
        <f t="shared" si="10"/>
        <v>1900</v>
      </c>
    </row>
    <row r="653" spans="1:11" ht="18" customHeight="1" x14ac:dyDescent="0.25">
      <c r="A653" s="42"/>
      <c r="B653" s="42"/>
      <c r="C653" s="42"/>
      <c r="D653" s="42"/>
      <c r="E653" s="43"/>
      <c r="F653" s="43"/>
      <c r="G653" s="42"/>
      <c r="H653" s="42"/>
      <c r="I653" s="42"/>
      <c r="J653" s="42"/>
      <c r="K653" s="42">
        <f t="shared" si="10"/>
        <v>1900</v>
      </c>
    </row>
    <row r="654" spans="1:11" ht="18" customHeight="1" x14ac:dyDescent="0.25">
      <c r="A654" s="40"/>
      <c r="B654" s="40"/>
      <c r="C654" s="40"/>
      <c r="D654" s="40"/>
      <c r="E654" s="41"/>
      <c r="F654" s="41"/>
      <c r="G654" s="40"/>
      <c r="H654" s="40"/>
      <c r="I654" s="40"/>
      <c r="J654" s="40"/>
      <c r="K654" s="40">
        <f t="shared" si="10"/>
        <v>1900</v>
      </c>
    </row>
    <row r="655" spans="1:11" ht="18" customHeight="1" x14ac:dyDescent="0.25">
      <c r="A655" s="42"/>
      <c r="B655" s="42"/>
      <c r="C655" s="42"/>
      <c r="D655" s="42"/>
      <c r="E655" s="43"/>
      <c r="F655" s="43"/>
      <c r="G655" s="42"/>
      <c r="H655" s="42"/>
      <c r="I655" s="42"/>
      <c r="J655" s="42"/>
      <c r="K655" s="42">
        <f t="shared" si="10"/>
        <v>1900</v>
      </c>
    </row>
    <row r="656" spans="1:11" ht="18" customHeight="1" x14ac:dyDescent="0.25">
      <c r="A656" s="40"/>
      <c r="B656" s="40"/>
      <c r="C656" s="40"/>
      <c r="D656" s="40"/>
      <c r="E656" s="41"/>
      <c r="F656" s="41"/>
      <c r="G656" s="40"/>
      <c r="H656" s="40"/>
      <c r="I656" s="40"/>
      <c r="J656" s="40"/>
      <c r="K656" s="40">
        <f t="shared" si="10"/>
        <v>1900</v>
      </c>
    </row>
    <row r="657" spans="1:11" ht="18" customHeight="1" x14ac:dyDescent="0.25">
      <c r="A657" s="42"/>
      <c r="B657" s="42"/>
      <c r="C657" s="42"/>
      <c r="D657" s="42"/>
      <c r="E657" s="43"/>
      <c r="F657" s="43"/>
      <c r="G657" s="42"/>
      <c r="H657" s="42"/>
      <c r="I657" s="42"/>
      <c r="J657" s="42"/>
      <c r="K657" s="42">
        <f t="shared" si="10"/>
        <v>1900</v>
      </c>
    </row>
    <row r="658" spans="1:11" ht="18" customHeight="1" x14ac:dyDescent="0.25">
      <c r="A658" s="40"/>
      <c r="B658" s="40"/>
      <c r="C658" s="40"/>
      <c r="D658" s="40"/>
      <c r="E658" s="41"/>
      <c r="F658" s="41"/>
      <c r="G658" s="40"/>
      <c r="H658" s="40"/>
      <c r="I658" s="40"/>
      <c r="J658" s="40"/>
      <c r="K658" s="40">
        <f t="shared" si="10"/>
        <v>1900</v>
      </c>
    </row>
    <row r="659" spans="1:11" ht="18" customHeight="1" x14ac:dyDescent="0.25">
      <c r="A659" s="42"/>
      <c r="B659" s="42"/>
      <c r="C659" s="42"/>
      <c r="D659" s="42"/>
      <c r="E659" s="43"/>
      <c r="F659" s="43"/>
      <c r="G659" s="42"/>
      <c r="H659" s="42"/>
      <c r="I659" s="42"/>
      <c r="J659" s="42"/>
      <c r="K659" s="42">
        <f t="shared" si="10"/>
        <v>1900</v>
      </c>
    </row>
    <row r="660" spans="1:11" ht="18" customHeight="1" x14ac:dyDescent="0.25">
      <c r="A660" s="40"/>
      <c r="B660" s="40"/>
      <c r="C660" s="40"/>
      <c r="D660" s="40"/>
      <c r="E660" s="41"/>
      <c r="F660" s="41"/>
      <c r="G660" s="40"/>
      <c r="H660" s="40"/>
      <c r="I660" s="40"/>
      <c r="J660" s="40"/>
      <c r="K660" s="40">
        <f t="shared" si="10"/>
        <v>1900</v>
      </c>
    </row>
    <row r="661" spans="1:11" ht="18" customHeight="1" x14ac:dyDescent="0.25">
      <c r="A661" s="42"/>
      <c r="B661" s="42"/>
      <c r="C661" s="42"/>
      <c r="D661" s="42"/>
      <c r="E661" s="43"/>
      <c r="F661" s="43"/>
      <c r="G661" s="42"/>
      <c r="H661" s="42"/>
      <c r="I661" s="42"/>
      <c r="J661" s="42"/>
      <c r="K661" s="42">
        <f t="shared" si="10"/>
        <v>1900</v>
      </c>
    </row>
    <row r="662" spans="1:11" ht="18" customHeight="1" x14ac:dyDescent="0.25">
      <c r="A662" s="40"/>
      <c r="B662" s="40"/>
      <c r="C662" s="40"/>
      <c r="D662" s="40"/>
      <c r="E662" s="41"/>
      <c r="F662" s="41"/>
      <c r="G662" s="40"/>
      <c r="H662" s="40"/>
      <c r="I662" s="40"/>
      <c r="J662" s="40"/>
      <c r="K662" s="40">
        <f t="shared" si="10"/>
        <v>1900</v>
      </c>
    </row>
    <row r="663" spans="1:11" ht="18" customHeight="1" x14ac:dyDescent="0.25">
      <c r="A663" s="42"/>
      <c r="B663" s="42"/>
      <c r="C663" s="42"/>
      <c r="D663" s="42"/>
      <c r="E663" s="43"/>
      <c r="F663" s="43"/>
      <c r="G663" s="42"/>
      <c r="H663" s="42"/>
      <c r="I663" s="42"/>
      <c r="J663" s="42"/>
      <c r="K663" s="42">
        <f t="shared" si="10"/>
        <v>1900</v>
      </c>
    </row>
    <row r="664" spans="1:11" ht="18" customHeight="1" x14ac:dyDescent="0.25">
      <c r="A664" s="40"/>
      <c r="B664" s="40"/>
      <c r="C664" s="40"/>
      <c r="D664" s="40"/>
      <c r="E664" s="41"/>
      <c r="F664" s="41"/>
      <c r="G664" s="40"/>
      <c r="H664" s="40"/>
      <c r="I664" s="40"/>
      <c r="J664" s="40"/>
      <c r="K664" s="40">
        <f t="shared" si="10"/>
        <v>1900</v>
      </c>
    </row>
    <row r="665" spans="1:11" ht="18" customHeight="1" x14ac:dyDescent="0.25">
      <c r="A665" s="42"/>
      <c r="B665" s="42"/>
      <c r="C665" s="42"/>
      <c r="D665" s="42"/>
      <c r="E665" s="43"/>
      <c r="F665" s="43"/>
      <c r="G665" s="42"/>
      <c r="H665" s="42"/>
      <c r="I665" s="42"/>
      <c r="J665" s="42"/>
      <c r="K665" s="42">
        <f t="shared" si="10"/>
        <v>1900</v>
      </c>
    </row>
    <row r="666" spans="1:11" ht="18" customHeight="1" x14ac:dyDescent="0.25">
      <c r="A666" s="40"/>
      <c r="B666" s="40"/>
      <c r="C666" s="40"/>
      <c r="D666" s="40"/>
      <c r="E666" s="41"/>
      <c r="F666" s="41"/>
      <c r="G666" s="40"/>
      <c r="H666" s="40"/>
      <c r="I666" s="40"/>
      <c r="J666" s="40"/>
      <c r="K666" s="40">
        <f t="shared" si="10"/>
        <v>1900</v>
      </c>
    </row>
    <row r="667" spans="1:11" ht="18" customHeight="1" x14ac:dyDescent="0.25">
      <c r="A667" s="42"/>
      <c r="B667" s="42"/>
      <c r="C667" s="42"/>
      <c r="D667" s="42"/>
      <c r="E667" s="43"/>
      <c r="F667" s="43"/>
      <c r="G667" s="42"/>
      <c r="H667" s="42"/>
      <c r="I667" s="42"/>
      <c r="J667" s="42"/>
      <c r="K667" s="42">
        <f t="shared" si="10"/>
        <v>1900</v>
      </c>
    </row>
    <row r="668" spans="1:11" ht="18" customHeight="1" x14ac:dyDescent="0.25">
      <c r="A668" s="40"/>
      <c r="B668" s="40"/>
      <c r="C668" s="40"/>
      <c r="D668" s="40"/>
      <c r="E668" s="41"/>
      <c r="F668" s="41"/>
      <c r="G668" s="40"/>
      <c r="H668" s="40"/>
      <c r="I668" s="40"/>
      <c r="J668" s="40"/>
      <c r="K668" s="40">
        <f t="shared" si="10"/>
        <v>1900</v>
      </c>
    </row>
    <row r="669" spans="1:11" ht="18" customHeight="1" x14ac:dyDescent="0.25">
      <c r="A669" s="42"/>
      <c r="B669" s="42"/>
      <c r="C669" s="42"/>
      <c r="D669" s="42"/>
      <c r="E669" s="43"/>
      <c r="F669" s="43"/>
      <c r="G669" s="42"/>
      <c r="H669" s="42"/>
      <c r="I669" s="42"/>
      <c r="J669" s="42"/>
      <c r="K669" s="42">
        <f t="shared" si="10"/>
        <v>1900</v>
      </c>
    </row>
    <row r="670" spans="1:11" ht="18" customHeight="1" x14ac:dyDescent="0.25">
      <c r="A670" s="40"/>
      <c r="B670" s="40"/>
      <c r="C670" s="40"/>
      <c r="D670" s="40"/>
      <c r="E670" s="41"/>
      <c r="F670" s="41"/>
      <c r="G670" s="40"/>
      <c r="H670" s="40"/>
      <c r="I670" s="40"/>
      <c r="J670" s="40"/>
      <c r="K670" s="40">
        <f t="shared" si="10"/>
        <v>1900</v>
      </c>
    </row>
    <row r="671" spans="1:11" ht="18" customHeight="1" x14ac:dyDescent="0.25">
      <c r="A671" s="42"/>
      <c r="B671" s="42"/>
      <c r="C671" s="42"/>
      <c r="D671" s="42"/>
      <c r="E671" s="43"/>
      <c r="F671" s="43"/>
      <c r="G671" s="42"/>
      <c r="H671" s="42"/>
      <c r="I671" s="42"/>
      <c r="J671" s="42"/>
      <c r="K671" s="42">
        <f t="shared" si="10"/>
        <v>1900</v>
      </c>
    </row>
    <row r="672" spans="1:11" ht="18" customHeight="1" x14ac:dyDescent="0.25">
      <c r="A672" s="40"/>
      <c r="B672" s="40"/>
      <c r="C672" s="40"/>
      <c r="D672" s="40"/>
      <c r="E672" s="41"/>
      <c r="F672" s="41"/>
      <c r="G672" s="40"/>
      <c r="H672" s="40"/>
      <c r="I672" s="40"/>
      <c r="J672" s="40"/>
      <c r="K672" s="40">
        <f t="shared" si="10"/>
        <v>1900</v>
      </c>
    </row>
    <row r="673" spans="1:11" ht="18" customHeight="1" x14ac:dyDescent="0.25">
      <c r="A673" s="42"/>
      <c r="B673" s="42"/>
      <c r="C673" s="42"/>
      <c r="D673" s="42"/>
      <c r="E673" s="43"/>
      <c r="F673" s="43"/>
      <c r="G673" s="42"/>
      <c r="H673" s="42"/>
      <c r="I673" s="42"/>
      <c r="J673" s="42"/>
      <c r="K673" s="42">
        <f t="shared" si="10"/>
        <v>1900</v>
      </c>
    </row>
    <row r="674" spans="1:11" ht="18" customHeight="1" x14ac:dyDescent="0.25">
      <c r="A674" s="40"/>
      <c r="B674" s="40"/>
      <c r="C674" s="40"/>
      <c r="D674" s="40"/>
      <c r="E674" s="41"/>
      <c r="F674" s="41"/>
      <c r="G674" s="40"/>
      <c r="H674" s="40"/>
      <c r="I674" s="40"/>
      <c r="J674" s="40"/>
      <c r="K674" s="40">
        <f t="shared" si="10"/>
        <v>1900</v>
      </c>
    </row>
    <row r="675" spans="1:11" ht="18" customHeight="1" x14ac:dyDescent="0.25">
      <c r="A675" s="42"/>
      <c r="B675" s="42"/>
      <c r="C675" s="42"/>
      <c r="D675" s="42"/>
      <c r="E675" s="43"/>
      <c r="F675" s="43"/>
      <c r="G675" s="42"/>
      <c r="H675" s="42"/>
      <c r="I675" s="42"/>
      <c r="J675" s="42"/>
      <c r="K675" s="42">
        <f t="shared" si="10"/>
        <v>1900</v>
      </c>
    </row>
    <row r="676" spans="1:11" ht="18" customHeight="1" x14ac:dyDescent="0.25">
      <c r="A676" s="40"/>
      <c r="B676" s="40"/>
      <c r="C676" s="40"/>
      <c r="D676" s="40"/>
      <c r="E676" s="41"/>
      <c r="F676" s="41"/>
      <c r="G676" s="40"/>
      <c r="H676" s="40"/>
      <c r="I676" s="40"/>
      <c r="J676" s="40"/>
      <c r="K676" s="40">
        <f t="shared" si="10"/>
        <v>1900</v>
      </c>
    </row>
    <row r="677" spans="1:11" ht="18" customHeight="1" x14ac:dyDescent="0.25">
      <c r="A677" s="42"/>
      <c r="B677" s="42"/>
      <c r="C677" s="42"/>
      <c r="D677" s="42"/>
      <c r="E677" s="43"/>
      <c r="F677" s="43"/>
      <c r="G677" s="42"/>
      <c r="H677" s="42"/>
      <c r="I677" s="42"/>
      <c r="J677" s="42"/>
      <c r="K677" s="42">
        <f t="shared" si="10"/>
        <v>1900</v>
      </c>
    </row>
    <row r="678" spans="1:11" ht="18" customHeight="1" x14ac:dyDescent="0.25">
      <c r="A678" s="40"/>
      <c r="B678" s="40"/>
      <c r="C678" s="40"/>
      <c r="D678" s="40"/>
      <c r="E678" s="41"/>
      <c r="F678" s="41"/>
      <c r="G678" s="40"/>
      <c r="H678" s="40"/>
      <c r="I678" s="40"/>
      <c r="J678" s="40"/>
      <c r="K678" s="40">
        <f t="shared" si="10"/>
        <v>1900</v>
      </c>
    </row>
    <row r="679" spans="1:11" ht="18" customHeight="1" x14ac:dyDescent="0.25">
      <c r="A679" s="42"/>
      <c r="B679" s="42"/>
      <c r="C679" s="42"/>
      <c r="D679" s="42"/>
      <c r="E679" s="43"/>
      <c r="F679" s="43"/>
      <c r="G679" s="42"/>
      <c r="H679" s="42"/>
      <c r="I679" s="42"/>
      <c r="J679" s="42"/>
      <c r="K679" s="42">
        <f t="shared" si="10"/>
        <v>1900</v>
      </c>
    </row>
    <row r="680" spans="1:11" ht="18" customHeight="1" x14ac:dyDescent="0.25">
      <c r="A680" s="40"/>
      <c r="B680" s="40"/>
      <c r="C680" s="40"/>
      <c r="D680" s="40"/>
      <c r="E680" s="41"/>
      <c r="F680" s="41"/>
      <c r="G680" s="40"/>
      <c r="H680" s="40"/>
      <c r="I680" s="40"/>
      <c r="J680" s="40"/>
      <c r="K680" s="40">
        <f t="shared" si="10"/>
        <v>1900</v>
      </c>
    </row>
    <row r="681" spans="1:11" ht="18" customHeight="1" x14ac:dyDescent="0.25">
      <c r="A681" s="42"/>
      <c r="B681" s="42"/>
      <c r="C681" s="42"/>
      <c r="D681" s="42"/>
      <c r="E681" s="43"/>
      <c r="F681" s="43"/>
      <c r="G681" s="42"/>
      <c r="H681" s="42"/>
      <c r="I681" s="42"/>
      <c r="J681" s="42"/>
      <c r="K681" s="42">
        <f t="shared" si="10"/>
        <v>1900</v>
      </c>
    </row>
    <row r="682" spans="1:11" ht="18" customHeight="1" x14ac:dyDescent="0.25">
      <c r="A682" s="40"/>
      <c r="B682" s="40"/>
      <c r="C682" s="40"/>
      <c r="D682" s="40"/>
      <c r="E682" s="41"/>
      <c r="F682" s="41"/>
      <c r="G682" s="40"/>
      <c r="H682" s="40"/>
      <c r="I682" s="40"/>
      <c r="J682" s="40"/>
      <c r="K682" s="40">
        <f t="shared" si="10"/>
        <v>1900</v>
      </c>
    </row>
    <row r="683" spans="1:11" ht="18" customHeight="1" x14ac:dyDescent="0.25">
      <c r="A683" s="42"/>
      <c r="B683" s="42"/>
      <c r="C683" s="42"/>
      <c r="D683" s="42"/>
      <c r="E683" s="43"/>
      <c r="F683" s="43"/>
      <c r="G683" s="42"/>
      <c r="H683" s="42"/>
      <c r="I683" s="42"/>
      <c r="J683" s="42"/>
      <c r="K683" s="42">
        <f t="shared" si="10"/>
        <v>1900</v>
      </c>
    </row>
    <row r="684" spans="1:11" ht="18" customHeight="1" x14ac:dyDescent="0.25">
      <c r="A684" s="40"/>
      <c r="B684" s="40"/>
      <c r="C684" s="40"/>
      <c r="D684" s="40"/>
      <c r="E684" s="41"/>
      <c r="F684" s="41"/>
      <c r="G684" s="40"/>
      <c r="H684" s="40"/>
      <c r="I684" s="40"/>
      <c r="J684" s="40"/>
      <c r="K684" s="40">
        <f t="shared" si="10"/>
        <v>1900</v>
      </c>
    </row>
    <row r="685" spans="1:11" ht="18" customHeight="1" x14ac:dyDescent="0.25">
      <c r="A685" s="42"/>
      <c r="B685" s="42"/>
      <c r="C685" s="42"/>
      <c r="D685" s="42"/>
      <c r="E685" s="43"/>
      <c r="F685" s="43"/>
      <c r="G685" s="42"/>
      <c r="H685" s="42"/>
      <c r="I685" s="42"/>
      <c r="J685" s="42"/>
      <c r="K685" s="42">
        <f t="shared" si="10"/>
        <v>1900</v>
      </c>
    </row>
    <row r="686" spans="1:11" ht="18" customHeight="1" x14ac:dyDescent="0.25">
      <c r="A686" s="40"/>
      <c r="B686" s="40"/>
      <c r="C686" s="40"/>
      <c r="D686" s="40"/>
      <c r="E686" s="41"/>
      <c r="F686" s="41"/>
      <c r="G686" s="40"/>
      <c r="H686" s="40"/>
      <c r="I686" s="40"/>
      <c r="J686" s="40"/>
      <c r="K686" s="40">
        <f t="shared" si="10"/>
        <v>1900</v>
      </c>
    </row>
    <row r="687" spans="1:11" ht="18" customHeight="1" x14ac:dyDescent="0.25">
      <c r="A687" s="42"/>
      <c r="B687" s="42"/>
      <c r="C687" s="42"/>
      <c r="D687" s="42"/>
      <c r="E687" s="43"/>
      <c r="F687" s="43"/>
      <c r="G687" s="42"/>
      <c r="H687" s="42"/>
      <c r="I687" s="42"/>
      <c r="J687" s="42"/>
      <c r="K687" s="42">
        <f t="shared" si="10"/>
        <v>1900</v>
      </c>
    </row>
    <row r="688" spans="1:11" ht="18" customHeight="1" x14ac:dyDescent="0.25">
      <c r="A688" s="40"/>
      <c r="B688" s="40"/>
      <c r="C688" s="40"/>
      <c r="D688" s="40"/>
      <c r="E688" s="41"/>
      <c r="F688" s="41"/>
      <c r="G688" s="40"/>
      <c r="H688" s="40"/>
      <c r="I688" s="40"/>
      <c r="J688" s="40"/>
      <c r="K688" s="40">
        <f t="shared" si="10"/>
        <v>1900</v>
      </c>
    </row>
    <row r="689" spans="1:11" ht="18" customHeight="1" x14ac:dyDescent="0.25">
      <c r="A689" s="42"/>
      <c r="B689" s="42"/>
      <c r="C689" s="42"/>
      <c r="D689" s="42"/>
      <c r="E689" s="43"/>
      <c r="F689" s="43"/>
      <c r="G689" s="42"/>
      <c r="H689" s="42"/>
      <c r="I689" s="42"/>
      <c r="J689" s="42"/>
      <c r="K689" s="42">
        <f t="shared" si="10"/>
        <v>1900</v>
      </c>
    </row>
    <row r="690" spans="1:11" ht="18" customHeight="1" x14ac:dyDescent="0.25">
      <c r="A690" s="40"/>
      <c r="B690" s="40"/>
      <c r="C690" s="40"/>
      <c r="D690" s="40"/>
      <c r="E690" s="41"/>
      <c r="F690" s="41"/>
      <c r="G690" s="40"/>
      <c r="H690" s="40"/>
      <c r="I690" s="40"/>
      <c r="J690" s="40"/>
      <c r="K690" s="40">
        <f t="shared" si="10"/>
        <v>1900</v>
      </c>
    </row>
    <row r="691" spans="1:11" ht="18" customHeight="1" x14ac:dyDescent="0.25">
      <c r="A691" s="42"/>
      <c r="B691" s="42"/>
      <c r="C691" s="42"/>
      <c r="D691" s="42"/>
      <c r="E691" s="43"/>
      <c r="F691" s="43"/>
      <c r="G691" s="42"/>
      <c r="H691" s="42"/>
      <c r="I691" s="42"/>
      <c r="J691" s="42"/>
      <c r="K691" s="42">
        <f t="shared" si="10"/>
        <v>1900</v>
      </c>
    </row>
    <row r="692" spans="1:11" ht="18" customHeight="1" x14ac:dyDescent="0.25">
      <c r="A692" s="40"/>
      <c r="B692" s="40"/>
      <c r="C692" s="40"/>
      <c r="D692" s="40"/>
      <c r="E692" s="41"/>
      <c r="F692" s="41"/>
      <c r="G692" s="40"/>
      <c r="H692" s="40"/>
      <c r="I692" s="40"/>
      <c r="J692" s="40"/>
      <c r="K692" s="40">
        <f t="shared" si="10"/>
        <v>1900</v>
      </c>
    </row>
    <row r="693" spans="1:11" ht="18" customHeight="1" x14ac:dyDescent="0.25">
      <c r="A693" s="42"/>
      <c r="B693" s="42"/>
      <c r="C693" s="42"/>
      <c r="D693" s="42"/>
      <c r="E693" s="43"/>
      <c r="F693" s="43"/>
      <c r="G693" s="42"/>
      <c r="H693" s="42"/>
      <c r="I693" s="42"/>
      <c r="J693" s="42"/>
      <c r="K693" s="42">
        <f t="shared" si="10"/>
        <v>1900</v>
      </c>
    </row>
    <row r="694" spans="1:11" ht="18" customHeight="1" x14ac:dyDescent="0.25">
      <c r="A694" s="40"/>
      <c r="B694" s="40"/>
      <c r="C694" s="40"/>
      <c r="D694" s="40"/>
      <c r="E694" s="41"/>
      <c r="F694" s="41"/>
      <c r="G694" s="40"/>
      <c r="H694" s="40"/>
      <c r="I694" s="40"/>
      <c r="J694" s="40"/>
      <c r="K694" s="40">
        <f t="shared" si="10"/>
        <v>1900</v>
      </c>
    </row>
    <row r="695" spans="1:11" ht="18" customHeight="1" x14ac:dyDescent="0.25">
      <c r="A695" s="42"/>
      <c r="B695" s="42"/>
      <c r="C695" s="42"/>
      <c r="D695" s="42"/>
      <c r="E695" s="43"/>
      <c r="F695" s="43"/>
      <c r="G695" s="42"/>
      <c r="H695" s="42"/>
      <c r="I695" s="42"/>
      <c r="J695" s="42"/>
      <c r="K695" s="42">
        <f t="shared" si="10"/>
        <v>1900</v>
      </c>
    </row>
    <row r="696" spans="1:11" ht="18" customHeight="1" x14ac:dyDescent="0.25">
      <c r="A696" s="40"/>
      <c r="B696" s="40"/>
      <c r="C696" s="40"/>
      <c r="D696" s="40"/>
      <c r="E696" s="41"/>
      <c r="F696" s="41"/>
      <c r="G696" s="40"/>
      <c r="H696" s="40"/>
      <c r="I696" s="40"/>
      <c r="J696" s="40"/>
      <c r="K696" s="40">
        <f t="shared" si="10"/>
        <v>1900</v>
      </c>
    </row>
    <row r="697" spans="1:11" ht="18" customHeight="1" x14ac:dyDescent="0.25">
      <c r="A697" s="42"/>
      <c r="B697" s="42"/>
      <c r="C697" s="42"/>
      <c r="D697" s="42"/>
      <c r="E697" s="43"/>
      <c r="F697" s="43"/>
      <c r="G697" s="42"/>
      <c r="H697" s="42"/>
      <c r="I697" s="42"/>
      <c r="J697" s="42"/>
      <c r="K697" s="42">
        <f t="shared" si="10"/>
        <v>1900</v>
      </c>
    </row>
    <row r="698" spans="1:11" ht="18" customHeight="1" x14ac:dyDescent="0.25">
      <c r="A698" s="40"/>
      <c r="B698" s="40"/>
      <c r="C698" s="40"/>
      <c r="D698" s="40"/>
      <c r="E698" s="41"/>
      <c r="F698" s="41"/>
      <c r="G698" s="40"/>
      <c r="H698" s="40"/>
      <c r="I698" s="40"/>
      <c r="J698" s="40"/>
      <c r="K698" s="40">
        <f t="shared" si="10"/>
        <v>1900</v>
      </c>
    </row>
    <row r="699" spans="1:11" ht="18" customHeight="1" x14ac:dyDescent="0.25">
      <c r="A699" s="42"/>
      <c r="B699" s="42"/>
      <c r="C699" s="42"/>
      <c r="D699" s="42"/>
      <c r="E699" s="43"/>
      <c r="F699" s="43"/>
      <c r="G699" s="42"/>
      <c r="H699" s="42"/>
      <c r="I699" s="42"/>
      <c r="J699" s="42"/>
      <c r="K699" s="42">
        <f t="shared" si="10"/>
        <v>1900</v>
      </c>
    </row>
    <row r="700" spans="1:11" ht="18" customHeight="1" x14ac:dyDescent="0.25">
      <c r="A700" s="40"/>
      <c r="B700" s="40"/>
      <c r="C700" s="40"/>
      <c r="D700" s="40"/>
      <c r="E700" s="41"/>
      <c r="F700" s="41"/>
      <c r="G700" s="40"/>
      <c r="H700" s="40"/>
      <c r="I700" s="40"/>
      <c r="J700" s="40"/>
      <c r="K700" s="40">
        <f t="shared" si="10"/>
        <v>1900</v>
      </c>
    </row>
    <row r="701" spans="1:11" ht="18" customHeight="1" x14ac:dyDescent="0.25">
      <c r="A701" s="42"/>
      <c r="B701" s="42"/>
      <c r="C701" s="42"/>
      <c r="D701" s="42"/>
      <c r="E701" s="43"/>
      <c r="F701" s="43"/>
      <c r="G701" s="42"/>
      <c r="H701" s="42"/>
      <c r="I701" s="42"/>
      <c r="J701" s="42"/>
      <c r="K701" s="42">
        <f t="shared" si="10"/>
        <v>1900</v>
      </c>
    </row>
    <row r="702" spans="1:11" ht="18" customHeight="1" x14ac:dyDescent="0.25">
      <c r="A702" s="40"/>
      <c r="B702" s="40"/>
      <c r="C702" s="40"/>
      <c r="D702" s="40"/>
      <c r="E702" s="41"/>
      <c r="F702" s="41"/>
      <c r="G702" s="40"/>
      <c r="H702" s="40"/>
      <c r="I702" s="40"/>
      <c r="J702" s="40"/>
      <c r="K702" s="40">
        <f t="shared" si="10"/>
        <v>1900</v>
      </c>
    </row>
    <row r="703" spans="1:11" ht="18" customHeight="1" x14ac:dyDescent="0.25">
      <c r="A703" s="42"/>
      <c r="B703" s="42"/>
      <c r="C703" s="42"/>
      <c r="D703" s="42"/>
      <c r="E703" s="43"/>
      <c r="F703" s="43"/>
      <c r="G703" s="42"/>
      <c r="H703" s="42"/>
      <c r="I703" s="42"/>
      <c r="J703" s="42"/>
      <c r="K703" s="42">
        <f t="shared" si="10"/>
        <v>1900</v>
      </c>
    </row>
    <row r="704" spans="1:11" ht="18" customHeight="1" x14ac:dyDescent="0.25">
      <c r="A704" s="40"/>
      <c r="B704" s="40"/>
      <c r="C704" s="40"/>
      <c r="D704" s="40"/>
      <c r="E704" s="41"/>
      <c r="F704" s="41"/>
      <c r="G704" s="40"/>
      <c r="H704" s="40"/>
      <c r="I704" s="40"/>
      <c r="J704" s="40"/>
      <c r="K704" s="40">
        <f t="shared" si="10"/>
        <v>1900</v>
      </c>
    </row>
    <row r="705" spans="1:11" ht="18" customHeight="1" x14ac:dyDescent="0.25">
      <c r="A705" s="42"/>
      <c r="B705" s="42"/>
      <c r="C705" s="42"/>
      <c r="D705" s="42"/>
      <c r="E705" s="43"/>
      <c r="F705" s="43"/>
      <c r="G705" s="42"/>
      <c r="H705" s="42"/>
      <c r="I705" s="42"/>
      <c r="J705" s="42"/>
      <c r="K705" s="42">
        <f t="shared" si="10"/>
        <v>1900</v>
      </c>
    </row>
    <row r="706" spans="1:11" ht="18" customHeight="1" x14ac:dyDescent="0.25">
      <c r="A706" s="40"/>
      <c r="B706" s="40"/>
      <c r="C706" s="40"/>
      <c r="D706" s="40"/>
      <c r="E706" s="41"/>
      <c r="F706" s="41"/>
      <c r="G706" s="40"/>
      <c r="H706" s="40"/>
      <c r="I706" s="40"/>
      <c r="J706" s="40"/>
      <c r="K706" s="40">
        <f t="shared" si="10"/>
        <v>1900</v>
      </c>
    </row>
    <row r="707" spans="1:11" ht="18" customHeight="1" x14ac:dyDescent="0.25">
      <c r="A707" s="42"/>
      <c r="B707" s="42"/>
      <c r="C707" s="42"/>
      <c r="D707" s="42"/>
      <c r="E707" s="43"/>
      <c r="F707" s="43"/>
      <c r="G707" s="42"/>
      <c r="H707" s="42"/>
      <c r="I707" s="42"/>
      <c r="J707" s="42"/>
      <c r="K707" s="42">
        <f t="shared" si="10"/>
        <v>1900</v>
      </c>
    </row>
    <row r="708" spans="1:11" ht="18" customHeight="1" x14ac:dyDescent="0.25">
      <c r="A708" s="40"/>
      <c r="B708" s="40"/>
      <c r="C708" s="40"/>
      <c r="D708" s="40"/>
      <c r="E708" s="41"/>
      <c r="F708" s="41"/>
      <c r="G708" s="40"/>
      <c r="H708" s="40"/>
      <c r="I708" s="40"/>
      <c r="J708" s="40"/>
      <c r="K708" s="40">
        <f t="shared" ref="K708:K771" si="11">IFERROR(YEAR(D708),"")</f>
        <v>1900</v>
      </c>
    </row>
    <row r="709" spans="1:11" ht="18" customHeight="1" x14ac:dyDescent="0.25">
      <c r="A709" s="42"/>
      <c r="B709" s="42"/>
      <c r="C709" s="42"/>
      <c r="D709" s="42"/>
      <c r="E709" s="43"/>
      <c r="F709" s="43"/>
      <c r="G709" s="42"/>
      <c r="H709" s="42"/>
      <c r="I709" s="42"/>
      <c r="J709" s="42"/>
      <c r="K709" s="42">
        <f t="shared" si="11"/>
        <v>1900</v>
      </c>
    </row>
    <row r="710" spans="1:11" ht="18" customHeight="1" x14ac:dyDescent="0.25">
      <c r="A710" s="40"/>
      <c r="B710" s="40"/>
      <c r="C710" s="40"/>
      <c r="D710" s="40"/>
      <c r="E710" s="41"/>
      <c r="F710" s="41"/>
      <c r="G710" s="40"/>
      <c r="H710" s="40"/>
      <c r="I710" s="40"/>
      <c r="J710" s="40"/>
      <c r="K710" s="40">
        <f t="shared" si="11"/>
        <v>1900</v>
      </c>
    </row>
    <row r="711" spans="1:11" ht="18" customHeight="1" x14ac:dyDescent="0.25">
      <c r="A711" s="42"/>
      <c r="B711" s="42"/>
      <c r="C711" s="42"/>
      <c r="D711" s="42"/>
      <c r="E711" s="43"/>
      <c r="F711" s="43"/>
      <c r="G711" s="42"/>
      <c r="H711" s="42"/>
      <c r="I711" s="42"/>
      <c r="J711" s="42"/>
      <c r="K711" s="42">
        <f t="shared" si="11"/>
        <v>1900</v>
      </c>
    </row>
    <row r="712" spans="1:11" ht="18" customHeight="1" x14ac:dyDescent="0.25">
      <c r="A712" s="40"/>
      <c r="B712" s="40"/>
      <c r="C712" s="40"/>
      <c r="D712" s="40"/>
      <c r="E712" s="41"/>
      <c r="F712" s="41"/>
      <c r="G712" s="40"/>
      <c r="H712" s="40"/>
      <c r="I712" s="40"/>
      <c r="J712" s="40"/>
      <c r="K712" s="40">
        <f t="shared" si="11"/>
        <v>1900</v>
      </c>
    </row>
    <row r="713" spans="1:11" ht="18" customHeight="1" x14ac:dyDescent="0.25">
      <c r="A713" s="42"/>
      <c r="B713" s="42"/>
      <c r="C713" s="42"/>
      <c r="D713" s="42"/>
      <c r="E713" s="43"/>
      <c r="F713" s="43"/>
      <c r="G713" s="42"/>
      <c r="H713" s="42"/>
      <c r="I713" s="42"/>
      <c r="J713" s="42"/>
      <c r="K713" s="42">
        <f t="shared" si="11"/>
        <v>1900</v>
      </c>
    </row>
    <row r="714" spans="1:11" ht="18" customHeight="1" x14ac:dyDescent="0.25">
      <c r="A714" s="40"/>
      <c r="B714" s="40"/>
      <c r="C714" s="40"/>
      <c r="D714" s="40"/>
      <c r="E714" s="41"/>
      <c r="F714" s="41"/>
      <c r="G714" s="40"/>
      <c r="H714" s="40"/>
      <c r="I714" s="40"/>
      <c r="J714" s="40"/>
      <c r="K714" s="40">
        <f t="shared" si="11"/>
        <v>1900</v>
      </c>
    </row>
    <row r="715" spans="1:11" ht="18" customHeight="1" x14ac:dyDescent="0.25">
      <c r="A715" s="42"/>
      <c r="B715" s="42"/>
      <c r="C715" s="42"/>
      <c r="D715" s="42"/>
      <c r="E715" s="43"/>
      <c r="F715" s="43"/>
      <c r="G715" s="42"/>
      <c r="H715" s="42"/>
      <c r="I715" s="42"/>
      <c r="J715" s="42"/>
      <c r="K715" s="42">
        <f t="shared" si="11"/>
        <v>1900</v>
      </c>
    </row>
    <row r="716" spans="1:11" ht="18" customHeight="1" x14ac:dyDescent="0.25">
      <c r="A716" s="40"/>
      <c r="B716" s="40"/>
      <c r="C716" s="40"/>
      <c r="D716" s="40"/>
      <c r="E716" s="41"/>
      <c r="F716" s="41"/>
      <c r="G716" s="40"/>
      <c r="H716" s="40"/>
      <c r="I716" s="40"/>
      <c r="J716" s="40"/>
      <c r="K716" s="40">
        <f t="shared" si="11"/>
        <v>1900</v>
      </c>
    </row>
    <row r="717" spans="1:11" ht="18" customHeight="1" x14ac:dyDescent="0.25">
      <c r="A717" s="42"/>
      <c r="B717" s="42"/>
      <c r="C717" s="42"/>
      <c r="D717" s="42"/>
      <c r="E717" s="43"/>
      <c r="F717" s="43"/>
      <c r="G717" s="42"/>
      <c r="H717" s="42"/>
      <c r="I717" s="42"/>
      <c r="J717" s="42"/>
      <c r="K717" s="42">
        <f t="shared" si="11"/>
        <v>1900</v>
      </c>
    </row>
    <row r="718" spans="1:11" ht="18" customHeight="1" x14ac:dyDescent="0.25">
      <c r="A718" s="40"/>
      <c r="B718" s="40"/>
      <c r="C718" s="40"/>
      <c r="D718" s="40"/>
      <c r="E718" s="41"/>
      <c r="F718" s="41"/>
      <c r="G718" s="40"/>
      <c r="H718" s="40"/>
      <c r="I718" s="40"/>
      <c r="J718" s="40"/>
      <c r="K718" s="40">
        <f t="shared" si="11"/>
        <v>1900</v>
      </c>
    </row>
    <row r="719" spans="1:11" ht="18" customHeight="1" x14ac:dyDescent="0.25">
      <c r="A719" s="42"/>
      <c r="B719" s="42"/>
      <c r="C719" s="42"/>
      <c r="D719" s="42"/>
      <c r="E719" s="43"/>
      <c r="F719" s="43"/>
      <c r="G719" s="42"/>
      <c r="H719" s="42"/>
      <c r="I719" s="42"/>
      <c r="J719" s="42"/>
      <c r="K719" s="42">
        <f t="shared" si="11"/>
        <v>1900</v>
      </c>
    </row>
    <row r="720" spans="1:11" ht="18" customHeight="1" x14ac:dyDescent="0.25">
      <c r="A720" s="40"/>
      <c r="B720" s="40"/>
      <c r="C720" s="40"/>
      <c r="D720" s="40"/>
      <c r="E720" s="41"/>
      <c r="F720" s="41"/>
      <c r="G720" s="40"/>
      <c r="H720" s="40"/>
      <c r="I720" s="40"/>
      <c r="J720" s="40"/>
      <c r="K720" s="40">
        <f t="shared" si="11"/>
        <v>1900</v>
      </c>
    </row>
    <row r="721" spans="1:11" ht="18" customHeight="1" x14ac:dyDescent="0.25">
      <c r="A721" s="42"/>
      <c r="B721" s="42"/>
      <c r="C721" s="42"/>
      <c r="D721" s="42"/>
      <c r="E721" s="43"/>
      <c r="F721" s="43"/>
      <c r="G721" s="42"/>
      <c r="H721" s="42"/>
      <c r="I721" s="42"/>
      <c r="J721" s="42"/>
      <c r="K721" s="42">
        <f t="shared" si="11"/>
        <v>1900</v>
      </c>
    </row>
    <row r="722" spans="1:11" ht="18" customHeight="1" x14ac:dyDescent="0.25">
      <c r="A722" s="40"/>
      <c r="B722" s="40"/>
      <c r="C722" s="40"/>
      <c r="D722" s="40"/>
      <c r="E722" s="41"/>
      <c r="F722" s="41"/>
      <c r="G722" s="40"/>
      <c r="H722" s="40"/>
      <c r="I722" s="40"/>
      <c r="J722" s="40"/>
      <c r="K722" s="40">
        <f t="shared" si="11"/>
        <v>1900</v>
      </c>
    </row>
    <row r="723" spans="1:11" ht="18" customHeight="1" x14ac:dyDescent="0.25">
      <c r="A723" s="42"/>
      <c r="B723" s="42"/>
      <c r="C723" s="42"/>
      <c r="D723" s="42"/>
      <c r="E723" s="43"/>
      <c r="F723" s="43"/>
      <c r="G723" s="42"/>
      <c r="H723" s="42"/>
      <c r="I723" s="42"/>
      <c r="J723" s="42"/>
      <c r="K723" s="42">
        <f t="shared" si="11"/>
        <v>1900</v>
      </c>
    </row>
    <row r="724" spans="1:11" ht="18" customHeight="1" x14ac:dyDescent="0.25">
      <c r="A724" s="40"/>
      <c r="B724" s="40"/>
      <c r="C724" s="40"/>
      <c r="D724" s="40"/>
      <c r="E724" s="41"/>
      <c r="F724" s="41"/>
      <c r="G724" s="40"/>
      <c r="H724" s="40"/>
      <c r="I724" s="40"/>
      <c r="J724" s="40"/>
      <c r="K724" s="40">
        <f t="shared" si="11"/>
        <v>1900</v>
      </c>
    </row>
    <row r="725" spans="1:11" ht="18" customHeight="1" x14ac:dyDescent="0.25">
      <c r="A725" s="42"/>
      <c r="B725" s="42"/>
      <c r="C725" s="42"/>
      <c r="D725" s="42"/>
      <c r="E725" s="43"/>
      <c r="F725" s="43"/>
      <c r="G725" s="42"/>
      <c r="H725" s="42"/>
      <c r="I725" s="42"/>
      <c r="J725" s="42"/>
      <c r="K725" s="42">
        <f t="shared" si="11"/>
        <v>1900</v>
      </c>
    </row>
    <row r="726" spans="1:11" ht="18" customHeight="1" x14ac:dyDescent="0.25">
      <c r="A726" s="40"/>
      <c r="B726" s="40"/>
      <c r="C726" s="40"/>
      <c r="D726" s="40"/>
      <c r="E726" s="41"/>
      <c r="F726" s="41"/>
      <c r="G726" s="40"/>
      <c r="H726" s="40"/>
      <c r="I726" s="40"/>
      <c r="J726" s="40"/>
      <c r="K726" s="40">
        <f t="shared" si="11"/>
        <v>1900</v>
      </c>
    </row>
    <row r="727" spans="1:11" ht="18" customHeight="1" x14ac:dyDescent="0.25">
      <c r="A727" s="42"/>
      <c r="B727" s="42"/>
      <c r="C727" s="42"/>
      <c r="D727" s="42"/>
      <c r="E727" s="43"/>
      <c r="F727" s="43"/>
      <c r="G727" s="42"/>
      <c r="H727" s="42"/>
      <c r="I727" s="42"/>
      <c r="J727" s="42"/>
      <c r="K727" s="42">
        <f t="shared" si="11"/>
        <v>1900</v>
      </c>
    </row>
    <row r="728" spans="1:11" ht="18" customHeight="1" x14ac:dyDescent="0.25">
      <c r="A728" s="40"/>
      <c r="B728" s="40"/>
      <c r="C728" s="40"/>
      <c r="D728" s="40"/>
      <c r="E728" s="41"/>
      <c r="F728" s="41"/>
      <c r="G728" s="40"/>
      <c r="H728" s="40"/>
      <c r="I728" s="40"/>
      <c r="J728" s="40"/>
      <c r="K728" s="40">
        <f t="shared" si="11"/>
        <v>1900</v>
      </c>
    </row>
    <row r="729" spans="1:11" ht="18" customHeight="1" x14ac:dyDescent="0.25">
      <c r="A729" s="42"/>
      <c r="B729" s="42"/>
      <c r="C729" s="42"/>
      <c r="D729" s="42"/>
      <c r="E729" s="43"/>
      <c r="F729" s="43"/>
      <c r="G729" s="42"/>
      <c r="H729" s="42"/>
      <c r="I729" s="42"/>
      <c r="J729" s="42"/>
      <c r="K729" s="42">
        <f t="shared" si="11"/>
        <v>1900</v>
      </c>
    </row>
    <row r="730" spans="1:11" ht="18" customHeight="1" x14ac:dyDescent="0.25">
      <c r="A730" s="40"/>
      <c r="B730" s="40"/>
      <c r="C730" s="40"/>
      <c r="D730" s="40"/>
      <c r="E730" s="41"/>
      <c r="F730" s="41"/>
      <c r="G730" s="40"/>
      <c r="H730" s="40"/>
      <c r="I730" s="40"/>
      <c r="J730" s="40"/>
      <c r="K730" s="40">
        <f t="shared" si="11"/>
        <v>1900</v>
      </c>
    </row>
    <row r="731" spans="1:11" ht="18" customHeight="1" x14ac:dyDescent="0.25">
      <c r="A731" s="42"/>
      <c r="B731" s="42"/>
      <c r="C731" s="42"/>
      <c r="D731" s="42"/>
      <c r="E731" s="43"/>
      <c r="F731" s="43"/>
      <c r="G731" s="42"/>
      <c r="H731" s="42"/>
      <c r="I731" s="42"/>
      <c r="J731" s="42"/>
      <c r="K731" s="42">
        <f t="shared" si="11"/>
        <v>1900</v>
      </c>
    </row>
    <row r="732" spans="1:11" ht="18" customHeight="1" x14ac:dyDescent="0.25">
      <c r="A732" s="40"/>
      <c r="B732" s="40"/>
      <c r="C732" s="40"/>
      <c r="D732" s="40"/>
      <c r="E732" s="41"/>
      <c r="F732" s="41"/>
      <c r="G732" s="40"/>
      <c r="H732" s="40"/>
      <c r="I732" s="40"/>
      <c r="J732" s="40"/>
      <c r="K732" s="40">
        <f t="shared" si="11"/>
        <v>1900</v>
      </c>
    </row>
    <row r="733" spans="1:11" ht="18" customHeight="1" x14ac:dyDescent="0.25">
      <c r="A733" s="42"/>
      <c r="B733" s="42"/>
      <c r="C733" s="42"/>
      <c r="D733" s="42"/>
      <c r="E733" s="43"/>
      <c r="F733" s="43"/>
      <c r="G733" s="42"/>
      <c r="H733" s="42"/>
      <c r="I733" s="42"/>
      <c r="J733" s="42"/>
      <c r="K733" s="42">
        <f t="shared" si="11"/>
        <v>1900</v>
      </c>
    </row>
    <row r="734" spans="1:11" ht="18" customHeight="1" x14ac:dyDescent="0.25">
      <c r="A734" s="40"/>
      <c r="B734" s="40"/>
      <c r="C734" s="40"/>
      <c r="D734" s="40"/>
      <c r="E734" s="41"/>
      <c r="F734" s="41"/>
      <c r="G734" s="40"/>
      <c r="H734" s="40"/>
      <c r="I734" s="40"/>
      <c r="J734" s="40"/>
      <c r="K734" s="40">
        <f t="shared" si="11"/>
        <v>1900</v>
      </c>
    </row>
    <row r="735" spans="1:11" ht="18" customHeight="1" x14ac:dyDescent="0.25">
      <c r="A735" s="42"/>
      <c r="B735" s="42"/>
      <c r="C735" s="42"/>
      <c r="D735" s="42"/>
      <c r="E735" s="43"/>
      <c r="F735" s="43"/>
      <c r="G735" s="42"/>
      <c r="H735" s="42"/>
      <c r="I735" s="42"/>
      <c r="J735" s="42"/>
      <c r="K735" s="42">
        <f t="shared" si="11"/>
        <v>1900</v>
      </c>
    </row>
    <row r="736" spans="1:11" ht="18" customHeight="1" x14ac:dyDescent="0.25">
      <c r="A736" s="40"/>
      <c r="B736" s="40"/>
      <c r="C736" s="40"/>
      <c r="D736" s="40"/>
      <c r="E736" s="41"/>
      <c r="F736" s="41"/>
      <c r="G736" s="40"/>
      <c r="H736" s="40"/>
      <c r="I736" s="40"/>
      <c r="J736" s="40"/>
      <c r="K736" s="40">
        <f t="shared" si="11"/>
        <v>1900</v>
      </c>
    </row>
    <row r="737" spans="1:11" ht="18" customHeight="1" x14ac:dyDescent="0.25">
      <c r="A737" s="42"/>
      <c r="B737" s="42"/>
      <c r="C737" s="42"/>
      <c r="D737" s="42"/>
      <c r="E737" s="43"/>
      <c r="F737" s="43"/>
      <c r="G737" s="42"/>
      <c r="H737" s="42"/>
      <c r="I737" s="42"/>
      <c r="J737" s="42"/>
      <c r="K737" s="42">
        <f t="shared" si="11"/>
        <v>1900</v>
      </c>
    </row>
    <row r="738" spans="1:11" ht="18" customHeight="1" x14ac:dyDescent="0.25">
      <c r="A738" s="40"/>
      <c r="B738" s="40"/>
      <c r="C738" s="40"/>
      <c r="D738" s="40"/>
      <c r="E738" s="41"/>
      <c r="F738" s="41"/>
      <c r="G738" s="40"/>
      <c r="H738" s="40"/>
      <c r="I738" s="40"/>
      <c r="J738" s="40"/>
      <c r="K738" s="40">
        <f t="shared" si="11"/>
        <v>1900</v>
      </c>
    </row>
    <row r="739" spans="1:11" ht="18" customHeight="1" x14ac:dyDescent="0.25">
      <c r="A739" s="42"/>
      <c r="B739" s="42"/>
      <c r="C739" s="42"/>
      <c r="D739" s="42"/>
      <c r="E739" s="43"/>
      <c r="F739" s="43"/>
      <c r="G739" s="42"/>
      <c r="H739" s="42"/>
      <c r="I739" s="42"/>
      <c r="J739" s="42"/>
      <c r="K739" s="42">
        <f t="shared" si="11"/>
        <v>1900</v>
      </c>
    </row>
    <row r="740" spans="1:11" ht="18" customHeight="1" x14ac:dyDescent="0.25">
      <c r="A740" s="40"/>
      <c r="B740" s="40"/>
      <c r="C740" s="40"/>
      <c r="D740" s="40"/>
      <c r="E740" s="41"/>
      <c r="F740" s="41"/>
      <c r="G740" s="40"/>
      <c r="H740" s="40"/>
      <c r="I740" s="40"/>
      <c r="J740" s="40"/>
      <c r="K740" s="40">
        <f t="shared" si="11"/>
        <v>1900</v>
      </c>
    </row>
    <row r="741" spans="1:11" ht="18" customHeight="1" x14ac:dyDescent="0.25">
      <c r="A741" s="42"/>
      <c r="B741" s="42"/>
      <c r="C741" s="42"/>
      <c r="D741" s="42"/>
      <c r="E741" s="43"/>
      <c r="F741" s="43"/>
      <c r="G741" s="42"/>
      <c r="H741" s="42"/>
      <c r="I741" s="42"/>
      <c r="J741" s="42"/>
      <c r="K741" s="42">
        <f t="shared" si="11"/>
        <v>1900</v>
      </c>
    </row>
    <row r="742" spans="1:11" ht="18" customHeight="1" x14ac:dyDescent="0.25">
      <c r="A742" s="40"/>
      <c r="B742" s="40"/>
      <c r="C742" s="40"/>
      <c r="D742" s="40"/>
      <c r="E742" s="41"/>
      <c r="F742" s="41"/>
      <c r="G742" s="40"/>
      <c r="H742" s="40"/>
      <c r="I742" s="40"/>
      <c r="J742" s="40"/>
      <c r="K742" s="40">
        <f t="shared" si="11"/>
        <v>1900</v>
      </c>
    </row>
    <row r="743" spans="1:11" ht="18" customHeight="1" x14ac:dyDescent="0.25">
      <c r="A743" s="42"/>
      <c r="B743" s="42"/>
      <c r="C743" s="42"/>
      <c r="D743" s="42"/>
      <c r="E743" s="43"/>
      <c r="F743" s="43"/>
      <c r="G743" s="42"/>
      <c r="H743" s="42"/>
      <c r="I743" s="42"/>
      <c r="J743" s="42"/>
      <c r="K743" s="42">
        <f t="shared" si="11"/>
        <v>1900</v>
      </c>
    </row>
    <row r="744" spans="1:11" ht="18" customHeight="1" x14ac:dyDescent="0.25">
      <c r="A744" s="40"/>
      <c r="B744" s="40"/>
      <c r="C744" s="40"/>
      <c r="D744" s="40"/>
      <c r="E744" s="41"/>
      <c r="F744" s="41"/>
      <c r="G744" s="40"/>
      <c r="H744" s="40"/>
      <c r="I744" s="40"/>
      <c r="J744" s="40"/>
      <c r="K744" s="40">
        <f t="shared" si="11"/>
        <v>1900</v>
      </c>
    </row>
    <row r="745" spans="1:11" ht="18" customHeight="1" x14ac:dyDescent="0.25">
      <c r="A745" s="42"/>
      <c r="B745" s="42"/>
      <c r="C745" s="42"/>
      <c r="D745" s="42"/>
      <c r="E745" s="43"/>
      <c r="F745" s="43"/>
      <c r="G745" s="42"/>
      <c r="H745" s="42"/>
      <c r="I745" s="42"/>
      <c r="J745" s="42"/>
      <c r="K745" s="42">
        <f t="shared" si="11"/>
        <v>1900</v>
      </c>
    </row>
    <row r="746" spans="1:11" ht="18" customHeight="1" x14ac:dyDescent="0.25">
      <c r="A746" s="40"/>
      <c r="B746" s="40"/>
      <c r="C746" s="40"/>
      <c r="D746" s="40"/>
      <c r="E746" s="41"/>
      <c r="F746" s="41"/>
      <c r="G746" s="40"/>
      <c r="H746" s="40"/>
      <c r="I746" s="40"/>
      <c r="J746" s="40"/>
      <c r="K746" s="40">
        <f t="shared" si="11"/>
        <v>1900</v>
      </c>
    </row>
    <row r="747" spans="1:11" ht="18" customHeight="1" x14ac:dyDescent="0.25">
      <c r="A747" s="42"/>
      <c r="B747" s="42"/>
      <c r="C747" s="42"/>
      <c r="D747" s="42"/>
      <c r="E747" s="43"/>
      <c r="F747" s="43"/>
      <c r="G747" s="42"/>
      <c r="H747" s="42"/>
      <c r="I747" s="42"/>
      <c r="J747" s="42"/>
      <c r="K747" s="42">
        <f t="shared" si="11"/>
        <v>1900</v>
      </c>
    </row>
    <row r="748" spans="1:11" ht="18" customHeight="1" x14ac:dyDescent="0.25">
      <c r="A748" s="40"/>
      <c r="B748" s="40"/>
      <c r="C748" s="40"/>
      <c r="D748" s="40"/>
      <c r="E748" s="41"/>
      <c r="F748" s="41"/>
      <c r="G748" s="40"/>
      <c r="H748" s="40"/>
      <c r="I748" s="40"/>
      <c r="J748" s="40"/>
      <c r="K748" s="40">
        <f t="shared" si="11"/>
        <v>1900</v>
      </c>
    </row>
    <row r="749" spans="1:11" ht="18" customHeight="1" x14ac:dyDescent="0.25">
      <c r="A749" s="42"/>
      <c r="B749" s="42"/>
      <c r="C749" s="42"/>
      <c r="D749" s="42"/>
      <c r="E749" s="43"/>
      <c r="F749" s="43"/>
      <c r="G749" s="42"/>
      <c r="H749" s="42"/>
      <c r="I749" s="42"/>
      <c r="J749" s="42"/>
      <c r="K749" s="42">
        <f t="shared" si="11"/>
        <v>1900</v>
      </c>
    </row>
    <row r="750" spans="1:11" ht="18" customHeight="1" x14ac:dyDescent="0.25">
      <c r="A750" s="40"/>
      <c r="B750" s="40"/>
      <c r="C750" s="40"/>
      <c r="D750" s="40"/>
      <c r="E750" s="41"/>
      <c r="F750" s="41"/>
      <c r="G750" s="40"/>
      <c r="H750" s="40"/>
      <c r="I750" s="40"/>
      <c r="J750" s="40"/>
      <c r="K750" s="40">
        <f t="shared" si="11"/>
        <v>1900</v>
      </c>
    </row>
    <row r="751" spans="1:11" ht="18" customHeight="1" x14ac:dyDescent="0.25">
      <c r="A751" s="42"/>
      <c r="B751" s="42"/>
      <c r="C751" s="42"/>
      <c r="D751" s="42"/>
      <c r="E751" s="43"/>
      <c r="F751" s="43"/>
      <c r="G751" s="42"/>
      <c r="H751" s="42"/>
      <c r="I751" s="42"/>
      <c r="J751" s="42"/>
      <c r="K751" s="42">
        <f t="shared" si="11"/>
        <v>1900</v>
      </c>
    </row>
    <row r="752" spans="1:11" ht="18" customHeight="1" x14ac:dyDescent="0.25">
      <c r="A752" s="40"/>
      <c r="B752" s="40"/>
      <c r="C752" s="40"/>
      <c r="D752" s="40"/>
      <c r="E752" s="41"/>
      <c r="F752" s="41"/>
      <c r="G752" s="40"/>
      <c r="H752" s="40"/>
      <c r="I752" s="40"/>
      <c r="J752" s="40"/>
      <c r="K752" s="40">
        <f t="shared" si="11"/>
        <v>1900</v>
      </c>
    </row>
    <row r="753" spans="1:11" ht="18" customHeight="1" x14ac:dyDescent="0.25">
      <c r="A753" s="42"/>
      <c r="B753" s="42"/>
      <c r="C753" s="42"/>
      <c r="D753" s="42"/>
      <c r="E753" s="43"/>
      <c r="F753" s="43"/>
      <c r="G753" s="42"/>
      <c r="H753" s="42"/>
      <c r="I753" s="42"/>
      <c r="J753" s="42"/>
      <c r="K753" s="42">
        <f t="shared" si="11"/>
        <v>1900</v>
      </c>
    </row>
    <row r="754" spans="1:11" ht="18" customHeight="1" x14ac:dyDescent="0.25">
      <c r="A754" s="40"/>
      <c r="B754" s="40"/>
      <c r="C754" s="40"/>
      <c r="D754" s="40"/>
      <c r="E754" s="41"/>
      <c r="F754" s="41"/>
      <c r="G754" s="40"/>
      <c r="H754" s="40"/>
      <c r="I754" s="40"/>
      <c r="J754" s="40"/>
      <c r="K754" s="40">
        <f t="shared" si="11"/>
        <v>1900</v>
      </c>
    </row>
    <row r="755" spans="1:11" ht="18" customHeight="1" x14ac:dyDescent="0.25">
      <c r="A755" s="42"/>
      <c r="B755" s="42"/>
      <c r="C755" s="42"/>
      <c r="D755" s="42"/>
      <c r="E755" s="43"/>
      <c r="F755" s="43"/>
      <c r="G755" s="42"/>
      <c r="H755" s="42"/>
      <c r="I755" s="42"/>
      <c r="J755" s="42"/>
      <c r="K755" s="42">
        <f t="shared" si="11"/>
        <v>1900</v>
      </c>
    </row>
    <row r="756" spans="1:11" ht="18" customHeight="1" x14ac:dyDescent="0.25">
      <c r="A756" s="40"/>
      <c r="B756" s="40"/>
      <c r="C756" s="40"/>
      <c r="D756" s="40"/>
      <c r="E756" s="41"/>
      <c r="F756" s="41"/>
      <c r="G756" s="40"/>
      <c r="H756" s="40"/>
      <c r="I756" s="40"/>
      <c r="J756" s="40"/>
      <c r="K756" s="40">
        <f t="shared" si="11"/>
        <v>1900</v>
      </c>
    </row>
    <row r="757" spans="1:11" ht="18" customHeight="1" x14ac:dyDescent="0.25">
      <c r="A757" s="42"/>
      <c r="B757" s="42"/>
      <c r="C757" s="42"/>
      <c r="D757" s="42"/>
      <c r="E757" s="43"/>
      <c r="F757" s="43"/>
      <c r="G757" s="42"/>
      <c r="H757" s="42"/>
      <c r="I757" s="42"/>
      <c r="J757" s="42"/>
      <c r="K757" s="42">
        <f t="shared" si="11"/>
        <v>1900</v>
      </c>
    </row>
    <row r="758" spans="1:11" ht="18" customHeight="1" x14ac:dyDescent="0.25">
      <c r="A758" s="40"/>
      <c r="B758" s="40"/>
      <c r="C758" s="40"/>
      <c r="D758" s="40"/>
      <c r="E758" s="41"/>
      <c r="F758" s="41"/>
      <c r="G758" s="40"/>
      <c r="H758" s="40"/>
      <c r="I758" s="40"/>
      <c r="J758" s="40"/>
      <c r="K758" s="40">
        <f t="shared" si="11"/>
        <v>1900</v>
      </c>
    </row>
    <row r="759" spans="1:11" ht="18" customHeight="1" x14ac:dyDescent="0.25">
      <c r="A759" s="42"/>
      <c r="B759" s="42"/>
      <c r="C759" s="42"/>
      <c r="D759" s="42"/>
      <c r="E759" s="43"/>
      <c r="F759" s="43"/>
      <c r="G759" s="42"/>
      <c r="H759" s="42"/>
      <c r="I759" s="42"/>
      <c r="J759" s="42"/>
      <c r="K759" s="42">
        <f t="shared" si="11"/>
        <v>1900</v>
      </c>
    </row>
    <row r="760" spans="1:11" ht="18" customHeight="1" x14ac:dyDescent="0.25">
      <c r="A760" s="40"/>
      <c r="B760" s="40"/>
      <c r="C760" s="40"/>
      <c r="D760" s="40"/>
      <c r="E760" s="41"/>
      <c r="F760" s="41"/>
      <c r="G760" s="40"/>
      <c r="H760" s="40"/>
      <c r="I760" s="40"/>
      <c r="J760" s="40"/>
      <c r="K760" s="40">
        <f t="shared" si="11"/>
        <v>1900</v>
      </c>
    </row>
    <row r="761" spans="1:11" ht="18" customHeight="1" x14ac:dyDescent="0.25">
      <c r="A761" s="42"/>
      <c r="B761" s="42"/>
      <c r="C761" s="42"/>
      <c r="D761" s="42"/>
      <c r="E761" s="43"/>
      <c r="F761" s="43"/>
      <c r="G761" s="42"/>
      <c r="H761" s="42"/>
      <c r="I761" s="42"/>
      <c r="J761" s="42"/>
      <c r="K761" s="42">
        <f t="shared" si="11"/>
        <v>1900</v>
      </c>
    </row>
    <row r="762" spans="1:11" ht="18" customHeight="1" x14ac:dyDescent="0.25">
      <c r="A762" s="40"/>
      <c r="B762" s="40"/>
      <c r="C762" s="40"/>
      <c r="D762" s="40"/>
      <c r="E762" s="41"/>
      <c r="F762" s="41"/>
      <c r="G762" s="40"/>
      <c r="H762" s="40"/>
      <c r="I762" s="40"/>
      <c r="J762" s="40"/>
      <c r="K762" s="40">
        <f t="shared" si="11"/>
        <v>1900</v>
      </c>
    </row>
    <row r="763" spans="1:11" ht="18" customHeight="1" x14ac:dyDescent="0.25">
      <c r="A763" s="42"/>
      <c r="B763" s="42"/>
      <c r="C763" s="42"/>
      <c r="D763" s="42"/>
      <c r="E763" s="43"/>
      <c r="F763" s="43"/>
      <c r="G763" s="42"/>
      <c r="H763" s="42"/>
      <c r="I763" s="42"/>
      <c r="J763" s="42"/>
      <c r="K763" s="42">
        <f t="shared" si="11"/>
        <v>1900</v>
      </c>
    </row>
    <row r="764" spans="1:11" ht="18" customHeight="1" x14ac:dyDescent="0.25">
      <c r="A764" s="40"/>
      <c r="B764" s="40"/>
      <c r="C764" s="40"/>
      <c r="D764" s="40"/>
      <c r="E764" s="41"/>
      <c r="F764" s="41"/>
      <c r="G764" s="40"/>
      <c r="H764" s="40"/>
      <c r="I764" s="40"/>
      <c r="J764" s="40"/>
      <c r="K764" s="40">
        <f t="shared" si="11"/>
        <v>1900</v>
      </c>
    </row>
    <row r="765" spans="1:11" ht="18" customHeight="1" x14ac:dyDescent="0.25">
      <c r="A765" s="42"/>
      <c r="B765" s="42"/>
      <c r="C765" s="42"/>
      <c r="D765" s="42"/>
      <c r="E765" s="43"/>
      <c r="F765" s="43"/>
      <c r="G765" s="42"/>
      <c r="H765" s="42"/>
      <c r="I765" s="42"/>
      <c r="J765" s="42"/>
      <c r="K765" s="42">
        <f t="shared" si="11"/>
        <v>1900</v>
      </c>
    </row>
    <row r="766" spans="1:11" ht="18" customHeight="1" x14ac:dyDescent="0.25">
      <c r="A766" s="40"/>
      <c r="B766" s="40"/>
      <c r="C766" s="40"/>
      <c r="D766" s="40"/>
      <c r="E766" s="41"/>
      <c r="F766" s="41"/>
      <c r="G766" s="40"/>
      <c r="H766" s="40"/>
      <c r="I766" s="40"/>
      <c r="J766" s="40"/>
      <c r="K766" s="40">
        <f t="shared" si="11"/>
        <v>1900</v>
      </c>
    </row>
    <row r="767" spans="1:11" ht="18" customHeight="1" x14ac:dyDescent="0.25">
      <c r="A767" s="42"/>
      <c r="B767" s="42"/>
      <c r="C767" s="42"/>
      <c r="D767" s="42"/>
      <c r="E767" s="43"/>
      <c r="F767" s="43"/>
      <c r="G767" s="42"/>
      <c r="H767" s="42"/>
      <c r="I767" s="42"/>
      <c r="J767" s="42"/>
      <c r="K767" s="42">
        <f t="shared" si="11"/>
        <v>1900</v>
      </c>
    </row>
    <row r="768" spans="1:11" ht="18" customHeight="1" x14ac:dyDescent="0.25">
      <c r="A768" s="40"/>
      <c r="B768" s="40"/>
      <c r="C768" s="40"/>
      <c r="D768" s="40"/>
      <c r="E768" s="41"/>
      <c r="F768" s="41"/>
      <c r="G768" s="40"/>
      <c r="H768" s="40"/>
      <c r="I768" s="40"/>
      <c r="J768" s="40"/>
      <c r="K768" s="40">
        <f t="shared" si="11"/>
        <v>1900</v>
      </c>
    </row>
    <row r="769" spans="1:11" ht="18" customHeight="1" x14ac:dyDescent="0.25">
      <c r="A769" s="42"/>
      <c r="B769" s="42"/>
      <c r="C769" s="42"/>
      <c r="D769" s="42"/>
      <c r="E769" s="43"/>
      <c r="F769" s="43"/>
      <c r="G769" s="42"/>
      <c r="H769" s="42"/>
      <c r="I769" s="42"/>
      <c r="J769" s="42"/>
      <c r="K769" s="42">
        <f t="shared" si="11"/>
        <v>1900</v>
      </c>
    </row>
    <row r="770" spans="1:11" ht="18" customHeight="1" x14ac:dyDescent="0.25">
      <c r="A770" s="40"/>
      <c r="B770" s="40"/>
      <c r="C770" s="40"/>
      <c r="D770" s="40"/>
      <c r="E770" s="41"/>
      <c r="F770" s="41"/>
      <c r="G770" s="40"/>
      <c r="H770" s="40"/>
      <c r="I770" s="40"/>
      <c r="J770" s="40"/>
      <c r="K770" s="40">
        <f t="shared" si="11"/>
        <v>1900</v>
      </c>
    </row>
    <row r="771" spans="1:11" ht="18" customHeight="1" x14ac:dyDescent="0.25">
      <c r="A771" s="42"/>
      <c r="B771" s="42"/>
      <c r="C771" s="42"/>
      <c r="D771" s="42"/>
      <c r="E771" s="43"/>
      <c r="F771" s="43"/>
      <c r="G771" s="42"/>
      <c r="H771" s="42"/>
      <c r="I771" s="42"/>
      <c r="J771" s="42"/>
      <c r="K771" s="42">
        <f t="shared" si="11"/>
        <v>1900</v>
      </c>
    </row>
    <row r="772" spans="1:11" ht="18" customHeight="1" x14ac:dyDescent="0.25">
      <c r="A772" s="40"/>
      <c r="B772" s="40"/>
      <c r="C772" s="40"/>
      <c r="D772" s="40"/>
      <c r="E772" s="41"/>
      <c r="F772" s="41"/>
      <c r="G772" s="40"/>
      <c r="H772" s="40"/>
      <c r="I772" s="40"/>
      <c r="J772" s="40"/>
      <c r="K772" s="40">
        <f t="shared" ref="K772:K835" si="12">IFERROR(YEAR(D772),"")</f>
        <v>1900</v>
      </c>
    </row>
    <row r="773" spans="1:11" ht="18" customHeight="1" x14ac:dyDescent="0.25">
      <c r="A773" s="42"/>
      <c r="B773" s="42"/>
      <c r="C773" s="42"/>
      <c r="D773" s="42"/>
      <c r="E773" s="43"/>
      <c r="F773" s="43"/>
      <c r="G773" s="42"/>
      <c r="H773" s="42"/>
      <c r="I773" s="42"/>
      <c r="J773" s="42"/>
      <c r="K773" s="42">
        <f t="shared" si="12"/>
        <v>1900</v>
      </c>
    </row>
    <row r="774" spans="1:11" ht="18" customHeight="1" x14ac:dyDescent="0.25">
      <c r="A774" s="40"/>
      <c r="B774" s="40"/>
      <c r="C774" s="40"/>
      <c r="D774" s="40"/>
      <c r="E774" s="41"/>
      <c r="F774" s="41"/>
      <c r="G774" s="40"/>
      <c r="H774" s="40"/>
      <c r="I774" s="40"/>
      <c r="J774" s="40"/>
      <c r="K774" s="40">
        <f t="shared" si="12"/>
        <v>1900</v>
      </c>
    </row>
    <row r="775" spans="1:11" ht="18" customHeight="1" x14ac:dyDescent="0.25">
      <c r="A775" s="42"/>
      <c r="B775" s="42"/>
      <c r="C775" s="42"/>
      <c r="D775" s="42"/>
      <c r="E775" s="43"/>
      <c r="F775" s="43"/>
      <c r="G775" s="42"/>
      <c r="H775" s="42"/>
      <c r="I775" s="42"/>
      <c r="J775" s="42"/>
      <c r="K775" s="42">
        <f t="shared" si="12"/>
        <v>1900</v>
      </c>
    </row>
    <row r="776" spans="1:11" ht="18" customHeight="1" x14ac:dyDescent="0.25">
      <c r="A776" s="40"/>
      <c r="B776" s="40"/>
      <c r="C776" s="40"/>
      <c r="D776" s="40"/>
      <c r="E776" s="41"/>
      <c r="F776" s="41"/>
      <c r="G776" s="40"/>
      <c r="H776" s="40"/>
      <c r="I776" s="40"/>
      <c r="J776" s="40"/>
      <c r="K776" s="40">
        <f t="shared" si="12"/>
        <v>1900</v>
      </c>
    </row>
    <row r="777" spans="1:11" ht="18" customHeight="1" x14ac:dyDescent="0.25">
      <c r="A777" s="42"/>
      <c r="B777" s="42"/>
      <c r="C777" s="42"/>
      <c r="D777" s="42"/>
      <c r="E777" s="43"/>
      <c r="F777" s="43"/>
      <c r="G777" s="42"/>
      <c r="H777" s="42"/>
      <c r="I777" s="42"/>
      <c r="J777" s="42"/>
      <c r="K777" s="42">
        <f t="shared" si="12"/>
        <v>1900</v>
      </c>
    </row>
    <row r="778" spans="1:11" ht="18" customHeight="1" x14ac:dyDescent="0.25">
      <c r="A778" s="40"/>
      <c r="B778" s="40"/>
      <c r="C778" s="40"/>
      <c r="D778" s="40"/>
      <c r="E778" s="41"/>
      <c r="F778" s="41"/>
      <c r="G778" s="40"/>
      <c r="H778" s="40"/>
      <c r="I778" s="40"/>
      <c r="J778" s="40"/>
      <c r="K778" s="40">
        <f t="shared" si="12"/>
        <v>1900</v>
      </c>
    </row>
    <row r="779" spans="1:11" ht="18" customHeight="1" x14ac:dyDescent="0.25">
      <c r="A779" s="42"/>
      <c r="B779" s="42"/>
      <c r="C779" s="42"/>
      <c r="D779" s="42"/>
      <c r="E779" s="43"/>
      <c r="F779" s="43"/>
      <c r="G779" s="42"/>
      <c r="H779" s="42"/>
      <c r="I779" s="42"/>
      <c r="J779" s="42"/>
      <c r="K779" s="42">
        <f t="shared" si="12"/>
        <v>1900</v>
      </c>
    </row>
    <row r="780" spans="1:11" ht="18" customHeight="1" x14ac:dyDescent="0.25">
      <c r="A780" s="40"/>
      <c r="B780" s="40"/>
      <c r="C780" s="40"/>
      <c r="D780" s="40"/>
      <c r="E780" s="41"/>
      <c r="F780" s="41"/>
      <c r="G780" s="40"/>
      <c r="H780" s="40"/>
      <c r="I780" s="40"/>
      <c r="J780" s="40"/>
      <c r="K780" s="40">
        <f t="shared" si="12"/>
        <v>1900</v>
      </c>
    </row>
    <row r="781" spans="1:11" ht="18" customHeight="1" x14ac:dyDescent="0.25">
      <c r="A781" s="42"/>
      <c r="B781" s="42"/>
      <c r="C781" s="42"/>
      <c r="D781" s="42"/>
      <c r="E781" s="43"/>
      <c r="F781" s="43"/>
      <c r="G781" s="42"/>
      <c r="H781" s="42"/>
      <c r="I781" s="42"/>
      <c r="J781" s="42"/>
      <c r="K781" s="42">
        <f t="shared" si="12"/>
        <v>1900</v>
      </c>
    </row>
    <row r="782" spans="1:11" ht="18" customHeight="1" x14ac:dyDescent="0.25">
      <c r="A782" s="40"/>
      <c r="B782" s="40"/>
      <c r="C782" s="40"/>
      <c r="D782" s="40"/>
      <c r="E782" s="41"/>
      <c r="F782" s="41"/>
      <c r="G782" s="40"/>
      <c r="H782" s="40"/>
      <c r="I782" s="40"/>
      <c r="J782" s="40"/>
      <c r="K782" s="40">
        <f t="shared" si="12"/>
        <v>1900</v>
      </c>
    </row>
    <row r="783" spans="1:11" ht="18" customHeight="1" x14ac:dyDescent="0.25">
      <c r="A783" s="42"/>
      <c r="B783" s="42"/>
      <c r="C783" s="42"/>
      <c r="D783" s="42"/>
      <c r="E783" s="43"/>
      <c r="F783" s="43"/>
      <c r="G783" s="42"/>
      <c r="H783" s="42"/>
      <c r="I783" s="42"/>
      <c r="J783" s="42"/>
      <c r="K783" s="42">
        <f t="shared" si="12"/>
        <v>1900</v>
      </c>
    </row>
    <row r="784" spans="1:11" ht="18" customHeight="1" x14ac:dyDescent="0.25">
      <c r="A784" s="40"/>
      <c r="B784" s="40"/>
      <c r="C784" s="40"/>
      <c r="D784" s="40"/>
      <c r="E784" s="41"/>
      <c r="F784" s="41"/>
      <c r="G784" s="40"/>
      <c r="H784" s="40"/>
      <c r="I784" s="40"/>
      <c r="J784" s="40"/>
      <c r="K784" s="40">
        <f t="shared" si="12"/>
        <v>1900</v>
      </c>
    </row>
    <row r="785" spans="1:11" ht="18" customHeight="1" x14ac:dyDescent="0.25">
      <c r="A785" s="42"/>
      <c r="B785" s="42"/>
      <c r="C785" s="42"/>
      <c r="D785" s="42"/>
      <c r="E785" s="43"/>
      <c r="F785" s="43"/>
      <c r="G785" s="42"/>
      <c r="H785" s="42"/>
      <c r="I785" s="42"/>
      <c r="J785" s="42"/>
      <c r="K785" s="42">
        <f t="shared" si="12"/>
        <v>1900</v>
      </c>
    </row>
    <row r="786" spans="1:11" ht="18" customHeight="1" x14ac:dyDescent="0.25">
      <c r="A786" s="40"/>
      <c r="B786" s="40"/>
      <c r="C786" s="40"/>
      <c r="D786" s="40"/>
      <c r="E786" s="41"/>
      <c r="F786" s="41"/>
      <c r="G786" s="40"/>
      <c r="H786" s="40"/>
      <c r="I786" s="40"/>
      <c r="J786" s="40"/>
      <c r="K786" s="40">
        <f t="shared" si="12"/>
        <v>1900</v>
      </c>
    </row>
    <row r="787" spans="1:11" ht="18" customHeight="1" x14ac:dyDescent="0.25">
      <c r="A787" s="42"/>
      <c r="B787" s="42"/>
      <c r="C787" s="42"/>
      <c r="D787" s="42"/>
      <c r="E787" s="43"/>
      <c r="F787" s="43"/>
      <c r="G787" s="42"/>
      <c r="H787" s="42"/>
      <c r="I787" s="42"/>
      <c r="J787" s="42"/>
      <c r="K787" s="42">
        <f t="shared" si="12"/>
        <v>1900</v>
      </c>
    </row>
    <row r="788" spans="1:11" ht="18" customHeight="1" x14ac:dyDescent="0.25">
      <c r="A788" s="40"/>
      <c r="B788" s="40"/>
      <c r="C788" s="40"/>
      <c r="D788" s="40"/>
      <c r="E788" s="41"/>
      <c r="F788" s="41"/>
      <c r="G788" s="40"/>
      <c r="H788" s="40"/>
      <c r="I788" s="40"/>
      <c r="J788" s="40"/>
      <c r="K788" s="40">
        <f t="shared" si="12"/>
        <v>1900</v>
      </c>
    </row>
    <row r="789" spans="1:11" ht="18" customHeight="1" x14ac:dyDescent="0.25">
      <c r="A789" s="42"/>
      <c r="B789" s="42"/>
      <c r="C789" s="42"/>
      <c r="D789" s="42"/>
      <c r="E789" s="43"/>
      <c r="F789" s="43"/>
      <c r="G789" s="42"/>
      <c r="H789" s="42"/>
      <c r="I789" s="42"/>
      <c r="J789" s="42"/>
      <c r="K789" s="42">
        <f t="shared" si="12"/>
        <v>1900</v>
      </c>
    </row>
    <row r="790" spans="1:11" ht="18" customHeight="1" x14ac:dyDescent="0.25">
      <c r="A790" s="40"/>
      <c r="B790" s="40"/>
      <c r="C790" s="40"/>
      <c r="D790" s="40"/>
      <c r="E790" s="41"/>
      <c r="F790" s="41"/>
      <c r="G790" s="40"/>
      <c r="H790" s="40"/>
      <c r="I790" s="40"/>
      <c r="J790" s="40"/>
      <c r="K790" s="40">
        <f t="shared" si="12"/>
        <v>1900</v>
      </c>
    </row>
    <row r="791" spans="1:11" ht="18" customHeight="1" x14ac:dyDescent="0.25">
      <c r="A791" s="42"/>
      <c r="B791" s="42"/>
      <c r="C791" s="42"/>
      <c r="D791" s="42"/>
      <c r="E791" s="43"/>
      <c r="F791" s="43"/>
      <c r="G791" s="42"/>
      <c r="H791" s="42"/>
      <c r="I791" s="42"/>
      <c r="J791" s="42"/>
      <c r="K791" s="42">
        <f t="shared" si="12"/>
        <v>1900</v>
      </c>
    </row>
    <row r="792" spans="1:11" ht="18" customHeight="1" x14ac:dyDescent="0.25">
      <c r="A792" s="40"/>
      <c r="B792" s="40"/>
      <c r="C792" s="40"/>
      <c r="D792" s="40"/>
      <c r="E792" s="41"/>
      <c r="F792" s="41"/>
      <c r="G792" s="40"/>
      <c r="H792" s="40"/>
      <c r="I792" s="40"/>
      <c r="J792" s="40"/>
      <c r="K792" s="40">
        <f t="shared" si="12"/>
        <v>1900</v>
      </c>
    </row>
    <row r="793" spans="1:11" ht="18" customHeight="1" x14ac:dyDescent="0.25">
      <c r="A793" s="42"/>
      <c r="B793" s="42"/>
      <c r="C793" s="42"/>
      <c r="D793" s="42"/>
      <c r="E793" s="43"/>
      <c r="F793" s="43"/>
      <c r="G793" s="42"/>
      <c r="H793" s="42"/>
      <c r="I793" s="42"/>
      <c r="J793" s="42"/>
      <c r="K793" s="42">
        <f t="shared" si="12"/>
        <v>1900</v>
      </c>
    </row>
    <row r="794" spans="1:11" ht="18" customHeight="1" x14ac:dyDescent="0.25">
      <c r="A794" s="40"/>
      <c r="B794" s="40"/>
      <c r="C794" s="40"/>
      <c r="D794" s="40"/>
      <c r="E794" s="41"/>
      <c r="F794" s="41"/>
      <c r="G794" s="40"/>
      <c r="H794" s="40"/>
      <c r="I794" s="40"/>
      <c r="J794" s="40"/>
      <c r="K794" s="40">
        <f t="shared" si="12"/>
        <v>1900</v>
      </c>
    </row>
    <row r="795" spans="1:11" ht="18" customHeight="1" x14ac:dyDescent="0.25">
      <c r="A795" s="42"/>
      <c r="B795" s="42"/>
      <c r="C795" s="42"/>
      <c r="D795" s="42"/>
      <c r="E795" s="43"/>
      <c r="F795" s="43"/>
      <c r="G795" s="42"/>
      <c r="H795" s="42"/>
      <c r="I795" s="42"/>
      <c r="J795" s="42"/>
      <c r="K795" s="42">
        <f t="shared" si="12"/>
        <v>1900</v>
      </c>
    </row>
    <row r="796" spans="1:11" ht="18" customHeight="1" x14ac:dyDescent="0.25">
      <c r="A796" s="40"/>
      <c r="B796" s="40"/>
      <c r="C796" s="40"/>
      <c r="D796" s="40"/>
      <c r="E796" s="41"/>
      <c r="F796" s="41"/>
      <c r="G796" s="40"/>
      <c r="H796" s="40"/>
      <c r="I796" s="40"/>
      <c r="J796" s="40"/>
      <c r="K796" s="40">
        <f t="shared" si="12"/>
        <v>1900</v>
      </c>
    </row>
    <row r="797" spans="1:11" ht="18" customHeight="1" x14ac:dyDescent="0.25">
      <c r="A797" s="42"/>
      <c r="B797" s="42"/>
      <c r="C797" s="42"/>
      <c r="D797" s="42"/>
      <c r="E797" s="43"/>
      <c r="F797" s="43"/>
      <c r="G797" s="42"/>
      <c r="H797" s="42"/>
      <c r="I797" s="42"/>
      <c r="J797" s="42"/>
      <c r="K797" s="42">
        <f t="shared" si="12"/>
        <v>1900</v>
      </c>
    </row>
    <row r="798" spans="1:11" ht="18" customHeight="1" x14ac:dyDescent="0.25">
      <c r="A798" s="40"/>
      <c r="B798" s="40"/>
      <c r="C798" s="40"/>
      <c r="D798" s="40"/>
      <c r="E798" s="41"/>
      <c r="F798" s="41"/>
      <c r="G798" s="40"/>
      <c r="H798" s="40"/>
      <c r="I798" s="40"/>
      <c r="J798" s="40"/>
      <c r="K798" s="40">
        <f t="shared" si="12"/>
        <v>1900</v>
      </c>
    </row>
    <row r="799" spans="1:11" ht="18" customHeight="1" x14ac:dyDescent="0.25">
      <c r="A799" s="42"/>
      <c r="B799" s="42"/>
      <c r="C799" s="42"/>
      <c r="D799" s="42"/>
      <c r="E799" s="43"/>
      <c r="F799" s="43"/>
      <c r="G799" s="42"/>
      <c r="H799" s="42"/>
      <c r="I799" s="42"/>
      <c r="J799" s="42"/>
      <c r="K799" s="42">
        <f t="shared" si="12"/>
        <v>1900</v>
      </c>
    </row>
    <row r="800" spans="1:11" ht="18" customHeight="1" x14ac:dyDescent="0.25">
      <c r="A800" s="40"/>
      <c r="B800" s="40"/>
      <c r="C800" s="40"/>
      <c r="D800" s="40"/>
      <c r="E800" s="41"/>
      <c r="F800" s="41"/>
      <c r="G800" s="40"/>
      <c r="H800" s="40"/>
      <c r="I800" s="40"/>
      <c r="J800" s="40"/>
      <c r="K800" s="40">
        <f t="shared" si="12"/>
        <v>1900</v>
      </c>
    </row>
    <row r="801" spans="1:11" ht="18" customHeight="1" x14ac:dyDescent="0.25">
      <c r="A801" s="42"/>
      <c r="B801" s="42"/>
      <c r="C801" s="42"/>
      <c r="D801" s="42"/>
      <c r="E801" s="43"/>
      <c r="F801" s="43"/>
      <c r="G801" s="42"/>
      <c r="H801" s="42"/>
      <c r="I801" s="42"/>
      <c r="J801" s="42"/>
      <c r="K801" s="42">
        <f t="shared" si="12"/>
        <v>1900</v>
      </c>
    </row>
    <row r="802" spans="1:11" ht="18" customHeight="1" x14ac:dyDescent="0.25">
      <c r="A802" s="40"/>
      <c r="B802" s="40"/>
      <c r="C802" s="40"/>
      <c r="D802" s="40"/>
      <c r="E802" s="41"/>
      <c r="F802" s="41"/>
      <c r="G802" s="40"/>
      <c r="H802" s="40"/>
      <c r="I802" s="40"/>
      <c r="J802" s="40"/>
      <c r="K802" s="40">
        <f t="shared" si="12"/>
        <v>1900</v>
      </c>
    </row>
    <row r="803" spans="1:11" ht="18" customHeight="1" x14ac:dyDescent="0.25">
      <c r="A803" s="42"/>
      <c r="B803" s="42"/>
      <c r="C803" s="42"/>
      <c r="D803" s="42"/>
      <c r="E803" s="43"/>
      <c r="F803" s="43"/>
      <c r="G803" s="42"/>
      <c r="H803" s="42"/>
      <c r="I803" s="42"/>
      <c r="J803" s="42"/>
      <c r="K803" s="42">
        <f t="shared" si="12"/>
        <v>1900</v>
      </c>
    </row>
    <row r="804" spans="1:11" ht="18" customHeight="1" x14ac:dyDescent="0.25">
      <c r="A804" s="40"/>
      <c r="B804" s="40"/>
      <c r="C804" s="40"/>
      <c r="D804" s="40"/>
      <c r="E804" s="41"/>
      <c r="F804" s="41"/>
      <c r="G804" s="40"/>
      <c r="H804" s="40"/>
      <c r="I804" s="40"/>
      <c r="J804" s="40"/>
      <c r="K804" s="40">
        <f t="shared" si="12"/>
        <v>1900</v>
      </c>
    </row>
    <row r="805" spans="1:11" ht="18" customHeight="1" x14ac:dyDescent="0.25">
      <c r="A805" s="42"/>
      <c r="B805" s="42"/>
      <c r="C805" s="42"/>
      <c r="D805" s="42"/>
      <c r="E805" s="43"/>
      <c r="F805" s="43"/>
      <c r="G805" s="42"/>
      <c r="H805" s="42"/>
      <c r="I805" s="42"/>
      <c r="J805" s="42"/>
      <c r="K805" s="42">
        <f t="shared" si="12"/>
        <v>1900</v>
      </c>
    </row>
    <row r="806" spans="1:11" ht="18" customHeight="1" x14ac:dyDescent="0.25">
      <c r="A806" s="40"/>
      <c r="B806" s="40"/>
      <c r="C806" s="40"/>
      <c r="D806" s="40"/>
      <c r="E806" s="41"/>
      <c r="F806" s="41"/>
      <c r="G806" s="40"/>
      <c r="H806" s="40"/>
      <c r="I806" s="40"/>
      <c r="J806" s="40"/>
      <c r="K806" s="40">
        <f t="shared" si="12"/>
        <v>1900</v>
      </c>
    </row>
    <row r="807" spans="1:11" ht="18" customHeight="1" x14ac:dyDescent="0.25">
      <c r="A807" s="42"/>
      <c r="B807" s="42"/>
      <c r="C807" s="42"/>
      <c r="D807" s="42"/>
      <c r="E807" s="43"/>
      <c r="F807" s="43"/>
      <c r="G807" s="42"/>
      <c r="H807" s="42"/>
      <c r="I807" s="42"/>
      <c r="J807" s="42"/>
      <c r="K807" s="42">
        <f t="shared" si="12"/>
        <v>1900</v>
      </c>
    </row>
    <row r="808" spans="1:11" ht="18" customHeight="1" x14ac:dyDescent="0.25">
      <c r="A808" s="40"/>
      <c r="B808" s="40"/>
      <c r="C808" s="40"/>
      <c r="D808" s="40"/>
      <c r="E808" s="41"/>
      <c r="F808" s="41"/>
      <c r="G808" s="40"/>
      <c r="H808" s="40"/>
      <c r="I808" s="40"/>
      <c r="J808" s="40"/>
      <c r="K808" s="40">
        <f t="shared" si="12"/>
        <v>1900</v>
      </c>
    </row>
    <row r="809" spans="1:11" ht="18" customHeight="1" x14ac:dyDescent="0.25">
      <c r="A809" s="42"/>
      <c r="B809" s="42"/>
      <c r="C809" s="42"/>
      <c r="D809" s="42"/>
      <c r="E809" s="43"/>
      <c r="F809" s="43"/>
      <c r="G809" s="42"/>
      <c r="H809" s="42"/>
      <c r="I809" s="42"/>
      <c r="J809" s="42"/>
      <c r="K809" s="42">
        <f t="shared" si="12"/>
        <v>1900</v>
      </c>
    </row>
    <row r="810" spans="1:11" ht="18" customHeight="1" x14ac:dyDescent="0.25">
      <c r="A810" s="40"/>
      <c r="B810" s="40"/>
      <c r="C810" s="40"/>
      <c r="D810" s="40"/>
      <c r="E810" s="41"/>
      <c r="F810" s="41"/>
      <c r="G810" s="40"/>
      <c r="H810" s="40"/>
      <c r="I810" s="40"/>
      <c r="J810" s="40"/>
      <c r="K810" s="40">
        <f t="shared" si="12"/>
        <v>1900</v>
      </c>
    </row>
    <row r="811" spans="1:11" ht="18" customHeight="1" x14ac:dyDescent="0.25">
      <c r="A811" s="42"/>
      <c r="B811" s="42"/>
      <c r="C811" s="42"/>
      <c r="D811" s="42"/>
      <c r="E811" s="43"/>
      <c r="F811" s="43"/>
      <c r="G811" s="42"/>
      <c r="H811" s="42"/>
      <c r="I811" s="42"/>
      <c r="J811" s="42"/>
      <c r="K811" s="42">
        <f t="shared" si="12"/>
        <v>1900</v>
      </c>
    </row>
    <row r="812" spans="1:11" ht="18" customHeight="1" x14ac:dyDescent="0.25">
      <c r="A812" s="40"/>
      <c r="B812" s="40"/>
      <c r="C812" s="40"/>
      <c r="D812" s="40"/>
      <c r="E812" s="41"/>
      <c r="F812" s="41"/>
      <c r="G812" s="40"/>
      <c r="H812" s="40"/>
      <c r="I812" s="40"/>
      <c r="J812" s="40"/>
      <c r="K812" s="40">
        <f t="shared" si="12"/>
        <v>1900</v>
      </c>
    </row>
    <row r="813" spans="1:11" ht="18" customHeight="1" x14ac:dyDescent="0.25">
      <c r="A813" s="42"/>
      <c r="B813" s="42"/>
      <c r="C813" s="42"/>
      <c r="D813" s="42"/>
      <c r="E813" s="43"/>
      <c r="F813" s="43"/>
      <c r="G813" s="42"/>
      <c r="H813" s="42"/>
      <c r="I813" s="42"/>
      <c r="J813" s="42"/>
      <c r="K813" s="42">
        <f t="shared" si="12"/>
        <v>1900</v>
      </c>
    </row>
    <row r="814" spans="1:11" ht="18" customHeight="1" x14ac:dyDescent="0.25">
      <c r="A814" s="40"/>
      <c r="B814" s="40"/>
      <c r="C814" s="40"/>
      <c r="D814" s="40"/>
      <c r="E814" s="41"/>
      <c r="F814" s="41"/>
      <c r="G814" s="40"/>
      <c r="H814" s="40"/>
      <c r="I814" s="40"/>
      <c r="J814" s="40"/>
      <c r="K814" s="40">
        <f t="shared" si="12"/>
        <v>1900</v>
      </c>
    </row>
    <row r="815" spans="1:11" ht="18" customHeight="1" x14ac:dyDescent="0.25">
      <c r="A815" s="42"/>
      <c r="B815" s="42"/>
      <c r="C815" s="42"/>
      <c r="D815" s="42"/>
      <c r="E815" s="43"/>
      <c r="F815" s="43"/>
      <c r="G815" s="42"/>
      <c r="H815" s="42"/>
      <c r="I815" s="42"/>
      <c r="J815" s="42"/>
      <c r="K815" s="42">
        <f t="shared" si="12"/>
        <v>1900</v>
      </c>
    </row>
    <row r="816" spans="1:11" ht="18" customHeight="1" x14ac:dyDescent="0.25">
      <c r="A816" s="40"/>
      <c r="B816" s="40"/>
      <c r="C816" s="40"/>
      <c r="D816" s="40"/>
      <c r="E816" s="41"/>
      <c r="F816" s="41"/>
      <c r="G816" s="40"/>
      <c r="H816" s="40"/>
      <c r="I816" s="40"/>
      <c r="J816" s="40"/>
      <c r="K816" s="40">
        <f t="shared" si="12"/>
        <v>1900</v>
      </c>
    </row>
    <row r="817" spans="1:11" ht="18" customHeight="1" x14ac:dyDescent="0.25">
      <c r="A817" s="42"/>
      <c r="B817" s="42"/>
      <c r="C817" s="42"/>
      <c r="D817" s="42"/>
      <c r="E817" s="43"/>
      <c r="F817" s="43"/>
      <c r="G817" s="42"/>
      <c r="H817" s="42"/>
      <c r="I817" s="42"/>
      <c r="J817" s="42"/>
      <c r="K817" s="42">
        <f t="shared" si="12"/>
        <v>1900</v>
      </c>
    </row>
    <row r="818" spans="1:11" ht="18" customHeight="1" x14ac:dyDescent="0.25">
      <c r="A818" s="40"/>
      <c r="B818" s="40"/>
      <c r="C818" s="40"/>
      <c r="D818" s="40"/>
      <c r="E818" s="41"/>
      <c r="F818" s="41"/>
      <c r="G818" s="40"/>
      <c r="H818" s="40"/>
      <c r="I818" s="40"/>
      <c r="J818" s="40"/>
      <c r="K818" s="40">
        <f t="shared" si="12"/>
        <v>1900</v>
      </c>
    </row>
    <row r="819" spans="1:11" ht="18" customHeight="1" x14ac:dyDescent="0.25">
      <c r="A819" s="42"/>
      <c r="B819" s="42"/>
      <c r="C819" s="42"/>
      <c r="D819" s="42"/>
      <c r="E819" s="43"/>
      <c r="F819" s="43"/>
      <c r="G819" s="42"/>
      <c r="H819" s="42"/>
      <c r="I819" s="42"/>
      <c r="J819" s="42"/>
      <c r="K819" s="42">
        <f t="shared" si="12"/>
        <v>1900</v>
      </c>
    </row>
    <row r="820" spans="1:11" ht="18" customHeight="1" x14ac:dyDescent="0.25">
      <c r="A820" s="40"/>
      <c r="B820" s="40"/>
      <c r="C820" s="40"/>
      <c r="D820" s="40"/>
      <c r="E820" s="41"/>
      <c r="F820" s="41"/>
      <c r="G820" s="40"/>
      <c r="H820" s="40"/>
      <c r="I820" s="40"/>
      <c r="J820" s="40"/>
      <c r="K820" s="40">
        <f t="shared" si="12"/>
        <v>1900</v>
      </c>
    </row>
    <row r="821" spans="1:11" ht="18" customHeight="1" x14ac:dyDescent="0.25">
      <c r="A821" s="42"/>
      <c r="B821" s="42"/>
      <c r="C821" s="42"/>
      <c r="D821" s="42"/>
      <c r="E821" s="43"/>
      <c r="F821" s="43"/>
      <c r="G821" s="42"/>
      <c r="H821" s="42"/>
      <c r="I821" s="42"/>
      <c r="J821" s="42"/>
      <c r="K821" s="42">
        <f t="shared" si="12"/>
        <v>1900</v>
      </c>
    </row>
    <row r="822" spans="1:11" ht="18" customHeight="1" x14ac:dyDescent="0.25">
      <c r="A822" s="40"/>
      <c r="B822" s="40"/>
      <c r="C822" s="40"/>
      <c r="D822" s="40"/>
      <c r="E822" s="41"/>
      <c r="F822" s="41"/>
      <c r="G822" s="40"/>
      <c r="H822" s="40"/>
      <c r="I822" s="40"/>
      <c r="J822" s="40"/>
      <c r="K822" s="40">
        <f t="shared" si="12"/>
        <v>1900</v>
      </c>
    </row>
    <row r="823" spans="1:11" ht="18" customHeight="1" x14ac:dyDescent="0.25">
      <c r="A823" s="42"/>
      <c r="B823" s="42"/>
      <c r="C823" s="42"/>
      <c r="D823" s="42"/>
      <c r="E823" s="43"/>
      <c r="F823" s="43"/>
      <c r="G823" s="42"/>
      <c r="H823" s="42"/>
      <c r="I823" s="42"/>
      <c r="J823" s="42"/>
      <c r="K823" s="42">
        <f t="shared" si="12"/>
        <v>1900</v>
      </c>
    </row>
    <row r="824" spans="1:11" ht="18" customHeight="1" x14ac:dyDescent="0.25">
      <c r="A824" s="40"/>
      <c r="B824" s="40"/>
      <c r="C824" s="40"/>
      <c r="D824" s="40"/>
      <c r="E824" s="41"/>
      <c r="F824" s="41"/>
      <c r="G824" s="40"/>
      <c r="H824" s="40"/>
      <c r="I824" s="40"/>
      <c r="J824" s="40"/>
      <c r="K824" s="40">
        <f t="shared" si="12"/>
        <v>1900</v>
      </c>
    </row>
    <row r="825" spans="1:11" ht="18" customHeight="1" x14ac:dyDescent="0.25">
      <c r="A825" s="42"/>
      <c r="B825" s="42"/>
      <c r="C825" s="42"/>
      <c r="D825" s="42"/>
      <c r="E825" s="43"/>
      <c r="F825" s="43"/>
      <c r="G825" s="42"/>
      <c r="H825" s="42"/>
      <c r="I825" s="42"/>
      <c r="J825" s="42"/>
      <c r="K825" s="42">
        <f t="shared" si="12"/>
        <v>1900</v>
      </c>
    </row>
    <row r="826" spans="1:11" ht="18" customHeight="1" x14ac:dyDescent="0.25">
      <c r="A826" s="40"/>
      <c r="B826" s="40"/>
      <c r="C826" s="40"/>
      <c r="D826" s="40"/>
      <c r="E826" s="41"/>
      <c r="F826" s="41"/>
      <c r="G826" s="40"/>
      <c r="H826" s="40"/>
      <c r="I826" s="40"/>
      <c r="J826" s="40"/>
      <c r="K826" s="40">
        <f t="shared" si="12"/>
        <v>1900</v>
      </c>
    </row>
    <row r="827" spans="1:11" ht="18" customHeight="1" x14ac:dyDescent="0.25">
      <c r="A827" s="42"/>
      <c r="B827" s="42"/>
      <c r="C827" s="42"/>
      <c r="D827" s="42"/>
      <c r="E827" s="43"/>
      <c r="F827" s="43"/>
      <c r="G827" s="42"/>
      <c r="H827" s="42"/>
      <c r="I827" s="42"/>
      <c r="J827" s="42"/>
      <c r="K827" s="42">
        <f t="shared" si="12"/>
        <v>1900</v>
      </c>
    </row>
    <row r="828" spans="1:11" ht="18" customHeight="1" x14ac:dyDescent="0.25">
      <c r="A828" s="40"/>
      <c r="B828" s="40"/>
      <c r="C828" s="40"/>
      <c r="D828" s="40"/>
      <c r="E828" s="41"/>
      <c r="F828" s="41"/>
      <c r="G828" s="40"/>
      <c r="H828" s="40"/>
      <c r="I828" s="40"/>
      <c r="J828" s="40"/>
      <c r="K828" s="40">
        <f t="shared" si="12"/>
        <v>1900</v>
      </c>
    </row>
    <row r="829" spans="1:11" ht="18" customHeight="1" x14ac:dyDescent="0.25">
      <c r="A829" s="42"/>
      <c r="B829" s="42"/>
      <c r="C829" s="42"/>
      <c r="D829" s="42"/>
      <c r="E829" s="43"/>
      <c r="F829" s="43"/>
      <c r="G829" s="42"/>
      <c r="H829" s="42"/>
      <c r="I829" s="42"/>
      <c r="J829" s="42"/>
      <c r="K829" s="42">
        <f t="shared" si="12"/>
        <v>1900</v>
      </c>
    </row>
    <row r="830" spans="1:11" ht="18" customHeight="1" x14ac:dyDescent="0.25">
      <c r="A830" s="40"/>
      <c r="B830" s="40"/>
      <c r="C830" s="40"/>
      <c r="D830" s="40"/>
      <c r="E830" s="41"/>
      <c r="F830" s="41"/>
      <c r="G830" s="40"/>
      <c r="H830" s="40"/>
      <c r="I830" s="40"/>
      <c r="J830" s="40"/>
      <c r="K830" s="40">
        <f t="shared" si="12"/>
        <v>1900</v>
      </c>
    </row>
    <row r="831" spans="1:11" ht="18" customHeight="1" x14ac:dyDescent="0.25">
      <c r="A831" s="42"/>
      <c r="B831" s="42"/>
      <c r="C831" s="42"/>
      <c r="D831" s="42"/>
      <c r="E831" s="43"/>
      <c r="F831" s="43"/>
      <c r="G831" s="42"/>
      <c r="H831" s="42"/>
      <c r="I831" s="42"/>
      <c r="J831" s="42"/>
      <c r="K831" s="42">
        <f t="shared" si="12"/>
        <v>1900</v>
      </c>
    </row>
    <row r="832" spans="1:11" ht="18" customHeight="1" x14ac:dyDescent="0.25">
      <c r="A832" s="40"/>
      <c r="B832" s="40"/>
      <c r="C832" s="40"/>
      <c r="D832" s="40"/>
      <c r="E832" s="41"/>
      <c r="F832" s="41"/>
      <c r="G832" s="40"/>
      <c r="H832" s="40"/>
      <c r="I832" s="40"/>
      <c r="J832" s="40"/>
      <c r="K832" s="40">
        <f t="shared" si="12"/>
        <v>1900</v>
      </c>
    </row>
    <row r="833" spans="1:11" ht="18" customHeight="1" x14ac:dyDescent="0.25">
      <c r="A833" s="42"/>
      <c r="B833" s="42"/>
      <c r="C833" s="42"/>
      <c r="D833" s="42"/>
      <c r="E833" s="43"/>
      <c r="F833" s="43"/>
      <c r="G833" s="42"/>
      <c r="H833" s="42"/>
      <c r="I833" s="42"/>
      <c r="J833" s="42"/>
      <c r="K833" s="42">
        <f t="shared" si="12"/>
        <v>1900</v>
      </c>
    </row>
    <row r="834" spans="1:11" ht="18" customHeight="1" x14ac:dyDescent="0.25">
      <c r="A834" s="40"/>
      <c r="B834" s="40"/>
      <c r="C834" s="40"/>
      <c r="D834" s="40"/>
      <c r="E834" s="41"/>
      <c r="F834" s="41"/>
      <c r="G834" s="40"/>
      <c r="H834" s="40"/>
      <c r="I834" s="40"/>
      <c r="J834" s="40"/>
      <c r="K834" s="40">
        <f t="shared" si="12"/>
        <v>1900</v>
      </c>
    </row>
    <row r="835" spans="1:11" ht="18" customHeight="1" x14ac:dyDescent="0.25">
      <c r="A835" s="42"/>
      <c r="B835" s="42"/>
      <c r="C835" s="42"/>
      <c r="D835" s="42"/>
      <c r="E835" s="43"/>
      <c r="F835" s="43"/>
      <c r="G835" s="42"/>
      <c r="H835" s="42"/>
      <c r="I835" s="42"/>
      <c r="J835" s="42"/>
      <c r="K835" s="42">
        <f t="shared" si="12"/>
        <v>1900</v>
      </c>
    </row>
    <row r="836" spans="1:11" ht="18" customHeight="1" x14ac:dyDescent="0.25">
      <c r="A836" s="40"/>
      <c r="B836" s="40"/>
      <c r="C836" s="40"/>
      <c r="D836" s="40"/>
      <c r="E836" s="41"/>
      <c r="F836" s="41"/>
      <c r="G836" s="40"/>
      <c r="H836" s="40"/>
      <c r="I836" s="40"/>
      <c r="J836" s="40"/>
      <c r="K836" s="40">
        <f t="shared" ref="K836:K899" si="13">IFERROR(YEAR(D836),"")</f>
        <v>1900</v>
      </c>
    </row>
    <row r="837" spans="1:11" ht="18" customHeight="1" x14ac:dyDescent="0.25">
      <c r="A837" s="42"/>
      <c r="B837" s="42"/>
      <c r="C837" s="42"/>
      <c r="D837" s="42"/>
      <c r="E837" s="43"/>
      <c r="F837" s="43"/>
      <c r="G837" s="42"/>
      <c r="H837" s="42"/>
      <c r="I837" s="42"/>
      <c r="J837" s="42"/>
      <c r="K837" s="42">
        <f t="shared" si="13"/>
        <v>1900</v>
      </c>
    </row>
    <row r="838" spans="1:11" ht="18" customHeight="1" x14ac:dyDescent="0.25">
      <c r="A838" s="40"/>
      <c r="B838" s="40"/>
      <c r="C838" s="40"/>
      <c r="D838" s="40"/>
      <c r="E838" s="41"/>
      <c r="F838" s="41"/>
      <c r="G838" s="40"/>
      <c r="H838" s="40"/>
      <c r="I838" s="40"/>
      <c r="J838" s="40"/>
      <c r="K838" s="40">
        <f t="shared" si="13"/>
        <v>1900</v>
      </c>
    </row>
    <row r="839" spans="1:11" ht="18" customHeight="1" x14ac:dyDescent="0.25">
      <c r="A839" s="42"/>
      <c r="B839" s="42"/>
      <c r="C839" s="42"/>
      <c r="D839" s="42"/>
      <c r="E839" s="43"/>
      <c r="F839" s="43"/>
      <c r="G839" s="42"/>
      <c r="H839" s="42"/>
      <c r="I839" s="42"/>
      <c r="J839" s="42"/>
      <c r="K839" s="42">
        <f t="shared" si="13"/>
        <v>1900</v>
      </c>
    </row>
    <row r="840" spans="1:11" ht="18" customHeight="1" x14ac:dyDescent="0.25">
      <c r="A840" s="40"/>
      <c r="B840" s="40"/>
      <c r="C840" s="40"/>
      <c r="D840" s="40"/>
      <c r="E840" s="41"/>
      <c r="F840" s="41"/>
      <c r="G840" s="40"/>
      <c r="H840" s="40"/>
      <c r="I840" s="40"/>
      <c r="J840" s="40"/>
      <c r="K840" s="40">
        <f t="shared" si="13"/>
        <v>1900</v>
      </c>
    </row>
    <row r="841" spans="1:11" ht="18" customHeight="1" x14ac:dyDescent="0.25">
      <c r="A841" s="42"/>
      <c r="B841" s="42"/>
      <c r="C841" s="42"/>
      <c r="D841" s="42"/>
      <c r="E841" s="43"/>
      <c r="F841" s="43"/>
      <c r="G841" s="42"/>
      <c r="H841" s="42"/>
      <c r="I841" s="42"/>
      <c r="J841" s="42"/>
      <c r="K841" s="42">
        <f t="shared" si="13"/>
        <v>1900</v>
      </c>
    </row>
    <row r="842" spans="1:11" ht="18" customHeight="1" x14ac:dyDescent="0.25">
      <c r="A842" s="40"/>
      <c r="B842" s="40"/>
      <c r="C842" s="40"/>
      <c r="D842" s="40"/>
      <c r="E842" s="41"/>
      <c r="F842" s="41"/>
      <c r="G842" s="40"/>
      <c r="H842" s="40"/>
      <c r="I842" s="40"/>
      <c r="J842" s="40"/>
      <c r="K842" s="40">
        <f t="shared" si="13"/>
        <v>1900</v>
      </c>
    </row>
    <row r="843" spans="1:11" ht="18" customHeight="1" x14ac:dyDescent="0.25">
      <c r="A843" s="42"/>
      <c r="B843" s="42"/>
      <c r="C843" s="42"/>
      <c r="D843" s="42"/>
      <c r="E843" s="43"/>
      <c r="F843" s="43"/>
      <c r="G843" s="42"/>
      <c r="H843" s="42"/>
      <c r="I843" s="42"/>
      <c r="J843" s="42"/>
      <c r="K843" s="42">
        <f t="shared" si="13"/>
        <v>1900</v>
      </c>
    </row>
    <row r="844" spans="1:11" ht="18" customHeight="1" x14ac:dyDescent="0.25">
      <c r="A844" s="40"/>
      <c r="B844" s="40"/>
      <c r="C844" s="40"/>
      <c r="D844" s="40"/>
      <c r="E844" s="41"/>
      <c r="F844" s="41"/>
      <c r="G844" s="40"/>
      <c r="H844" s="40"/>
      <c r="I844" s="40"/>
      <c r="J844" s="40"/>
      <c r="K844" s="40">
        <f t="shared" si="13"/>
        <v>1900</v>
      </c>
    </row>
    <row r="845" spans="1:11" ht="18" customHeight="1" x14ac:dyDescent="0.25">
      <c r="A845" s="42"/>
      <c r="B845" s="42"/>
      <c r="C845" s="42"/>
      <c r="D845" s="42"/>
      <c r="E845" s="43"/>
      <c r="F845" s="43"/>
      <c r="G845" s="42"/>
      <c r="H845" s="42"/>
      <c r="I845" s="42"/>
      <c r="J845" s="42"/>
      <c r="K845" s="42">
        <f t="shared" si="13"/>
        <v>1900</v>
      </c>
    </row>
    <row r="846" spans="1:11" ht="18" customHeight="1" x14ac:dyDescent="0.25">
      <c r="A846" s="40"/>
      <c r="B846" s="40"/>
      <c r="C846" s="40"/>
      <c r="D846" s="40"/>
      <c r="E846" s="41"/>
      <c r="F846" s="41"/>
      <c r="G846" s="40"/>
      <c r="H846" s="40"/>
      <c r="I846" s="40"/>
      <c r="J846" s="40"/>
      <c r="K846" s="40">
        <f t="shared" si="13"/>
        <v>1900</v>
      </c>
    </row>
    <row r="847" spans="1:11" ht="18" customHeight="1" x14ac:dyDescent="0.25">
      <c r="A847" s="42"/>
      <c r="B847" s="42"/>
      <c r="C847" s="42"/>
      <c r="D847" s="42"/>
      <c r="E847" s="43"/>
      <c r="F847" s="43"/>
      <c r="G847" s="42"/>
      <c r="H847" s="42"/>
      <c r="I847" s="42"/>
      <c r="J847" s="42"/>
      <c r="K847" s="42">
        <f t="shared" si="13"/>
        <v>1900</v>
      </c>
    </row>
    <row r="848" spans="1:11" ht="18" customHeight="1" x14ac:dyDescent="0.25">
      <c r="A848" s="40"/>
      <c r="B848" s="40"/>
      <c r="C848" s="40"/>
      <c r="D848" s="40"/>
      <c r="E848" s="41"/>
      <c r="F848" s="41"/>
      <c r="G848" s="40"/>
      <c r="H848" s="40"/>
      <c r="I848" s="40"/>
      <c r="J848" s="40"/>
      <c r="K848" s="40">
        <f t="shared" si="13"/>
        <v>1900</v>
      </c>
    </row>
    <row r="849" spans="1:11" ht="18" customHeight="1" x14ac:dyDescent="0.25">
      <c r="A849" s="42"/>
      <c r="B849" s="42"/>
      <c r="C849" s="42"/>
      <c r="D849" s="42"/>
      <c r="E849" s="43"/>
      <c r="F849" s="43"/>
      <c r="G849" s="42"/>
      <c r="H849" s="42"/>
      <c r="I849" s="42"/>
      <c r="J849" s="42"/>
      <c r="K849" s="42">
        <f t="shared" si="13"/>
        <v>1900</v>
      </c>
    </row>
    <row r="850" spans="1:11" ht="18" customHeight="1" x14ac:dyDescent="0.25">
      <c r="A850" s="40"/>
      <c r="B850" s="40"/>
      <c r="C850" s="40"/>
      <c r="D850" s="40"/>
      <c r="E850" s="41"/>
      <c r="F850" s="41"/>
      <c r="G850" s="40"/>
      <c r="H850" s="40"/>
      <c r="I850" s="40"/>
      <c r="J850" s="40"/>
      <c r="K850" s="40">
        <f t="shared" si="13"/>
        <v>1900</v>
      </c>
    </row>
    <row r="851" spans="1:11" ht="18" customHeight="1" x14ac:dyDescent="0.25">
      <c r="A851" s="42"/>
      <c r="B851" s="42"/>
      <c r="C851" s="42"/>
      <c r="D851" s="42"/>
      <c r="E851" s="43"/>
      <c r="F851" s="43"/>
      <c r="G851" s="42"/>
      <c r="H851" s="42"/>
      <c r="I851" s="42"/>
      <c r="J851" s="42"/>
      <c r="K851" s="42">
        <f t="shared" si="13"/>
        <v>1900</v>
      </c>
    </row>
    <row r="852" spans="1:11" ht="18" customHeight="1" x14ac:dyDescent="0.25">
      <c r="A852" s="40"/>
      <c r="B852" s="40"/>
      <c r="C852" s="40"/>
      <c r="D852" s="40"/>
      <c r="E852" s="41"/>
      <c r="F852" s="41"/>
      <c r="G852" s="40"/>
      <c r="H852" s="40"/>
      <c r="I852" s="40"/>
      <c r="J852" s="40"/>
      <c r="K852" s="40">
        <f t="shared" si="13"/>
        <v>1900</v>
      </c>
    </row>
    <row r="853" spans="1:11" ht="18" customHeight="1" x14ac:dyDescent="0.25">
      <c r="A853" s="42"/>
      <c r="B853" s="42"/>
      <c r="C853" s="42"/>
      <c r="D853" s="42"/>
      <c r="E853" s="43"/>
      <c r="F853" s="43"/>
      <c r="G853" s="42"/>
      <c r="H853" s="42"/>
      <c r="I853" s="42"/>
      <c r="J853" s="42"/>
      <c r="K853" s="42">
        <f t="shared" si="13"/>
        <v>1900</v>
      </c>
    </row>
    <row r="854" spans="1:11" ht="18" customHeight="1" x14ac:dyDescent="0.25">
      <c r="A854" s="40"/>
      <c r="B854" s="40"/>
      <c r="C854" s="40"/>
      <c r="D854" s="40"/>
      <c r="E854" s="41"/>
      <c r="F854" s="41"/>
      <c r="G854" s="40"/>
      <c r="H854" s="40"/>
      <c r="I854" s="40"/>
      <c r="J854" s="40"/>
      <c r="K854" s="40">
        <f t="shared" si="13"/>
        <v>1900</v>
      </c>
    </row>
    <row r="855" spans="1:11" ht="18" customHeight="1" x14ac:dyDescent="0.25">
      <c r="A855" s="42"/>
      <c r="B855" s="42"/>
      <c r="C855" s="42"/>
      <c r="D855" s="42"/>
      <c r="E855" s="43"/>
      <c r="F855" s="43"/>
      <c r="G855" s="42"/>
      <c r="H855" s="42"/>
      <c r="I855" s="42"/>
      <c r="J855" s="42"/>
      <c r="K855" s="42">
        <f t="shared" si="13"/>
        <v>1900</v>
      </c>
    </row>
    <row r="856" spans="1:11" ht="18" customHeight="1" x14ac:dyDescent="0.25">
      <c r="A856" s="40"/>
      <c r="B856" s="40"/>
      <c r="C856" s="40"/>
      <c r="D856" s="40"/>
      <c r="E856" s="41"/>
      <c r="F856" s="41"/>
      <c r="G856" s="40"/>
      <c r="H856" s="40"/>
      <c r="I856" s="40"/>
      <c r="J856" s="40"/>
      <c r="K856" s="40">
        <f t="shared" si="13"/>
        <v>1900</v>
      </c>
    </row>
    <row r="857" spans="1:11" ht="18" customHeight="1" x14ac:dyDescent="0.25">
      <c r="A857" s="42"/>
      <c r="B857" s="42"/>
      <c r="C857" s="42"/>
      <c r="D857" s="42"/>
      <c r="E857" s="43"/>
      <c r="F857" s="43"/>
      <c r="G857" s="42"/>
      <c r="H857" s="42"/>
      <c r="I857" s="42"/>
      <c r="J857" s="42"/>
      <c r="K857" s="42">
        <f t="shared" si="13"/>
        <v>1900</v>
      </c>
    </row>
    <row r="858" spans="1:11" ht="18" customHeight="1" x14ac:dyDescent="0.25">
      <c r="A858" s="40"/>
      <c r="B858" s="40"/>
      <c r="C858" s="40"/>
      <c r="D858" s="40"/>
      <c r="E858" s="41"/>
      <c r="F858" s="41"/>
      <c r="G858" s="40"/>
      <c r="H858" s="40"/>
      <c r="I858" s="40"/>
      <c r="J858" s="40"/>
      <c r="K858" s="40">
        <f t="shared" si="13"/>
        <v>1900</v>
      </c>
    </row>
    <row r="859" spans="1:11" ht="18" customHeight="1" x14ac:dyDescent="0.25">
      <c r="A859" s="42"/>
      <c r="B859" s="42"/>
      <c r="C859" s="42"/>
      <c r="D859" s="42"/>
      <c r="E859" s="43"/>
      <c r="F859" s="43"/>
      <c r="G859" s="42"/>
      <c r="H859" s="42"/>
      <c r="I859" s="42"/>
      <c r="J859" s="42"/>
      <c r="K859" s="42">
        <f t="shared" si="13"/>
        <v>1900</v>
      </c>
    </row>
    <row r="860" spans="1:11" ht="18" customHeight="1" x14ac:dyDescent="0.25">
      <c r="A860" s="40"/>
      <c r="B860" s="40"/>
      <c r="C860" s="40"/>
      <c r="D860" s="40"/>
      <c r="E860" s="41"/>
      <c r="F860" s="41"/>
      <c r="G860" s="40"/>
      <c r="H860" s="40"/>
      <c r="I860" s="40"/>
      <c r="J860" s="40"/>
      <c r="K860" s="40">
        <f t="shared" si="13"/>
        <v>1900</v>
      </c>
    </row>
    <row r="861" spans="1:11" ht="18" customHeight="1" x14ac:dyDescent="0.25">
      <c r="A861" s="42"/>
      <c r="B861" s="42"/>
      <c r="C861" s="42"/>
      <c r="D861" s="42"/>
      <c r="E861" s="43"/>
      <c r="F861" s="43"/>
      <c r="G861" s="42"/>
      <c r="H861" s="42"/>
      <c r="I861" s="42"/>
      <c r="J861" s="42"/>
      <c r="K861" s="42">
        <f t="shared" si="13"/>
        <v>1900</v>
      </c>
    </row>
    <row r="862" spans="1:11" ht="18" customHeight="1" x14ac:dyDescent="0.25">
      <c r="A862" s="40"/>
      <c r="B862" s="40"/>
      <c r="C862" s="40"/>
      <c r="D862" s="40"/>
      <c r="E862" s="41"/>
      <c r="F862" s="41"/>
      <c r="G862" s="40"/>
      <c r="H862" s="40"/>
      <c r="I862" s="40"/>
      <c r="J862" s="40"/>
      <c r="K862" s="40">
        <f t="shared" si="13"/>
        <v>1900</v>
      </c>
    </row>
    <row r="863" spans="1:11" ht="18" customHeight="1" x14ac:dyDescent="0.25">
      <c r="A863" s="42"/>
      <c r="B863" s="42"/>
      <c r="C863" s="42"/>
      <c r="D863" s="42"/>
      <c r="E863" s="43"/>
      <c r="F863" s="43"/>
      <c r="G863" s="42"/>
      <c r="H863" s="42"/>
      <c r="I863" s="42"/>
      <c r="J863" s="42"/>
      <c r="K863" s="42">
        <f t="shared" si="13"/>
        <v>1900</v>
      </c>
    </row>
    <row r="864" spans="1:11" ht="18" customHeight="1" x14ac:dyDescent="0.25">
      <c r="A864" s="40"/>
      <c r="B864" s="40"/>
      <c r="C864" s="40"/>
      <c r="D864" s="40"/>
      <c r="E864" s="41"/>
      <c r="F864" s="41"/>
      <c r="G864" s="40"/>
      <c r="H864" s="40"/>
      <c r="I864" s="40"/>
      <c r="J864" s="40"/>
      <c r="K864" s="40">
        <f t="shared" si="13"/>
        <v>1900</v>
      </c>
    </row>
    <row r="865" spans="1:11" ht="18" customHeight="1" x14ac:dyDescent="0.25">
      <c r="A865" s="42"/>
      <c r="B865" s="42"/>
      <c r="C865" s="42"/>
      <c r="D865" s="42"/>
      <c r="E865" s="43"/>
      <c r="F865" s="43"/>
      <c r="G865" s="42"/>
      <c r="H865" s="42"/>
      <c r="I865" s="42"/>
      <c r="J865" s="42"/>
      <c r="K865" s="42">
        <f t="shared" si="13"/>
        <v>1900</v>
      </c>
    </row>
    <row r="866" spans="1:11" ht="18" customHeight="1" x14ac:dyDescent="0.25">
      <c r="A866" s="40"/>
      <c r="B866" s="40"/>
      <c r="C866" s="40"/>
      <c r="D866" s="40"/>
      <c r="E866" s="41"/>
      <c r="F866" s="41"/>
      <c r="G866" s="40"/>
      <c r="H866" s="40"/>
      <c r="I866" s="40"/>
      <c r="J866" s="40"/>
      <c r="K866" s="40">
        <f t="shared" si="13"/>
        <v>1900</v>
      </c>
    </row>
    <row r="867" spans="1:11" ht="18" customHeight="1" x14ac:dyDescent="0.25">
      <c r="A867" s="42"/>
      <c r="B867" s="42"/>
      <c r="C867" s="42"/>
      <c r="D867" s="42"/>
      <c r="E867" s="43"/>
      <c r="F867" s="43"/>
      <c r="G867" s="42"/>
      <c r="H867" s="42"/>
      <c r="I867" s="42"/>
      <c r="J867" s="42"/>
      <c r="K867" s="42">
        <f t="shared" si="13"/>
        <v>1900</v>
      </c>
    </row>
    <row r="868" spans="1:11" ht="18" customHeight="1" x14ac:dyDescent="0.25">
      <c r="A868" s="40"/>
      <c r="B868" s="40"/>
      <c r="C868" s="40"/>
      <c r="D868" s="40"/>
      <c r="E868" s="41"/>
      <c r="F868" s="41"/>
      <c r="G868" s="40"/>
      <c r="H868" s="40"/>
      <c r="I868" s="40"/>
      <c r="J868" s="40"/>
      <c r="K868" s="40">
        <f t="shared" si="13"/>
        <v>1900</v>
      </c>
    </row>
    <row r="869" spans="1:11" ht="18" customHeight="1" x14ac:dyDescent="0.25">
      <c r="A869" s="42"/>
      <c r="B869" s="42"/>
      <c r="C869" s="42"/>
      <c r="D869" s="42"/>
      <c r="E869" s="43"/>
      <c r="F869" s="43"/>
      <c r="G869" s="42"/>
      <c r="H869" s="42"/>
      <c r="I869" s="42"/>
      <c r="J869" s="42"/>
      <c r="K869" s="42">
        <f t="shared" si="13"/>
        <v>1900</v>
      </c>
    </row>
    <row r="870" spans="1:11" ht="18" customHeight="1" x14ac:dyDescent="0.25">
      <c r="A870" s="40"/>
      <c r="B870" s="40"/>
      <c r="C870" s="40"/>
      <c r="D870" s="40"/>
      <c r="E870" s="41"/>
      <c r="F870" s="41"/>
      <c r="G870" s="40"/>
      <c r="H870" s="40"/>
      <c r="I870" s="40"/>
      <c r="J870" s="40"/>
      <c r="K870" s="40">
        <f t="shared" si="13"/>
        <v>1900</v>
      </c>
    </row>
    <row r="871" spans="1:11" ht="18" customHeight="1" x14ac:dyDescent="0.25">
      <c r="A871" s="42"/>
      <c r="B871" s="42"/>
      <c r="C871" s="42"/>
      <c r="D871" s="42"/>
      <c r="E871" s="43"/>
      <c r="F871" s="43"/>
      <c r="G871" s="42"/>
      <c r="H871" s="42"/>
      <c r="I871" s="42"/>
      <c r="J871" s="42"/>
      <c r="K871" s="42">
        <f t="shared" si="13"/>
        <v>1900</v>
      </c>
    </row>
    <row r="872" spans="1:11" ht="18" customHeight="1" x14ac:dyDescent="0.25">
      <c r="A872" s="40"/>
      <c r="B872" s="40"/>
      <c r="C872" s="40"/>
      <c r="D872" s="40"/>
      <c r="E872" s="41"/>
      <c r="F872" s="41"/>
      <c r="G872" s="40"/>
      <c r="H872" s="40"/>
      <c r="I872" s="40"/>
      <c r="J872" s="40"/>
      <c r="K872" s="40">
        <f t="shared" si="13"/>
        <v>1900</v>
      </c>
    </row>
    <row r="873" spans="1:11" ht="18" customHeight="1" x14ac:dyDescent="0.25">
      <c r="A873" s="42"/>
      <c r="B873" s="42"/>
      <c r="C873" s="42"/>
      <c r="D873" s="42"/>
      <c r="E873" s="43"/>
      <c r="F873" s="43"/>
      <c r="G873" s="42"/>
      <c r="H873" s="42"/>
      <c r="I873" s="42"/>
      <c r="J873" s="42"/>
      <c r="K873" s="42">
        <f t="shared" si="13"/>
        <v>1900</v>
      </c>
    </row>
    <row r="874" spans="1:11" ht="18" customHeight="1" x14ac:dyDescent="0.25">
      <c r="A874" s="40"/>
      <c r="B874" s="40"/>
      <c r="C874" s="40"/>
      <c r="D874" s="40"/>
      <c r="E874" s="41"/>
      <c r="F874" s="41"/>
      <c r="G874" s="40"/>
      <c r="H874" s="40"/>
      <c r="I874" s="40"/>
      <c r="J874" s="40"/>
      <c r="K874" s="40">
        <f t="shared" si="13"/>
        <v>1900</v>
      </c>
    </row>
    <row r="875" spans="1:11" ht="18" customHeight="1" x14ac:dyDescent="0.25">
      <c r="A875" s="42"/>
      <c r="B875" s="42"/>
      <c r="C875" s="42"/>
      <c r="D875" s="42"/>
      <c r="E875" s="43"/>
      <c r="F875" s="43"/>
      <c r="G875" s="42"/>
      <c r="H875" s="42"/>
      <c r="I875" s="42"/>
      <c r="J875" s="42"/>
      <c r="K875" s="42">
        <f t="shared" si="13"/>
        <v>1900</v>
      </c>
    </row>
    <row r="876" spans="1:11" ht="18" customHeight="1" x14ac:dyDescent="0.25">
      <c r="A876" s="40"/>
      <c r="B876" s="40"/>
      <c r="C876" s="40"/>
      <c r="D876" s="40"/>
      <c r="E876" s="41"/>
      <c r="F876" s="41"/>
      <c r="G876" s="40"/>
      <c r="H876" s="40"/>
      <c r="I876" s="40"/>
      <c r="J876" s="40"/>
      <c r="K876" s="40">
        <f t="shared" si="13"/>
        <v>1900</v>
      </c>
    </row>
    <row r="877" spans="1:11" ht="18" customHeight="1" x14ac:dyDescent="0.25">
      <c r="A877" s="42"/>
      <c r="B877" s="42"/>
      <c r="C877" s="42"/>
      <c r="D877" s="42"/>
      <c r="E877" s="43"/>
      <c r="F877" s="43"/>
      <c r="G877" s="42"/>
      <c r="H877" s="42"/>
      <c r="I877" s="42"/>
      <c r="J877" s="42"/>
      <c r="K877" s="42">
        <f t="shared" si="13"/>
        <v>1900</v>
      </c>
    </row>
    <row r="878" spans="1:11" ht="18" customHeight="1" x14ac:dyDescent="0.25">
      <c r="A878" s="40"/>
      <c r="B878" s="40"/>
      <c r="C878" s="40"/>
      <c r="D878" s="40"/>
      <c r="E878" s="41"/>
      <c r="F878" s="41"/>
      <c r="G878" s="40"/>
      <c r="H878" s="40"/>
      <c r="I878" s="40"/>
      <c r="J878" s="40"/>
      <c r="K878" s="40">
        <f t="shared" si="13"/>
        <v>1900</v>
      </c>
    </row>
    <row r="879" spans="1:11" ht="18" customHeight="1" x14ac:dyDescent="0.25">
      <c r="A879" s="42"/>
      <c r="B879" s="42"/>
      <c r="C879" s="42"/>
      <c r="D879" s="42"/>
      <c r="E879" s="43"/>
      <c r="F879" s="43"/>
      <c r="G879" s="42"/>
      <c r="H879" s="42"/>
      <c r="I879" s="42"/>
      <c r="J879" s="42"/>
      <c r="K879" s="42">
        <f t="shared" si="13"/>
        <v>1900</v>
      </c>
    </row>
    <row r="880" spans="1:11" ht="18" customHeight="1" x14ac:dyDescent="0.25">
      <c r="A880" s="40"/>
      <c r="B880" s="40"/>
      <c r="C880" s="40"/>
      <c r="D880" s="40"/>
      <c r="E880" s="41"/>
      <c r="F880" s="41"/>
      <c r="G880" s="40"/>
      <c r="H880" s="40"/>
      <c r="I880" s="40"/>
      <c r="J880" s="40"/>
      <c r="K880" s="40">
        <f t="shared" si="13"/>
        <v>1900</v>
      </c>
    </row>
    <row r="881" spans="1:11" ht="18" customHeight="1" x14ac:dyDescent="0.25">
      <c r="A881" s="42"/>
      <c r="B881" s="42"/>
      <c r="C881" s="42"/>
      <c r="D881" s="42"/>
      <c r="E881" s="43"/>
      <c r="F881" s="43"/>
      <c r="G881" s="42"/>
      <c r="H881" s="42"/>
      <c r="I881" s="42"/>
      <c r="J881" s="42"/>
      <c r="K881" s="42">
        <f t="shared" si="13"/>
        <v>1900</v>
      </c>
    </row>
    <row r="882" spans="1:11" ht="18" customHeight="1" x14ac:dyDescent="0.25">
      <c r="A882" s="40"/>
      <c r="B882" s="40"/>
      <c r="C882" s="40"/>
      <c r="D882" s="40"/>
      <c r="E882" s="41"/>
      <c r="F882" s="41"/>
      <c r="G882" s="40"/>
      <c r="H882" s="40"/>
      <c r="I882" s="40"/>
      <c r="J882" s="40"/>
      <c r="K882" s="40">
        <f t="shared" si="13"/>
        <v>1900</v>
      </c>
    </row>
    <row r="883" spans="1:11" ht="18" customHeight="1" x14ac:dyDescent="0.25">
      <c r="A883" s="42"/>
      <c r="B883" s="42"/>
      <c r="C883" s="42"/>
      <c r="D883" s="42"/>
      <c r="E883" s="43"/>
      <c r="F883" s="43"/>
      <c r="G883" s="42"/>
      <c r="H883" s="42"/>
      <c r="I883" s="42"/>
      <c r="J883" s="42"/>
      <c r="K883" s="42">
        <f t="shared" si="13"/>
        <v>1900</v>
      </c>
    </row>
    <row r="884" spans="1:11" ht="18" customHeight="1" x14ac:dyDescent="0.25">
      <c r="A884" s="40"/>
      <c r="B884" s="40"/>
      <c r="C884" s="40"/>
      <c r="D884" s="40"/>
      <c r="E884" s="41"/>
      <c r="F884" s="41"/>
      <c r="G884" s="40"/>
      <c r="H884" s="40"/>
      <c r="I884" s="40"/>
      <c r="J884" s="40"/>
      <c r="K884" s="40">
        <f t="shared" si="13"/>
        <v>1900</v>
      </c>
    </row>
    <row r="885" spans="1:11" ht="18" customHeight="1" x14ac:dyDescent="0.25">
      <c r="A885" s="42"/>
      <c r="B885" s="42"/>
      <c r="C885" s="42"/>
      <c r="D885" s="42"/>
      <c r="E885" s="43"/>
      <c r="F885" s="43"/>
      <c r="G885" s="42"/>
      <c r="H885" s="42"/>
      <c r="I885" s="42"/>
      <c r="J885" s="42"/>
      <c r="K885" s="42">
        <f t="shared" si="13"/>
        <v>1900</v>
      </c>
    </row>
    <row r="886" spans="1:11" ht="18" customHeight="1" x14ac:dyDescent="0.25">
      <c r="A886" s="40"/>
      <c r="B886" s="40"/>
      <c r="C886" s="40"/>
      <c r="D886" s="40"/>
      <c r="E886" s="41"/>
      <c r="F886" s="41"/>
      <c r="G886" s="40"/>
      <c r="H886" s="40"/>
      <c r="I886" s="40"/>
      <c r="J886" s="40"/>
      <c r="K886" s="40">
        <f t="shared" si="13"/>
        <v>1900</v>
      </c>
    </row>
    <row r="887" spans="1:11" ht="18" customHeight="1" x14ac:dyDescent="0.25">
      <c r="A887" s="42"/>
      <c r="B887" s="42"/>
      <c r="C887" s="42"/>
      <c r="D887" s="42"/>
      <c r="E887" s="43"/>
      <c r="F887" s="43"/>
      <c r="G887" s="42"/>
      <c r="H887" s="42"/>
      <c r="I887" s="42"/>
      <c r="J887" s="42"/>
      <c r="K887" s="42">
        <f t="shared" si="13"/>
        <v>1900</v>
      </c>
    </row>
    <row r="888" spans="1:11" ht="18" customHeight="1" x14ac:dyDescent="0.25">
      <c r="A888" s="40"/>
      <c r="B888" s="40"/>
      <c r="C888" s="40"/>
      <c r="D888" s="40"/>
      <c r="E888" s="41"/>
      <c r="F888" s="41"/>
      <c r="G888" s="40"/>
      <c r="H888" s="40"/>
      <c r="I888" s="40"/>
      <c r="J888" s="40"/>
      <c r="K888" s="40">
        <f t="shared" si="13"/>
        <v>1900</v>
      </c>
    </row>
    <row r="889" spans="1:11" ht="18" customHeight="1" x14ac:dyDescent="0.25">
      <c r="A889" s="42"/>
      <c r="B889" s="42"/>
      <c r="C889" s="42"/>
      <c r="D889" s="42"/>
      <c r="E889" s="43"/>
      <c r="F889" s="43"/>
      <c r="G889" s="42"/>
      <c r="H889" s="42"/>
      <c r="I889" s="42"/>
      <c r="J889" s="42"/>
      <c r="K889" s="42">
        <f t="shared" si="13"/>
        <v>1900</v>
      </c>
    </row>
    <row r="890" spans="1:11" ht="18" customHeight="1" x14ac:dyDescent="0.25">
      <c r="A890" s="40"/>
      <c r="B890" s="40"/>
      <c r="C890" s="40"/>
      <c r="D890" s="40"/>
      <c r="E890" s="41"/>
      <c r="F890" s="41"/>
      <c r="G890" s="40"/>
      <c r="H890" s="40"/>
      <c r="I890" s="40"/>
      <c r="J890" s="40"/>
      <c r="K890" s="40">
        <f t="shared" si="13"/>
        <v>1900</v>
      </c>
    </row>
    <row r="891" spans="1:11" ht="18" customHeight="1" x14ac:dyDescent="0.25">
      <c r="A891" s="42"/>
      <c r="B891" s="42"/>
      <c r="C891" s="42"/>
      <c r="D891" s="42"/>
      <c r="E891" s="43"/>
      <c r="F891" s="43"/>
      <c r="G891" s="42"/>
      <c r="H891" s="42"/>
      <c r="I891" s="42"/>
      <c r="J891" s="42"/>
      <c r="K891" s="42">
        <f t="shared" si="13"/>
        <v>1900</v>
      </c>
    </row>
    <row r="892" spans="1:11" ht="18" customHeight="1" x14ac:dyDescent="0.25">
      <c r="A892" s="40"/>
      <c r="B892" s="40"/>
      <c r="C892" s="40"/>
      <c r="D892" s="40"/>
      <c r="E892" s="41"/>
      <c r="F892" s="41"/>
      <c r="G892" s="40"/>
      <c r="H892" s="40"/>
      <c r="I892" s="40"/>
      <c r="J892" s="40"/>
      <c r="K892" s="40">
        <f t="shared" si="13"/>
        <v>1900</v>
      </c>
    </row>
    <row r="893" spans="1:11" ht="18" customHeight="1" x14ac:dyDescent="0.25">
      <c r="A893" s="42"/>
      <c r="B893" s="42"/>
      <c r="C893" s="42"/>
      <c r="D893" s="42"/>
      <c r="E893" s="43"/>
      <c r="F893" s="43"/>
      <c r="G893" s="42"/>
      <c r="H893" s="42"/>
      <c r="I893" s="42"/>
      <c r="J893" s="42"/>
      <c r="K893" s="42">
        <f t="shared" si="13"/>
        <v>1900</v>
      </c>
    </row>
    <row r="894" spans="1:11" ht="18" customHeight="1" x14ac:dyDescent="0.25">
      <c r="A894" s="40"/>
      <c r="B894" s="40"/>
      <c r="C894" s="40"/>
      <c r="D894" s="40"/>
      <c r="E894" s="41"/>
      <c r="F894" s="41"/>
      <c r="G894" s="40"/>
      <c r="H894" s="40"/>
      <c r="I894" s="40"/>
      <c r="J894" s="40"/>
      <c r="K894" s="40">
        <f t="shared" si="13"/>
        <v>1900</v>
      </c>
    </row>
    <row r="895" spans="1:11" ht="18" customHeight="1" x14ac:dyDescent="0.25">
      <c r="A895" s="42"/>
      <c r="B895" s="42"/>
      <c r="C895" s="42"/>
      <c r="D895" s="42"/>
      <c r="E895" s="43"/>
      <c r="F895" s="43"/>
      <c r="G895" s="42"/>
      <c r="H895" s="42"/>
      <c r="I895" s="42"/>
      <c r="J895" s="42"/>
      <c r="K895" s="42">
        <f t="shared" si="13"/>
        <v>1900</v>
      </c>
    </row>
    <row r="896" spans="1:11" ht="18" customHeight="1" x14ac:dyDescent="0.25">
      <c r="A896" s="40"/>
      <c r="B896" s="40"/>
      <c r="C896" s="40"/>
      <c r="D896" s="40"/>
      <c r="E896" s="41"/>
      <c r="F896" s="41"/>
      <c r="G896" s="40"/>
      <c r="H896" s="40"/>
      <c r="I896" s="40"/>
      <c r="J896" s="40"/>
      <c r="K896" s="40">
        <f t="shared" si="13"/>
        <v>1900</v>
      </c>
    </row>
    <row r="897" spans="1:11" ht="18" customHeight="1" x14ac:dyDescent="0.25">
      <c r="A897" s="42"/>
      <c r="B897" s="42"/>
      <c r="C897" s="42"/>
      <c r="D897" s="42"/>
      <c r="E897" s="43"/>
      <c r="F897" s="43"/>
      <c r="G897" s="42"/>
      <c r="H897" s="42"/>
      <c r="I897" s="42"/>
      <c r="J897" s="42"/>
      <c r="K897" s="42">
        <f t="shared" si="13"/>
        <v>1900</v>
      </c>
    </row>
    <row r="898" spans="1:11" ht="18" customHeight="1" x14ac:dyDescent="0.25">
      <c r="A898" s="40"/>
      <c r="B898" s="40"/>
      <c r="C898" s="40"/>
      <c r="D898" s="40"/>
      <c r="E898" s="41"/>
      <c r="F898" s="41"/>
      <c r="G898" s="40"/>
      <c r="H898" s="40"/>
      <c r="I898" s="40"/>
      <c r="J898" s="40"/>
      <c r="K898" s="40">
        <f t="shared" si="13"/>
        <v>1900</v>
      </c>
    </row>
    <row r="899" spans="1:11" ht="18" customHeight="1" x14ac:dyDescent="0.25">
      <c r="A899" s="42"/>
      <c r="B899" s="42"/>
      <c r="C899" s="42"/>
      <c r="D899" s="42"/>
      <c r="E899" s="43"/>
      <c r="F899" s="43"/>
      <c r="G899" s="42"/>
      <c r="H899" s="42"/>
      <c r="I899" s="42"/>
      <c r="J899" s="42"/>
      <c r="K899" s="42">
        <f t="shared" si="13"/>
        <v>1900</v>
      </c>
    </row>
    <row r="900" spans="1:11" ht="18" customHeight="1" x14ac:dyDescent="0.25">
      <c r="A900" s="40"/>
      <c r="B900" s="40"/>
      <c r="C900" s="40"/>
      <c r="D900" s="40"/>
      <c r="E900" s="41"/>
      <c r="F900" s="41"/>
      <c r="G900" s="40"/>
      <c r="H900" s="40"/>
      <c r="I900" s="40"/>
      <c r="J900" s="40"/>
      <c r="K900" s="40">
        <f t="shared" ref="K900:K963" si="14">IFERROR(YEAR(D900),"")</f>
        <v>1900</v>
      </c>
    </row>
    <row r="901" spans="1:11" ht="18" customHeight="1" x14ac:dyDescent="0.25">
      <c r="A901" s="42"/>
      <c r="B901" s="42"/>
      <c r="C901" s="42"/>
      <c r="D901" s="42"/>
      <c r="E901" s="43"/>
      <c r="F901" s="43"/>
      <c r="G901" s="42"/>
      <c r="H901" s="42"/>
      <c r="I901" s="42"/>
      <c r="J901" s="42"/>
      <c r="K901" s="42">
        <f t="shared" si="14"/>
        <v>1900</v>
      </c>
    </row>
    <row r="902" spans="1:11" ht="18" customHeight="1" x14ac:dyDescent="0.25">
      <c r="A902" s="40"/>
      <c r="B902" s="40"/>
      <c r="C902" s="40"/>
      <c r="D902" s="40"/>
      <c r="E902" s="41"/>
      <c r="F902" s="41"/>
      <c r="G902" s="40"/>
      <c r="H902" s="40"/>
      <c r="I902" s="40"/>
      <c r="J902" s="40"/>
      <c r="K902" s="40">
        <f t="shared" si="14"/>
        <v>1900</v>
      </c>
    </row>
    <row r="903" spans="1:11" ht="18" customHeight="1" x14ac:dyDescent="0.25">
      <c r="A903" s="42"/>
      <c r="B903" s="42"/>
      <c r="C903" s="42"/>
      <c r="D903" s="42"/>
      <c r="E903" s="43"/>
      <c r="F903" s="43"/>
      <c r="G903" s="42"/>
      <c r="H903" s="42"/>
      <c r="I903" s="42"/>
      <c r="J903" s="42"/>
      <c r="K903" s="42">
        <f t="shared" si="14"/>
        <v>1900</v>
      </c>
    </row>
    <row r="904" spans="1:11" ht="18" customHeight="1" x14ac:dyDescent="0.25">
      <c r="A904" s="40"/>
      <c r="B904" s="40"/>
      <c r="C904" s="40"/>
      <c r="D904" s="40"/>
      <c r="E904" s="41"/>
      <c r="F904" s="41"/>
      <c r="G904" s="40"/>
      <c r="H904" s="40"/>
      <c r="I904" s="40"/>
      <c r="J904" s="40"/>
      <c r="K904" s="40">
        <f t="shared" si="14"/>
        <v>1900</v>
      </c>
    </row>
    <row r="905" spans="1:11" ht="18" customHeight="1" x14ac:dyDescent="0.25">
      <c r="A905" s="42"/>
      <c r="B905" s="42"/>
      <c r="C905" s="42"/>
      <c r="D905" s="42"/>
      <c r="E905" s="43"/>
      <c r="F905" s="43"/>
      <c r="G905" s="42"/>
      <c r="H905" s="42"/>
      <c r="I905" s="42"/>
      <c r="J905" s="42"/>
      <c r="K905" s="42">
        <f t="shared" si="14"/>
        <v>1900</v>
      </c>
    </row>
    <row r="906" spans="1:11" ht="18" customHeight="1" x14ac:dyDescent="0.25">
      <c r="A906" s="40"/>
      <c r="B906" s="40"/>
      <c r="C906" s="40"/>
      <c r="D906" s="40"/>
      <c r="E906" s="41"/>
      <c r="F906" s="41"/>
      <c r="G906" s="40"/>
      <c r="H906" s="40"/>
      <c r="I906" s="40"/>
      <c r="J906" s="40"/>
      <c r="K906" s="40">
        <f t="shared" si="14"/>
        <v>1900</v>
      </c>
    </row>
    <row r="907" spans="1:11" ht="18" customHeight="1" x14ac:dyDescent="0.25">
      <c r="A907" s="42"/>
      <c r="B907" s="42"/>
      <c r="C907" s="42"/>
      <c r="D907" s="42"/>
      <c r="E907" s="43"/>
      <c r="F907" s="43"/>
      <c r="G907" s="42"/>
      <c r="H907" s="42"/>
      <c r="I907" s="42"/>
      <c r="J907" s="42"/>
      <c r="K907" s="42">
        <f t="shared" si="14"/>
        <v>1900</v>
      </c>
    </row>
    <row r="908" spans="1:11" ht="18" customHeight="1" x14ac:dyDescent="0.25">
      <c r="A908" s="40"/>
      <c r="B908" s="40"/>
      <c r="C908" s="40"/>
      <c r="D908" s="40"/>
      <c r="E908" s="41"/>
      <c r="F908" s="41"/>
      <c r="G908" s="40"/>
      <c r="H908" s="40"/>
      <c r="I908" s="40"/>
      <c r="J908" s="40"/>
      <c r="K908" s="40">
        <f t="shared" si="14"/>
        <v>1900</v>
      </c>
    </row>
    <row r="909" spans="1:11" ht="18" customHeight="1" x14ac:dyDescent="0.25">
      <c r="A909" s="42"/>
      <c r="B909" s="42"/>
      <c r="C909" s="42"/>
      <c r="D909" s="42"/>
      <c r="E909" s="43"/>
      <c r="F909" s="43"/>
      <c r="G909" s="42"/>
      <c r="H909" s="42"/>
      <c r="I909" s="42"/>
      <c r="J909" s="42"/>
      <c r="K909" s="42">
        <f t="shared" si="14"/>
        <v>1900</v>
      </c>
    </row>
    <row r="910" spans="1:11" ht="18" customHeight="1" x14ac:dyDescent="0.25">
      <c r="A910" s="40"/>
      <c r="B910" s="40"/>
      <c r="C910" s="40"/>
      <c r="D910" s="40"/>
      <c r="E910" s="41"/>
      <c r="F910" s="41"/>
      <c r="G910" s="40"/>
      <c r="H910" s="40"/>
      <c r="I910" s="40"/>
      <c r="J910" s="40"/>
      <c r="K910" s="40">
        <f t="shared" si="14"/>
        <v>1900</v>
      </c>
    </row>
    <row r="911" spans="1:11" ht="18" customHeight="1" x14ac:dyDescent="0.25">
      <c r="A911" s="42"/>
      <c r="B911" s="42"/>
      <c r="C911" s="42"/>
      <c r="D911" s="42"/>
      <c r="E911" s="43"/>
      <c r="F911" s="43"/>
      <c r="G911" s="42"/>
      <c r="H911" s="42"/>
      <c r="I911" s="42"/>
      <c r="J911" s="42"/>
      <c r="K911" s="42">
        <f t="shared" si="14"/>
        <v>1900</v>
      </c>
    </row>
    <row r="912" spans="1:11" ht="18" customHeight="1" x14ac:dyDescent="0.25">
      <c r="A912" s="40"/>
      <c r="B912" s="40"/>
      <c r="C912" s="40"/>
      <c r="D912" s="40"/>
      <c r="E912" s="41"/>
      <c r="F912" s="41"/>
      <c r="G912" s="40"/>
      <c r="H912" s="40"/>
      <c r="I912" s="40"/>
      <c r="J912" s="40"/>
      <c r="K912" s="40">
        <f t="shared" si="14"/>
        <v>1900</v>
      </c>
    </row>
    <row r="913" spans="1:11" ht="18" customHeight="1" x14ac:dyDescent="0.25">
      <c r="A913" s="42"/>
      <c r="B913" s="42"/>
      <c r="C913" s="42"/>
      <c r="D913" s="42"/>
      <c r="E913" s="43"/>
      <c r="F913" s="43"/>
      <c r="G913" s="42"/>
      <c r="H913" s="42"/>
      <c r="I913" s="42"/>
      <c r="J913" s="42"/>
      <c r="K913" s="42">
        <f t="shared" si="14"/>
        <v>1900</v>
      </c>
    </row>
    <row r="914" spans="1:11" ht="18" customHeight="1" x14ac:dyDescent="0.25">
      <c r="A914" s="40"/>
      <c r="B914" s="40"/>
      <c r="C914" s="40"/>
      <c r="D914" s="40"/>
      <c r="E914" s="41"/>
      <c r="F914" s="41"/>
      <c r="G914" s="40"/>
      <c r="H914" s="40"/>
      <c r="I914" s="40"/>
      <c r="J914" s="40"/>
      <c r="K914" s="40">
        <f t="shared" si="14"/>
        <v>1900</v>
      </c>
    </row>
    <row r="915" spans="1:11" ht="18" customHeight="1" x14ac:dyDescent="0.25">
      <c r="A915" s="42"/>
      <c r="B915" s="42"/>
      <c r="C915" s="42"/>
      <c r="D915" s="42"/>
      <c r="E915" s="43"/>
      <c r="F915" s="43"/>
      <c r="G915" s="42"/>
      <c r="H915" s="42"/>
      <c r="I915" s="42"/>
      <c r="J915" s="42"/>
      <c r="K915" s="42">
        <f t="shared" si="14"/>
        <v>1900</v>
      </c>
    </row>
    <row r="916" spans="1:11" ht="18" customHeight="1" x14ac:dyDescent="0.25">
      <c r="A916" s="40"/>
      <c r="B916" s="40"/>
      <c r="C916" s="40"/>
      <c r="D916" s="40"/>
      <c r="E916" s="41"/>
      <c r="F916" s="41"/>
      <c r="G916" s="40"/>
      <c r="H916" s="40"/>
      <c r="I916" s="40"/>
      <c r="J916" s="40"/>
      <c r="K916" s="40">
        <f t="shared" si="14"/>
        <v>1900</v>
      </c>
    </row>
    <row r="917" spans="1:11" ht="18" customHeight="1" x14ac:dyDescent="0.25">
      <c r="A917" s="42"/>
      <c r="B917" s="42"/>
      <c r="C917" s="42"/>
      <c r="D917" s="42"/>
      <c r="E917" s="43"/>
      <c r="F917" s="43"/>
      <c r="G917" s="42"/>
      <c r="H917" s="42"/>
      <c r="I917" s="42"/>
      <c r="J917" s="42"/>
      <c r="K917" s="42">
        <f t="shared" si="14"/>
        <v>1900</v>
      </c>
    </row>
    <row r="918" spans="1:11" ht="18" customHeight="1" x14ac:dyDescent="0.25">
      <c r="A918" s="40"/>
      <c r="B918" s="40"/>
      <c r="C918" s="40"/>
      <c r="D918" s="40"/>
      <c r="E918" s="41"/>
      <c r="F918" s="41"/>
      <c r="G918" s="40"/>
      <c r="H918" s="40"/>
      <c r="I918" s="40"/>
      <c r="J918" s="40"/>
      <c r="K918" s="40">
        <f t="shared" si="14"/>
        <v>1900</v>
      </c>
    </row>
    <row r="919" spans="1:11" ht="18" customHeight="1" x14ac:dyDescent="0.25">
      <c r="A919" s="42"/>
      <c r="B919" s="42"/>
      <c r="C919" s="42"/>
      <c r="D919" s="42"/>
      <c r="E919" s="43"/>
      <c r="F919" s="43"/>
      <c r="G919" s="42"/>
      <c r="H919" s="42"/>
      <c r="I919" s="42"/>
      <c r="J919" s="42"/>
      <c r="K919" s="42">
        <f t="shared" si="14"/>
        <v>1900</v>
      </c>
    </row>
    <row r="920" spans="1:11" ht="18" customHeight="1" x14ac:dyDescent="0.25">
      <c r="A920" s="40"/>
      <c r="B920" s="40"/>
      <c r="C920" s="40"/>
      <c r="D920" s="40"/>
      <c r="E920" s="41"/>
      <c r="F920" s="41"/>
      <c r="G920" s="40"/>
      <c r="H920" s="40"/>
      <c r="I920" s="40"/>
      <c r="J920" s="40"/>
      <c r="K920" s="40">
        <f t="shared" si="14"/>
        <v>1900</v>
      </c>
    </row>
    <row r="921" spans="1:11" ht="18" customHeight="1" x14ac:dyDescent="0.25">
      <c r="A921" s="42"/>
      <c r="B921" s="42"/>
      <c r="C921" s="42"/>
      <c r="D921" s="42"/>
      <c r="E921" s="43"/>
      <c r="F921" s="43"/>
      <c r="G921" s="42"/>
      <c r="H921" s="42"/>
      <c r="I921" s="42"/>
      <c r="J921" s="42"/>
      <c r="K921" s="42">
        <f t="shared" si="14"/>
        <v>1900</v>
      </c>
    </row>
    <row r="922" spans="1:11" ht="18" customHeight="1" x14ac:dyDescent="0.25">
      <c r="A922" s="40"/>
      <c r="B922" s="40"/>
      <c r="C922" s="40"/>
      <c r="D922" s="40"/>
      <c r="E922" s="41"/>
      <c r="F922" s="41"/>
      <c r="G922" s="40"/>
      <c r="H922" s="40"/>
      <c r="I922" s="40"/>
      <c r="J922" s="40"/>
      <c r="K922" s="40">
        <f t="shared" si="14"/>
        <v>1900</v>
      </c>
    </row>
    <row r="923" spans="1:11" ht="18" customHeight="1" x14ac:dyDescent="0.25">
      <c r="A923" s="42"/>
      <c r="B923" s="42"/>
      <c r="C923" s="42"/>
      <c r="D923" s="42"/>
      <c r="E923" s="43"/>
      <c r="F923" s="43"/>
      <c r="G923" s="42"/>
      <c r="H923" s="42"/>
      <c r="I923" s="42"/>
      <c r="J923" s="42"/>
      <c r="K923" s="42">
        <f t="shared" si="14"/>
        <v>1900</v>
      </c>
    </row>
    <row r="924" spans="1:11" ht="18" customHeight="1" x14ac:dyDescent="0.25">
      <c r="A924" s="40"/>
      <c r="B924" s="40"/>
      <c r="C924" s="40"/>
      <c r="D924" s="40"/>
      <c r="E924" s="41"/>
      <c r="F924" s="41"/>
      <c r="G924" s="40"/>
      <c r="H924" s="40"/>
      <c r="I924" s="40"/>
      <c r="J924" s="40"/>
      <c r="K924" s="40">
        <f t="shared" si="14"/>
        <v>1900</v>
      </c>
    </row>
    <row r="925" spans="1:11" ht="18" customHeight="1" x14ac:dyDescent="0.25">
      <c r="A925" s="42"/>
      <c r="B925" s="42"/>
      <c r="C925" s="42"/>
      <c r="D925" s="42"/>
      <c r="E925" s="43"/>
      <c r="F925" s="43"/>
      <c r="G925" s="42"/>
      <c r="H925" s="42"/>
      <c r="I925" s="42"/>
      <c r="J925" s="42"/>
      <c r="K925" s="42">
        <f t="shared" si="14"/>
        <v>1900</v>
      </c>
    </row>
    <row r="926" spans="1:11" ht="18" customHeight="1" x14ac:dyDescent="0.25">
      <c r="A926" s="40"/>
      <c r="B926" s="40"/>
      <c r="C926" s="40"/>
      <c r="D926" s="40"/>
      <c r="E926" s="41"/>
      <c r="F926" s="41"/>
      <c r="G926" s="40"/>
      <c r="H926" s="40"/>
      <c r="I926" s="40"/>
      <c r="J926" s="40"/>
      <c r="K926" s="40">
        <f t="shared" si="14"/>
        <v>1900</v>
      </c>
    </row>
    <row r="927" spans="1:11" ht="18" customHeight="1" x14ac:dyDescent="0.25">
      <c r="A927" s="42"/>
      <c r="B927" s="42"/>
      <c r="C927" s="42"/>
      <c r="D927" s="42"/>
      <c r="E927" s="43"/>
      <c r="F927" s="43"/>
      <c r="G927" s="42"/>
      <c r="H927" s="42"/>
      <c r="I927" s="42"/>
      <c r="J927" s="42"/>
      <c r="K927" s="42">
        <f t="shared" si="14"/>
        <v>1900</v>
      </c>
    </row>
    <row r="928" spans="1:11" ht="18" customHeight="1" x14ac:dyDescent="0.25">
      <c r="A928" s="40"/>
      <c r="B928" s="40"/>
      <c r="C928" s="40"/>
      <c r="D928" s="40"/>
      <c r="E928" s="41"/>
      <c r="F928" s="41"/>
      <c r="G928" s="40"/>
      <c r="H928" s="40"/>
      <c r="I928" s="40"/>
      <c r="J928" s="40"/>
      <c r="K928" s="40">
        <f t="shared" si="14"/>
        <v>1900</v>
      </c>
    </row>
    <row r="929" spans="1:11" ht="18" customHeight="1" x14ac:dyDescent="0.25">
      <c r="A929" s="42"/>
      <c r="B929" s="42"/>
      <c r="C929" s="42"/>
      <c r="D929" s="42"/>
      <c r="E929" s="43"/>
      <c r="F929" s="43"/>
      <c r="G929" s="42"/>
      <c r="H929" s="42"/>
      <c r="I929" s="42"/>
      <c r="J929" s="42"/>
      <c r="K929" s="42">
        <f t="shared" si="14"/>
        <v>1900</v>
      </c>
    </row>
    <row r="930" spans="1:11" ht="18" customHeight="1" x14ac:dyDescent="0.25">
      <c r="A930" s="40"/>
      <c r="B930" s="40"/>
      <c r="C930" s="40"/>
      <c r="D930" s="40"/>
      <c r="E930" s="41"/>
      <c r="F930" s="41"/>
      <c r="G930" s="40"/>
      <c r="H930" s="40"/>
      <c r="I930" s="40"/>
      <c r="J930" s="40"/>
      <c r="K930" s="40">
        <f t="shared" si="14"/>
        <v>1900</v>
      </c>
    </row>
    <row r="931" spans="1:11" ht="18" customHeight="1" x14ac:dyDescent="0.25">
      <c r="A931" s="42"/>
      <c r="B931" s="42"/>
      <c r="C931" s="42"/>
      <c r="D931" s="42"/>
      <c r="E931" s="43"/>
      <c r="F931" s="43"/>
      <c r="G931" s="42"/>
      <c r="H931" s="42"/>
      <c r="I931" s="42"/>
      <c r="J931" s="42"/>
      <c r="K931" s="42">
        <f t="shared" si="14"/>
        <v>1900</v>
      </c>
    </row>
    <row r="932" spans="1:11" ht="18" customHeight="1" x14ac:dyDescent="0.25">
      <c r="A932" s="40"/>
      <c r="B932" s="40"/>
      <c r="C932" s="40"/>
      <c r="D932" s="40"/>
      <c r="E932" s="41"/>
      <c r="F932" s="41"/>
      <c r="G932" s="40"/>
      <c r="H932" s="40"/>
      <c r="I932" s="40"/>
      <c r="J932" s="40"/>
      <c r="K932" s="40">
        <f t="shared" si="14"/>
        <v>1900</v>
      </c>
    </row>
    <row r="933" spans="1:11" ht="18" customHeight="1" x14ac:dyDescent="0.25">
      <c r="A933" s="42"/>
      <c r="B933" s="42"/>
      <c r="C933" s="42"/>
      <c r="D933" s="42"/>
      <c r="E933" s="43"/>
      <c r="F933" s="43"/>
      <c r="G933" s="42"/>
      <c r="H933" s="42"/>
      <c r="I933" s="42"/>
      <c r="J933" s="42"/>
      <c r="K933" s="42">
        <f t="shared" si="14"/>
        <v>1900</v>
      </c>
    </row>
    <row r="934" spans="1:11" ht="18" customHeight="1" x14ac:dyDescent="0.25">
      <c r="A934" s="40"/>
      <c r="B934" s="40"/>
      <c r="C934" s="40"/>
      <c r="D934" s="40"/>
      <c r="E934" s="41"/>
      <c r="F934" s="41"/>
      <c r="G934" s="40"/>
      <c r="H934" s="40"/>
      <c r="I934" s="40"/>
      <c r="J934" s="40"/>
      <c r="K934" s="40">
        <f t="shared" si="14"/>
        <v>1900</v>
      </c>
    </row>
    <row r="935" spans="1:11" ht="18" customHeight="1" x14ac:dyDescent="0.25">
      <c r="A935" s="42"/>
      <c r="B935" s="42"/>
      <c r="C935" s="42"/>
      <c r="D935" s="42"/>
      <c r="E935" s="43"/>
      <c r="F935" s="43"/>
      <c r="G935" s="42"/>
      <c r="H935" s="42"/>
      <c r="I935" s="42"/>
      <c r="J935" s="42"/>
      <c r="K935" s="42">
        <f t="shared" si="14"/>
        <v>1900</v>
      </c>
    </row>
    <row r="936" spans="1:11" ht="18" customHeight="1" x14ac:dyDescent="0.25">
      <c r="A936" s="40"/>
      <c r="B936" s="40"/>
      <c r="C936" s="40"/>
      <c r="D936" s="40"/>
      <c r="E936" s="41"/>
      <c r="F936" s="41"/>
      <c r="G936" s="40"/>
      <c r="H936" s="40"/>
      <c r="I936" s="40"/>
      <c r="J936" s="40"/>
      <c r="K936" s="40">
        <f t="shared" si="14"/>
        <v>1900</v>
      </c>
    </row>
    <row r="937" spans="1:11" ht="18" customHeight="1" x14ac:dyDescent="0.25">
      <c r="A937" s="42"/>
      <c r="B937" s="42"/>
      <c r="C937" s="42"/>
      <c r="D937" s="42"/>
      <c r="E937" s="43"/>
      <c r="F937" s="43"/>
      <c r="G937" s="42"/>
      <c r="H937" s="42"/>
      <c r="I937" s="42"/>
      <c r="J937" s="42"/>
      <c r="K937" s="42">
        <f t="shared" si="14"/>
        <v>1900</v>
      </c>
    </row>
    <row r="938" spans="1:11" ht="18" customHeight="1" x14ac:dyDescent="0.25">
      <c r="A938" s="40"/>
      <c r="B938" s="40"/>
      <c r="C938" s="40"/>
      <c r="D938" s="40"/>
      <c r="E938" s="41"/>
      <c r="F938" s="41"/>
      <c r="G938" s="40"/>
      <c r="H938" s="40"/>
      <c r="I938" s="40"/>
      <c r="J938" s="40"/>
      <c r="K938" s="40">
        <f t="shared" si="14"/>
        <v>1900</v>
      </c>
    </row>
    <row r="939" spans="1:11" ht="18" customHeight="1" x14ac:dyDescent="0.25">
      <c r="A939" s="42"/>
      <c r="B939" s="42"/>
      <c r="C939" s="42"/>
      <c r="D939" s="42"/>
      <c r="E939" s="43"/>
      <c r="F939" s="43"/>
      <c r="G939" s="42"/>
      <c r="H939" s="42"/>
      <c r="I939" s="42"/>
      <c r="J939" s="42"/>
      <c r="K939" s="42">
        <f t="shared" si="14"/>
        <v>1900</v>
      </c>
    </row>
    <row r="940" spans="1:11" ht="18" customHeight="1" x14ac:dyDescent="0.25">
      <c r="A940" s="40"/>
      <c r="B940" s="40"/>
      <c r="C940" s="40"/>
      <c r="D940" s="40"/>
      <c r="E940" s="41"/>
      <c r="F940" s="41"/>
      <c r="G940" s="40"/>
      <c r="H940" s="40"/>
      <c r="I940" s="40"/>
      <c r="J940" s="40"/>
      <c r="K940" s="40">
        <f t="shared" si="14"/>
        <v>1900</v>
      </c>
    </row>
    <row r="941" spans="1:11" ht="18" customHeight="1" x14ac:dyDescent="0.25">
      <c r="A941" s="42"/>
      <c r="B941" s="42"/>
      <c r="C941" s="42"/>
      <c r="D941" s="42"/>
      <c r="E941" s="43"/>
      <c r="F941" s="43"/>
      <c r="G941" s="42"/>
      <c r="H941" s="42"/>
      <c r="I941" s="42"/>
      <c r="J941" s="42"/>
      <c r="K941" s="42">
        <f t="shared" si="14"/>
        <v>1900</v>
      </c>
    </row>
    <row r="942" spans="1:11" ht="18" customHeight="1" x14ac:dyDescent="0.25">
      <c r="A942" s="40"/>
      <c r="B942" s="40"/>
      <c r="C942" s="40"/>
      <c r="D942" s="40"/>
      <c r="E942" s="41"/>
      <c r="F942" s="41"/>
      <c r="G942" s="40"/>
      <c r="H942" s="40"/>
      <c r="I942" s="40"/>
      <c r="J942" s="40"/>
      <c r="K942" s="40">
        <f t="shared" si="14"/>
        <v>1900</v>
      </c>
    </row>
    <row r="943" spans="1:11" ht="18" customHeight="1" x14ac:dyDescent="0.25">
      <c r="A943" s="42"/>
      <c r="B943" s="42"/>
      <c r="C943" s="42"/>
      <c r="D943" s="42"/>
      <c r="E943" s="43"/>
      <c r="F943" s="43"/>
      <c r="G943" s="42"/>
      <c r="H943" s="42"/>
      <c r="I943" s="42"/>
      <c r="J943" s="42"/>
      <c r="K943" s="42">
        <f t="shared" si="14"/>
        <v>1900</v>
      </c>
    </row>
    <row r="944" spans="1:11" ht="18" customHeight="1" x14ac:dyDescent="0.25">
      <c r="A944" s="40"/>
      <c r="B944" s="40"/>
      <c r="C944" s="40"/>
      <c r="D944" s="40"/>
      <c r="E944" s="41"/>
      <c r="F944" s="41"/>
      <c r="G944" s="40"/>
      <c r="H944" s="40"/>
      <c r="I944" s="40"/>
      <c r="J944" s="40"/>
      <c r="K944" s="40">
        <f t="shared" si="14"/>
        <v>1900</v>
      </c>
    </row>
    <row r="945" spans="1:11" ht="18" customHeight="1" x14ac:dyDescent="0.25">
      <c r="A945" s="42"/>
      <c r="B945" s="42"/>
      <c r="C945" s="42"/>
      <c r="D945" s="42"/>
      <c r="E945" s="43"/>
      <c r="F945" s="43"/>
      <c r="G945" s="42"/>
      <c r="H945" s="42"/>
      <c r="I945" s="42"/>
      <c r="J945" s="42"/>
      <c r="K945" s="42">
        <f t="shared" si="14"/>
        <v>1900</v>
      </c>
    </row>
    <row r="946" spans="1:11" ht="18" customHeight="1" x14ac:dyDescent="0.25">
      <c r="A946" s="40"/>
      <c r="B946" s="40"/>
      <c r="C946" s="40"/>
      <c r="D946" s="40"/>
      <c r="E946" s="41"/>
      <c r="F946" s="41"/>
      <c r="G946" s="40"/>
      <c r="H946" s="40"/>
      <c r="I946" s="40"/>
      <c r="J946" s="40"/>
      <c r="K946" s="40">
        <f t="shared" si="14"/>
        <v>1900</v>
      </c>
    </row>
    <row r="947" spans="1:11" ht="18" customHeight="1" x14ac:dyDescent="0.25">
      <c r="A947" s="42"/>
      <c r="B947" s="42"/>
      <c r="C947" s="42"/>
      <c r="D947" s="42"/>
      <c r="E947" s="43"/>
      <c r="F947" s="43"/>
      <c r="G947" s="42"/>
      <c r="H947" s="42"/>
      <c r="I947" s="42"/>
      <c r="J947" s="42"/>
      <c r="K947" s="42">
        <f t="shared" si="14"/>
        <v>1900</v>
      </c>
    </row>
    <row r="948" spans="1:11" ht="18" customHeight="1" x14ac:dyDescent="0.25">
      <c r="A948" s="40"/>
      <c r="B948" s="40"/>
      <c r="C948" s="40"/>
      <c r="D948" s="40"/>
      <c r="E948" s="41"/>
      <c r="F948" s="41"/>
      <c r="G948" s="40"/>
      <c r="H948" s="40"/>
      <c r="I948" s="40"/>
      <c r="J948" s="40"/>
      <c r="K948" s="40">
        <f t="shared" si="14"/>
        <v>1900</v>
      </c>
    </row>
    <row r="949" spans="1:11" ht="18" customHeight="1" x14ac:dyDescent="0.25">
      <c r="A949" s="42"/>
      <c r="B949" s="42"/>
      <c r="C949" s="42"/>
      <c r="D949" s="42"/>
      <c r="E949" s="43"/>
      <c r="F949" s="43"/>
      <c r="G949" s="42"/>
      <c r="H949" s="42"/>
      <c r="I949" s="42"/>
      <c r="J949" s="42"/>
      <c r="K949" s="42">
        <f t="shared" si="14"/>
        <v>1900</v>
      </c>
    </row>
    <row r="950" spans="1:11" ht="18" customHeight="1" x14ac:dyDescent="0.25">
      <c r="A950" s="40"/>
      <c r="B950" s="40"/>
      <c r="C950" s="40"/>
      <c r="D950" s="40"/>
      <c r="E950" s="41"/>
      <c r="F950" s="41"/>
      <c r="G950" s="40"/>
      <c r="H950" s="40"/>
      <c r="I950" s="40"/>
      <c r="J950" s="40"/>
      <c r="K950" s="40">
        <f t="shared" si="14"/>
        <v>1900</v>
      </c>
    </row>
    <row r="951" spans="1:11" ht="18" customHeight="1" x14ac:dyDescent="0.25">
      <c r="A951" s="42"/>
      <c r="B951" s="42"/>
      <c r="C951" s="42"/>
      <c r="D951" s="42"/>
      <c r="E951" s="43"/>
      <c r="F951" s="43"/>
      <c r="G951" s="42"/>
      <c r="H951" s="42"/>
      <c r="I951" s="42"/>
      <c r="J951" s="42"/>
      <c r="K951" s="42">
        <f t="shared" si="14"/>
        <v>1900</v>
      </c>
    </row>
    <row r="952" spans="1:11" ht="18" customHeight="1" x14ac:dyDescent="0.25">
      <c r="A952" s="40"/>
      <c r="B952" s="40"/>
      <c r="C952" s="40"/>
      <c r="D952" s="40"/>
      <c r="E952" s="41"/>
      <c r="F952" s="41"/>
      <c r="G952" s="40"/>
      <c r="H952" s="40"/>
      <c r="I952" s="40"/>
      <c r="J952" s="40"/>
      <c r="K952" s="40">
        <f t="shared" si="14"/>
        <v>1900</v>
      </c>
    </row>
    <row r="953" spans="1:11" ht="18" customHeight="1" x14ac:dyDescent="0.25">
      <c r="A953" s="42"/>
      <c r="B953" s="42"/>
      <c r="C953" s="42"/>
      <c r="D953" s="42"/>
      <c r="E953" s="43"/>
      <c r="F953" s="43"/>
      <c r="G953" s="42"/>
      <c r="H953" s="42"/>
      <c r="I953" s="42"/>
      <c r="J953" s="42"/>
      <c r="K953" s="42">
        <f t="shared" si="14"/>
        <v>1900</v>
      </c>
    </row>
    <row r="954" spans="1:11" ht="18" customHeight="1" x14ac:dyDescent="0.25">
      <c r="A954" s="40"/>
      <c r="B954" s="40"/>
      <c r="C954" s="40"/>
      <c r="D954" s="40"/>
      <c r="E954" s="41"/>
      <c r="F954" s="41"/>
      <c r="G954" s="40"/>
      <c r="H954" s="40"/>
      <c r="I954" s="40"/>
      <c r="J954" s="40"/>
      <c r="K954" s="40">
        <f t="shared" si="14"/>
        <v>1900</v>
      </c>
    </row>
    <row r="955" spans="1:11" ht="18" customHeight="1" x14ac:dyDescent="0.25">
      <c r="A955" s="42"/>
      <c r="B955" s="42"/>
      <c r="C955" s="42"/>
      <c r="D955" s="42"/>
      <c r="E955" s="43"/>
      <c r="F955" s="43"/>
      <c r="G955" s="42"/>
      <c r="H955" s="42"/>
      <c r="I955" s="42"/>
      <c r="J955" s="42"/>
      <c r="K955" s="42">
        <f t="shared" si="14"/>
        <v>1900</v>
      </c>
    </row>
    <row r="956" spans="1:11" ht="18" customHeight="1" x14ac:dyDescent="0.25">
      <c r="A956" s="40"/>
      <c r="B956" s="40"/>
      <c r="C956" s="40"/>
      <c r="D956" s="40"/>
      <c r="E956" s="41"/>
      <c r="F956" s="41"/>
      <c r="G956" s="40"/>
      <c r="H956" s="40"/>
      <c r="I956" s="40"/>
      <c r="J956" s="40"/>
      <c r="K956" s="40">
        <f t="shared" si="14"/>
        <v>1900</v>
      </c>
    </row>
    <row r="957" spans="1:11" ht="18" customHeight="1" x14ac:dyDescent="0.25">
      <c r="A957" s="42"/>
      <c r="B957" s="42"/>
      <c r="C957" s="42"/>
      <c r="D957" s="42"/>
      <c r="E957" s="43"/>
      <c r="F957" s="43"/>
      <c r="G957" s="42"/>
      <c r="H957" s="42"/>
      <c r="I957" s="42"/>
      <c r="J957" s="42"/>
      <c r="K957" s="42">
        <f t="shared" si="14"/>
        <v>1900</v>
      </c>
    </row>
    <row r="958" spans="1:11" ht="18" customHeight="1" x14ac:dyDescent="0.25">
      <c r="A958" s="40"/>
      <c r="B958" s="40"/>
      <c r="C958" s="40"/>
      <c r="D958" s="40"/>
      <c r="E958" s="41"/>
      <c r="F958" s="41"/>
      <c r="G958" s="40"/>
      <c r="H958" s="40"/>
      <c r="I958" s="40"/>
      <c r="J958" s="40"/>
      <c r="K958" s="40">
        <f t="shared" si="14"/>
        <v>1900</v>
      </c>
    </row>
    <row r="959" spans="1:11" ht="18" customHeight="1" x14ac:dyDescent="0.25">
      <c r="A959" s="42"/>
      <c r="B959" s="42"/>
      <c r="C959" s="42"/>
      <c r="D959" s="42"/>
      <c r="E959" s="43"/>
      <c r="F959" s="43"/>
      <c r="G959" s="42"/>
      <c r="H959" s="42"/>
      <c r="I959" s="42"/>
      <c r="J959" s="42"/>
      <c r="K959" s="42">
        <f t="shared" si="14"/>
        <v>1900</v>
      </c>
    </row>
    <row r="960" spans="1:11" ht="18" customHeight="1" x14ac:dyDescent="0.25">
      <c r="A960" s="40"/>
      <c r="B960" s="40"/>
      <c r="C960" s="40"/>
      <c r="D960" s="40"/>
      <c r="E960" s="41"/>
      <c r="F960" s="41"/>
      <c r="G960" s="40"/>
      <c r="H960" s="40"/>
      <c r="I960" s="40"/>
      <c r="J960" s="40"/>
      <c r="K960" s="40">
        <f t="shared" si="14"/>
        <v>1900</v>
      </c>
    </row>
    <row r="961" spans="1:11" ht="18" customHeight="1" x14ac:dyDescent="0.25">
      <c r="A961" s="42"/>
      <c r="B961" s="42"/>
      <c r="C961" s="42"/>
      <c r="D961" s="42"/>
      <c r="E961" s="43"/>
      <c r="F961" s="43"/>
      <c r="G961" s="42"/>
      <c r="H961" s="42"/>
      <c r="I961" s="42"/>
      <c r="J961" s="42"/>
      <c r="K961" s="42">
        <f t="shared" si="14"/>
        <v>1900</v>
      </c>
    </row>
    <row r="962" spans="1:11" ht="18" customHeight="1" x14ac:dyDescent="0.25">
      <c r="A962" s="40"/>
      <c r="B962" s="40"/>
      <c r="C962" s="40"/>
      <c r="D962" s="40"/>
      <c r="E962" s="41"/>
      <c r="F962" s="41"/>
      <c r="G962" s="40"/>
      <c r="H962" s="40"/>
      <c r="I962" s="40"/>
      <c r="J962" s="40"/>
      <c r="K962" s="40">
        <f t="shared" si="14"/>
        <v>1900</v>
      </c>
    </row>
    <row r="963" spans="1:11" ht="18" customHeight="1" x14ac:dyDescent="0.25">
      <c r="A963" s="42"/>
      <c r="B963" s="42"/>
      <c r="C963" s="42"/>
      <c r="D963" s="42"/>
      <c r="E963" s="43"/>
      <c r="F963" s="43"/>
      <c r="G963" s="42"/>
      <c r="H963" s="42"/>
      <c r="I963" s="42"/>
      <c r="J963" s="42"/>
      <c r="K963" s="42">
        <f t="shared" si="14"/>
        <v>1900</v>
      </c>
    </row>
    <row r="964" spans="1:11" ht="18" customHeight="1" x14ac:dyDescent="0.25">
      <c r="A964" s="40"/>
      <c r="B964" s="40"/>
      <c r="C964" s="40"/>
      <c r="D964" s="40"/>
      <c r="E964" s="41"/>
      <c r="F964" s="41"/>
      <c r="G964" s="40"/>
      <c r="H964" s="40"/>
      <c r="I964" s="40"/>
      <c r="J964" s="40"/>
      <c r="K964" s="40">
        <f t="shared" ref="K964:K1027" si="15">IFERROR(YEAR(D964),"")</f>
        <v>1900</v>
      </c>
    </row>
    <row r="965" spans="1:11" ht="18" customHeight="1" x14ac:dyDescent="0.25">
      <c r="A965" s="42"/>
      <c r="B965" s="42"/>
      <c r="C965" s="42"/>
      <c r="D965" s="42"/>
      <c r="E965" s="43"/>
      <c r="F965" s="43"/>
      <c r="G965" s="42"/>
      <c r="H965" s="42"/>
      <c r="I965" s="42"/>
      <c r="J965" s="42"/>
      <c r="K965" s="42">
        <f t="shared" si="15"/>
        <v>1900</v>
      </c>
    </row>
    <row r="966" spans="1:11" ht="18" customHeight="1" x14ac:dyDescent="0.25">
      <c r="A966" s="40"/>
      <c r="B966" s="40"/>
      <c r="C966" s="40"/>
      <c r="D966" s="40"/>
      <c r="E966" s="41"/>
      <c r="F966" s="41"/>
      <c r="G966" s="40"/>
      <c r="H966" s="40"/>
      <c r="I966" s="40"/>
      <c r="J966" s="40"/>
      <c r="K966" s="40">
        <f t="shared" si="15"/>
        <v>1900</v>
      </c>
    </row>
    <row r="967" spans="1:11" ht="18" customHeight="1" x14ac:dyDescent="0.25">
      <c r="A967" s="42"/>
      <c r="B967" s="42"/>
      <c r="C967" s="42"/>
      <c r="D967" s="42"/>
      <c r="E967" s="43"/>
      <c r="F967" s="43"/>
      <c r="G967" s="42"/>
      <c r="H967" s="42"/>
      <c r="I967" s="42"/>
      <c r="J967" s="42"/>
      <c r="K967" s="42">
        <f t="shared" si="15"/>
        <v>1900</v>
      </c>
    </row>
    <row r="968" spans="1:11" ht="18" customHeight="1" x14ac:dyDescent="0.25">
      <c r="A968" s="40"/>
      <c r="B968" s="40"/>
      <c r="C968" s="40"/>
      <c r="D968" s="40"/>
      <c r="E968" s="41"/>
      <c r="F968" s="41"/>
      <c r="G968" s="40"/>
      <c r="H968" s="40"/>
      <c r="I968" s="40"/>
      <c r="J968" s="40"/>
      <c r="K968" s="40">
        <f t="shared" si="15"/>
        <v>1900</v>
      </c>
    </row>
    <row r="969" spans="1:11" ht="18" customHeight="1" x14ac:dyDescent="0.25">
      <c r="A969" s="42"/>
      <c r="B969" s="42"/>
      <c r="C969" s="42"/>
      <c r="D969" s="42"/>
      <c r="E969" s="43"/>
      <c r="F969" s="43"/>
      <c r="G969" s="42"/>
      <c r="H969" s="42"/>
      <c r="I969" s="42"/>
      <c r="J969" s="42"/>
      <c r="K969" s="42">
        <f t="shared" si="15"/>
        <v>1900</v>
      </c>
    </row>
    <row r="970" spans="1:11" ht="18" customHeight="1" x14ac:dyDescent="0.25">
      <c r="A970" s="40"/>
      <c r="B970" s="40"/>
      <c r="C970" s="40"/>
      <c r="D970" s="40"/>
      <c r="E970" s="41"/>
      <c r="F970" s="41"/>
      <c r="G970" s="40"/>
      <c r="H970" s="40"/>
      <c r="I970" s="40"/>
      <c r="J970" s="40"/>
      <c r="K970" s="40">
        <f t="shared" si="15"/>
        <v>1900</v>
      </c>
    </row>
    <row r="971" spans="1:11" ht="18" customHeight="1" x14ac:dyDescent="0.25">
      <c r="A971" s="42"/>
      <c r="B971" s="42"/>
      <c r="C971" s="42"/>
      <c r="D971" s="42"/>
      <c r="E971" s="43"/>
      <c r="F971" s="43"/>
      <c r="G971" s="42"/>
      <c r="H971" s="42"/>
      <c r="I971" s="42"/>
      <c r="J971" s="42"/>
      <c r="K971" s="42">
        <f t="shared" si="15"/>
        <v>1900</v>
      </c>
    </row>
    <row r="972" spans="1:11" ht="18" customHeight="1" x14ac:dyDescent="0.25">
      <c r="A972" s="40"/>
      <c r="B972" s="40"/>
      <c r="C972" s="40"/>
      <c r="D972" s="40"/>
      <c r="E972" s="41"/>
      <c r="F972" s="41"/>
      <c r="G972" s="40"/>
      <c r="H972" s="40"/>
      <c r="I972" s="40"/>
      <c r="J972" s="40"/>
      <c r="K972" s="40">
        <f t="shared" si="15"/>
        <v>1900</v>
      </c>
    </row>
    <row r="973" spans="1:11" ht="18" customHeight="1" x14ac:dyDescent="0.25">
      <c r="A973" s="42"/>
      <c r="B973" s="42"/>
      <c r="C973" s="42"/>
      <c r="D973" s="42"/>
      <c r="E973" s="43"/>
      <c r="F973" s="43"/>
      <c r="G973" s="42"/>
      <c r="H973" s="42"/>
      <c r="I973" s="42"/>
      <c r="J973" s="42"/>
      <c r="K973" s="42">
        <f t="shared" si="15"/>
        <v>1900</v>
      </c>
    </row>
    <row r="974" spans="1:11" ht="18" customHeight="1" x14ac:dyDescent="0.25">
      <c r="A974" s="40"/>
      <c r="B974" s="40"/>
      <c r="C974" s="40"/>
      <c r="D974" s="40"/>
      <c r="E974" s="41"/>
      <c r="F974" s="41"/>
      <c r="G974" s="40"/>
      <c r="H974" s="40"/>
      <c r="I974" s="40"/>
      <c r="J974" s="40"/>
      <c r="K974" s="40">
        <f t="shared" si="15"/>
        <v>1900</v>
      </c>
    </row>
    <row r="975" spans="1:11" ht="18" customHeight="1" x14ac:dyDescent="0.25">
      <c r="A975" s="42"/>
      <c r="B975" s="42"/>
      <c r="C975" s="42"/>
      <c r="D975" s="42"/>
      <c r="E975" s="43"/>
      <c r="F975" s="43"/>
      <c r="G975" s="42"/>
      <c r="H975" s="42"/>
      <c r="I975" s="42"/>
      <c r="J975" s="42"/>
      <c r="K975" s="42">
        <f t="shared" si="15"/>
        <v>1900</v>
      </c>
    </row>
    <row r="976" spans="1:11" ht="18" customHeight="1" x14ac:dyDescent="0.25">
      <c r="A976" s="40"/>
      <c r="B976" s="40"/>
      <c r="C976" s="40"/>
      <c r="D976" s="40"/>
      <c r="E976" s="41"/>
      <c r="F976" s="41"/>
      <c r="G976" s="40"/>
      <c r="H976" s="40"/>
      <c r="I976" s="40"/>
      <c r="J976" s="40"/>
      <c r="K976" s="40">
        <f t="shared" si="15"/>
        <v>1900</v>
      </c>
    </row>
    <row r="977" spans="1:11" ht="18" customHeight="1" x14ac:dyDescent="0.25">
      <c r="A977" s="42"/>
      <c r="B977" s="42"/>
      <c r="C977" s="42"/>
      <c r="D977" s="42"/>
      <c r="E977" s="43"/>
      <c r="F977" s="43"/>
      <c r="G977" s="42"/>
      <c r="H977" s="42"/>
      <c r="I977" s="42"/>
      <c r="J977" s="42"/>
      <c r="K977" s="42">
        <f t="shared" si="15"/>
        <v>1900</v>
      </c>
    </row>
    <row r="978" spans="1:11" ht="18" customHeight="1" x14ac:dyDescent="0.25">
      <c r="A978" s="40"/>
      <c r="B978" s="40"/>
      <c r="C978" s="40"/>
      <c r="D978" s="40"/>
      <c r="E978" s="41"/>
      <c r="F978" s="41"/>
      <c r="G978" s="40"/>
      <c r="H978" s="40"/>
      <c r="I978" s="40"/>
      <c r="J978" s="40"/>
      <c r="K978" s="40">
        <f t="shared" si="15"/>
        <v>1900</v>
      </c>
    </row>
    <row r="979" spans="1:11" ht="18" customHeight="1" x14ac:dyDescent="0.25">
      <c r="A979" s="42"/>
      <c r="B979" s="42"/>
      <c r="C979" s="42"/>
      <c r="D979" s="42"/>
      <c r="E979" s="43"/>
      <c r="F979" s="43"/>
      <c r="G979" s="42"/>
      <c r="H979" s="42"/>
      <c r="I979" s="42"/>
      <c r="J979" s="42"/>
      <c r="K979" s="42">
        <f t="shared" si="15"/>
        <v>1900</v>
      </c>
    </row>
    <row r="980" spans="1:11" ht="18" customHeight="1" x14ac:dyDescent="0.25">
      <c r="A980" s="40"/>
      <c r="B980" s="40"/>
      <c r="C980" s="40"/>
      <c r="D980" s="40"/>
      <c r="E980" s="41"/>
      <c r="F980" s="41"/>
      <c r="G980" s="40"/>
      <c r="H980" s="40"/>
      <c r="I980" s="40"/>
      <c r="J980" s="40"/>
      <c r="K980" s="40">
        <f t="shared" si="15"/>
        <v>1900</v>
      </c>
    </row>
    <row r="981" spans="1:11" ht="18" customHeight="1" x14ac:dyDescent="0.25">
      <c r="A981" s="42"/>
      <c r="B981" s="42"/>
      <c r="C981" s="42"/>
      <c r="D981" s="42"/>
      <c r="E981" s="43"/>
      <c r="F981" s="43"/>
      <c r="G981" s="42"/>
      <c r="H981" s="42"/>
      <c r="I981" s="42"/>
      <c r="J981" s="42"/>
      <c r="K981" s="42">
        <f t="shared" si="15"/>
        <v>1900</v>
      </c>
    </row>
    <row r="982" spans="1:11" ht="18" customHeight="1" x14ac:dyDescent="0.25">
      <c r="A982" s="40"/>
      <c r="B982" s="40"/>
      <c r="C982" s="40"/>
      <c r="D982" s="40"/>
      <c r="E982" s="41"/>
      <c r="F982" s="41"/>
      <c r="G982" s="40"/>
      <c r="H982" s="40"/>
      <c r="I982" s="40"/>
      <c r="J982" s="40"/>
      <c r="K982" s="40">
        <f t="shared" si="15"/>
        <v>1900</v>
      </c>
    </row>
    <row r="983" spans="1:11" ht="18" customHeight="1" x14ac:dyDescent="0.25">
      <c r="A983" s="42"/>
      <c r="B983" s="42"/>
      <c r="C983" s="42"/>
      <c r="D983" s="42"/>
      <c r="E983" s="43"/>
      <c r="F983" s="43"/>
      <c r="G983" s="42"/>
      <c r="H983" s="42"/>
      <c r="I983" s="42"/>
      <c r="J983" s="42"/>
      <c r="K983" s="42">
        <f t="shared" si="15"/>
        <v>1900</v>
      </c>
    </row>
    <row r="984" spans="1:11" ht="18" customHeight="1" x14ac:dyDescent="0.25">
      <c r="A984" s="40"/>
      <c r="B984" s="40"/>
      <c r="C984" s="40"/>
      <c r="D984" s="40"/>
      <c r="E984" s="41"/>
      <c r="F984" s="41"/>
      <c r="G984" s="40"/>
      <c r="H984" s="40"/>
      <c r="I984" s="40"/>
      <c r="J984" s="40"/>
      <c r="K984" s="40">
        <f t="shared" si="15"/>
        <v>1900</v>
      </c>
    </row>
    <row r="985" spans="1:11" ht="18" customHeight="1" x14ac:dyDescent="0.25">
      <c r="A985" s="42"/>
      <c r="B985" s="42"/>
      <c r="C985" s="42"/>
      <c r="D985" s="42"/>
      <c r="E985" s="43"/>
      <c r="F985" s="43"/>
      <c r="G985" s="42"/>
      <c r="H985" s="42"/>
      <c r="I985" s="42"/>
      <c r="J985" s="42"/>
      <c r="K985" s="42">
        <f t="shared" si="15"/>
        <v>1900</v>
      </c>
    </row>
    <row r="986" spans="1:11" ht="18" customHeight="1" x14ac:dyDescent="0.25">
      <c r="A986" s="40"/>
      <c r="B986" s="40"/>
      <c r="C986" s="40"/>
      <c r="D986" s="40"/>
      <c r="E986" s="41"/>
      <c r="F986" s="41"/>
      <c r="G986" s="40"/>
      <c r="H986" s="40"/>
      <c r="I986" s="40"/>
      <c r="J986" s="40"/>
      <c r="K986" s="40">
        <f t="shared" si="15"/>
        <v>1900</v>
      </c>
    </row>
    <row r="987" spans="1:11" ht="18" customHeight="1" x14ac:dyDescent="0.25">
      <c r="A987" s="42"/>
      <c r="B987" s="42"/>
      <c r="C987" s="42"/>
      <c r="D987" s="42"/>
      <c r="E987" s="43"/>
      <c r="F987" s="43"/>
      <c r="G987" s="42"/>
      <c r="H987" s="42"/>
      <c r="I987" s="42"/>
      <c r="J987" s="42"/>
      <c r="K987" s="42">
        <f t="shared" si="15"/>
        <v>1900</v>
      </c>
    </row>
    <row r="988" spans="1:11" ht="18" customHeight="1" x14ac:dyDescent="0.25">
      <c r="A988" s="40"/>
      <c r="B988" s="40"/>
      <c r="C988" s="40"/>
      <c r="D988" s="40"/>
      <c r="E988" s="41"/>
      <c r="F988" s="41"/>
      <c r="G988" s="40"/>
      <c r="H988" s="40"/>
      <c r="I988" s="40"/>
      <c r="J988" s="40"/>
      <c r="K988" s="40">
        <f t="shared" si="15"/>
        <v>1900</v>
      </c>
    </row>
    <row r="989" spans="1:11" ht="18" customHeight="1" x14ac:dyDescent="0.25">
      <c r="A989" s="42"/>
      <c r="B989" s="42"/>
      <c r="C989" s="42"/>
      <c r="D989" s="42"/>
      <c r="E989" s="43"/>
      <c r="F989" s="43"/>
      <c r="G989" s="42"/>
      <c r="H989" s="42"/>
      <c r="I989" s="42"/>
      <c r="J989" s="42"/>
      <c r="K989" s="42">
        <f t="shared" si="15"/>
        <v>1900</v>
      </c>
    </row>
    <row r="990" spans="1:11" ht="18" customHeight="1" x14ac:dyDescent="0.25">
      <c r="A990" s="40"/>
      <c r="B990" s="40"/>
      <c r="C990" s="40"/>
      <c r="D990" s="40"/>
      <c r="E990" s="41"/>
      <c r="F990" s="41"/>
      <c r="G990" s="40"/>
      <c r="H990" s="40"/>
      <c r="I990" s="40"/>
      <c r="J990" s="40"/>
      <c r="K990" s="40">
        <f t="shared" si="15"/>
        <v>1900</v>
      </c>
    </row>
    <row r="991" spans="1:11" ht="18" customHeight="1" x14ac:dyDescent="0.25">
      <c r="A991" s="42"/>
      <c r="B991" s="42"/>
      <c r="C991" s="42"/>
      <c r="D991" s="42"/>
      <c r="E991" s="43"/>
      <c r="F991" s="43"/>
      <c r="G991" s="42"/>
      <c r="H991" s="42"/>
      <c r="I991" s="42"/>
      <c r="J991" s="42"/>
      <c r="K991" s="42">
        <f t="shared" si="15"/>
        <v>1900</v>
      </c>
    </row>
    <row r="992" spans="1:11" ht="18" customHeight="1" x14ac:dyDescent="0.25">
      <c r="A992" s="40"/>
      <c r="B992" s="40"/>
      <c r="C992" s="40"/>
      <c r="D992" s="40"/>
      <c r="E992" s="41"/>
      <c r="F992" s="41"/>
      <c r="G992" s="40"/>
      <c r="H992" s="40"/>
      <c r="I992" s="40"/>
      <c r="J992" s="40"/>
      <c r="K992" s="40">
        <f t="shared" si="15"/>
        <v>1900</v>
      </c>
    </row>
    <row r="993" spans="1:11" ht="18" customHeight="1" x14ac:dyDescent="0.25">
      <c r="A993" s="42"/>
      <c r="B993" s="42"/>
      <c r="C993" s="42"/>
      <c r="D993" s="42"/>
      <c r="E993" s="43"/>
      <c r="F993" s="43"/>
      <c r="G993" s="42"/>
      <c r="H993" s="42"/>
      <c r="I993" s="42"/>
      <c r="J993" s="42"/>
      <c r="K993" s="42">
        <f t="shared" si="15"/>
        <v>1900</v>
      </c>
    </row>
    <row r="994" spans="1:11" ht="18" customHeight="1" x14ac:dyDescent="0.25">
      <c r="A994" s="40"/>
      <c r="B994" s="40"/>
      <c r="C994" s="40"/>
      <c r="D994" s="40"/>
      <c r="E994" s="41"/>
      <c r="F994" s="41"/>
      <c r="G994" s="40"/>
      <c r="H994" s="40"/>
      <c r="I994" s="40"/>
      <c r="J994" s="40"/>
      <c r="K994" s="40">
        <f t="shared" si="15"/>
        <v>1900</v>
      </c>
    </row>
    <row r="995" spans="1:11" ht="18" customHeight="1" x14ac:dyDescent="0.25">
      <c r="A995" s="42"/>
      <c r="B995" s="42"/>
      <c r="C995" s="42"/>
      <c r="D995" s="42"/>
      <c r="E995" s="43"/>
      <c r="F995" s="43"/>
      <c r="G995" s="42"/>
      <c r="H995" s="42"/>
      <c r="I995" s="42"/>
      <c r="J995" s="42"/>
      <c r="K995" s="42">
        <f t="shared" si="15"/>
        <v>1900</v>
      </c>
    </row>
    <row r="996" spans="1:11" ht="18" customHeight="1" x14ac:dyDescent="0.25">
      <c r="A996" s="40"/>
      <c r="B996" s="40"/>
      <c r="C996" s="40"/>
      <c r="D996" s="40"/>
      <c r="E996" s="41"/>
      <c r="F996" s="41"/>
      <c r="G996" s="40"/>
      <c r="H996" s="40"/>
      <c r="I996" s="40"/>
      <c r="J996" s="40"/>
      <c r="K996" s="40">
        <f t="shared" si="15"/>
        <v>1900</v>
      </c>
    </row>
    <row r="997" spans="1:11" ht="18" customHeight="1" x14ac:dyDescent="0.25">
      <c r="A997" s="42"/>
      <c r="B997" s="42"/>
      <c r="C997" s="42"/>
      <c r="D997" s="42"/>
      <c r="E997" s="43"/>
      <c r="F997" s="43"/>
      <c r="G997" s="42"/>
      <c r="H997" s="42"/>
      <c r="I997" s="42"/>
      <c r="J997" s="42"/>
      <c r="K997" s="42">
        <f t="shared" si="15"/>
        <v>1900</v>
      </c>
    </row>
    <row r="998" spans="1:11" ht="18" customHeight="1" x14ac:dyDescent="0.25">
      <c r="A998" s="40"/>
      <c r="B998" s="40"/>
      <c r="C998" s="40"/>
      <c r="D998" s="40"/>
      <c r="E998" s="41"/>
      <c r="F998" s="41"/>
      <c r="G998" s="40"/>
      <c r="H998" s="40"/>
      <c r="I998" s="40"/>
      <c r="J998" s="40"/>
      <c r="K998" s="40">
        <f t="shared" si="15"/>
        <v>1900</v>
      </c>
    </row>
    <row r="999" spans="1:11" ht="18" customHeight="1" x14ac:dyDescent="0.25">
      <c r="A999" s="42"/>
      <c r="B999" s="42"/>
      <c r="C999" s="42"/>
      <c r="D999" s="42"/>
      <c r="E999" s="43"/>
      <c r="F999" s="43"/>
      <c r="G999" s="42"/>
      <c r="H999" s="42"/>
      <c r="I999" s="42"/>
      <c r="J999" s="42"/>
      <c r="K999" s="42">
        <f t="shared" si="15"/>
        <v>1900</v>
      </c>
    </row>
    <row r="1000" spans="1:11" ht="18" customHeight="1" x14ac:dyDescent="0.25">
      <c r="A1000" s="40"/>
      <c r="B1000" s="40"/>
      <c r="C1000" s="40"/>
      <c r="D1000" s="40"/>
      <c r="E1000" s="41"/>
      <c r="F1000" s="41"/>
      <c r="G1000" s="40"/>
      <c r="H1000" s="40"/>
      <c r="I1000" s="40"/>
      <c r="J1000" s="40"/>
      <c r="K1000" s="40">
        <f t="shared" si="15"/>
        <v>1900</v>
      </c>
    </row>
    <row r="1001" spans="1:11" ht="18" customHeight="1" x14ac:dyDescent="0.25">
      <c r="A1001" s="42"/>
      <c r="B1001" s="42"/>
      <c r="C1001" s="42"/>
      <c r="D1001" s="42"/>
      <c r="E1001" s="43"/>
      <c r="F1001" s="43"/>
      <c r="G1001" s="42"/>
      <c r="H1001" s="42"/>
      <c r="I1001" s="42"/>
      <c r="J1001" s="42"/>
      <c r="K1001" s="42">
        <f t="shared" si="15"/>
        <v>1900</v>
      </c>
    </row>
    <row r="1002" spans="1:11" ht="18" customHeight="1" x14ac:dyDescent="0.25">
      <c r="A1002" s="40"/>
      <c r="B1002" s="40"/>
      <c r="C1002" s="40"/>
      <c r="D1002" s="40"/>
      <c r="E1002" s="41"/>
      <c r="F1002" s="41"/>
      <c r="G1002" s="40"/>
      <c r="H1002" s="40"/>
      <c r="I1002" s="40"/>
      <c r="J1002" s="40"/>
      <c r="K1002" s="40">
        <f t="shared" si="15"/>
        <v>1900</v>
      </c>
    </row>
    <row r="1003" spans="1:11" ht="18" customHeight="1" x14ac:dyDescent="0.25">
      <c r="A1003" s="42"/>
      <c r="B1003" s="42"/>
      <c r="C1003" s="42"/>
      <c r="D1003" s="42"/>
      <c r="E1003" s="43"/>
      <c r="F1003" s="43"/>
      <c r="G1003" s="42"/>
      <c r="H1003" s="42"/>
      <c r="I1003" s="42"/>
      <c r="J1003" s="42"/>
      <c r="K1003" s="42">
        <f t="shared" si="15"/>
        <v>1900</v>
      </c>
    </row>
    <row r="1004" spans="1:11" ht="18" customHeight="1" x14ac:dyDescent="0.25">
      <c r="A1004" s="40"/>
      <c r="B1004" s="40"/>
      <c r="C1004" s="40"/>
      <c r="D1004" s="40"/>
      <c r="E1004" s="41"/>
      <c r="F1004" s="41"/>
      <c r="G1004" s="40"/>
      <c r="H1004" s="40"/>
      <c r="I1004" s="40"/>
      <c r="J1004" s="40"/>
      <c r="K1004" s="40">
        <f t="shared" si="15"/>
        <v>1900</v>
      </c>
    </row>
    <row r="1005" spans="1:11" ht="18" customHeight="1" x14ac:dyDescent="0.25">
      <c r="A1005" s="42"/>
      <c r="B1005" s="42"/>
      <c r="C1005" s="42"/>
      <c r="D1005" s="42"/>
      <c r="E1005" s="43"/>
      <c r="F1005" s="43"/>
      <c r="G1005" s="42"/>
      <c r="H1005" s="42"/>
      <c r="I1005" s="42"/>
      <c r="J1005" s="42"/>
      <c r="K1005" s="42">
        <f t="shared" si="15"/>
        <v>1900</v>
      </c>
    </row>
    <row r="1006" spans="1:11" ht="18" customHeight="1" x14ac:dyDescent="0.25">
      <c r="A1006" s="40"/>
      <c r="B1006" s="40"/>
      <c r="C1006" s="40"/>
      <c r="D1006" s="40"/>
      <c r="E1006" s="41"/>
      <c r="F1006" s="41"/>
      <c r="G1006" s="40"/>
      <c r="H1006" s="40"/>
      <c r="I1006" s="40"/>
      <c r="J1006" s="40"/>
      <c r="K1006" s="40">
        <f t="shared" si="15"/>
        <v>1900</v>
      </c>
    </row>
    <row r="1007" spans="1:11" ht="18" customHeight="1" x14ac:dyDescent="0.25">
      <c r="A1007" s="42"/>
      <c r="B1007" s="42"/>
      <c r="C1007" s="42"/>
      <c r="D1007" s="42"/>
      <c r="E1007" s="43"/>
      <c r="F1007" s="43"/>
      <c r="G1007" s="42"/>
      <c r="H1007" s="42"/>
      <c r="I1007" s="42"/>
      <c r="J1007" s="42"/>
      <c r="K1007" s="42">
        <f t="shared" si="15"/>
        <v>1900</v>
      </c>
    </row>
    <row r="1008" spans="1:11" ht="18" customHeight="1" x14ac:dyDescent="0.25">
      <c r="A1008" s="40"/>
      <c r="B1008" s="40"/>
      <c r="C1008" s="40"/>
      <c r="D1008" s="40"/>
      <c r="E1008" s="41"/>
      <c r="F1008" s="41"/>
      <c r="G1008" s="40"/>
      <c r="H1008" s="40"/>
      <c r="I1008" s="40"/>
      <c r="J1008" s="40"/>
      <c r="K1008" s="40">
        <f t="shared" si="15"/>
        <v>1900</v>
      </c>
    </row>
    <row r="1009" spans="1:11" ht="18" customHeight="1" x14ac:dyDescent="0.25">
      <c r="A1009" s="42"/>
      <c r="B1009" s="42"/>
      <c r="C1009" s="42"/>
      <c r="D1009" s="42"/>
      <c r="E1009" s="43"/>
      <c r="F1009" s="43"/>
      <c r="G1009" s="42"/>
      <c r="H1009" s="42"/>
      <c r="I1009" s="42"/>
      <c r="J1009" s="42"/>
      <c r="K1009" s="42">
        <f t="shared" si="15"/>
        <v>1900</v>
      </c>
    </row>
    <row r="1010" spans="1:11" ht="18" customHeight="1" x14ac:dyDescent="0.25">
      <c r="A1010" s="40"/>
      <c r="B1010" s="40"/>
      <c r="C1010" s="40"/>
      <c r="D1010" s="40"/>
      <c r="E1010" s="41"/>
      <c r="F1010" s="41"/>
      <c r="G1010" s="40"/>
      <c r="H1010" s="40"/>
      <c r="I1010" s="40"/>
      <c r="J1010" s="40"/>
      <c r="K1010" s="40">
        <f t="shared" si="15"/>
        <v>1900</v>
      </c>
    </row>
    <row r="1011" spans="1:11" ht="18" customHeight="1" x14ac:dyDescent="0.25">
      <c r="A1011" s="42"/>
      <c r="B1011" s="42"/>
      <c r="C1011" s="42"/>
      <c r="D1011" s="42"/>
      <c r="E1011" s="43"/>
      <c r="F1011" s="43"/>
      <c r="G1011" s="42"/>
      <c r="H1011" s="42"/>
      <c r="I1011" s="42"/>
      <c r="J1011" s="42"/>
      <c r="K1011" s="42">
        <f t="shared" si="15"/>
        <v>1900</v>
      </c>
    </row>
    <row r="1012" spans="1:11" ht="18" customHeight="1" x14ac:dyDescent="0.25">
      <c r="A1012" s="40"/>
      <c r="B1012" s="40"/>
      <c r="C1012" s="40"/>
      <c r="D1012" s="40"/>
      <c r="E1012" s="41"/>
      <c r="F1012" s="41"/>
      <c r="G1012" s="40"/>
      <c r="H1012" s="40"/>
      <c r="I1012" s="40"/>
      <c r="J1012" s="40"/>
      <c r="K1012" s="40">
        <f t="shared" si="15"/>
        <v>1900</v>
      </c>
    </row>
    <row r="1013" spans="1:11" ht="18" customHeight="1" x14ac:dyDescent="0.25">
      <c r="A1013" s="42"/>
      <c r="B1013" s="42"/>
      <c r="C1013" s="42"/>
      <c r="D1013" s="42"/>
      <c r="E1013" s="43"/>
      <c r="F1013" s="43"/>
      <c r="G1013" s="42"/>
      <c r="H1013" s="42"/>
      <c r="I1013" s="42"/>
      <c r="J1013" s="42"/>
      <c r="K1013" s="42">
        <f t="shared" si="15"/>
        <v>1900</v>
      </c>
    </row>
    <row r="1014" spans="1:11" ht="18" customHeight="1" x14ac:dyDescent="0.25">
      <c r="A1014" s="40"/>
      <c r="B1014" s="40"/>
      <c r="C1014" s="40"/>
      <c r="D1014" s="40"/>
      <c r="E1014" s="41"/>
      <c r="F1014" s="41"/>
      <c r="G1014" s="40"/>
      <c r="H1014" s="40"/>
      <c r="I1014" s="40"/>
      <c r="J1014" s="40"/>
      <c r="K1014" s="40">
        <f t="shared" si="15"/>
        <v>1900</v>
      </c>
    </row>
    <row r="1015" spans="1:11" ht="18" customHeight="1" x14ac:dyDescent="0.25">
      <c r="A1015" s="42"/>
      <c r="B1015" s="42"/>
      <c r="C1015" s="42"/>
      <c r="D1015" s="42"/>
      <c r="E1015" s="43"/>
      <c r="F1015" s="43"/>
      <c r="G1015" s="42"/>
      <c r="H1015" s="42"/>
      <c r="I1015" s="42"/>
      <c r="J1015" s="42"/>
      <c r="K1015" s="42">
        <f t="shared" si="15"/>
        <v>1900</v>
      </c>
    </row>
    <row r="1016" spans="1:11" ht="18" customHeight="1" x14ac:dyDescent="0.25">
      <c r="A1016" s="40"/>
      <c r="B1016" s="40"/>
      <c r="C1016" s="40"/>
      <c r="D1016" s="40"/>
      <c r="E1016" s="41"/>
      <c r="F1016" s="41"/>
      <c r="G1016" s="40"/>
      <c r="H1016" s="40"/>
      <c r="I1016" s="40"/>
      <c r="J1016" s="40"/>
      <c r="K1016" s="40">
        <f t="shared" si="15"/>
        <v>1900</v>
      </c>
    </row>
    <row r="1017" spans="1:11" ht="18" customHeight="1" x14ac:dyDescent="0.25">
      <c r="A1017" s="42"/>
      <c r="B1017" s="42"/>
      <c r="C1017" s="42"/>
      <c r="D1017" s="42"/>
      <c r="E1017" s="43"/>
      <c r="F1017" s="43"/>
      <c r="G1017" s="42"/>
      <c r="H1017" s="42"/>
      <c r="I1017" s="42"/>
      <c r="J1017" s="42"/>
      <c r="K1017" s="42">
        <f t="shared" si="15"/>
        <v>1900</v>
      </c>
    </row>
    <row r="1018" spans="1:11" ht="18" customHeight="1" x14ac:dyDescent="0.25">
      <c r="A1018" s="40"/>
      <c r="B1018" s="40"/>
      <c r="C1018" s="40"/>
      <c r="D1018" s="40"/>
      <c r="E1018" s="41"/>
      <c r="F1018" s="41"/>
      <c r="G1018" s="40"/>
      <c r="H1018" s="40"/>
      <c r="I1018" s="40"/>
      <c r="J1018" s="40"/>
      <c r="K1018" s="40">
        <f t="shared" si="15"/>
        <v>1900</v>
      </c>
    </row>
    <row r="1019" spans="1:11" ht="18" customHeight="1" x14ac:dyDescent="0.25">
      <c r="A1019" s="42"/>
      <c r="B1019" s="42"/>
      <c r="C1019" s="42"/>
      <c r="D1019" s="42"/>
      <c r="E1019" s="43"/>
      <c r="F1019" s="43"/>
      <c r="G1019" s="42"/>
      <c r="H1019" s="42"/>
      <c r="I1019" s="42"/>
      <c r="J1019" s="42"/>
      <c r="K1019" s="42">
        <f t="shared" si="15"/>
        <v>1900</v>
      </c>
    </row>
    <row r="1020" spans="1:11" ht="18" customHeight="1" x14ac:dyDescent="0.25">
      <c r="A1020" s="40"/>
      <c r="B1020" s="40"/>
      <c r="C1020" s="40"/>
      <c r="D1020" s="40"/>
      <c r="E1020" s="41"/>
      <c r="F1020" s="41"/>
      <c r="G1020" s="40"/>
      <c r="H1020" s="40"/>
      <c r="I1020" s="40"/>
      <c r="J1020" s="40"/>
      <c r="K1020" s="40">
        <f t="shared" si="15"/>
        <v>1900</v>
      </c>
    </row>
    <row r="1021" spans="1:11" ht="18" customHeight="1" x14ac:dyDescent="0.25">
      <c r="A1021" s="42"/>
      <c r="B1021" s="42"/>
      <c r="C1021" s="42"/>
      <c r="D1021" s="42"/>
      <c r="E1021" s="43"/>
      <c r="F1021" s="43"/>
      <c r="G1021" s="42"/>
      <c r="H1021" s="42"/>
      <c r="I1021" s="42"/>
      <c r="J1021" s="42"/>
      <c r="K1021" s="42">
        <f t="shared" si="15"/>
        <v>1900</v>
      </c>
    </row>
    <row r="1022" spans="1:11" ht="18" customHeight="1" x14ac:dyDescent="0.25">
      <c r="A1022" s="40"/>
      <c r="B1022" s="40"/>
      <c r="C1022" s="40"/>
      <c r="D1022" s="40"/>
      <c r="E1022" s="41"/>
      <c r="F1022" s="41"/>
      <c r="G1022" s="40"/>
      <c r="H1022" s="40"/>
      <c r="I1022" s="40"/>
      <c r="J1022" s="40"/>
      <c r="K1022" s="40">
        <f t="shared" si="15"/>
        <v>1900</v>
      </c>
    </row>
    <row r="1023" spans="1:11" ht="18" customHeight="1" x14ac:dyDescent="0.25">
      <c r="A1023" s="42"/>
      <c r="B1023" s="42"/>
      <c r="C1023" s="42"/>
      <c r="D1023" s="42"/>
      <c r="E1023" s="43"/>
      <c r="F1023" s="43"/>
      <c r="G1023" s="42"/>
      <c r="H1023" s="42"/>
      <c r="I1023" s="42"/>
      <c r="J1023" s="42"/>
      <c r="K1023" s="42">
        <f t="shared" si="15"/>
        <v>1900</v>
      </c>
    </row>
    <row r="1024" spans="1:11" ht="18" customHeight="1" x14ac:dyDescent="0.25">
      <c r="A1024" s="40"/>
      <c r="B1024" s="40"/>
      <c r="C1024" s="40"/>
      <c r="D1024" s="40"/>
      <c r="E1024" s="41"/>
      <c r="F1024" s="41"/>
      <c r="G1024" s="40"/>
      <c r="H1024" s="40"/>
      <c r="I1024" s="40"/>
      <c r="J1024" s="40"/>
      <c r="K1024" s="40">
        <f t="shared" si="15"/>
        <v>1900</v>
      </c>
    </row>
    <row r="1025" spans="1:11" ht="18" customHeight="1" x14ac:dyDescent="0.25">
      <c r="A1025" s="42"/>
      <c r="B1025" s="42"/>
      <c r="C1025" s="42"/>
      <c r="D1025" s="42"/>
      <c r="E1025" s="43"/>
      <c r="F1025" s="43"/>
      <c r="G1025" s="42"/>
      <c r="H1025" s="42"/>
      <c r="I1025" s="42"/>
      <c r="J1025" s="42"/>
      <c r="K1025" s="42">
        <f t="shared" si="15"/>
        <v>1900</v>
      </c>
    </row>
    <row r="1026" spans="1:11" ht="18" customHeight="1" x14ac:dyDescent="0.25">
      <c r="A1026" s="40"/>
      <c r="B1026" s="40"/>
      <c r="C1026" s="40"/>
      <c r="D1026" s="40"/>
      <c r="E1026" s="41"/>
      <c r="F1026" s="41"/>
      <c r="G1026" s="40"/>
      <c r="H1026" s="40"/>
      <c r="I1026" s="40"/>
      <c r="J1026" s="40"/>
      <c r="K1026" s="40">
        <f t="shared" si="15"/>
        <v>1900</v>
      </c>
    </row>
    <row r="1027" spans="1:11" ht="18" customHeight="1" x14ac:dyDescent="0.25">
      <c r="A1027" s="42"/>
      <c r="B1027" s="42"/>
      <c r="C1027" s="42"/>
      <c r="D1027" s="42"/>
      <c r="E1027" s="43"/>
      <c r="F1027" s="43"/>
      <c r="G1027" s="42"/>
      <c r="H1027" s="42"/>
      <c r="I1027" s="42"/>
      <c r="J1027" s="42"/>
      <c r="K1027" s="42">
        <f t="shared" si="15"/>
        <v>1900</v>
      </c>
    </row>
    <row r="1028" spans="1:11" ht="18" customHeight="1" x14ac:dyDescent="0.25">
      <c r="A1028" s="40"/>
      <c r="B1028" s="40"/>
      <c r="C1028" s="40"/>
      <c r="D1028" s="40"/>
      <c r="E1028" s="41"/>
      <c r="F1028" s="41"/>
      <c r="G1028" s="40"/>
      <c r="H1028" s="40"/>
      <c r="I1028" s="40"/>
      <c r="J1028" s="40"/>
      <c r="K1028" s="40">
        <f t="shared" ref="K1028:K1091" si="16">IFERROR(YEAR(D1028),"")</f>
        <v>1900</v>
      </c>
    </row>
    <row r="1029" spans="1:11" ht="18" customHeight="1" x14ac:dyDescent="0.25">
      <c r="A1029" s="42"/>
      <c r="B1029" s="42"/>
      <c r="C1029" s="42"/>
      <c r="D1029" s="42"/>
      <c r="E1029" s="43"/>
      <c r="F1029" s="43"/>
      <c r="G1029" s="42"/>
      <c r="H1029" s="42"/>
      <c r="I1029" s="42"/>
      <c r="J1029" s="42"/>
      <c r="K1029" s="42">
        <f t="shared" si="16"/>
        <v>1900</v>
      </c>
    </row>
    <row r="1030" spans="1:11" ht="18" customHeight="1" x14ac:dyDescent="0.25">
      <c r="A1030" s="40"/>
      <c r="B1030" s="40"/>
      <c r="C1030" s="40"/>
      <c r="D1030" s="40"/>
      <c r="E1030" s="41"/>
      <c r="F1030" s="41"/>
      <c r="G1030" s="40"/>
      <c r="H1030" s="40"/>
      <c r="I1030" s="40"/>
      <c r="J1030" s="40"/>
      <c r="K1030" s="40">
        <f t="shared" si="16"/>
        <v>1900</v>
      </c>
    </row>
    <row r="1031" spans="1:11" ht="18" customHeight="1" x14ac:dyDescent="0.25">
      <c r="A1031" s="42"/>
      <c r="B1031" s="42"/>
      <c r="C1031" s="42"/>
      <c r="D1031" s="42"/>
      <c r="E1031" s="43"/>
      <c r="F1031" s="43"/>
      <c r="G1031" s="42"/>
      <c r="H1031" s="42"/>
      <c r="I1031" s="42"/>
      <c r="J1031" s="42"/>
      <c r="K1031" s="42">
        <f t="shared" si="16"/>
        <v>1900</v>
      </c>
    </row>
    <row r="1032" spans="1:11" ht="18" customHeight="1" x14ac:dyDescent="0.25">
      <c r="A1032" s="40"/>
      <c r="B1032" s="40"/>
      <c r="C1032" s="40"/>
      <c r="D1032" s="40"/>
      <c r="E1032" s="41"/>
      <c r="F1032" s="41"/>
      <c r="G1032" s="40"/>
      <c r="H1032" s="40"/>
      <c r="I1032" s="40"/>
      <c r="J1032" s="40"/>
      <c r="K1032" s="40">
        <f t="shared" si="16"/>
        <v>1900</v>
      </c>
    </row>
    <row r="1033" spans="1:11" ht="18" customHeight="1" x14ac:dyDescent="0.25">
      <c r="A1033" s="42"/>
      <c r="B1033" s="42"/>
      <c r="C1033" s="42"/>
      <c r="D1033" s="42"/>
      <c r="E1033" s="43"/>
      <c r="F1033" s="43"/>
      <c r="G1033" s="42"/>
      <c r="H1033" s="42"/>
      <c r="I1033" s="42"/>
      <c r="J1033" s="42"/>
      <c r="K1033" s="42">
        <f t="shared" si="16"/>
        <v>1900</v>
      </c>
    </row>
    <row r="1034" spans="1:11" ht="18" customHeight="1" x14ac:dyDescent="0.25">
      <c r="A1034" s="40"/>
      <c r="B1034" s="40"/>
      <c r="C1034" s="40"/>
      <c r="D1034" s="40"/>
      <c r="E1034" s="41"/>
      <c r="F1034" s="41"/>
      <c r="G1034" s="40"/>
      <c r="H1034" s="40"/>
      <c r="I1034" s="40"/>
      <c r="J1034" s="40"/>
      <c r="K1034" s="40">
        <f t="shared" si="16"/>
        <v>1900</v>
      </c>
    </row>
    <row r="1035" spans="1:11" ht="18" customHeight="1" x14ac:dyDescent="0.25">
      <c r="A1035" s="42"/>
      <c r="B1035" s="42"/>
      <c r="C1035" s="42"/>
      <c r="D1035" s="42"/>
      <c r="E1035" s="43"/>
      <c r="F1035" s="43"/>
      <c r="G1035" s="42"/>
      <c r="H1035" s="42"/>
      <c r="I1035" s="42"/>
      <c r="J1035" s="42"/>
      <c r="K1035" s="42">
        <f t="shared" si="16"/>
        <v>1900</v>
      </c>
    </row>
    <row r="1036" spans="1:11" ht="18" customHeight="1" x14ac:dyDescent="0.25">
      <c r="A1036" s="40"/>
      <c r="B1036" s="40"/>
      <c r="C1036" s="40"/>
      <c r="D1036" s="40"/>
      <c r="E1036" s="41"/>
      <c r="F1036" s="41"/>
      <c r="G1036" s="40"/>
      <c r="H1036" s="40"/>
      <c r="I1036" s="40"/>
      <c r="J1036" s="40"/>
      <c r="K1036" s="40">
        <f t="shared" si="16"/>
        <v>1900</v>
      </c>
    </row>
    <row r="1037" spans="1:11" ht="18" customHeight="1" x14ac:dyDescent="0.25">
      <c r="A1037" s="42"/>
      <c r="B1037" s="42"/>
      <c r="C1037" s="42"/>
      <c r="D1037" s="42"/>
      <c r="E1037" s="43"/>
      <c r="F1037" s="43"/>
      <c r="G1037" s="42"/>
      <c r="H1037" s="42"/>
      <c r="I1037" s="42"/>
      <c r="J1037" s="42"/>
      <c r="K1037" s="42">
        <f t="shared" si="16"/>
        <v>1900</v>
      </c>
    </row>
    <row r="1038" spans="1:11" ht="18" customHeight="1" x14ac:dyDescent="0.25">
      <c r="A1038" s="40"/>
      <c r="B1038" s="40"/>
      <c r="C1038" s="40"/>
      <c r="D1038" s="40"/>
      <c r="E1038" s="41"/>
      <c r="F1038" s="41"/>
      <c r="G1038" s="40"/>
      <c r="H1038" s="40"/>
      <c r="I1038" s="40"/>
      <c r="J1038" s="40"/>
      <c r="K1038" s="40">
        <f t="shared" si="16"/>
        <v>1900</v>
      </c>
    </row>
    <row r="1039" spans="1:11" ht="18" customHeight="1" x14ac:dyDescent="0.25">
      <c r="A1039" s="42"/>
      <c r="B1039" s="42"/>
      <c r="C1039" s="42"/>
      <c r="D1039" s="42"/>
      <c r="E1039" s="43"/>
      <c r="F1039" s="43"/>
      <c r="G1039" s="42"/>
      <c r="H1039" s="42"/>
      <c r="I1039" s="42"/>
      <c r="J1039" s="42"/>
      <c r="K1039" s="42">
        <f t="shared" si="16"/>
        <v>1900</v>
      </c>
    </row>
    <row r="1040" spans="1:11" ht="18" customHeight="1" x14ac:dyDescent="0.25">
      <c r="A1040" s="40"/>
      <c r="B1040" s="40"/>
      <c r="C1040" s="40"/>
      <c r="D1040" s="40"/>
      <c r="E1040" s="41"/>
      <c r="F1040" s="41"/>
      <c r="G1040" s="40"/>
      <c r="H1040" s="40"/>
      <c r="I1040" s="40"/>
      <c r="J1040" s="40"/>
      <c r="K1040" s="40">
        <f t="shared" si="16"/>
        <v>1900</v>
      </c>
    </row>
    <row r="1041" spans="1:11" ht="18" customHeight="1" x14ac:dyDescent="0.25">
      <c r="A1041" s="42"/>
      <c r="B1041" s="42"/>
      <c r="C1041" s="42"/>
      <c r="D1041" s="42"/>
      <c r="E1041" s="43"/>
      <c r="F1041" s="43"/>
      <c r="G1041" s="42"/>
      <c r="H1041" s="42"/>
      <c r="I1041" s="42"/>
      <c r="J1041" s="42"/>
      <c r="K1041" s="42">
        <f t="shared" si="16"/>
        <v>1900</v>
      </c>
    </row>
    <row r="1042" spans="1:11" ht="18" customHeight="1" x14ac:dyDescent="0.25">
      <c r="A1042" s="40"/>
      <c r="B1042" s="40"/>
      <c r="C1042" s="40"/>
      <c r="D1042" s="40"/>
      <c r="E1042" s="41"/>
      <c r="F1042" s="41"/>
      <c r="G1042" s="40"/>
      <c r="H1042" s="40"/>
      <c r="I1042" s="40"/>
      <c r="J1042" s="40"/>
      <c r="K1042" s="40">
        <f t="shared" si="16"/>
        <v>1900</v>
      </c>
    </row>
    <row r="1043" spans="1:11" ht="18" customHeight="1" x14ac:dyDescent="0.25">
      <c r="A1043" s="42"/>
      <c r="B1043" s="42"/>
      <c r="C1043" s="42"/>
      <c r="D1043" s="42"/>
      <c r="E1043" s="43"/>
      <c r="F1043" s="43"/>
      <c r="G1043" s="42"/>
      <c r="H1043" s="42"/>
      <c r="I1043" s="42"/>
      <c r="J1043" s="42"/>
      <c r="K1043" s="42">
        <f t="shared" si="16"/>
        <v>1900</v>
      </c>
    </row>
    <row r="1044" spans="1:11" ht="18" customHeight="1" x14ac:dyDescent="0.25">
      <c r="A1044" s="40"/>
      <c r="B1044" s="40"/>
      <c r="C1044" s="40"/>
      <c r="D1044" s="40"/>
      <c r="E1044" s="41"/>
      <c r="F1044" s="41"/>
      <c r="G1044" s="40"/>
      <c r="H1044" s="40"/>
      <c r="I1044" s="40"/>
      <c r="J1044" s="40"/>
      <c r="K1044" s="40">
        <f t="shared" si="16"/>
        <v>1900</v>
      </c>
    </row>
    <row r="1045" spans="1:11" ht="18" customHeight="1" x14ac:dyDescent="0.25">
      <c r="A1045" s="42"/>
      <c r="B1045" s="42"/>
      <c r="C1045" s="42"/>
      <c r="D1045" s="42"/>
      <c r="E1045" s="43"/>
      <c r="F1045" s="43"/>
      <c r="G1045" s="42"/>
      <c r="H1045" s="42"/>
      <c r="I1045" s="42"/>
      <c r="J1045" s="42"/>
      <c r="K1045" s="42">
        <f t="shared" si="16"/>
        <v>1900</v>
      </c>
    </row>
    <row r="1046" spans="1:11" ht="18" customHeight="1" x14ac:dyDescent="0.25">
      <c r="A1046" s="40"/>
      <c r="B1046" s="40"/>
      <c r="C1046" s="40"/>
      <c r="D1046" s="40"/>
      <c r="E1046" s="41"/>
      <c r="F1046" s="41"/>
      <c r="G1046" s="40"/>
      <c r="H1046" s="40"/>
      <c r="I1046" s="40"/>
      <c r="J1046" s="40"/>
      <c r="K1046" s="40">
        <f t="shared" si="16"/>
        <v>1900</v>
      </c>
    </row>
    <row r="1047" spans="1:11" ht="18" customHeight="1" x14ac:dyDescent="0.25">
      <c r="A1047" s="42"/>
      <c r="B1047" s="42"/>
      <c r="C1047" s="42"/>
      <c r="D1047" s="42"/>
      <c r="E1047" s="43"/>
      <c r="F1047" s="43"/>
      <c r="G1047" s="42"/>
      <c r="H1047" s="42"/>
      <c r="I1047" s="42"/>
      <c r="J1047" s="42"/>
      <c r="K1047" s="42">
        <f t="shared" si="16"/>
        <v>1900</v>
      </c>
    </row>
    <row r="1048" spans="1:11" ht="18" customHeight="1" x14ac:dyDescent="0.25">
      <c r="A1048" s="40"/>
      <c r="B1048" s="40"/>
      <c r="C1048" s="40"/>
      <c r="D1048" s="40"/>
      <c r="E1048" s="41"/>
      <c r="F1048" s="41"/>
      <c r="G1048" s="40"/>
      <c r="H1048" s="40"/>
      <c r="I1048" s="40"/>
      <c r="J1048" s="40"/>
      <c r="K1048" s="40">
        <f t="shared" si="16"/>
        <v>1900</v>
      </c>
    </row>
    <row r="1049" spans="1:11" ht="18" customHeight="1" x14ac:dyDescent="0.25">
      <c r="A1049" s="42"/>
      <c r="B1049" s="42"/>
      <c r="C1049" s="42"/>
      <c r="D1049" s="42"/>
      <c r="E1049" s="43"/>
      <c r="F1049" s="43"/>
      <c r="G1049" s="42"/>
      <c r="H1049" s="42"/>
      <c r="I1049" s="42"/>
      <c r="J1049" s="42"/>
      <c r="K1049" s="42">
        <f t="shared" si="16"/>
        <v>1900</v>
      </c>
    </row>
    <row r="1050" spans="1:11" ht="18" customHeight="1" x14ac:dyDescent="0.25">
      <c r="A1050" s="40"/>
      <c r="B1050" s="40"/>
      <c r="C1050" s="40"/>
      <c r="D1050" s="40"/>
      <c r="E1050" s="41"/>
      <c r="F1050" s="41"/>
      <c r="G1050" s="40"/>
      <c r="H1050" s="40"/>
      <c r="I1050" s="40"/>
      <c r="J1050" s="40"/>
      <c r="K1050" s="40">
        <f t="shared" si="16"/>
        <v>1900</v>
      </c>
    </row>
    <row r="1051" spans="1:11" ht="18" customHeight="1" x14ac:dyDescent="0.25">
      <c r="A1051" s="42"/>
      <c r="B1051" s="42"/>
      <c r="C1051" s="42"/>
      <c r="D1051" s="42"/>
      <c r="E1051" s="43"/>
      <c r="F1051" s="43"/>
      <c r="G1051" s="42"/>
      <c r="H1051" s="42"/>
      <c r="I1051" s="42"/>
      <c r="J1051" s="42"/>
      <c r="K1051" s="42">
        <f t="shared" si="16"/>
        <v>1900</v>
      </c>
    </row>
    <row r="1052" spans="1:11" ht="18" customHeight="1" x14ac:dyDescent="0.25">
      <c r="A1052" s="40"/>
      <c r="B1052" s="40"/>
      <c r="C1052" s="40"/>
      <c r="D1052" s="40"/>
      <c r="E1052" s="41"/>
      <c r="F1052" s="41"/>
      <c r="G1052" s="40"/>
      <c r="H1052" s="40"/>
      <c r="I1052" s="40"/>
      <c r="J1052" s="40"/>
      <c r="K1052" s="40">
        <f t="shared" si="16"/>
        <v>1900</v>
      </c>
    </row>
    <row r="1053" spans="1:11" ht="18" customHeight="1" x14ac:dyDescent="0.25">
      <c r="A1053" s="42"/>
      <c r="B1053" s="42"/>
      <c r="C1053" s="42"/>
      <c r="D1053" s="42"/>
      <c r="E1053" s="43"/>
      <c r="F1053" s="43"/>
      <c r="G1053" s="42"/>
      <c r="H1053" s="42"/>
      <c r="I1053" s="42"/>
      <c r="J1053" s="42"/>
      <c r="K1053" s="42">
        <f t="shared" si="16"/>
        <v>1900</v>
      </c>
    </row>
    <row r="1054" spans="1:11" ht="18" customHeight="1" x14ac:dyDescent="0.25">
      <c r="A1054" s="40"/>
      <c r="B1054" s="40"/>
      <c r="C1054" s="40"/>
      <c r="D1054" s="40"/>
      <c r="E1054" s="41"/>
      <c r="F1054" s="41"/>
      <c r="G1054" s="40"/>
      <c r="H1054" s="40"/>
      <c r="I1054" s="40"/>
      <c r="J1054" s="40"/>
      <c r="K1054" s="40">
        <f t="shared" si="16"/>
        <v>1900</v>
      </c>
    </row>
    <row r="1055" spans="1:11" ht="18" customHeight="1" x14ac:dyDescent="0.25">
      <c r="A1055" s="42"/>
      <c r="B1055" s="42"/>
      <c r="C1055" s="42"/>
      <c r="D1055" s="42"/>
      <c r="E1055" s="43"/>
      <c r="F1055" s="43"/>
      <c r="G1055" s="42"/>
      <c r="H1055" s="42"/>
      <c r="I1055" s="42"/>
      <c r="J1055" s="42"/>
      <c r="K1055" s="42">
        <f t="shared" si="16"/>
        <v>1900</v>
      </c>
    </row>
    <row r="1056" spans="1:11" ht="18" customHeight="1" x14ac:dyDescent="0.25">
      <c r="A1056" s="40"/>
      <c r="B1056" s="40"/>
      <c r="C1056" s="40"/>
      <c r="D1056" s="40"/>
      <c r="E1056" s="41"/>
      <c r="F1056" s="41"/>
      <c r="G1056" s="40"/>
      <c r="H1056" s="40"/>
      <c r="I1056" s="40"/>
      <c r="J1056" s="40"/>
      <c r="K1056" s="40">
        <f t="shared" si="16"/>
        <v>1900</v>
      </c>
    </row>
    <row r="1057" spans="1:11" ht="18" customHeight="1" x14ac:dyDescent="0.25">
      <c r="A1057" s="42"/>
      <c r="B1057" s="42"/>
      <c r="C1057" s="42"/>
      <c r="D1057" s="42"/>
      <c r="E1057" s="43"/>
      <c r="F1057" s="43"/>
      <c r="G1057" s="42"/>
      <c r="H1057" s="42"/>
      <c r="I1057" s="42"/>
      <c r="J1057" s="42"/>
      <c r="K1057" s="42">
        <f t="shared" si="16"/>
        <v>1900</v>
      </c>
    </row>
    <row r="1058" spans="1:11" ht="18" customHeight="1" x14ac:dyDescent="0.25">
      <c r="A1058" s="40"/>
      <c r="B1058" s="40"/>
      <c r="C1058" s="40"/>
      <c r="D1058" s="40"/>
      <c r="E1058" s="41"/>
      <c r="F1058" s="41"/>
      <c r="G1058" s="40"/>
      <c r="H1058" s="40"/>
      <c r="I1058" s="40"/>
      <c r="J1058" s="40"/>
      <c r="K1058" s="40">
        <f t="shared" si="16"/>
        <v>1900</v>
      </c>
    </row>
    <row r="1059" spans="1:11" ht="18" customHeight="1" x14ac:dyDescent="0.25">
      <c r="A1059" s="42"/>
      <c r="B1059" s="42"/>
      <c r="C1059" s="42"/>
      <c r="D1059" s="42"/>
      <c r="E1059" s="43"/>
      <c r="F1059" s="43"/>
      <c r="G1059" s="42"/>
      <c r="H1059" s="42"/>
      <c r="I1059" s="42"/>
      <c r="J1059" s="42"/>
      <c r="K1059" s="42">
        <f t="shared" si="16"/>
        <v>1900</v>
      </c>
    </row>
    <row r="1060" spans="1:11" ht="18" customHeight="1" x14ac:dyDescent="0.25">
      <c r="A1060" s="40"/>
      <c r="B1060" s="40"/>
      <c r="C1060" s="40"/>
      <c r="D1060" s="40"/>
      <c r="E1060" s="41"/>
      <c r="F1060" s="41"/>
      <c r="G1060" s="40"/>
      <c r="H1060" s="40"/>
      <c r="I1060" s="40"/>
      <c r="J1060" s="40"/>
      <c r="K1060" s="40">
        <f t="shared" si="16"/>
        <v>1900</v>
      </c>
    </row>
    <row r="1061" spans="1:11" ht="18" customHeight="1" x14ac:dyDescent="0.25">
      <c r="A1061" s="42"/>
      <c r="B1061" s="42"/>
      <c r="C1061" s="42"/>
      <c r="D1061" s="42"/>
      <c r="E1061" s="43"/>
      <c r="F1061" s="43"/>
      <c r="G1061" s="42"/>
      <c r="H1061" s="42"/>
      <c r="I1061" s="42"/>
      <c r="J1061" s="42"/>
      <c r="K1061" s="42">
        <f t="shared" si="16"/>
        <v>1900</v>
      </c>
    </row>
    <row r="1062" spans="1:11" ht="18" customHeight="1" x14ac:dyDescent="0.25">
      <c r="A1062" s="40"/>
      <c r="B1062" s="40"/>
      <c r="C1062" s="40"/>
      <c r="D1062" s="40"/>
      <c r="E1062" s="41"/>
      <c r="F1062" s="41"/>
      <c r="G1062" s="40"/>
      <c r="H1062" s="40"/>
      <c r="I1062" s="40"/>
      <c r="J1062" s="40"/>
      <c r="K1062" s="40">
        <f t="shared" si="16"/>
        <v>1900</v>
      </c>
    </row>
    <row r="1063" spans="1:11" ht="18" customHeight="1" x14ac:dyDescent="0.25">
      <c r="A1063" s="42"/>
      <c r="B1063" s="42"/>
      <c r="C1063" s="42"/>
      <c r="D1063" s="42"/>
      <c r="E1063" s="43"/>
      <c r="F1063" s="43"/>
      <c r="G1063" s="42"/>
      <c r="H1063" s="42"/>
      <c r="I1063" s="42"/>
      <c r="J1063" s="42"/>
      <c r="K1063" s="42">
        <f t="shared" si="16"/>
        <v>1900</v>
      </c>
    </row>
    <row r="1064" spans="1:11" ht="18" customHeight="1" x14ac:dyDescent="0.25">
      <c r="A1064" s="40"/>
      <c r="B1064" s="40"/>
      <c r="C1064" s="40"/>
      <c r="D1064" s="40"/>
      <c r="E1064" s="41"/>
      <c r="F1064" s="41"/>
      <c r="G1064" s="40"/>
      <c r="H1064" s="40"/>
      <c r="I1064" s="40"/>
      <c r="J1064" s="40"/>
      <c r="K1064" s="40">
        <f t="shared" si="16"/>
        <v>1900</v>
      </c>
    </row>
    <row r="1065" spans="1:11" ht="18" customHeight="1" x14ac:dyDescent="0.25">
      <c r="A1065" s="42"/>
      <c r="B1065" s="42"/>
      <c r="C1065" s="42"/>
      <c r="D1065" s="42"/>
      <c r="E1065" s="43"/>
      <c r="F1065" s="43"/>
      <c r="G1065" s="42"/>
      <c r="H1065" s="42"/>
      <c r="I1065" s="42"/>
      <c r="J1065" s="42"/>
      <c r="K1065" s="42">
        <f t="shared" si="16"/>
        <v>1900</v>
      </c>
    </row>
    <row r="1066" spans="1:11" ht="18" customHeight="1" x14ac:dyDescent="0.25">
      <c r="A1066" s="40"/>
      <c r="B1066" s="40"/>
      <c r="C1066" s="40"/>
      <c r="D1066" s="40"/>
      <c r="E1066" s="41"/>
      <c r="F1066" s="41"/>
      <c r="G1066" s="40"/>
      <c r="H1066" s="40"/>
      <c r="I1066" s="40"/>
      <c r="J1066" s="40"/>
      <c r="K1066" s="40">
        <f t="shared" si="16"/>
        <v>1900</v>
      </c>
    </row>
    <row r="1067" spans="1:11" ht="18" customHeight="1" x14ac:dyDescent="0.25">
      <c r="A1067" s="42"/>
      <c r="B1067" s="42"/>
      <c r="C1067" s="42"/>
      <c r="D1067" s="42"/>
      <c r="E1067" s="43"/>
      <c r="F1067" s="43"/>
      <c r="G1067" s="42"/>
      <c r="H1067" s="42"/>
      <c r="I1067" s="42"/>
      <c r="J1067" s="42"/>
      <c r="K1067" s="42">
        <f t="shared" si="16"/>
        <v>1900</v>
      </c>
    </row>
    <row r="1068" spans="1:11" ht="18" customHeight="1" x14ac:dyDescent="0.25">
      <c r="A1068" s="40"/>
      <c r="B1068" s="40"/>
      <c r="C1068" s="40"/>
      <c r="D1068" s="40"/>
      <c r="E1068" s="41"/>
      <c r="F1068" s="41"/>
      <c r="G1068" s="40"/>
      <c r="H1068" s="40"/>
      <c r="I1068" s="40"/>
      <c r="J1068" s="40"/>
      <c r="K1068" s="40">
        <f t="shared" si="16"/>
        <v>1900</v>
      </c>
    </row>
    <row r="1069" spans="1:11" ht="18" customHeight="1" x14ac:dyDescent="0.25">
      <c r="A1069" s="42"/>
      <c r="B1069" s="42"/>
      <c r="C1069" s="42"/>
      <c r="D1069" s="42"/>
      <c r="E1069" s="43"/>
      <c r="F1069" s="43"/>
      <c r="G1069" s="42"/>
      <c r="H1069" s="42"/>
      <c r="I1069" s="42"/>
      <c r="J1069" s="42"/>
      <c r="K1069" s="42">
        <f t="shared" si="16"/>
        <v>1900</v>
      </c>
    </row>
    <row r="1070" spans="1:11" ht="18" customHeight="1" x14ac:dyDescent="0.25">
      <c r="A1070" s="40"/>
      <c r="B1070" s="40"/>
      <c r="C1070" s="40"/>
      <c r="D1070" s="40"/>
      <c r="E1070" s="41"/>
      <c r="F1070" s="41"/>
      <c r="G1070" s="40"/>
      <c r="H1070" s="40"/>
      <c r="I1070" s="40"/>
      <c r="J1070" s="40"/>
      <c r="K1070" s="40">
        <f t="shared" si="16"/>
        <v>1900</v>
      </c>
    </row>
    <row r="1071" spans="1:11" ht="18" customHeight="1" x14ac:dyDescent="0.25">
      <c r="A1071" s="42"/>
      <c r="B1071" s="42"/>
      <c r="C1071" s="42"/>
      <c r="D1071" s="42"/>
      <c r="E1071" s="43"/>
      <c r="F1071" s="43"/>
      <c r="G1071" s="42"/>
      <c r="H1071" s="42"/>
      <c r="I1071" s="42"/>
      <c r="J1071" s="42"/>
      <c r="K1071" s="42">
        <f t="shared" si="16"/>
        <v>1900</v>
      </c>
    </row>
    <row r="1072" spans="1:11" ht="18" customHeight="1" x14ac:dyDescent="0.25">
      <c r="A1072" s="40"/>
      <c r="B1072" s="40"/>
      <c r="C1072" s="40"/>
      <c r="D1072" s="40"/>
      <c r="E1072" s="41"/>
      <c r="F1072" s="41"/>
      <c r="G1072" s="40"/>
      <c r="H1072" s="40"/>
      <c r="I1072" s="40"/>
      <c r="J1072" s="40"/>
      <c r="K1072" s="40">
        <f t="shared" si="16"/>
        <v>1900</v>
      </c>
    </row>
    <row r="1073" spans="1:11" ht="18" customHeight="1" x14ac:dyDescent="0.25">
      <c r="A1073" s="42"/>
      <c r="B1073" s="42"/>
      <c r="C1073" s="42"/>
      <c r="D1073" s="42"/>
      <c r="E1073" s="43"/>
      <c r="F1073" s="43"/>
      <c r="G1073" s="42"/>
      <c r="H1073" s="42"/>
      <c r="I1073" s="42"/>
      <c r="J1073" s="42"/>
      <c r="K1073" s="42">
        <f t="shared" si="16"/>
        <v>1900</v>
      </c>
    </row>
    <row r="1074" spans="1:11" ht="18" customHeight="1" x14ac:dyDescent="0.25">
      <c r="A1074" s="40"/>
      <c r="B1074" s="40"/>
      <c r="C1074" s="40"/>
      <c r="D1074" s="40"/>
      <c r="E1074" s="41"/>
      <c r="F1074" s="41"/>
      <c r="G1074" s="40"/>
      <c r="H1074" s="40"/>
      <c r="I1074" s="40"/>
      <c r="J1074" s="40"/>
      <c r="K1074" s="40">
        <f t="shared" si="16"/>
        <v>1900</v>
      </c>
    </row>
    <row r="1075" spans="1:11" ht="18" customHeight="1" x14ac:dyDescent="0.25">
      <c r="A1075" s="42"/>
      <c r="B1075" s="42"/>
      <c r="C1075" s="42"/>
      <c r="D1075" s="42"/>
      <c r="E1075" s="43"/>
      <c r="F1075" s="43"/>
      <c r="G1075" s="42"/>
      <c r="H1075" s="42"/>
      <c r="I1075" s="42"/>
      <c r="J1075" s="42"/>
      <c r="K1075" s="42">
        <f t="shared" si="16"/>
        <v>1900</v>
      </c>
    </row>
    <row r="1076" spans="1:11" ht="18" customHeight="1" x14ac:dyDescent="0.25">
      <c r="A1076" s="40"/>
      <c r="B1076" s="40"/>
      <c r="C1076" s="40"/>
      <c r="D1076" s="40"/>
      <c r="E1076" s="41"/>
      <c r="F1076" s="41"/>
      <c r="G1076" s="40"/>
      <c r="H1076" s="40"/>
      <c r="I1076" s="40"/>
      <c r="J1076" s="40"/>
      <c r="K1076" s="40">
        <f t="shared" si="16"/>
        <v>1900</v>
      </c>
    </row>
    <row r="1077" spans="1:11" ht="18" customHeight="1" x14ac:dyDescent="0.25">
      <c r="A1077" s="42"/>
      <c r="B1077" s="42"/>
      <c r="C1077" s="42"/>
      <c r="D1077" s="42"/>
      <c r="E1077" s="43"/>
      <c r="F1077" s="43"/>
      <c r="G1077" s="42"/>
      <c r="H1077" s="42"/>
      <c r="I1077" s="42"/>
      <c r="J1077" s="42"/>
      <c r="K1077" s="42">
        <f t="shared" si="16"/>
        <v>1900</v>
      </c>
    </row>
    <row r="1078" spans="1:11" ht="18" customHeight="1" x14ac:dyDescent="0.25">
      <c r="A1078" s="40"/>
      <c r="B1078" s="40"/>
      <c r="C1078" s="40"/>
      <c r="D1078" s="40"/>
      <c r="E1078" s="41"/>
      <c r="F1078" s="41"/>
      <c r="G1078" s="40"/>
      <c r="H1078" s="40"/>
      <c r="I1078" s="40"/>
      <c r="J1078" s="40"/>
      <c r="K1078" s="40">
        <f t="shared" si="16"/>
        <v>1900</v>
      </c>
    </row>
    <row r="1079" spans="1:11" ht="18" customHeight="1" x14ac:dyDescent="0.25">
      <c r="A1079" s="42"/>
      <c r="B1079" s="42"/>
      <c r="C1079" s="42"/>
      <c r="D1079" s="42"/>
      <c r="E1079" s="43"/>
      <c r="F1079" s="43"/>
      <c r="G1079" s="42"/>
      <c r="H1079" s="42"/>
      <c r="I1079" s="42"/>
      <c r="J1079" s="42"/>
      <c r="K1079" s="42">
        <f t="shared" si="16"/>
        <v>1900</v>
      </c>
    </row>
    <row r="1080" spans="1:11" ht="18" customHeight="1" x14ac:dyDescent="0.25">
      <c r="A1080" s="40"/>
      <c r="B1080" s="40"/>
      <c r="C1080" s="40"/>
      <c r="D1080" s="40"/>
      <c r="E1080" s="41"/>
      <c r="F1080" s="41"/>
      <c r="G1080" s="40"/>
      <c r="H1080" s="40"/>
      <c r="I1080" s="40"/>
      <c r="J1080" s="40"/>
      <c r="K1080" s="40">
        <f t="shared" si="16"/>
        <v>1900</v>
      </c>
    </row>
    <row r="1081" spans="1:11" ht="18" customHeight="1" x14ac:dyDescent="0.25">
      <c r="A1081" s="42"/>
      <c r="B1081" s="42"/>
      <c r="C1081" s="42"/>
      <c r="D1081" s="42"/>
      <c r="E1081" s="43"/>
      <c r="F1081" s="43"/>
      <c r="G1081" s="42"/>
      <c r="H1081" s="42"/>
      <c r="I1081" s="42"/>
      <c r="J1081" s="42"/>
      <c r="K1081" s="42">
        <f t="shared" si="16"/>
        <v>1900</v>
      </c>
    </row>
    <row r="1082" spans="1:11" ht="18" customHeight="1" x14ac:dyDescent="0.25">
      <c r="A1082" s="40"/>
      <c r="B1082" s="40"/>
      <c r="C1082" s="40"/>
      <c r="D1082" s="40"/>
      <c r="E1082" s="41"/>
      <c r="F1082" s="41"/>
      <c r="G1082" s="40"/>
      <c r="H1082" s="40"/>
      <c r="I1082" s="40"/>
      <c r="J1082" s="40"/>
      <c r="K1082" s="40">
        <f t="shared" si="16"/>
        <v>1900</v>
      </c>
    </row>
    <row r="1083" spans="1:11" ht="18" customHeight="1" x14ac:dyDescent="0.25">
      <c r="A1083" s="42"/>
      <c r="B1083" s="42"/>
      <c r="C1083" s="42"/>
      <c r="D1083" s="42"/>
      <c r="E1083" s="43"/>
      <c r="F1083" s="43"/>
      <c r="G1083" s="42"/>
      <c r="H1083" s="42"/>
      <c r="I1083" s="42"/>
      <c r="J1083" s="42"/>
      <c r="K1083" s="42">
        <f t="shared" si="16"/>
        <v>1900</v>
      </c>
    </row>
    <row r="1084" spans="1:11" ht="18" customHeight="1" x14ac:dyDescent="0.25">
      <c r="A1084" s="40"/>
      <c r="B1084" s="40"/>
      <c r="C1084" s="40"/>
      <c r="D1084" s="40"/>
      <c r="E1084" s="41"/>
      <c r="F1084" s="41"/>
      <c r="G1084" s="40"/>
      <c r="H1084" s="40"/>
      <c r="I1084" s="40"/>
      <c r="J1084" s="40"/>
      <c r="K1084" s="40">
        <f t="shared" si="16"/>
        <v>1900</v>
      </c>
    </row>
    <row r="1085" spans="1:11" ht="18" customHeight="1" x14ac:dyDescent="0.25">
      <c r="A1085" s="42"/>
      <c r="B1085" s="42"/>
      <c r="C1085" s="42"/>
      <c r="D1085" s="42"/>
      <c r="E1085" s="43"/>
      <c r="F1085" s="43"/>
      <c r="G1085" s="42"/>
      <c r="H1085" s="42"/>
      <c r="I1085" s="42"/>
      <c r="J1085" s="42"/>
      <c r="K1085" s="42">
        <f t="shared" si="16"/>
        <v>1900</v>
      </c>
    </row>
    <row r="1086" spans="1:11" ht="18" customHeight="1" x14ac:dyDescent="0.25">
      <c r="A1086" s="40"/>
      <c r="B1086" s="40"/>
      <c r="C1086" s="40"/>
      <c r="D1086" s="40"/>
      <c r="E1086" s="41"/>
      <c r="F1086" s="41"/>
      <c r="G1086" s="40"/>
      <c r="H1086" s="40"/>
      <c r="I1086" s="40"/>
      <c r="J1086" s="40"/>
      <c r="K1086" s="40">
        <f t="shared" si="16"/>
        <v>1900</v>
      </c>
    </row>
    <row r="1087" spans="1:11" ht="18" customHeight="1" x14ac:dyDescent="0.25">
      <c r="A1087" s="42"/>
      <c r="B1087" s="42"/>
      <c r="C1087" s="42"/>
      <c r="D1087" s="42"/>
      <c r="E1087" s="43"/>
      <c r="F1087" s="43"/>
      <c r="G1087" s="42"/>
      <c r="H1087" s="42"/>
      <c r="I1087" s="42"/>
      <c r="J1087" s="42"/>
      <c r="K1087" s="42">
        <f t="shared" si="16"/>
        <v>1900</v>
      </c>
    </row>
    <row r="1088" spans="1:11" ht="18" customHeight="1" x14ac:dyDescent="0.25">
      <c r="A1088" s="40"/>
      <c r="B1088" s="40"/>
      <c r="C1088" s="40"/>
      <c r="D1088" s="40"/>
      <c r="E1088" s="41"/>
      <c r="F1088" s="41"/>
      <c r="G1088" s="40"/>
      <c r="H1088" s="40"/>
      <c r="I1088" s="40"/>
      <c r="J1088" s="40"/>
      <c r="K1088" s="40">
        <f t="shared" si="16"/>
        <v>1900</v>
      </c>
    </row>
    <row r="1089" spans="1:11" ht="18" customHeight="1" x14ac:dyDescent="0.25">
      <c r="A1089" s="42"/>
      <c r="B1089" s="42"/>
      <c r="C1089" s="42"/>
      <c r="D1089" s="42"/>
      <c r="E1089" s="43"/>
      <c r="F1089" s="43"/>
      <c r="G1089" s="42"/>
      <c r="H1089" s="42"/>
      <c r="I1089" s="42"/>
      <c r="J1089" s="42"/>
      <c r="K1089" s="42">
        <f t="shared" si="16"/>
        <v>1900</v>
      </c>
    </row>
    <row r="1090" spans="1:11" ht="18" customHeight="1" x14ac:dyDescent="0.25">
      <c r="A1090" s="40"/>
      <c r="B1090" s="40"/>
      <c r="C1090" s="40"/>
      <c r="D1090" s="40"/>
      <c r="E1090" s="41"/>
      <c r="F1090" s="41"/>
      <c r="G1090" s="40"/>
      <c r="H1090" s="40"/>
      <c r="I1090" s="40"/>
      <c r="J1090" s="40"/>
      <c r="K1090" s="40">
        <f t="shared" si="16"/>
        <v>1900</v>
      </c>
    </row>
    <row r="1091" spans="1:11" ht="18" customHeight="1" x14ac:dyDescent="0.25">
      <c r="A1091" s="42"/>
      <c r="B1091" s="42"/>
      <c r="C1091" s="42"/>
      <c r="D1091" s="42"/>
      <c r="E1091" s="43"/>
      <c r="F1091" s="43"/>
      <c r="G1091" s="42"/>
      <c r="H1091" s="42"/>
      <c r="I1091" s="42"/>
      <c r="J1091" s="42"/>
      <c r="K1091" s="42">
        <f t="shared" si="16"/>
        <v>1900</v>
      </c>
    </row>
    <row r="1092" spans="1:11" ht="18" customHeight="1" x14ac:dyDescent="0.25">
      <c r="A1092" s="40"/>
      <c r="B1092" s="40"/>
      <c r="C1092" s="40"/>
      <c r="D1092" s="40"/>
      <c r="E1092" s="41"/>
      <c r="F1092" s="41"/>
      <c r="G1092" s="40"/>
      <c r="H1092" s="40"/>
      <c r="I1092" s="40"/>
      <c r="J1092" s="40"/>
      <c r="K1092" s="40">
        <f t="shared" ref="K1092:K1155" si="17">IFERROR(YEAR(D1092),"")</f>
        <v>1900</v>
      </c>
    </row>
    <row r="1093" spans="1:11" ht="18" customHeight="1" x14ac:dyDescent="0.25">
      <c r="A1093" s="42"/>
      <c r="B1093" s="42"/>
      <c r="C1093" s="42"/>
      <c r="D1093" s="42"/>
      <c r="E1093" s="43"/>
      <c r="F1093" s="43"/>
      <c r="G1093" s="42"/>
      <c r="H1093" s="42"/>
      <c r="I1093" s="42"/>
      <c r="J1093" s="42"/>
      <c r="K1093" s="42">
        <f t="shared" si="17"/>
        <v>1900</v>
      </c>
    </row>
    <row r="1094" spans="1:11" ht="18" customHeight="1" x14ac:dyDescent="0.25">
      <c r="A1094" s="40"/>
      <c r="B1094" s="40"/>
      <c r="C1094" s="40"/>
      <c r="D1094" s="40"/>
      <c r="E1094" s="41"/>
      <c r="F1094" s="41"/>
      <c r="G1094" s="40"/>
      <c r="H1094" s="40"/>
      <c r="I1094" s="40"/>
      <c r="J1094" s="40"/>
      <c r="K1094" s="40">
        <f t="shared" si="17"/>
        <v>1900</v>
      </c>
    </row>
    <row r="1095" spans="1:11" ht="18" customHeight="1" x14ac:dyDescent="0.25">
      <c r="A1095" s="42"/>
      <c r="B1095" s="42"/>
      <c r="C1095" s="42"/>
      <c r="D1095" s="42"/>
      <c r="E1095" s="43"/>
      <c r="F1095" s="43"/>
      <c r="G1095" s="42"/>
      <c r="H1095" s="42"/>
      <c r="I1095" s="42"/>
      <c r="J1095" s="42"/>
      <c r="K1095" s="42">
        <f t="shared" si="17"/>
        <v>1900</v>
      </c>
    </row>
    <row r="1096" spans="1:11" ht="18" customHeight="1" x14ac:dyDescent="0.25">
      <c r="A1096" s="40"/>
      <c r="B1096" s="40"/>
      <c r="C1096" s="40"/>
      <c r="D1096" s="40"/>
      <c r="E1096" s="41"/>
      <c r="F1096" s="41"/>
      <c r="G1096" s="40"/>
      <c r="H1096" s="40"/>
      <c r="I1096" s="40"/>
      <c r="J1096" s="40"/>
      <c r="K1096" s="40">
        <f t="shared" si="17"/>
        <v>1900</v>
      </c>
    </row>
    <row r="1097" spans="1:11" ht="18" customHeight="1" x14ac:dyDescent="0.25">
      <c r="A1097" s="42"/>
      <c r="B1097" s="42"/>
      <c r="C1097" s="42"/>
      <c r="D1097" s="42"/>
      <c r="E1097" s="43"/>
      <c r="F1097" s="43"/>
      <c r="G1097" s="42"/>
      <c r="H1097" s="42"/>
      <c r="I1097" s="42"/>
      <c r="J1097" s="42"/>
      <c r="K1097" s="42">
        <f t="shared" si="17"/>
        <v>1900</v>
      </c>
    </row>
    <row r="1098" spans="1:11" ht="18" customHeight="1" x14ac:dyDescent="0.25">
      <c r="A1098" s="40"/>
      <c r="B1098" s="40"/>
      <c r="C1098" s="40"/>
      <c r="D1098" s="40"/>
      <c r="E1098" s="41"/>
      <c r="F1098" s="41"/>
      <c r="G1098" s="40"/>
      <c r="H1098" s="40"/>
      <c r="I1098" s="40"/>
      <c r="J1098" s="40"/>
      <c r="K1098" s="40">
        <f t="shared" si="17"/>
        <v>1900</v>
      </c>
    </row>
    <row r="1099" spans="1:11" ht="18" customHeight="1" x14ac:dyDescent="0.25">
      <c r="A1099" s="42"/>
      <c r="B1099" s="42"/>
      <c r="C1099" s="42"/>
      <c r="D1099" s="42"/>
      <c r="E1099" s="43"/>
      <c r="F1099" s="43"/>
      <c r="G1099" s="42"/>
      <c r="H1099" s="42"/>
      <c r="I1099" s="42"/>
      <c r="J1099" s="42"/>
      <c r="K1099" s="42">
        <f t="shared" si="17"/>
        <v>1900</v>
      </c>
    </row>
    <row r="1100" spans="1:11" ht="18" customHeight="1" x14ac:dyDescent="0.25">
      <c r="A1100" s="40"/>
      <c r="B1100" s="40"/>
      <c r="C1100" s="40"/>
      <c r="D1100" s="40"/>
      <c r="E1100" s="41"/>
      <c r="F1100" s="41"/>
      <c r="G1100" s="40"/>
      <c r="H1100" s="40"/>
      <c r="I1100" s="40"/>
      <c r="J1100" s="40"/>
      <c r="K1100" s="40">
        <f t="shared" si="17"/>
        <v>1900</v>
      </c>
    </row>
    <row r="1101" spans="1:11" ht="18" customHeight="1" x14ac:dyDescent="0.25">
      <c r="A1101" s="42"/>
      <c r="B1101" s="42"/>
      <c r="C1101" s="42"/>
      <c r="D1101" s="42"/>
      <c r="E1101" s="43"/>
      <c r="F1101" s="43"/>
      <c r="G1101" s="42"/>
      <c r="H1101" s="42"/>
      <c r="I1101" s="42"/>
      <c r="J1101" s="42"/>
      <c r="K1101" s="42">
        <f t="shared" si="17"/>
        <v>1900</v>
      </c>
    </row>
    <row r="1102" spans="1:11" ht="18" customHeight="1" x14ac:dyDescent="0.25">
      <c r="A1102" s="40"/>
      <c r="B1102" s="40"/>
      <c r="C1102" s="40"/>
      <c r="D1102" s="40"/>
      <c r="E1102" s="41"/>
      <c r="F1102" s="41"/>
      <c r="G1102" s="40"/>
      <c r="H1102" s="40"/>
      <c r="I1102" s="40"/>
      <c r="J1102" s="40"/>
      <c r="K1102" s="40">
        <f t="shared" si="17"/>
        <v>1900</v>
      </c>
    </row>
    <row r="1103" spans="1:11" ht="18" customHeight="1" x14ac:dyDescent="0.25">
      <c r="A1103" s="42"/>
      <c r="B1103" s="42"/>
      <c r="C1103" s="42"/>
      <c r="D1103" s="42"/>
      <c r="E1103" s="43"/>
      <c r="F1103" s="43"/>
      <c r="G1103" s="42"/>
      <c r="H1103" s="42"/>
      <c r="I1103" s="42"/>
      <c r="J1103" s="42"/>
      <c r="K1103" s="42">
        <f t="shared" si="17"/>
        <v>1900</v>
      </c>
    </row>
    <row r="1104" spans="1:11" ht="18" customHeight="1" x14ac:dyDescent="0.25">
      <c r="A1104" s="40"/>
      <c r="B1104" s="40"/>
      <c r="C1104" s="40"/>
      <c r="D1104" s="40"/>
      <c r="E1104" s="41"/>
      <c r="F1104" s="41"/>
      <c r="G1104" s="40"/>
      <c r="H1104" s="40"/>
      <c r="I1104" s="40"/>
      <c r="J1104" s="40"/>
      <c r="K1104" s="40">
        <f t="shared" si="17"/>
        <v>1900</v>
      </c>
    </row>
    <row r="1105" spans="1:11" ht="18" customHeight="1" x14ac:dyDescent="0.25">
      <c r="A1105" s="42"/>
      <c r="B1105" s="42"/>
      <c r="C1105" s="42"/>
      <c r="D1105" s="42"/>
      <c r="E1105" s="43"/>
      <c r="F1105" s="43"/>
      <c r="G1105" s="42"/>
      <c r="H1105" s="42"/>
      <c r="I1105" s="42"/>
      <c r="J1105" s="42"/>
      <c r="K1105" s="42">
        <f t="shared" si="17"/>
        <v>1900</v>
      </c>
    </row>
    <row r="1106" spans="1:11" ht="18" customHeight="1" x14ac:dyDescent="0.25">
      <c r="A1106" s="40"/>
      <c r="B1106" s="40"/>
      <c r="C1106" s="40"/>
      <c r="D1106" s="40"/>
      <c r="E1106" s="41"/>
      <c r="F1106" s="41"/>
      <c r="G1106" s="40"/>
      <c r="H1106" s="40"/>
      <c r="I1106" s="40"/>
      <c r="J1106" s="40"/>
      <c r="K1106" s="40">
        <f t="shared" si="17"/>
        <v>1900</v>
      </c>
    </row>
    <row r="1107" spans="1:11" ht="18" customHeight="1" x14ac:dyDescent="0.25">
      <c r="A1107" s="42"/>
      <c r="B1107" s="42"/>
      <c r="C1107" s="42"/>
      <c r="D1107" s="42"/>
      <c r="E1107" s="43"/>
      <c r="F1107" s="43"/>
      <c r="G1107" s="42"/>
      <c r="H1107" s="42"/>
      <c r="I1107" s="42"/>
      <c r="J1107" s="42"/>
      <c r="K1107" s="42">
        <f t="shared" si="17"/>
        <v>1900</v>
      </c>
    </row>
    <row r="1108" spans="1:11" ht="18" customHeight="1" x14ac:dyDescent="0.25">
      <c r="A1108" s="40"/>
      <c r="B1108" s="40"/>
      <c r="C1108" s="40"/>
      <c r="D1108" s="40"/>
      <c r="E1108" s="41"/>
      <c r="F1108" s="41"/>
      <c r="G1108" s="40"/>
      <c r="H1108" s="40"/>
      <c r="I1108" s="40"/>
      <c r="J1108" s="40"/>
      <c r="K1108" s="40">
        <f t="shared" si="17"/>
        <v>1900</v>
      </c>
    </row>
    <row r="1109" spans="1:11" ht="18" customHeight="1" x14ac:dyDescent="0.25">
      <c r="A1109" s="42"/>
      <c r="B1109" s="42"/>
      <c r="C1109" s="42"/>
      <c r="D1109" s="42"/>
      <c r="E1109" s="43"/>
      <c r="F1109" s="43"/>
      <c r="G1109" s="42"/>
      <c r="H1109" s="42"/>
      <c r="I1109" s="42"/>
      <c r="J1109" s="42"/>
      <c r="K1109" s="42">
        <f t="shared" si="17"/>
        <v>1900</v>
      </c>
    </row>
    <row r="1110" spans="1:11" ht="18" customHeight="1" x14ac:dyDescent="0.25">
      <c r="A1110" s="40"/>
      <c r="B1110" s="40"/>
      <c r="C1110" s="40"/>
      <c r="D1110" s="40"/>
      <c r="E1110" s="41"/>
      <c r="F1110" s="41"/>
      <c r="G1110" s="40"/>
      <c r="H1110" s="40"/>
      <c r="I1110" s="40"/>
      <c r="J1110" s="40"/>
      <c r="K1110" s="40">
        <f t="shared" si="17"/>
        <v>1900</v>
      </c>
    </row>
    <row r="1111" spans="1:11" ht="18" customHeight="1" x14ac:dyDescent="0.25">
      <c r="A1111" s="42"/>
      <c r="B1111" s="42"/>
      <c r="C1111" s="42"/>
      <c r="D1111" s="42"/>
      <c r="E1111" s="43"/>
      <c r="F1111" s="43"/>
      <c r="G1111" s="42"/>
      <c r="H1111" s="42"/>
      <c r="I1111" s="42"/>
      <c r="J1111" s="42"/>
      <c r="K1111" s="42">
        <f t="shared" si="17"/>
        <v>1900</v>
      </c>
    </row>
    <row r="1112" spans="1:11" ht="18" customHeight="1" x14ac:dyDescent="0.25">
      <c r="A1112" s="40"/>
      <c r="B1112" s="40"/>
      <c r="C1112" s="40"/>
      <c r="D1112" s="40"/>
      <c r="E1112" s="41"/>
      <c r="F1112" s="41"/>
      <c r="G1112" s="40"/>
      <c r="H1112" s="40"/>
      <c r="I1112" s="40"/>
      <c r="J1112" s="40"/>
      <c r="K1112" s="40">
        <f t="shared" si="17"/>
        <v>1900</v>
      </c>
    </row>
    <row r="1113" spans="1:11" ht="18" customHeight="1" x14ac:dyDescent="0.25">
      <c r="A1113" s="42"/>
      <c r="B1113" s="42"/>
      <c r="C1113" s="42"/>
      <c r="D1113" s="42"/>
      <c r="E1113" s="43"/>
      <c r="F1113" s="43"/>
      <c r="G1113" s="42"/>
      <c r="H1113" s="42"/>
      <c r="I1113" s="42"/>
      <c r="J1113" s="42"/>
      <c r="K1113" s="42">
        <f t="shared" si="17"/>
        <v>1900</v>
      </c>
    </row>
    <row r="1114" spans="1:11" ht="18" customHeight="1" x14ac:dyDescent="0.25">
      <c r="A1114" s="40"/>
      <c r="B1114" s="40"/>
      <c r="C1114" s="40"/>
      <c r="D1114" s="40"/>
      <c r="E1114" s="41"/>
      <c r="F1114" s="41"/>
      <c r="G1114" s="40"/>
      <c r="H1114" s="40"/>
      <c r="I1114" s="40"/>
      <c r="J1114" s="40"/>
      <c r="K1114" s="40">
        <f t="shared" si="17"/>
        <v>1900</v>
      </c>
    </row>
    <row r="1115" spans="1:11" ht="18" customHeight="1" x14ac:dyDescent="0.25">
      <c r="A1115" s="42"/>
      <c r="B1115" s="42"/>
      <c r="C1115" s="42"/>
      <c r="D1115" s="42"/>
      <c r="E1115" s="43"/>
      <c r="F1115" s="43"/>
      <c r="G1115" s="42"/>
      <c r="H1115" s="42"/>
      <c r="I1115" s="42"/>
      <c r="J1115" s="42"/>
      <c r="K1115" s="42">
        <f t="shared" si="17"/>
        <v>1900</v>
      </c>
    </row>
    <row r="1116" spans="1:11" ht="18" customHeight="1" x14ac:dyDescent="0.25">
      <c r="A1116" s="40"/>
      <c r="B1116" s="40"/>
      <c r="C1116" s="40"/>
      <c r="D1116" s="40"/>
      <c r="E1116" s="41"/>
      <c r="F1116" s="41"/>
      <c r="G1116" s="40"/>
      <c r="H1116" s="40"/>
      <c r="I1116" s="40"/>
      <c r="J1116" s="40"/>
      <c r="K1116" s="40">
        <f t="shared" si="17"/>
        <v>1900</v>
      </c>
    </row>
    <row r="1117" spans="1:11" ht="18" customHeight="1" x14ac:dyDescent="0.25">
      <c r="A1117" s="42"/>
      <c r="B1117" s="42"/>
      <c r="C1117" s="42"/>
      <c r="D1117" s="42"/>
      <c r="E1117" s="43"/>
      <c r="F1117" s="43"/>
      <c r="G1117" s="42"/>
      <c r="H1117" s="42"/>
      <c r="I1117" s="42"/>
      <c r="J1117" s="42"/>
      <c r="K1117" s="42">
        <f t="shared" si="17"/>
        <v>1900</v>
      </c>
    </row>
    <row r="1118" spans="1:11" ht="18" customHeight="1" x14ac:dyDescent="0.25">
      <c r="A1118" s="40"/>
      <c r="B1118" s="40"/>
      <c r="C1118" s="40"/>
      <c r="D1118" s="40"/>
      <c r="E1118" s="41"/>
      <c r="F1118" s="41"/>
      <c r="G1118" s="40"/>
      <c r="H1118" s="40"/>
      <c r="I1118" s="40"/>
      <c r="J1118" s="40"/>
      <c r="K1118" s="40">
        <f t="shared" si="17"/>
        <v>1900</v>
      </c>
    </row>
    <row r="1119" spans="1:11" ht="18" customHeight="1" x14ac:dyDescent="0.25">
      <c r="A1119" s="42"/>
      <c r="B1119" s="42"/>
      <c r="C1119" s="42"/>
      <c r="D1119" s="42"/>
      <c r="E1119" s="43"/>
      <c r="F1119" s="43"/>
      <c r="G1119" s="42"/>
      <c r="H1119" s="42"/>
      <c r="I1119" s="42"/>
      <c r="J1119" s="42"/>
      <c r="K1119" s="42">
        <f t="shared" si="17"/>
        <v>1900</v>
      </c>
    </row>
    <row r="1120" spans="1:11" ht="18" customHeight="1" x14ac:dyDescent="0.25">
      <c r="A1120" s="40"/>
      <c r="B1120" s="40"/>
      <c r="C1120" s="40"/>
      <c r="D1120" s="40"/>
      <c r="E1120" s="41"/>
      <c r="F1120" s="41"/>
      <c r="G1120" s="40"/>
      <c r="H1120" s="40"/>
      <c r="I1120" s="40"/>
      <c r="J1120" s="40"/>
      <c r="K1120" s="40">
        <f t="shared" si="17"/>
        <v>1900</v>
      </c>
    </row>
    <row r="1121" spans="1:11" ht="18" customHeight="1" x14ac:dyDescent="0.25">
      <c r="A1121" s="42"/>
      <c r="B1121" s="42"/>
      <c r="C1121" s="42"/>
      <c r="D1121" s="42"/>
      <c r="E1121" s="43"/>
      <c r="F1121" s="43"/>
      <c r="G1121" s="42"/>
      <c r="H1121" s="42"/>
      <c r="I1121" s="42"/>
      <c r="J1121" s="42"/>
      <c r="K1121" s="42">
        <f t="shared" si="17"/>
        <v>1900</v>
      </c>
    </row>
    <row r="1122" spans="1:11" ht="18" customHeight="1" x14ac:dyDescent="0.25">
      <c r="A1122" s="40"/>
      <c r="B1122" s="40"/>
      <c r="C1122" s="40"/>
      <c r="D1122" s="40"/>
      <c r="E1122" s="41"/>
      <c r="F1122" s="41"/>
      <c r="G1122" s="40"/>
      <c r="H1122" s="40"/>
      <c r="I1122" s="40"/>
      <c r="J1122" s="40"/>
      <c r="K1122" s="40">
        <f t="shared" si="17"/>
        <v>1900</v>
      </c>
    </row>
    <row r="1123" spans="1:11" ht="18" customHeight="1" x14ac:dyDescent="0.25">
      <c r="A1123" s="42"/>
      <c r="B1123" s="42"/>
      <c r="C1123" s="42"/>
      <c r="D1123" s="42"/>
      <c r="E1123" s="43"/>
      <c r="F1123" s="43"/>
      <c r="G1123" s="42"/>
      <c r="H1123" s="42"/>
      <c r="I1123" s="42"/>
      <c r="J1123" s="42"/>
      <c r="K1123" s="42">
        <f t="shared" si="17"/>
        <v>1900</v>
      </c>
    </row>
    <row r="1124" spans="1:11" ht="18" customHeight="1" x14ac:dyDescent="0.25">
      <c r="A1124" s="40"/>
      <c r="B1124" s="40"/>
      <c r="C1124" s="40"/>
      <c r="D1124" s="40"/>
      <c r="E1124" s="41"/>
      <c r="F1124" s="41"/>
      <c r="G1124" s="40"/>
      <c r="H1124" s="40"/>
      <c r="I1124" s="40"/>
      <c r="J1124" s="40"/>
      <c r="K1124" s="40">
        <f t="shared" si="17"/>
        <v>1900</v>
      </c>
    </row>
    <row r="1125" spans="1:11" ht="18" customHeight="1" x14ac:dyDescent="0.25">
      <c r="A1125" s="42"/>
      <c r="B1125" s="42"/>
      <c r="C1125" s="42"/>
      <c r="D1125" s="42"/>
      <c r="E1125" s="43"/>
      <c r="F1125" s="43"/>
      <c r="G1125" s="42"/>
      <c r="H1125" s="42"/>
      <c r="I1125" s="42"/>
      <c r="J1125" s="42"/>
      <c r="K1125" s="42">
        <f t="shared" si="17"/>
        <v>1900</v>
      </c>
    </row>
    <row r="1126" spans="1:11" ht="18" customHeight="1" x14ac:dyDescent="0.25">
      <c r="A1126" s="40"/>
      <c r="B1126" s="40"/>
      <c r="C1126" s="40"/>
      <c r="D1126" s="40"/>
      <c r="E1126" s="41"/>
      <c r="F1126" s="41"/>
      <c r="G1126" s="40"/>
      <c r="H1126" s="40"/>
      <c r="I1126" s="40"/>
      <c r="J1126" s="40"/>
      <c r="K1126" s="40">
        <f t="shared" si="17"/>
        <v>1900</v>
      </c>
    </row>
    <row r="1127" spans="1:11" ht="18" customHeight="1" x14ac:dyDescent="0.25">
      <c r="A1127" s="42"/>
      <c r="B1127" s="42"/>
      <c r="C1127" s="42"/>
      <c r="D1127" s="42"/>
      <c r="E1127" s="43"/>
      <c r="F1127" s="43"/>
      <c r="G1127" s="42"/>
      <c r="H1127" s="42"/>
      <c r="I1127" s="42"/>
      <c r="J1127" s="42"/>
      <c r="K1127" s="42">
        <f t="shared" si="17"/>
        <v>1900</v>
      </c>
    </row>
    <row r="1128" spans="1:11" ht="18" customHeight="1" x14ac:dyDescent="0.25">
      <c r="A1128" s="40"/>
      <c r="B1128" s="40"/>
      <c r="C1128" s="40"/>
      <c r="D1128" s="40"/>
      <c r="E1128" s="41"/>
      <c r="F1128" s="41"/>
      <c r="G1128" s="40"/>
      <c r="H1128" s="40"/>
      <c r="I1128" s="40"/>
      <c r="J1128" s="40"/>
      <c r="K1128" s="40">
        <f t="shared" si="17"/>
        <v>1900</v>
      </c>
    </row>
    <row r="1129" spans="1:11" ht="18" customHeight="1" x14ac:dyDescent="0.25">
      <c r="A1129" s="42"/>
      <c r="B1129" s="42"/>
      <c r="C1129" s="42"/>
      <c r="D1129" s="42"/>
      <c r="E1129" s="43"/>
      <c r="F1129" s="43"/>
      <c r="G1129" s="42"/>
      <c r="H1129" s="42"/>
      <c r="I1129" s="42"/>
      <c r="J1129" s="42"/>
      <c r="K1129" s="42">
        <f t="shared" si="17"/>
        <v>1900</v>
      </c>
    </row>
    <row r="1130" spans="1:11" ht="18" customHeight="1" x14ac:dyDescent="0.25">
      <c r="A1130" s="40"/>
      <c r="B1130" s="40"/>
      <c r="C1130" s="40"/>
      <c r="D1130" s="40"/>
      <c r="E1130" s="41"/>
      <c r="F1130" s="41"/>
      <c r="G1130" s="40"/>
      <c r="H1130" s="40"/>
      <c r="I1130" s="40"/>
      <c r="J1130" s="40"/>
      <c r="K1130" s="40">
        <f t="shared" si="17"/>
        <v>1900</v>
      </c>
    </row>
    <row r="1131" spans="1:11" ht="18" customHeight="1" x14ac:dyDescent="0.25">
      <c r="A1131" s="42"/>
      <c r="B1131" s="42"/>
      <c r="C1131" s="42"/>
      <c r="D1131" s="42"/>
      <c r="E1131" s="43"/>
      <c r="F1131" s="43"/>
      <c r="G1131" s="42"/>
      <c r="H1131" s="42"/>
      <c r="I1131" s="42"/>
      <c r="J1131" s="42"/>
      <c r="K1131" s="42">
        <f t="shared" si="17"/>
        <v>1900</v>
      </c>
    </row>
    <row r="1132" spans="1:11" ht="18" customHeight="1" x14ac:dyDescent="0.25">
      <c r="A1132" s="40"/>
      <c r="B1132" s="40"/>
      <c r="C1132" s="40"/>
      <c r="D1132" s="40"/>
      <c r="E1132" s="41"/>
      <c r="F1132" s="41"/>
      <c r="G1132" s="40"/>
      <c r="H1132" s="40"/>
      <c r="I1132" s="40"/>
      <c r="J1132" s="40"/>
      <c r="K1132" s="40">
        <f t="shared" si="17"/>
        <v>1900</v>
      </c>
    </row>
    <row r="1133" spans="1:11" ht="18" customHeight="1" x14ac:dyDescent="0.25">
      <c r="A1133" s="42"/>
      <c r="B1133" s="42"/>
      <c r="C1133" s="42"/>
      <c r="D1133" s="42"/>
      <c r="E1133" s="43"/>
      <c r="F1133" s="43"/>
      <c r="G1133" s="42"/>
      <c r="H1133" s="42"/>
      <c r="I1133" s="42"/>
      <c r="J1133" s="42"/>
      <c r="K1133" s="42">
        <f t="shared" si="17"/>
        <v>1900</v>
      </c>
    </row>
    <row r="1134" spans="1:11" ht="18" customHeight="1" x14ac:dyDescent="0.25">
      <c r="A1134" s="40"/>
      <c r="B1134" s="40"/>
      <c r="C1134" s="40"/>
      <c r="D1134" s="40"/>
      <c r="E1134" s="41"/>
      <c r="F1134" s="41"/>
      <c r="G1134" s="40"/>
      <c r="H1134" s="40"/>
      <c r="I1134" s="40"/>
      <c r="J1134" s="40"/>
      <c r="K1134" s="40">
        <f t="shared" si="17"/>
        <v>1900</v>
      </c>
    </row>
    <row r="1135" spans="1:11" ht="18" customHeight="1" x14ac:dyDescent="0.25">
      <c r="A1135" s="42"/>
      <c r="B1135" s="42"/>
      <c r="C1135" s="42"/>
      <c r="D1135" s="42"/>
      <c r="E1135" s="43"/>
      <c r="F1135" s="43"/>
      <c r="G1135" s="42"/>
      <c r="H1135" s="42"/>
      <c r="I1135" s="42"/>
      <c r="J1135" s="42"/>
      <c r="K1135" s="42">
        <f t="shared" si="17"/>
        <v>1900</v>
      </c>
    </row>
    <row r="1136" spans="1:11" ht="18" customHeight="1" x14ac:dyDescent="0.25">
      <c r="A1136" s="40"/>
      <c r="B1136" s="40"/>
      <c r="C1136" s="40"/>
      <c r="D1136" s="40"/>
      <c r="E1136" s="41"/>
      <c r="F1136" s="41"/>
      <c r="G1136" s="40"/>
      <c r="H1136" s="40"/>
      <c r="I1136" s="40"/>
      <c r="J1136" s="40"/>
      <c r="K1136" s="40">
        <f t="shared" si="17"/>
        <v>1900</v>
      </c>
    </row>
    <row r="1137" spans="1:11" ht="18" customHeight="1" x14ac:dyDescent="0.25">
      <c r="A1137" s="42"/>
      <c r="B1137" s="42"/>
      <c r="C1137" s="42"/>
      <c r="D1137" s="42"/>
      <c r="E1137" s="43"/>
      <c r="F1137" s="43"/>
      <c r="G1137" s="42"/>
      <c r="H1137" s="42"/>
      <c r="I1137" s="42"/>
      <c r="J1137" s="42"/>
      <c r="K1137" s="42">
        <f t="shared" si="17"/>
        <v>1900</v>
      </c>
    </row>
    <row r="1138" spans="1:11" ht="18" customHeight="1" x14ac:dyDescent="0.25">
      <c r="A1138" s="40"/>
      <c r="B1138" s="40"/>
      <c r="C1138" s="40"/>
      <c r="D1138" s="40"/>
      <c r="E1138" s="41"/>
      <c r="F1138" s="41"/>
      <c r="G1138" s="40"/>
      <c r="H1138" s="40"/>
      <c r="I1138" s="40"/>
      <c r="J1138" s="40"/>
      <c r="K1138" s="40">
        <f t="shared" si="17"/>
        <v>1900</v>
      </c>
    </row>
    <row r="1139" spans="1:11" ht="18" customHeight="1" x14ac:dyDescent="0.25">
      <c r="A1139" s="42"/>
      <c r="B1139" s="42"/>
      <c r="C1139" s="42"/>
      <c r="D1139" s="42"/>
      <c r="E1139" s="43"/>
      <c r="F1139" s="43"/>
      <c r="G1139" s="42"/>
      <c r="H1139" s="42"/>
      <c r="I1139" s="42"/>
      <c r="J1139" s="42"/>
      <c r="K1139" s="42">
        <f t="shared" si="17"/>
        <v>1900</v>
      </c>
    </row>
    <row r="1140" spans="1:11" ht="18" customHeight="1" x14ac:dyDescent="0.25">
      <c r="A1140" s="40"/>
      <c r="B1140" s="40"/>
      <c r="C1140" s="40"/>
      <c r="D1140" s="40"/>
      <c r="E1140" s="41"/>
      <c r="F1140" s="41"/>
      <c r="G1140" s="40"/>
      <c r="H1140" s="40"/>
      <c r="I1140" s="40"/>
      <c r="J1140" s="40"/>
      <c r="K1140" s="40">
        <f t="shared" si="17"/>
        <v>1900</v>
      </c>
    </row>
    <row r="1141" spans="1:11" ht="18" customHeight="1" x14ac:dyDescent="0.25">
      <c r="A1141" s="42"/>
      <c r="B1141" s="42"/>
      <c r="C1141" s="42"/>
      <c r="D1141" s="42"/>
      <c r="E1141" s="43"/>
      <c r="F1141" s="43"/>
      <c r="G1141" s="42"/>
      <c r="H1141" s="42"/>
      <c r="I1141" s="42"/>
      <c r="J1141" s="42"/>
      <c r="K1141" s="42">
        <f t="shared" si="17"/>
        <v>1900</v>
      </c>
    </row>
    <row r="1142" spans="1:11" ht="18" customHeight="1" x14ac:dyDescent="0.25">
      <c r="A1142" s="40"/>
      <c r="B1142" s="40"/>
      <c r="C1142" s="40"/>
      <c r="D1142" s="40"/>
      <c r="E1142" s="41"/>
      <c r="F1142" s="41"/>
      <c r="G1142" s="40"/>
      <c r="H1142" s="40"/>
      <c r="I1142" s="40"/>
      <c r="J1142" s="40"/>
      <c r="K1142" s="40">
        <f t="shared" si="17"/>
        <v>1900</v>
      </c>
    </row>
    <row r="1143" spans="1:11" ht="18" customHeight="1" x14ac:dyDescent="0.25">
      <c r="A1143" s="42"/>
      <c r="B1143" s="42"/>
      <c r="C1143" s="42"/>
      <c r="D1143" s="42"/>
      <c r="E1143" s="43"/>
      <c r="F1143" s="43"/>
      <c r="G1143" s="42"/>
      <c r="H1143" s="42"/>
      <c r="I1143" s="42"/>
      <c r="J1143" s="42"/>
      <c r="K1143" s="42">
        <f t="shared" si="17"/>
        <v>1900</v>
      </c>
    </row>
    <row r="1144" spans="1:11" ht="18" customHeight="1" x14ac:dyDescent="0.25">
      <c r="A1144" s="40"/>
      <c r="B1144" s="40"/>
      <c r="C1144" s="40"/>
      <c r="D1144" s="40"/>
      <c r="E1144" s="41"/>
      <c r="F1144" s="41"/>
      <c r="G1144" s="40"/>
      <c r="H1144" s="40"/>
      <c r="I1144" s="40"/>
      <c r="J1144" s="40"/>
      <c r="K1144" s="40">
        <f t="shared" si="17"/>
        <v>1900</v>
      </c>
    </row>
    <row r="1145" spans="1:11" ht="18" customHeight="1" x14ac:dyDescent="0.25">
      <c r="A1145" s="42"/>
      <c r="B1145" s="42"/>
      <c r="C1145" s="42"/>
      <c r="D1145" s="42"/>
      <c r="E1145" s="43"/>
      <c r="F1145" s="43"/>
      <c r="G1145" s="42"/>
      <c r="H1145" s="42"/>
      <c r="I1145" s="42"/>
      <c r="J1145" s="42"/>
      <c r="K1145" s="42">
        <f t="shared" si="17"/>
        <v>1900</v>
      </c>
    </row>
    <row r="1146" spans="1:11" ht="18" customHeight="1" x14ac:dyDescent="0.25">
      <c r="A1146" s="40"/>
      <c r="B1146" s="40"/>
      <c r="C1146" s="40"/>
      <c r="D1146" s="40"/>
      <c r="E1146" s="41"/>
      <c r="F1146" s="41"/>
      <c r="G1146" s="40"/>
      <c r="H1146" s="40"/>
      <c r="I1146" s="40"/>
      <c r="J1146" s="40"/>
      <c r="K1146" s="40">
        <f t="shared" si="17"/>
        <v>1900</v>
      </c>
    </row>
    <row r="1147" spans="1:11" ht="18" customHeight="1" x14ac:dyDescent="0.25">
      <c r="A1147" s="42"/>
      <c r="B1147" s="42"/>
      <c r="C1147" s="42"/>
      <c r="D1147" s="42"/>
      <c r="E1147" s="43"/>
      <c r="F1147" s="43"/>
      <c r="G1147" s="42"/>
      <c r="H1147" s="42"/>
      <c r="I1147" s="42"/>
      <c r="J1147" s="42"/>
      <c r="K1147" s="42">
        <f t="shared" si="17"/>
        <v>1900</v>
      </c>
    </row>
    <row r="1148" spans="1:11" ht="18" customHeight="1" x14ac:dyDescent="0.25">
      <c r="A1148" s="40"/>
      <c r="B1148" s="40"/>
      <c r="C1148" s="40"/>
      <c r="D1148" s="40"/>
      <c r="E1148" s="41"/>
      <c r="F1148" s="41"/>
      <c r="G1148" s="40"/>
      <c r="H1148" s="40"/>
      <c r="I1148" s="40"/>
      <c r="J1148" s="40"/>
      <c r="K1148" s="40">
        <f t="shared" si="17"/>
        <v>1900</v>
      </c>
    </row>
    <row r="1149" spans="1:11" ht="18" customHeight="1" x14ac:dyDescent="0.25">
      <c r="A1149" s="42"/>
      <c r="B1149" s="42"/>
      <c r="C1149" s="42"/>
      <c r="D1149" s="42"/>
      <c r="E1149" s="43"/>
      <c r="F1149" s="43"/>
      <c r="G1149" s="42"/>
      <c r="H1149" s="42"/>
      <c r="I1149" s="42"/>
      <c r="J1149" s="42"/>
      <c r="K1149" s="42">
        <f t="shared" si="17"/>
        <v>1900</v>
      </c>
    </row>
    <row r="1150" spans="1:11" ht="18" customHeight="1" x14ac:dyDescent="0.25">
      <c r="A1150" s="40"/>
      <c r="B1150" s="40"/>
      <c r="C1150" s="40"/>
      <c r="D1150" s="40"/>
      <c r="E1150" s="41"/>
      <c r="F1150" s="41"/>
      <c r="G1150" s="40"/>
      <c r="H1150" s="40"/>
      <c r="I1150" s="40"/>
      <c r="J1150" s="40"/>
      <c r="K1150" s="40">
        <f t="shared" si="17"/>
        <v>1900</v>
      </c>
    </row>
    <row r="1151" spans="1:11" ht="18" customHeight="1" x14ac:dyDescent="0.25">
      <c r="A1151" s="42"/>
      <c r="B1151" s="42"/>
      <c r="C1151" s="42"/>
      <c r="D1151" s="42"/>
      <c r="E1151" s="43"/>
      <c r="F1151" s="43"/>
      <c r="G1151" s="42"/>
      <c r="H1151" s="42"/>
      <c r="I1151" s="42"/>
      <c r="J1151" s="42"/>
      <c r="K1151" s="42">
        <f t="shared" si="17"/>
        <v>1900</v>
      </c>
    </row>
    <row r="1152" spans="1:11" ht="18" customHeight="1" x14ac:dyDescent="0.25">
      <c r="A1152" s="40"/>
      <c r="B1152" s="40"/>
      <c r="C1152" s="40"/>
      <c r="D1152" s="40"/>
      <c r="E1152" s="41"/>
      <c r="F1152" s="41"/>
      <c r="G1152" s="40"/>
      <c r="H1152" s="40"/>
      <c r="I1152" s="40"/>
      <c r="J1152" s="40"/>
      <c r="K1152" s="40">
        <f t="shared" si="17"/>
        <v>1900</v>
      </c>
    </row>
    <row r="1153" spans="1:11" ht="18" customHeight="1" x14ac:dyDescent="0.25">
      <c r="A1153" s="42"/>
      <c r="B1153" s="42"/>
      <c r="C1153" s="42"/>
      <c r="D1153" s="42"/>
      <c r="E1153" s="43"/>
      <c r="F1153" s="43"/>
      <c r="G1153" s="42"/>
      <c r="H1153" s="42"/>
      <c r="I1153" s="42"/>
      <c r="J1153" s="42"/>
      <c r="K1153" s="42">
        <f t="shared" si="17"/>
        <v>1900</v>
      </c>
    </row>
    <row r="1154" spans="1:11" ht="18" customHeight="1" x14ac:dyDescent="0.25">
      <c r="A1154" s="40"/>
      <c r="B1154" s="40"/>
      <c r="C1154" s="40"/>
      <c r="D1154" s="40"/>
      <c r="E1154" s="41"/>
      <c r="F1154" s="41"/>
      <c r="G1154" s="40"/>
      <c r="H1154" s="40"/>
      <c r="I1154" s="40"/>
      <c r="J1154" s="40"/>
      <c r="K1154" s="40">
        <f t="shared" si="17"/>
        <v>1900</v>
      </c>
    </row>
    <row r="1155" spans="1:11" ht="18" customHeight="1" x14ac:dyDescent="0.25">
      <c r="A1155" s="42"/>
      <c r="B1155" s="42"/>
      <c r="C1155" s="42"/>
      <c r="D1155" s="42"/>
      <c r="E1155" s="43"/>
      <c r="F1155" s="43"/>
      <c r="G1155" s="42"/>
      <c r="H1155" s="42"/>
      <c r="I1155" s="42"/>
      <c r="J1155" s="42"/>
      <c r="K1155" s="42">
        <f t="shared" si="17"/>
        <v>1900</v>
      </c>
    </row>
    <row r="1156" spans="1:11" ht="18" customHeight="1" x14ac:dyDescent="0.25">
      <c r="A1156" s="40"/>
      <c r="B1156" s="40"/>
      <c r="C1156" s="40"/>
      <c r="D1156" s="40"/>
      <c r="E1156" s="41"/>
      <c r="F1156" s="41"/>
      <c r="G1156" s="40"/>
      <c r="H1156" s="40"/>
      <c r="I1156" s="40"/>
      <c r="J1156" s="40"/>
      <c r="K1156" s="40">
        <f t="shared" ref="K1156:K1219" si="18">IFERROR(YEAR(D1156),"")</f>
        <v>1900</v>
      </c>
    </row>
    <row r="1157" spans="1:11" ht="18" customHeight="1" x14ac:dyDescent="0.25">
      <c r="A1157" s="42"/>
      <c r="B1157" s="42"/>
      <c r="C1157" s="42"/>
      <c r="D1157" s="42"/>
      <c r="E1157" s="43"/>
      <c r="F1157" s="43"/>
      <c r="G1157" s="42"/>
      <c r="H1157" s="42"/>
      <c r="I1157" s="42"/>
      <c r="J1157" s="42"/>
      <c r="K1157" s="42">
        <f t="shared" si="18"/>
        <v>1900</v>
      </c>
    </row>
    <row r="1158" spans="1:11" ht="18" customHeight="1" x14ac:dyDescent="0.25">
      <c r="A1158" s="40"/>
      <c r="B1158" s="40"/>
      <c r="C1158" s="40"/>
      <c r="D1158" s="40"/>
      <c r="E1158" s="41"/>
      <c r="F1158" s="41"/>
      <c r="G1158" s="40"/>
      <c r="H1158" s="40"/>
      <c r="I1158" s="40"/>
      <c r="J1158" s="40"/>
      <c r="K1158" s="40">
        <f t="shared" si="18"/>
        <v>1900</v>
      </c>
    </row>
    <row r="1159" spans="1:11" ht="18" customHeight="1" x14ac:dyDescent="0.25">
      <c r="A1159" s="42"/>
      <c r="B1159" s="42"/>
      <c r="C1159" s="42"/>
      <c r="D1159" s="42"/>
      <c r="E1159" s="43"/>
      <c r="F1159" s="43"/>
      <c r="G1159" s="42"/>
      <c r="H1159" s="42"/>
      <c r="I1159" s="42"/>
      <c r="J1159" s="42"/>
      <c r="K1159" s="42">
        <f t="shared" si="18"/>
        <v>1900</v>
      </c>
    </row>
    <row r="1160" spans="1:11" ht="18" customHeight="1" x14ac:dyDescent="0.25">
      <c r="A1160" s="40"/>
      <c r="B1160" s="40"/>
      <c r="C1160" s="40"/>
      <c r="D1160" s="40"/>
      <c r="E1160" s="41"/>
      <c r="F1160" s="41"/>
      <c r="G1160" s="40"/>
      <c r="H1160" s="40"/>
      <c r="I1160" s="40"/>
      <c r="J1160" s="40"/>
      <c r="K1160" s="40">
        <f t="shared" si="18"/>
        <v>1900</v>
      </c>
    </row>
    <row r="1161" spans="1:11" ht="18" customHeight="1" x14ac:dyDescent="0.25">
      <c r="A1161" s="42"/>
      <c r="B1161" s="42"/>
      <c r="C1161" s="42"/>
      <c r="D1161" s="42"/>
      <c r="E1161" s="43"/>
      <c r="F1161" s="43"/>
      <c r="G1161" s="42"/>
      <c r="H1161" s="42"/>
      <c r="I1161" s="42"/>
      <c r="J1161" s="42"/>
      <c r="K1161" s="42">
        <f t="shared" si="18"/>
        <v>1900</v>
      </c>
    </row>
    <row r="1162" spans="1:11" ht="18" customHeight="1" x14ac:dyDescent="0.25">
      <c r="A1162" s="40"/>
      <c r="B1162" s="40"/>
      <c r="C1162" s="40"/>
      <c r="D1162" s="40"/>
      <c r="E1162" s="41"/>
      <c r="F1162" s="41"/>
      <c r="G1162" s="40"/>
      <c r="H1162" s="40"/>
      <c r="I1162" s="40"/>
      <c r="J1162" s="40"/>
      <c r="K1162" s="40">
        <f t="shared" si="18"/>
        <v>1900</v>
      </c>
    </row>
    <row r="1163" spans="1:11" ht="18" customHeight="1" x14ac:dyDescent="0.25">
      <c r="A1163" s="42"/>
      <c r="B1163" s="42"/>
      <c r="C1163" s="42"/>
      <c r="D1163" s="42"/>
      <c r="E1163" s="43"/>
      <c r="F1163" s="43"/>
      <c r="G1163" s="42"/>
      <c r="H1163" s="42"/>
      <c r="I1163" s="42"/>
      <c r="J1163" s="42"/>
      <c r="K1163" s="42">
        <f t="shared" si="18"/>
        <v>1900</v>
      </c>
    </row>
    <row r="1164" spans="1:11" ht="18" customHeight="1" x14ac:dyDescent="0.25">
      <c r="A1164" s="40"/>
      <c r="B1164" s="40"/>
      <c r="C1164" s="40"/>
      <c r="D1164" s="40"/>
      <c r="E1164" s="41"/>
      <c r="F1164" s="41"/>
      <c r="G1164" s="40"/>
      <c r="H1164" s="40"/>
      <c r="I1164" s="40"/>
      <c r="J1164" s="40"/>
      <c r="K1164" s="40">
        <f t="shared" si="18"/>
        <v>1900</v>
      </c>
    </row>
    <row r="1165" spans="1:11" ht="18" customHeight="1" x14ac:dyDescent="0.25">
      <c r="A1165" s="42"/>
      <c r="B1165" s="42"/>
      <c r="C1165" s="42"/>
      <c r="D1165" s="42"/>
      <c r="E1165" s="43"/>
      <c r="F1165" s="43"/>
      <c r="G1165" s="42"/>
      <c r="H1165" s="42"/>
      <c r="I1165" s="42"/>
      <c r="J1165" s="42"/>
      <c r="K1165" s="42">
        <f t="shared" si="18"/>
        <v>1900</v>
      </c>
    </row>
    <row r="1166" spans="1:11" ht="18" customHeight="1" x14ac:dyDescent="0.25">
      <c r="A1166" s="40"/>
      <c r="B1166" s="40"/>
      <c r="C1166" s="40"/>
      <c r="D1166" s="40"/>
      <c r="E1166" s="41"/>
      <c r="F1166" s="41"/>
      <c r="G1166" s="40"/>
      <c r="H1166" s="40"/>
      <c r="I1166" s="40"/>
      <c r="J1166" s="40"/>
      <c r="K1166" s="40">
        <f t="shared" si="18"/>
        <v>1900</v>
      </c>
    </row>
    <row r="1167" spans="1:11" ht="18" customHeight="1" x14ac:dyDescent="0.25">
      <c r="A1167" s="42"/>
      <c r="B1167" s="42"/>
      <c r="C1167" s="42"/>
      <c r="D1167" s="42"/>
      <c r="E1167" s="43"/>
      <c r="F1167" s="43"/>
      <c r="G1167" s="42"/>
      <c r="H1167" s="42"/>
      <c r="I1167" s="42"/>
      <c r="J1167" s="42"/>
      <c r="K1167" s="42">
        <f t="shared" si="18"/>
        <v>1900</v>
      </c>
    </row>
    <row r="1168" spans="1:11" ht="18" customHeight="1" x14ac:dyDescent="0.25">
      <c r="A1168" s="40"/>
      <c r="B1168" s="40"/>
      <c r="C1168" s="40"/>
      <c r="D1168" s="40"/>
      <c r="E1168" s="41"/>
      <c r="F1168" s="41"/>
      <c r="G1168" s="40"/>
      <c r="H1168" s="40"/>
      <c r="I1168" s="40"/>
      <c r="J1168" s="40"/>
      <c r="K1168" s="40">
        <f t="shared" si="18"/>
        <v>1900</v>
      </c>
    </row>
    <row r="1169" spans="1:11" ht="18" customHeight="1" x14ac:dyDescent="0.25">
      <c r="A1169" s="42"/>
      <c r="B1169" s="42"/>
      <c r="C1169" s="42"/>
      <c r="D1169" s="42"/>
      <c r="E1169" s="43"/>
      <c r="F1169" s="43"/>
      <c r="G1169" s="42"/>
      <c r="H1169" s="42"/>
      <c r="I1169" s="42"/>
      <c r="J1169" s="42"/>
      <c r="K1169" s="42">
        <f t="shared" si="18"/>
        <v>1900</v>
      </c>
    </row>
    <row r="1170" spans="1:11" ht="18" customHeight="1" x14ac:dyDescent="0.25">
      <c r="A1170" s="40"/>
      <c r="B1170" s="40"/>
      <c r="C1170" s="40"/>
      <c r="D1170" s="40"/>
      <c r="E1170" s="41"/>
      <c r="F1170" s="41"/>
      <c r="G1170" s="40"/>
      <c r="H1170" s="40"/>
      <c r="I1170" s="40"/>
      <c r="J1170" s="40"/>
      <c r="K1170" s="40">
        <f t="shared" si="18"/>
        <v>1900</v>
      </c>
    </row>
    <row r="1171" spans="1:11" ht="18" customHeight="1" x14ac:dyDescent="0.25">
      <c r="A1171" s="42"/>
      <c r="B1171" s="42"/>
      <c r="C1171" s="42"/>
      <c r="D1171" s="42"/>
      <c r="E1171" s="43"/>
      <c r="F1171" s="43"/>
      <c r="G1171" s="42"/>
      <c r="H1171" s="42"/>
      <c r="I1171" s="42"/>
      <c r="J1171" s="42"/>
      <c r="K1171" s="42">
        <f t="shared" si="18"/>
        <v>1900</v>
      </c>
    </row>
    <row r="1172" spans="1:11" ht="18" customHeight="1" x14ac:dyDescent="0.25">
      <c r="A1172" s="40"/>
      <c r="B1172" s="40"/>
      <c r="C1172" s="40"/>
      <c r="D1172" s="40"/>
      <c r="E1172" s="41"/>
      <c r="F1172" s="41"/>
      <c r="G1172" s="40"/>
      <c r="H1172" s="40"/>
      <c r="I1172" s="40"/>
      <c r="J1172" s="40"/>
      <c r="K1172" s="40">
        <f t="shared" si="18"/>
        <v>1900</v>
      </c>
    </row>
    <row r="1173" spans="1:11" ht="18" customHeight="1" x14ac:dyDescent="0.25">
      <c r="A1173" s="42"/>
      <c r="B1173" s="42"/>
      <c r="C1173" s="42"/>
      <c r="D1173" s="42"/>
      <c r="E1173" s="43"/>
      <c r="F1173" s="43"/>
      <c r="G1173" s="42"/>
      <c r="H1173" s="42"/>
      <c r="I1173" s="42"/>
      <c r="J1173" s="42"/>
      <c r="K1173" s="42">
        <f t="shared" si="18"/>
        <v>1900</v>
      </c>
    </row>
    <row r="1174" spans="1:11" ht="18" customHeight="1" x14ac:dyDescent="0.25">
      <c r="A1174" s="40"/>
      <c r="B1174" s="40"/>
      <c r="C1174" s="40"/>
      <c r="D1174" s="40"/>
      <c r="E1174" s="41"/>
      <c r="F1174" s="41"/>
      <c r="G1174" s="40"/>
      <c r="H1174" s="40"/>
      <c r="I1174" s="40"/>
      <c r="J1174" s="40"/>
      <c r="K1174" s="40">
        <f t="shared" si="18"/>
        <v>1900</v>
      </c>
    </row>
    <row r="1175" spans="1:11" ht="18" customHeight="1" x14ac:dyDescent="0.25">
      <c r="A1175" s="42"/>
      <c r="B1175" s="42"/>
      <c r="C1175" s="42"/>
      <c r="D1175" s="42"/>
      <c r="E1175" s="43"/>
      <c r="F1175" s="43"/>
      <c r="G1175" s="42"/>
      <c r="H1175" s="42"/>
      <c r="I1175" s="42"/>
      <c r="J1175" s="42"/>
      <c r="K1175" s="42">
        <f t="shared" si="18"/>
        <v>1900</v>
      </c>
    </row>
    <row r="1176" spans="1:11" ht="18" customHeight="1" x14ac:dyDescent="0.25">
      <c r="A1176" s="40"/>
      <c r="B1176" s="40"/>
      <c r="C1176" s="40"/>
      <c r="D1176" s="40"/>
      <c r="E1176" s="41"/>
      <c r="F1176" s="41"/>
      <c r="G1176" s="40"/>
      <c r="H1176" s="40"/>
      <c r="I1176" s="40"/>
      <c r="J1176" s="40"/>
      <c r="K1176" s="40">
        <f t="shared" si="18"/>
        <v>1900</v>
      </c>
    </row>
    <row r="1177" spans="1:11" ht="18" customHeight="1" x14ac:dyDescent="0.25">
      <c r="A1177" s="42"/>
      <c r="B1177" s="42"/>
      <c r="C1177" s="42"/>
      <c r="D1177" s="42"/>
      <c r="E1177" s="43"/>
      <c r="F1177" s="43"/>
      <c r="G1177" s="42"/>
      <c r="H1177" s="42"/>
      <c r="I1177" s="42"/>
      <c r="J1177" s="42"/>
      <c r="K1177" s="42">
        <f t="shared" si="18"/>
        <v>1900</v>
      </c>
    </row>
    <row r="1178" spans="1:11" ht="18" customHeight="1" x14ac:dyDescent="0.25">
      <c r="A1178" s="40"/>
      <c r="B1178" s="40"/>
      <c r="C1178" s="40"/>
      <c r="D1178" s="40"/>
      <c r="E1178" s="41"/>
      <c r="F1178" s="41"/>
      <c r="G1178" s="40"/>
      <c r="H1178" s="40"/>
      <c r="I1178" s="40"/>
      <c r="J1178" s="40"/>
      <c r="K1178" s="40">
        <f t="shared" si="18"/>
        <v>1900</v>
      </c>
    </row>
    <row r="1179" spans="1:11" ht="18" customHeight="1" x14ac:dyDescent="0.25">
      <c r="A1179" s="42"/>
      <c r="B1179" s="42"/>
      <c r="C1179" s="42"/>
      <c r="D1179" s="42"/>
      <c r="E1179" s="43"/>
      <c r="F1179" s="43"/>
      <c r="G1179" s="42"/>
      <c r="H1179" s="42"/>
      <c r="I1179" s="42"/>
      <c r="J1179" s="42"/>
      <c r="K1179" s="42">
        <f t="shared" si="18"/>
        <v>1900</v>
      </c>
    </row>
    <row r="1180" spans="1:11" ht="18" customHeight="1" x14ac:dyDescent="0.25">
      <c r="A1180" s="40"/>
      <c r="B1180" s="40"/>
      <c r="C1180" s="40"/>
      <c r="D1180" s="40"/>
      <c r="E1180" s="41"/>
      <c r="F1180" s="41"/>
      <c r="G1180" s="40"/>
      <c r="H1180" s="40"/>
      <c r="I1180" s="40"/>
      <c r="J1180" s="40"/>
      <c r="K1180" s="40">
        <f t="shared" si="18"/>
        <v>1900</v>
      </c>
    </row>
    <row r="1181" spans="1:11" ht="18" customHeight="1" x14ac:dyDescent="0.25">
      <c r="A1181" s="42"/>
      <c r="B1181" s="42"/>
      <c r="C1181" s="42"/>
      <c r="D1181" s="42"/>
      <c r="E1181" s="43"/>
      <c r="F1181" s="43"/>
      <c r="G1181" s="42"/>
      <c r="H1181" s="42"/>
      <c r="I1181" s="42"/>
      <c r="J1181" s="42"/>
      <c r="K1181" s="42">
        <f t="shared" si="18"/>
        <v>1900</v>
      </c>
    </row>
    <row r="1182" spans="1:11" ht="18" customHeight="1" x14ac:dyDescent="0.25">
      <c r="A1182" s="40"/>
      <c r="B1182" s="40"/>
      <c r="C1182" s="40"/>
      <c r="D1182" s="40"/>
      <c r="E1182" s="41"/>
      <c r="F1182" s="41"/>
      <c r="G1182" s="40"/>
      <c r="H1182" s="40"/>
      <c r="I1182" s="40"/>
      <c r="J1182" s="40"/>
      <c r="K1182" s="40">
        <f t="shared" si="18"/>
        <v>1900</v>
      </c>
    </row>
    <row r="1183" spans="1:11" ht="18" customHeight="1" x14ac:dyDescent="0.25">
      <c r="A1183" s="42"/>
      <c r="B1183" s="42"/>
      <c r="C1183" s="42"/>
      <c r="D1183" s="42"/>
      <c r="E1183" s="43"/>
      <c r="F1183" s="43"/>
      <c r="G1183" s="42"/>
      <c r="H1183" s="42"/>
      <c r="I1183" s="42"/>
      <c r="J1183" s="42"/>
      <c r="K1183" s="42">
        <f t="shared" si="18"/>
        <v>1900</v>
      </c>
    </row>
    <row r="1184" spans="1:11" ht="18" customHeight="1" x14ac:dyDescent="0.25">
      <c r="A1184" s="40"/>
      <c r="B1184" s="40"/>
      <c r="C1184" s="40"/>
      <c r="D1184" s="40"/>
      <c r="E1184" s="41"/>
      <c r="F1184" s="41"/>
      <c r="G1184" s="40"/>
      <c r="H1184" s="40"/>
      <c r="I1184" s="40"/>
      <c r="J1184" s="40"/>
      <c r="K1184" s="40">
        <f t="shared" si="18"/>
        <v>1900</v>
      </c>
    </row>
    <row r="1185" spans="1:11" ht="18" customHeight="1" x14ac:dyDescent="0.25">
      <c r="A1185" s="42"/>
      <c r="B1185" s="42"/>
      <c r="C1185" s="42"/>
      <c r="D1185" s="42"/>
      <c r="E1185" s="43"/>
      <c r="F1185" s="43"/>
      <c r="G1185" s="42"/>
      <c r="H1185" s="42"/>
      <c r="I1185" s="42"/>
      <c r="J1185" s="42"/>
      <c r="K1185" s="42">
        <f t="shared" si="18"/>
        <v>1900</v>
      </c>
    </row>
    <row r="1186" spans="1:11" ht="18" customHeight="1" x14ac:dyDescent="0.25">
      <c r="A1186" s="40"/>
      <c r="B1186" s="40"/>
      <c r="C1186" s="40"/>
      <c r="D1186" s="40"/>
      <c r="E1186" s="41"/>
      <c r="F1186" s="41"/>
      <c r="G1186" s="40"/>
      <c r="H1186" s="40"/>
      <c r="I1186" s="40"/>
      <c r="J1186" s="40"/>
      <c r="K1186" s="40">
        <f t="shared" si="18"/>
        <v>1900</v>
      </c>
    </row>
    <row r="1187" spans="1:11" ht="18" customHeight="1" x14ac:dyDescent="0.25">
      <c r="A1187" s="42"/>
      <c r="B1187" s="42"/>
      <c r="C1187" s="42"/>
      <c r="D1187" s="42"/>
      <c r="E1187" s="43"/>
      <c r="F1187" s="43"/>
      <c r="G1187" s="42"/>
      <c r="H1187" s="42"/>
      <c r="I1187" s="42"/>
      <c r="J1187" s="42"/>
      <c r="K1187" s="42">
        <f t="shared" si="18"/>
        <v>1900</v>
      </c>
    </row>
    <row r="1188" spans="1:11" ht="18" customHeight="1" x14ac:dyDescent="0.25">
      <c r="A1188" s="40"/>
      <c r="B1188" s="40"/>
      <c r="C1188" s="40"/>
      <c r="D1188" s="40"/>
      <c r="E1188" s="41"/>
      <c r="F1188" s="41"/>
      <c r="G1188" s="40"/>
      <c r="H1188" s="40"/>
      <c r="I1188" s="40"/>
      <c r="J1188" s="40"/>
      <c r="K1188" s="40">
        <f t="shared" si="18"/>
        <v>1900</v>
      </c>
    </row>
    <row r="1189" spans="1:11" ht="18" customHeight="1" x14ac:dyDescent="0.25">
      <c r="A1189" s="42"/>
      <c r="B1189" s="42"/>
      <c r="C1189" s="42"/>
      <c r="D1189" s="42"/>
      <c r="E1189" s="43"/>
      <c r="F1189" s="43"/>
      <c r="G1189" s="42"/>
      <c r="H1189" s="42"/>
      <c r="I1189" s="42"/>
      <c r="J1189" s="42"/>
      <c r="K1189" s="42">
        <f t="shared" si="18"/>
        <v>1900</v>
      </c>
    </row>
    <row r="1190" spans="1:11" ht="18" customHeight="1" x14ac:dyDescent="0.25">
      <c r="A1190" s="40"/>
      <c r="B1190" s="40"/>
      <c r="C1190" s="40"/>
      <c r="D1190" s="40"/>
      <c r="E1190" s="41"/>
      <c r="F1190" s="41"/>
      <c r="G1190" s="40"/>
      <c r="H1190" s="40"/>
      <c r="I1190" s="40"/>
      <c r="J1190" s="40"/>
      <c r="K1190" s="40">
        <f t="shared" si="18"/>
        <v>1900</v>
      </c>
    </row>
    <row r="1191" spans="1:11" ht="18" customHeight="1" x14ac:dyDescent="0.25">
      <c r="A1191" s="42"/>
      <c r="B1191" s="42"/>
      <c r="C1191" s="42"/>
      <c r="D1191" s="42"/>
      <c r="E1191" s="43"/>
      <c r="F1191" s="43"/>
      <c r="G1191" s="42"/>
      <c r="H1191" s="42"/>
      <c r="I1191" s="42"/>
      <c r="J1191" s="42"/>
      <c r="K1191" s="42">
        <f t="shared" si="18"/>
        <v>1900</v>
      </c>
    </row>
    <row r="1192" spans="1:11" ht="18" customHeight="1" x14ac:dyDescent="0.25">
      <c r="A1192" s="40"/>
      <c r="B1192" s="40"/>
      <c r="C1192" s="40"/>
      <c r="D1192" s="40"/>
      <c r="E1192" s="41"/>
      <c r="F1192" s="41"/>
      <c r="G1192" s="40"/>
      <c r="H1192" s="40"/>
      <c r="I1192" s="40"/>
      <c r="J1192" s="40"/>
      <c r="K1192" s="40">
        <f t="shared" si="18"/>
        <v>1900</v>
      </c>
    </row>
    <row r="1193" spans="1:11" ht="18" customHeight="1" x14ac:dyDescent="0.25">
      <c r="A1193" s="42"/>
      <c r="B1193" s="42"/>
      <c r="C1193" s="42"/>
      <c r="D1193" s="42"/>
      <c r="E1193" s="43"/>
      <c r="F1193" s="43"/>
      <c r="G1193" s="42"/>
      <c r="H1193" s="42"/>
      <c r="I1193" s="42"/>
      <c r="J1193" s="42"/>
      <c r="K1193" s="42">
        <f t="shared" si="18"/>
        <v>1900</v>
      </c>
    </row>
    <row r="1194" spans="1:11" ht="18" customHeight="1" x14ac:dyDescent="0.25">
      <c r="A1194" s="40"/>
      <c r="B1194" s="40"/>
      <c r="C1194" s="40"/>
      <c r="D1194" s="40"/>
      <c r="E1194" s="41"/>
      <c r="F1194" s="41"/>
      <c r="G1194" s="40"/>
      <c r="H1194" s="40"/>
      <c r="I1194" s="40"/>
      <c r="J1194" s="40"/>
      <c r="K1194" s="40">
        <f t="shared" si="18"/>
        <v>1900</v>
      </c>
    </row>
    <row r="1195" spans="1:11" ht="18" customHeight="1" x14ac:dyDescent="0.25">
      <c r="A1195" s="42"/>
      <c r="B1195" s="42"/>
      <c r="C1195" s="42"/>
      <c r="D1195" s="42"/>
      <c r="E1195" s="43"/>
      <c r="F1195" s="43"/>
      <c r="G1195" s="42"/>
      <c r="H1195" s="42"/>
      <c r="I1195" s="42"/>
      <c r="J1195" s="42"/>
      <c r="K1195" s="42">
        <f t="shared" si="18"/>
        <v>1900</v>
      </c>
    </row>
    <row r="1196" spans="1:11" ht="18" customHeight="1" x14ac:dyDescent="0.25">
      <c r="A1196" s="40"/>
      <c r="B1196" s="40"/>
      <c r="C1196" s="40"/>
      <c r="D1196" s="40"/>
      <c r="E1196" s="41"/>
      <c r="F1196" s="41"/>
      <c r="G1196" s="40"/>
      <c r="H1196" s="40"/>
      <c r="I1196" s="40"/>
      <c r="J1196" s="40"/>
      <c r="K1196" s="40">
        <f t="shared" si="18"/>
        <v>1900</v>
      </c>
    </row>
    <row r="1197" spans="1:11" ht="18" customHeight="1" x14ac:dyDescent="0.25">
      <c r="A1197" s="42"/>
      <c r="B1197" s="42"/>
      <c r="C1197" s="42"/>
      <c r="D1197" s="42"/>
      <c r="E1197" s="43"/>
      <c r="F1197" s="43"/>
      <c r="G1197" s="42"/>
      <c r="H1197" s="42"/>
      <c r="I1197" s="42"/>
      <c r="J1197" s="42"/>
      <c r="K1197" s="42">
        <f t="shared" si="18"/>
        <v>1900</v>
      </c>
    </row>
    <row r="1198" spans="1:11" ht="18" customHeight="1" x14ac:dyDescent="0.25">
      <c r="A1198" s="40"/>
      <c r="B1198" s="40"/>
      <c r="C1198" s="40"/>
      <c r="D1198" s="40"/>
      <c r="E1198" s="41"/>
      <c r="F1198" s="41"/>
      <c r="G1198" s="40"/>
      <c r="H1198" s="40"/>
      <c r="I1198" s="40"/>
      <c r="J1198" s="40"/>
      <c r="K1198" s="40">
        <f t="shared" si="18"/>
        <v>1900</v>
      </c>
    </row>
    <row r="1199" spans="1:11" ht="18" customHeight="1" x14ac:dyDescent="0.25">
      <c r="A1199" s="42"/>
      <c r="B1199" s="42"/>
      <c r="C1199" s="42"/>
      <c r="D1199" s="42"/>
      <c r="E1199" s="43"/>
      <c r="F1199" s="43"/>
      <c r="G1199" s="42"/>
      <c r="H1199" s="42"/>
      <c r="I1199" s="42"/>
      <c r="J1199" s="42"/>
      <c r="K1199" s="42">
        <f t="shared" si="18"/>
        <v>1900</v>
      </c>
    </row>
    <row r="1200" spans="1:11" ht="18" customHeight="1" x14ac:dyDescent="0.25">
      <c r="A1200" s="40"/>
      <c r="B1200" s="40"/>
      <c r="C1200" s="40"/>
      <c r="D1200" s="40"/>
      <c r="E1200" s="41"/>
      <c r="F1200" s="41"/>
      <c r="G1200" s="40"/>
      <c r="H1200" s="40"/>
      <c r="I1200" s="40"/>
      <c r="J1200" s="40"/>
      <c r="K1200" s="40">
        <f t="shared" si="18"/>
        <v>1900</v>
      </c>
    </row>
    <row r="1201" spans="1:11" ht="18" customHeight="1" x14ac:dyDescent="0.25">
      <c r="A1201" s="42"/>
      <c r="B1201" s="42"/>
      <c r="C1201" s="42"/>
      <c r="D1201" s="42"/>
      <c r="E1201" s="43"/>
      <c r="F1201" s="43"/>
      <c r="G1201" s="42"/>
      <c r="H1201" s="42"/>
      <c r="I1201" s="42"/>
      <c r="J1201" s="42"/>
      <c r="K1201" s="42">
        <f t="shared" si="18"/>
        <v>1900</v>
      </c>
    </row>
    <row r="1202" spans="1:11" ht="18" customHeight="1" x14ac:dyDescent="0.25">
      <c r="A1202" s="40"/>
      <c r="B1202" s="40"/>
      <c r="C1202" s="40"/>
      <c r="D1202" s="40"/>
      <c r="E1202" s="41"/>
      <c r="F1202" s="41"/>
      <c r="G1202" s="40"/>
      <c r="H1202" s="40"/>
      <c r="I1202" s="40"/>
      <c r="J1202" s="40"/>
      <c r="K1202" s="40">
        <f t="shared" si="18"/>
        <v>1900</v>
      </c>
    </row>
    <row r="1203" spans="1:11" ht="18" customHeight="1" x14ac:dyDescent="0.25">
      <c r="A1203" s="42"/>
      <c r="B1203" s="42"/>
      <c r="C1203" s="42"/>
      <c r="D1203" s="42"/>
      <c r="E1203" s="43"/>
      <c r="F1203" s="43"/>
      <c r="G1203" s="42"/>
      <c r="H1203" s="42"/>
      <c r="I1203" s="42"/>
      <c r="J1203" s="42"/>
      <c r="K1203" s="42">
        <f t="shared" si="18"/>
        <v>1900</v>
      </c>
    </row>
    <row r="1204" spans="1:11" ht="18" customHeight="1" x14ac:dyDescent="0.25">
      <c r="A1204" s="40"/>
      <c r="B1204" s="40"/>
      <c r="C1204" s="40"/>
      <c r="D1204" s="40"/>
      <c r="E1204" s="41"/>
      <c r="F1204" s="41"/>
      <c r="G1204" s="40"/>
      <c r="H1204" s="40"/>
      <c r="I1204" s="40"/>
      <c r="J1204" s="40"/>
      <c r="K1204" s="40">
        <f t="shared" si="18"/>
        <v>1900</v>
      </c>
    </row>
    <row r="1205" spans="1:11" ht="18" customHeight="1" x14ac:dyDescent="0.25">
      <c r="A1205" s="42"/>
      <c r="B1205" s="42"/>
      <c r="C1205" s="42"/>
      <c r="D1205" s="42"/>
      <c r="E1205" s="43"/>
      <c r="F1205" s="43"/>
      <c r="G1205" s="42"/>
      <c r="H1205" s="42"/>
      <c r="I1205" s="42"/>
      <c r="J1205" s="42"/>
      <c r="K1205" s="42">
        <f t="shared" si="18"/>
        <v>1900</v>
      </c>
    </row>
    <row r="1206" spans="1:11" ht="18" customHeight="1" x14ac:dyDescent="0.25">
      <c r="A1206" s="40"/>
      <c r="B1206" s="40"/>
      <c r="C1206" s="40"/>
      <c r="D1206" s="40"/>
      <c r="E1206" s="41"/>
      <c r="F1206" s="41"/>
      <c r="G1206" s="40"/>
      <c r="H1206" s="40"/>
      <c r="I1206" s="40"/>
      <c r="J1206" s="40"/>
      <c r="K1206" s="40">
        <f t="shared" si="18"/>
        <v>1900</v>
      </c>
    </row>
    <row r="1207" spans="1:11" ht="18" customHeight="1" x14ac:dyDescent="0.25">
      <c r="A1207" s="42"/>
      <c r="B1207" s="42"/>
      <c r="C1207" s="42"/>
      <c r="D1207" s="42"/>
      <c r="E1207" s="43"/>
      <c r="F1207" s="43"/>
      <c r="G1207" s="42"/>
      <c r="H1207" s="42"/>
      <c r="I1207" s="42"/>
      <c r="J1207" s="42"/>
      <c r="K1207" s="42">
        <f t="shared" si="18"/>
        <v>1900</v>
      </c>
    </row>
    <row r="1208" spans="1:11" ht="18" customHeight="1" x14ac:dyDescent="0.25">
      <c r="A1208" s="40"/>
      <c r="B1208" s="40"/>
      <c r="C1208" s="40"/>
      <c r="D1208" s="40"/>
      <c r="E1208" s="41"/>
      <c r="F1208" s="41"/>
      <c r="G1208" s="40"/>
      <c r="H1208" s="40"/>
      <c r="I1208" s="40"/>
      <c r="J1208" s="40"/>
      <c r="K1208" s="40">
        <f t="shared" si="18"/>
        <v>1900</v>
      </c>
    </row>
    <row r="1209" spans="1:11" ht="18" customHeight="1" x14ac:dyDescent="0.25">
      <c r="A1209" s="42"/>
      <c r="B1209" s="42"/>
      <c r="C1209" s="42"/>
      <c r="D1209" s="42"/>
      <c r="E1209" s="43"/>
      <c r="F1209" s="43"/>
      <c r="G1209" s="42"/>
      <c r="H1209" s="42"/>
      <c r="I1209" s="42"/>
      <c r="J1209" s="42"/>
      <c r="K1209" s="42">
        <f t="shared" si="18"/>
        <v>1900</v>
      </c>
    </row>
    <row r="1210" spans="1:11" ht="18" customHeight="1" x14ac:dyDescent="0.25">
      <c r="A1210" s="40"/>
      <c r="B1210" s="40"/>
      <c r="C1210" s="40"/>
      <c r="D1210" s="40"/>
      <c r="E1210" s="41"/>
      <c r="F1210" s="41"/>
      <c r="G1210" s="40"/>
      <c r="H1210" s="40"/>
      <c r="I1210" s="40"/>
      <c r="J1210" s="40"/>
      <c r="K1210" s="40">
        <f t="shared" si="18"/>
        <v>1900</v>
      </c>
    </row>
    <row r="1211" spans="1:11" ht="18" customHeight="1" x14ac:dyDescent="0.25">
      <c r="A1211" s="42"/>
      <c r="B1211" s="42"/>
      <c r="C1211" s="42"/>
      <c r="D1211" s="42"/>
      <c r="E1211" s="43"/>
      <c r="F1211" s="43"/>
      <c r="G1211" s="42"/>
      <c r="H1211" s="42"/>
      <c r="I1211" s="42"/>
      <c r="J1211" s="42"/>
      <c r="K1211" s="42">
        <f t="shared" si="18"/>
        <v>1900</v>
      </c>
    </row>
    <row r="1212" spans="1:11" ht="18" customHeight="1" x14ac:dyDescent="0.25">
      <c r="A1212" s="40"/>
      <c r="B1212" s="40"/>
      <c r="C1212" s="40"/>
      <c r="D1212" s="40"/>
      <c r="E1212" s="41"/>
      <c r="F1212" s="41"/>
      <c r="G1212" s="40"/>
      <c r="H1212" s="40"/>
      <c r="I1212" s="40"/>
      <c r="J1212" s="40"/>
      <c r="K1212" s="40">
        <f t="shared" si="18"/>
        <v>1900</v>
      </c>
    </row>
    <row r="1213" spans="1:11" ht="18" customHeight="1" x14ac:dyDescent="0.25">
      <c r="A1213" s="42"/>
      <c r="B1213" s="42"/>
      <c r="C1213" s="42"/>
      <c r="D1213" s="42"/>
      <c r="E1213" s="43"/>
      <c r="F1213" s="43"/>
      <c r="G1213" s="42"/>
      <c r="H1213" s="42"/>
      <c r="I1213" s="42"/>
      <c r="J1213" s="42"/>
      <c r="K1213" s="42">
        <f t="shared" si="18"/>
        <v>1900</v>
      </c>
    </row>
    <row r="1214" spans="1:11" ht="18" customHeight="1" x14ac:dyDescent="0.25">
      <c r="A1214" s="40"/>
      <c r="B1214" s="40"/>
      <c r="C1214" s="40"/>
      <c r="D1214" s="40"/>
      <c r="E1214" s="41"/>
      <c r="F1214" s="41"/>
      <c r="G1214" s="40"/>
      <c r="H1214" s="40"/>
      <c r="I1214" s="40"/>
      <c r="J1214" s="40"/>
      <c r="K1214" s="40">
        <f t="shared" si="18"/>
        <v>1900</v>
      </c>
    </row>
    <row r="1215" spans="1:11" ht="18" customHeight="1" x14ac:dyDescent="0.25">
      <c r="A1215" s="42"/>
      <c r="B1215" s="42"/>
      <c r="C1215" s="42"/>
      <c r="D1215" s="42"/>
      <c r="E1215" s="43"/>
      <c r="F1215" s="43"/>
      <c r="G1215" s="42"/>
      <c r="H1215" s="42"/>
      <c r="I1215" s="42"/>
      <c r="J1215" s="42"/>
      <c r="K1215" s="42">
        <f t="shared" si="18"/>
        <v>1900</v>
      </c>
    </row>
    <row r="1216" spans="1:11" ht="18" customHeight="1" x14ac:dyDescent="0.25">
      <c r="A1216" s="40"/>
      <c r="B1216" s="40"/>
      <c r="C1216" s="40"/>
      <c r="D1216" s="40"/>
      <c r="E1216" s="41"/>
      <c r="F1216" s="41"/>
      <c r="G1216" s="40"/>
      <c r="H1216" s="40"/>
      <c r="I1216" s="40"/>
      <c r="J1216" s="40"/>
      <c r="K1216" s="40">
        <f t="shared" si="18"/>
        <v>1900</v>
      </c>
    </row>
    <row r="1217" spans="1:11" ht="18" customHeight="1" x14ac:dyDescent="0.25">
      <c r="A1217" s="42"/>
      <c r="B1217" s="42"/>
      <c r="C1217" s="42"/>
      <c r="D1217" s="42"/>
      <c r="E1217" s="43"/>
      <c r="F1217" s="43"/>
      <c r="G1217" s="42"/>
      <c r="H1217" s="42"/>
      <c r="I1217" s="42"/>
      <c r="J1217" s="42"/>
      <c r="K1217" s="42">
        <f t="shared" si="18"/>
        <v>1900</v>
      </c>
    </row>
    <row r="1218" spans="1:11" ht="18" customHeight="1" x14ac:dyDescent="0.25">
      <c r="A1218" s="40"/>
      <c r="B1218" s="40"/>
      <c r="C1218" s="40"/>
      <c r="D1218" s="40"/>
      <c r="E1218" s="41"/>
      <c r="F1218" s="41"/>
      <c r="G1218" s="40"/>
      <c r="H1218" s="40"/>
      <c r="I1218" s="40"/>
      <c r="J1218" s="40"/>
      <c r="K1218" s="40">
        <f t="shared" si="18"/>
        <v>1900</v>
      </c>
    </row>
    <row r="1219" spans="1:11" ht="18" customHeight="1" x14ac:dyDescent="0.25">
      <c r="A1219" s="42"/>
      <c r="B1219" s="42"/>
      <c r="C1219" s="42"/>
      <c r="D1219" s="42"/>
      <c r="E1219" s="43"/>
      <c r="F1219" s="43"/>
      <c r="G1219" s="42"/>
      <c r="H1219" s="42"/>
      <c r="I1219" s="42"/>
      <c r="J1219" s="42"/>
      <c r="K1219" s="42">
        <f t="shared" si="18"/>
        <v>1900</v>
      </c>
    </row>
    <row r="1220" spans="1:11" ht="18" customHeight="1" x14ac:dyDescent="0.25">
      <c r="A1220" s="40"/>
      <c r="B1220" s="40"/>
      <c r="C1220" s="40"/>
      <c r="D1220" s="40"/>
      <c r="E1220" s="41"/>
      <c r="F1220" s="41"/>
      <c r="G1220" s="40"/>
      <c r="H1220" s="40"/>
      <c r="I1220" s="40"/>
      <c r="J1220" s="40"/>
      <c r="K1220" s="40">
        <f t="shared" ref="K1220:K1283" si="19">IFERROR(YEAR(D1220),"")</f>
        <v>1900</v>
      </c>
    </row>
    <row r="1221" spans="1:11" ht="18" customHeight="1" x14ac:dyDescent="0.25">
      <c r="A1221" s="42"/>
      <c r="B1221" s="42"/>
      <c r="C1221" s="42"/>
      <c r="D1221" s="42"/>
      <c r="E1221" s="43"/>
      <c r="F1221" s="43"/>
      <c r="G1221" s="42"/>
      <c r="H1221" s="42"/>
      <c r="I1221" s="42"/>
      <c r="J1221" s="42"/>
      <c r="K1221" s="42">
        <f t="shared" si="19"/>
        <v>1900</v>
      </c>
    </row>
    <row r="1222" spans="1:11" ht="18" customHeight="1" x14ac:dyDescent="0.25">
      <c r="A1222" s="40"/>
      <c r="B1222" s="40"/>
      <c r="C1222" s="40"/>
      <c r="D1222" s="40"/>
      <c r="E1222" s="41"/>
      <c r="F1222" s="41"/>
      <c r="G1222" s="40"/>
      <c r="H1222" s="40"/>
      <c r="I1222" s="40"/>
      <c r="J1222" s="40"/>
      <c r="K1222" s="40">
        <f t="shared" si="19"/>
        <v>1900</v>
      </c>
    </row>
    <row r="1223" spans="1:11" ht="18" customHeight="1" x14ac:dyDescent="0.25">
      <c r="A1223" s="42"/>
      <c r="B1223" s="42"/>
      <c r="C1223" s="42"/>
      <c r="D1223" s="42"/>
      <c r="E1223" s="43"/>
      <c r="F1223" s="43"/>
      <c r="G1223" s="42"/>
      <c r="H1223" s="42"/>
      <c r="I1223" s="42"/>
      <c r="J1223" s="42"/>
      <c r="K1223" s="42">
        <f t="shared" si="19"/>
        <v>1900</v>
      </c>
    </row>
    <row r="1224" spans="1:11" ht="18" customHeight="1" x14ac:dyDescent="0.25">
      <c r="A1224" s="40"/>
      <c r="B1224" s="40"/>
      <c r="C1224" s="40"/>
      <c r="D1224" s="40"/>
      <c r="E1224" s="41"/>
      <c r="F1224" s="41"/>
      <c r="G1224" s="40"/>
      <c r="H1224" s="40"/>
      <c r="I1224" s="40"/>
      <c r="J1224" s="40"/>
      <c r="K1224" s="40">
        <f t="shared" si="19"/>
        <v>1900</v>
      </c>
    </row>
    <row r="1225" spans="1:11" ht="18" customHeight="1" x14ac:dyDescent="0.25">
      <c r="A1225" s="42"/>
      <c r="B1225" s="42"/>
      <c r="C1225" s="42"/>
      <c r="D1225" s="42"/>
      <c r="E1225" s="43"/>
      <c r="F1225" s="43"/>
      <c r="G1225" s="42"/>
      <c r="H1225" s="42"/>
      <c r="I1225" s="42"/>
      <c r="J1225" s="42"/>
      <c r="K1225" s="42">
        <f t="shared" si="19"/>
        <v>1900</v>
      </c>
    </row>
    <row r="1226" spans="1:11" ht="18" customHeight="1" x14ac:dyDescent="0.25">
      <c r="A1226" s="40"/>
      <c r="B1226" s="40"/>
      <c r="C1226" s="40"/>
      <c r="D1226" s="40"/>
      <c r="E1226" s="41"/>
      <c r="F1226" s="41"/>
      <c r="G1226" s="40"/>
      <c r="H1226" s="40"/>
      <c r="I1226" s="40"/>
      <c r="J1226" s="40"/>
      <c r="K1226" s="40">
        <f t="shared" si="19"/>
        <v>1900</v>
      </c>
    </row>
    <row r="1227" spans="1:11" ht="18" customHeight="1" x14ac:dyDescent="0.25">
      <c r="A1227" s="42"/>
      <c r="B1227" s="42"/>
      <c r="C1227" s="42"/>
      <c r="D1227" s="42"/>
      <c r="E1227" s="43"/>
      <c r="F1227" s="43"/>
      <c r="G1227" s="42"/>
      <c r="H1227" s="42"/>
      <c r="I1227" s="42"/>
      <c r="J1227" s="42"/>
      <c r="K1227" s="42">
        <f t="shared" si="19"/>
        <v>1900</v>
      </c>
    </row>
    <row r="1228" spans="1:11" ht="18" customHeight="1" x14ac:dyDescent="0.25">
      <c r="A1228" s="40"/>
      <c r="B1228" s="40"/>
      <c r="C1228" s="40"/>
      <c r="D1228" s="40"/>
      <c r="E1228" s="41"/>
      <c r="F1228" s="41"/>
      <c r="G1228" s="40"/>
      <c r="H1228" s="40"/>
      <c r="I1228" s="40"/>
      <c r="J1228" s="40"/>
      <c r="K1228" s="40">
        <f t="shared" si="19"/>
        <v>1900</v>
      </c>
    </row>
    <row r="1229" spans="1:11" ht="18" customHeight="1" x14ac:dyDescent="0.25">
      <c r="A1229" s="42"/>
      <c r="B1229" s="42"/>
      <c r="C1229" s="42"/>
      <c r="D1229" s="42"/>
      <c r="E1229" s="43"/>
      <c r="F1229" s="43"/>
      <c r="G1229" s="42"/>
      <c r="H1229" s="42"/>
      <c r="I1229" s="42"/>
      <c r="J1229" s="42"/>
      <c r="K1229" s="42">
        <f t="shared" si="19"/>
        <v>1900</v>
      </c>
    </row>
    <row r="1230" spans="1:11" ht="18" customHeight="1" x14ac:dyDescent="0.25">
      <c r="A1230" s="40"/>
      <c r="B1230" s="40"/>
      <c r="C1230" s="40"/>
      <c r="D1230" s="40"/>
      <c r="E1230" s="41"/>
      <c r="F1230" s="41"/>
      <c r="G1230" s="40"/>
      <c r="H1230" s="40"/>
      <c r="I1230" s="40"/>
      <c r="J1230" s="40"/>
      <c r="K1230" s="40">
        <f t="shared" si="19"/>
        <v>1900</v>
      </c>
    </row>
    <row r="1231" spans="1:11" ht="18" customHeight="1" x14ac:dyDescent="0.25">
      <c r="A1231" s="42"/>
      <c r="B1231" s="42"/>
      <c r="C1231" s="42"/>
      <c r="D1231" s="42"/>
      <c r="E1231" s="43"/>
      <c r="F1231" s="43"/>
      <c r="G1231" s="42"/>
      <c r="H1231" s="42"/>
      <c r="I1231" s="42"/>
      <c r="J1231" s="42"/>
      <c r="K1231" s="42">
        <f t="shared" si="19"/>
        <v>1900</v>
      </c>
    </row>
    <row r="1232" spans="1:11" ht="18" customHeight="1" x14ac:dyDescent="0.25">
      <c r="A1232" s="40"/>
      <c r="B1232" s="40"/>
      <c r="C1232" s="40"/>
      <c r="D1232" s="40"/>
      <c r="E1232" s="41"/>
      <c r="F1232" s="41"/>
      <c r="G1232" s="40"/>
      <c r="H1232" s="40"/>
      <c r="I1232" s="40"/>
      <c r="J1232" s="40"/>
      <c r="K1232" s="40">
        <f t="shared" si="19"/>
        <v>1900</v>
      </c>
    </row>
    <row r="1233" spans="1:11" ht="18" customHeight="1" x14ac:dyDescent="0.25">
      <c r="A1233" s="42"/>
      <c r="B1233" s="42"/>
      <c r="C1233" s="42"/>
      <c r="D1233" s="42"/>
      <c r="E1233" s="43"/>
      <c r="F1233" s="43"/>
      <c r="G1233" s="42"/>
      <c r="H1233" s="42"/>
      <c r="I1233" s="42"/>
      <c r="J1233" s="42"/>
      <c r="K1233" s="42">
        <f t="shared" si="19"/>
        <v>1900</v>
      </c>
    </row>
    <row r="1234" spans="1:11" ht="18" customHeight="1" x14ac:dyDescent="0.25">
      <c r="A1234" s="40"/>
      <c r="B1234" s="40"/>
      <c r="C1234" s="40"/>
      <c r="D1234" s="40"/>
      <c r="E1234" s="41"/>
      <c r="F1234" s="41"/>
      <c r="G1234" s="40"/>
      <c r="H1234" s="40"/>
      <c r="I1234" s="40"/>
      <c r="J1234" s="40"/>
      <c r="K1234" s="40">
        <f t="shared" si="19"/>
        <v>1900</v>
      </c>
    </row>
    <row r="1235" spans="1:11" ht="18" customHeight="1" x14ac:dyDescent="0.25">
      <c r="A1235" s="42"/>
      <c r="B1235" s="42"/>
      <c r="C1235" s="42"/>
      <c r="D1235" s="42"/>
      <c r="E1235" s="43"/>
      <c r="F1235" s="43"/>
      <c r="G1235" s="42"/>
      <c r="H1235" s="42"/>
      <c r="I1235" s="42"/>
      <c r="J1235" s="42"/>
      <c r="K1235" s="42">
        <f t="shared" si="19"/>
        <v>1900</v>
      </c>
    </row>
    <row r="1236" spans="1:11" ht="18" customHeight="1" x14ac:dyDescent="0.25">
      <c r="A1236" s="40"/>
      <c r="B1236" s="40"/>
      <c r="C1236" s="40"/>
      <c r="D1236" s="40"/>
      <c r="E1236" s="41"/>
      <c r="F1236" s="41"/>
      <c r="G1236" s="40"/>
      <c r="H1236" s="40"/>
      <c r="I1236" s="40"/>
      <c r="J1236" s="40"/>
      <c r="K1236" s="40">
        <f t="shared" si="19"/>
        <v>1900</v>
      </c>
    </row>
    <row r="1237" spans="1:11" ht="18" customHeight="1" x14ac:dyDescent="0.25">
      <c r="A1237" s="42"/>
      <c r="B1237" s="42"/>
      <c r="C1237" s="42"/>
      <c r="D1237" s="42"/>
      <c r="E1237" s="43"/>
      <c r="F1237" s="43"/>
      <c r="G1237" s="42"/>
      <c r="H1237" s="42"/>
      <c r="I1237" s="42"/>
      <c r="J1237" s="42"/>
      <c r="K1237" s="42">
        <f t="shared" si="19"/>
        <v>1900</v>
      </c>
    </row>
    <row r="1238" spans="1:11" ht="18" customHeight="1" x14ac:dyDescent="0.25">
      <c r="A1238" s="40"/>
      <c r="B1238" s="40"/>
      <c r="C1238" s="40"/>
      <c r="D1238" s="40"/>
      <c r="E1238" s="41"/>
      <c r="F1238" s="41"/>
      <c r="G1238" s="40"/>
      <c r="H1238" s="40"/>
      <c r="I1238" s="40"/>
      <c r="J1238" s="40"/>
      <c r="K1238" s="40">
        <f t="shared" si="19"/>
        <v>1900</v>
      </c>
    </row>
    <row r="1239" spans="1:11" ht="18" customHeight="1" x14ac:dyDescent="0.25">
      <c r="A1239" s="42"/>
      <c r="B1239" s="42"/>
      <c r="C1239" s="42"/>
      <c r="D1239" s="42"/>
      <c r="E1239" s="43"/>
      <c r="F1239" s="43"/>
      <c r="G1239" s="42"/>
      <c r="H1239" s="42"/>
      <c r="I1239" s="42"/>
      <c r="J1239" s="42"/>
      <c r="K1239" s="42">
        <f t="shared" si="19"/>
        <v>1900</v>
      </c>
    </row>
    <row r="1240" spans="1:11" ht="18" customHeight="1" x14ac:dyDescent="0.25">
      <c r="A1240" s="40"/>
      <c r="B1240" s="40"/>
      <c r="C1240" s="40"/>
      <c r="D1240" s="40"/>
      <c r="E1240" s="41"/>
      <c r="F1240" s="41"/>
      <c r="G1240" s="40"/>
      <c r="H1240" s="40"/>
      <c r="I1240" s="40"/>
      <c r="J1240" s="40"/>
      <c r="K1240" s="40">
        <f t="shared" si="19"/>
        <v>1900</v>
      </c>
    </row>
    <row r="1241" spans="1:11" ht="18" customHeight="1" x14ac:dyDescent="0.25">
      <c r="A1241" s="42"/>
      <c r="B1241" s="42"/>
      <c r="C1241" s="42"/>
      <c r="D1241" s="42"/>
      <c r="E1241" s="43"/>
      <c r="F1241" s="43"/>
      <c r="G1241" s="42"/>
      <c r="H1241" s="42"/>
      <c r="I1241" s="42"/>
      <c r="J1241" s="42"/>
      <c r="K1241" s="42">
        <f t="shared" si="19"/>
        <v>1900</v>
      </c>
    </row>
    <row r="1242" spans="1:11" ht="18" customHeight="1" x14ac:dyDescent="0.25">
      <c r="A1242" s="40"/>
      <c r="B1242" s="40"/>
      <c r="C1242" s="40"/>
      <c r="D1242" s="40"/>
      <c r="E1242" s="41"/>
      <c r="F1242" s="41"/>
      <c r="G1242" s="40"/>
      <c r="H1242" s="40"/>
      <c r="I1242" s="40"/>
      <c r="J1242" s="40"/>
      <c r="K1242" s="40">
        <f t="shared" si="19"/>
        <v>1900</v>
      </c>
    </row>
    <row r="1243" spans="1:11" ht="18" customHeight="1" x14ac:dyDescent="0.25">
      <c r="A1243" s="42"/>
      <c r="B1243" s="42"/>
      <c r="C1243" s="42"/>
      <c r="D1243" s="42"/>
      <c r="E1243" s="43"/>
      <c r="F1243" s="43"/>
      <c r="G1243" s="42"/>
      <c r="H1243" s="42"/>
      <c r="I1243" s="42"/>
      <c r="J1243" s="42"/>
      <c r="K1243" s="42">
        <f t="shared" si="19"/>
        <v>1900</v>
      </c>
    </row>
    <row r="1244" spans="1:11" ht="18" customHeight="1" x14ac:dyDescent="0.25">
      <c r="A1244" s="40"/>
      <c r="B1244" s="40"/>
      <c r="C1244" s="40"/>
      <c r="D1244" s="40"/>
      <c r="E1244" s="41"/>
      <c r="F1244" s="41"/>
      <c r="G1244" s="40"/>
      <c r="H1244" s="40"/>
      <c r="I1244" s="40"/>
      <c r="J1244" s="40"/>
      <c r="K1244" s="40">
        <f t="shared" si="19"/>
        <v>1900</v>
      </c>
    </row>
    <row r="1245" spans="1:11" ht="18" customHeight="1" x14ac:dyDescent="0.25">
      <c r="A1245" s="42"/>
      <c r="B1245" s="42"/>
      <c r="C1245" s="42"/>
      <c r="D1245" s="42"/>
      <c r="E1245" s="43"/>
      <c r="F1245" s="43"/>
      <c r="G1245" s="42"/>
      <c r="H1245" s="42"/>
      <c r="I1245" s="42"/>
      <c r="J1245" s="42"/>
      <c r="K1245" s="42">
        <f t="shared" si="19"/>
        <v>1900</v>
      </c>
    </row>
    <row r="1246" spans="1:11" ht="18" customHeight="1" x14ac:dyDescent="0.25">
      <c r="A1246" s="40"/>
      <c r="B1246" s="40"/>
      <c r="C1246" s="40"/>
      <c r="D1246" s="40"/>
      <c r="E1246" s="41"/>
      <c r="F1246" s="41"/>
      <c r="G1246" s="40"/>
      <c r="H1246" s="40"/>
      <c r="I1246" s="40"/>
      <c r="J1246" s="40"/>
      <c r="K1246" s="40">
        <f t="shared" si="19"/>
        <v>1900</v>
      </c>
    </row>
    <row r="1247" spans="1:11" ht="18" customHeight="1" x14ac:dyDescent="0.25">
      <c r="A1247" s="42"/>
      <c r="B1247" s="42"/>
      <c r="C1247" s="42"/>
      <c r="D1247" s="42"/>
      <c r="E1247" s="43"/>
      <c r="F1247" s="43"/>
      <c r="G1247" s="42"/>
      <c r="H1247" s="42"/>
      <c r="I1247" s="42"/>
      <c r="J1247" s="42"/>
      <c r="K1247" s="42">
        <f t="shared" si="19"/>
        <v>1900</v>
      </c>
    </row>
    <row r="1248" spans="1:11" ht="18" customHeight="1" x14ac:dyDescent="0.25">
      <c r="A1248" s="40"/>
      <c r="B1248" s="40"/>
      <c r="C1248" s="40"/>
      <c r="D1248" s="40"/>
      <c r="E1248" s="41"/>
      <c r="F1248" s="41"/>
      <c r="G1248" s="40"/>
      <c r="H1248" s="40"/>
      <c r="I1248" s="40"/>
      <c r="J1248" s="40"/>
      <c r="K1248" s="40">
        <f t="shared" si="19"/>
        <v>1900</v>
      </c>
    </row>
    <row r="1249" spans="1:11" ht="18" customHeight="1" x14ac:dyDescent="0.25">
      <c r="A1249" s="42"/>
      <c r="B1249" s="42"/>
      <c r="C1249" s="42"/>
      <c r="D1249" s="42"/>
      <c r="E1249" s="43"/>
      <c r="F1249" s="43"/>
      <c r="G1249" s="42"/>
      <c r="H1249" s="42"/>
      <c r="I1249" s="42"/>
      <c r="J1249" s="42"/>
      <c r="K1249" s="42">
        <f t="shared" si="19"/>
        <v>1900</v>
      </c>
    </row>
    <row r="1250" spans="1:11" ht="18" customHeight="1" x14ac:dyDescent="0.25">
      <c r="A1250" s="40"/>
      <c r="B1250" s="40"/>
      <c r="C1250" s="40"/>
      <c r="D1250" s="40"/>
      <c r="E1250" s="41"/>
      <c r="F1250" s="41"/>
      <c r="G1250" s="40"/>
      <c r="H1250" s="40"/>
      <c r="I1250" s="40"/>
      <c r="J1250" s="40"/>
      <c r="K1250" s="40">
        <f t="shared" si="19"/>
        <v>1900</v>
      </c>
    </row>
    <row r="1251" spans="1:11" ht="18" customHeight="1" x14ac:dyDescent="0.25">
      <c r="A1251" s="42"/>
      <c r="B1251" s="42"/>
      <c r="C1251" s="42"/>
      <c r="D1251" s="42"/>
      <c r="E1251" s="43"/>
      <c r="F1251" s="43"/>
      <c r="G1251" s="42"/>
      <c r="H1251" s="42"/>
      <c r="I1251" s="42"/>
      <c r="J1251" s="42"/>
      <c r="K1251" s="42">
        <f t="shared" si="19"/>
        <v>1900</v>
      </c>
    </row>
    <row r="1252" spans="1:11" ht="18" customHeight="1" x14ac:dyDescent="0.25">
      <c r="A1252" s="40"/>
      <c r="B1252" s="40"/>
      <c r="C1252" s="40"/>
      <c r="D1252" s="40"/>
      <c r="E1252" s="41"/>
      <c r="F1252" s="41"/>
      <c r="G1252" s="40"/>
      <c r="H1252" s="40"/>
      <c r="I1252" s="40"/>
      <c r="J1252" s="40"/>
      <c r="K1252" s="40">
        <f t="shared" si="19"/>
        <v>1900</v>
      </c>
    </row>
    <row r="1253" spans="1:11" ht="18" customHeight="1" x14ac:dyDescent="0.25">
      <c r="A1253" s="42"/>
      <c r="B1253" s="42"/>
      <c r="C1253" s="42"/>
      <c r="D1253" s="42"/>
      <c r="E1253" s="43"/>
      <c r="F1253" s="43"/>
      <c r="G1253" s="42"/>
      <c r="H1253" s="42"/>
      <c r="I1253" s="42"/>
      <c r="J1253" s="42"/>
      <c r="K1253" s="42">
        <f t="shared" si="19"/>
        <v>1900</v>
      </c>
    </row>
    <row r="1254" spans="1:11" ht="18" customHeight="1" x14ac:dyDescent="0.25">
      <c r="A1254" s="40"/>
      <c r="B1254" s="40"/>
      <c r="C1254" s="40"/>
      <c r="D1254" s="40"/>
      <c r="E1254" s="41"/>
      <c r="F1254" s="41"/>
      <c r="G1254" s="40"/>
      <c r="H1254" s="40"/>
      <c r="I1254" s="40"/>
      <c r="J1254" s="40"/>
      <c r="K1254" s="40">
        <f t="shared" si="19"/>
        <v>1900</v>
      </c>
    </row>
    <row r="1255" spans="1:11" ht="18" customHeight="1" x14ac:dyDescent="0.25">
      <c r="A1255" s="42"/>
      <c r="B1255" s="42"/>
      <c r="C1255" s="42"/>
      <c r="D1255" s="42"/>
      <c r="E1255" s="43"/>
      <c r="F1255" s="43"/>
      <c r="G1255" s="42"/>
      <c r="H1255" s="42"/>
      <c r="I1255" s="42"/>
      <c r="J1255" s="42"/>
      <c r="K1255" s="42">
        <f t="shared" si="19"/>
        <v>1900</v>
      </c>
    </row>
    <row r="1256" spans="1:11" ht="18" customHeight="1" x14ac:dyDescent="0.25">
      <c r="A1256" s="40"/>
      <c r="B1256" s="40"/>
      <c r="C1256" s="40"/>
      <c r="D1256" s="40"/>
      <c r="E1256" s="41"/>
      <c r="F1256" s="41"/>
      <c r="G1256" s="40"/>
      <c r="H1256" s="40"/>
      <c r="I1256" s="40"/>
      <c r="J1256" s="40"/>
      <c r="K1256" s="40">
        <f t="shared" si="19"/>
        <v>1900</v>
      </c>
    </row>
    <row r="1257" spans="1:11" ht="18" customHeight="1" x14ac:dyDescent="0.25">
      <c r="A1257" s="42"/>
      <c r="B1257" s="42"/>
      <c r="C1257" s="42"/>
      <c r="D1257" s="42"/>
      <c r="E1257" s="43"/>
      <c r="F1257" s="43"/>
      <c r="G1257" s="42"/>
      <c r="H1257" s="42"/>
      <c r="I1257" s="42"/>
      <c r="J1257" s="42"/>
      <c r="K1257" s="42">
        <f t="shared" si="19"/>
        <v>1900</v>
      </c>
    </row>
    <row r="1258" spans="1:11" ht="18" customHeight="1" x14ac:dyDescent="0.25">
      <c r="A1258" s="40"/>
      <c r="B1258" s="40"/>
      <c r="C1258" s="40"/>
      <c r="D1258" s="40"/>
      <c r="E1258" s="41"/>
      <c r="F1258" s="41"/>
      <c r="G1258" s="40"/>
      <c r="H1258" s="40"/>
      <c r="I1258" s="40"/>
      <c r="J1258" s="40"/>
      <c r="K1258" s="40">
        <f t="shared" si="19"/>
        <v>1900</v>
      </c>
    </row>
    <row r="1259" spans="1:11" ht="18" customHeight="1" x14ac:dyDescent="0.25">
      <c r="A1259" s="42"/>
      <c r="B1259" s="42"/>
      <c r="C1259" s="42"/>
      <c r="D1259" s="42"/>
      <c r="E1259" s="43"/>
      <c r="F1259" s="43"/>
      <c r="G1259" s="42"/>
      <c r="H1259" s="42"/>
      <c r="I1259" s="42"/>
      <c r="J1259" s="42"/>
      <c r="K1259" s="42">
        <f t="shared" si="19"/>
        <v>1900</v>
      </c>
    </row>
    <row r="1260" spans="1:11" ht="18" customHeight="1" x14ac:dyDescent="0.25">
      <c r="A1260" s="40"/>
      <c r="B1260" s="40"/>
      <c r="C1260" s="40"/>
      <c r="D1260" s="40"/>
      <c r="E1260" s="41"/>
      <c r="F1260" s="41"/>
      <c r="G1260" s="40"/>
      <c r="H1260" s="40"/>
      <c r="I1260" s="40"/>
      <c r="J1260" s="40"/>
      <c r="K1260" s="40">
        <f t="shared" si="19"/>
        <v>1900</v>
      </c>
    </row>
    <row r="1261" spans="1:11" ht="18" customHeight="1" x14ac:dyDescent="0.25">
      <c r="A1261" s="42"/>
      <c r="B1261" s="42"/>
      <c r="C1261" s="42"/>
      <c r="D1261" s="42"/>
      <c r="E1261" s="43"/>
      <c r="F1261" s="43"/>
      <c r="G1261" s="42"/>
      <c r="H1261" s="42"/>
      <c r="I1261" s="42"/>
      <c r="J1261" s="42"/>
      <c r="K1261" s="42">
        <f t="shared" si="19"/>
        <v>1900</v>
      </c>
    </row>
    <row r="1262" spans="1:11" ht="18" customHeight="1" x14ac:dyDescent="0.25">
      <c r="A1262" s="40"/>
      <c r="B1262" s="40"/>
      <c r="C1262" s="40"/>
      <c r="D1262" s="40"/>
      <c r="E1262" s="41"/>
      <c r="F1262" s="41"/>
      <c r="G1262" s="40"/>
      <c r="H1262" s="40"/>
      <c r="I1262" s="40"/>
      <c r="J1262" s="40"/>
      <c r="K1262" s="40">
        <f t="shared" si="19"/>
        <v>1900</v>
      </c>
    </row>
    <row r="1263" spans="1:11" ht="18" customHeight="1" x14ac:dyDescent="0.25">
      <c r="A1263" s="42"/>
      <c r="B1263" s="42"/>
      <c r="C1263" s="42"/>
      <c r="D1263" s="42"/>
      <c r="E1263" s="43"/>
      <c r="F1263" s="43"/>
      <c r="G1263" s="42"/>
      <c r="H1263" s="42"/>
      <c r="I1263" s="42"/>
      <c r="J1263" s="42"/>
      <c r="K1263" s="42">
        <f t="shared" si="19"/>
        <v>1900</v>
      </c>
    </row>
    <row r="1264" spans="1:11" ht="18" customHeight="1" x14ac:dyDescent="0.25">
      <c r="A1264" s="40"/>
      <c r="B1264" s="40"/>
      <c r="C1264" s="40"/>
      <c r="D1264" s="40"/>
      <c r="E1264" s="41"/>
      <c r="F1264" s="41"/>
      <c r="G1264" s="40"/>
      <c r="H1264" s="40"/>
      <c r="I1264" s="40"/>
      <c r="J1264" s="40"/>
      <c r="K1264" s="40">
        <f t="shared" si="19"/>
        <v>1900</v>
      </c>
    </row>
    <row r="1265" spans="1:11" ht="18" customHeight="1" x14ac:dyDescent="0.25">
      <c r="A1265" s="42"/>
      <c r="B1265" s="42"/>
      <c r="C1265" s="42"/>
      <c r="D1265" s="42"/>
      <c r="E1265" s="43"/>
      <c r="F1265" s="43"/>
      <c r="G1265" s="42"/>
      <c r="H1265" s="42"/>
      <c r="I1265" s="42"/>
      <c r="J1265" s="42"/>
      <c r="K1265" s="42">
        <f t="shared" si="19"/>
        <v>1900</v>
      </c>
    </row>
    <row r="1266" spans="1:11" ht="18" customHeight="1" x14ac:dyDescent="0.25">
      <c r="A1266" s="40"/>
      <c r="B1266" s="40"/>
      <c r="C1266" s="40"/>
      <c r="D1266" s="40"/>
      <c r="E1266" s="41"/>
      <c r="F1266" s="41"/>
      <c r="G1266" s="40"/>
      <c r="H1266" s="40"/>
      <c r="I1266" s="40"/>
      <c r="J1266" s="40"/>
      <c r="K1266" s="40">
        <f t="shared" si="19"/>
        <v>1900</v>
      </c>
    </row>
    <row r="1267" spans="1:11" ht="18" customHeight="1" x14ac:dyDescent="0.25">
      <c r="A1267" s="42"/>
      <c r="B1267" s="42"/>
      <c r="C1267" s="42"/>
      <c r="D1267" s="42"/>
      <c r="E1267" s="43"/>
      <c r="F1267" s="43"/>
      <c r="G1267" s="42"/>
      <c r="H1267" s="42"/>
      <c r="I1267" s="42"/>
      <c r="J1267" s="42"/>
      <c r="K1267" s="42">
        <f t="shared" si="19"/>
        <v>1900</v>
      </c>
    </row>
    <row r="1268" spans="1:11" ht="18" customHeight="1" x14ac:dyDescent="0.25">
      <c r="A1268" s="40"/>
      <c r="B1268" s="40"/>
      <c r="C1268" s="40"/>
      <c r="D1268" s="40"/>
      <c r="E1268" s="41"/>
      <c r="F1268" s="41"/>
      <c r="G1268" s="40"/>
      <c r="H1268" s="40"/>
      <c r="I1268" s="40"/>
      <c r="J1268" s="40"/>
      <c r="K1268" s="40">
        <f t="shared" si="19"/>
        <v>1900</v>
      </c>
    </row>
    <row r="1269" spans="1:11" ht="18" customHeight="1" x14ac:dyDescent="0.25">
      <c r="A1269" s="42"/>
      <c r="B1269" s="42"/>
      <c r="C1269" s="42"/>
      <c r="D1269" s="42"/>
      <c r="E1269" s="43"/>
      <c r="F1269" s="43"/>
      <c r="G1269" s="42"/>
      <c r="H1269" s="42"/>
      <c r="I1269" s="42"/>
      <c r="J1269" s="42"/>
      <c r="K1269" s="42">
        <f t="shared" si="19"/>
        <v>1900</v>
      </c>
    </row>
    <row r="1270" spans="1:11" ht="18" customHeight="1" x14ac:dyDescent="0.25">
      <c r="A1270" s="40"/>
      <c r="B1270" s="40"/>
      <c r="C1270" s="40"/>
      <c r="D1270" s="40"/>
      <c r="E1270" s="41"/>
      <c r="F1270" s="41"/>
      <c r="G1270" s="40"/>
      <c r="H1270" s="40"/>
      <c r="I1270" s="40"/>
      <c r="J1270" s="40"/>
      <c r="K1270" s="40">
        <f t="shared" si="19"/>
        <v>1900</v>
      </c>
    </row>
    <row r="1271" spans="1:11" ht="18" customHeight="1" x14ac:dyDescent="0.25">
      <c r="A1271" s="42"/>
      <c r="B1271" s="42"/>
      <c r="C1271" s="42"/>
      <c r="D1271" s="42"/>
      <c r="E1271" s="43"/>
      <c r="F1271" s="43"/>
      <c r="G1271" s="42"/>
      <c r="H1271" s="42"/>
      <c r="I1271" s="42"/>
      <c r="J1271" s="42"/>
      <c r="K1271" s="42">
        <f t="shared" si="19"/>
        <v>1900</v>
      </c>
    </row>
    <row r="1272" spans="1:11" ht="18" customHeight="1" x14ac:dyDescent="0.25">
      <c r="A1272" s="40"/>
      <c r="B1272" s="40"/>
      <c r="C1272" s="40"/>
      <c r="D1272" s="40"/>
      <c r="E1272" s="41"/>
      <c r="F1272" s="41"/>
      <c r="G1272" s="40"/>
      <c r="H1272" s="40"/>
      <c r="I1272" s="40"/>
      <c r="J1272" s="40"/>
      <c r="K1272" s="40">
        <f t="shared" si="19"/>
        <v>1900</v>
      </c>
    </row>
    <row r="1273" spans="1:11" ht="18" customHeight="1" x14ac:dyDescent="0.25">
      <c r="A1273" s="42"/>
      <c r="B1273" s="42"/>
      <c r="C1273" s="42"/>
      <c r="D1273" s="42"/>
      <c r="E1273" s="43"/>
      <c r="F1273" s="43"/>
      <c r="G1273" s="42"/>
      <c r="H1273" s="42"/>
      <c r="I1273" s="42"/>
      <c r="J1273" s="42"/>
      <c r="K1273" s="42">
        <f t="shared" si="19"/>
        <v>1900</v>
      </c>
    </row>
    <row r="1274" spans="1:11" ht="18" customHeight="1" x14ac:dyDescent="0.25">
      <c r="A1274" s="40"/>
      <c r="B1274" s="40"/>
      <c r="C1274" s="40"/>
      <c r="D1274" s="40"/>
      <c r="E1274" s="41"/>
      <c r="F1274" s="41"/>
      <c r="G1274" s="40"/>
      <c r="H1274" s="40"/>
      <c r="I1274" s="40"/>
      <c r="J1274" s="40"/>
      <c r="K1274" s="40">
        <f t="shared" si="19"/>
        <v>1900</v>
      </c>
    </row>
    <row r="1275" spans="1:11" ht="18" customHeight="1" x14ac:dyDescent="0.25">
      <c r="A1275" s="42"/>
      <c r="B1275" s="42"/>
      <c r="C1275" s="42"/>
      <c r="D1275" s="42"/>
      <c r="E1275" s="43"/>
      <c r="F1275" s="43"/>
      <c r="G1275" s="42"/>
      <c r="H1275" s="42"/>
      <c r="I1275" s="42"/>
      <c r="J1275" s="42"/>
      <c r="K1275" s="42">
        <f t="shared" si="19"/>
        <v>1900</v>
      </c>
    </row>
    <row r="1276" spans="1:11" ht="18" customHeight="1" x14ac:dyDescent="0.25">
      <c r="A1276" s="40"/>
      <c r="B1276" s="40"/>
      <c r="C1276" s="40"/>
      <c r="D1276" s="40"/>
      <c r="E1276" s="41"/>
      <c r="F1276" s="41"/>
      <c r="G1276" s="40"/>
      <c r="H1276" s="40"/>
      <c r="I1276" s="40"/>
      <c r="J1276" s="40"/>
      <c r="K1276" s="40">
        <f t="shared" si="19"/>
        <v>1900</v>
      </c>
    </row>
    <row r="1277" spans="1:11" ht="18" customHeight="1" x14ac:dyDescent="0.25">
      <c r="A1277" s="42"/>
      <c r="B1277" s="42"/>
      <c r="C1277" s="42"/>
      <c r="D1277" s="42"/>
      <c r="E1277" s="43"/>
      <c r="F1277" s="43"/>
      <c r="G1277" s="42"/>
      <c r="H1277" s="42"/>
      <c r="I1277" s="42"/>
      <c r="J1277" s="42"/>
      <c r="K1277" s="42">
        <f t="shared" si="19"/>
        <v>1900</v>
      </c>
    </row>
    <row r="1278" spans="1:11" ht="18" customHeight="1" x14ac:dyDescent="0.25">
      <c r="A1278" s="40"/>
      <c r="B1278" s="40"/>
      <c r="C1278" s="40"/>
      <c r="D1278" s="40"/>
      <c r="E1278" s="41"/>
      <c r="F1278" s="41"/>
      <c r="G1278" s="40"/>
      <c r="H1278" s="40"/>
      <c r="I1278" s="40"/>
      <c r="J1278" s="40"/>
      <c r="K1278" s="40">
        <f t="shared" si="19"/>
        <v>1900</v>
      </c>
    </row>
    <row r="1279" spans="1:11" ht="18" customHeight="1" x14ac:dyDescent="0.25">
      <c r="A1279" s="42"/>
      <c r="B1279" s="42"/>
      <c r="C1279" s="42"/>
      <c r="D1279" s="42"/>
      <c r="E1279" s="43"/>
      <c r="F1279" s="43"/>
      <c r="G1279" s="42"/>
      <c r="H1279" s="42"/>
      <c r="I1279" s="42"/>
      <c r="J1279" s="42"/>
      <c r="K1279" s="42">
        <f t="shared" si="19"/>
        <v>1900</v>
      </c>
    </row>
    <row r="1280" spans="1:11" ht="18" customHeight="1" x14ac:dyDescent="0.25">
      <c r="A1280" s="40"/>
      <c r="B1280" s="40"/>
      <c r="C1280" s="40"/>
      <c r="D1280" s="40"/>
      <c r="E1280" s="41"/>
      <c r="F1280" s="41"/>
      <c r="G1280" s="40"/>
      <c r="H1280" s="40"/>
      <c r="I1280" s="40"/>
      <c r="J1280" s="40"/>
      <c r="K1280" s="40">
        <f t="shared" si="19"/>
        <v>1900</v>
      </c>
    </row>
    <row r="1281" spans="1:11" ht="18" customHeight="1" x14ac:dyDescent="0.25">
      <c r="A1281" s="42"/>
      <c r="B1281" s="42"/>
      <c r="C1281" s="42"/>
      <c r="D1281" s="42"/>
      <c r="E1281" s="43"/>
      <c r="F1281" s="43"/>
      <c r="G1281" s="42"/>
      <c r="H1281" s="42"/>
      <c r="I1281" s="42"/>
      <c r="J1281" s="42"/>
      <c r="K1281" s="42">
        <f t="shared" si="19"/>
        <v>1900</v>
      </c>
    </row>
    <row r="1282" spans="1:11" ht="18" customHeight="1" x14ac:dyDescent="0.25">
      <c r="A1282" s="40"/>
      <c r="B1282" s="40"/>
      <c r="C1282" s="40"/>
      <c r="D1282" s="40"/>
      <c r="E1282" s="41"/>
      <c r="F1282" s="41"/>
      <c r="G1282" s="40"/>
      <c r="H1282" s="40"/>
      <c r="I1282" s="40"/>
      <c r="J1282" s="40"/>
      <c r="K1282" s="40">
        <f t="shared" si="19"/>
        <v>1900</v>
      </c>
    </row>
    <row r="1283" spans="1:11" ht="18" customHeight="1" x14ac:dyDescent="0.25">
      <c r="A1283" s="42"/>
      <c r="B1283" s="42"/>
      <c r="C1283" s="42"/>
      <c r="D1283" s="42"/>
      <c r="E1283" s="43"/>
      <c r="F1283" s="43"/>
      <c r="G1283" s="42"/>
      <c r="H1283" s="42"/>
      <c r="I1283" s="42"/>
      <c r="J1283" s="42"/>
      <c r="K1283" s="42">
        <f t="shared" si="19"/>
        <v>1900</v>
      </c>
    </row>
    <row r="1284" spans="1:11" ht="18" customHeight="1" x14ac:dyDescent="0.25">
      <c r="A1284" s="40"/>
      <c r="B1284" s="40"/>
      <c r="C1284" s="40"/>
      <c r="D1284" s="40"/>
      <c r="E1284" s="41"/>
      <c r="F1284" s="41"/>
      <c r="G1284" s="40"/>
      <c r="H1284" s="40"/>
      <c r="I1284" s="40"/>
      <c r="J1284" s="40"/>
      <c r="K1284" s="40">
        <f t="shared" ref="K1284:K1347" si="20">IFERROR(YEAR(D1284),"")</f>
        <v>1900</v>
      </c>
    </row>
    <row r="1285" spans="1:11" ht="18" customHeight="1" x14ac:dyDescent="0.25">
      <c r="A1285" s="42"/>
      <c r="B1285" s="42"/>
      <c r="C1285" s="42"/>
      <c r="D1285" s="42"/>
      <c r="E1285" s="43"/>
      <c r="F1285" s="43"/>
      <c r="G1285" s="42"/>
      <c r="H1285" s="42"/>
      <c r="I1285" s="42"/>
      <c r="J1285" s="42"/>
      <c r="K1285" s="42">
        <f t="shared" si="20"/>
        <v>1900</v>
      </c>
    </row>
    <row r="1286" spans="1:11" ht="18" customHeight="1" x14ac:dyDescent="0.25">
      <c r="A1286" s="40"/>
      <c r="B1286" s="40"/>
      <c r="C1286" s="40"/>
      <c r="D1286" s="40"/>
      <c r="E1286" s="41"/>
      <c r="F1286" s="41"/>
      <c r="G1286" s="40"/>
      <c r="H1286" s="40"/>
      <c r="I1286" s="40"/>
      <c r="J1286" s="40"/>
      <c r="K1286" s="40">
        <f t="shared" si="20"/>
        <v>1900</v>
      </c>
    </row>
    <row r="1287" spans="1:11" ht="18" customHeight="1" x14ac:dyDescent="0.25">
      <c r="A1287" s="42"/>
      <c r="B1287" s="42"/>
      <c r="C1287" s="42"/>
      <c r="D1287" s="42"/>
      <c r="E1287" s="43"/>
      <c r="F1287" s="43"/>
      <c r="G1287" s="42"/>
      <c r="H1287" s="42"/>
      <c r="I1287" s="42"/>
      <c r="J1287" s="42"/>
      <c r="K1287" s="42">
        <f t="shared" si="20"/>
        <v>1900</v>
      </c>
    </row>
    <row r="1288" spans="1:11" ht="18" customHeight="1" x14ac:dyDescent="0.25">
      <c r="A1288" s="40"/>
      <c r="B1288" s="40"/>
      <c r="C1288" s="40"/>
      <c r="D1288" s="40"/>
      <c r="E1288" s="41"/>
      <c r="F1288" s="41"/>
      <c r="G1288" s="40"/>
      <c r="H1288" s="40"/>
      <c r="I1288" s="40"/>
      <c r="J1288" s="40"/>
      <c r="K1288" s="40">
        <f t="shared" si="20"/>
        <v>1900</v>
      </c>
    </row>
    <row r="1289" spans="1:11" ht="18" customHeight="1" x14ac:dyDescent="0.25">
      <c r="A1289" s="42"/>
      <c r="B1289" s="42"/>
      <c r="C1289" s="42"/>
      <c r="D1289" s="42"/>
      <c r="E1289" s="43"/>
      <c r="F1289" s="43"/>
      <c r="G1289" s="42"/>
      <c r="H1289" s="42"/>
      <c r="I1289" s="42"/>
      <c r="J1289" s="42"/>
      <c r="K1289" s="42">
        <f t="shared" si="20"/>
        <v>1900</v>
      </c>
    </row>
    <row r="1290" spans="1:11" ht="18" customHeight="1" x14ac:dyDescent="0.25">
      <c r="A1290" s="40"/>
      <c r="B1290" s="40"/>
      <c r="C1290" s="40"/>
      <c r="D1290" s="40"/>
      <c r="E1290" s="41"/>
      <c r="F1290" s="41"/>
      <c r="G1290" s="40"/>
      <c r="H1290" s="40"/>
      <c r="I1290" s="40"/>
      <c r="J1290" s="40"/>
      <c r="K1290" s="40">
        <f t="shared" si="20"/>
        <v>1900</v>
      </c>
    </row>
    <row r="1291" spans="1:11" ht="18" customHeight="1" x14ac:dyDescent="0.25">
      <c r="A1291" s="42"/>
      <c r="B1291" s="42"/>
      <c r="C1291" s="42"/>
      <c r="D1291" s="42"/>
      <c r="E1291" s="43"/>
      <c r="F1291" s="43"/>
      <c r="G1291" s="42"/>
      <c r="H1291" s="42"/>
      <c r="I1291" s="42"/>
      <c r="J1291" s="42"/>
      <c r="K1291" s="42">
        <f t="shared" si="20"/>
        <v>1900</v>
      </c>
    </row>
    <row r="1292" spans="1:11" ht="18" customHeight="1" x14ac:dyDescent="0.25">
      <c r="A1292" s="40"/>
      <c r="B1292" s="40"/>
      <c r="C1292" s="40"/>
      <c r="D1292" s="40"/>
      <c r="E1292" s="41"/>
      <c r="F1292" s="41"/>
      <c r="G1292" s="40"/>
      <c r="H1292" s="40"/>
      <c r="I1292" s="40"/>
      <c r="J1292" s="40"/>
      <c r="K1292" s="40">
        <f t="shared" si="20"/>
        <v>1900</v>
      </c>
    </row>
    <row r="1293" spans="1:11" ht="18" customHeight="1" x14ac:dyDescent="0.25">
      <c r="A1293" s="42"/>
      <c r="B1293" s="42"/>
      <c r="C1293" s="42"/>
      <c r="D1293" s="42"/>
      <c r="E1293" s="43"/>
      <c r="F1293" s="43"/>
      <c r="G1293" s="42"/>
      <c r="H1293" s="42"/>
      <c r="I1293" s="42"/>
      <c r="J1293" s="42"/>
      <c r="K1293" s="42">
        <f t="shared" si="20"/>
        <v>1900</v>
      </c>
    </row>
    <row r="1294" spans="1:11" ht="18" customHeight="1" x14ac:dyDescent="0.25">
      <c r="A1294" s="40"/>
      <c r="B1294" s="40"/>
      <c r="C1294" s="40"/>
      <c r="D1294" s="40"/>
      <c r="E1294" s="41"/>
      <c r="F1294" s="41"/>
      <c r="G1294" s="40"/>
      <c r="H1294" s="40"/>
      <c r="I1294" s="40"/>
      <c r="J1294" s="40"/>
      <c r="K1294" s="40">
        <f t="shared" si="20"/>
        <v>1900</v>
      </c>
    </row>
    <row r="1295" spans="1:11" ht="18" customHeight="1" x14ac:dyDescent="0.25">
      <c r="A1295" s="42"/>
      <c r="B1295" s="42"/>
      <c r="C1295" s="42"/>
      <c r="D1295" s="42"/>
      <c r="E1295" s="43"/>
      <c r="F1295" s="43"/>
      <c r="G1295" s="42"/>
      <c r="H1295" s="42"/>
      <c r="I1295" s="42"/>
      <c r="J1295" s="42"/>
      <c r="K1295" s="42">
        <f t="shared" si="20"/>
        <v>1900</v>
      </c>
    </row>
    <row r="1296" spans="1:11" ht="18" customHeight="1" x14ac:dyDescent="0.25">
      <c r="A1296" s="40"/>
      <c r="B1296" s="40"/>
      <c r="C1296" s="40"/>
      <c r="D1296" s="40"/>
      <c r="E1296" s="41"/>
      <c r="F1296" s="41"/>
      <c r="G1296" s="40"/>
      <c r="H1296" s="40"/>
      <c r="I1296" s="40"/>
      <c r="J1296" s="40"/>
      <c r="K1296" s="40">
        <f t="shared" si="20"/>
        <v>1900</v>
      </c>
    </row>
    <row r="1297" spans="1:11" ht="18" customHeight="1" x14ac:dyDescent="0.25">
      <c r="A1297" s="42"/>
      <c r="B1297" s="42"/>
      <c r="C1297" s="42"/>
      <c r="D1297" s="42"/>
      <c r="E1297" s="43"/>
      <c r="F1297" s="43"/>
      <c r="G1297" s="42"/>
      <c r="H1297" s="42"/>
      <c r="I1297" s="42"/>
      <c r="J1297" s="42"/>
      <c r="K1297" s="42">
        <f t="shared" si="20"/>
        <v>1900</v>
      </c>
    </row>
    <row r="1298" spans="1:11" ht="18" customHeight="1" x14ac:dyDescent="0.25">
      <c r="A1298" s="40"/>
      <c r="B1298" s="40"/>
      <c r="C1298" s="40"/>
      <c r="D1298" s="40"/>
      <c r="E1298" s="41"/>
      <c r="F1298" s="41"/>
      <c r="G1298" s="40"/>
      <c r="H1298" s="40"/>
      <c r="I1298" s="40"/>
      <c r="J1298" s="40"/>
      <c r="K1298" s="40">
        <f t="shared" si="20"/>
        <v>1900</v>
      </c>
    </row>
    <row r="1299" spans="1:11" ht="18" customHeight="1" x14ac:dyDescent="0.25">
      <c r="A1299" s="42"/>
      <c r="B1299" s="42"/>
      <c r="C1299" s="42"/>
      <c r="D1299" s="42"/>
      <c r="E1299" s="43"/>
      <c r="F1299" s="43"/>
      <c r="G1299" s="42"/>
      <c r="H1299" s="42"/>
      <c r="I1299" s="42"/>
      <c r="J1299" s="42"/>
      <c r="K1299" s="42">
        <f t="shared" si="20"/>
        <v>1900</v>
      </c>
    </row>
    <row r="1300" spans="1:11" ht="18" customHeight="1" x14ac:dyDescent="0.25">
      <c r="A1300" s="40"/>
      <c r="B1300" s="40"/>
      <c r="C1300" s="40"/>
      <c r="D1300" s="40"/>
      <c r="E1300" s="41"/>
      <c r="F1300" s="41"/>
      <c r="G1300" s="40"/>
      <c r="H1300" s="40"/>
      <c r="I1300" s="40"/>
      <c r="J1300" s="40"/>
      <c r="K1300" s="40">
        <f t="shared" si="20"/>
        <v>1900</v>
      </c>
    </row>
    <row r="1301" spans="1:11" ht="18" customHeight="1" x14ac:dyDescent="0.25">
      <c r="A1301" s="42"/>
      <c r="B1301" s="42"/>
      <c r="C1301" s="42"/>
      <c r="D1301" s="42"/>
      <c r="E1301" s="43"/>
      <c r="F1301" s="43"/>
      <c r="G1301" s="42"/>
      <c r="H1301" s="42"/>
      <c r="I1301" s="42"/>
      <c r="J1301" s="42"/>
      <c r="K1301" s="42">
        <f t="shared" si="20"/>
        <v>1900</v>
      </c>
    </row>
    <row r="1302" spans="1:11" ht="18" customHeight="1" x14ac:dyDescent="0.25">
      <c r="A1302" s="40"/>
      <c r="B1302" s="40"/>
      <c r="C1302" s="40"/>
      <c r="D1302" s="40"/>
      <c r="E1302" s="41"/>
      <c r="F1302" s="41"/>
      <c r="G1302" s="40"/>
      <c r="H1302" s="40"/>
      <c r="I1302" s="40"/>
      <c r="J1302" s="40"/>
      <c r="K1302" s="40">
        <f t="shared" si="20"/>
        <v>1900</v>
      </c>
    </row>
    <row r="1303" spans="1:11" ht="18" customHeight="1" x14ac:dyDescent="0.25">
      <c r="A1303" s="42"/>
      <c r="B1303" s="42"/>
      <c r="C1303" s="42"/>
      <c r="D1303" s="42"/>
      <c r="E1303" s="43"/>
      <c r="F1303" s="43"/>
      <c r="G1303" s="42"/>
      <c r="H1303" s="42"/>
      <c r="I1303" s="42"/>
      <c r="J1303" s="42"/>
      <c r="K1303" s="42">
        <f t="shared" si="20"/>
        <v>1900</v>
      </c>
    </row>
    <row r="1304" spans="1:11" ht="18" customHeight="1" x14ac:dyDescent="0.25">
      <c r="A1304" s="40"/>
      <c r="B1304" s="40"/>
      <c r="C1304" s="40"/>
      <c r="D1304" s="40"/>
      <c r="E1304" s="41"/>
      <c r="F1304" s="41"/>
      <c r="G1304" s="40"/>
      <c r="H1304" s="40"/>
      <c r="I1304" s="40"/>
      <c r="J1304" s="40"/>
      <c r="K1304" s="40">
        <f t="shared" si="20"/>
        <v>1900</v>
      </c>
    </row>
    <row r="1305" spans="1:11" ht="18" customHeight="1" x14ac:dyDescent="0.25">
      <c r="A1305" s="42"/>
      <c r="B1305" s="42"/>
      <c r="C1305" s="42"/>
      <c r="D1305" s="42"/>
      <c r="E1305" s="43"/>
      <c r="F1305" s="43"/>
      <c r="G1305" s="42"/>
      <c r="H1305" s="42"/>
      <c r="I1305" s="42"/>
      <c r="J1305" s="42"/>
      <c r="K1305" s="42">
        <f t="shared" si="20"/>
        <v>1900</v>
      </c>
    </row>
    <row r="1306" spans="1:11" ht="18" customHeight="1" x14ac:dyDescent="0.25">
      <c r="A1306" s="40"/>
      <c r="B1306" s="40"/>
      <c r="C1306" s="40"/>
      <c r="D1306" s="40"/>
      <c r="E1306" s="41"/>
      <c r="F1306" s="41"/>
      <c r="G1306" s="40"/>
      <c r="H1306" s="40"/>
      <c r="I1306" s="40"/>
      <c r="J1306" s="40"/>
      <c r="K1306" s="40">
        <f t="shared" si="20"/>
        <v>1900</v>
      </c>
    </row>
    <row r="1307" spans="1:11" ht="18" customHeight="1" x14ac:dyDescent="0.25">
      <c r="A1307" s="42"/>
      <c r="B1307" s="42"/>
      <c r="C1307" s="42"/>
      <c r="D1307" s="42"/>
      <c r="E1307" s="43"/>
      <c r="F1307" s="43"/>
      <c r="G1307" s="42"/>
      <c r="H1307" s="42"/>
      <c r="I1307" s="42"/>
      <c r="J1307" s="42"/>
      <c r="K1307" s="42">
        <f t="shared" si="20"/>
        <v>1900</v>
      </c>
    </row>
    <row r="1308" spans="1:11" ht="18" customHeight="1" x14ac:dyDescent="0.25">
      <c r="A1308" s="40"/>
      <c r="B1308" s="40"/>
      <c r="C1308" s="40"/>
      <c r="D1308" s="40"/>
      <c r="E1308" s="41"/>
      <c r="F1308" s="41"/>
      <c r="G1308" s="40"/>
      <c r="H1308" s="40"/>
      <c r="I1308" s="40"/>
      <c r="J1308" s="40"/>
      <c r="K1308" s="40">
        <f t="shared" si="20"/>
        <v>1900</v>
      </c>
    </row>
    <row r="1309" spans="1:11" ht="18" customHeight="1" x14ac:dyDescent="0.25">
      <c r="A1309" s="42"/>
      <c r="B1309" s="42"/>
      <c r="C1309" s="42"/>
      <c r="D1309" s="42"/>
      <c r="E1309" s="43"/>
      <c r="F1309" s="43"/>
      <c r="G1309" s="42"/>
      <c r="H1309" s="42"/>
      <c r="I1309" s="42"/>
      <c r="J1309" s="42"/>
      <c r="K1309" s="42">
        <f t="shared" si="20"/>
        <v>1900</v>
      </c>
    </row>
    <row r="1310" spans="1:11" ht="18" customHeight="1" x14ac:dyDescent="0.25">
      <c r="A1310" s="40"/>
      <c r="B1310" s="40"/>
      <c r="C1310" s="40"/>
      <c r="D1310" s="40"/>
      <c r="E1310" s="41"/>
      <c r="F1310" s="41"/>
      <c r="G1310" s="40"/>
      <c r="H1310" s="40"/>
      <c r="I1310" s="40"/>
      <c r="J1310" s="40"/>
      <c r="K1310" s="40">
        <f t="shared" si="20"/>
        <v>1900</v>
      </c>
    </row>
    <row r="1311" spans="1:11" ht="18" customHeight="1" x14ac:dyDescent="0.25">
      <c r="A1311" s="42"/>
      <c r="B1311" s="42"/>
      <c r="C1311" s="42"/>
      <c r="D1311" s="42"/>
      <c r="E1311" s="43"/>
      <c r="F1311" s="43"/>
      <c r="G1311" s="42"/>
      <c r="H1311" s="42"/>
      <c r="I1311" s="42"/>
      <c r="J1311" s="42"/>
      <c r="K1311" s="42">
        <f t="shared" si="20"/>
        <v>1900</v>
      </c>
    </row>
    <row r="1312" spans="1:11" ht="18" customHeight="1" x14ac:dyDescent="0.25">
      <c r="A1312" s="40"/>
      <c r="B1312" s="40"/>
      <c r="C1312" s="40"/>
      <c r="D1312" s="40"/>
      <c r="E1312" s="41"/>
      <c r="F1312" s="41"/>
      <c r="G1312" s="40"/>
      <c r="H1312" s="40"/>
      <c r="I1312" s="40"/>
      <c r="J1312" s="40"/>
      <c r="K1312" s="40">
        <f t="shared" si="20"/>
        <v>1900</v>
      </c>
    </row>
    <row r="1313" spans="1:11" ht="18" customHeight="1" x14ac:dyDescent="0.25">
      <c r="A1313" s="42"/>
      <c r="B1313" s="42"/>
      <c r="C1313" s="42"/>
      <c r="D1313" s="42"/>
      <c r="E1313" s="43"/>
      <c r="F1313" s="43"/>
      <c r="G1313" s="42"/>
      <c r="H1313" s="42"/>
      <c r="I1313" s="42"/>
      <c r="J1313" s="42"/>
      <c r="K1313" s="42">
        <f t="shared" si="20"/>
        <v>1900</v>
      </c>
    </row>
    <row r="1314" spans="1:11" ht="18" customHeight="1" x14ac:dyDescent="0.25">
      <c r="A1314" s="40"/>
      <c r="B1314" s="40"/>
      <c r="C1314" s="40"/>
      <c r="D1314" s="40"/>
      <c r="E1314" s="41"/>
      <c r="F1314" s="41"/>
      <c r="G1314" s="40"/>
      <c r="H1314" s="40"/>
      <c r="I1314" s="40"/>
      <c r="J1314" s="40"/>
      <c r="K1314" s="40">
        <f t="shared" si="20"/>
        <v>1900</v>
      </c>
    </row>
    <row r="1315" spans="1:11" ht="18" customHeight="1" x14ac:dyDescent="0.25">
      <c r="A1315" s="42"/>
      <c r="B1315" s="42"/>
      <c r="C1315" s="42"/>
      <c r="D1315" s="42"/>
      <c r="E1315" s="43"/>
      <c r="F1315" s="43"/>
      <c r="G1315" s="42"/>
      <c r="H1315" s="42"/>
      <c r="I1315" s="42"/>
      <c r="J1315" s="42"/>
      <c r="K1315" s="42">
        <f t="shared" si="20"/>
        <v>1900</v>
      </c>
    </row>
    <row r="1316" spans="1:11" ht="18" customHeight="1" x14ac:dyDescent="0.25">
      <c r="A1316" s="40"/>
      <c r="B1316" s="40"/>
      <c r="C1316" s="40"/>
      <c r="D1316" s="40"/>
      <c r="E1316" s="41"/>
      <c r="F1316" s="41"/>
      <c r="G1316" s="40"/>
      <c r="H1316" s="40"/>
      <c r="I1316" s="40"/>
      <c r="J1316" s="40"/>
      <c r="K1316" s="40">
        <f t="shared" si="20"/>
        <v>1900</v>
      </c>
    </row>
    <row r="1317" spans="1:11" ht="18" customHeight="1" x14ac:dyDescent="0.25">
      <c r="A1317" s="42"/>
      <c r="B1317" s="42"/>
      <c r="C1317" s="42"/>
      <c r="D1317" s="42"/>
      <c r="E1317" s="43"/>
      <c r="F1317" s="43"/>
      <c r="G1317" s="42"/>
      <c r="H1317" s="42"/>
      <c r="I1317" s="42"/>
      <c r="J1317" s="42"/>
      <c r="K1317" s="42">
        <f t="shared" si="20"/>
        <v>1900</v>
      </c>
    </row>
    <row r="1318" spans="1:11" ht="18" customHeight="1" x14ac:dyDescent="0.25">
      <c r="A1318" s="40"/>
      <c r="B1318" s="40"/>
      <c r="C1318" s="40"/>
      <c r="D1318" s="40"/>
      <c r="E1318" s="41"/>
      <c r="F1318" s="41"/>
      <c r="G1318" s="40"/>
      <c r="H1318" s="40"/>
      <c r="I1318" s="40"/>
      <c r="J1318" s="40"/>
      <c r="K1318" s="40">
        <f t="shared" si="20"/>
        <v>1900</v>
      </c>
    </row>
    <row r="1319" spans="1:11" ht="18" customHeight="1" x14ac:dyDescent="0.25">
      <c r="A1319" s="42"/>
      <c r="B1319" s="42"/>
      <c r="C1319" s="42"/>
      <c r="D1319" s="42"/>
      <c r="E1319" s="43"/>
      <c r="F1319" s="43"/>
      <c r="G1319" s="42"/>
      <c r="H1319" s="42"/>
      <c r="I1319" s="42"/>
      <c r="J1319" s="42"/>
      <c r="K1319" s="42">
        <f t="shared" si="20"/>
        <v>1900</v>
      </c>
    </row>
    <row r="1320" spans="1:11" ht="18" customHeight="1" x14ac:dyDescent="0.25">
      <c r="A1320" s="40"/>
      <c r="B1320" s="40"/>
      <c r="C1320" s="40"/>
      <c r="D1320" s="40"/>
      <c r="E1320" s="41"/>
      <c r="F1320" s="41"/>
      <c r="G1320" s="40"/>
      <c r="H1320" s="40"/>
      <c r="I1320" s="40"/>
      <c r="J1320" s="40"/>
      <c r="K1320" s="40">
        <f t="shared" si="20"/>
        <v>1900</v>
      </c>
    </row>
    <row r="1321" spans="1:11" ht="18" customHeight="1" x14ac:dyDescent="0.25">
      <c r="A1321" s="42"/>
      <c r="B1321" s="42"/>
      <c r="C1321" s="42"/>
      <c r="D1321" s="42"/>
      <c r="E1321" s="43"/>
      <c r="F1321" s="43"/>
      <c r="G1321" s="42"/>
      <c r="H1321" s="42"/>
      <c r="I1321" s="42"/>
      <c r="J1321" s="42"/>
      <c r="K1321" s="42">
        <f t="shared" si="20"/>
        <v>1900</v>
      </c>
    </row>
    <row r="1322" spans="1:11" ht="18" customHeight="1" x14ac:dyDescent="0.25">
      <c r="A1322" s="40"/>
      <c r="B1322" s="40"/>
      <c r="C1322" s="40"/>
      <c r="D1322" s="40"/>
      <c r="E1322" s="41"/>
      <c r="F1322" s="41"/>
      <c r="G1322" s="40"/>
      <c r="H1322" s="40"/>
      <c r="I1322" s="40"/>
      <c r="J1322" s="40"/>
      <c r="K1322" s="40">
        <f t="shared" si="20"/>
        <v>1900</v>
      </c>
    </row>
    <row r="1323" spans="1:11" ht="18" customHeight="1" x14ac:dyDescent="0.25">
      <c r="A1323" s="42"/>
      <c r="B1323" s="42"/>
      <c r="C1323" s="42"/>
      <c r="D1323" s="42"/>
      <c r="E1323" s="43"/>
      <c r="F1323" s="43"/>
      <c r="G1323" s="42"/>
      <c r="H1323" s="42"/>
      <c r="I1323" s="42"/>
      <c r="J1323" s="42"/>
      <c r="K1323" s="42">
        <f t="shared" si="20"/>
        <v>1900</v>
      </c>
    </row>
    <row r="1324" spans="1:11" ht="18" customHeight="1" x14ac:dyDescent="0.25">
      <c r="A1324" s="40"/>
      <c r="B1324" s="40"/>
      <c r="C1324" s="40"/>
      <c r="D1324" s="40"/>
      <c r="E1324" s="41"/>
      <c r="F1324" s="41"/>
      <c r="G1324" s="40"/>
      <c r="H1324" s="40"/>
      <c r="I1324" s="40"/>
      <c r="J1324" s="40"/>
      <c r="K1324" s="40">
        <f t="shared" si="20"/>
        <v>1900</v>
      </c>
    </row>
    <row r="1325" spans="1:11" ht="18" customHeight="1" x14ac:dyDescent="0.25">
      <c r="A1325" s="42"/>
      <c r="B1325" s="42"/>
      <c r="C1325" s="42"/>
      <c r="D1325" s="42"/>
      <c r="E1325" s="43"/>
      <c r="F1325" s="43"/>
      <c r="G1325" s="42"/>
      <c r="H1325" s="42"/>
      <c r="I1325" s="42"/>
      <c r="J1325" s="42"/>
      <c r="K1325" s="42">
        <f t="shared" si="20"/>
        <v>1900</v>
      </c>
    </row>
    <row r="1326" spans="1:11" ht="18" customHeight="1" x14ac:dyDescent="0.25">
      <c r="A1326" s="40"/>
      <c r="B1326" s="40"/>
      <c r="C1326" s="40"/>
      <c r="D1326" s="40"/>
      <c r="E1326" s="41"/>
      <c r="F1326" s="41"/>
      <c r="G1326" s="40"/>
      <c r="H1326" s="40"/>
      <c r="I1326" s="40"/>
      <c r="J1326" s="40"/>
      <c r="K1326" s="40">
        <f t="shared" si="20"/>
        <v>1900</v>
      </c>
    </row>
    <row r="1327" spans="1:11" ht="18" customHeight="1" x14ac:dyDescent="0.25">
      <c r="A1327" s="42"/>
      <c r="B1327" s="42"/>
      <c r="C1327" s="42"/>
      <c r="D1327" s="42"/>
      <c r="E1327" s="43"/>
      <c r="F1327" s="43"/>
      <c r="G1327" s="42"/>
      <c r="H1327" s="42"/>
      <c r="I1327" s="42"/>
      <c r="J1327" s="42"/>
      <c r="K1327" s="42">
        <f t="shared" si="20"/>
        <v>1900</v>
      </c>
    </row>
    <row r="1328" spans="1:11" ht="18" customHeight="1" x14ac:dyDescent="0.25">
      <c r="A1328" s="40"/>
      <c r="B1328" s="40"/>
      <c r="C1328" s="40"/>
      <c r="D1328" s="40"/>
      <c r="E1328" s="41"/>
      <c r="F1328" s="41"/>
      <c r="G1328" s="40"/>
      <c r="H1328" s="40"/>
      <c r="I1328" s="40"/>
      <c r="J1328" s="40"/>
      <c r="K1328" s="40">
        <f t="shared" si="20"/>
        <v>1900</v>
      </c>
    </row>
    <row r="1329" spans="1:11" ht="18" customHeight="1" x14ac:dyDescent="0.25">
      <c r="A1329" s="42"/>
      <c r="B1329" s="42"/>
      <c r="C1329" s="42"/>
      <c r="D1329" s="42"/>
      <c r="E1329" s="43"/>
      <c r="F1329" s="43"/>
      <c r="G1329" s="42"/>
      <c r="H1329" s="42"/>
      <c r="I1329" s="42"/>
      <c r="J1329" s="42"/>
      <c r="K1329" s="42">
        <f t="shared" si="20"/>
        <v>1900</v>
      </c>
    </row>
    <row r="1330" spans="1:11" ht="18" customHeight="1" x14ac:dyDescent="0.25">
      <c r="A1330" s="40"/>
      <c r="B1330" s="40"/>
      <c r="C1330" s="40"/>
      <c r="D1330" s="40"/>
      <c r="E1330" s="41"/>
      <c r="F1330" s="41"/>
      <c r="G1330" s="40"/>
      <c r="H1330" s="40"/>
      <c r="I1330" s="40"/>
      <c r="J1330" s="40"/>
      <c r="K1330" s="40">
        <f t="shared" si="20"/>
        <v>1900</v>
      </c>
    </row>
    <row r="1331" spans="1:11" ht="18" customHeight="1" x14ac:dyDescent="0.25">
      <c r="A1331" s="42"/>
      <c r="B1331" s="42"/>
      <c r="C1331" s="42"/>
      <c r="D1331" s="42"/>
      <c r="E1331" s="43"/>
      <c r="F1331" s="43"/>
      <c r="G1331" s="42"/>
      <c r="H1331" s="42"/>
      <c r="I1331" s="42"/>
      <c r="J1331" s="42"/>
      <c r="K1331" s="42">
        <f t="shared" si="20"/>
        <v>1900</v>
      </c>
    </row>
    <row r="1332" spans="1:11" ht="18" customHeight="1" x14ac:dyDescent="0.25">
      <c r="A1332" s="40"/>
      <c r="B1332" s="40"/>
      <c r="C1332" s="40"/>
      <c r="D1332" s="40"/>
      <c r="E1332" s="41"/>
      <c r="F1332" s="41"/>
      <c r="G1332" s="40"/>
      <c r="H1332" s="40"/>
      <c r="I1332" s="40"/>
      <c r="J1332" s="40"/>
      <c r="K1332" s="40">
        <f t="shared" si="20"/>
        <v>1900</v>
      </c>
    </row>
    <row r="1333" spans="1:11" ht="18" customHeight="1" x14ac:dyDescent="0.25">
      <c r="A1333" s="42"/>
      <c r="B1333" s="42"/>
      <c r="C1333" s="42"/>
      <c r="D1333" s="42"/>
      <c r="E1333" s="43"/>
      <c r="F1333" s="43"/>
      <c r="G1333" s="42"/>
      <c r="H1333" s="42"/>
      <c r="I1333" s="42"/>
      <c r="J1333" s="42"/>
      <c r="K1333" s="42">
        <f t="shared" si="20"/>
        <v>1900</v>
      </c>
    </row>
    <row r="1334" spans="1:11" ht="18" customHeight="1" x14ac:dyDescent="0.25">
      <c r="A1334" s="40"/>
      <c r="B1334" s="40"/>
      <c r="C1334" s="40"/>
      <c r="D1334" s="40"/>
      <c r="E1334" s="41"/>
      <c r="F1334" s="41"/>
      <c r="G1334" s="40"/>
      <c r="H1334" s="40"/>
      <c r="I1334" s="40"/>
      <c r="J1334" s="40"/>
      <c r="K1334" s="40">
        <f t="shared" si="20"/>
        <v>1900</v>
      </c>
    </row>
    <row r="1335" spans="1:11" ht="18" customHeight="1" x14ac:dyDescent="0.25">
      <c r="A1335" s="42"/>
      <c r="B1335" s="42"/>
      <c r="C1335" s="42"/>
      <c r="D1335" s="42"/>
      <c r="E1335" s="43"/>
      <c r="F1335" s="43"/>
      <c r="G1335" s="42"/>
      <c r="H1335" s="42"/>
      <c r="I1335" s="42"/>
      <c r="J1335" s="42"/>
      <c r="K1335" s="42">
        <f t="shared" si="20"/>
        <v>1900</v>
      </c>
    </row>
    <row r="1336" spans="1:11" ht="18" customHeight="1" x14ac:dyDescent="0.25">
      <c r="A1336" s="40"/>
      <c r="B1336" s="40"/>
      <c r="C1336" s="40"/>
      <c r="D1336" s="40"/>
      <c r="E1336" s="41"/>
      <c r="F1336" s="41"/>
      <c r="G1336" s="40"/>
      <c r="H1336" s="40"/>
      <c r="I1336" s="40"/>
      <c r="J1336" s="40"/>
      <c r="K1336" s="40">
        <f t="shared" si="20"/>
        <v>1900</v>
      </c>
    </row>
    <row r="1337" spans="1:11" ht="18" customHeight="1" x14ac:dyDescent="0.25">
      <c r="A1337" s="42"/>
      <c r="B1337" s="42"/>
      <c r="C1337" s="42"/>
      <c r="D1337" s="42"/>
      <c r="E1337" s="43"/>
      <c r="F1337" s="43"/>
      <c r="G1337" s="42"/>
      <c r="H1337" s="42"/>
      <c r="I1337" s="42"/>
      <c r="J1337" s="42"/>
      <c r="K1337" s="42">
        <f t="shared" si="20"/>
        <v>1900</v>
      </c>
    </row>
    <row r="1338" spans="1:11" ht="18" customHeight="1" x14ac:dyDescent="0.25">
      <c r="A1338" s="40"/>
      <c r="B1338" s="40"/>
      <c r="C1338" s="40"/>
      <c r="D1338" s="40"/>
      <c r="E1338" s="41"/>
      <c r="F1338" s="41"/>
      <c r="G1338" s="40"/>
      <c r="H1338" s="40"/>
      <c r="I1338" s="40"/>
      <c r="J1338" s="40"/>
      <c r="K1338" s="40">
        <f t="shared" si="20"/>
        <v>1900</v>
      </c>
    </row>
    <row r="1339" spans="1:11" ht="18" customHeight="1" x14ac:dyDescent="0.25">
      <c r="A1339" s="42"/>
      <c r="B1339" s="42"/>
      <c r="C1339" s="42"/>
      <c r="D1339" s="42"/>
      <c r="E1339" s="43"/>
      <c r="F1339" s="43"/>
      <c r="G1339" s="42"/>
      <c r="H1339" s="42"/>
      <c r="I1339" s="42"/>
      <c r="J1339" s="42"/>
      <c r="K1339" s="42">
        <f t="shared" si="20"/>
        <v>1900</v>
      </c>
    </row>
    <row r="1340" spans="1:11" ht="18" customHeight="1" x14ac:dyDescent="0.25">
      <c r="A1340" s="40"/>
      <c r="B1340" s="40"/>
      <c r="C1340" s="40"/>
      <c r="D1340" s="40"/>
      <c r="E1340" s="41"/>
      <c r="F1340" s="41"/>
      <c r="G1340" s="40"/>
      <c r="H1340" s="40"/>
      <c r="I1340" s="40"/>
      <c r="J1340" s="40"/>
      <c r="K1340" s="40">
        <f t="shared" si="20"/>
        <v>1900</v>
      </c>
    </row>
    <row r="1341" spans="1:11" ht="18" customHeight="1" x14ac:dyDescent="0.25">
      <c r="A1341" s="42"/>
      <c r="B1341" s="42"/>
      <c r="C1341" s="42"/>
      <c r="D1341" s="42"/>
      <c r="E1341" s="43"/>
      <c r="F1341" s="43"/>
      <c r="G1341" s="42"/>
      <c r="H1341" s="42"/>
      <c r="I1341" s="42"/>
      <c r="J1341" s="42"/>
      <c r="K1341" s="42">
        <f t="shared" si="20"/>
        <v>1900</v>
      </c>
    </row>
    <row r="1342" spans="1:11" ht="18" customHeight="1" x14ac:dyDescent="0.25">
      <c r="A1342" s="40"/>
      <c r="B1342" s="40"/>
      <c r="C1342" s="40"/>
      <c r="D1342" s="40"/>
      <c r="E1342" s="41"/>
      <c r="F1342" s="41"/>
      <c r="G1342" s="40"/>
      <c r="H1342" s="40"/>
      <c r="I1342" s="40"/>
      <c r="J1342" s="40"/>
      <c r="K1342" s="40">
        <f t="shared" si="20"/>
        <v>1900</v>
      </c>
    </row>
    <row r="1343" spans="1:11" ht="18" customHeight="1" x14ac:dyDescent="0.25">
      <c r="A1343" s="42"/>
      <c r="B1343" s="42"/>
      <c r="C1343" s="42"/>
      <c r="D1343" s="42"/>
      <c r="E1343" s="43"/>
      <c r="F1343" s="43"/>
      <c r="G1343" s="42"/>
      <c r="H1343" s="42"/>
      <c r="I1343" s="42"/>
      <c r="J1343" s="42"/>
      <c r="K1343" s="42">
        <f t="shared" si="20"/>
        <v>1900</v>
      </c>
    </row>
    <row r="1344" spans="1:11" ht="18" customHeight="1" x14ac:dyDescent="0.25">
      <c r="A1344" s="40"/>
      <c r="B1344" s="40"/>
      <c r="C1344" s="40"/>
      <c r="D1344" s="40"/>
      <c r="E1344" s="41"/>
      <c r="F1344" s="41"/>
      <c r="G1344" s="40"/>
      <c r="H1344" s="40"/>
      <c r="I1344" s="40"/>
      <c r="J1344" s="40"/>
      <c r="K1344" s="40">
        <f t="shared" si="20"/>
        <v>1900</v>
      </c>
    </row>
    <row r="1345" spans="1:11" ht="18" customHeight="1" x14ac:dyDescent="0.25">
      <c r="A1345" s="42"/>
      <c r="B1345" s="42"/>
      <c r="C1345" s="42"/>
      <c r="D1345" s="42"/>
      <c r="E1345" s="43"/>
      <c r="F1345" s="43"/>
      <c r="G1345" s="42"/>
      <c r="H1345" s="42"/>
      <c r="I1345" s="42"/>
      <c r="J1345" s="42"/>
      <c r="K1345" s="42">
        <f t="shared" si="20"/>
        <v>1900</v>
      </c>
    </row>
    <row r="1346" spans="1:11" ht="18" customHeight="1" x14ac:dyDescent="0.25">
      <c r="A1346" s="40"/>
      <c r="B1346" s="40"/>
      <c r="C1346" s="40"/>
      <c r="D1346" s="40"/>
      <c r="E1346" s="41"/>
      <c r="F1346" s="41"/>
      <c r="G1346" s="40"/>
      <c r="H1346" s="40"/>
      <c r="I1346" s="40"/>
      <c r="J1346" s="40"/>
      <c r="K1346" s="40">
        <f t="shared" si="20"/>
        <v>1900</v>
      </c>
    </row>
    <row r="1347" spans="1:11" ht="18" customHeight="1" x14ac:dyDescent="0.25">
      <c r="A1347" s="42"/>
      <c r="B1347" s="42"/>
      <c r="C1347" s="42"/>
      <c r="D1347" s="42"/>
      <c r="E1347" s="43"/>
      <c r="F1347" s="43"/>
      <c r="G1347" s="42"/>
      <c r="H1347" s="42"/>
      <c r="I1347" s="42"/>
      <c r="J1347" s="42"/>
      <c r="K1347" s="42">
        <f t="shared" si="20"/>
        <v>1900</v>
      </c>
    </row>
    <row r="1348" spans="1:11" ht="18" customHeight="1" x14ac:dyDescent="0.25">
      <c r="A1348" s="40"/>
      <c r="B1348" s="40"/>
      <c r="C1348" s="40"/>
      <c r="D1348" s="40"/>
      <c r="E1348" s="41"/>
      <c r="F1348" s="41"/>
      <c r="G1348" s="40"/>
      <c r="H1348" s="40"/>
      <c r="I1348" s="40"/>
      <c r="J1348" s="40"/>
      <c r="K1348" s="40">
        <f t="shared" ref="K1348:K1411" si="21">IFERROR(YEAR(D1348),"")</f>
        <v>1900</v>
      </c>
    </row>
    <row r="1349" spans="1:11" ht="18" customHeight="1" x14ac:dyDescent="0.25">
      <c r="A1349" s="42"/>
      <c r="B1349" s="42"/>
      <c r="C1349" s="42"/>
      <c r="D1349" s="42"/>
      <c r="E1349" s="43"/>
      <c r="F1349" s="43"/>
      <c r="G1349" s="42"/>
      <c r="H1349" s="42"/>
      <c r="I1349" s="42"/>
      <c r="J1349" s="42"/>
      <c r="K1349" s="42">
        <f t="shared" si="21"/>
        <v>1900</v>
      </c>
    </row>
    <row r="1350" spans="1:11" ht="18" customHeight="1" x14ac:dyDescent="0.25">
      <c r="A1350" s="40"/>
      <c r="B1350" s="40"/>
      <c r="C1350" s="40"/>
      <c r="D1350" s="40"/>
      <c r="E1350" s="41"/>
      <c r="F1350" s="41"/>
      <c r="G1350" s="40"/>
      <c r="H1350" s="40"/>
      <c r="I1350" s="40"/>
      <c r="J1350" s="40"/>
      <c r="K1350" s="40">
        <f t="shared" si="21"/>
        <v>1900</v>
      </c>
    </row>
    <row r="1351" spans="1:11" ht="18" customHeight="1" x14ac:dyDescent="0.25">
      <c r="A1351" s="42"/>
      <c r="B1351" s="42"/>
      <c r="C1351" s="42"/>
      <c r="D1351" s="42"/>
      <c r="E1351" s="43"/>
      <c r="F1351" s="43"/>
      <c r="G1351" s="42"/>
      <c r="H1351" s="42"/>
      <c r="I1351" s="42"/>
      <c r="J1351" s="42"/>
      <c r="K1351" s="42">
        <f t="shared" si="21"/>
        <v>1900</v>
      </c>
    </row>
    <row r="1352" spans="1:11" ht="18" customHeight="1" x14ac:dyDescent="0.25">
      <c r="A1352" s="40"/>
      <c r="B1352" s="40"/>
      <c r="C1352" s="40"/>
      <c r="D1352" s="40"/>
      <c r="E1352" s="41"/>
      <c r="F1352" s="41"/>
      <c r="G1352" s="40"/>
      <c r="H1352" s="40"/>
      <c r="I1352" s="40"/>
      <c r="J1352" s="40"/>
      <c r="K1352" s="40">
        <f t="shared" si="21"/>
        <v>1900</v>
      </c>
    </row>
    <row r="1353" spans="1:11" ht="18" customHeight="1" x14ac:dyDescent="0.25">
      <c r="A1353" s="42"/>
      <c r="B1353" s="42"/>
      <c r="C1353" s="42"/>
      <c r="D1353" s="42"/>
      <c r="E1353" s="43"/>
      <c r="F1353" s="43"/>
      <c r="G1353" s="42"/>
      <c r="H1353" s="42"/>
      <c r="I1353" s="42"/>
      <c r="J1353" s="42"/>
      <c r="K1353" s="42">
        <f t="shared" si="21"/>
        <v>1900</v>
      </c>
    </row>
    <row r="1354" spans="1:11" ht="18" customHeight="1" x14ac:dyDescent="0.25">
      <c r="A1354" s="40"/>
      <c r="B1354" s="40"/>
      <c r="C1354" s="40"/>
      <c r="D1354" s="40"/>
      <c r="E1354" s="41"/>
      <c r="F1354" s="41"/>
      <c r="G1354" s="40"/>
      <c r="H1354" s="40"/>
      <c r="I1354" s="40"/>
      <c r="J1354" s="40"/>
      <c r="K1354" s="40">
        <f t="shared" si="21"/>
        <v>1900</v>
      </c>
    </row>
    <row r="1355" spans="1:11" ht="18" customHeight="1" x14ac:dyDescent="0.25">
      <c r="A1355" s="42"/>
      <c r="B1355" s="42"/>
      <c r="C1355" s="42"/>
      <c r="D1355" s="42"/>
      <c r="E1355" s="43"/>
      <c r="F1355" s="43"/>
      <c r="G1355" s="42"/>
      <c r="H1355" s="42"/>
      <c r="I1355" s="42"/>
      <c r="J1355" s="42"/>
      <c r="K1355" s="42">
        <f t="shared" si="21"/>
        <v>1900</v>
      </c>
    </row>
    <row r="1356" spans="1:11" ht="18" customHeight="1" x14ac:dyDescent="0.25">
      <c r="A1356" s="40"/>
      <c r="B1356" s="40"/>
      <c r="C1356" s="40"/>
      <c r="D1356" s="40"/>
      <c r="E1356" s="41"/>
      <c r="F1356" s="41"/>
      <c r="G1356" s="40"/>
      <c r="H1356" s="40"/>
      <c r="I1356" s="40"/>
      <c r="J1356" s="40"/>
      <c r="K1356" s="40">
        <f t="shared" si="21"/>
        <v>1900</v>
      </c>
    </row>
    <row r="1357" spans="1:11" ht="18" customHeight="1" x14ac:dyDescent="0.25">
      <c r="A1357" s="42"/>
      <c r="B1357" s="42"/>
      <c r="C1357" s="42"/>
      <c r="D1357" s="42"/>
      <c r="E1357" s="43"/>
      <c r="F1357" s="43"/>
      <c r="G1357" s="42"/>
      <c r="H1357" s="42"/>
      <c r="I1357" s="42"/>
      <c r="J1357" s="42"/>
      <c r="K1357" s="42">
        <f t="shared" si="21"/>
        <v>1900</v>
      </c>
    </row>
    <row r="1358" spans="1:11" ht="18" customHeight="1" x14ac:dyDescent="0.25">
      <c r="A1358" s="40"/>
      <c r="B1358" s="40"/>
      <c r="C1358" s="40"/>
      <c r="D1358" s="40"/>
      <c r="E1358" s="41"/>
      <c r="F1358" s="41"/>
      <c r="G1358" s="40"/>
      <c r="H1358" s="40"/>
      <c r="I1358" s="40"/>
      <c r="J1358" s="40"/>
      <c r="K1358" s="40">
        <f t="shared" si="21"/>
        <v>1900</v>
      </c>
    </row>
    <row r="1359" spans="1:11" ht="18" customHeight="1" x14ac:dyDescent="0.25">
      <c r="A1359" s="42"/>
      <c r="B1359" s="42"/>
      <c r="C1359" s="42"/>
      <c r="D1359" s="42"/>
      <c r="E1359" s="43"/>
      <c r="F1359" s="43"/>
      <c r="G1359" s="42"/>
      <c r="H1359" s="42"/>
      <c r="I1359" s="42"/>
      <c r="J1359" s="42"/>
      <c r="K1359" s="42">
        <f t="shared" si="21"/>
        <v>1900</v>
      </c>
    </row>
    <row r="1360" spans="1:11" ht="18" customHeight="1" x14ac:dyDescent="0.25">
      <c r="A1360" s="40"/>
      <c r="B1360" s="40"/>
      <c r="C1360" s="40"/>
      <c r="D1360" s="40"/>
      <c r="E1360" s="41"/>
      <c r="F1360" s="41"/>
      <c r="G1360" s="40"/>
      <c r="H1360" s="40"/>
      <c r="I1360" s="40"/>
      <c r="J1360" s="40"/>
      <c r="K1360" s="40">
        <f t="shared" si="21"/>
        <v>1900</v>
      </c>
    </row>
    <row r="1361" spans="1:11" ht="18" customHeight="1" x14ac:dyDescent="0.25">
      <c r="A1361" s="42"/>
      <c r="B1361" s="42"/>
      <c r="C1361" s="42"/>
      <c r="D1361" s="42"/>
      <c r="E1361" s="43"/>
      <c r="F1361" s="43"/>
      <c r="G1361" s="42"/>
      <c r="H1361" s="42"/>
      <c r="I1361" s="42"/>
      <c r="J1361" s="42"/>
      <c r="K1361" s="42">
        <f t="shared" si="21"/>
        <v>1900</v>
      </c>
    </row>
    <row r="1362" spans="1:11" ht="18" customHeight="1" x14ac:dyDescent="0.25">
      <c r="A1362" s="40"/>
      <c r="B1362" s="40"/>
      <c r="C1362" s="40"/>
      <c r="D1362" s="40"/>
      <c r="E1362" s="41"/>
      <c r="F1362" s="41"/>
      <c r="G1362" s="40"/>
      <c r="H1362" s="40"/>
      <c r="I1362" s="40"/>
      <c r="J1362" s="40"/>
      <c r="K1362" s="40">
        <f t="shared" si="21"/>
        <v>1900</v>
      </c>
    </row>
    <row r="1363" spans="1:11" ht="18" customHeight="1" x14ac:dyDescent="0.25">
      <c r="A1363" s="42"/>
      <c r="B1363" s="42"/>
      <c r="C1363" s="42"/>
      <c r="D1363" s="42"/>
      <c r="E1363" s="43"/>
      <c r="F1363" s="43"/>
      <c r="G1363" s="42"/>
      <c r="H1363" s="42"/>
      <c r="I1363" s="42"/>
      <c r="J1363" s="42"/>
      <c r="K1363" s="42">
        <f t="shared" si="21"/>
        <v>1900</v>
      </c>
    </row>
    <row r="1364" spans="1:11" ht="18" customHeight="1" x14ac:dyDescent="0.25">
      <c r="A1364" s="40"/>
      <c r="B1364" s="40"/>
      <c r="C1364" s="40"/>
      <c r="D1364" s="40"/>
      <c r="E1364" s="41"/>
      <c r="F1364" s="41"/>
      <c r="G1364" s="40"/>
      <c r="H1364" s="40"/>
      <c r="I1364" s="40"/>
      <c r="J1364" s="40"/>
      <c r="K1364" s="40">
        <f t="shared" si="21"/>
        <v>1900</v>
      </c>
    </row>
    <row r="1365" spans="1:11" ht="18" customHeight="1" x14ac:dyDescent="0.25">
      <c r="A1365" s="42"/>
      <c r="B1365" s="42"/>
      <c r="C1365" s="42"/>
      <c r="D1365" s="42"/>
      <c r="E1365" s="43"/>
      <c r="F1365" s="43"/>
      <c r="G1365" s="42"/>
      <c r="H1365" s="42"/>
      <c r="I1365" s="42"/>
      <c r="J1365" s="42"/>
      <c r="K1365" s="42">
        <f t="shared" si="21"/>
        <v>1900</v>
      </c>
    </row>
    <row r="1366" spans="1:11" ht="18" customHeight="1" x14ac:dyDescent="0.25">
      <c r="A1366" s="40"/>
      <c r="B1366" s="40"/>
      <c r="C1366" s="40"/>
      <c r="D1366" s="40"/>
      <c r="E1366" s="41"/>
      <c r="F1366" s="41"/>
      <c r="G1366" s="40"/>
      <c r="H1366" s="40"/>
      <c r="I1366" s="40"/>
      <c r="J1366" s="40"/>
      <c r="K1366" s="40">
        <f t="shared" si="21"/>
        <v>1900</v>
      </c>
    </row>
    <row r="1367" spans="1:11" ht="18" customHeight="1" x14ac:dyDescent="0.25">
      <c r="A1367" s="42"/>
      <c r="B1367" s="42"/>
      <c r="C1367" s="42"/>
      <c r="D1367" s="42"/>
      <c r="E1367" s="43"/>
      <c r="F1367" s="43"/>
      <c r="G1367" s="42"/>
      <c r="H1367" s="42"/>
      <c r="I1367" s="42"/>
      <c r="J1367" s="42"/>
      <c r="K1367" s="42">
        <f t="shared" si="21"/>
        <v>1900</v>
      </c>
    </row>
    <row r="1368" spans="1:11" ht="18" customHeight="1" x14ac:dyDescent="0.25">
      <c r="A1368" s="40"/>
      <c r="B1368" s="40"/>
      <c r="C1368" s="40"/>
      <c r="D1368" s="40"/>
      <c r="E1368" s="41"/>
      <c r="F1368" s="41"/>
      <c r="G1368" s="40"/>
      <c r="H1368" s="40"/>
      <c r="I1368" s="40"/>
      <c r="J1368" s="40"/>
      <c r="K1368" s="40">
        <f t="shared" si="21"/>
        <v>1900</v>
      </c>
    </row>
    <row r="1369" spans="1:11" ht="18" customHeight="1" x14ac:dyDescent="0.25">
      <c r="A1369" s="42"/>
      <c r="B1369" s="42"/>
      <c r="C1369" s="42"/>
      <c r="D1369" s="42"/>
      <c r="E1369" s="43"/>
      <c r="F1369" s="43"/>
      <c r="G1369" s="42"/>
      <c r="H1369" s="42"/>
      <c r="I1369" s="42"/>
      <c r="J1369" s="42"/>
      <c r="K1369" s="42">
        <f t="shared" si="21"/>
        <v>1900</v>
      </c>
    </row>
    <row r="1370" spans="1:11" ht="18" customHeight="1" x14ac:dyDescent="0.25">
      <c r="A1370" s="40"/>
      <c r="B1370" s="40"/>
      <c r="C1370" s="40"/>
      <c r="D1370" s="40"/>
      <c r="E1370" s="41"/>
      <c r="F1370" s="41"/>
      <c r="G1370" s="40"/>
      <c r="H1370" s="40"/>
      <c r="I1370" s="40"/>
      <c r="J1370" s="40"/>
      <c r="K1370" s="40">
        <f t="shared" si="21"/>
        <v>1900</v>
      </c>
    </row>
    <row r="1371" spans="1:11" ht="18" customHeight="1" x14ac:dyDescent="0.25">
      <c r="A1371" s="42"/>
      <c r="B1371" s="42"/>
      <c r="C1371" s="42"/>
      <c r="D1371" s="42"/>
      <c r="E1371" s="43"/>
      <c r="F1371" s="43"/>
      <c r="G1371" s="42"/>
      <c r="H1371" s="42"/>
      <c r="I1371" s="42"/>
      <c r="J1371" s="42"/>
      <c r="K1371" s="42">
        <f t="shared" si="21"/>
        <v>1900</v>
      </c>
    </row>
    <row r="1372" spans="1:11" ht="18" customHeight="1" x14ac:dyDescent="0.25">
      <c r="A1372" s="40"/>
      <c r="B1372" s="40"/>
      <c r="C1372" s="40"/>
      <c r="D1372" s="40"/>
      <c r="E1372" s="41"/>
      <c r="F1372" s="41"/>
      <c r="G1372" s="40"/>
      <c r="H1372" s="40"/>
      <c r="I1372" s="40"/>
      <c r="J1372" s="40"/>
      <c r="K1372" s="40">
        <f t="shared" si="21"/>
        <v>1900</v>
      </c>
    </row>
    <row r="1373" spans="1:11" ht="18" customHeight="1" x14ac:dyDescent="0.25">
      <c r="A1373" s="42"/>
      <c r="B1373" s="42"/>
      <c r="C1373" s="42"/>
      <c r="D1373" s="42"/>
      <c r="E1373" s="43"/>
      <c r="F1373" s="43"/>
      <c r="G1373" s="42"/>
      <c r="H1373" s="42"/>
      <c r="I1373" s="42"/>
      <c r="J1373" s="42"/>
      <c r="K1373" s="42">
        <f t="shared" si="21"/>
        <v>1900</v>
      </c>
    </row>
    <row r="1374" spans="1:11" ht="18" customHeight="1" x14ac:dyDescent="0.25">
      <c r="A1374" s="40"/>
      <c r="B1374" s="40"/>
      <c r="C1374" s="40"/>
      <c r="D1374" s="40"/>
      <c r="E1374" s="41"/>
      <c r="F1374" s="41"/>
      <c r="G1374" s="40"/>
      <c r="H1374" s="40"/>
      <c r="I1374" s="40"/>
      <c r="J1374" s="40"/>
      <c r="K1374" s="40">
        <f t="shared" si="21"/>
        <v>1900</v>
      </c>
    </row>
    <row r="1375" spans="1:11" ht="18" customHeight="1" x14ac:dyDescent="0.25">
      <c r="A1375" s="42"/>
      <c r="B1375" s="42"/>
      <c r="C1375" s="42"/>
      <c r="D1375" s="42"/>
      <c r="E1375" s="43"/>
      <c r="F1375" s="43"/>
      <c r="G1375" s="42"/>
      <c r="H1375" s="42"/>
      <c r="I1375" s="42"/>
      <c r="J1375" s="42"/>
      <c r="K1375" s="42">
        <f t="shared" si="21"/>
        <v>1900</v>
      </c>
    </row>
    <row r="1376" spans="1:11" ht="18" customHeight="1" x14ac:dyDescent="0.25">
      <c r="A1376" s="40"/>
      <c r="B1376" s="40"/>
      <c r="C1376" s="40"/>
      <c r="D1376" s="40"/>
      <c r="E1376" s="41"/>
      <c r="F1376" s="41"/>
      <c r="G1376" s="40"/>
      <c r="H1376" s="40"/>
      <c r="I1376" s="40"/>
      <c r="J1376" s="40"/>
      <c r="K1376" s="40">
        <f t="shared" si="21"/>
        <v>1900</v>
      </c>
    </row>
    <row r="1377" spans="1:11" ht="18" customHeight="1" x14ac:dyDescent="0.25">
      <c r="A1377" s="42"/>
      <c r="B1377" s="42"/>
      <c r="C1377" s="42"/>
      <c r="D1377" s="42"/>
      <c r="E1377" s="43"/>
      <c r="F1377" s="43"/>
      <c r="G1377" s="42"/>
      <c r="H1377" s="42"/>
      <c r="I1377" s="42"/>
      <c r="J1377" s="42"/>
      <c r="K1377" s="42">
        <f t="shared" si="21"/>
        <v>1900</v>
      </c>
    </row>
    <row r="1378" spans="1:11" ht="18" customHeight="1" x14ac:dyDescent="0.25">
      <c r="A1378" s="40"/>
      <c r="B1378" s="40"/>
      <c r="C1378" s="40"/>
      <c r="D1378" s="40"/>
      <c r="E1378" s="41"/>
      <c r="F1378" s="41"/>
      <c r="G1378" s="40"/>
      <c r="H1378" s="40"/>
      <c r="I1378" s="40"/>
      <c r="J1378" s="40"/>
      <c r="K1378" s="40">
        <f t="shared" si="21"/>
        <v>1900</v>
      </c>
    </row>
    <row r="1379" spans="1:11" ht="18" customHeight="1" x14ac:dyDescent="0.25">
      <c r="A1379" s="42"/>
      <c r="B1379" s="42"/>
      <c r="C1379" s="42"/>
      <c r="D1379" s="42"/>
      <c r="E1379" s="43"/>
      <c r="F1379" s="43"/>
      <c r="G1379" s="42"/>
      <c r="H1379" s="42"/>
      <c r="I1379" s="42"/>
      <c r="J1379" s="42"/>
      <c r="K1379" s="42">
        <f t="shared" si="21"/>
        <v>1900</v>
      </c>
    </row>
    <row r="1380" spans="1:11" ht="18" customHeight="1" x14ac:dyDescent="0.25">
      <c r="A1380" s="40"/>
      <c r="B1380" s="40"/>
      <c r="C1380" s="40"/>
      <c r="D1380" s="40"/>
      <c r="E1380" s="41"/>
      <c r="F1380" s="41"/>
      <c r="G1380" s="40"/>
      <c r="H1380" s="40"/>
      <c r="I1380" s="40"/>
      <c r="J1380" s="40"/>
      <c r="K1380" s="40">
        <f t="shared" si="21"/>
        <v>1900</v>
      </c>
    </row>
    <row r="1381" spans="1:11" ht="18" customHeight="1" x14ac:dyDescent="0.25">
      <c r="A1381" s="42"/>
      <c r="B1381" s="42"/>
      <c r="C1381" s="42"/>
      <c r="D1381" s="42"/>
      <c r="E1381" s="43"/>
      <c r="F1381" s="43"/>
      <c r="G1381" s="42"/>
      <c r="H1381" s="42"/>
      <c r="I1381" s="42"/>
      <c r="J1381" s="42"/>
      <c r="K1381" s="42">
        <f t="shared" si="21"/>
        <v>1900</v>
      </c>
    </row>
    <row r="1382" spans="1:11" ht="18" customHeight="1" x14ac:dyDescent="0.25">
      <c r="A1382" s="40"/>
      <c r="B1382" s="40"/>
      <c r="C1382" s="40"/>
      <c r="D1382" s="40"/>
      <c r="E1382" s="41"/>
      <c r="F1382" s="41"/>
      <c r="G1382" s="40"/>
      <c r="H1382" s="40"/>
      <c r="I1382" s="40"/>
      <c r="J1382" s="40"/>
      <c r="K1382" s="40">
        <f t="shared" si="21"/>
        <v>1900</v>
      </c>
    </row>
    <row r="1383" spans="1:11" ht="18" customHeight="1" x14ac:dyDescent="0.25">
      <c r="A1383" s="42"/>
      <c r="B1383" s="42"/>
      <c r="C1383" s="42"/>
      <c r="D1383" s="42"/>
      <c r="E1383" s="43"/>
      <c r="F1383" s="43"/>
      <c r="G1383" s="42"/>
      <c r="H1383" s="42"/>
      <c r="I1383" s="42"/>
      <c r="J1383" s="42"/>
      <c r="K1383" s="42">
        <f t="shared" si="21"/>
        <v>1900</v>
      </c>
    </row>
    <row r="1384" spans="1:11" ht="18" customHeight="1" x14ac:dyDescent="0.25">
      <c r="A1384" s="40"/>
      <c r="B1384" s="40"/>
      <c r="C1384" s="40"/>
      <c r="D1384" s="40"/>
      <c r="E1384" s="41"/>
      <c r="F1384" s="41"/>
      <c r="G1384" s="40"/>
      <c r="H1384" s="40"/>
      <c r="I1384" s="40"/>
      <c r="J1384" s="40"/>
      <c r="K1384" s="40">
        <f t="shared" si="21"/>
        <v>1900</v>
      </c>
    </row>
    <row r="1385" spans="1:11" ht="18" customHeight="1" x14ac:dyDescent="0.25">
      <c r="A1385" s="42"/>
      <c r="B1385" s="42"/>
      <c r="C1385" s="42"/>
      <c r="D1385" s="42"/>
      <c r="E1385" s="43"/>
      <c r="F1385" s="43"/>
      <c r="G1385" s="42"/>
      <c r="H1385" s="42"/>
      <c r="I1385" s="42"/>
      <c r="J1385" s="42"/>
      <c r="K1385" s="42">
        <f t="shared" si="21"/>
        <v>1900</v>
      </c>
    </row>
    <row r="1386" spans="1:11" ht="18" customHeight="1" x14ac:dyDescent="0.25">
      <c r="A1386" s="40"/>
      <c r="B1386" s="40"/>
      <c r="C1386" s="40"/>
      <c r="D1386" s="40"/>
      <c r="E1386" s="41"/>
      <c r="F1386" s="41"/>
      <c r="G1386" s="40"/>
      <c r="H1386" s="40"/>
      <c r="I1386" s="40"/>
      <c r="J1386" s="40"/>
      <c r="K1386" s="40">
        <f t="shared" si="21"/>
        <v>1900</v>
      </c>
    </row>
    <row r="1387" spans="1:11" ht="18" customHeight="1" x14ac:dyDescent="0.25">
      <c r="A1387" s="42"/>
      <c r="B1387" s="42"/>
      <c r="C1387" s="42"/>
      <c r="D1387" s="42"/>
      <c r="E1387" s="43"/>
      <c r="F1387" s="43"/>
      <c r="G1387" s="42"/>
      <c r="H1387" s="42"/>
      <c r="I1387" s="42"/>
      <c r="J1387" s="42"/>
      <c r="K1387" s="42">
        <f t="shared" si="21"/>
        <v>1900</v>
      </c>
    </row>
    <row r="1388" spans="1:11" ht="18" customHeight="1" x14ac:dyDescent="0.25">
      <c r="A1388" s="40"/>
      <c r="B1388" s="40"/>
      <c r="C1388" s="40"/>
      <c r="D1388" s="40"/>
      <c r="E1388" s="41"/>
      <c r="F1388" s="41"/>
      <c r="G1388" s="40"/>
      <c r="H1388" s="40"/>
      <c r="I1388" s="40"/>
      <c r="J1388" s="40"/>
      <c r="K1388" s="40">
        <f t="shared" si="21"/>
        <v>1900</v>
      </c>
    </row>
    <row r="1389" spans="1:11" ht="18" customHeight="1" x14ac:dyDescent="0.25">
      <c r="A1389" s="42"/>
      <c r="B1389" s="42"/>
      <c r="C1389" s="42"/>
      <c r="D1389" s="42"/>
      <c r="E1389" s="43"/>
      <c r="F1389" s="43"/>
      <c r="G1389" s="42"/>
      <c r="H1389" s="42"/>
      <c r="I1389" s="42"/>
      <c r="J1389" s="42"/>
      <c r="K1389" s="42">
        <f t="shared" si="21"/>
        <v>1900</v>
      </c>
    </row>
    <row r="1390" spans="1:11" ht="18" customHeight="1" x14ac:dyDescent="0.25">
      <c r="A1390" s="40"/>
      <c r="B1390" s="40"/>
      <c r="C1390" s="40"/>
      <c r="D1390" s="40"/>
      <c r="E1390" s="41"/>
      <c r="F1390" s="41"/>
      <c r="G1390" s="40"/>
      <c r="H1390" s="40"/>
      <c r="I1390" s="40"/>
      <c r="J1390" s="40"/>
      <c r="K1390" s="40">
        <f t="shared" si="21"/>
        <v>1900</v>
      </c>
    </row>
    <row r="1391" spans="1:11" ht="18" customHeight="1" x14ac:dyDescent="0.25">
      <c r="A1391" s="42"/>
      <c r="B1391" s="42"/>
      <c r="C1391" s="42"/>
      <c r="D1391" s="42"/>
      <c r="E1391" s="43"/>
      <c r="F1391" s="43"/>
      <c r="G1391" s="42"/>
      <c r="H1391" s="42"/>
      <c r="I1391" s="42"/>
      <c r="J1391" s="42"/>
      <c r="K1391" s="42">
        <f t="shared" si="21"/>
        <v>1900</v>
      </c>
    </row>
    <row r="1392" spans="1:11" ht="18" customHeight="1" x14ac:dyDescent="0.25">
      <c r="A1392" s="40"/>
      <c r="B1392" s="40"/>
      <c r="C1392" s="40"/>
      <c r="D1392" s="40"/>
      <c r="E1392" s="41"/>
      <c r="F1392" s="41"/>
      <c r="G1392" s="40"/>
      <c r="H1392" s="40"/>
      <c r="I1392" s="40"/>
      <c r="J1392" s="40"/>
      <c r="K1392" s="40">
        <f t="shared" si="21"/>
        <v>1900</v>
      </c>
    </row>
    <row r="1393" spans="1:11" ht="18" customHeight="1" x14ac:dyDescent="0.25">
      <c r="A1393" s="42"/>
      <c r="B1393" s="42"/>
      <c r="C1393" s="42"/>
      <c r="D1393" s="42"/>
      <c r="E1393" s="43"/>
      <c r="F1393" s="43"/>
      <c r="G1393" s="42"/>
      <c r="H1393" s="42"/>
      <c r="I1393" s="42"/>
      <c r="J1393" s="42"/>
      <c r="K1393" s="42">
        <f t="shared" si="21"/>
        <v>1900</v>
      </c>
    </row>
    <row r="1394" spans="1:11" ht="18" customHeight="1" x14ac:dyDescent="0.25">
      <c r="A1394" s="40"/>
      <c r="B1394" s="40"/>
      <c r="C1394" s="40"/>
      <c r="D1394" s="40"/>
      <c r="E1394" s="41"/>
      <c r="F1394" s="41"/>
      <c r="G1394" s="40"/>
      <c r="H1394" s="40"/>
      <c r="I1394" s="40"/>
      <c r="J1394" s="40"/>
      <c r="K1394" s="40">
        <f t="shared" si="21"/>
        <v>1900</v>
      </c>
    </row>
    <row r="1395" spans="1:11" ht="18" customHeight="1" x14ac:dyDescent="0.25">
      <c r="A1395" s="42"/>
      <c r="B1395" s="42"/>
      <c r="C1395" s="42"/>
      <c r="D1395" s="42"/>
      <c r="E1395" s="43"/>
      <c r="F1395" s="43"/>
      <c r="G1395" s="42"/>
      <c r="H1395" s="42"/>
      <c r="I1395" s="42"/>
      <c r="J1395" s="42"/>
      <c r="K1395" s="42">
        <f t="shared" si="21"/>
        <v>1900</v>
      </c>
    </row>
    <row r="1396" spans="1:11" ht="18" customHeight="1" x14ac:dyDescent="0.25">
      <c r="A1396" s="40"/>
      <c r="B1396" s="40"/>
      <c r="C1396" s="40"/>
      <c r="D1396" s="40"/>
      <c r="E1396" s="41"/>
      <c r="F1396" s="41"/>
      <c r="G1396" s="40"/>
      <c r="H1396" s="40"/>
      <c r="I1396" s="40"/>
      <c r="J1396" s="40"/>
      <c r="K1396" s="40">
        <f t="shared" si="21"/>
        <v>1900</v>
      </c>
    </row>
    <row r="1397" spans="1:11" ht="18" customHeight="1" x14ac:dyDescent="0.25">
      <c r="A1397" s="42"/>
      <c r="B1397" s="42"/>
      <c r="C1397" s="42"/>
      <c r="D1397" s="42"/>
      <c r="E1397" s="43"/>
      <c r="F1397" s="43"/>
      <c r="G1397" s="42"/>
      <c r="H1397" s="42"/>
      <c r="I1397" s="42"/>
      <c r="J1397" s="42"/>
      <c r="K1397" s="42">
        <f t="shared" si="21"/>
        <v>1900</v>
      </c>
    </row>
    <row r="1398" spans="1:11" ht="18" customHeight="1" x14ac:dyDescent="0.25">
      <c r="A1398" s="40"/>
      <c r="B1398" s="40"/>
      <c r="C1398" s="40"/>
      <c r="D1398" s="40"/>
      <c r="E1398" s="41"/>
      <c r="F1398" s="41"/>
      <c r="G1398" s="40"/>
      <c r="H1398" s="40"/>
      <c r="I1398" s="40"/>
      <c r="J1398" s="40"/>
      <c r="K1398" s="40">
        <f t="shared" si="21"/>
        <v>1900</v>
      </c>
    </row>
    <row r="1399" spans="1:11" ht="18" customHeight="1" x14ac:dyDescent="0.25">
      <c r="A1399" s="42"/>
      <c r="B1399" s="42"/>
      <c r="C1399" s="42"/>
      <c r="D1399" s="42"/>
      <c r="E1399" s="43"/>
      <c r="F1399" s="43"/>
      <c r="G1399" s="42"/>
      <c r="H1399" s="42"/>
      <c r="I1399" s="42"/>
      <c r="J1399" s="42"/>
      <c r="K1399" s="42">
        <f t="shared" si="21"/>
        <v>1900</v>
      </c>
    </row>
    <row r="1400" spans="1:11" ht="18" customHeight="1" x14ac:dyDescent="0.25">
      <c r="A1400" s="40"/>
      <c r="B1400" s="40"/>
      <c r="C1400" s="40"/>
      <c r="D1400" s="40"/>
      <c r="E1400" s="41"/>
      <c r="F1400" s="41"/>
      <c r="G1400" s="40"/>
      <c r="H1400" s="40"/>
      <c r="I1400" s="40"/>
      <c r="J1400" s="40"/>
      <c r="K1400" s="40">
        <f t="shared" si="21"/>
        <v>1900</v>
      </c>
    </row>
    <row r="1401" spans="1:11" ht="18" customHeight="1" x14ac:dyDescent="0.25">
      <c r="A1401" s="42"/>
      <c r="B1401" s="42"/>
      <c r="C1401" s="42"/>
      <c r="D1401" s="42"/>
      <c r="E1401" s="43"/>
      <c r="F1401" s="43"/>
      <c r="G1401" s="42"/>
      <c r="H1401" s="42"/>
      <c r="I1401" s="42"/>
      <c r="J1401" s="42"/>
      <c r="K1401" s="42">
        <f t="shared" si="21"/>
        <v>1900</v>
      </c>
    </row>
    <row r="1402" spans="1:11" ht="18" customHeight="1" x14ac:dyDescent="0.25">
      <c r="A1402" s="40"/>
      <c r="B1402" s="40"/>
      <c r="C1402" s="40"/>
      <c r="D1402" s="40"/>
      <c r="E1402" s="41"/>
      <c r="F1402" s="41"/>
      <c r="G1402" s="40"/>
      <c r="H1402" s="40"/>
      <c r="I1402" s="40"/>
      <c r="J1402" s="40"/>
      <c r="K1402" s="40">
        <f t="shared" si="21"/>
        <v>1900</v>
      </c>
    </row>
    <row r="1403" spans="1:11" ht="18" customHeight="1" x14ac:dyDescent="0.25">
      <c r="A1403" s="42"/>
      <c r="B1403" s="42"/>
      <c r="C1403" s="42"/>
      <c r="D1403" s="42"/>
      <c r="E1403" s="43"/>
      <c r="F1403" s="43"/>
      <c r="G1403" s="42"/>
      <c r="H1403" s="42"/>
      <c r="I1403" s="42"/>
      <c r="J1403" s="42"/>
      <c r="K1403" s="42">
        <f t="shared" si="21"/>
        <v>1900</v>
      </c>
    </row>
    <row r="1404" spans="1:11" ht="18" customHeight="1" x14ac:dyDescent="0.25">
      <c r="A1404" s="40"/>
      <c r="B1404" s="40"/>
      <c r="C1404" s="40"/>
      <c r="D1404" s="40"/>
      <c r="E1404" s="41"/>
      <c r="F1404" s="41"/>
      <c r="G1404" s="40"/>
      <c r="H1404" s="40"/>
      <c r="I1404" s="40"/>
      <c r="J1404" s="40"/>
      <c r="K1404" s="40">
        <f t="shared" si="21"/>
        <v>1900</v>
      </c>
    </row>
    <row r="1405" spans="1:11" ht="18" customHeight="1" x14ac:dyDescent="0.25">
      <c r="A1405" s="42"/>
      <c r="B1405" s="42"/>
      <c r="C1405" s="42"/>
      <c r="D1405" s="42"/>
      <c r="E1405" s="43"/>
      <c r="F1405" s="43"/>
      <c r="G1405" s="42"/>
      <c r="H1405" s="42"/>
      <c r="I1405" s="42"/>
      <c r="J1405" s="42"/>
      <c r="K1405" s="42">
        <f t="shared" si="21"/>
        <v>1900</v>
      </c>
    </row>
    <row r="1406" spans="1:11" ht="18" customHeight="1" x14ac:dyDescent="0.25">
      <c r="A1406" s="40"/>
      <c r="B1406" s="40"/>
      <c r="C1406" s="40"/>
      <c r="D1406" s="40"/>
      <c r="E1406" s="41"/>
      <c r="F1406" s="41"/>
      <c r="G1406" s="40"/>
      <c r="H1406" s="40"/>
      <c r="I1406" s="40"/>
      <c r="J1406" s="40"/>
      <c r="K1406" s="40">
        <f t="shared" si="21"/>
        <v>1900</v>
      </c>
    </row>
    <row r="1407" spans="1:11" ht="18" customHeight="1" x14ac:dyDescent="0.25">
      <c r="A1407" s="42"/>
      <c r="B1407" s="42"/>
      <c r="C1407" s="42"/>
      <c r="D1407" s="42"/>
      <c r="E1407" s="43"/>
      <c r="F1407" s="43"/>
      <c r="G1407" s="42"/>
      <c r="H1407" s="42"/>
      <c r="I1407" s="42"/>
      <c r="J1407" s="42"/>
      <c r="K1407" s="42">
        <f t="shared" si="21"/>
        <v>1900</v>
      </c>
    </row>
    <row r="1408" spans="1:11" ht="18" customHeight="1" x14ac:dyDescent="0.25">
      <c r="A1408" s="40"/>
      <c r="B1408" s="40"/>
      <c r="C1408" s="40"/>
      <c r="D1408" s="40"/>
      <c r="E1408" s="41"/>
      <c r="F1408" s="41"/>
      <c r="G1408" s="40"/>
      <c r="H1408" s="40"/>
      <c r="I1408" s="40"/>
      <c r="J1408" s="40"/>
      <c r="K1408" s="40">
        <f t="shared" si="21"/>
        <v>1900</v>
      </c>
    </row>
    <row r="1409" spans="1:11" ht="18" customHeight="1" x14ac:dyDescent="0.25">
      <c r="A1409" s="42"/>
      <c r="B1409" s="42"/>
      <c r="C1409" s="42"/>
      <c r="D1409" s="42"/>
      <c r="E1409" s="43"/>
      <c r="F1409" s="43"/>
      <c r="G1409" s="42"/>
      <c r="H1409" s="42"/>
      <c r="I1409" s="42"/>
      <c r="J1409" s="42"/>
      <c r="K1409" s="42">
        <f t="shared" si="21"/>
        <v>1900</v>
      </c>
    </row>
    <row r="1410" spans="1:11" ht="18" customHeight="1" x14ac:dyDescent="0.25">
      <c r="A1410" s="40"/>
      <c r="B1410" s="40"/>
      <c r="C1410" s="40"/>
      <c r="D1410" s="40"/>
      <c r="E1410" s="41"/>
      <c r="F1410" s="41"/>
      <c r="G1410" s="40"/>
      <c r="H1410" s="40"/>
      <c r="I1410" s="40"/>
      <c r="J1410" s="40"/>
      <c r="K1410" s="40">
        <f t="shared" si="21"/>
        <v>1900</v>
      </c>
    </row>
    <row r="1411" spans="1:11" ht="18" customHeight="1" x14ac:dyDescent="0.25">
      <c r="A1411" s="42"/>
      <c r="B1411" s="42"/>
      <c r="C1411" s="42"/>
      <c r="D1411" s="42"/>
      <c r="E1411" s="43"/>
      <c r="F1411" s="43"/>
      <c r="G1411" s="42"/>
      <c r="H1411" s="42"/>
      <c r="I1411" s="42"/>
      <c r="J1411" s="42"/>
      <c r="K1411" s="42">
        <f t="shared" si="21"/>
        <v>1900</v>
      </c>
    </row>
    <row r="1412" spans="1:11" ht="18" customHeight="1" x14ac:dyDescent="0.25">
      <c r="A1412" s="40"/>
      <c r="B1412" s="40"/>
      <c r="C1412" s="40"/>
      <c r="D1412" s="40"/>
      <c r="E1412" s="41"/>
      <c r="F1412" s="41"/>
      <c r="G1412" s="40"/>
      <c r="H1412" s="40"/>
      <c r="I1412" s="40"/>
      <c r="J1412" s="40"/>
      <c r="K1412" s="40">
        <f t="shared" ref="K1412:K1475" si="22">IFERROR(YEAR(D1412),"")</f>
        <v>1900</v>
      </c>
    </row>
    <row r="1413" spans="1:11" ht="18" customHeight="1" x14ac:dyDescent="0.25">
      <c r="A1413" s="42"/>
      <c r="B1413" s="42"/>
      <c r="C1413" s="42"/>
      <c r="D1413" s="42"/>
      <c r="E1413" s="43"/>
      <c r="F1413" s="43"/>
      <c r="G1413" s="42"/>
      <c r="H1413" s="42"/>
      <c r="I1413" s="42"/>
      <c r="J1413" s="42"/>
      <c r="K1413" s="42">
        <f t="shared" si="22"/>
        <v>1900</v>
      </c>
    </row>
    <row r="1414" spans="1:11" ht="18" customHeight="1" x14ac:dyDescent="0.25">
      <c r="A1414" s="40"/>
      <c r="B1414" s="40"/>
      <c r="C1414" s="40"/>
      <c r="D1414" s="40"/>
      <c r="E1414" s="41"/>
      <c r="F1414" s="41"/>
      <c r="G1414" s="40"/>
      <c r="H1414" s="40"/>
      <c r="I1414" s="40"/>
      <c r="J1414" s="40"/>
      <c r="K1414" s="40">
        <f t="shared" si="22"/>
        <v>1900</v>
      </c>
    </row>
    <row r="1415" spans="1:11" ht="18" customHeight="1" x14ac:dyDescent="0.25">
      <c r="A1415" s="42"/>
      <c r="B1415" s="42"/>
      <c r="C1415" s="42"/>
      <c r="D1415" s="42"/>
      <c r="E1415" s="43"/>
      <c r="F1415" s="43"/>
      <c r="G1415" s="42"/>
      <c r="H1415" s="42"/>
      <c r="I1415" s="42"/>
      <c r="J1415" s="42"/>
      <c r="K1415" s="42">
        <f t="shared" si="22"/>
        <v>1900</v>
      </c>
    </row>
    <row r="1416" spans="1:11" ht="18" customHeight="1" x14ac:dyDescent="0.25">
      <c r="A1416" s="40"/>
      <c r="B1416" s="40"/>
      <c r="C1416" s="40"/>
      <c r="D1416" s="40"/>
      <c r="E1416" s="41"/>
      <c r="F1416" s="41"/>
      <c r="G1416" s="40"/>
      <c r="H1416" s="40"/>
      <c r="I1416" s="40"/>
      <c r="J1416" s="40"/>
      <c r="K1416" s="40">
        <f t="shared" si="22"/>
        <v>1900</v>
      </c>
    </row>
    <row r="1417" spans="1:11" ht="18" customHeight="1" x14ac:dyDescent="0.25">
      <c r="A1417" s="42"/>
      <c r="B1417" s="42"/>
      <c r="C1417" s="42"/>
      <c r="D1417" s="42"/>
      <c r="E1417" s="43"/>
      <c r="F1417" s="43"/>
      <c r="G1417" s="42"/>
      <c r="H1417" s="42"/>
      <c r="I1417" s="42"/>
      <c r="J1417" s="42"/>
      <c r="K1417" s="42">
        <f t="shared" si="22"/>
        <v>1900</v>
      </c>
    </row>
    <row r="1418" spans="1:11" ht="18" customHeight="1" x14ac:dyDescent="0.25">
      <c r="A1418" s="40"/>
      <c r="B1418" s="40"/>
      <c r="C1418" s="40"/>
      <c r="D1418" s="40"/>
      <c r="E1418" s="41"/>
      <c r="F1418" s="41"/>
      <c r="G1418" s="40"/>
      <c r="H1418" s="40"/>
      <c r="I1418" s="40"/>
      <c r="J1418" s="40"/>
      <c r="K1418" s="40">
        <f t="shared" si="22"/>
        <v>1900</v>
      </c>
    </row>
    <row r="1419" spans="1:11" ht="18" customHeight="1" x14ac:dyDescent="0.25">
      <c r="A1419" s="42"/>
      <c r="B1419" s="42"/>
      <c r="C1419" s="42"/>
      <c r="D1419" s="42"/>
      <c r="E1419" s="43"/>
      <c r="F1419" s="43"/>
      <c r="G1419" s="42"/>
      <c r="H1419" s="42"/>
      <c r="I1419" s="42"/>
      <c r="J1419" s="42"/>
      <c r="K1419" s="42">
        <f t="shared" si="22"/>
        <v>1900</v>
      </c>
    </row>
    <row r="1420" spans="1:11" ht="18" customHeight="1" x14ac:dyDescent="0.25">
      <c r="A1420" s="40"/>
      <c r="B1420" s="40"/>
      <c r="C1420" s="40"/>
      <c r="D1420" s="40"/>
      <c r="E1420" s="41"/>
      <c r="F1420" s="41"/>
      <c r="G1420" s="40"/>
      <c r="H1420" s="40"/>
      <c r="I1420" s="40"/>
      <c r="J1420" s="40"/>
      <c r="K1420" s="40">
        <f t="shared" si="22"/>
        <v>1900</v>
      </c>
    </row>
    <row r="1421" spans="1:11" ht="18" customHeight="1" x14ac:dyDescent="0.25">
      <c r="A1421" s="42"/>
      <c r="B1421" s="42"/>
      <c r="C1421" s="42"/>
      <c r="D1421" s="42"/>
      <c r="E1421" s="43"/>
      <c r="F1421" s="43"/>
      <c r="G1421" s="42"/>
      <c r="H1421" s="42"/>
      <c r="I1421" s="42"/>
      <c r="J1421" s="42"/>
      <c r="K1421" s="42">
        <f t="shared" si="22"/>
        <v>1900</v>
      </c>
    </row>
    <row r="1422" spans="1:11" ht="18" customHeight="1" x14ac:dyDescent="0.25">
      <c r="A1422" s="40"/>
      <c r="B1422" s="40"/>
      <c r="C1422" s="40"/>
      <c r="D1422" s="40"/>
      <c r="E1422" s="41"/>
      <c r="F1422" s="41"/>
      <c r="G1422" s="40"/>
      <c r="H1422" s="40"/>
      <c r="I1422" s="40"/>
      <c r="J1422" s="40"/>
      <c r="K1422" s="40">
        <f t="shared" si="22"/>
        <v>1900</v>
      </c>
    </row>
    <row r="1423" spans="1:11" ht="18" customHeight="1" x14ac:dyDescent="0.25">
      <c r="A1423" s="42"/>
      <c r="B1423" s="42"/>
      <c r="C1423" s="42"/>
      <c r="D1423" s="42"/>
      <c r="E1423" s="43"/>
      <c r="F1423" s="43"/>
      <c r="G1423" s="42"/>
      <c r="H1423" s="42"/>
      <c r="I1423" s="42"/>
      <c r="J1423" s="42"/>
      <c r="K1423" s="42">
        <f t="shared" si="22"/>
        <v>1900</v>
      </c>
    </row>
    <row r="1424" spans="1:11" ht="18" customHeight="1" x14ac:dyDescent="0.25">
      <c r="A1424" s="40"/>
      <c r="B1424" s="40"/>
      <c r="C1424" s="40"/>
      <c r="D1424" s="40"/>
      <c r="E1424" s="41"/>
      <c r="F1424" s="41"/>
      <c r="G1424" s="40"/>
      <c r="H1424" s="40"/>
      <c r="I1424" s="40"/>
      <c r="J1424" s="40"/>
      <c r="K1424" s="40">
        <f t="shared" si="22"/>
        <v>1900</v>
      </c>
    </row>
    <row r="1425" spans="1:11" ht="18" customHeight="1" x14ac:dyDescent="0.25">
      <c r="A1425" s="42"/>
      <c r="B1425" s="42"/>
      <c r="C1425" s="42"/>
      <c r="D1425" s="42"/>
      <c r="E1425" s="43"/>
      <c r="F1425" s="43"/>
      <c r="G1425" s="42"/>
      <c r="H1425" s="42"/>
      <c r="I1425" s="42"/>
      <c r="J1425" s="42"/>
      <c r="K1425" s="42">
        <f t="shared" si="22"/>
        <v>1900</v>
      </c>
    </row>
    <row r="1426" spans="1:11" ht="18" customHeight="1" x14ac:dyDescent="0.25">
      <c r="A1426" s="40"/>
      <c r="B1426" s="40"/>
      <c r="C1426" s="40"/>
      <c r="D1426" s="40"/>
      <c r="E1426" s="41"/>
      <c r="F1426" s="41"/>
      <c r="G1426" s="40"/>
      <c r="H1426" s="40"/>
      <c r="I1426" s="40"/>
      <c r="J1426" s="40"/>
      <c r="K1426" s="40">
        <f t="shared" si="22"/>
        <v>1900</v>
      </c>
    </row>
    <row r="1427" spans="1:11" ht="18" customHeight="1" x14ac:dyDescent="0.25">
      <c r="A1427" s="42"/>
      <c r="B1427" s="42"/>
      <c r="C1427" s="42"/>
      <c r="D1427" s="42"/>
      <c r="E1427" s="43"/>
      <c r="F1427" s="43"/>
      <c r="G1427" s="42"/>
      <c r="H1427" s="42"/>
      <c r="I1427" s="42"/>
      <c r="J1427" s="42"/>
      <c r="K1427" s="42">
        <f t="shared" si="22"/>
        <v>1900</v>
      </c>
    </row>
    <row r="1428" spans="1:11" ht="18" customHeight="1" x14ac:dyDescent="0.25">
      <c r="A1428" s="40"/>
      <c r="B1428" s="40"/>
      <c r="C1428" s="40"/>
      <c r="D1428" s="40"/>
      <c r="E1428" s="41"/>
      <c r="F1428" s="41"/>
      <c r="G1428" s="40"/>
      <c r="H1428" s="40"/>
      <c r="I1428" s="40"/>
      <c r="J1428" s="40"/>
      <c r="K1428" s="40">
        <f t="shared" si="22"/>
        <v>1900</v>
      </c>
    </row>
    <row r="1429" spans="1:11" ht="18" customHeight="1" x14ac:dyDescent="0.25">
      <c r="A1429" s="42"/>
      <c r="B1429" s="42"/>
      <c r="C1429" s="42"/>
      <c r="D1429" s="42"/>
      <c r="E1429" s="43"/>
      <c r="F1429" s="43"/>
      <c r="G1429" s="42"/>
      <c r="H1429" s="42"/>
      <c r="I1429" s="42"/>
      <c r="J1429" s="42"/>
      <c r="K1429" s="42">
        <f t="shared" si="22"/>
        <v>1900</v>
      </c>
    </row>
    <row r="1430" spans="1:11" ht="18" customHeight="1" x14ac:dyDescent="0.25">
      <c r="A1430" s="40"/>
      <c r="B1430" s="40"/>
      <c r="C1430" s="40"/>
      <c r="D1430" s="40"/>
      <c r="E1430" s="41"/>
      <c r="F1430" s="41"/>
      <c r="G1430" s="40"/>
      <c r="H1430" s="40"/>
      <c r="I1430" s="40"/>
      <c r="J1430" s="40"/>
      <c r="K1430" s="40">
        <f t="shared" si="22"/>
        <v>1900</v>
      </c>
    </row>
    <row r="1431" spans="1:11" ht="18" customHeight="1" x14ac:dyDescent="0.25">
      <c r="A1431" s="42"/>
      <c r="B1431" s="42"/>
      <c r="C1431" s="42"/>
      <c r="D1431" s="42"/>
      <c r="E1431" s="43"/>
      <c r="F1431" s="43"/>
      <c r="G1431" s="42"/>
      <c r="H1431" s="42"/>
      <c r="I1431" s="42"/>
      <c r="J1431" s="42"/>
      <c r="K1431" s="42">
        <f t="shared" si="22"/>
        <v>1900</v>
      </c>
    </row>
    <row r="1432" spans="1:11" ht="18" customHeight="1" x14ac:dyDescent="0.25">
      <c r="A1432" s="40"/>
      <c r="B1432" s="40"/>
      <c r="C1432" s="40"/>
      <c r="D1432" s="40"/>
      <c r="E1432" s="41"/>
      <c r="F1432" s="41"/>
      <c r="G1432" s="40"/>
      <c r="H1432" s="40"/>
      <c r="I1432" s="40"/>
      <c r="J1432" s="40"/>
      <c r="K1432" s="40">
        <f t="shared" si="22"/>
        <v>1900</v>
      </c>
    </row>
    <row r="1433" spans="1:11" ht="18" customHeight="1" x14ac:dyDescent="0.25">
      <c r="A1433" s="42"/>
      <c r="B1433" s="42"/>
      <c r="C1433" s="42"/>
      <c r="D1433" s="42"/>
      <c r="E1433" s="43"/>
      <c r="F1433" s="43"/>
      <c r="G1433" s="42"/>
      <c r="H1433" s="42"/>
      <c r="I1433" s="42"/>
      <c r="J1433" s="42"/>
      <c r="K1433" s="42">
        <f t="shared" si="22"/>
        <v>1900</v>
      </c>
    </row>
    <row r="1434" spans="1:11" ht="18" customHeight="1" x14ac:dyDescent="0.25">
      <c r="A1434" s="40"/>
      <c r="B1434" s="40"/>
      <c r="C1434" s="40"/>
      <c r="D1434" s="40"/>
      <c r="E1434" s="41"/>
      <c r="F1434" s="41"/>
      <c r="G1434" s="40"/>
      <c r="H1434" s="40"/>
      <c r="I1434" s="40"/>
      <c r="J1434" s="40"/>
      <c r="K1434" s="40">
        <f t="shared" si="22"/>
        <v>1900</v>
      </c>
    </row>
    <row r="1435" spans="1:11" ht="18" customHeight="1" x14ac:dyDescent="0.25">
      <c r="A1435" s="42"/>
      <c r="B1435" s="42"/>
      <c r="C1435" s="42"/>
      <c r="D1435" s="42"/>
      <c r="E1435" s="43"/>
      <c r="F1435" s="43"/>
      <c r="G1435" s="42"/>
      <c r="H1435" s="42"/>
      <c r="I1435" s="42"/>
      <c r="J1435" s="42"/>
      <c r="K1435" s="42">
        <f t="shared" si="22"/>
        <v>1900</v>
      </c>
    </row>
    <row r="1436" spans="1:11" ht="18" customHeight="1" x14ac:dyDescent="0.25">
      <c r="A1436" s="40"/>
      <c r="B1436" s="40"/>
      <c r="C1436" s="40"/>
      <c r="D1436" s="40"/>
      <c r="E1436" s="41"/>
      <c r="F1436" s="41"/>
      <c r="G1436" s="40"/>
      <c r="H1436" s="40"/>
      <c r="I1436" s="40"/>
      <c r="J1436" s="40"/>
      <c r="K1436" s="40">
        <f t="shared" si="22"/>
        <v>1900</v>
      </c>
    </row>
    <row r="1437" spans="1:11" ht="18" customHeight="1" x14ac:dyDescent="0.25">
      <c r="A1437" s="42"/>
      <c r="B1437" s="42"/>
      <c r="C1437" s="42"/>
      <c r="D1437" s="42"/>
      <c r="E1437" s="43"/>
      <c r="F1437" s="43"/>
      <c r="G1437" s="42"/>
      <c r="H1437" s="42"/>
      <c r="I1437" s="42"/>
      <c r="J1437" s="42"/>
      <c r="K1437" s="42">
        <f t="shared" si="22"/>
        <v>1900</v>
      </c>
    </row>
    <row r="1438" spans="1:11" ht="18" customHeight="1" x14ac:dyDescent="0.25">
      <c r="A1438" s="40"/>
      <c r="B1438" s="40"/>
      <c r="C1438" s="40"/>
      <c r="D1438" s="40"/>
      <c r="E1438" s="41"/>
      <c r="F1438" s="41"/>
      <c r="G1438" s="40"/>
      <c r="H1438" s="40"/>
      <c r="I1438" s="40"/>
      <c r="J1438" s="40"/>
      <c r="K1438" s="40">
        <f t="shared" si="22"/>
        <v>1900</v>
      </c>
    </row>
    <row r="1439" spans="1:11" ht="18" customHeight="1" x14ac:dyDescent="0.25">
      <c r="A1439" s="42"/>
      <c r="B1439" s="42"/>
      <c r="C1439" s="42"/>
      <c r="D1439" s="42"/>
      <c r="E1439" s="43"/>
      <c r="F1439" s="43"/>
      <c r="G1439" s="42"/>
      <c r="H1439" s="42"/>
      <c r="I1439" s="42"/>
      <c r="J1439" s="42"/>
      <c r="K1439" s="42">
        <f t="shared" si="22"/>
        <v>1900</v>
      </c>
    </row>
    <row r="1440" spans="1:11" ht="18" customHeight="1" x14ac:dyDescent="0.25">
      <c r="A1440" s="40"/>
      <c r="B1440" s="40"/>
      <c r="C1440" s="40"/>
      <c r="D1440" s="40"/>
      <c r="E1440" s="41"/>
      <c r="F1440" s="41"/>
      <c r="G1440" s="40"/>
      <c r="H1440" s="40"/>
      <c r="I1440" s="40"/>
      <c r="J1440" s="40"/>
      <c r="K1440" s="40">
        <f t="shared" si="22"/>
        <v>1900</v>
      </c>
    </row>
    <row r="1441" spans="1:11" ht="18" customHeight="1" x14ac:dyDescent="0.25">
      <c r="A1441" s="42"/>
      <c r="B1441" s="42"/>
      <c r="C1441" s="42"/>
      <c r="D1441" s="42"/>
      <c r="E1441" s="43"/>
      <c r="F1441" s="43"/>
      <c r="G1441" s="42"/>
      <c r="H1441" s="42"/>
      <c r="I1441" s="42"/>
      <c r="J1441" s="42"/>
      <c r="K1441" s="42">
        <f t="shared" si="22"/>
        <v>1900</v>
      </c>
    </row>
    <row r="1442" spans="1:11" ht="18" customHeight="1" x14ac:dyDescent="0.25">
      <c r="A1442" s="40"/>
      <c r="B1442" s="40"/>
      <c r="C1442" s="40"/>
      <c r="D1442" s="40"/>
      <c r="E1442" s="41"/>
      <c r="F1442" s="41"/>
      <c r="G1442" s="40"/>
      <c r="H1442" s="40"/>
      <c r="I1442" s="40"/>
      <c r="J1442" s="40"/>
      <c r="K1442" s="40">
        <f t="shared" si="22"/>
        <v>1900</v>
      </c>
    </row>
    <row r="1443" spans="1:11" ht="18" customHeight="1" x14ac:dyDescent="0.25">
      <c r="A1443" s="42"/>
      <c r="B1443" s="42"/>
      <c r="C1443" s="42"/>
      <c r="D1443" s="42"/>
      <c r="E1443" s="43"/>
      <c r="F1443" s="43"/>
      <c r="G1443" s="42"/>
      <c r="H1443" s="42"/>
      <c r="I1443" s="42"/>
      <c r="J1443" s="42"/>
      <c r="K1443" s="42">
        <f t="shared" si="22"/>
        <v>1900</v>
      </c>
    </row>
    <row r="1444" spans="1:11" ht="18" customHeight="1" x14ac:dyDescent="0.25">
      <c r="A1444" s="40"/>
      <c r="B1444" s="40"/>
      <c r="C1444" s="40"/>
      <c r="D1444" s="40"/>
      <c r="E1444" s="41"/>
      <c r="F1444" s="41"/>
      <c r="G1444" s="40"/>
      <c r="H1444" s="40"/>
      <c r="I1444" s="40"/>
      <c r="J1444" s="40"/>
      <c r="K1444" s="40">
        <f t="shared" si="22"/>
        <v>1900</v>
      </c>
    </row>
    <row r="1445" spans="1:11" ht="18" customHeight="1" x14ac:dyDescent="0.25">
      <c r="A1445" s="42"/>
      <c r="B1445" s="42"/>
      <c r="C1445" s="42"/>
      <c r="D1445" s="42"/>
      <c r="E1445" s="43"/>
      <c r="F1445" s="43"/>
      <c r="G1445" s="42"/>
      <c r="H1445" s="42"/>
      <c r="I1445" s="42"/>
      <c r="J1445" s="42"/>
      <c r="K1445" s="42">
        <f t="shared" si="22"/>
        <v>1900</v>
      </c>
    </row>
    <row r="1446" spans="1:11" ht="18" customHeight="1" x14ac:dyDescent="0.25">
      <c r="A1446" s="40"/>
      <c r="B1446" s="40"/>
      <c r="C1446" s="40"/>
      <c r="D1446" s="40"/>
      <c r="E1446" s="41"/>
      <c r="F1446" s="41"/>
      <c r="G1446" s="40"/>
      <c r="H1446" s="40"/>
      <c r="I1446" s="40"/>
      <c r="J1446" s="40"/>
      <c r="K1446" s="40">
        <f t="shared" si="22"/>
        <v>1900</v>
      </c>
    </row>
    <row r="1447" spans="1:11" ht="18" customHeight="1" x14ac:dyDescent="0.25">
      <c r="A1447" s="42"/>
      <c r="B1447" s="42"/>
      <c r="C1447" s="42"/>
      <c r="D1447" s="42"/>
      <c r="E1447" s="43"/>
      <c r="F1447" s="43"/>
      <c r="G1447" s="42"/>
      <c r="H1447" s="42"/>
      <c r="I1447" s="42"/>
      <c r="J1447" s="42"/>
      <c r="K1447" s="42">
        <f t="shared" si="22"/>
        <v>1900</v>
      </c>
    </row>
    <row r="1448" spans="1:11" ht="18" customHeight="1" x14ac:dyDescent="0.25">
      <c r="A1448" s="40"/>
      <c r="B1448" s="40"/>
      <c r="C1448" s="40"/>
      <c r="D1448" s="40"/>
      <c r="E1448" s="41"/>
      <c r="F1448" s="41"/>
      <c r="G1448" s="40"/>
      <c r="H1448" s="40"/>
      <c r="I1448" s="40"/>
      <c r="J1448" s="40"/>
      <c r="K1448" s="40">
        <f t="shared" si="22"/>
        <v>1900</v>
      </c>
    </row>
    <row r="1449" spans="1:11" ht="18" customHeight="1" x14ac:dyDescent="0.25">
      <c r="A1449" s="42"/>
      <c r="B1449" s="42"/>
      <c r="C1449" s="42"/>
      <c r="D1449" s="42"/>
      <c r="E1449" s="43"/>
      <c r="F1449" s="43"/>
      <c r="G1449" s="42"/>
      <c r="H1449" s="42"/>
      <c r="I1449" s="42"/>
      <c r="J1449" s="42"/>
      <c r="K1449" s="42">
        <f t="shared" si="22"/>
        <v>1900</v>
      </c>
    </row>
    <row r="1450" spans="1:11" ht="18" customHeight="1" x14ac:dyDescent="0.25">
      <c r="A1450" s="40"/>
      <c r="B1450" s="40"/>
      <c r="C1450" s="40"/>
      <c r="D1450" s="40"/>
      <c r="E1450" s="41"/>
      <c r="F1450" s="41"/>
      <c r="G1450" s="40"/>
      <c r="H1450" s="40"/>
      <c r="I1450" s="40"/>
      <c r="J1450" s="40"/>
      <c r="K1450" s="40">
        <f t="shared" si="22"/>
        <v>1900</v>
      </c>
    </row>
    <row r="1451" spans="1:11" ht="18" customHeight="1" x14ac:dyDescent="0.25">
      <c r="A1451" s="42"/>
      <c r="B1451" s="42"/>
      <c r="C1451" s="42"/>
      <c r="D1451" s="42"/>
      <c r="E1451" s="43"/>
      <c r="F1451" s="43"/>
      <c r="G1451" s="42"/>
      <c r="H1451" s="42"/>
      <c r="I1451" s="42"/>
      <c r="J1451" s="42"/>
      <c r="K1451" s="42">
        <f t="shared" si="22"/>
        <v>1900</v>
      </c>
    </row>
    <row r="1452" spans="1:11" ht="18" customHeight="1" x14ac:dyDescent="0.25">
      <c r="A1452" s="40"/>
      <c r="B1452" s="40"/>
      <c r="C1452" s="40"/>
      <c r="D1452" s="40"/>
      <c r="E1452" s="41"/>
      <c r="F1452" s="41"/>
      <c r="G1452" s="40"/>
      <c r="H1452" s="40"/>
      <c r="I1452" s="40"/>
      <c r="J1452" s="40"/>
      <c r="K1452" s="40">
        <f t="shared" si="22"/>
        <v>1900</v>
      </c>
    </row>
    <row r="1453" spans="1:11" ht="18" customHeight="1" x14ac:dyDescent="0.25">
      <c r="A1453" s="42"/>
      <c r="B1453" s="42"/>
      <c r="C1453" s="42"/>
      <c r="D1453" s="42"/>
      <c r="E1453" s="43"/>
      <c r="F1453" s="43"/>
      <c r="G1453" s="42"/>
      <c r="H1453" s="42"/>
      <c r="I1453" s="42"/>
      <c r="J1453" s="42"/>
      <c r="K1453" s="42">
        <f t="shared" si="22"/>
        <v>1900</v>
      </c>
    </row>
    <row r="1454" spans="1:11" ht="18" customHeight="1" x14ac:dyDescent="0.25">
      <c r="A1454" s="40"/>
      <c r="B1454" s="40"/>
      <c r="C1454" s="40"/>
      <c r="D1454" s="40"/>
      <c r="E1454" s="41"/>
      <c r="F1454" s="41"/>
      <c r="G1454" s="40"/>
      <c r="H1454" s="40"/>
      <c r="I1454" s="40"/>
      <c r="J1454" s="40"/>
      <c r="K1454" s="40">
        <f t="shared" si="22"/>
        <v>1900</v>
      </c>
    </row>
    <row r="1455" spans="1:11" ht="18" customHeight="1" x14ac:dyDescent="0.25">
      <c r="A1455" s="42"/>
      <c r="B1455" s="42"/>
      <c r="C1455" s="42"/>
      <c r="D1455" s="42"/>
      <c r="E1455" s="43"/>
      <c r="F1455" s="43"/>
      <c r="G1455" s="42"/>
      <c r="H1455" s="42"/>
      <c r="I1455" s="42"/>
      <c r="J1455" s="42"/>
      <c r="K1455" s="42">
        <f t="shared" si="22"/>
        <v>1900</v>
      </c>
    </row>
    <row r="1456" spans="1:11" ht="18" customHeight="1" x14ac:dyDescent="0.25">
      <c r="A1456" s="40"/>
      <c r="B1456" s="40"/>
      <c r="C1456" s="40"/>
      <c r="D1456" s="40"/>
      <c r="E1456" s="41"/>
      <c r="F1456" s="41"/>
      <c r="G1456" s="40"/>
      <c r="H1456" s="40"/>
      <c r="I1456" s="40"/>
      <c r="J1456" s="40"/>
      <c r="K1456" s="40">
        <f t="shared" si="22"/>
        <v>1900</v>
      </c>
    </row>
    <row r="1457" spans="1:11" ht="18" customHeight="1" x14ac:dyDescent="0.25">
      <c r="A1457" s="42"/>
      <c r="B1457" s="42"/>
      <c r="C1457" s="42"/>
      <c r="D1457" s="42"/>
      <c r="E1457" s="43"/>
      <c r="F1457" s="43"/>
      <c r="G1457" s="42"/>
      <c r="H1457" s="42"/>
      <c r="I1457" s="42"/>
      <c r="J1457" s="42"/>
      <c r="K1457" s="42">
        <f t="shared" si="22"/>
        <v>1900</v>
      </c>
    </row>
    <row r="1458" spans="1:11" ht="18" customHeight="1" x14ac:dyDescent="0.25">
      <c r="A1458" s="40"/>
      <c r="B1458" s="40"/>
      <c r="C1458" s="40"/>
      <c r="D1458" s="40"/>
      <c r="E1458" s="41"/>
      <c r="F1458" s="41"/>
      <c r="G1458" s="40"/>
      <c r="H1458" s="40"/>
      <c r="I1458" s="40"/>
      <c r="J1458" s="40"/>
      <c r="K1458" s="40">
        <f t="shared" si="22"/>
        <v>1900</v>
      </c>
    </row>
    <row r="1459" spans="1:11" ht="18" customHeight="1" x14ac:dyDescent="0.25">
      <c r="A1459" s="42"/>
      <c r="B1459" s="42"/>
      <c r="C1459" s="42"/>
      <c r="D1459" s="42"/>
      <c r="E1459" s="43"/>
      <c r="F1459" s="43"/>
      <c r="G1459" s="42"/>
      <c r="H1459" s="42"/>
      <c r="I1459" s="42"/>
      <c r="J1459" s="42"/>
      <c r="K1459" s="42">
        <f t="shared" si="22"/>
        <v>1900</v>
      </c>
    </row>
    <row r="1460" spans="1:11" ht="18" customHeight="1" x14ac:dyDescent="0.25">
      <c r="A1460" s="40"/>
      <c r="B1460" s="40"/>
      <c r="C1460" s="40"/>
      <c r="D1460" s="40"/>
      <c r="E1460" s="41"/>
      <c r="F1460" s="41"/>
      <c r="G1460" s="40"/>
      <c r="H1460" s="40"/>
      <c r="I1460" s="40"/>
      <c r="J1460" s="40"/>
      <c r="K1460" s="40">
        <f t="shared" si="22"/>
        <v>1900</v>
      </c>
    </row>
    <row r="1461" spans="1:11" ht="18" customHeight="1" x14ac:dyDescent="0.25">
      <c r="A1461" s="42"/>
      <c r="B1461" s="42"/>
      <c r="C1461" s="42"/>
      <c r="D1461" s="42"/>
      <c r="E1461" s="43"/>
      <c r="F1461" s="43"/>
      <c r="G1461" s="42"/>
      <c r="H1461" s="42"/>
      <c r="I1461" s="42"/>
      <c r="J1461" s="42"/>
      <c r="K1461" s="42">
        <f t="shared" si="22"/>
        <v>1900</v>
      </c>
    </row>
    <row r="1462" spans="1:11" ht="18" customHeight="1" x14ac:dyDescent="0.25">
      <c r="A1462" s="40"/>
      <c r="B1462" s="40"/>
      <c r="C1462" s="40"/>
      <c r="D1462" s="40"/>
      <c r="E1462" s="41"/>
      <c r="F1462" s="41"/>
      <c r="G1462" s="40"/>
      <c r="H1462" s="40"/>
      <c r="I1462" s="40"/>
      <c r="J1462" s="40"/>
      <c r="K1462" s="40">
        <f t="shared" si="22"/>
        <v>1900</v>
      </c>
    </row>
    <row r="1463" spans="1:11" ht="18" customHeight="1" x14ac:dyDescent="0.25">
      <c r="A1463" s="42"/>
      <c r="B1463" s="42"/>
      <c r="C1463" s="42"/>
      <c r="D1463" s="42"/>
      <c r="E1463" s="43"/>
      <c r="F1463" s="43"/>
      <c r="G1463" s="42"/>
      <c r="H1463" s="42"/>
      <c r="I1463" s="42"/>
      <c r="J1463" s="42"/>
      <c r="K1463" s="42">
        <f t="shared" si="22"/>
        <v>1900</v>
      </c>
    </row>
    <row r="1464" spans="1:11" ht="18" customHeight="1" x14ac:dyDescent="0.25">
      <c r="A1464" s="40"/>
      <c r="B1464" s="40"/>
      <c r="C1464" s="40"/>
      <c r="D1464" s="40"/>
      <c r="E1464" s="41"/>
      <c r="F1464" s="41"/>
      <c r="G1464" s="40"/>
      <c r="H1464" s="40"/>
      <c r="I1464" s="40"/>
      <c r="J1464" s="40"/>
      <c r="K1464" s="40">
        <f t="shared" si="22"/>
        <v>1900</v>
      </c>
    </row>
    <row r="1465" spans="1:11" ht="18" customHeight="1" x14ac:dyDescent="0.25">
      <c r="A1465" s="42"/>
      <c r="B1465" s="42"/>
      <c r="C1465" s="42"/>
      <c r="D1465" s="42"/>
      <c r="E1465" s="43"/>
      <c r="F1465" s="43"/>
      <c r="G1465" s="42"/>
      <c r="H1465" s="42"/>
      <c r="I1465" s="42"/>
      <c r="J1465" s="42"/>
      <c r="K1465" s="42">
        <f t="shared" si="22"/>
        <v>1900</v>
      </c>
    </row>
    <row r="1466" spans="1:11" ht="18" customHeight="1" x14ac:dyDescent="0.25">
      <c r="A1466" s="40"/>
      <c r="B1466" s="40"/>
      <c r="C1466" s="40"/>
      <c r="D1466" s="40"/>
      <c r="E1466" s="41"/>
      <c r="F1466" s="41"/>
      <c r="G1466" s="40"/>
      <c r="H1466" s="40"/>
      <c r="I1466" s="40"/>
      <c r="J1466" s="40"/>
      <c r="K1466" s="40">
        <f t="shared" si="22"/>
        <v>1900</v>
      </c>
    </row>
    <row r="1467" spans="1:11" ht="18" customHeight="1" x14ac:dyDescent="0.25">
      <c r="A1467" s="42"/>
      <c r="B1467" s="42"/>
      <c r="C1467" s="42"/>
      <c r="D1467" s="42"/>
      <c r="E1467" s="43"/>
      <c r="F1467" s="43"/>
      <c r="G1467" s="42"/>
      <c r="H1467" s="42"/>
      <c r="I1467" s="42"/>
      <c r="J1467" s="42"/>
      <c r="K1467" s="42">
        <f t="shared" si="22"/>
        <v>1900</v>
      </c>
    </row>
    <row r="1468" spans="1:11" ht="18" customHeight="1" x14ac:dyDescent="0.25">
      <c r="A1468" s="40"/>
      <c r="B1468" s="40"/>
      <c r="C1468" s="40"/>
      <c r="D1468" s="40"/>
      <c r="E1468" s="41"/>
      <c r="F1468" s="41"/>
      <c r="G1468" s="40"/>
      <c r="H1468" s="40"/>
      <c r="I1468" s="40"/>
      <c r="J1468" s="40"/>
      <c r="K1468" s="40">
        <f t="shared" si="22"/>
        <v>1900</v>
      </c>
    </row>
    <row r="1469" spans="1:11" ht="18" customHeight="1" x14ac:dyDescent="0.25">
      <c r="A1469" s="42"/>
      <c r="B1469" s="42"/>
      <c r="C1469" s="42"/>
      <c r="D1469" s="42"/>
      <c r="E1469" s="43"/>
      <c r="F1469" s="43"/>
      <c r="G1469" s="42"/>
      <c r="H1469" s="42"/>
      <c r="I1469" s="42"/>
      <c r="J1469" s="42"/>
      <c r="K1469" s="42">
        <f t="shared" si="22"/>
        <v>1900</v>
      </c>
    </row>
    <row r="1470" spans="1:11" ht="18" customHeight="1" x14ac:dyDescent="0.25">
      <c r="A1470" s="40"/>
      <c r="B1470" s="40"/>
      <c r="C1470" s="40"/>
      <c r="D1470" s="40"/>
      <c r="E1470" s="41"/>
      <c r="F1470" s="41"/>
      <c r="G1470" s="40"/>
      <c r="H1470" s="40"/>
      <c r="I1470" s="40"/>
      <c r="J1470" s="40"/>
      <c r="K1470" s="40">
        <f t="shared" si="22"/>
        <v>1900</v>
      </c>
    </row>
    <row r="1471" spans="1:11" ht="18" customHeight="1" x14ac:dyDescent="0.25">
      <c r="A1471" s="42"/>
      <c r="B1471" s="42"/>
      <c r="C1471" s="42"/>
      <c r="D1471" s="42"/>
      <c r="E1471" s="43"/>
      <c r="F1471" s="43"/>
      <c r="G1471" s="42"/>
      <c r="H1471" s="42"/>
      <c r="I1471" s="42"/>
      <c r="J1471" s="42"/>
      <c r="K1471" s="42">
        <f t="shared" si="22"/>
        <v>1900</v>
      </c>
    </row>
    <row r="1472" spans="1:11" ht="18" customHeight="1" x14ac:dyDescent="0.25">
      <c r="A1472" s="40"/>
      <c r="B1472" s="40"/>
      <c r="C1472" s="40"/>
      <c r="D1472" s="40"/>
      <c r="E1472" s="41"/>
      <c r="F1472" s="41"/>
      <c r="G1472" s="40"/>
      <c r="H1472" s="40"/>
      <c r="I1472" s="40"/>
      <c r="J1472" s="40"/>
      <c r="K1472" s="40">
        <f t="shared" si="22"/>
        <v>1900</v>
      </c>
    </row>
    <row r="1473" spans="1:11" ht="18" customHeight="1" x14ac:dyDescent="0.25">
      <c r="A1473" s="42"/>
      <c r="B1473" s="42"/>
      <c r="C1473" s="42"/>
      <c r="D1473" s="42"/>
      <c r="E1473" s="43"/>
      <c r="F1473" s="43"/>
      <c r="G1473" s="42"/>
      <c r="H1473" s="42"/>
      <c r="I1473" s="42"/>
      <c r="J1473" s="42"/>
      <c r="K1473" s="42">
        <f t="shared" si="22"/>
        <v>1900</v>
      </c>
    </row>
    <row r="1474" spans="1:11" ht="18" customHeight="1" x14ac:dyDescent="0.25">
      <c r="A1474" s="40"/>
      <c r="B1474" s="40"/>
      <c r="C1474" s="40"/>
      <c r="D1474" s="40"/>
      <c r="E1474" s="41"/>
      <c r="F1474" s="41"/>
      <c r="G1474" s="40"/>
      <c r="H1474" s="40"/>
      <c r="I1474" s="40"/>
      <c r="J1474" s="40"/>
      <c r="K1474" s="40">
        <f t="shared" si="22"/>
        <v>1900</v>
      </c>
    </row>
    <row r="1475" spans="1:11" ht="18" customHeight="1" x14ac:dyDescent="0.25">
      <c r="A1475" s="42"/>
      <c r="B1475" s="42"/>
      <c r="C1475" s="42"/>
      <c r="D1475" s="42"/>
      <c r="E1475" s="43"/>
      <c r="F1475" s="43"/>
      <c r="G1475" s="42"/>
      <c r="H1475" s="42"/>
      <c r="I1475" s="42"/>
      <c r="J1475" s="42"/>
      <c r="K1475" s="42">
        <f t="shared" si="22"/>
        <v>1900</v>
      </c>
    </row>
    <row r="1476" spans="1:11" ht="18" customHeight="1" x14ac:dyDescent="0.25">
      <c r="A1476" s="40"/>
      <c r="B1476" s="40"/>
      <c r="C1476" s="40"/>
      <c r="D1476" s="40"/>
      <c r="E1476" s="41"/>
      <c r="F1476" s="41"/>
      <c r="G1476" s="40"/>
      <c r="H1476" s="40"/>
      <c r="I1476" s="40"/>
      <c r="J1476" s="40"/>
      <c r="K1476" s="40">
        <f t="shared" ref="K1476:K1539" si="23">IFERROR(YEAR(D1476),"")</f>
        <v>1900</v>
      </c>
    </row>
    <row r="1477" spans="1:11" ht="18" customHeight="1" x14ac:dyDescent="0.25">
      <c r="A1477" s="42"/>
      <c r="B1477" s="42"/>
      <c r="C1477" s="42"/>
      <c r="D1477" s="42"/>
      <c r="E1477" s="43"/>
      <c r="F1477" s="43"/>
      <c r="G1477" s="42"/>
      <c r="H1477" s="42"/>
      <c r="I1477" s="42"/>
      <c r="J1477" s="42"/>
      <c r="K1477" s="42">
        <f t="shared" si="23"/>
        <v>1900</v>
      </c>
    </row>
    <row r="1478" spans="1:11" ht="18" customHeight="1" x14ac:dyDescent="0.25">
      <c r="A1478" s="40"/>
      <c r="B1478" s="40"/>
      <c r="C1478" s="40"/>
      <c r="D1478" s="40"/>
      <c r="E1478" s="41"/>
      <c r="F1478" s="41"/>
      <c r="G1478" s="40"/>
      <c r="H1478" s="40"/>
      <c r="I1478" s="40"/>
      <c r="J1478" s="40"/>
      <c r="K1478" s="40">
        <f t="shared" si="23"/>
        <v>1900</v>
      </c>
    </row>
    <row r="1479" spans="1:11" ht="18" customHeight="1" x14ac:dyDescent="0.25">
      <c r="A1479" s="42"/>
      <c r="B1479" s="42"/>
      <c r="C1479" s="42"/>
      <c r="D1479" s="42"/>
      <c r="E1479" s="43"/>
      <c r="F1479" s="43"/>
      <c r="G1479" s="42"/>
      <c r="H1479" s="42"/>
      <c r="I1479" s="42"/>
      <c r="J1479" s="42"/>
      <c r="K1479" s="42">
        <f t="shared" si="23"/>
        <v>1900</v>
      </c>
    </row>
    <row r="1480" spans="1:11" ht="18" customHeight="1" x14ac:dyDescent="0.25">
      <c r="A1480" s="40"/>
      <c r="B1480" s="40"/>
      <c r="C1480" s="40"/>
      <c r="D1480" s="40"/>
      <c r="E1480" s="41"/>
      <c r="F1480" s="41"/>
      <c r="G1480" s="40"/>
      <c r="H1480" s="40"/>
      <c r="I1480" s="40"/>
      <c r="J1480" s="40"/>
      <c r="K1480" s="40">
        <f t="shared" si="23"/>
        <v>1900</v>
      </c>
    </row>
    <row r="1481" spans="1:11" ht="18" customHeight="1" x14ac:dyDescent="0.25">
      <c r="A1481" s="42"/>
      <c r="B1481" s="42"/>
      <c r="C1481" s="42"/>
      <c r="D1481" s="42"/>
      <c r="E1481" s="43"/>
      <c r="F1481" s="43"/>
      <c r="G1481" s="42"/>
      <c r="H1481" s="42"/>
      <c r="I1481" s="42"/>
      <c r="J1481" s="42"/>
      <c r="K1481" s="42">
        <f t="shared" si="23"/>
        <v>1900</v>
      </c>
    </row>
    <row r="1482" spans="1:11" ht="18" customHeight="1" x14ac:dyDescent="0.25">
      <c r="A1482" s="40"/>
      <c r="B1482" s="40"/>
      <c r="C1482" s="40"/>
      <c r="D1482" s="40"/>
      <c r="E1482" s="41"/>
      <c r="F1482" s="41"/>
      <c r="G1482" s="40"/>
      <c r="H1482" s="40"/>
      <c r="I1482" s="40"/>
      <c r="J1482" s="40"/>
      <c r="K1482" s="40">
        <f t="shared" si="23"/>
        <v>1900</v>
      </c>
    </row>
    <row r="1483" spans="1:11" ht="18" customHeight="1" x14ac:dyDescent="0.25">
      <c r="A1483" s="42"/>
      <c r="B1483" s="42"/>
      <c r="C1483" s="42"/>
      <c r="D1483" s="42"/>
      <c r="E1483" s="43"/>
      <c r="F1483" s="43"/>
      <c r="G1483" s="42"/>
      <c r="H1483" s="42"/>
      <c r="I1483" s="42"/>
      <c r="J1483" s="42"/>
      <c r="K1483" s="42">
        <f t="shared" si="23"/>
        <v>1900</v>
      </c>
    </row>
    <row r="1484" spans="1:11" ht="18" customHeight="1" x14ac:dyDescent="0.25">
      <c r="A1484" s="40"/>
      <c r="B1484" s="40"/>
      <c r="C1484" s="40"/>
      <c r="D1484" s="40"/>
      <c r="E1484" s="41"/>
      <c r="F1484" s="41"/>
      <c r="G1484" s="40"/>
      <c r="H1484" s="40"/>
      <c r="I1484" s="40"/>
      <c r="J1484" s="40"/>
      <c r="K1484" s="40">
        <f t="shared" si="23"/>
        <v>1900</v>
      </c>
    </row>
    <row r="1485" spans="1:11" ht="18" customHeight="1" x14ac:dyDescent="0.25">
      <c r="A1485" s="42"/>
      <c r="B1485" s="42"/>
      <c r="C1485" s="42"/>
      <c r="D1485" s="42"/>
      <c r="E1485" s="43"/>
      <c r="F1485" s="43"/>
      <c r="G1485" s="42"/>
      <c r="H1485" s="42"/>
      <c r="I1485" s="42"/>
      <c r="J1485" s="42"/>
      <c r="K1485" s="42">
        <f t="shared" si="23"/>
        <v>1900</v>
      </c>
    </row>
    <row r="1486" spans="1:11" ht="18" customHeight="1" x14ac:dyDescent="0.25">
      <c r="A1486" s="40"/>
      <c r="B1486" s="40"/>
      <c r="C1486" s="40"/>
      <c r="D1486" s="40"/>
      <c r="E1486" s="41"/>
      <c r="F1486" s="41"/>
      <c r="G1486" s="40"/>
      <c r="H1486" s="40"/>
      <c r="I1486" s="40"/>
      <c r="J1486" s="40"/>
      <c r="K1486" s="40">
        <f t="shared" si="23"/>
        <v>1900</v>
      </c>
    </row>
    <row r="1487" spans="1:11" ht="18" customHeight="1" x14ac:dyDescent="0.25">
      <c r="A1487" s="42"/>
      <c r="B1487" s="42"/>
      <c r="C1487" s="42"/>
      <c r="D1487" s="42"/>
      <c r="E1487" s="43"/>
      <c r="F1487" s="43"/>
      <c r="G1487" s="42"/>
      <c r="H1487" s="42"/>
      <c r="I1487" s="42"/>
      <c r="J1487" s="42"/>
      <c r="K1487" s="42">
        <f t="shared" si="23"/>
        <v>1900</v>
      </c>
    </row>
    <row r="1488" spans="1:11" ht="18" customHeight="1" x14ac:dyDescent="0.25">
      <c r="A1488" s="40"/>
      <c r="B1488" s="40"/>
      <c r="C1488" s="40"/>
      <c r="D1488" s="40"/>
      <c r="E1488" s="41"/>
      <c r="F1488" s="41"/>
      <c r="G1488" s="40"/>
      <c r="H1488" s="40"/>
      <c r="I1488" s="40"/>
      <c r="J1488" s="40"/>
      <c r="K1488" s="40">
        <f t="shared" si="23"/>
        <v>1900</v>
      </c>
    </row>
    <row r="1489" spans="1:11" ht="18" customHeight="1" x14ac:dyDescent="0.25">
      <c r="A1489" s="42"/>
      <c r="B1489" s="42"/>
      <c r="C1489" s="42"/>
      <c r="D1489" s="42"/>
      <c r="E1489" s="43"/>
      <c r="F1489" s="43"/>
      <c r="G1489" s="42"/>
      <c r="H1489" s="42"/>
      <c r="I1489" s="42"/>
      <c r="J1489" s="42"/>
      <c r="K1489" s="42">
        <f t="shared" si="23"/>
        <v>1900</v>
      </c>
    </row>
    <row r="1490" spans="1:11" ht="18" customHeight="1" x14ac:dyDescent="0.25">
      <c r="A1490" s="40"/>
      <c r="B1490" s="40"/>
      <c r="C1490" s="40"/>
      <c r="D1490" s="40"/>
      <c r="E1490" s="41"/>
      <c r="F1490" s="41"/>
      <c r="G1490" s="40"/>
      <c r="H1490" s="40"/>
      <c r="I1490" s="40"/>
      <c r="J1490" s="40"/>
      <c r="K1490" s="40">
        <f t="shared" si="23"/>
        <v>1900</v>
      </c>
    </row>
    <row r="1491" spans="1:11" ht="18" customHeight="1" x14ac:dyDescent="0.25">
      <c r="A1491" s="42"/>
      <c r="B1491" s="42"/>
      <c r="C1491" s="42"/>
      <c r="D1491" s="42"/>
      <c r="E1491" s="43"/>
      <c r="F1491" s="43"/>
      <c r="G1491" s="42"/>
      <c r="H1491" s="42"/>
      <c r="I1491" s="42"/>
      <c r="J1491" s="42"/>
      <c r="K1491" s="42">
        <f t="shared" si="23"/>
        <v>1900</v>
      </c>
    </row>
    <row r="1492" spans="1:11" ht="18" customHeight="1" x14ac:dyDescent="0.25">
      <c r="A1492" s="40"/>
      <c r="B1492" s="40"/>
      <c r="C1492" s="40"/>
      <c r="D1492" s="40"/>
      <c r="E1492" s="41"/>
      <c r="F1492" s="41"/>
      <c r="G1492" s="40"/>
      <c r="H1492" s="40"/>
      <c r="I1492" s="40"/>
      <c r="J1492" s="40"/>
      <c r="K1492" s="40">
        <f t="shared" si="23"/>
        <v>1900</v>
      </c>
    </row>
    <row r="1493" spans="1:11" ht="18" customHeight="1" x14ac:dyDescent="0.25">
      <c r="A1493" s="42"/>
      <c r="B1493" s="42"/>
      <c r="C1493" s="42"/>
      <c r="D1493" s="42"/>
      <c r="E1493" s="43"/>
      <c r="F1493" s="43"/>
      <c r="G1493" s="42"/>
      <c r="H1493" s="42"/>
      <c r="I1493" s="42"/>
      <c r="J1493" s="42"/>
      <c r="K1493" s="42">
        <f t="shared" si="23"/>
        <v>1900</v>
      </c>
    </row>
    <row r="1494" spans="1:11" ht="18" customHeight="1" x14ac:dyDescent="0.25">
      <c r="A1494" s="40"/>
      <c r="B1494" s="40"/>
      <c r="C1494" s="40"/>
      <c r="D1494" s="40"/>
      <c r="E1494" s="41"/>
      <c r="F1494" s="41"/>
      <c r="G1494" s="40"/>
      <c r="H1494" s="40"/>
      <c r="I1494" s="40"/>
      <c r="J1494" s="40"/>
      <c r="K1494" s="40">
        <f t="shared" si="23"/>
        <v>1900</v>
      </c>
    </row>
    <row r="1495" spans="1:11" ht="18" customHeight="1" x14ac:dyDescent="0.25">
      <c r="A1495" s="42"/>
      <c r="B1495" s="42"/>
      <c r="C1495" s="42"/>
      <c r="D1495" s="42"/>
      <c r="E1495" s="43"/>
      <c r="F1495" s="43"/>
      <c r="G1495" s="42"/>
      <c r="H1495" s="42"/>
      <c r="I1495" s="42"/>
      <c r="J1495" s="42"/>
      <c r="K1495" s="42">
        <f t="shared" si="23"/>
        <v>1900</v>
      </c>
    </row>
    <row r="1496" spans="1:11" ht="18" customHeight="1" x14ac:dyDescent="0.25">
      <c r="A1496" s="40"/>
      <c r="B1496" s="40"/>
      <c r="C1496" s="40"/>
      <c r="D1496" s="40"/>
      <c r="E1496" s="41"/>
      <c r="F1496" s="41"/>
      <c r="G1496" s="40"/>
      <c r="H1496" s="40"/>
      <c r="I1496" s="40"/>
      <c r="J1496" s="40"/>
      <c r="K1496" s="40">
        <f t="shared" si="23"/>
        <v>1900</v>
      </c>
    </row>
    <row r="1497" spans="1:11" ht="18" customHeight="1" x14ac:dyDescent="0.25">
      <c r="A1497" s="42"/>
      <c r="B1497" s="42"/>
      <c r="C1497" s="42"/>
      <c r="D1497" s="42"/>
      <c r="E1497" s="43"/>
      <c r="F1497" s="43"/>
      <c r="G1497" s="42"/>
      <c r="H1497" s="42"/>
      <c r="I1497" s="42"/>
      <c r="J1497" s="42"/>
      <c r="K1497" s="42">
        <f t="shared" si="23"/>
        <v>1900</v>
      </c>
    </row>
    <row r="1498" spans="1:11" ht="18" customHeight="1" x14ac:dyDescent="0.25">
      <c r="A1498" s="40"/>
      <c r="B1498" s="40"/>
      <c r="C1498" s="40"/>
      <c r="D1498" s="40"/>
      <c r="E1498" s="41"/>
      <c r="F1498" s="41"/>
      <c r="G1498" s="40"/>
      <c r="H1498" s="40"/>
      <c r="I1498" s="40"/>
      <c r="J1498" s="40"/>
      <c r="K1498" s="40">
        <f t="shared" si="23"/>
        <v>1900</v>
      </c>
    </row>
    <row r="1499" spans="1:11" ht="18" customHeight="1" x14ac:dyDescent="0.25">
      <c r="A1499" s="42"/>
      <c r="B1499" s="42"/>
      <c r="C1499" s="42"/>
      <c r="D1499" s="42"/>
      <c r="E1499" s="43"/>
      <c r="F1499" s="43"/>
      <c r="G1499" s="42"/>
      <c r="H1499" s="42"/>
      <c r="I1499" s="42"/>
      <c r="J1499" s="42"/>
      <c r="K1499" s="42">
        <f t="shared" si="23"/>
        <v>1900</v>
      </c>
    </row>
    <row r="1500" spans="1:11" ht="18" customHeight="1" x14ac:dyDescent="0.25">
      <c r="A1500" s="40"/>
      <c r="B1500" s="40"/>
      <c r="C1500" s="40"/>
      <c r="D1500" s="40"/>
      <c r="E1500" s="41"/>
      <c r="F1500" s="41"/>
      <c r="G1500" s="40"/>
      <c r="H1500" s="40"/>
      <c r="I1500" s="40"/>
      <c r="J1500" s="40"/>
      <c r="K1500" s="40">
        <f t="shared" si="23"/>
        <v>1900</v>
      </c>
    </row>
    <row r="1501" spans="1:11" ht="18" customHeight="1" x14ac:dyDescent="0.25">
      <c r="A1501" s="42"/>
      <c r="B1501" s="42"/>
      <c r="C1501" s="42"/>
      <c r="D1501" s="42"/>
      <c r="E1501" s="43"/>
      <c r="F1501" s="43"/>
      <c r="G1501" s="42"/>
      <c r="H1501" s="42"/>
      <c r="I1501" s="42"/>
      <c r="J1501" s="42"/>
      <c r="K1501" s="42">
        <f t="shared" si="23"/>
        <v>1900</v>
      </c>
    </row>
    <row r="1502" spans="1:11" ht="18" customHeight="1" x14ac:dyDescent="0.25">
      <c r="A1502" s="40"/>
      <c r="B1502" s="40"/>
      <c r="C1502" s="40"/>
      <c r="D1502" s="40"/>
      <c r="E1502" s="41"/>
      <c r="F1502" s="41"/>
      <c r="G1502" s="40"/>
      <c r="H1502" s="40"/>
      <c r="I1502" s="40"/>
      <c r="J1502" s="40"/>
      <c r="K1502" s="40">
        <f t="shared" si="23"/>
        <v>1900</v>
      </c>
    </row>
    <row r="1503" spans="1:11" ht="18" customHeight="1" x14ac:dyDescent="0.25">
      <c r="A1503" s="42"/>
      <c r="B1503" s="42"/>
      <c r="C1503" s="42"/>
      <c r="D1503" s="42"/>
      <c r="E1503" s="43"/>
      <c r="F1503" s="43"/>
      <c r="G1503" s="42"/>
      <c r="H1503" s="42"/>
      <c r="I1503" s="42"/>
      <c r="J1503" s="42"/>
      <c r="K1503" s="42">
        <f t="shared" si="23"/>
        <v>1900</v>
      </c>
    </row>
    <row r="1504" spans="1:11" ht="18" customHeight="1" x14ac:dyDescent="0.25">
      <c r="A1504" s="40"/>
      <c r="B1504" s="40"/>
      <c r="C1504" s="40"/>
      <c r="D1504" s="40"/>
      <c r="E1504" s="41"/>
      <c r="F1504" s="41"/>
      <c r="G1504" s="40"/>
      <c r="H1504" s="40"/>
      <c r="I1504" s="40"/>
      <c r="J1504" s="40"/>
      <c r="K1504" s="40">
        <f t="shared" si="23"/>
        <v>1900</v>
      </c>
    </row>
    <row r="1505" spans="1:11" ht="18" customHeight="1" x14ac:dyDescent="0.25">
      <c r="A1505" s="42"/>
      <c r="B1505" s="42"/>
      <c r="C1505" s="42"/>
      <c r="D1505" s="42"/>
      <c r="E1505" s="43"/>
      <c r="F1505" s="43"/>
      <c r="G1505" s="42"/>
      <c r="H1505" s="42"/>
      <c r="I1505" s="42"/>
      <c r="J1505" s="42"/>
      <c r="K1505" s="42">
        <f t="shared" si="23"/>
        <v>1900</v>
      </c>
    </row>
    <row r="1506" spans="1:11" ht="18" customHeight="1" x14ac:dyDescent="0.25">
      <c r="A1506" s="40"/>
      <c r="B1506" s="40"/>
      <c r="C1506" s="40"/>
      <c r="D1506" s="40"/>
      <c r="E1506" s="41"/>
      <c r="F1506" s="41"/>
      <c r="G1506" s="40"/>
      <c r="H1506" s="40"/>
      <c r="I1506" s="40"/>
      <c r="J1506" s="40"/>
      <c r="K1506" s="40">
        <f t="shared" si="23"/>
        <v>1900</v>
      </c>
    </row>
    <row r="1507" spans="1:11" ht="18" customHeight="1" x14ac:dyDescent="0.25">
      <c r="A1507" s="42"/>
      <c r="B1507" s="42"/>
      <c r="C1507" s="42"/>
      <c r="D1507" s="42"/>
      <c r="E1507" s="43"/>
      <c r="F1507" s="43"/>
      <c r="G1507" s="42"/>
      <c r="H1507" s="42"/>
      <c r="I1507" s="42"/>
      <c r="J1507" s="42"/>
      <c r="K1507" s="42">
        <f t="shared" si="23"/>
        <v>1900</v>
      </c>
    </row>
    <row r="1508" spans="1:11" ht="18" customHeight="1" x14ac:dyDescent="0.25">
      <c r="A1508" s="40"/>
      <c r="B1508" s="40"/>
      <c r="C1508" s="40"/>
      <c r="D1508" s="40"/>
      <c r="E1508" s="41"/>
      <c r="F1508" s="41"/>
      <c r="G1508" s="40"/>
      <c r="H1508" s="40"/>
      <c r="I1508" s="40"/>
      <c r="J1508" s="40"/>
      <c r="K1508" s="40">
        <f t="shared" si="23"/>
        <v>1900</v>
      </c>
    </row>
    <row r="1509" spans="1:11" ht="18" customHeight="1" x14ac:dyDescent="0.25">
      <c r="A1509" s="42"/>
      <c r="B1509" s="42"/>
      <c r="C1509" s="42"/>
      <c r="D1509" s="42"/>
      <c r="E1509" s="43"/>
      <c r="F1509" s="43"/>
      <c r="G1509" s="42"/>
      <c r="H1509" s="42"/>
      <c r="I1509" s="42"/>
      <c r="J1509" s="42"/>
      <c r="K1509" s="42">
        <f t="shared" si="23"/>
        <v>1900</v>
      </c>
    </row>
    <row r="1510" spans="1:11" ht="18" customHeight="1" x14ac:dyDescent="0.25">
      <c r="A1510" s="40"/>
      <c r="B1510" s="40"/>
      <c r="C1510" s="40"/>
      <c r="D1510" s="40"/>
      <c r="E1510" s="41"/>
      <c r="F1510" s="41"/>
      <c r="G1510" s="40"/>
      <c r="H1510" s="40"/>
      <c r="I1510" s="40"/>
      <c r="J1510" s="40"/>
      <c r="K1510" s="40">
        <f t="shared" si="23"/>
        <v>1900</v>
      </c>
    </row>
    <row r="1511" spans="1:11" ht="18" customHeight="1" x14ac:dyDescent="0.25">
      <c r="A1511" s="42"/>
      <c r="B1511" s="42"/>
      <c r="C1511" s="42"/>
      <c r="D1511" s="42"/>
      <c r="E1511" s="43"/>
      <c r="F1511" s="43"/>
      <c r="G1511" s="42"/>
      <c r="H1511" s="42"/>
      <c r="I1511" s="42"/>
      <c r="J1511" s="42"/>
      <c r="K1511" s="42">
        <f t="shared" si="23"/>
        <v>1900</v>
      </c>
    </row>
    <row r="1512" spans="1:11" ht="18" customHeight="1" x14ac:dyDescent="0.25">
      <c r="A1512" s="40"/>
      <c r="B1512" s="40"/>
      <c r="C1512" s="40"/>
      <c r="D1512" s="40"/>
      <c r="E1512" s="41"/>
      <c r="F1512" s="41"/>
      <c r="G1512" s="40"/>
      <c r="H1512" s="40"/>
      <c r="I1512" s="40"/>
      <c r="J1512" s="40"/>
      <c r="K1512" s="40">
        <f t="shared" si="23"/>
        <v>1900</v>
      </c>
    </row>
    <row r="1513" spans="1:11" ht="18" customHeight="1" x14ac:dyDescent="0.25">
      <c r="A1513" s="42"/>
      <c r="B1513" s="42"/>
      <c r="C1513" s="42"/>
      <c r="D1513" s="42"/>
      <c r="E1513" s="43"/>
      <c r="F1513" s="43"/>
      <c r="G1513" s="42"/>
      <c r="H1513" s="42"/>
      <c r="I1513" s="42"/>
      <c r="J1513" s="42"/>
      <c r="K1513" s="42">
        <f t="shared" si="23"/>
        <v>1900</v>
      </c>
    </row>
    <row r="1514" spans="1:11" ht="18" customHeight="1" x14ac:dyDescent="0.25">
      <c r="A1514" s="40"/>
      <c r="B1514" s="40"/>
      <c r="C1514" s="40"/>
      <c r="D1514" s="40"/>
      <c r="E1514" s="41"/>
      <c r="F1514" s="41"/>
      <c r="G1514" s="40"/>
      <c r="H1514" s="40"/>
      <c r="I1514" s="40"/>
      <c r="J1514" s="40"/>
      <c r="K1514" s="40">
        <f t="shared" si="23"/>
        <v>1900</v>
      </c>
    </row>
    <row r="1515" spans="1:11" ht="18" customHeight="1" x14ac:dyDescent="0.25">
      <c r="A1515" s="42"/>
      <c r="B1515" s="42"/>
      <c r="C1515" s="42"/>
      <c r="D1515" s="42"/>
      <c r="E1515" s="43"/>
      <c r="F1515" s="43"/>
      <c r="G1515" s="42"/>
      <c r="H1515" s="42"/>
      <c r="I1515" s="42"/>
      <c r="J1515" s="42"/>
      <c r="K1515" s="42">
        <f t="shared" si="23"/>
        <v>1900</v>
      </c>
    </row>
    <row r="1516" spans="1:11" ht="18" customHeight="1" x14ac:dyDescent="0.25">
      <c r="A1516" s="40"/>
      <c r="B1516" s="40"/>
      <c r="C1516" s="40"/>
      <c r="D1516" s="40"/>
      <c r="E1516" s="41"/>
      <c r="F1516" s="41"/>
      <c r="G1516" s="40"/>
      <c r="H1516" s="40"/>
      <c r="I1516" s="40"/>
      <c r="J1516" s="40"/>
      <c r="K1516" s="40">
        <f t="shared" si="23"/>
        <v>1900</v>
      </c>
    </row>
    <row r="1517" spans="1:11" ht="18" customHeight="1" x14ac:dyDescent="0.25">
      <c r="A1517" s="42"/>
      <c r="B1517" s="42"/>
      <c r="C1517" s="42"/>
      <c r="D1517" s="42"/>
      <c r="E1517" s="43"/>
      <c r="F1517" s="43"/>
      <c r="G1517" s="42"/>
      <c r="H1517" s="42"/>
      <c r="I1517" s="42"/>
      <c r="J1517" s="42"/>
      <c r="K1517" s="42">
        <f t="shared" si="23"/>
        <v>1900</v>
      </c>
    </row>
    <row r="1518" spans="1:11" ht="18" customHeight="1" x14ac:dyDescent="0.25">
      <c r="A1518" s="40"/>
      <c r="B1518" s="40"/>
      <c r="C1518" s="40"/>
      <c r="D1518" s="40"/>
      <c r="E1518" s="41"/>
      <c r="F1518" s="41"/>
      <c r="G1518" s="40"/>
      <c r="H1518" s="40"/>
      <c r="I1518" s="40"/>
      <c r="J1518" s="40"/>
      <c r="K1518" s="40">
        <f t="shared" si="23"/>
        <v>1900</v>
      </c>
    </row>
    <row r="1519" spans="1:11" ht="18" customHeight="1" x14ac:dyDescent="0.25">
      <c r="A1519" s="42"/>
      <c r="B1519" s="42"/>
      <c r="C1519" s="42"/>
      <c r="D1519" s="42"/>
      <c r="E1519" s="43"/>
      <c r="F1519" s="43"/>
      <c r="G1519" s="42"/>
      <c r="H1519" s="42"/>
      <c r="I1519" s="42"/>
      <c r="J1519" s="42"/>
      <c r="K1519" s="42">
        <f t="shared" si="23"/>
        <v>1900</v>
      </c>
    </row>
    <row r="1520" spans="1:11" ht="18" customHeight="1" x14ac:dyDescent="0.25">
      <c r="A1520" s="40"/>
      <c r="B1520" s="40"/>
      <c r="C1520" s="40"/>
      <c r="D1520" s="40"/>
      <c r="E1520" s="41"/>
      <c r="F1520" s="41"/>
      <c r="G1520" s="40"/>
      <c r="H1520" s="40"/>
      <c r="I1520" s="40"/>
      <c r="J1520" s="40"/>
      <c r="K1520" s="40">
        <f t="shared" si="23"/>
        <v>1900</v>
      </c>
    </row>
    <row r="1521" spans="1:11" ht="18" customHeight="1" x14ac:dyDescent="0.25">
      <c r="A1521" s="42"/>
      <c r="B1521" s="42"/>
      <c r="C1521" s="42"/>
      <c r="D1521" s="42"/>
      <c r="E1521" s="43"/>
      <c r="F1521" s="43"/>
      <c r="G1521" s="42"/>
      <c r="H1521" s="42"/>
      <c r="I1521" s="42"/>
      <c r="J1521" s="42"/>
      <c r="K1521" s="42">
        <f t="shared" si="23"/>
        <v>1900</v>
      </c>
    </row>
    <row r="1522" spans="1:11" ht="18" customHeight="1" x14ac:dyDescent="0.25">
      <c r="A1522" s="40"/>
      <c r="B1522" s="40"/>
      <c r="C1522" s="40"/>
      <c r="D1522" s="40"/>
      <c r="E1522" s="41"/>
      <c r="F1522" s="41"/>
      <c r="G1522" s="40"/>
      <c r="H1522" s="40"/>
      <c r="I1522" s="40"/>
      <c r="J1522" s="40"/>
      <c r="K1522" s="40">
        <f t="shared" si="23"/>
        <v>1900</v>
      </c>
    </row>
    <row r="1523" spans="1:11" ht="18" customHeight="1" x14ac:dyDescent="0.25">
      <c r="A1523" s="42"/>
      <c r="B1523" s="42"/>
      <c r="C1523" s="42"/>
      <c r="D1523" s="42"/>
      <c r="E1523" s="43"/>
      <c r="F1523" s="43"/>
      <c r="G1523" s="42"/>
      <c r="H1523" s="42"/>
      <c r="I1523" s="42"/>
      <c r="J1523" s="42"/>
      <c r="K1523" s="42">
        <f t="shared" si="23"/>
        <v>1900</v>
      </c>
    </row>
    <row r="1524" spans="1:11" ht="18" customHeight="1" x14ac:dyDescent="0.25">
      <c r="A1524" s="40"/>
      <c r="B1524" s="40"/>
      <c r="C1524" s="40"/>
      <c r="D1524" s="40"/>
      <c r="E1524" s="41"/>
      <c r="F1524" s="41"/>
      <c r="G1524" s="40"/>
      <c r="H1524" s="40"/>
      <c r="I1524" s="40"/>
      <c r="J1524" s="40"/>
      <c r="K1524" s="40">
        <f t="shared" si="23"/>
        <v>1900</v>
      </c>
    </row>
    <row r="1525" spans="1:11" ht="18" customHeight="1" x14ac:dyDescent="0.25">
      <c r="A1525" s="42"/>
      <c r="B1525" s="42"/>
      <c r="C1525" s="42"/>
      <c r="D1525" s="42"/>
      <c r="E1525" s="43"/>
      <c r="F1525" s="43"/>
      <c r="G1525" s="42"/>
      <c r="H1525" s="42"/>
      <c r="I1525" s="42"/>
      <c r="J1525" s="42"/>
      <c r="K1525" s="42">
        <f t="shared" si="23"/>
        <v>1900</v>
      </c>
    </row>
    <row r="1526" spans="1:11" ht="18" customHeight="1" x14ac:dyDescent="0.25">
      <c r="A1526" s="40"/>
      <c r="B1526" s="40"/>
      <c r="C1526" s="40"/>
      <c r="D1526" s="40"/>
      <c r="E1526" s="41"/>
      <c r="F1526" s="41"/>
      <c r="G1526" s="40"/>
      <c r="H1526" s="40"/>
      <c r="I1526" s="40"/>
      <c r="J1526" s="40"/>
      <c r="K1526" s="40">
        <f t="shared" si="23"/>
        <v>1900</v>
      </c>
    </row>
    <row r="1527" spans="1:11" ht="18" customHeight="1" x14ac:dyDescent="0.25">
      <c r="A1527" s="42"/>
      <c r="B1527" s="42"/>
      <c r="C1527" s="42"/>
      <c r="D1527" s="42"/>
      <c r="E1527" s="43"/>
      <c r="F1527" s="43"/>
      <c r="G1527" s="42"/>
      <c r="H1527" s="42"/>
      <c r="I1527" s="42"/>
      <c r="J1527" s="42"/>
      <c r="K1527" s="42">
        <f t="shared" si="23"/>
        <v>1900</v>
      </c>
    </row>
    <row r="1528" spans="1:11" ht="18" customHeight="1" x14ac:dyDescent="0.25">
      <c r="A1528" s="40"/>
      <c r="B1528" s="40"/>
      <c r="C1528" s="40"/>
      <c r="D1528" s="40"/>
      <c r="E1528" s="41"/>
      <c r="F1528" s="41"/>
      <c r="G1528" s="40"/>
      <c r="H1528" s="40"/>
      <c r="I1528" s="40"/>
      <c r="J1528" s="40"/>
      <c r="K1528" s="40">
        <f t="shared" si="23"/>
        <v>1900</v>
      </c>
    </row>
    <row r="1529" spans="1:11" ht="18" customHeight="1" x14ac:dyDescent="0.25">
      <c r="A1529" s="42"/>
      <c r="B1529" s="42"/>
      <c r="C1529" s="42"/>
      <c r="D1529" s="42"/>
      <c r="E1529" s="43"/>
      <c r="F1529" s="43"/>
      <c r="G1529" s="42"/>
      <c r="H1529" s="42"/>
      <c r="I1529" s="42"/>
      <c r="J1529" s="42"/>
      <c r="K1529" s="42">
        <f t="shared" si="23"/>
        <v>1900</v>
      </c>
    </row>
    <row r="1530" spans="1:11" ht="18" customHeight="1" x14ac:dyDescent="0.25">
      <c r="A1530" s="40"/>
      <c r="B1530" s="40"/>
      <c r="C1530" s="40"/>
      <c r="D1530" s="40"/>
      <c r="E1530" s="41"/>
      <c r="F1530" s="41"/>
      <c r="G1530" s="40"/>
      <c r="H1530" s="40"/>
      <c r="I1530" s="40"/>
      <c r="J1530" s="40"/>
      <c r="K1530" s="40">
        <f t="shared" si="23"/>
        <v>1900</v>
      </c>
    </row>
    <row r="1531" spans="1:11" ht="18" customHeight="1" x14ac:dyDescent="0.25">
      <c r="A1531" s="42"/>
      <c r="B1531" s="42"/>
      <c r="C1531" s="42"/>
      <c r="D1531" s="42"/>
      <c r="E1531" s="43"/>
      <c r="F1531" s="43"/>
      <c r="G1531" s="42"/>
      <c r="H1531" s="42"/>
      <c r="I1531" s="42"/>
      <c r="J1531" s="42"/>
      <c r="K1531" s="42">
        <f t="shared" si="23"/>
        <v>1900</v>
      </c>
    </row>
    <row r="1532" spans="1:11" ht="18" customHeight="1" x14ac:dyDescent="0.25">
      <c r="A1532" s="40"/>
      <c r="B1532" s="40"/>
      <c r="C1532" s="40"/>
      <c r="D1532" s="40"/>
      <c r="E1532" s="41"/>
      <c r="F1532" s="41"/>
      <c r="G1532" s="40"/>
      <c r="H1532" s="40"/>
      <c r="I1532" s="40"/>
      <c r="J1532" s="40"/>
      <c r="K1532" s="40">
        <f t="shared" si="23"/>
        <v>1900</v>
      </c>
    </row>
    <row r="1533" spans="1:11" ht="18" customHeight="1" x14ac:dyDescent="0.25">
      <c r="A1533" s="42"/>
      <c r="B1533" s="42"/>
      <c r="C1533" s="42"/>
      <c r="D1533" s="42"/>
      <c r="E1533" s="43"/>
      <c r="F1533" s="43"/>
      <c r="G1533" s="42"/>
      <c r="H1533" s="42"/>
      <c r="I1533" s="42"/>
      <c r="J1533" s="42"/>
      <c r="K1533" s="42">
        <f t="shared" si="23"/>
        <v>1900</v>
      </c>
    </row>
    <row r="1534" spans="1:11" ht="18" customHeight="1" x14ac:dyDescent="0.25">
      <c r="A1534" s="40"/>
      <c r="B1534" s="40"/>
      <c r="C1534" s="40"/>
      <c r="D1534" s="40"/>
      <c r="E1534" s="41"/>
      <c r="F1534" s="41"/>
      <c r="G1534" s="40"/>
      <c r="H1534" s="40"/>
      <c r="I1534" s="40"/>
      <c r="J1534" s="40"/>
      <c r="K1534" s="40">
        <f t="shared" si="23"/>
        <v>1900</v>
      </c>
    </row>
    <row r="1535" spans="1:11" ht="18" customHeight="1" x14ac:dyDescent="0.25">
      <c r="A1535" s="42"/>
      <c r="B1535" s="42"/>
      <c r="C1535" s="42"/>
      <c r="D1535" s="42"/>
      <c r="E1535" s="43"/>
      <c r="F1535" s="43"/>
      <c r="G1535" s="42"/>
      <c r="H1535" s="42"/>
      <c r="I1535" s="42"/>
      <c r="J1535" s="42"/>
      <c r="K1535" s="42">
        <f t="shared" si="23"/>
        <v>1900</v>
      </c>
    </row>
    <row r="1536" spans="1:11" ht="18" customHeight="1" x14ac:dyDescent="0.25">
      <c r="A1536" s="40"/>
      <c r="B1536" s="40"/>
      <c r="C1536" s="40"/>
      <c r="D1536" s="40"/>
      <c r="E1536" s="41"/>
      <c r="F1536" s="41"/>
      <c r="G1536" s="40"/>
      <c r="H1536" s="40"/>
      <c r="I1536" s="40"/>
      <c r="J1536" s="40"/>
      <c r="K1536" s="40">
        <f t="shared" si="23"/>
        <v>1900</v>
      </c>
    </row>
    <row r="1537" spans="1:11" ht="18" customHeight="1" x14ac:dyDescent="0.25">
      <c r="A1537" s="42"/>
      <c r="B1537" s="42"/>
      <c r="C1537" s="42"/>
      <c r="D1537" s="42"/>
      <c r="E1537" s="43"/>
      <c r="F1537" s="43"/>
      <c r="G1537" s="42"/>
      <c r="H1537" s="42"/>
      <c r="I1537" s="42"/>
      <c r="J1537" s="42"/>
      <c r="K1537" s="42">
        <f t="shared" si="23"/>
        <v>1900</v>
      </c>
    </row>
    <row r="1538" spans="1:11" ht="18" customHeight="1" x14ac:dyDescent="0.25">
      <c r="A1538" s="40"/>
      <c r="B1538" s="40"/>
      <c r="C1538" s="40"/>
      <c r="D1538" s="40"/>
      <c r="E1538" s="41"/>
      <c r="F1538" s="41"/>
      <c r="G1538" s="40"/>
      <c r="H1538" s="40"/>
      <c r="I1538" s="40"/>
      <c r="J1538" s="40"/>
      <c r="K1538" s="40">
        <f t="shared" si="23"/>
        <v>1900</v>
      </c>
    </row>
    <row r="1539" spans="1:11" ht="18" customHeight="1" x14ac:dyDescent="0.25">
      <c r="A1539" s="42"/>
      <c r="B1539" s="42"/>
      <c r="C1539" s="42"/>
      <c r="D1539" s="42"/>
      <c r="E1539" s="43"/>
      <c r="F1539" s="43"/>
      <c r="G1539" s="42"/>
      <c r="H1539" s="42"/>
      <c r="I1539" s="42"/>
      <c r="J1539" s="42"/>
      <c r="K1539" s="42">
        <f t="shared" si="23"/>
        <v>1900</v>
      </c>
    </row>
    <row r="1540" spans="1:11" ht="18" customHeight="1" x14ac:dyDescent="0.25">
      <c r="A1540" s="40"/>
      <c r="B1540" s="40"/>
      <c r="C1540" s="40"/>
      <c r="D1540" s="40"/>
      <c r="E1540" s="41"/>
      <c r="F1540" s="41"/>
      <c r="G1540" s="40"/>
      <c r="H1540" s="40"/>
      <c r="I1540" s="40"/>
      <c r="J1540" s="40"/>
      <c r="K1540" s="40">
        <f t="shared" ref="K1540:K1603" si="24">IFERROR(YEAR(D1540),"")</f>
        <v>1900</v>
      </c>
    </row>
    <row r="1541" spans="1:11" ht="18" customHeight="1" x14ac:dyDescent="0.25">
      <c r="A1541" s="42"/>
      <c r="B1541" s="42"/>
      <c r="C1541" s="42"/>
      <c r="D1541" s="42"/>
      <c r="E1541" s="43"/>
      <c r="F1541" s="43"/>
      <c r="G1541" s="42"/>
      <c r="H1541" s="42"/>
      <c r="I1541" s="42"/>
      <c r="J1541" s="42"/>
      <c r="K1541" s="42">
        <f t="shared" si="24"/>
        <v>1900</v>
      </c>
    </row>
    <row r="1542" spans="1:11" ht="18" customHeight="1" x14ac:dyDescent="0.25">
      <c r="A1542" s="40"/>
      <c r="B1542" s="40"/>
      <c r="C1542" s="40"/>
      <c r="D1542" s="40"/>
      <c r="E1542" s="41"/>
      <c r="F1542" s="41"/>
      <c r="G1542" s="40"/>
      <c r="H1542" s="40"/>
      <c r="I1542" s="40"/>
      <c r="J1542" s="40"/>
      <c r="K1542" s="40">
        <f t="shared" si="24"/>
        <v>1900</v>
      </c>
    </row>
    <row r="1543" spans="1:11" ht="18" customHeight="1" x14ac:dyDescent="0.25">
      <c r="A1543" s="42"/>
      <c r="B1543" s="42"/>
      <c r="C1543" s="42"/>
      <c r="D1543" s="42"/>
      <c r="E1543" s="43"/>
      <c r="F1543" s="43"/>
      <c r="G1543" s="42"/>
      <c r="H1543" s="42"/>
      <c r="I1543" s="42"/>
      <c r="J1543" s="42"/>
      <c r="K1543" s="42">
        <f t="shared" si="24"/>
        <v>1900</v>
      </c>
    </row>
    <row r="1544" spans="1:11" ht="18" customHeight="1" x14ac:dyDescent="0.25">
      <c r="A1544" s="40"/>
      <c r="B1544" s="40"/>
      <c r="C1544" s="40"/>
      <c r="D1544" s="40"/>
      <c r="E1544" s="41"/>
      <c r="F1544" s="41"/>
      <c r="G1544" s="40"/>
      <c r="H1544" s="40"/>
      <c r="I1544" s="40"/>
      <c r="J1544" s="40"/>
      <c r="K1544" s="40">
        <f t="shared" si="24"/>
        <v>1900</v>
      </c>
    </row>
    <row r="1545" spans="1:11" ht="18" customHeight="1" x14ac:dyDescent="0.25">
      <c r="A1545" s="42"/>
      <c r="B1545" s="42"/>
      <c r="C1545" s="42"/>
      <c r="D1545" s="42"/>
      <c r="E1545" s="43"/>
      <c r="F1545" s="43"/>
      <c r="G1545" s="42"/>
      <c r="H1545" s="42"/>
      <c r="I1545" s="42"/>
      <c r="J1545" s="42"/>
      <c r="K1545" s="42">
        <f t="shared" si="24"/>
        <v>1900</v>
      </c>
    </row>
    <row r="1546" spans="1:11" ht="18" customHeight="1" x14ac:dyDescent="0.25">
      <c r="A1546" s="40"/>
      <c r="B1546" s="40"/>
      <c r="C1546" s="40"/>
      <c r="D1546" s="40"/>
      <c r="E1546" s="41"/>
      <c r="F1546" s="41"/>
      <c r="G1546" s="40"/>
      <c r="H1546" s="40"/>
      <c r="I1546" s="40"/>
      <c r="J1546" s="40"/>
      <c r="K1546" s="40">
        <f t="shared" si="24"/>
        <v>1900</v>
      </c>
    </row>
    <row r="1547" spans="1:11" ht="18" customHeight="1" x14ac:dyDescent="0.25">
      <c r="A1547" s="42"/>
      <c r="B1547" s="42"/>
      <c r="C1547" s="42"/>
      <c r="D1547" s="42"/>
      <c r="E1547" s="43"/>
      <c r="F1547" s="43"/>
      <c r="G1547" s="42"/>
      <c r="H1547" s="42"/>
      <c r="I1547" s="42"/>
      <c r="J1547" s="42"/>
      <c r="K1547" s="42">
        <f t="shared" si="24"/>
        <v>1900</v>
      </c>
    </row>
    <row r="1548" spans="1:11" ht="18" customHeight="1" x14ac:dyDescent="0.25">
      <c r="A1548" s="40"/>
      <c r="B1548" s="40"/>
      <c r="C1548" s="40"/>
      <c r="D1548" s="40"/>
      <c r="E1548" s="41"/>
      <c r="F1548" s="41"/>
      <c r="G1548" s="40"/>
      <c r="H1548" s="40"/>
      <c r="I1548" s="40"/>
      <c r="J1548" s="40"/>
      <c r="K1548" s="40">
        <f t="shared" si="24"/>
        <v>1900</v>
      </c>
    </row>
    <row r="1549" spans="1:11" ht="18" customHeight="1" x14ac:dyDescent="0.25">
      <c r="A1549" s="42"/>
      <c r="B1549" s="42"/>
      <c r="C1549" s="42"/>
      <c r="D1549" s="42"/>
      <c r="E1549" s="43"/>
      <c r="F1549" s="43"/>
      <c r="G1549" s="42"/>
      <c r="H1549" s="42"/>
      <c r="I1549" s="42"/>
      <c r="J1549" s="42"/>
      <c r="K1549" s="42">
        <f t="shared" si="24"/>
        <v>1900</v>
      </c>
    </row>
    <row r="1550" spans="1:11" ht="18" customHeight="1" x14ac:dyDescent="0.25">
      <c r="A1550" s="40"/>
      <c r="B1550" s="40"/>
      <c r="C1550" s="40"/>
      <c r="D1550" s="40"/>
      <c r="E1550" s="41"/>
      <c r="F1550" s="41"/>
      <c r="G1550" s="40"/>
      <c r="H1550" s="40"/>
      <c r="I1550" s="40"/>
      <c r="J1550" s="40"/>
      <c r="K1550" s="40">
        <f t="shared" si="24"/>
        <v>1900</v>
      </c>
    </row>
    <row r="1551" spans="1:11" ht="18" customHeight="1" x14ac:dyDescent="0.25">
      <c r="A1551" s="42"/>
      <c r="B1551" s="42"/>
      <c r="C1551" s="42"/>
      <c r="D1551" s="42"/>
      <c r="E1551" s="43"/>
      <c r="F1551" s="43"/>
      <c r="G1551" s="42"/>
      <c r="H1551" s="42"/>
      <c r="I1551" s="42"/>
      <c r="J1551" s="42"/>
      <c r="K1551" s="42">
        <f t="shared" si="24"/>
        <v>1900</v>
      </c>
    </row>
    <row r="1552" spans="1:11" ht="18" customHeight="1" x14ac:dyDescent="0.25">
      <c r="A1552" s="40"/>
      <c r="B1552" s="40"/>
      <c r="C1552" s="40"/>
      <c r="D1552" s="40"/>
      <c r="E1552" s="41"/>
      <c r="F1552" s="41"/>
      <c r="G1552" s="40"/>
      <c r="H1552" s="40"/>
      <c r="I1552" s="40"/>
      <c r="J1552" s="40"/>
      <c r="K1552" s="40">
        <f t="shared" si="24"/>
        <v>1900</v>
      </c>
    </row>
    <row r="1553" spans="1:11" ht="18" customHeight="1" x14ac:dyDescent="0.25">
      <c r="A1553" s="42"/>
      <c r="B1553" s="42"/>
      <c r="C1553" s="42"/>
      <c r="D1553" s="42"/>
      <c r="E1553" s="43"/>
      <c r="F1553" s="43"/>
      <c r="G1553" s="42"/>
      <c r="H1553" s="42"/>
      <c r="I1553" s="42"/>
      <c r="J1553" s="42"/>
      <c r="K1553" s="42">
        <f t="shared" si="24"/>
        <v>1900</v>
      </c>
    </row>
    <row r="1554" spans="1:11" ht="18" customHeight="1" x14ac:dyDescent="0.25">
      <c r="A1554" s="40"/>
      <c r="B1554" s="40"/>
      <c r="C1554" s="40"/>
      <c r="D1554" s="40"/>
      <c r="E1554" s="41"/>
      <c r="F1554" s="41"/>
      <c r="G1554" s="40"/>
      <c r="H1554" s="40"/>
      <c r="I1554" s="40"/>
      <c r="J1554" s="40"/>
      <c r="K1554" s="40">
        <f t="shared" si="24"/>
        <v>1900</v>
      </c>
    </row>
    <row r="1555" spans="1:11" ht="18" customHeight="1" x14ac:dyDescent="0.25">
      <c r="A1555" s="42"/>
      <c r="B1555" s="42"/>
      <c r="C1555" s="42"/>
      <c r="D1555" s="42"/>
      <c r="E1555" s="43"/>
      <c r="F1555" s="43"/>
      <c r="G1555" s="42"/>
      <c r="H1555" s="42"/>
      <c r="I1555" s="42"/>
      <c r="J1555" s="42"/>
      <c r="K1555" s="42">
        <f t="shared" si="24"/>
        <v>1900</v>
      </c>
    </row>
    <row r="1556" spans="1:11" ht="18" customHeight="1" x14ac:dyDescent="0.25">
      <c r="A1556" s="40"/>
      <c r="B1556" s="40"/>
      <c r="C1556" s="40"/>
      <c r="D1556" s="40"/>
      <c r="E1556" s="41"/>
      <c r="F1556" s="41"/>
      <c r="G1556" s="40"/>
      <c r="H1556" s="40"/>
      <c r="I1556" s="40"/>
      <c r="J1556" s="40"/>
      <c r="K1556" s="40">
        <f t="shared" si="24"/>
        <v>1900</v>
      </c>
    </row>
    <row r="1557" spans="1:11" ht="18" customHeight="1" x14ac:dyDescent="0.25">
      <c r="A1557" s="42"/>
      <c r="B1557" s="42"/>
      <c r="C1557" s="42"/>
      <c r="D1557" s="42"/>
      <c r="E1557" s="43"/>
      <c r="F1557" s="43"/>
      <c r="G1557" s="42"/>
      <c r="H1557" s="42"/>
      <c r="I1557" s="42"/>
      <c r="J1557" s="42"/>
      <c r="K1557" s="42">
        <f t="shared" si="24"/>
        <v>1900</v>
      </c>
    </row>
    <row r="1558" spans="1:11" ht="18" customHeight="1" x14ac:dyDescent="0.25">
      <c r="A1558" s="40"/>
      <c r="B1558" s="40"/>
      <c r="C1558" s="40"/>
      <c r="D1558" s="40"/>
      <c r="E1558" s="41"/>
      <c r="F1558" s="41"/>
      <c r="G1558" s="40"/>
      <c r="H1558" s="40"/>
      <c r="I1558" s="40"/>
      <c r="J1558" s="40"/>
      <c r="K1558" s="40">
        <f t="shared" si="24"/>
        <v>1900</v>
      </c>
    </row>
    <row r="1559" spans="1:11" ht="18" customHeight="1" x14ac:dyDescent="0.25">
      <c r="A1559" s="42"/>
      <c r="B1559" s="42"/>
      <c r="C1559" s="42"/>
      <c r="D1559" s="42"/>
      <c r="E1559" s="43"/>
      <c r="F1559" s="43"/>
      <c r="G1559" s="42"/>
      <c r="H1559" s="42"/>
      <c r="I1559" s="42"/>
      <c r="J1559" s="42"/>
      <c r="K1559" s="42">
        <f t="shared" si="24"/>
        <v>1900</v>
      </c>
    </row>
    <row r="1560" spans="1:11" ht="18" customHeight="1" x14ac:dyDescent="0.25">
      <c r="A1560" s="40"/>
      <c r="B1560" s="40"/>
      <c r="C1560" s="40"/>
      <c r="D1560" s="40"/>
      <c r="E1560" s="41"/>
      <c r="F1560" s="41"/>
      <c r="G1560" s="40"/>
      <c r="H1560" s="40"/>
      <c r="I1560" s="40"/>
      <c r="J1560" s="40"/>
      <c r="K1560" s="40">
        <f t="shared" si="24"/>
        <v>1900</v>
      </c>
    </row>
    <row r="1561" spans="1:11" ht="18" customHeight="1" x14ac:dyDescent="0.25">
      <c r="A1561" s="42"/>
      <c r="B1561" s="42"/>
      <c r="C1561" s="42"/>
      <c r="D1561" s="42"/>
      <c r="E1561" s="43"/>
      <c r="F1561" s="43"/>
      <c r="G1561" s="42"/>
      <c r="H1561" s="42"/>
      <c r="I1561" s="42"/>
      <c r="J1561" s="42"/>
      <c r="K1561" s="42">
        <f t="shared" si="24"/>
        <v>1900</v>
      </c>
    </row>
    <row r="1562" spans="1:11" ht="18" customHeight="1" x14ac:dyDescent="0.25">
      <c r="A1562" s="40"/>
      <c r="B1562" s="40"/>
      <c r="C1562" s="40"/>
      <c r="D1562" s="40"/>
      <c r="E1562" s="41"/>
      <c r="F1562" s="41"/>
      <c r="G1562" s="40"/>
      <c r="H1562" s="40"/>
      <c r="I1562" s="40"/>
      <c r="J1562" s="40"/>
      <c r="K1562" s="40">
        <f t="shared" si="24"/>
        <v>1900</v>
      </c>
    </row>
    <row r="1563" spans="1:11" ht="18" customHeight="1" x14ac:dyDescent="0.25">
      <c r="A1563" s="42"/>
      <c r="B1563" s="42"/>
      <c r="C1563" s="42"/>
      <c r="D1563" s="42"/>
      <c r="E1563" s="43"/>
      <c r="F1563" s="43"/>
      <c r="G1563" s="42"/>
      <c r="H1563" s="42"/>
      <c r="I1563" s="42"/>
      <c r="J1563" s="42"/>
      <c r="K1563" s="42">
        <f t="shared" si="24"/>
        <v>1900</v>
      </c>
    </row>
    <row r="1564" spans="1:11" ht="18" customHeight="1" x14ac:dyDescent="0.25">
      <c r="A1564" s="40"/>
      <c r="B1564" s="40"/>
      <c r="C1564" s="40"/>
      <c r="D1564" s="40"/>
      <c r="E1564" s="41"/>
      <c r="F1564" s="41"/>
      <c r="G1564" s="40"/>
      <c r="H1564" s="40"/>
      <c r="I1564" s="40"/>
      <c r="J1564" s="40"/>
      <c r="K1564" s="40">
        <f t="shared" si="24"/>
        <v>1900</v>
      </c>
    </row>
    <row r="1565" spans="1:11" ht="18" customHeight="1" x14ac:dyDescent="0.25">
      <c r="A1565" s="42"/>
      <c r="B1565" s="42"/>
      <c r="C1565" s="42"/>
      <c r="D1565" s="42"/>
      <c r="E1565" s="43"/>
      <c r="F1565" s="43"/>
      <c r="G1565" s="42"/>
      <c r="H1565" s="42"/>
      <c r="I1565" s="42"/>
      <c r="J1565" s="42"/>
      <c r="K1565" s="42">
        <f t="shared" si="24"/>
        <v>1900</v>
      </c>
    </row>
    <row r="1566" spans="1:11" ht="18" customHeight="1" x14ac:dyDescent="0.25">
      <c r="A1566" s="40"/>
      <c r="B1566" s="40"/>
      <c r="C1566" s="40"/>
      <c r="D1566" s="40"/>
      <c r="E1566" s="41"/>
      <c r="F1566" s="41"/>
      <c r="G1566" s="40"/>
      <c r="H1566" s="40"/>
      <c r="I1566" s="40"/>
      <c r="J1566" s="40"/>
      <c r="K1566" s="40">
        <f t="shared" si="24"/>
        <v>1900</v>
      </c>
    </row>
    <row r="1567" spans="1:11" ht="18" customHeight="1" x14ac:dyDescent="0.25">
      <c r="A1567" s="42"/>
      <c r="B1567" s="42"/>
      <c r="C1567" s="42"/>
      <c r="D1567" s="42"/>
      <c r="E1567" s="43"/>
      <c r="F1567" s="43"/>
      <c r="G1567" s="42"/>
      <c r="H1567" s="42"/>
      <c r="I1567" s="42"/>
      <c r="J1567" s="42"/>
      <c r="K1567" s="42">
        <f t="shared" si="24"/>
        <v>1900</v>
      </c>
    </row>
    <row r="1568" spans="1:11" ht="18" customHeight="1" x14ac:dyDescent="0.25">
      <c r="A1568" s="40"/>
      <c r="B1568" s="40"/>
      <c r="C1568" s="40"/>
      <c r="D1568" s="40"/>
      <c r="E1568" s="41"/>
      <c r="F1568" s="41"/>
      <c r="G1568" s="40"/>
      <c r="H1568" s="40"/>
      <c r="I1568" s="40"/>
      <c r="J1568" s="40"/>
      <c r="K1568" s="40">
        <f t="shared" si="24"/>
        <v>1900</v>
      </c>
    </row>
    <row r="1569" spans="1:11" ht="18" customHeight="1" x14ac:dyDescent="0.25">
      <c r="A1569" s="42"/>
      <c r="B1569" s="42"/>
      <c r="C1569" s="42"/>
      <c r="D1569" s="42"/>
      <c r="E1569" s="43"/>
      <c r="F1569" s="43"/>
      <c r="G1569" s="42"/>
      <c r="H1569" s="42"/>
      <c r="I1569" s="42"/>
      <c r="J1569" s="42"/>
      <c r="K1569" s="42">
        <f t="shared" si="24"/>
        <v>1900</v>
      </c>
    </row>
    <row r="1570" spans="1:11" ht="18" customHeight="1" x14ac:dyDescent="0.25">
      <c r="A1570" s="40"/>
      <c r="B1570" s="40"/>
      <c r="C1570" s="40"/>
      <c r="D1570" s="40"/>
      <c r="E1570" s="41"/>
      <c r="F1570" s="41"/>
      <c r="G1570" s="40"/>
      <c r="H1570" s="40"/>
      <c r="I1570" s="40"/>
      <c r="J1570" s="40"/>
      <c r="K1570" s="40">
        <f t="shared" si="24"/>
        <v>1900</v>
      </c>
    </row>
    <row r="1571" spans="1:11" ht="18" customHeight="1" x14ac:dyDescent="0.25">
      <c r="A1571" s="42"/>
      <c r="B1571" s="42"/>
      <c r="C1571" s="42"/>
      <c r="D1571" s="42"/>
      <c r="E1571" s="43"/>
      <c r="F1571" s="43"/>
      <c r="G1571" s="42"/>
      <c r="H1571" s="42"/>
      <c r="I1571" s="42"/>
      <c r="J1571" s="42"/>
      <c r="K1571" s="42">
        <f t="shared" si="24"/>
        <v>1900</v>
      </c>
    </row>
    <row r="1572" spans="1:11" ht="18" customHeight="1" x14ac:dyDescent="0.25">
      <c r="A1572" s="40"/>
      <c r="B1572" s="40"/>
      <c r="C1572" s="40"/>
      <c r="D1572" s="40"/>
      <c r="E1572" s="41"/>
      <c r="F1572" s="41"/>
      <c r="G1572" s="40"/>
      <c r="H1572" s="40"/>
      <c r="I1572" s="40"/>
      <c r="J1572" s="40"/>
      <c r="K1572" s="40">
        <f t="shared" si="24"/>
        <v>1900</v>
      </c>
    </row>
    <row r="1573" spans="1:11" ht="18" customHeight="1" x14ac:dyDescent="0.25">
      <c r="A1573" s="42"/>
      <c r="B1573" s="42"/>
      <c r="C1573" s="42"/>
      <c r="D1573" s="42"/>
      <c r="E1573" s="43"/>
      <c r="F1573" s="43"/>
      <c r="G1573" s="42"/>
      <c r="H1573" s="42"/>
      <c r="I1573" s="42"/>
      <c r="J1573" s="42"/>
      <c r="K1573" s="42">
        <f t="shared" si="24"/>
        <v>1900</v>
      </c>
    </row>
    <row r="1574" spans="1:11" ht="18" customHeight="1" x14ac:dyDescent="0.25">
      <c r="A1574" s="40"/>
      <c r="B1574" s="40"/>
      <c r="C1574" s="40"/>
      <c r="D1574" s="40"/>
      <c r="E1574" s="41"/>
      <c r="F1574" s="41"/>
      <c r="G1574" s="40"/>
      <c r="H1574" s="40"/>
      <c r="I1574" s="40"/>
      <c r="J1574" s="40"/>
      <c r="K1574" s="40">
        <f t="shared" si="24"/>
        <v>1900</v>
      </c>
    </row>
    <row r="1575" spans="1:11" ht="18" customHeight="1" x14ac:dyDescent="0.25">
      <c r="A1575" s="42"/>
      <c r="B1575" s="42"/>
      <c r="C1575" s="42"/>
      <c r="D1575" s="42"/>
      <c r="E1575" s="43"/>
      <c r="F1575" s="43"/>
      <c r="G1575" s="42"/>
      <c r="H1575" s="42"/>
      <c r="I1575" s="42"/>
      <c r="J1575" s="42"/>
      <c r="K1575" s="42">
        <f t="shared" si="24"/>
        <v>1900</v>
      </c>
    </row>
    <row r="1576" spans="1:11" ht="18" customHeight="1" x14ac:dyDescent="0.25">
      <c r="A1576" s="40"/>
      <c r="B1576" s="40"/>
      <c r="C1576" s="40"/>
      <c r="D1576" s="40"/>
      <c r="E1576" s="41"/>
      <c r="F1576" s="41"/>
      <c r="G1576" s="40"/>
      <c r="H1576" s="40"/>
      <c r="I1576" s="40"/>
      <c r="J1576" s="40"/>
      <c r="K1576" s="40">
        <f t="shared" si="24"/>
        <v>1900</v>
      </c>
    </row>
    <row r="1577" spans="1:11" ht="18" customHeight="1" x14ac:dyDescent="0.25">
      <c r="A1577" s="42"/>
      <c r="B1577" s="42"/>
      <c r="C1577" s="42"/>
      <c r="D1577" s="42"/>
      <c r="E1577" s="43"/>
      <c r="F1577" s="43"/>
      <c r="G1577" s="42"/>
      <c r="H1577" s="42"/>
      <c r="I1577" s="42"/>
      <c r="J1577" s="42"/>
      <c r="K1577" s="42">
        <f t="shared" si="24"/>
        <v>1900</v>
      </c>
    </row>
    <row r="1578" spans="1:11" ht="18" customHeight="1" x14ac:dyDescent="0.25">
      <c r="A1578" s="40"/>
      <c r="B1578" s="40"/>
      <c r="C1578" s="40"/>
      <c r="D1578" s="40"/>
      <c r="E1578" s="41"/>
      <c r="F1578" s="41"/>
      <c r="G1578" s="40"/>
      <c r="H1578" s="40"/>
      <c r="I1578" s="40"/>
      <c r="J1578" s="40"/>
      <c r="K1578" s="40">
        <f t="shared" si="24"/>
        <v>1900</v>
      </c>
    </row>
    <row r="1579" spans="1:11" ht="18" customHeight="1" x14ac:dyDescent="0.25">
      <c r="A1579" s="42"/>
      <c r="B1579" s="42"/>
      <c r="C1579" s="42"/>
      <c r="D1579" s="42"/>
      <c r="E1579" s="43"/>
      <c r="F1579" s="43"/>
      <c r="G1579" s="42"/>
      <c r="H1579" s="42"/>
      <c r="I1579" s="42"/>
      <c r="J1579" s="42"/>
      <c r="K1579" s="42">
        <f t="shared" si="24"/>
        <v>1900</v>
      </c>
    </row>
    <row r="1580" spans="1:11" ht="18" customHeight="1" x14ac:dyDescent="0.25">
      <c r="A1580" s="40"/>
      <c r="B1580" s="40"/>
      <c r="C1580" s="40"/>
      <c r="D1580" s="40"/>
      <c r="E1580" s="41"/>
      <c r="F1580" s="41"/>
      <c r="G1580" s="40"/>
      <c r="H1580" s="40"/>
      <c r="I1580" s="40"/>
      <c r="J1580" s="40"/>
      <c r="K1580" s="40">
        <f t="shared" si="24"/>
        <v>1900</v>
      </c>
    </row>
    <row r="1581" spans="1:11" ht="18" customHeight="1" x14ac:dyDescent="0.25">
      <c r="A1581" s="42"/>
      <c r="B1581" s="42"/>
      <c r="C1581" s="42"/>
      <c r="D1581" s="42"/>
      <c r="E1581" s="43"/>
      <c r="F1581" s="43"/>
      <c r="G1581" s="42"/>
      <c r="H1581" s="42"/>
      <c r="I1581" s="42"/>
      <c r="J1581" s="42"/>
      <c r="K1581" s="42">
        <f t="shared" si="24"/>
        <v>1900</v>
      </c>
    </row>
    <row r="1582" spans="1:11" ht="18" customHeight="1" x14ac:dyDescent="0.25">
      <c r="A1582" s="40"/>
      <c r="B1582" s="40"/>
      <c r="C1582" s="40"/>
      <c r="D1582" s="40"/>
      <c r="E1582" s="41"/>
      <c r="F1582" s="41"/>
      <c r="G1582" s="40"/>
      <c r="H1582" s="40"/>
      <c r="I1582" s="40"/>
      <c r="J1582" s="40"/>
      <c r="K1582" s="40">
        <f t="shared" si="24"/>
        <v>1900</v>
      </c>
    </row>
    <row r="1583" spans="1:11" ht="18" customHeight="1" x14ac:dyDescent="0.25">
      <c r="A1583" s="42"/>
      <c r="B1583" s="42"/>
      <c r="C1583" s="42"/>
      <c r="D1583" s="42"/>
      <c r="E1583" s="43"/>
      <c r="F1583" s="43"/>
      <c r="G1583" s="42"/>
      <c r="H1583" s="42"/>
      <c r="I1583" s="42"/>
      <c r="J1583" s="42"/>
      <c r="K1583" s="42">
        <f t="shared" si="24"/>
        <v>1900</v>
      </c>
    </row>
    <row r="1584" spans="1:11" ht="18" customHeight="1" x14ac:dyDescent="0.25">
      <c r="A1584" s="40"/>
      <c r="B1584" s="40"/>
      <c r="C1584" s="40"/>
      <c r="D1584" s="40"/>
      <c r="E1584" s="41"/>
      <c r="F1584" s="41"/>
      <c r="G1584" s="40"/>
      <c r="H1584" s="40"/>
      <c r="I1584" s="40"/>
      <c r="J1584" s="40"/>
      <c r="K1584" s="40">
        <f t="shared" si="24"/>
        <v>1900</v>
      </c>
    </row>
    <row r="1585" spans="1:11" ht="18" customHeight="1" x14ac:dyDescent="0.25">
      <c r="A1585" s="42"/>
      <c r="B1585" s="42"/>
      <c r="C1585" s="42"/>
      <c r="D1585" s="42"/>
      <c r="E1585" s="43"/>
      <c r="F1585" s="43"/>
      <c r="G1585" s="42"/>
      <c r="H1585" s="42"/>
      <c r="I1585" s="42"/>
      <c r="J1585" s="42"/>
      <c r="K1585" s="42">
        <f t="shared" si="24"/>
        <v>1900</v>
      </c>
    </row>
    <row r="1586" spans="1:11" ht="18" customHeight="1" x14ac:dyDescent="0.25">
      <c r="A1586" s="40"/>
      <c r="B1586" s="40"/>
      <c r="C1586" s="40"/>
      <c r="D1586" s="40"/>
      <c r="E1586" s="41"/>
      <c r="F1586" s="41"/>
      <c r="G1586" s="40"/>
      <c r="H1586" s="40"/>
      <c r="I1586" s="40"/>
      <c r="J1586" s="40"/>
      <c r="K1586" s="40">
        <f t="shared" si="24"/>
        <v>1900</v>
      </c>
    </row>
    <row r="1587" spans="1:11" ht="18" customHeight="1" x14ac:dyDescent="0.25">
      <c r="A1587" s="42"/>
      <c r="B1587" s="42"/>
      <c r="C1587" s="42"/>
      <c r="D1587" s="42"/>
      <c r="E1587" s="43"/>
      <c r="F1587" s="43"/>
      <c r="G1587" s="42"/>
      <c r="H1587" s="42"/>
      <c r="I1587" s="42"/>
      <c r="J1587" s="42"/>
      <c r="K1587" s="42">
        <f t="shared" si="24"/>
        <v>1900</v>
      </c>
    </row>
    <row r="1588" spans="1:11" ht="18" customHeight="1" x14ac:dyDescent="0.25">
      <c r="A1588" s="40"/>
      <c r="B1588" s="40"/>
      <c r="C1588" s="40"/>
      <c r="D1588" s="40"/>
      <c r="E1588" s="41"/>
      <c r="F1588" s="41"/>
      <c r="G1588" s="40"/>
      <c r="H1588" s="40"/>
      <c r="I1588" s="40"/>
      <c r="J1588" s="40"/>
      <c r="K1588" s="40">
        <f t="shared" si="24"/>
        <v>1900</v>
      </c>
    </row>
    <row r="1589" spans="1:11" ht="18" customHeight="1" x14ac:dyDescent="0.25">
      <c r="A1589" s="42"/>
      <c r="B1589" s="42"/>
      <c r="C1589" s="42"/>
      <c r="D1589" s="42"/>
      <c r="E1589" s="43"/>
      <c r="F1589" s="43"/>
      <c r="G1589" s="42"/>
      <c r="H1589" s="42"/>
      <c r="I1589" s="42"/>
      <c r="J1589" s="42"/>
      <c r="K1589" s="42">
        <f t="shared" si="24"/>
        <v>1900</v>
      </c>
    </row>
    <row r="1590" spans="1:11" ht="18" customHeight="1" x14ac:dyDescent="0.25">
      <c r="A1590" s="40"/>
      <c r="B1590" s="40"/>
      <c r="C1590" s="40"/>
      <c r="D1590" s="40"/>
      <c r="E1590" s="41"/>
      <c r="F1590" s="41"/>
      <c r="G1590" s="40"/>
      <c r="H1590" s="40"/>
      <c r="I1590" s="40"/>
      <c r="J1590" s="40"/>
      <c r="K1590" s="40">
        <f t="shared" si="24"/>
        <v>1900</v>
      </c>
    </row>
    <row r="1591" spans="1:11" ht="18" customHeight="1" x14ac:dyDescent="0.25">
      <c r="A1591" s="42"/>
      <c r="B1591" s="42"/>
      <c r="C1591" s="42"/>
      <c r="D1591" s="42"/>
      <c r="E1591" s="43"/>
      <c r="F1591" s="43"/>
      <c r="G1591" s="42"/>
      <c r="H1591" s="42"/>
      <c r="I1591" s="42"/>
      <c r="J1591" s="42"/>
      <c r="K1591" s="42">
        <f t="shared" si="24"/>
        <v>1900</v>
      </c>
    </row>
    <row r="1592" spans="1:11" ht="18" customHeight="1" x14ac:dyDescent="0.25">
      <c r="A1592" s="40"/>
      <c r="B1592" s="40"/>
      <c r="C1592" s="40"/>
      <c r="D1592" s="40"/>
      <c r="E1592" s="41"/>
      <c r="F1592" s="41"/>
      <c r="G1592" s="40"/>
      <c r="H1592" s="40"/>
      <c r="I1592" s="40"/>
      <c r="J1592" s="40"/>
      <c r="K1592" s="40">
        <f t="shared" si="24"/>
        <v>1900</v>
      </c>
    </row>
    <row r="1593" spans="1:11" ht="18" customHeight="1" x14ac:dyDescent="0.25">
      <c r="A1593" s="42"/>
      <c r="B1593" s="42"/>
      <c r="C1593" s="42"/>
      <c r="D1593" s="42"/>
      <c r="E1593" s="43"/>
      <c r="F1593" s="43"/>
      <c r="G1593" s="42"/>
      <c r="H1593" s="42"/>
      <c r="I1593" s="42"/>
      <c r="J1593" s="42"/>
      <c r="K1593" s="42">
        <f t="shared" si="24"/>
        <v>1900</v>
      </c>
    </row>
    <row r="1594" spans="1:11" ht="18" customHeight="1" x14ac:dyDescent="0.25">
      <c r="A1594" s="40"/>
      <c r="B1594" s="40"/>
      <c r="C1594" s="40"/>
      <c r="D1594" s="40"/>
      <c r="E1594" s="41"/>
      <c r="F1594" s="41"/>
      <c r="G1594" s="40"/>
      <c r="H1594" s="40"/>
      <c r="I1594" s="40"/>
      <c r="J1594" s="40"/>
      <c r="K1594" s="40">
        <f t="shared" si="24"/>
        <v>1900</v>
      </c>
    </row>
    <row r="1595" spans="1:11" ht="18" customHeight="1" x14ac:dyDescent="0.25">
      <c r="A1595" s="42"/>
      <c r="B1595" s="42"/>
      <c r="C1595" s="42"/>
      <c r="D1595" s="42"/>
      <c r="E1595" s="43"/>
      <c r="F1595" s="43"/>
      <c r="G1595" s="42"/>
      <c r="H1595" s="42"/>
      <c r="I1595" s="42"/>
      <c r="J1595" s="42"/>
      <c r="K1595" s="42">
        <f t="shared" si="24"/>
        <v>1900</v>
      </c>
    </row>
    <row r="1596" spans="1:11" ht="18" customHeight="1" x14ac:dyDescent="0.25">
      <c r="A1596" s="40"/>
      <c r="B1596" s="40"/>
      <c r="C1596" s="40"/>
      <c r="D1596" s="40"/>
      <c r="E1596" s="41"/>
      <c r="F1596" s="41"/>
      <c r="G1596" s="40"/>
      <c r="H1596" s="40"/>
      <c r="I1596" s="40"/>
      <c r="J1596" s="40"/>
      <c r="K1596" s="40">
        <f t="shared" si="24"/>
        <v>1900</v>
      </c>
    </row>
    <row r="1597" spans="1:11" ht="18" customHeight="1" x14ac:dyDescent="0.25">
      <c r="A1597" s="42"/>
      <c r="B1597" s="42"/>
      <c r="C1597" s="42"/>
      <c r="D1597" s="42"/>
      <c r="E1597" s="43"/>
      <c r="F1597" s="43"/>
      <c r="G1597" s="42"/>
      <c r="H1597" s="42"/>
      <c r="I1597" s="42"/>
      <c r="J1597" s="42"/>
      <c r="K1597" s="42">
        <f t="shared" si="24"/>
        <v>1900</v>
      </c>
    </row>
    <row r="1598" spans="1:11" ht="18" customHeight="1" x14ac:dyDescent="0.25">
      <c r="A1598" s="40"/>
      <c r="B1598" s="40"/>
      <c r="C1598" s="40"/>
      <c r="D1598" s="40"/>
      <c r="E1598" s="41"/>
      <c r="F1598" s="41"/>
      <c r="G1598" s="40"/>
      <c r="H1598" s="40"/>
      <c r="I1598" s="40"/>
      <c r="J1598" s="40"/>
      <c r="K1598" s="40">
        <f t="shared" si="24"/>
        <v>1900</v>
      </c>
    </row>
    <row r="1599" spans="1:11" ht="18" customHeight="1" x14ac:dyDescent="0.25">
      <c r="A1599" s="42"/>
      <c r="B1599" s="42"/>
      <c r="C1599" s="42"/>
      <c r="D1599" s="42"/>
      <c r="E1599" s="43"/>
      <c r="F1599" s="43"/>
      <c r="G1599" s="42"/>
      <c r="H1599" s="42"/>
      <c r="I1599" s="42"/>
      <c r="J1599" s="42"/>
      <c r="K1599" s="42">
        <f t="shared" si="24"/>
        <v>1900</v>
      </c>
    </row>
    <row r="1600" spans="1:11" ht="18" customHeight="1" x14ac:dyDescent="0.25">
      <c r="A1600" s="40"/>
      <c r="B1600" s="40"/>
      <c r="C1600" s="40"/>
      <c r="D1600" s="40"/>
      <c r="E1600" s="41"/>
      <c r="F1600" s="41"/>
      <c r="G1600" s="40"/>
      <c r="H1600" s="40"/>
      <c r="I1600" s="40"/>
      <c r="J1600" s="40"/>
      <c r="K1600" s="40">
        <f t="shared" si="24"/>
        <v>1900</v>
      </c>
    </row>
    <row r="1601" spans="1:11" ht="18" customHeight="1" x14ac:dyDescent="0.25">
      <c r="A1601" s="42"/>
      <c r="B1601" s="42"/>
      <c r="C1601" s="42"/>
      <c r="D1601" s="42"/>
      <c r="E1601" s="43"/>
      <c r="F1601" s="43"/>
      <c r="G1601" s="42"/>
      <c r="H1601" s="42"/>
      <c r="I1601" s="42"/>
      <c r="J1601" s="42"/>
      <c r="K1601" s="42">
        <f t="shared" si="24"/>
        <v>1900</v>
      </c>
    </row>
    <row r="1602" spans="1:11" ht="18" customHeight="1" x14ac:dyDescent="0.25">
      <c r="A1602" s="40"/>
      <c r="B1602" s="40"/>
      <c r="C1602" s="40"/>
      <c r="D1602" s="40"/>
      <c r="E1602" s="41"/>
      <c r="F1602" s="41"/>
      <c r="G1602" s="40"/>
      <c r="H1602" s="40"/>
      <c r="I1602" s="40"/>
      <c r="J1602" s="40"/>
      <c r="K1602" s="40">
        <f t="shared" si="24"/>
        <v>1900</v>
      </c>
    </row>
    <row r="1603" spans="1:11" ht="18" customHeight="1" x14ac:dyDescent="0.25">
      <c r="A1603" s="42"/>
      <c r="B1603" s="42"/>
      <c r="C1603" s="42"/>
      <c r="D1603" s="42"/>
      <c r="E1603" s="43"/>
      <c r="F1603" s="43"/>
      <c r="G1603" s="42"/>
      <c r="H1603" s="42"/>
      <c r="I1603" s="42"/>
      <c r="J1603" s="42"/>
      <c r="K1603" s="42">
        <f t="shared" si="24"/>
        <v>1900</v>
      </c>
    </row>
    <row r="1604" spans="1:11" ht="18" customHeight="1" x14ac:dyDescent="0.25">
      <c r="A1604" s="40"/>
      <c r="B1604" s="40"/>
      <c r="C1604" s="40"/>
      <c r="D1604" s="40"/>
      <c r="E1604" s="41"/>
      <c r="F1604" s="41"/>
      <c r="G1604" s="40"/>
      <c r="H1604" s="40"/>
      <c r="I1604" s="40"/>
      <c r="J1604" s="40"/>
      <c r="K1604" s="40">
        <f t="shared" ref="K1604:K1667" si="25">IFERROR(YEAR(D1604),"")</f>
        <v>1900</v>
      </c>
    </row>
    <row r="1605" spans="1:11" ht="18" customHeight="1" x14ac:dyDescent="0.25">
      <c r="A1605" s="42"/>
      <c r="B1605" s="42"/>
      <c r="C1605" s="42"/>
      <c r="D1605" s="42"/>
      <c r="E1605" s="43"/>
      <c r="F1605" s="43"/>
      <c r="G1605" s="42"/>
      <c r="H1605" s="42"/>
      <c r="I1605" s="42"/>
      <c r="J1605" s="42"/>
      <c r="K1605" s="42">
        <f t="shared" si="25"/>
        <v>1900</v>
      </c>
    </row>
    <row r="1606" spans="1:11" ht="18" customHeight="1" x14ac:dyDescent="0.25">
      <c r="A1606" s="40"/>
      <c r="B1606" s="40"/>
      <c r="C1606" s="40"/>
      <c r="D1606" s="40"/>
      <c r="E1606" s="41"/>
      <c r="F1606" s="41"/>
      <c r="G1606" s="40"/>
      <c r="H1606" s="40"/>
      <c r="I1606" s="40"/>
      <c r="J1606" s="40"/>
      <c r="K1606" s="40">
        <f t="shared" si="25"/>
        <v>1900</v>
      </c>
    </row>
    <row r="1607" spans="1:11" ht="18" customHeight="1" x14ac:dyDescent="0.25">
      <c r="A1607" s="42"/>
      <c r="B1607" s="42"/>
      <c r="C1607" s="42"/>
      <c r="D1607" s="42"/>
      <c r="E1607" s="43"/>
      <c r="F1607" s="43"/>
      <c r="G1607" s="42"/>
      <c r="H1607" s="42"/>
      <c r="I1607" s="42"/>
      <c r="J1607" s="42"/>
      <c r="K1607" s="42">
        <f t="shared" si="25"/>
        <v>1900</v>
      </c>
    </row>
    <row r="1608" spans="1:11" ht="18" customHeight="1" x14ac:dyDescent="0.25">
      <c r="A1608" s="40"/>
      <c r="B1608" s="40"/>
      <c r="C1608" s="40"/>
      <c r="D1608" s="40"/>
      <c r="E1608" s="41"/>
      <c r="F1608" s="41"/>
      <c r="G1608" s="40"/>
      <c r="H1608" s="40"/>
      <c r="I1608" s="40"/>
      <c r="J1608" s="40"/>
      <c r="K1608" s="40">
        <f t="shared" si="25"/>
        <v>1900</v>
      </c>
    </row>
    <row r="1609" spans="1:11" ht="18" customHeight="1" x14ac:dyDescent="0.25">
      <c r="A1609" s="42"/>
      <c r="B1609" s="42"/>
      <c r="C1609" s="42"/>
      <c r="D1609" s="42"/>
      <c r="E1609" s="43"/>
      <c r="F1609" s="43"/>
      <c r="G1609" s="42"/>
      <c r="H1609" s="42"/>
      <c r="I1609" s="42"/>
      <c r="J1609" s="42"/>
      <c r="K1609" s="42">
        <f t="shared" si="25"/>
        <v>1900</v>
      </c>
    </row>
    <row r="1610" spans="1:11" ht="18" customHeight="1" x14ac:dyDescent="0.25">
      <c r="A1610" s="40"/>
      <c r="B1610" s="40"/>
      <c r="C1610" s="40"/>
      <c r="D1610" s="40"/>
      <c r="E1610" s="41"/>
      <c r="F1610" s="41"/>
      <c r="G1610" s="40"/>
      <c r="H1610" s="40"/>
      <c r="I1610" s="40"/>
      <c r="J1610" s="40"/>
      <c r="K1610" s="40">
        <f t="shared" si="25"/>
        <v>1900</v>
      </c>
    </row>
    <row r="1611" spans="1:11" ht="18" customHeight="1" x14ac:dyDescent="0.25">
      <c r="A1611" s="42"/>
      <c r="B1611" s="42"/>
      <c r="C1611" s="42"/>
      <c r="D1611" s="42"/>
      <c r="E1611" s="43"/>
      <c r="F1611" s="43"/>
      <c r="G1611" s="42"/>
      <c r="H1611" s="42"/>
      <c r="I1611" s="42"/>
      <c r="J1611" s="42"/>
      <c r="K1611" s="42">
        <f t="shared" si="25"/>
        <v>1900</v>
      </c>
    </row>
    <row r="1612" spans="1:11" ht="18" customHeight="1" x14ac:dyDescent="0.25">
      <c r="A1612" s="40"/>
      <c r="B1612" s="40"/>
      <c r="C1612" s="40"/>
      <c r="D1612" s="40"/>
      <c r="E1612" s="41"/>
      <c r="F1612" s="41"/>
      <c r="G1612" s="40"/>
      <c r="H1612" s="40"/>
      <c r="I1612" s="40"/>
      <c r="J1612" s="40"/>
      <c r="K1612" s="40">
        <f t="shared" si="25"/>
        <v>1900</v>
      </c>
    </row>
    <row r="1613" spans="1:11" ht="18" customHeight="1" x14ac:dyDescent="0.25">
      <c r="A1613" s="42"/>
      <c r="B1613" s="42"/>
      <c r="C1613" s="42"/>
      <c r="D1613" s="42"/>
      <c r="E1613" s="43"/>
      <c r="F1613" s="43"/>
      <c r="G1613" s="42"/>
      <c r="H1613" s="42"/>
      <c r="I1613" s="42"/>
      <c r="J1613" s="42"/>
      <c r="K1613" s="42">
        <f t="shared" si="25"/>
        <v>1900</v>
      </c>
    </row>
    <row r="1614" spans="1:11" ht="18" customHeight="1" x14ac:dyDescent="0.25">
      <c r="A1614" s="40"/>
      <c r="B1614" s="40"/>
      <c r="C1614" s="40"/>
      <c r="D1614" s="40"/>
      <c r="E1614" s="41"/>
      <c r="F1614" s="41"/>
      <c r="G1614" s="40"/>
      <c r="H1614" s="40"/>
      <c r="I1614" s="40"/>
      <c r="J1614" s="40"/>
      <c r="K1614" s="40">
        <f t="shared" si="25"/>
        <v>1900</v>
      </c>
    </row>
    <row r="1615" spans="1:11" ht="18" customHeight="1" x14ac:dyDescent="0.25">
      <c r="A1615" s="42"/>
      <c r="B1615" s="42"/>
      <c r="C1615" s="42"/>
      <c r="D1615" s="42"/>
      <c r="E1615" s="43"/>
      <c r="F1615" s="43"/>
      <c r="G1615" s="42"/>
      <c r="H1615" s="42"/>
      <c r="I1615" s="42"/>
      <c r="J1615" s="42"/>
      <c r="K1615" s="42">
        <f t="shared" si="25"/>
        <v>1900</v>
      </c>
    </row>
    <row r="1616" spans="1:11" ht="18" customHeight="1" x14ac:dyDescent="0.25">
      <c r="A1616" s="40"/>
      <c r="B1616" s="40"/>
      <c r="C1616" s="40"/>
      <c r="D1616" s="40"/>
      <c r="E1616" s="41"/>
      <c r="F1616" s="41"/>
      <c r="G1616" s="40"/>
      <c r="H1616" s="40"/>
      <c r="I1616" s="40"/>
      <c r="J1616" s="40"/>
      <c r="K1616" s="40">
        <f t="shared" si="25"/>
        <v>1900</v>
      </c>
    </row>
    <row r="1617" spans="1:11" ht="18" customHeight="1" x14ac:dyDescent="0.25">
      <c r="A1617" s="42"/>
      <c r="B1617" s="42"/>
      <c r="C1617" s="42"/>
      <c r="D1617" s="42"/>
      <c r="E1617" s="43"/>
      <c r="F1617" s="43"/>
      <c r="G1617" s="42"/>
      <c r="H1617" s="42"/>
      <c r="I1617" s="42"/>
      <c r="J1617" s="42"/>
      <c r="K1617" s="42">
        <f t="shared" si="25"/>
        <v>1900</v>
      </c>
    </row>
    <row r="1618" spans="1:11" ht="18" customHeight="1" x14ac:dyDescent="0.25">
      <c r="A1618" s="40"/>
      <c r="B1618" s="40"/>
      <c r="C1618" s="40"/>
      <c r="D1618" s="40"/>
      <c r="E1618" s="41"/>
      <c r="F1618" s="41"/>
      <c r="G1618" s="40"/>
      <c r="H1618" s="40"/>
      <c r="I1618" s="40"/>
      <c r="J1618" s="40"/>
      <c r="K1618" s="40">
        <f t="shared" si="25"/>
        <v>1900</v>
      </c>
    </row>
    <row r="1619" spans="1:11" ht="18" customHeight="1" x14ac:dyDescent="0.25">
      <c r="A1619" s="42"/>
      <c r="B1619" s="42"/>
      <c r="C1619" s="42"/>
      <c r="D1619" s="42"/>
      <c r="E1619" s="43"/>
      <c r="F1619" s="43"/>
      <c r="G1619" s="42"/>
      <c r="H1619" s="42"/>
      <c r="I1619" s="42"/>
      <c r="J1619" s="42"/>
      <c r="K1619" s="42">
        <f t="shared" si="25"/>
        <v>1900</v>
      </c>
    </row>
    <row r="1620" spans="1:11" ht="18" customHeight="1" x14ac:dyDescent="0.25">
      <c r="A1620" s="40"/>
      <c r="B1620" s="40"/>
      <c r="C1620" s="40"/>
      <c r="D1620" s="40"/>
      <c r="E1620" s="41"/>
      <c r="F1620" s="41"/>
      <c r="G1620" s="40"/>
      <c r="H1620" s="40"/>
      <c r="I1620" s="40"/>
      <c r="J1620" s="40"/>
      <c r="K1620" s="40">
        <f t="shared" si="25"/>
        <v>1900</v>
      </c>
    </row>
    <row r="1621" spans="1:11" ht="18" customHeight="1" x14ac:dyDescent="0.25">
      <c r="A1621" s="42"/>
      <c r="B1621" s="42"/>
      <c r="C1621" s="42"/>
      <c r="D1621" s="42"/>
      <c r="E1621" s="43"/>
      <c r="F1621" s="43"/>
      <c r="G1621" s="42"/>
      <c r="H1621" s="42"/>
      <c r="I1621" s="42"/>
      <c r="J1621" s="42"/>
      <c r="K1621" s="42">
        <f t="shared" si="25"/>
        <v>1900</v>
      </c>
    </row>
    <row r="1622" spans="1:11" ht="18" customHeight="1" x14ac:dyDescent="0.25">
      <c r="A1622" s="40"/>
      <c r="B1622" s="40"/>
      <c r="C1622" s="40"/>
      <c r="D1622" s="40"/>
      <c r="E1622" s="41"/>
      <c r="F1622" s="41"/>
      <c r="G1622" s="40"/>
      <c r="H1622" s="40"/>
      <c r="I1622" s="40"/>
      <c r="J1622" s="40"/>
      <c r="K1622" s="40">
        <f t="shared" si="25"/>
        <v>1900</v>
      </c>
    </row>
    <row r="1623" spans="1:11" ht="18" customHeight="1" x14ac:dyDescent="0.25">
      <c r="A1623" s="42"/>
      <c r="B1623" s="42"/>
      <c r="C1623" s="42"/>
      <c r="D1623" s="42"/>
      <c r="E1623" s="43"/>
      <c r="F1623" s="43"/>
      <c r="G1623" s="42"/>
      <c r="H1623" s="42"/>
      <c r="I1623" s="42"/>
      <c r="J1623" s="42"/>
      <c r="K1623" s="42">
        <f t="shared" si="25"/>
        <v>1900</v>
      </c>
    </row>
    <row r="1624" spans="1:11" ht="18" customHeight="1" x14ac:dyDescent="0.25">
      <c r="A1624" s="40"/>
      <c r="B1624" s="40"/>
      <c r="C1624" s="40"/>
      <c r="D1624" s="40"/>
      <c r="E1624" s="41"/>
      <c r="F1624" s="41"/>
      <c r="G1624" s="40"/>
      <c r="H1624" s="40"/>
      <c r="I1624" s="40"/>
      <c r="J1624" s="40"/>
      <c r="K1624" s="40">
        <f t="shared" si="25"/>
        <v>1900</v>
      </c>
    </row>
    <row r="1625" spans="1:11" ht="18" customHeight="1" x14ac:dyDescent="0.25">
      <c r="A1625" s="42"/>
      <c r="B1625" s="42"/>
      <c r="C1625" s="42"/>
      <c r="D1625" s="42"/>
      <c r="E1625" s="43"/>
      <c r="F1625" s="43"/>
      <c r="G1625" s="42"/>
      <c r="H1625" s="42"/>
      <c r="I1625" s="42"/>
      <c r="J1625" s="42"/>
      <c r="K1625" s="42">
        <f t="shared" si="25"/>
        <v>1900</v>
      </c>
    </row>
    <row r="1626" spans="1:11" ht="18" customHeight="1" x14ac:dyDescent="0.25">
      <c r="A1626" s="40"/>
      <c r="B1626" s="40"/>
      <c r="C1626" s="40"/>
      <c r="D1626" s="40"/>
      <c r="E1626" s="41"/>
      <c r="F1626" s="41"/>
      <c r="G1626" s="40"/>
      <c r="H1626" s="40"/>
      <c r="I1626" s="40"/>
      <c r="J1626" s="40"/>
      <c r="K1626" s="40">
        <f t="shared" si="25"/>
        <v>1900</v>
      </c>
    </row>
    <row r="1627" spans="1:11" ht="18" customHeight="1" x14ac:dyDescent="0.25">
      <c r="A1627" s="42"/>
      <c r="B1627" s="42"/>
      <c r="C1627" s="42"/>
      <c r="D1627" s="42"/>
      <c r="E1627" s="43"/>
      <c r="F1627" s="43"/>
      <c r="G1627" s="42"/>
      <c r="H1627" s="42"/>
      <c r="I1627" s="42"/>
      <c r="J1627" s="42"/>
      <c r="K1627" s="42">
        <f t="shared" si="25"/>
        <v>1900</v>
      </c>
    </row>
    <row r="1628" spans="1:11" ht="18" customHeight="1" x14ac:dyDescent="0.25">
      <c r="A1628" s="40"/>
      <c r="B1628" s="40"/>
      <c r="C1628" s="40"/>
      <c r="D1628" s="40"/>
      <c r="E1628" s="41"/>
      <c r="F1628" s="41"/>
      <c r="G1628" s="40"/>
      <c r="H1628" s="40"/>
      <c r="I1628" s="40"/>
      <c r="J1628" s="40"/>
      <c r="K1628" s="40">
        <f t="shared" si="25"/>
        <v>1900</v>
      </c>
    </row>
    <row r="1629" spans="1:11" ht="18" customHeight="1" x14ac:dyDescent="0.25">
      <c r="A1629" s="42"/>
      <c r="B1629" s="42"/>
      <c r="C1629" s="42"/>
      <c r="D1629" s="42"/>
      <c r="E1629" s="43"/>
      <c r="F1629" s="43"/>
      <c r="G1629" s="42"/>
      <c r="H1629" s="42"/>
      <c r="I1629" s="42"/>
      <c r="J1629" s="42"/>
      <c r="K1629" s="42">
        <f t="shared" si="25"/>
        <v>1900</v>
      </c>
    </row>
    <row r="1630" spans="1:11" ht="18" customHeight="1" x14ac:dyDescent="0.25">
      <c r="A1630" s="40"/>
      <c r="B1630" s="40"/>
      <c r="C1630" s="40"/>
      <c r="D1630" s="40"/>
      <c r="E1630" s="41"/>
      <c r="F1630" s="41"/>
      <c r="G1630" s="40"/>
      <c r="H1630" s="40"/>
      <c r="I1630" s="40"/>
      <c r="J1630" s="40"/>
      <c r="K1630" s="40">
        <f t="shared" si="25"/>
        <v>1900</v>
      </c>
    </row>
    <row r="1631" spans="1:11" ht="18" customHeight="1" x14ac:dyDescent="0.25">
      <c r="A1631" s="42"/>
      <c r="B1631" s="42"/>
      <c r="C1631" s="42"/>
      <c r="D1631" s="42"/>
      <c r="E1631" s="43"/>
      <c r="F1631" s="43"/>
      <c r="G1631" s="42"/>
      <c r="H1631" s="42"/>
      <c r="I1631" s="42"/>
      <c r="J1631" s="42"/>
      <c r="K1631" s="42">
        <f t="shared" si="25"/>
        <v>1900</v>
      </c>
    </row>
    <row r="1632" spans="1:11" ht="18" customHeight="1" x14ac:dyDescent="0.25">
      <c r="A1632" s="40"/>
      <c r="B1632" s="40"/>
      <c r="C1632" s="40"/>
      <c r="D1632" s="40"/>
      <c r="E1632" s="41"/>
      <c r="F1632" s="41"/>
      <c r="G1632" s="40"/>
      <c r="H1632" s="40"/>
      <c r="I1632" s="40"/>
      <c r="J1632" s="40"/>
      <c r="K1632" s="40">
        <f t="shared" si="25"/>
        <v>1900</v>
      </c>
    </row>
    <row r="1633" spans="1:11" ht="18" customHeight="1" x14ac:dyDescent="0.25">
      <c r="A1633" s="42"/>
      <c r="B1633" s="42"/>
      <c r="C1633" s="42"/>
      <c r="D1633" s="42"/>
      <c r="E1633" s="43"/>
      <c r="F1633" s="43"/>
      <c r="G1633" s="42"/>
      <c r="H1633" s="42"/>
      <c r="I1633" s="42"/>
      <c r="J1633" s="42"/>
      <c r="K1633" s="42">
        <f t="shared" si="25"/>
        <v>1900</v>
      </c>
    </row>
    <row r="1634" spans="1:11" ht="18" customHeight="1" x14ac:dyDescent="0.25">
      <c r="A1634" s="40"/>
      <c r="B1634" s="40"/>
      <c r="C1634" s="40"/>
      <c r="D1634" s="40"/>
      <c r="E1634" s="41"/>
      <c r="F1634" s="41"/>
      <c r="G1634" s="40"/>
      <c r="H1634" s="40"/>
      <c r="I1634" s="40"/>
      <c r="J1634" s="40"/>
      <c r="K1634" s="40">
        <f t="shared" si="25"/>
        <v>1900</v>
      </c>
    </row>
    <row r="1635" spans="1:11" ht="18" customHeight="1" x14ac:dyDescent="0.25">
      <c r="A1635" s="42"/>
      <c r="B1635" s="42"/>
      <c r="C1635" s="42"/>
      <c r="D1635" s="42"/>
      <c r="E1635" s="43"/>
      <c r="F1635" s="43"/>
      <c r="G1635" s="42"/>
      <c r="H1635" s="42"/>
      <c r="I1635" s="42"/>
      <c r="J1635" s="42"/>
      <c r="K1635" s="42">
        <f t="shared" si="25"/>
        <v>1900</v>
      </c>
    </row>
    <row r="1636" spans="1:11" ht="18" customHeight="1" x14ac:dyDescent="0.25">
      <c r="A1636" s="40"/>
      <c r="B1636" s="40"/>
      <c r="C1636" s="40"/>
      <c r="D1636" s="40"/>
      <c r="E1636" s="41"/>
      <c r="F1636" s="41"/>
      <c r="G1636" s="40"/>
      <c r="H1636" s="40"/>
      <c r="I1636" s="40"/>
      <c r="J1636" s="40"/>
      <c r="K1636" s="40">
        <f t="shared" si="25"/>
        <v>1900</v>
      </c>
    </row>
    <row r="1637" spans="1:11" ht="18" customHeight="1" x14ac:dyDescent="0.25">
      <c r="A1637" s="42"/>
      <c r="B1637" s="42"/>
      <c r="C1637" s="42"/>
      <c r="D1637" s="42"/>
      <c r="E1637" s="43"/>
      <c r="F1637" s="43"/>
      <c r="G1637" s="42"/>
      <c r="H1637" s="42"/>
      <c r="I1637" s="42"/>
      <c r="J1637" s="42"/>
      <c r="K1637" s="42">
        <f t="shared" si="25"/>
        <v>1900</v>
      </c>
    </row>
    <row r="1638" spans="1:11" ht="18" customHeight="1" x14ac:dyDescent="0.25">
      <c r="A1638" s="40"/>
      <c r="B1638" s="40"/>
      <c r="C1638" s="40"/>
      <c r="D1638" s="40"/>
      <c r="E1638" s="41"/>
      <c r="F1638" s="41"/>
      <c r="G1638" s="40"/>
      <c r="H1638" s="40"/>
      <c r="I1638" s="40"/>
      <c r="J1638" s="40"/>
      <c r="K1638" s="40">
        <f t="shared" si="25"/>
        <v>1900</v>
      </c>
    </row>
    <row r="1639" spans="1:11" ht="18" customHeight="1" x14ac:dyDescent="0.25">
      <c r="A1639" s="42"/>
      <c r="B1639" s="42"/>
      <c r="C1639" s="42"/>
      <c r="D1639" s="42"/>
      <c r="E1639" s="43"/>
      <c r="F1639" s="43"/>
      <c r="G1639" s="42"/>
      <c r="H1639" s="42"/>
      <c r="I1639" s="42"/>
      <c r="J1639" s="42"/>
      <c r="K1639" s="42">
        <f t="shared" si="25"/>
        <v>1900</v>
      </c>
    </row>
    <row r="1640" spans="1:11" ht="18" customHeight="1" x14ac:dyDescent="0.25">
      <c r="A1640" s="40"/>
      <c r="B1640" s="40"/>
      <c r="C1640" s="40"/>
      <c r="D1640" s="40"/>
      <c r="E1640" s="41"/>
      <c r="F1640" s="41"/>
      <c r="G1640" s="40"/>
      <c r="H1640" s="40"/>
      <c r="I1640" s="40"/>
      <c r="J1640" s="40"/>
      <c r="K1640" s="40">
        <f t="shared" si="25"/>
        <v>1900</v>
      </c>
    </row>
    <row r="1641" spans="1:11" ht="18" customHeight="1" x14ac:dyDescent="0.25">
      <c r="A1641" s="42"/>
      <c r="B1641" s="42"/>
      <c r="C1641" s="42"/>
      <c r="D1641" s="42"/>
      <c r="E1641" s="43"/>
      <c r="F1641" s="43"/>
      <c r="G1641" s="42"/>
      <c r="H1641" s="42"/>
      <c r="I1641" s="42"/>
      <c r="J1641" s="42"/>
      <c r="K1641" s="42">
        <f t="shared" si="25"/>
        <v>1900</v>
      </c>
    </row>
    <row r="1642" spans="1:11" ht="18" customHeight="1" x14ac:dyDescent="0.25">
      <c r="A1642" s="40"/>
      <c r="B1642" s="40"/>
      <c r="C1642" s="40"/>
      <c r="D1642" s="40"/>
      <c r="E1642" s="41"/>
      <c r="F1642" s="41"/>
      <c r="G1642" s="40"/>
      <c r="H1642" s="40"/>
      <c r="I1642" s="40"/>
      <c r="J1642" s="40"/>
      <c r="K1642" s="40">
        <f t="shared" si="25"/>
        <v>1900</v>
      </c>
    </row>
    <row r="1643" spans="1:11" ht="18" customHeight="1" x14ac:dyDescent="0.25">
      <c r="A1643" s="42"/>
      <c r="B1643" s="42"/>
      <c r="C1643" s="42"/>
      <c r="D1643" s="42"/>
      <c r="E1643" s="43"/>
      <c r="F1643" s="43"/>
      <c r="G1643" s="42"/>
      <c r="H1643" s="42"/>
      <c r="I1643" s="42"/>
      <c r="J1643" s="42"/>
      <c r="K1643" s="42">
        <f t="shared" si="25"/>
        <v>1900</v>
      </c>
    </row>
    <row r="1644" spans="1:11" ht="18" customHeight="1" x14ac:dyDescent="0.25">
      <c r="A1644" s="40"/>
      <c r="B1644" s="40"/>
      <c r="C1644" s="40"/>
      <c r="D1644" s="40"/>
      <c r="E1644" s="41"/>
      <c r="F1644" s="41"/>
      <c r="G1644" s="40"/>
      <c r="H1644" s="40"/>
      <c r="I1644" s="40"/>
      <c r="J1644" s="40"/>
      <c r="K1644" s="40">
        <f t="shared" si="25"/>
        <v>1900</v>
      </c>
    </row>
    <row r="1645" spans="1:11" ht="18" customHeight="1" x14ac:dyDescent="0.25">
      <c r="A1645" s="42"/>
      <c r="B1645" s="42"/>
      <c r="C1645" s="42"/>
      <c r="D1645" s="42"/>
      <c r="E1645" s="43"/>
      <c r="F1645" s="43"/>
      <c r="G1645" s="42"/>
      <c r="H1645" s="42"/>
      <c r="I1645" s="42"/>
      <c r="J1645" s="42"/>
      <c r="K1645" s="42">
        <f t="shared" si="25"/>
        <v>1900</v>
      </c>
    </row>
    <row r="1646" spans="1:11" ht="18" customHeight="1" x14ac:dyDescent="0.25">
      <c r="A1646" s="40"/>
      <c r="B1646" s="40"/>
      <c r="C1646" s="40"/>
      <c r="D1646" s="40"/>
      <c r="E1646" s="41"/>
      <c r="F1646" s="41"/>
      <c r="G1646" s="40"/>
      <c r="H1646" s="40"/>
      <c r="I1646" s="40"/>
      <c r="J1646" s="40"/>
      <c r="K1646" s="40">
        <f t="shared" si="25"/>
        <v>1900</v>
      </c>
    </row>
    <row r="1647" spans="1:11" ht="18" customHeight="1" x14ac:dyDescent="0.25">
      <c r="A1647" s="42"/>
      <c r="B1647" s="42"/>
      <c r="C1647" s="42"/>
      <c r="D1647" s="42"/>
      <c r="E1647" s="43"/>
      <c r="F1647" s="43"/>
      <c r="G1647" s="42"/>
      <c r="H1647" s="42"/>
      <c r="I1647" s="42"/>
      <c r="J1647" s="42"/>
      <c r="K1647" s="42">
        <f t="shared" si="25"/>
        <v>1900</v>
      </c>
    </row>
    <row r="1648" spans="1:11" ht="18" customHeight="1" x14ac:dyDescent="0.25">
      <c r="A1648" s="40"/>
      <c r="B1648" s="40"/>
      <c r="C1648" s="40"/>
      <c r="D1648" s="40"/>
      <c r="E1648" s="41"/>
      <c r="F1648" s="41"/>
      <c r="G1648" s="40"/>
      <c r="H1648" s="40"/>
      <c r="I1648" s="40"/>
      <c r="J1648" s="40"/>
      <c r="K1648" s="40">
        <f t="shared" si="25"/>
        <v>1900</v>
      </c>
    </row>
    <row r="1649" spans="1:11" ht="18" customHeight="1" x14ac:dyDescent="0.25">
      <c r="A1649" s="42"/>
      <c r="B1649" s="42"/>
      <c r="C1649" s="42"/>
      <c r="D1649" s="42"/>
      <c r="E1649" s="43"/>
      <c r="F1649" s="43"/>
      <c r="G1649" s="42"/>
      <c r="H1649" s="42"/>
      <c r="I1649" s="42"/>
      <c r="J1649" s="42"/>
      <c r="K1649" s="42">
        <f t="shared" si="25"/>
        <v>1900</v>
      </c>
    </row>
    <row r="1650" spans="1:11" ht="18" customHeight="1" x14ac:dyDescent="0.25">
      <c r="A1650" s="40"/>
      <c r="B1650" s="40"/>
      <c r="C1650" s="40"/>
      <c r="D1650" s="40"/>
      <c r="E1650" s="41"/>
      <c r="F1650" s="41"/>
      <c r="G1650" s="40"/>
      <c r="H1650" s="40"/>
      <c r="I1650" s="40"/>
      <c r="J1650" s="40"/>
      <c r="K1650" s="40">
        <f t="shared" si="25"/>
        <v>1900</v>
      </c>
    </row>
    <row r="1651" spans="1:11" ht="18" customHeight="1" x14ac:dyDescent="0.25">
      <c r="A1651" s="42"/>
      <c r="B1651" s="42"/>
      <c r="C1651" s="42"/>
      <c r="D1651" s="42"/>
      <c r="E1651" s="43"/>
      <c r="F1651" s="43"/>
      <c r="G1651" s="42"/>
      <c r="H1651" s="42"/>
      <c r="I1651" s="42"/>
      <c r="J1651" s="42"/>
      <c r="K1651" s="42">
        <f t="shared" si="25"/>
        <v>1900</v>
      </c>
    </row>
    <row r="1652" spans="1:11" ht="18" customHeight="1" x14ac:dyDescent="0.25">
      <c r="A1652" s="40"/>
      <c r="B1652" s="40"/>
      <c r="C1652" s="40"/>
      <c r="D1652" s="40"/>
      <c r="E1652" s="41"/>
      <c r="F1652" s="41"/>
      <c r="G1652" s="40"/>
      <c r="H1652" s="40"/>
      <c r="I1652" s="40"/>
      <c r="J1652" s="40"/>
      <c r="K1652" s="40">
        <f t="shared" si="25"/>
        <v>1900</v>
      </c>
    </row>
    <row r="1653" spans="1:11" ht="18" customHeight="1" x14ac:dyDescent="0.25">
      <c r="A1653" s="42"/>
      <c r="B1653" s="42"/>
      <c r="C1653" s="42"/>
      <c r="D1653" s="42"/>
      <c r="E1653" s="43"/>
      <c r="F1653" s="43"/>
      <c r="G1653" s="42"/>
      <c r="H1653" s="42"/>
      <c r="I1653" s="42"/>
      <c r="J1653" s="42"/>
      <c r="K1653" s="42">
        <f t="shared" si="25"/>
        <v>1900</v>
      </c>
    </row>
    <row r="1654" spans="1:11" ht="18" customHeight="1" x14ac:dyDescent="0.25">
      <c r="A1654" s="40"/>
      <c r="B1654" s="40"/>
      <c r="C1654" s="40"/>
      <c r="D1654" s="40"/>
      <c r="E1654" s="41"/>
      <c r="F1654" s="41"/>
      <c r="G1654" s="40"/>
      <c r="H1654" s="40"/>
      <c r="I1654" s="40"/>
      <c r="J1654" s="40"/>
      <c r="K1654" s="40">
        <f t="shared" si="25"/>
        <v>1900</v>
      </c>
    </row>
    <row r="1655" spans="1:11" ht="18" customHeight="1" x14ac:dyDescent="0.25">
      <c r="A1655" s="42"/>
      <c r="B1655" s="42"/>
      <c r="C1655" s="42"/>
      <c r="D1655" s="42"/>
      <c r="E1655" s="43"/>
      <c r="F1655" s="43"/>
      <c r="G1655" s="42"/>
      <c r="H1655" s="42"/>
      <c r="I1655" s="42"/>
      <c r="J1655" s="42"/>
      <c r="K1655" s="42">
        <f t="shared" si="25"/>
        <v>1900</v>
      </c>
    </row>
    <row r="1656" spans="1:11" ht="18" customHeight="1" x14ac:dyDescent="0.25">
      <c r="A1656" s="40"/>
      <c r="B1656" s="40"/>
      <c r="C1656" s="40"/>
      <c r="D1656" s="40"/>
      <c r="E1656" s="41"/>
      <c r="F1656" s="41"/>
      <c r="G1656" s="40"/>
      <c r="H1656" s="40"/>
      <c r="I1656" s="40"/>
      <c r="J1656" s="40"/>
      <c r="K1656" s="40">
        <f t="shared" si="25"/>
        <v>1900</v>
      </c>
    </row>
    <row r="1657" spans="1:11" ht="18" customHeight="1" x14ac:dyDescent="0.25">
      <c r="A1657" s="42"/>
      <c r="B1657" s="42"/>
      <c r="C1657" s="42"/>
      <c r="D1657" s="42"/>
      <c r="E1657" s="43"/>
      <c r="F1657" s="43"/>
      <c r="G1657" s="42"/>
      <c r="H1657" s="42"/>
      <c r="I1657" s="42"/>
      <c r="J1657" s="42"/>
      <c r="K1657" s="42">
        <f t="shared" si="25"/>
        <v>1900</v>
      </c>
    </row>
    <row r="1658" spans="1:11" ht="18" customHeight="1" x14ac:dyDescent="0.25">
      <c r="A1658" s="40"/>
      <c r="B1658" s="40"/>
      <c r="C1658" s="40"/>
      <c r="D1658" s="40"/>
      <c r="E1658" s="41"/>
      <c r="F1658" s="41"/>
      <c r="G1658" s="40"/>
      <c r="H1658" s="40"/>
      <c r="I1658" s="40"/>
      <c r="J1658" s="40"/>
      <c r="K1658" s="40">
        <f t="shared" si="25"/>
        <v>1900</v>
      </c>
    </row>
    <row r="1659" spans="1:11" ht="18" customHeight="1" x14ac:dyDescent="0.25">
      <c r="A1659" s="42"/>
      <c r="B1659" s="42"/>
      <c r="C1659" s="42"/>
      <c r="D1659" s="42"/>
      <c r="E1659" s="43"/>
      <c r="F1659" s="43"/>
      <c r="G1659" s="42"/>
      <c r="H1659" s="42"/>
      <c r="I1659" s="42"/>
      <c r="J1659" s="42"/>
      <c r="K1659" s="42">
        <f t="shared" si="25"/>
        <v>1900</v>
      </c>
    </row>
    <row r="1660" spans="1:11" ht="18" customHeight="1" x14ac:dyDescent="0.25">
      <c r="A1660" s="40"/>
      <c r="B1660" s="40"/>
      <c r="C1660" s="40"/>
      <c r="D1660" s="40"/>
      <c r="E1660" s="41"/>
      <c r="F1660" s="41"/>
      <c r="G1660" s="40"/>
      <c r="H1660" s="40"/>
      <c r="I1660" s="40"/>
      <c r="J1660" s="40"/>
      <c r="K1660" s="40">
        <f t="shared" si="25"/>
        <v>1900</v>
      </c>
    </row>
    <row r="1661" spans="1:11" ht="18" customHeight="1" x14ac:dyDescent="0.25">
      <c r="A1661" s="42"/>
      <c r="B1661" s="42"/>
      <c r="C1661" s="42"/>
      <c r="D1661" s="42"/>
      <c r="E1661" s="43"/>
      <c r="F1661" s="43"/>
      <c r="G1661" s="42"/>
      <c r="H1661" s="42"/>
      <c r="I1661" s="42"/>
      <c r="J1661" s="42"/>
      <c r="K1661" s="42">
        <f t="shared" si="25"/>
        <v>1900</v>
      </c>
    </row>
    <row r="1662" spans="1:11" ht="18" customHeight="1" x14ac:dyDescent="0.25">
      <c r="A1662" s="40"/>
      <c r="B1662" s="40"/>
      <c r="C1662" s="40"/>
      <c r="D1662" s="40"/>
      <c r="E1662" s="41"/>
      <c r="F1662" s="41"/>
      <c r="G1662" s="40"/>
      <c r="H1662" s="40"/>
      <c r="I1662" s="40"/>
      <c r="J1662" s="40"/>
      <c r="K1662" s="40">
        <f t="shared" si="25"/>
        <v>1900</v>
      </c>
    </row>
    <row r="1663" spans="1:11" ht="18" customHeight="1" x14ac:dyDescent="0.25">
      <c r="A1663" s="42"/>
      <c r="B1663" s="42"/>
      <c r="C1663" s="42"/>
      <c r="D1663" s="42"/>
      <c r="E1663" s="43"/>
      <c r="F1663" s="43"/>
      <c r="G1663" s="42"/>
      <c r="H1663" s="42"/>
      <c r="I1663" s="42"/>
      <c r="J1663" s="42"/>
      <c r="K1663" s="42">
        <f t="shared" si="25"/>
        <v>1900</v>
      </c>
    </row>
    <row r="1664" spans="1:11" ht="18" customHeight="1" x14ac:dyDescent="0.25">
      <c r="A1664" s="40"/>
      <c r="B1664" s="40"/>
      <c r="C1664" s="40"/>
      <c r="D1664" s="40"/>
      <c r="E1664" s="41"/>
      <c r="F1664" s="41"/>
      <c r="G1664" s="40"/>
      <c r="H1664" s="40"/>
      <c r="I1664" s="40"/>
      <c r="J1664" s="40"/>
      <c r="K1664" s="40">
        <f t="shared" si="25"/>
        <v>1900</v>
      </c>
    </row>
    <row r="1665" spans="1:11" ht="18" customHeight="1" x14ac:dyDescent="0.25">
      <c r="A1665" s="42"/>
      <c r="B1665" s="42"/>
      <c r="C1665" s="42"/>
      <c r="D1665" s="42"/>
      <c r="E1665" s="43"/>
      <c r="F1665" s="43"/>
      <c r="G1665" s="42"/>
      <c r="H1665" s="42"/>
      <c r="I1665" s="42"/>
      <c r="J1665" s="42"/>
      <c r="K1665" s="42">
        <f t="shared" si="25"/>
        <v>1900</v>
      </c>
    </row>
    <row r="1666" spans="1:11" ht="18" customHeight="1" x14ac:dyDescent="0.25">
      <c r="A1666" s="40"/>
      <c r="B1666" s="40"/>
      <c r="C1666" s="40"/>
      <c r="D1666" s="40"/>
      <c r="E1666" s="41"/>
      <c r="F1666" s="41"/>
      <c r="G1666" s="40"/>
      <c r="H1666" s="40"/>
      <c r="I1666" s="40"/>
      <c r="J1666" s="40"/>
      <c r="K1666" s="40">
        <f t="shared" si="25"/>
        <v>1900</v>
      </c>
    </row>
    <row r="1667" spans="1:11" ht="18" customHeight="1" x14ac:dyDescent="0.25">
      <c r="A1667" s="42"/>
      <c r="B1667" s="42"/>
      <c r="C1667" s="42"/>
      <c r="D1667" s="42"/>
      <c r="E1667" s="43"/>
      <c r="F1667" s="43"/>
      <c r="G1667" s="42"/>
      <c r="H1667" s="42"/>
      <c r="I1667" s="42"/>
      <c r="J1667" s="42"/>
      <c r="K1667" s="42">
        <f t="shared" si="25"/>
        <v>1900</v>
      </c>
    </row>
    <row r="1668" spans="1:11" ht="18" customHeight="1" x14ac:dyDescent="0.25">
      <c r="A1668" s="40"/>
      <c r="B1668" s="40"/>
      <c r="C1668" s="40"/>
      <c r="D1668" s="40"/>
      <c r="E1668" s="41"/>
      <c r="F1668" s="41"/>
      <c r="G1668" s="40"/>
      <c r="H1668" s="40"/>
      <c r="I1668" s="40"/>
      <c r="J1668" s="40"/>
      <c r="K1668" s="40">
        <f t="shared" ref="K1668:K1731" si="26">IFERROR(YEAR(D1668),"")</f>
        <v>1900</v>
      </c>
    </row>
    <row r="1669" spans="1:11" ht="18" customHeight="1" x14ac:dyDescent="0.25">
      <c r="A1669" s="42"/>
      <c r="B1669" s="42"/>
      <c r="C1669" s="42"/>
      <c r="D1669" s="42"/>
      <c r="E1669" s="43"/>
      <c r="F1669" s="43"/>
      <c r="G1669" s="42"/>
      <c r="H1669" s="42"/>
      <c r="I1669" s="42"/>
      <c r="J1669" s="42"/>
      <c r="K1669" s="42">
        <f t="shared" si="26"/>
        <v>1900</v>
      </c>
    </row>
    <row r="1670" spans="1:11" ht="18" customHeight="1" x14ac:dyDescent="0.25">
      <c r="A1670" s="40"/>
      <c r="B1670" s="40"/>
      <c r="C1670" s="40"/>
      <c r="D1670" s="40"/>
      <c r="E1670" s="41"/>
      <c r="F1670" s="41"/>
      <c r="G1670" s="40"/>
      <c r="H1670" s="40"/>
      <c r="I1670" s="40"/>
      <c r="J1670" s="40"/>
      <c r="K1670" s="40">
        <f t="shared" si="26"/>
        <v>1900</v>
      </c>
    </row>
    <row r="1671" spans="1:11" ht="18" customHeight="1" x14ac:dyDescent="0.25">
      <c r="A1671" s="42"/>
      <c r="B1671" s="42"/>
      <c r="C1671" s="42"/>
      <c r="D1671" s="42"/>
      <c r="E1671" s="43"/>
      <c r="F1671" s="43"/>
      <c r="G1671" s="42"/>
      <c r="H1671" s="42"/>
      <c r="I1671" s="42"/>
      <c r="J1671" s="42"/>
      <c r="K1671" s="42">
        <f t="shared" si="26"/>
        <v>1900</v>
      </c>
    </row>
    <row r="1672" spans="1:11" ht="18" customHeight="1" x14ac:dyDescent="0.25">
      <c r="A1672" s="40"/>
      <c r="B1672" s="40"/>
      <c r="C1672" s="40"/>
      <c r="D1672" s="40"/>
      <c r="E1672" s="41"/>
      <c r="F1672" s="41"/>
      <c r="G1672" s="40"/>
      <c r="H1672" s="40"/>
      <c r="I1672" s="40"/>
      <c r="J1672" s="40"/>
      <c r="K1672" s="40">
        <f t="shared" si="26"/>
        <v>1900</v>
      </c>
    </row>
    <row r="1673" spans="1:11" ht="18" customHeight="1" x14ac:dyDescent="0.25">
      <c r="A1673" s="42"/>
      <c r="B1673" s="42"/>
      <c r="C1673" s="42"/>
      <c r="D1673" s="42"/>
      <c r="E1673" s="43"/>
      <c r="F1673" s="43"/>
      <c r="G1673" s="42"/>
      <c r="H1673" s="42"/>
      <c r="I1673" s="42"/>
      <c r="J1673" s="42"/>
      <c r="K1673" s="42">
        <f t="shared" si="26"/>
        <v>1900</v>
      </c>
    </row>
    <row r="1674" spans="1:11" ht="18" customHeight="1" x14ac:dyDescent="0.25">
      <c r="A1674" s="40"/>
      <c r="B1674" s="40"/>
      <c r="C1674" s="40"/>
      <c r="D1674" s="40"/>
      <c r="E1674" s="41"/>
      <c r="F1674" s="41"/>
      <c r="G1674" s="40"/>
      <c r="H1674" s="40"/>
      <c r="I1674" s="40"/>
      <c r="J1674" s="40"/>
      <c r="K1674" s="40">
        <f t="shared" si="26"/>
        <v>1900</v>
      </c>
    </row>
    <row r="1675" spans="1:11" ht="18" customHeight="1" x14ac:dyDescent="0.25">
      <c r="A1675" s="42"/>
      <c r="B1675" s="42"/>
      <c r="C1675" s="42"/>
      <c r="D1675" s="42"/>
      <c r="E1675" s="43"/>
      <c r="F1675" s="43"/>
      <c r="G1675" s="42"/>
      <c r="H1675" s="42"/>
      <c r="I1675" s="42"/>
      <c r="J1675" s="42"/>
      <c r="K1675" s="42">
        <f t="shared" si="26"/>
        <v>1900</v>
      </c>
    </row>
    <row r="1676" spans="1:11" ht="18" customHeight="1" x14ac:dyDescent="0.25">
      <c r="A1676" s="40"/>
      <c r="B1676" s="40"/>
      <c r="C1676" s="40"/>
      <c r="D1676" s="40"/>
      <c r="E1676" s="41"/>
      <c r="F1676" s="41"/>
      <c r="G1676" s="40"/>
      <c r="H1676" s="40"/>
      <c r="I1676" s="40"/>
      <c r="J1676" s="40"/>
      <c r="K1676" s="40">
        <f t="shared" si="26"/>
        <v>1900</v>
      </c>
    </row>
    <row r="1677" spans="1:11" ht="18" customHeight="1" x14ac:dyDescent="0.25">
      <c r="A1677" s="42"/>
      <c r="B1677" s="42"/>
      <c r="C1677" s="42"/>
      <c r="D1677" s="42"/>
      <c r="E1677" s="43"/>
      <c r="F1677" s="43"/>
      <c r="G1677" s="42"/>
      <c r="H1677" s="42"/>
      <c r="I1677" s="42"/>
      <c r="J1677" s="42"/>
      <c r="K1677" s="42">
        <f t="shared" si="26"/>
        <v>1900</v>
      </c>
    </row>
    <row r="1678" spans="1:11" ht="18" customHeight="1" x14ac:dyDescent="0.25">
      <c r="A1678" s="40"/>
      <c r="B1678" s="40"/>
      <c r="C1678" s="40"/>
      <c r="D1678" s="40"/>
      <c r="E1678" s="41"/>
      <c r="F1678" s="41"/>
      <c r="G1678" s="40"/>
      <c r="H1678" s="40"/>
      <c r="I1678" s="40"/>
      <c r="J1678" s="40"/>
      <c r="K1678" s="40">
        <f t="shared" si="26"/>
        <v>1900</v>
      </c>
    </row>
    <row r="1679" spans="1:11" ht="18" customHeight="1" x14ac:dyDescent="0.25">
      <c r="A1679" s="42"/>
      <c r="B1679" s="42"/>
      <c r="C1679" s="42"/>
      <c r="D1679" s="42"/>
      <c r="E1679" s="43"/>
      <c r="F1679" s="43"/>
      <c r="G1679" s="42"/>
      <c r="H1679" s="42"/>
      <c r="I1679" s="42"/>
      <c r="J1679" s="42"/>
      <c r="K1679" s="42">
        <f t="shared" si="26"/>
        <v>1900</v>
      </c>
    </row>
    <row r="1680" spans="1:11" ht="18" customHeight="1" x14ac:dyDescent="0.25">
      <c r="A1680" s="40"/>
      <c r="B1680" s="40"/>
      <c r="C1680" s="40"/>
      <c r="D1680" s="40"/>
      <c r="E1680" s="41"/>
      <c r="F1680" s="41"/>
      <c r="G1680" s="40"/>
      <c r="H1680" s="40"/>
      <c r="I1680" s="40"/>
      <c r="J1680" s="40"/>
      <c r="K1680" s="40">
        <f t="shared" si="26"/>
        <v>1900</v>
      </c>
    </row>
    <row r="1681" spans="1:11" ht="18" customHeight="1" x14ac:dyDescent="0.25">
      <c r="A1681" s="42"/>
      <c r="B1681" s="42"/>
      <c r="C1681" s="42"/>
      <c r="D1681" s="42"/>
      <c r="E1681" s="43"/>
      <c r="F1681" s="43"/>
      <c r="G1681" s="42"/>
      <c r="H1681" s="42"/>
      <c r="I1681" s="42"/>
      <c r="J1681" s="42"/>
      <c r="K1681" s="42">
        <f t="shared" si="26"/>
        <v>1900</v>
      </c>
    </row>
    <row r="1682" spans="1:11" ht="18" customHeight="1" x14ac:dyDescent="0.25">
      <c r="A1682" s="40"/>
      <c r="B1682" s="40"/>
      <c r="C1682" s="40"/>
      <c r="D1682" s="40"/>
      <c r="E1682" s="41"/>
      <c r="F1682" s="41"/>
      <c r="G1682" s="40"/>
      <c r="H1682" s="40"/>
      <c r="I1682" s="40"/>
      <c r="J1682" s="40"/>
      <c r="K1682" s="40">
        <f t="shared" si="26"/>
        <v>1900</v>
      </c>
    </row>
    <row r="1683" spans="1:11" ht="18" customHeight="1" x14ac:dyDescent="0.25">
      <c r="A1683" s="42"/>
      <c r="B1683" s="42"/>
      <c r="C1683" s="42"/>
      <c r="D1683" s="42"/>
      <c r="E1683" s="43"/>
      <c r="F1683" s="43"/>
      <c r="G1683" s="42"/>
      <c r="H1683" s="42"/>
      <c r="I1683" s="42"/>
      <c r="J1683" s="42"/>
      <c r="K1683" s="42">
        <f t="shared" si="26"/>
        <v>1900</v>
      </c>
    </row>
    <row r="1684" spans="1:11" ht="18" customHeight="1" x14ac:dyDescent="0.25">
      <c r="A1684" s="40"/>
      <c r="B1684" s="40"/>
      <c r="C1684" s="40"/>
      <c r="D1684" s="40"/>
      <c r="E1684" s="41"/>
      <c r="F1684" s="41"/>
      <c r="G1684" s="40"/>
      <c r="H1684" s="40"/>
      <c r="I1684" s="40"/>
      <c r="J1684" s="40"/>
      <c r="K1684" s="40">
        <f t="shared" si="26"/>
        <v>1900</v>
      </c>
    </row>
    <row r="1685" spans="1:11" ht="18" customHeight="1" x14ac:dyDescent="0.25">
      <c r="A1685" s="42"/>
      <c r="B1685" s="42"/>
      <c r="C1685" s="42"/>
      <c r="D1685" s="42"/>
      <c r="E1685" s="43"/>
      <c r="F1685" s="43"/>
      <c r="G1685" s="42"/>
      <c r="H1685" s="42"/>
      <c r="I1685" s="42"/>
      <c r="J1685" s="42"/>
      <c r="K1685" s="42">
        <f t="shared" si="26"/>
        <v>1900</v>
      </c>
    </row>
    <row r="1686" spans="1:11" ht="18" customHeight="1" x14ac:dyDescent="0.25">
      <c r="A1686" s="40"/>
      <c r="B1686" s="40"/>
      <c r="C1686" s="40"/>
      <c r="D1686" s="40"/>
      <c r="E1686" s="41"/>
      <c r="F1686" s="41"/>
      <c r="G1686" s="40"/>
      <c r="H1686" s="40"/>
      <c r="I1686" s="40"/>
      <c r="J1686" s="40"/>
      <c r="K1686" s="40">
        <f t="shared" si="26"/>
        <v>1900</v>
      </c>
    </row>
    <row r="1687" spans="1:11" ht="18" customHeight="1" x14ac:dyDescent="0.25">
      <c r="A1687" s="42"/>
      <c r="B1687" s="42"/>
      <c r="C1687" s="42"/>
      <c r="D1687" s="42"/>
      <c r="E1687" s="43"/>
      <c r="F1687" s="43"/>
      <c r="G1687" s="42"/>
      <c r="H1687" s="42"/>
      <c r="I1687" s="42"/>
      <c r="J1687" s="42"/>
      <c r="K1687" s="42">
        <f t="shared" si="26"/>
        <v>1900</v>
      </c>
    </row>
    <row r="1688" spans="1:11" ht="18" customHeight="1" x14ac:dyDescent="0.25">
      <c r="A1688" s="40"/>
      <c r="B1688" s="40"/>
      <c r="C1688" s="40"/>
      <c r="D1688" s="40"/>
      <c r="E1688" s="41"/>
      <c r="F1688" s="41"/>
      <c r="G1688" s="40"/>
      <c r="H1688" s="40"/>
      <c r="I1688" s="40"/>
      <c r="J1688" s="40"/>
      <c r="K1688" s="40">
        <f t="shared" si="26"/>
        <v>1900</v>
      </c>
    </row>
    <row r="1689" spans="1:11" ht="18" customHeight="1" x14ac:dyDescent="0.25">
      <c r="A1689" s="42"/>
      <c r="B1689" s="42"/>
      <c r="C1689" s="42"/>
      <c r="D1689" s="42"/>
      <c r="E1689" s="43"/>
      <c r="F1689" s="43"/>
      <c r="G1689" s="42"/>
      <c r="H1689" s="42"/>
      <c r="I1689" s="42"/>
      <c r="J1689" s="42"/>
      <c r="K1689" s="42">
        <f t="shared" si="26"/>
        <v>1900</v>
      </c>
    </row>
    <row r="1690" spans="1:11" ht="18" customHeight="1" x14ac:dyDescent="0.25">
      <c r="A1690" s="40"/>
      <c r="B1690" s="40"/>
      <c r="C1690" s="40"/>
      <c r="D1690" s="40"/>
      <c r="E1690" s="41"/>
      <c r="F1690" s="41"/>
      <c r="G1690" s="40"/>
      <c r="H1690" s="40"/>
      <c r="I1690" s="40"/>
      <c r="J1690" s="40"/>
      <c r="K1690" s="40">
        <f t="shared" si="26"/>
        <v>1900</v>
      </c>
    </row>
    <row r="1691" spans="1:11" ht="18" customHeight="1" x14ac:dyDescent="0.25">
      <c r="A1691" s="42"/>
      <c r="B1691" s="42"/>
      <c r="C1691" s="42"/>
      <c r="D1691" s="42"/>
      <c r="E1691" s="43"/>
      <c r="F1691" s="43"/>
      <c r="G1691" s="42"/>
      <c r="H1691" s="42"/>
      <c r="I1691" s="42"/>
      <c r="J1691" s="42"/>
      <c r="K1691" s="42">
        <f t="shared" si="26"/>
        <v>1900</v>
      </c>
    </row>
    <row r="1692" spans="1:11" ht="18" customHeight="1" x14ac:dyDescent="0.25">
      <c r="A1692" s="40"/>
      <c r="B1692" s="40"/>
      <c r="C1692" s="40"/>
      <c r="D1692" s="40"/>
      <c r="E1692" s="41"/>
      <c r="F1692" s="41"/>
      <c r="G1692" s="40"/>
      <c r="H1692" s="40"/>
      <c r="I1692" s="40"/>
      <c r="J1692" s="40"/>
      <c r="K1692" s="40">
        <f t="shared" si="26"/>
        <v>1900</v>
      </c>
    </row>
    <row r="1693" spans="1:11" ht="18" customHeight="1" x14ac:dyDescent="0.25">
      <c r="A1693" s="42"/>
      <c r="B1693" s="42"/>
      <c r="C1693" s="42"/>
      <c r="D1693" s="42"/>
      <c r="E1693" s="43"/>
      <c r="F1693" s="43"/>
      <c r="G1693" s="42"/>
      <c r="H1693" s="42"/>
      <c r="I1693" s="42"/>
      <c r="J1693" s="42"/>
      <c r="K1693" s="42">
        <f t="shared" si="26"/>
        <v>1900</v>
      </c>
    </row>
    <row r="1694" spans="1:11" ht="18" customHeight="1" x14ac:dyDescent="0.25">
      <c r="A1694" s="40"/>
      <c r="B1694" s="40"/>
      <c r="C1694" s="40"/>
      <c r="D1694" s="40"/>
      <c r="E1694" s="41"/>
      <c r="F1694" s="41"/>
      <c r="G1694" s="40"/>
      <c r="H1694" s="40"/>
      <c r="I1694" s="40"/>
      <c r="J1694" s="40"/>
      <c r="K1694" s="40">
        <f t="shared" si="26"/>
        <v>1900</v>
      </c>
    </row>
    <row r="1695" spans="1:11" ht="18" customHeight="1" x14ac:dyDescent="0.25">
      <c r="A1695" s="42"/>
      <c r="B1695" s="42"/>
      <c r="C1695" s="42"/>
      <c r="D1695" s="42"/>
      <c r="E1695" s="43"/>
      <c r="F1695" s="43"/>
      <c r="G1695" s="42"/>
      <c r="H1695" s="42"/>
      <c r="I1695" s="42"/>
      <c r="J1695" s="42"/>
      <c r="K1695" s="42">
        <f t="shared" si="26"/>
        <v>1900</v>
      </c>
    </row>
    <row r="1696" spans="1:11" ht="18" customHeight="1" x14ac:dyDescent="0.25">
      <c r="A1696" s="40"/>
      <c r="B1696" s="40"/>
      <c r="C1696" s="40"/>
      <c r="D1696" s="40"/>
      <c r="E1696" s="41"/>
      <c r="F1696" s="41"/>
      <c r="G1696" s="40"/>
      <c r="H1696" s="40"/>
      <c r="I1696" s="40"/>
      <c r="J1696" s="40"/>
      <c r="K1696" s="40">
        <f t="shared" si="26"/>
        <v>1900</v>
      </c>
    </row>
    <row r="1697" spans="1:11" ht="18" customHeight="1" x14ac:dyDescent="0.25">
      <c r="A1697" s="42"/>
      <c r="B1697" s="42"/>
      <c r="C1697" s="42"/>
      <c r="D1697" s="42"/>
      <c r="E1697" s="43"/>
      <c r="F1697" s="43"/>
      <c r="G1697" s="42"/>
      <c r="H1697" s="42"/>
      <c r="I1697" s="42"/>
      <c r="J1697" s="42"/>
      <c r="K1697" s="42">
        <f t="shared" si="26"/>
        <v>1900</v>
      </c>
    </row>
    <row r="1698" spans="1:11" ht="18" customHeight="1" x14ac:dyDescent="0.25">
      <c r="A1698" s="40"/>
      <c r="B1698" s="40"/>
      <c r="C1698" s="40"/>
      <c r="D1698" s="40"/>
      <c r="E1698" s="41"/>
      <c r="F1698" s="41"/>
      <c r="G1698" s="40"/>
      <c r="H1698" s="40"/>
      <c r="I1698" s="40"/>
      <c r="J1698" s="40"/>
      <c r="K1698" s="40">
        <f t="shared" si="26"/>
        <v>1900</v>
      </c>
    </row>
    <row r="1699" spans="1:11" ht="18" customHeight="1" x14ac:dyDescent="0.25">
      <c r="A1699" s="42"/>
      <c r="B1699" s="42"/>
      <c r="C1699" s="42"/>
      <c r="D1699" s="42"/>
      <c r="E1699" s="43"/>
      <c r="F1699" s="43"/>
      <c r="G1699" s="42"/>
      <c r="H1699" s="42"/>
      <c r="I1699" s="42"/>
      <c r="J1699" s="42"/>
      <c r="K1699" s="42">
        <f t="shared" si="26"/>
        <v>1900</v>
      </c>
    </row>
    <row r="1700" spans="1:11" ht="18" customHeight="1" x14ac:dyDescent="0.25">
      <c r="A1700" s="40"/>
      <c r="B1700" s="40"/>
      <c r="C1700" s="40"/>
      <c r="D1700" s="40"/>
      <c r="E1700" s="41"/>
      <c r="F1700" s="41"/>
      <c r="G1700" s="40"/>
      <c r="H1700" s="40"/>
      <c r="I1700" s="40"/>
      <c r="J1700" s="40"/>
      <c r="K1700" s="40">
        <f t="shared" si="26"/>
        <v>1900</v>
      </c>
    </row>
    <row r="1701" spans="1:11" ht="18" customHeight="1" x14ac:dyDescent="0.25">
      <c r="A1701" s="42"/>
      <c r="B1701" s="42"/>
      <c r="C1701" s="42"/>
      <c r="D1701" s="42"/>
      <c r="E1701" s="43"/>
      <c r="F1701" s="43"/>
      <c r="G1701" s="42"/>
      <c r="H1701" s="42"/>
      <c r="I1701" s="42"/>
      <c r="J1701" s="42"/>
      <c r="K1701" s="42">
        <f t="shared" si="26"/>
        <v>1900</v>
      </c>
    </row>
    <row r="1702" spans="1:11" ht="18" customHeight="1" x14ac:dyDescent="0.25">
      <c r="A1702" s="40"/>
      <c r="B1702" s="40"/>
      <c r="C1702" s="40"/>
      <c r="D1702" s="40"/>
      <c r="E1702" s="41"/>
      <c r="F1702" s="41"/>
      <c r="G1702" s="40"/>
      <c r="H1702" s="40"/>
      <c r="I1702" s="40"/>
      <c r="J1702" s="40"/>
      <c r="K1702" s="40">
        <f t="shared" si="26"/>
        <v>1900</v>
      </c>
    </row>
    <row r="1703" spans="1:11" ht="18" customHeight="1" x14ac:dyDescent="0.25">
      <c r="A1703" s="42"/>
      <c r="B1703" s="42"/>
      <c r="C1703" s="42"/>
      <c r="D1703" s="42"/>
      <c r="E1703" s="43"/>
      <c r="F1703" s="43"/>
      <c r="G1703" s="42"/>
      <c r="H1703" s="42"/>
      <c r="I1703" s="42"/>
      <c r="J1703" s="42"/>
      <c r="K1703" s="42">
        <f t="shared" si="26"/>
        <v>1900</v>
      </c>
    </row>
    <row r="1704" spans="1:11" ht="18" customHeight="1" x14ac:dyDescent="0.25">
      <c r="A1704" s="40"/>
      <c r="B1704" s="40"/>
      <c r="C1704" s="40"/>
      <c r="D1704" s="40"/>
      <c r="E1704" s="41"/>
      <c r="F1704" s="41"/>
      <c r="G1704" s="40"/>
      <c r="H1704" s="40"/>
      <c r="I1704" s="40"/>
      <c r="J1704" s="40"/>
      <c r="K1704" s="40">
        <f t="shared" si="26"/>
        <v>1900</v>
      </c>
    </row>
    <row r="1705" spans="1:11" ht="18" customHeight="1" x14ac:dyDescent="0.25">
      <c r="A1705" s="42"/>
      <c r="B1705" s="42"/>
      <c r="C1705" s="42"/>
      <c r="D1705" s="42"/>
      <c r="E1705" s="43"/>
      <c r="F1705" s="43"/>
      <c r="G1705" s="42"/>
      <c r="H1705" s="42"/>
      <c r="I1705" s="42"/>
      <c r="J1705" s="42"/>
      <c r="K1705" s="42">
        <f t="shared" si="26"/>
        <v>1900</v>
      </c>
    </row>
    <row r="1706" spans="1:11" ht="18" customHeight="1" x14ac:dyDescent="0.25">
      <c r="A1706" s="40"/>
      <c r="B1706" s="40"/>
      <c r="C1706" s="40"/>
      <c r="D1706" s="40"/>
      <c r="E1706" s="41"/>
      <c r="F1706" s="41"/>
      <c r="G1706" s="40"/>
      <c r="H1706" s="40"/>
      <c r="I1706" s="40"/>
      <c r="J1706" s="40"/>
      <c r="K1706" s="40">
        <f t="shared" si="26"/>
        <v>1900</v>
      </c>
    </row>
    <row r="1707" spans="1:11" ht="18" customHeight="1" x14ac:dyDescent="0.25">
      <c r="A1707" s="42"/>
      <c r="B1707" s="42"/>
      <c r="C1707" s="42"/>
      <c r="D1707" s="42"/>
      <c r="E1707" s="43"/>
      <c r="F1707" s="43"/>
      <c r="G1707" s="42"/>
      <c r="H1707" s="42"/>
      <c r="I1707" s="42"/>
      <c r="J1707" s="42"/>
      <c r="K1707" s="42">
        <f t="shared" si="26"/>
        <v>1900</v>
      </c>
    </row>
    <row r="1708" spans="1:11" ht="18" customHeight="1" x14ac:dyDescent="0.25">
      <c r="A1708" s="40"/>
      <c r="B1708" s="40"/>
      <c r="C1708" s="40"/>
      <c r="D1708" s="40"/>
      <c r="E1708" s="41"/>
      <c r="F1708" s="41"/>
      <c r="G1708" s="40"/>
      <c r="H1708" s="40"/>
      <c r="I1708" s="40"/>
      <c r="J1708" s="40"/>
      <c r="K1708" s="40">
        <f t="shared" si="26"/>
        <v>1900</v>
      </c>
    </row>
    <row r="1709" spans="1:11" ht="18" customHeight="1" x14ac:dyDescent="0.25">
      <c r="A1709" s="42"/>
      <c r="B1709" s="42"/>
      <c r="C1709" s="42"/>
      <c r="D1709" s="42"/>
      <c r="E1709" s="43"/>
      <c r="F1709" s="43"/>
      <c r="G1709" s="42"/>
      <c r="H1709" s="42"/>
      <c r="I1709" s="42"/>
      <c r="J1709" s="42"/>
      <c r="K1709" s="42">
        <f t="shared" si="26"/>
        <v>1900</v>
      </c>
    </row>
    <row r="1710" spans="1:11" ht="18" customHeight="1" x14ac:dyDescent="0.25">
      <c r="A1710" s="40"/>
      <c r="B1710" s="40"/>
      <c r="C1710" s="40"/>
      <c r="D1710" s="40"/>
      <c r="E1710" s="41"/>
      <c r="F1710" s="41"/>
      <c r="G1710" s="40"/>
      <c r="H1710" s="40"/>
      <c r="I1710" s="40"/>
      <c r="J1710" s="40"/>
      <c r="K1710" s="40">
        <f t="shared" si="26"/>
        <v>1900</v>
      </c>
    </row>
    <row r="1711" spans="1:11" ht="18" customHeight="1" x14ac:dyDescent="0.25">
      <c r="A1711" s="42"/>
      <c r="B1711" s="42"/>
      <c r="C1711" s="42"/>
      <c r="D1711" s="42"/>
      <c r="E1711" s="43"/>
      <c r="F1711" s="43"/>
      <c r="G1711" s="42"/>
      <c r="H1711" s="42"/>
      <c r="I1711" s="42"/>
      <c r="J1711" s="42"/>
      <c r="K1711" s="42">
        <f t="shared" si="26"/>
        <v>1900</v>
      </c>
    </row>
    <row r="1712" spans="1:11" ht="18" customHeight="1" x14ac:dyDescent="0.25">
      <c r="A1712" s="40"/>
      <c r="B1712" s="40"/>
      <c r="C1712" s="40"/>
      <c r="D1712" s="40"/>
      <c r="E1712" s="41"/>
      <c r="F1712" s="41"/>
      <c r="G1712" s="40"/>
      <c r="H1712" s="40"/>
      <c r="I1712" s="40"/>
      <c r="J1712" s="40"/>
      <c r="K1712" s="40">
        <f t="shared" si="26"/>
        <v>1900</v>
      </c>
    </row>
    <row r="1713" spans="1:11" ht="18" customHeight="1" x14ac:dyDescent="0.25">
      <c r="A1713" s="42"/>
      <c r="B1713" s="42"/>
      <c r="C1713" s="42"/>
      <c r="D1713" s="42"/>
      <c r="E1713" s="43"/>
      <c r="F1713" s="43"/>
      <c r="G1713" s="42"/>
      <c r="H1713" s="42"/>
      <c r="I1713" s="42"/>
      <c r="J1713" s="42"/>
      <c r="K1713" s="42">
        <f t="shared" si="26"/>
        <v>1900</v>
      </c>
    </row>
    <row r="1714" spans="1:11" ht="18" customHeight="1" x14ac:dyDescent="0.25">
      <c r="A1714" s="40"/>
      <c r="B1714" s="40"/>
      <c r="C1714" s="40"/>
      <c r="D1714" s="40"/>
      <c r="E1714" s="41"/>
      <c r="F1714" s="41"/>
      <c r="G1714" s="40"/>
      <c r="H1714" s="40"/>
      <c r="I1714" s="40"/>
      <c r="J1714" s="40"/>
      <c r="K1714" s="40">
        <f t="shared" si="26"/>
        <v>1900</v>
      </c>
    </row>
    <row r="1715" spans="1:11" ht="18" customHeight="1" x14ac:dyDescent="0.25">
      <c r="A1715" s="42"/>
      <c r="B1715" s="42"/>
      <c r="C1715" s="42"/>
      <c r="D1715" s="42"/>
      <c r="E1715" s="43"/>
      <c r="F1715" s="43"/>
      <c r="G1715" s="42"/>
      <c r="H1715" s="42"/>
      <c r="I1715" s="42"/>
      <c r="J1715" s="42"/>
      <c r="K1715" s="42">
        <f t="shared" si="26"/>
        <v>1900</v>
      </c>
    </row>
    <row r="1716" spans="1:11" ht="18" customHeight="1" x14ac:dyDescent="0.25">
      <c r="A1716" s="40"/>
      <c r="B1716" s="40"/>
      <c r="C1716" s="40"/>
      <c r="D1716" s="40"/>
      <c r="E1716" s="41"/>
      <c r="F1716" s="41"/>
      <c r="G1716" s="40"/>
      <c r="H1716" s="40"/>
      <c r="I1716" s="40"/>
      <c r="J1716" s="40"/>
      <c r="K1716" s="40">
        <f t="shared" si="26"/>
        <v>1900</v>
      </c>
    </row>
    <row r="1717" spans="1:11" ht="18" customHeight="1" x14ac:dyDescent="0.25">
      <c r="A1717" s="42"/>
      <c r="B1717" s="42"/>
      <c r="C1717" s="42"/>
      <c r="D1717" s="42"/>
      <c r="E1717" s="43"/>
      <c r="F1717" s="43"/>
      <c r="G1717" s="42"/>
      <c r="H1717" s="42"/>
      <c r="I1717" s="42"/>
      <c r="J1717" s="42"/>
      <c r="K1717" s="42">
        <f t="shared" si="26"/>
        <v>1900</v>
      </c>
    </row>
    <row r="1718" spans="1:11" ht="18" customHeight="1" x14ac:dyDescent="0.25">
      <c r="A1718" s="40"/>
      <c r="B1718" s="40"/>
      <c r="C1718" s="40"/>
      <c r="D1718" s="40"/>
      <c r="E1718" s="41"/>
      <c r="F1718" s="41"/>
      <c r="G1718" s="40"/>
      <c r="H1718" s="40"/>
      <c r="I1718" s="40"/>
      <c r="J1718" s="40"/>
      <c r="K1718" s="40">
        <f t="shared" si="26"/>
        <v>1900</v>
      </c>
    </row>
    <row r="1719" spans="1:11" ht="18" customHeight="1" x14ac:dyDescent="0.25">
      <c r="A1719" s="42"/>
      <c r="B1719" s="42"/>
      <c r="C1719" s="42"/>
      <c r="D1719" s="42"/>
      <c r="E1719" s="43"/>
      <c r="F1719" s="43"/>
      <c r="G1719" s="42"/>
      <c r="H1719" s="42"/>
      <c r="I1719" s="42"/>
      <c r="J1719" s="42"/>
      <c r="K1719" s="42">
        <f t="shared" si="26"/>
        <v>1900</v>
      </c>
    </row>
    <row r="1720" spans="1:11" ht="18" customHeight="1" x14ac:dyDescent="0.25">
      <c r="A1720" s="40"/>
      <c r="B1720" s="40"/>
      <c r="C1720" s="40"/>
      <c r="D1720" s="40"/>
      <c r="E1720" s="41"/>
      <c r="F1720" s="41"/>
      <c r="G1720" s="40"/>
      <c r="H1720" s="40"/>
      <c r="I1720" s="40"/>
      <c r="J1720" s="40"/>
      <c r="K1720" s="40">
        <f t="shared" si="26"/>
        <v>1900</v>
      </c>
    </row>
    <row r="1721" spans="1:11" ht="18" customHeight="1" x14ac:dyDescent="0.25">
      <c r="A1721" s="42"/>
      <c r="B1721" s="42"/>
      <c r="C1721" s="42"/>
      <c r="D1721" s="42"/>
      <c r="E1721" s="43"/>
      <c r="F1721" s="43"/>
      <c r="G1721" s="42"/>
      <c r="H1721" s="42"/>
      <c r="I1721" s="42"/>
      <c r="J1721" s="42"/>
      <c r="K1721" s="42">
        <f t="shared" si="26"/>
        <v>1900</v>
      </c>
    </row>
    <row r="1722" spans="1:11" ht="18" customHeight="1" x14ac:dyDescent="0.25">
      <c r="A1722" s="40"/>
      <c r="B1722" s="40"/>
      <c r="C1722" s="40"/>
      <c r="D1722" s="40"/>
      <c r="E1722" s="41"/>
      <c r="F1722" s="41"/>
      <c r="G1722" s="40"/>
      <c r="H1722" s="40"/>
      <c r="I1722" s="40"/>
      <c r="J1722" s="40"/>
      <c r="K1722" s="40">
        <f t="shared" si="26"/>
        <v>1900</v>
      </c>
    </row>
    <row r="1723" spans="1:11" ht="18" customHeight="1" x14ac:dyDescent="0.25">
      <c r="A1723" s="42"/>
      <c r="B1723" s="42"/>
      <c r="C1723" s="42"/>
      <c r="D1723" s="42"/>
      <c r="E1723" s="43"/>
      <c r="F1723" s="43"/>
      <c r="G1723" s="42"/>
      <c r="H1723" s="42"/>
      <c r="I1723" s="42"/>
      <c r="J1723" s="42"/>
      <c r="K1723" s="42">
        <f t="shared" si="26"/>
        <v>1900</v>
      </c>
    </row>
    <row r="1724" spans="1:11" ht="18" customHeight="1" x14ac:dyDescent="0.25">
      <c r="A1724" s="40"/>
      <c r="B1724" s="40"/>
      <c r="C1724" s="40"/>
      <c r="D1724" s="40"/>
      <c r="E1724" s="41"/>
      <c r="F1724" s="41"/>
      <c r="G1724" s="40"/>
      <c r="H1724" s="40"/>
      <c r="I1724" s="40"/>
      <c r="J1724" s="40"/>
      <c r="K1724" s="40">
        <f t="shared" si="26"/>
        <v>1900</v>
      </c>
    </row>
    <row r="1725" spans="1:11" ht="18" customHeight="1" x14ac:dyDescent="0.25">
      <c r="A1725" s="42"/>
      <c r="B1725" s="42"/>
      <c r="C1725" s="42"/>
      <c r="D1725" s="42"/>
      <c r="E1725" s="43"/>
      <c r="F1725" s="43"/>
      <c r="G1725" s="42"/>
      <c r="H1725" s="42"/>
      <c r="I1725" s="42"/>
      <c r="J1725" s="42"/>
      <c r="K1725" s="42">
        <f t="shared" si="26"/>
        <v>1900</v>
      </c>
    </row>
    <row r="1726" spans="1:11" ht="18" customHeight="1" x14ac:dyDescent="0.25">
      <c r="A1726" s="40"/>
      <c r="B1726" s="40"/>
      <c r="C1726" s="40"/>
      <c r="D1726" s="40"/>
      <c r="E1726" s="41"/>
      <c r="F1726" s="41"/>
      <c r="G1726" s="40"/>
      <c r="H1726" s="40"/>
      <c r="I1726" s="40"/>
      <c r="J1726" s="40"/>
      <c r="K1726" s="40">
        <f t="shared" si="26"/>
        <v>1900</v>
      </c>
    </row>
    <row r="1727" spans="1:11" ht="18" customHeight="1" x14ac:dyDescent="0.25">
      <c r="A1727" s="42"/>
      <c r="B1727" s="42"/>
      <c r="C1727" s="42"/>
      <c r="D1727" s="42"/>
      <c r="E1727" s="43"/>
      <c r="F1727" s="43"/>
      <c r="G1727" s="42"/>
      <c r="H1727" s="42"/>
      <c r="I1727" s="42"/>
      <c r="J1727" s="42"/>
      <c r="K1727" s="42">
        <f t="shared" si="26"/>
        <v>1900</v>
      </c>
    </row>
    <row r="1728" spans="1:11" ht="18" customHeight="1" x14ac:dyDescent="0.25">
      <c r="A1728" s="40"/>
      <c r="B1728" s="40"/>
      <c r="C1728" s="40"/>
      <c r="D1728" s="40"/>
      <c r="E1728" s="41"/>
      <c r="F1728" s="41"/>
      <c r="G1728" s="40"/>
      <c r="H1728" s="40"/>
      <c r="I1728" s="40"/>
      <c r="J1728" s="40"/>
      <c r="K1728" s="40">
        <f t="shared" si="26"/>
        <v>1900</v>
      </c>
    </row>
    <row r="1729" spans="1:11" ht="18" customHeight="1" x14ac:dyDescent="0.25">
      <c r="A1729" s="42"/>
      <c r="B1729" s="42"/>
      <c r="C1729" s="42"/>
      <c r="D1729" s="42"/>
      <c r="E1729" s="43"/>
      <c r="F1729" s="43"/>
      <c r="G1729" s="42"/>
      <c r="H1729" s="42"/>
      <c r="I1729" s="42"/>
      <c r="J1729" s="42"/>
      <c r="K1729" s="42">
        <f t="shared" si="26"/>
        <v>1900</v>
      </c>
    </row>
    <row r="1730" spans="1:11" ht="18" customHeight="1" x14ac:dyDescent="0.25">
      <c r="A1730" s="40"/>
      <c r="B1730" s="40"/>
      <c r="C1730" s="40"/>
      <c r="D1730" s="40"/>
      <c r="E1730" s="41"/>
      <c r="F1730" s="41"/>
      <c r="G1730" s="40"/>
      <c r="H1730" s="40"/>
      <c r="I1730" s="40"/>
      <c r="J1730" s="40"/>
      <c r="K1730" s="40">
        <f t="shared" si="26"/>
        <v>1900</v>
      </c>
    </row>
    <row r="1731" spans="1:11" ht="18" customHeight="1" x14ac:dyDescent="0.25">
      <c r="A1731" s="42"/>
      <c r="B1731" s="42"/>
      <c r="C1731" s="42"/>
      <c r="D1731" s="42"/>
      <c r="E1731" s="43"/>
      <c r="F1731" s="43"/>
      <c r="G1731" s="42"/>
      <c r="H1731" s="42"/>
      <c r="I1731" s="42"/>
      <c r="J1731" s="42"/>
      <c r="K1731" s="42">
        <f t="shared" si="26"/>
        <v>1900</v>
      </c>
    </row>
    <row r="1732" spans="1:11" ht="18" customHeight="1" x14ac:dyDescent="0.25">
      <c r="A1732" s="40"/>
      <c r="B1732" s="40"/>
      <c r="C1732" s="40"/>
      <c r="D1732" s="40"/>
      <c r="E1732" s="41"/>
      <c r="F1732" s="41"/>
      <c r="G1732" s="40"/>
      <c r="H1732" s="40"/>
      <c r="I1732" s="40"/>
      <c r="J1732" s="40"/>
      <c r="K1732" s="40">
        <f t="shared" ref="K1732:K1795" si="27">IFERROR(YEAR(D1732),"")</f>
        <v>1900</v>
      </c>
    </row>
    <row r="1733" spans="1:11" ht="18" customHeight="1" x14ac:dyDescent="0.25">
      <c r="A1733" s="42"/>
      <c r="B1733" s="42"/>
      <c r="C1733" s="42"/>
      <c r="D1733" s="42"/>
      <c r="E1733" s="43"/>
      <c r="F1733" s="43"/>
      <c r="G1733" s="42"/>
      <c r="H1733" s="42"/>
      <c r="I1733" s="42"/>
      <c r="J1733" s="42"/>
      <c r="K1733" s="42">
        <f t="shared" si="27"/>
        <v>1900</v>
      </c>
    </row>
    <row r="1734" spans="1:11" ht="18" customHeight="1" x14ac:dyDescent="0.25">
      <c r="A1734" s="40"/>
      <c r="B1734" s="40"/>
      <c r="C1734" s="40"/>
      <c r="D1734" s="40"/>
      <c r="E1734" s="41"/>
      <c r="F1734" s="41"/>
      <c r="G1734" s="40"/>
      <c r="H1734" s="40"/>
      <c r="I1734" s="40"/>
      <c r="J1734" s="40"/>
      <c r="K1734" s="40">
        <f t="shared" si="27"/>
        <v>1900</v>
      </c>
    </row>
    <row r="1735" spans="1:11" ht="18" customHeight="1" x14ac:dyDescent="0.25">
      <c r="A1735" s="42"/>
      <c r="B1735" s="42"/>
      <c r="C1735" s="42"/>
      <c r="D1735" s="42"/>
      <c r="E1735" s="43"/>
      <c r="F1735" s="43"/>
      <c r="G1735" s="42"/>
      <c r="H1735" s="42"/>
      <c r="I1735" s="42"/>
      <c r="J1735" s="42"/>
      <c r="K1735" s="42">
        <f t="shared" si="27"/>
        <v>1900</v>
      </c>
    </row>
    <row r="1736" spans="1:11" ht="18" customHeight="1" x14ac:dyDescent="0.25">
      <c r="A1736" s="40"/>
      <c r="B1736" s="40"/>
      <c r="C1736" s="40"/>
      <c r="D1736" s="40"/>
      <c r="E1736" s="41"/>
      <c r="F1736" s="41"/>
      <c r="G1736" s="40"/>
      <c r="H1736" s="40"/>
      <c r="I1736" s="40"/>
      <c r="J1736" s="40"/>
      <c r="K1736" s="40">
        <f t="shared" si="27"/>
        <v>1900</v>
      </c>
    </row>
    <row r="1737" spans="1:11" ht="18" customHeight="1" x14ac:dyDescent="0.25">
      <c r="A1737" s="42"/>
      <c r="B1737" s="42"/>
      <c r="C1737" s="42"/>
      <c r="D1737" s="42"/>
      <c r="E1737" s="43"/>
      <c r="F1737" s="43"/>
      <c r="G1737" s="42"/>
      <c r="H1737" s="42"/>
      <c r="I1737" s="42"/>
      <c r="J1737" s="42"/>
      <c r="K1737" s="42">
        <f t="shared" si="27"/>
        <v>1900</v>
      </c>
    </row>
    <row r="1738" spans="1:11" ht="18" customHeight="1" x14ac:dyDescent="0.25">
      <c r="A1738" s="40"/>
      <c r="B1738" s="40"/>
      <c r="C1738" s="40"/>
      <c r="D1738" s="40"/>
      <c r="E1738" s="41"/>
      <c r="F1738" s="41"/>
      <c r="G1738" s="40"/>
      <c r="H1738" s="40"/>
      <c r="I1738" s="40"/>
      <c r="J1738" s="40"/>
      <c r="K1738" s="40">
        <f t="shared" si="27"/>
        <v>1900</v>
      </c>
    </row>
    <row r="1739" spans="1:11" ht="18" customHeight="1" x14ac:dyDescent="0.25">
      <c r="A1739" s="42"/>
      <c r="B1739" s="42"/>
      <c r="C1739" s="42"/>
      <c r="D1739" s="42"/>
      <c r="E1739" s="43"/>
      <c r="F1739" s="43"/>
      <c r="G1739" s="42"/>
      <c r="H1739" s="42"/>
      <c r="I1739" s="42"/>
      <c r="J1739" s="42"/>
      <c r="K1739" s="42">
        <f t="shared" si="27"/>
        <v>1900</v>
      </c>
    </row>
    <row r="1740" spans="1:11" ht="18" customHeight="1" x14ac:dyDescent="0.25">
      <c r="A1740" s="40"/>
      <c r="B1740" s="40"/>
      <c r="C1740" s="40"/>
      <c r="D1740" s="40"/>
      <c r="E1740" s="41"/>
      <c r="F1740" s="41"/>
      <c r="G1740" s="40"/>
      <c r="H1740" s="40"/>
      <c r="I1740" s="40"/>
      <c r="J1740" s="40"/>
      <c r="K1740" s="40">
        <f t="shared" si="27"/>
        <v>1900</v>
      </c>
    </row>
    <row r="1741" spans="1:11" ht="18" customHeight="1" x14ac:dyDescent="0.25">
      <c r="A1741" s="42"/>
      <c r="B1741" s="42"/>
      <c r="C1741" s="42"/>
      <c r="D1741" s="42"/>
      <c r="E1741" s="43"/>
      <c r="F1741" s="43"/>
      <c r="G1741" s="42"/>
      <c r="H1741" s="42"/>
      <c r="I1741" s="42"/>
      <c r="J1741" s="42"/>
      <c r="K1741" s="42">
        <f t="shared" si="27"/>
        <v>1900</v>
      </c>
    </row>
    <row r="1742" spans="1:11" ht="18" customHeight="1" x14ac:dyDescent="0.25">
      <c r="A1742" s="40"/>
      <c r="B1742" s="40"/>
      <c r="C1742" s="40"/>
      <c r="D1742" s="40"/>
      <c r="E1742" s="41"/>
      <c r="F1742" s="41"/>
      <c r="G1742" s="40"/>
      <c r="H1742" s="40"/>
      <c r="I1742" s="40"/>
      <c r="J1742" s="40"/>
      <c r="K1742" s="40">
        <f t="shared" si="27"/>
        <v>1900</v>
      </c>
    </row>
    <row r="1743" spans="1:11" ht="18" customHeight="1" x14ac:dyDescent="0.25">
      <c r="A1743" s="42"/>
      <c r="B1743" s="42"/>
      <c r="C1743" s="42"/>
      <c r="D1743" s="42"/>
      <c r="E1743" s="43"/>
      <c r="F1743" s="43"/>
      <c r="G1743" s="42"/>
      <c r="H1743" s="42"/>
      <c r="I1743" s="42"/>
      <c r="J1743" s="42"/>
      <c r="K1743" s="42">
        <f t="shared" si="27"/>
        <v>1900</v>
      </c>
    </row>
    <row r="1744" spans="1:11" ht="18" customHeight="1" x14ac:dyDescent="0.25">
      <c r="A1744" s="40"/>
      <c r="B1744" s="40"/>
      <c r="C1744" s="40"/>
      <c r="D1744" s="40"/>
      <c r="E1744" s="41"/>
      <c r="F1744" s="41"/>
      <c r="G1744" s="40"/>
      <c r="H1744" s="40"/>
      <c r="I1744" s="40"/>
      <c r="J1744" s="40"/>
      <c r="K1744" s="40">
        <f t="shared" si="27"/>
        <v>1900</v>
      </c>
    </row>
    <row r="1745" spans="1:11" ht="18" customHeight="1" x14ac:dyDescent="0.25">
      <c r="A1745" s="42"/>
      <c r="B1745" s="42"/>
      <c r="C1745" s="42"/>
      <c r="D1745" s="42"/>
      <c r="E1745" s="43"/>
      <c r="F1745" s="43"/>
      <c r="G1745" s="42"/>
      <c r="H1745" s="42"/>
      <c r="I1745" s="42"/>
      <c r="J1745" s="42"/>
      <c r="K1745" s="42">
        <f t="shared" si="27"/>
        <v>1900</v>
      </c>
    </row>
    <row r="1746" spans="1:11" ht="18" customHeight="1" x14ac:dyDescent="0.25">
      <c r="A1746" s="40"/>
      <c r="B1746" s="40"/>
      <c r="C1746" s="40"/>
      <c r="D1746" s="40"/>
      <c r="E1746" s="41"/>
      <c r="F1746" s="41"/>
      <c r="G1746" s="40"/>
      <c r="H1746" s="40"/>
      <c r="I1746" s="40"/>
      <c r="J1746" s="40"/>
      <c r="K1746" s="40">
        <f t="shared" si="27"/>
        <v>1900</v>
      </c>
    </row>
    <row r="1747" spans="1:11" ht="18" customHeight="1" x14ac:dyDescent="0.25">
      <c r="A1747" s="42"/>
      <c r="B1747" s="42"/>
      <c r="C1747" s="42"/>
      <c r="D1747" s="42"/>
      <c r="E1747" s="43"/>
      <c r="F1747" s="43"/>
      <c r="G1747" s="42"/>
      <c r="H1747" s="42"/>
      <c r="I1747" s="42"/>
      <c r="J1747" s="42"/>
      <c r="K1747" s="42">
        <f t="shared" si="27"/>
        <v>1900</v>
      </c>
    </row>
    <row r="1748" spans="1:11" ht="18" customHeight="1" x14ac:dyDescent="0.25">
      <c r="A1748" s="40"/>
      <c r="B1748" s="40"/>
      <c r="C1748" s="40"/>
      <c r="D1748" s="40"/>
      <c r="E1748" s="41"/>
      <c r="F1748" s="41"/>
      <c r="G1748" s="40"/>
      <c r="H1748" s="40"/>
      <c r="I1748" s="40"/>
      <c r="J1748" s="40"/>
      <c r="K1748" s="40">
        <f t="shared" si="27"/>
        <v>1900</v>
      </c>
    </row>
    <row r="1749" spans="1:11" ht="18" customHeight="1" x14ac:dyDescent="0.25">
      <c r="A1749" s="42"/>
      <c r="B1749" s="42"/>
      <c r="C1749" s="42"/>
      <c r="D1749" s="42"/>
      <c r="E1749" s="43"/>
      <c r="F1749" s="43"/>
      <c r="G1749" s="42"/>
      <c r="H1749" s="42"/>
      <c r="I1749" s="42"/>
      <c r="J1749" s="42"/>
      <c r="K1749" s="42">
        <f t="shared" si="27"/>
        <v>1900</v>
      </c>
    </row>
    <row r="1750" spans="1:11" ht="18" customHeight="1" x14ac:dyDescent="0.25">
      <c r="A1750" s="40"/>
      <c r="B1750" s="40"/>
      <c r="C1750" s="40"/>
      <c r="D1750" s="40"/>
      <c r="E1750" s="41"/>
      <c r="F1750" s="41"/>
      <c r="G1750" s="40"/>
      <c r="H1750" s="40"/>
      <c r="I1750" s="40"/>
      <c r="J1750" s="40"/>
      <c r="K1750" s="40">
        <f t="shared" si="27"/>
        <v>1900</v>
      </c>
    </row>
    <row r="1751" spans="1:11" ht="18" customHeight="1" x14ac:dyDescent="0.25">
      <c r="A1751" s="42"/>
      <c r="B1751" s="42"/>
      <c r="C1751" s="42"/>
      <c r="D1751" s="42"/>
      <c r="E1751" s="43"/>
      <c r="F1751" s="43"/>
      <c r="G1751" s="42"/>
      <c r="H1751" s="42"/>
      <c r="I1751" s="42"/>
      <c r="J1751" s="42"/>
      <c r="K1751" s="42">
        <f t="shared" si="27"/>
        <v>1900</v>
      </c>
    </row>
    <row r="1752" spans="1:11" ht="18" customHeight="1" x14ac:dyDescent="0.25">
      <c r="A1752" s="40"/>
      <c r="B1752" s="40"/>
      <c r="C1752" s="40"/>
      <c r="D1752" s="40"/>
      <c r="E1752" s="41"/>
      <c r="F1752" s="41"/>
      <c r="G1752" s="40"/>
      <c r="H1752" s="40"/>
      <c r="I1752" s="40"/>
      <c r="J1752" s="40"/>
      <c r="K1752" s="40">
        <f t="shared" si="27"/>
        <v>1900</v>
      </c>
    </row>
    <row r="1753" spans="1:11" ht="18" customHeight="1" x14ac:dyDescent="0.25">
      <c r="A1753" s="42"/>
      <c r="B1753" s="42"/>
      <c r="C1753" s="42"/>
      <c r="D1753" s="42"/>
      <c r="E1753" s="43"/>
      <c r="F1753" s="43"/>
      <c r="G1753" s="42"/>
      <c r="H1753" s="42"/>
      <c r="I1753" s="42"/>
      <c r="J1753" s="42"/>
      <c r="K1753" s="42">
        <f t="shared" si="27"/>
        <v>1900</v>
      </c>
    </row>
    <row r="1754" spans="1:11" ht="18" customHeight="1" x14ac:dyDescent="0.25">
      <c r="A1754" s="40"/>
      <c r="B1754" s="40"/>
      <c r="C1754" s="40"/>
      <c r="D1754" s="40"/>
      <c r="E1754" s="41"/>
      <c r="F1754" s="41"/>
      <c r="G1754" s="40"/>
      <c r="H1754" s="40"/>
      <c r="I1754" s="40"/>
      <c r="J1754" s="40"/>
      <c r="K1754" s="40">
        <f t="shared" si="27"/>
        <v>1900</v>
      </c>
    </row>
    <row r="1755" spans="1:11" ht="18" customHeight="1" x14ac:dyDescent="0.25">
      <c r="A1755" s="42"/>
      <c r="B1755" s="42"/>
      <c r="C1755" s="42"/>
      <c r="D1755" s="42"/>
      <c r="E1755" s="43"/>
      <c r="F1755" s="43"/>
      <c r="G1755" s="42"/>
      <c r="H1755" s="42"/>
      <c r="I1755" s="42"/>
      <c r="J1755" s="42"/>
      <c r="K1755" s="42">
        <f t="shared" si="27"/>
        <v>1900</v>
      </c>
    </row>
    <row r="1756" spans="1:11" ht="18" customHeight="1" x14ac:dyDescent="0.25">
      <c r="A1756" s="40"/>
      <c r="B1756" s="40"/>
      <c r="C1756" s="40"/>
      <c r="D1756" s="40"/>
      <c r="E1756" s="41"/>
      <c r="F1756" s="41"/>
      <c r="G1756" s="40"/>
      <c r="H1756" s="40"/>
      <c r="I1756" s="40"/>
      <c r="J1756" s="40"/>
      <c r="K1756" s="40">
        <f t="shared" si="27"/>
        <v>1900</v>
      </c>
    </row>
    <row r="1757" spans="1:11" ht="18" customHeight="1" x14ac:dyDescent="0.25">
      <c r="A1757" s="42"/>
      <c r="B1757" s="42"/>
      <c r="C1757" s="42"/>
      <c r="D1757" s="42"/>
      <c r="E1757" s="43"/>
      <c r="F1757" s="43"/>
      <c r="G1757" s="42"/>
      <c r="H1757" s="42"/>
      <c r="I1757" s="42"/>
      <c r="J1757" s="42"/>
      <c r="K1757" s="42">
        <f t="shared" si="27"/>
        <v>1900</v>
      </c>
    </row>
    <row r="1758" spans="1:11" ht="18" customHeight="1" x14ac:dyDescent="0.25">
      <c r="A1758" s="40"/>
      <c r="B1758" s="40"/>
      <c r="C1758" s="40"/>
      <c r="D1758" s="40"/>
      <c r="E1758" s="41"/>
      <c r="F1758" s="41"/>
      <c r="G1758" s="40"/>
      <c r="H1758" s="40"/>
      <c r="I1758" s="40"/>
      <c r="J1758" s="40"/>
      <c r="K1758" s="40">
        <f t="shared" si="27"/>
        <v>1900</v>
      </c>
    </row>
    <row r="1759" spans="1:11" ht="18" customHeight="1" x14ac:dyDescent="0.25">
      <c r="A1759" s="42"/>
      <c r="B1759" s="42"/>
      <c r="C1759" s="42"/>
      <c r="D1759" s="42"/>
      <c r="E1759" s="43"/>
      <c r="F1759" s="43"/>
      <c r="G1759" s="42"/>
      <c r="H1759" s="42"/>
      <c r="I1759" s="42"/>
      <c r="J1759" s="42"/>
      <c r="K1759" s="42">
        <f t="shared" si="27"/>
        <v>1900</v>
      </c>
    </row>
    <row r="1760" spans="1:11" ht="18" customHeight="1" x14ac:dyDescent="0.25">
      <c r="A1760" s="40"/>
      <c r="B1760" s="40"/>
      <c r="C1760" s="40"/>
      <c r="D1760" s="40"/>
      <c r="E1760" s="41"/>
      <c r="F1760" s="41"/>
      <c r="G1760" s="40"/>
      <c r="H1760" s="40"/>
      <c r="I1760" s="40"/>
      <c r="J1760" s="40"/>
      <c r="K1760" s="40">
        <f t="shared" si="27"/>
        <v>1900</v>
      </c>
    </row>
    <row r="1761" spans="1:11" ht="18" customHeight="1" x14ac:dyDescent="0.25">
      <c r="A1761" s="42"/>
      <c r="B1761" s="42"/>
      <c r="C1761" s="42"/>
      <c r="D1761" s="42"/>
      <c r="E1761" s="43"/>
      <c r="F1761" s="43"/>
      <c r="G1761" s="42"/>
      <c r="H1761" s="42"/>
      <c r="I1761" s="42"/>
      <c r="J1761" s="42"/>
      <c r="K1761" s="42">
        <f t="shared" si="27"/>
        <v>1900</v>
      </c>
    </row>
    <row r="1762" spans="1:11" ht="18" customHeight="1" x14ac:dyDescent="0.25">
      <c r="A1762" s="40"/>
      <c r="B1762" s="40"/>
      <c r="C1762" s="40"/>
      <c r="D1762" s="40"/>
      <c r="E1762" s="41"/>
      <c r="F1762" s="41"/>
      <c r="G1762" s="40"/>
      <c r="H1762" s="40"/>
      <c r="I1762" s="40"/>
      <c r="J1762" s="40"/>
      <c r="K1762" s="40">
        <f t="shared" si="27"/>
        <v>1900</v>
      </c>
    </row>
    <row r="1763" spans="1:11" ht="18" customHeight="1" x14ac:dyDescent="0.25">
      <c r="A1763" s="42"/>
      <c r="B1763" s="42"/>
      <c r="C1763" s="42"/>
      <c r="D1763" s="42"/>
      <c r="E1763" s="43"/>
      <c r="F1763" s="43"/>
      <c r="G1763" s="42"/>
      <c r="H1763" s="42"/>
      <c r="I1763" s="42"/>
      <c r="J1763" s="42"/>
      <c r="K1763" s="42">
        <f t="shared" si="27"/>
        <v>1900</v>
      </c>
    </row>
    <row r="1764" spans="1:11" ht="18" customHeight="1" x14ac:dyDescent="0.25">
      <c r="A1764" s="40"/>
      <c r="B1764" s="40"/>
      <c r="C1764" s="40"/>
      <c r="D1764" s="40"/>
      <c r="E1764" s="41"/>
      <c r="F1764" s="41"/>
      <c r="G1764" s="40"/>
      <c r="H1764" s="40"/>
      <c r="I1764" s="40"/>
      <c r="J1764" s="40"/>
      <c r="K1764" s="40">
        <f t="shared" si="27"/>
        <v>1900</v>
      </c>
    </row>
    <row r="1765" spans="1:11" ht="18" customHeight="1" x14ac:dyDescent="0.25">
      <c r="A1765" s="42"/>
      <c r="B1765" s="42"/>
      <c r="C1765" s="42"/>
      <c r="D1765" s="42"/>
      <c r="E1765" s="43"/>
      <c r="F1765" s="43"/>
      <c r="G1765" s="42"/>
      <c r="H1765" s="42"/>
      <c r="I1765" s="42"/>
      <c r="J1765" s="42"/>
      <c r="K1765" s="42">
        <f t="shared" si="27"/>
        <v>1900</v>
      </c>
    </row>
    <row r="1766" spans="1:11" ht="18" customHeight="1" x14ac:dyDescent="0.25">
      <c r="A1766" s="40"/>
      <c r="B1766" s="40"/>
      <c r="C1766" s="40"/>
      <c r="D1766" s="40"/>
      <c r="E1766" s="41"/>
      <c r="F1766" s="41"/>
      <c r="G1766" s="40"/>
      <c r="H1766" s="40"/>
      <c r="I1766" s="40"/>
      <c r="J1766" s="40"/>
      <c r="K1766" s="40">
        <f t="shared" si="27"/>
        <v>1900</v>
      </c>
    </row>
    <row r="1767" spans="1:11" ht="18" customHeight="1" x14ac:dyDescent="0.25">
      <c r="A1767" s="42"/>
      <c r="B1767" s="42"/>
      <c r="C1767" s="42"/>
      <c r="D1767" s="42"/>
      <c r="E1767" s="43"/>
      <c r="F1767" s="43"/>
      <c r="G1767" s="42"/>
      <c r="H1767" s="42"/>
      <c r="I1767" s="42"/>
      <c r="J1767" s="42"/>
      <c r="K1767" s="42">
        <f t="shared" si="27"/>
        <v>1900</v>
      </c>
    </row>
    <row r="1768" spans="1:11" ht="18" customHeight="1" x14ac:dyDescent="0.25">
      <c r="A1768" s="40"/>
      <c r="B1768" s="40"/>
      <c r="C1768" s="40"/>
      <c r="D1768" s="40"/>
      <c r="E1768" s="41"/>
      <c r="F1768" s="41"/>
      <c r="G1768" s="40"/>
      <c r="H1768" s="40"/>
      <c r="I1768" s="40"/>
      <c r="J1768" s="40"/>
      <c r="K1768" s="40">
        <f t="shared" si="27"/>
        <v>1900</v>
      </c>
    </row>
    <row r="1769" spans="1:11" ht="18" customHeight="1" x14ac:dyDescent="0.25">
      <c r="A1769" s="42"/>
      <c r="B1769" s="42"/>
      <c r="C1769" s="42"/>
      <c r="D1769" s="42"/>
      <c r="E1769" s="43"/>
      <c r="F1769" s="43"/>
      <c r="G1769" s="42"/>
      <c r="H1769" s="42"/>
      <c r="I1769" s="42"/>
      <c r="J1769" s="42"/>
      <c r="K1769" s="42">
        <f t="shared" si="27"/>
        <v>1900</v>
      </c>
    </row>
    <row r="1770" spans="1:11" ht="18" customHeight="1" x14ac:dyDescent="0.25">
      <c r="A1770" s="40"/>
      <c r="B1770" s="40"/>
      <c r="C1770" s="40"/>
      <c r="D1770" s="40"/>
      <c r="E1770" s="41"/>
      <c r="F1770" s="41"/>
      <c r="G1770" s="40"/>
      <c r="H1770" s="40"/>
      <c r="I1770" s="40"/>
      <c r="J1770" s="40"/>
      <c r="K1770" s="40">
        <f t="shared" si="27"/>
        <v>1900</v>
      </c>
    </row>
    <row r="1771" spans="1:11" ht="18" customHeight="1" x14ac:dyDescent="0.25">
      <c r="A1771" s="42"/>
      <c r="B1771" s="42"/>
      <c r="C1771" s="42"/>
      <c r="D1771" s="42"/>
      <c r="E1771" s="43"/>
      <c r="F1771" s="43"/>
      <c r="G1771" s="42"/>
      <c r="H1771" s="42"/>
      <c r="I1771" s="42"/>
      <c r="J1771" s="42"/>
      <c r="K1771" s="42">
        <f t="shared" si="27"/>
        <v>1900</v>
      </c>
    </row>
    <row r="1772" spans="1:11" ht="18" customHeight="1" x14ac:dyDescent="0.25">
      <c r="A1772" s="40"/>
      <c r="B1772" s="40"/>
      <c r="C1772" s="40"/>
      <c r="D1772" s="40"/>
      <c r="E1772" s="41"/>
      <c r="F1772" s="41"/>
      <c r="G1772" s="40"/>
      <c r="H1772" s="40"/>
      <c r="I1772" s="40"/>
      <c r="J1772" s="40"/>
      <c r="K1772" s="40">
        <f t="shared" si="27"/>
        <v>1900</v>
      </c>
    </row>
    <row r="1773" spans="1:11" ht="18" customHeight="1" x14ac:dyDescent="0.25">
      <c r="A1773" s="42"/>
      <c r="B1773" s="42"/>
      <c r="C1773" s="42"/>
      <c r="D1773" s="42"/>
      <c r="E1773" s="43"/>
      <c r="F1773" s="43"/>
      <c r="G1773" s="42"/>
      <c r="H1773" s="42"/>
      <c r="I1773" s="42"/>
      <c r="J1773" s="42"/>
      <c r="K1773" s="42">
        <f t="shared" si="27"/>
        <v>1900</v>
      </c>
    </row>
    <row r="1774" spans="1:11" ht="18" customHeight="1" x14ac:dyDescent="0.25">
      <c r="A1774" s="40"/>
      <c r="B1774" s="40"/>
      <c r="C1774" s="40"/>
      <c r="D1774" s="40"/>
      <c r="E1774" s="41"/>
      <c r="F1774" s="41"/>
      <c r="G1774" s="40"/>
      <c r="H1774" s="40"/>
      <c r="I1774" s="40"/>
      <c r="J1774" s="40"/>
      <c r="K1774" s="40">
        <f t="shared" si="27"/>
        <v>1900</v>
      </c>
    </row>
    <row r="1775" spans="1:11" ht="18" customHeight="1" x14ac:dyDescent="0.25">
      <c r="A1775" s="42"/>
      <c r="B1775" s="42"/>
      <c r="C1775" s="42"/>
      <c r="D1775" s="42"/>
      <c r="E1775" s="43"/>
      <c r="F1775" s="43"/>
      <c r="G1775" s="42"/>
      <c r="H1775" s="42"/>
      <c r="I1775" s="42"/>
      <c r="J1775" s="42"/>
      <c r="K1775" s="42">
        <f t="shared" si="27"/>
        <v>1900</v>
      </c>
    </row>
    <row r="1776" spans="1:11" ht="18" customHeight="1" x14ac:dyDescent="0.25">
      <c r="A1776" s="40"/>
      <c r="B1776" s="40"/>
      <c r="C1776" s="40"/>
      <c r="D1776" s="40"/>
      <c r="E1776" s="41"/>
      <c r="F1776" s="41"/>
      <c r="G1776" s="40"/>
      <c r="H1776" s="40"/>
      <c r="I1776" s="40"/>
      <c r="J1776" s="40"/>
      <c r="K1776" s="40">
        <f t="shared" si="27"/>
        <v>1900</v>
      </c>
    </row>
    <row r="1777" spans="1:11" ht="18" customHeight="1" x14ac:dyDescent="0.25">
      <c r="A1777" s="42"/>
      <c r="B1777" s="42"/>
      <c r="C1777" s="42"/>
      <c r="D1777" s="42"/>
      <c r="E1777" s="43"/>
      <c r="F1777" s="43"/>
      <c r="G1777" s="42"/>
      <c r="H1777" s="42"/>
      <c r="I1777" s="42"/>
      <c r="J1777" s="42"/>
      <c r="K1777" s="42">
        <f t="shared" si="27"/>
        <v>1900</v>
      </c>
    </row>
    <row r="1778" spans="1:11" ht="18" customHeight="1" x14ac:dyDescent="0.25">
      <c r="A1778" s="40"/>
      <c r="B1778" s="40"/>
      <c r="C1778" s="40"/>
      <c r="D1778" s="40"/>
      <c r="E1778" s="41"/>
      <c r="F1778" s="41"/>
      <c r="G1778" s="40"/>
      <c r="H1778" s="40"/>
      <c r="I1778" s="40"/>
      <c r="J1778" s="40"/>
      <c r="K1778" s="40">
        <f t="shared" si="27"/>
        <v>1900</v>
      </c>
    </row>
    <row r="1779" spans="1:11" ht="18" customHeight="1" x14ac:dyDescent="0.25">
      <c r="A1779" s="42"/>
      <c r="B1779" s="42"/>
      <c r="C1779" s="42"/>
      <c r="D1779" s="42"/>
      <c r="E1779" s="43"/>
      <c r="F1779" s="43"/>
      <c r="G1779" s="42"/>
      <c r="H1779" s="42"/>
      <c r="I1779" s="42"/>
      <c r="J1779" s="42"/>
      <c r="K1779" s="42">
        <f t="shared" si="27"/>
        <v>1900</v>
      </c>
    </row>
    <row r="1780" spans="1:11" ht="18" customHeight="1" x14ac:dyDescent="0.25">
      <c r="A1780" s="40"/>
      <c r="B1780" s="40"/>
      <c r="C1780" s="40"/>
      <c r="D1780" s="40"/>
      <c r="E1780" s="41"/>
      <c r="F1780" s="41"/>
      <c r="G1780" s="40"/>
      <c r="H1780" s="40"/>
      <c r="I1780" s="40"/>
      <c r="J1780" s="40"/>
      <c r="K1780" s="40">
        <f t="shared" si="27"/>
        <v>1900</v>
      </c>
    </row>
    <row r="1781" spans="1:11" ht="18" customHeight="1" x14ac:dyDescent="0.25">
      <c r="A1781" s="42"/>
      <c r="B1781" s="42"/>
      <c r="C1781" s="42"/>
      <c r="D1781" s="42"/>
      <c r="E1781" s="43"/>
      <c r="F1781" s="43"/>
      <c r="G1781" s="42"/>
      <c r="H1781" s="42"/>
      <c r="I1781" s="42"/>
      <c r="J1781" s="42"/>
      <c r="K1781" s="42">
        <f t="shared" si="27"/>
        <v>1900</v>
      </c>
    </row>
    <row r="1782" spans="1:11" ht="18" customHeight="1" x14ac:dyDescent="0.25">
      <c r="A1782" s="40"/>
      <c r="B1782" s="40"/>
      <c r="C1782" s="40"/>
      <c r="D1782" s="40"/>
      <c r="E1782" s="41"/>
      <c r="F1782" s="41"/>
      <c r="G1782" s="40"/>
      <c r="H1782" s="40"/>
      <c r="I1782" s="40"/>
      <c r="J1782" s="40"/>
      <c r="K1782" s="40">
        <f t="shared" si="27"/>
        <v>1900</v>
      </c>
    </row>
    <row r="1783" spans="1:11" ht="18" customHeight="1" x14ac:dyDescent="0.25">
      <c r="A1783" s="42"/>
      <c r="B1783" s="42"/>
      <c r="C1783" s="42"/>
      <c r="D1783" s="42"/>
      <c r="E1783" s="43"/>
      <c r="F1783" s="43"/>
      <c r="G1783" s="42"/>
      <c r="H1783" s="42"/>
      <c r="I1783" s="42"/>
      <c r="J1783" s="42"/>
      <c r="K1783" s="42">
        <f t="shared" si="27"/>
        <v>1900</v>
      </c>
    </row>
    <row r="1784" spans="1:11" ht="18" customHeight="1" x14ac:dyDescent="0.25">
      <c r="A1784" s="40"/>
      <c r="B1784" s="40"/>
      <c r="C1784" s="40"/>
      <c r="D1784" s="40"/>
      <c r="E1784" s="41"/>
      <c r="F1784" s="41"/>
      <c r="G1784" s="40"/>
      <c r="H1784" s="40"/>
      <c r="I1784" s="40"/>
      <c r="J1784" s="40"/>
      <c r="K1784" s="40">
        <f t="shared" si="27"/>
        <v>1900</v>
      </c>
    </row>
    <row r="1785" spans="1:11" ht="18" customHeight="1" x14ac:dyDescent="0.25">
      <c r="A1785" s="42"/>
      <c r="B1785" s="42"/>
      <c r="C1785" s="42"/>
      <c r="D1785" s="42"/>
      <c r="E1785" s="43"/>
      <c r="F1785" s="43"/>
      <c r="G1785" s="42"/>
      <c r="H1785" s="42"/>
      <c r="I1785" s="42"/>
      <c r="J1785" s="42"/>
      <c r="K1785" s="42">
        <f t="shared" si="27"/>
        <v>1900</v>
      </c>
    </row>
    <row r="1786" spans="1:11" ht="18" customHeight="1" x14ac:dyDescent="0.25">
      <c r="A1786" s="40"/>
      <c r="B1786" s="40"/>
      <c r="C1786" s="40"/>
      <c r="D1786" s="40"/>
      <c r="E1786" s="41"/>
      <c r="F1786" s="41"/>
      <c r="G1786" s="40"/>
      <c r="H1786" s="40"/>
      <c r="I1786" s="40"/>
      <c r="J1786" s="40"/>
      <c r="K1786" s="40">
        <f t="shared" si="27"/>
        <v>1900</v>
      </c>
    </row>
    <row r="1787" spans="1:11" ht="18" customHeight="1" x14ac:dyDescent="0.25">
      <c r="A1787" s="42"/>
      <c r="B1787" s="42"/>
      <c r="C1787" s="42"/>
      <c r="D1787" s="42"/>
      <c r="E1787" s="43"/>
      <c r="F1787" s="43"/>
      <c r="G1787" s="42"/>
      <c r="H1787" s="42"/>
      <c r="I1787" s="42"/>
      <c r="J1787" s="42"/>
      <c r="K1787" s="42">
        <f t="shared" si="27"/>
        <v>1900</v>
      </c>
    </row>
    <row r="1788" spans="1:11" ht="18" customHeight="1" x14ac:dyDescent="0.25">
      <c r="A1788" s="40"/>
      <c r="B1788" s="40"/>
      <c r="C1788" s="40"/>
      <c r="D1788" s="40"/>
      <c r="E1788" s="41"/>
      <c r="F1788" s="41"/>
      <c r="G1788" s="40"/>
      <c r="H1788" s="40"/>
      <c r="I1788" s="40"/>
      <c r="J1788" s="40"/>
      <c r="K1788" s="40">
        <f t="shared" si="27"/>
        <v>1900</v>
      </c>
    </row>
    <row r="1789" spans="1:11" ht="18" customHeight="1" x14ac:dyDescent="0.25">
      <c r="A1789" s="42"/>
      <c r="B1789" s="42"/>
      <c r="C1789" s="42"/>
      <c r="D1789" s="42"/>
      <c r="E1789" s="43"/>
      <c r="F1789" s="43"/>
      <c r="G1789" s="42"/>
      <c r="H1789" s="42"/>
      <c r="I1789" s="42"/>
      <c r="J1789" s="42"/>
      <c r="K1789" s="42">
        <f t="shared" si="27"/>
        <v>1900</v>
      </c>
    </row>
    <row r="1790" spans="1:11" ht="18" customHeight="1" x14ac:dyDescent="0.25">
      <c r="A1790" s="40"/>
      <c r="B1790" s="40"/>
      <c r="C1790" s="40"/>
      <c r="D1790" s="40"/>
      <c r="E1790" s="41"/>
      <c r="F1790" s="41"/>
      <c r="G1790" s="40"/>
      <c r="H1790" s="40"/>
      <c r="I1790" s="40"/>
      <c r="J1790" s="40"/>
      <c r="K1790" s="40">
        <f t="shared" si="27"/>
        <v>1900</v>
      </c>
    </row>
    <row r="1791" spans="1:11" ht="18" customHeight="1" x14ac:dyDescent="0.25">
      <c r="A1791" s="42"/>
      <c r="B1791" s="42"/>
      <c r="C1791" s="42"/>
      <c r="D1791" s="42"/>
      <c r="E1791" s="43"/>
      <c r="F1791" s="43"/>
      <c r="G1791" s="42"/>
      <c r="H1791" s="42"/>
      <c r="I1791" s="42"/>
      <c r="J1791" s="42"/>
      <c r="K1791" s="42">
        <f t="shared" si="27"/>
        <v>1900</v>
      </c>
    </row>
    <row r="1792" spans="1:11" ht="18" customHeight="1" x14ac:dyDescent="0.25">
      <c r="A1792" s="40"/>
      <c r="B1792" s="40"/>
      <c r="C1792" s="40"/>
      <c r="D1792" s="40"/>
      <c r="E1792" s="41"/>
      <c r="F1792" s="41"/>
      <c r="G1792" s="40"/>
      <c r="H1792" s="40"/>
      <c r="I1792" s="40"/>
      <c r="J1792" s="40"/>
      <c r="K1792" s="40">
        <f t="shared" si="27"/>
        <v>1900</v>
      </c>
    </row>
    <row r="1793" spans="1:11" ht="18" customHeight="1" x14ac:dyDescent="0.25">
      <c r="A1793" s="42"/>
      <c r="B1793" s="42"/>
      <c r="C1793" s="42"/>
      <c r="D1793" s="42"/>
      <c r="E1793" s="43"/>
      <c r="F1793" s="43"/>
      <c r="G1793" s="42"/>
      <c r="H1793" s="42"/>
      <c r="I1793" s="42"/>
      <c r="J1793" s="42"/>
      <c r="K1793" s="42">
        <f t="shared" si="27"/>
        <v>1900</v>
      </c>
    </row>
    <row r="1794" spans="1:11" ht="18" customHeight="1" x14ac:dyDescent="0.25">
      <c r="A1794" s="40"/>
      <c r="B1794" s="40"/>
      <c r="C1794" s="40"/>
      <c r="D1794" s="40"/>
      <c r="E1794" s="41"/>
      <c r="F1794" s="41"/>
      <c r="G1794" s="40"/>
      <c r="H1794" s="40"/>
      <c r="I1794" s="40"/>
      <c r="J1794" s="40"/>
      <c r="K1794" s="40">
        <f t="shared" si="27"/>
        <v>1900</v>
      </c>
    </row>
    <row r="1795" spans="1:11" ht="18" customHeight="1" x14ac:dyDescent="0.25">
      <c r="A1795" s="42"/>
      <c r="B1795" s="42"/>
      <c r="C1795" s="42"/>
      <c r="D1795" s="42"/>
      <c r="E1795" s="43"/>
      <c r="F1795" s="43"/>
      <c r="G1795" s="42"/>
      <c r="H1795" s="42"/>
      <c r="I1795" s="42"/>
      <c r="J1795" s="42"/>
      <c r="K1795" s="42">
        <f t="shared" si="27"/>
        <v>1900</v>
      </c>
    </row>
    <row r="1796" spans="1:11" ht="18" customHeight="1" x14ac:dyDescent="0.25">
      <c r="A1796" s="40"/>
      <c r="B1796" s="40"/>
      <c r="C1796" s="40"/>
      <c r="D1796" s="40"/>
      <c r="E1796" s="41"/>
      <c r="F1796" s="41"/>
      <c r="G1796" s="40"/>
      <c r="H1796" s="40"/>
      <c r="I1796" s="40"/>
      <c r="J1796" s="40"/>
      <c r="K1796" s="40">
        <f t="shared" ref="K1796:K1859" si="28">IFERROR(YEAR(D1796),"")</f>
        <v>1900</v>
      </c>
    </row>
    <row r="1797" spans="1:11" ht="18" customHeight="1" x14ac:dyDescent="0.25">
      <c r="A1797" s="42"/>
      <c r="B1797" s="42"/>
      <c r="C1797" s="42"/>
      <c r="D1797" s="42"/>
      <c r="E1797" s="43"/>
      <c r="F1797" s="43"/>
      <c r="G1797" s="42"/>
      <c r="H1797" s="42"/>
      <c r="I1797" s="42"/>
      <c r="J1797" s="42"/>
      <c r="K1797" s="42">
        <f t="shared" si="28"/>
        <v>1900</v>
      </c>
    </row>
    <row r="1798" spans="1:11" ht="18" customHeight="1" x14ac:dyDescent="0.25">
      <c r="A1798" s="40"/>
      <c r="B1798" s="40"/>
      <c r="C1798" s="40"/>
      <c r="D1798" s="40"/>
      <c r="E1798" s="41"/>
      <c r="F1798" s="41"/>
      <c r="G1798" s="40"/>
      <c r="H1798" s="40"/>
      <c r="I1798" s="40"/>
      <c r="J1798" s="40"/>
      <c r="K1798" s="40">
        <f t="shared" si="28"/>
        <v>1900</v>
      </c>
    </row>
    <row r="1799" spans="1:11" ht="18" customHeight="1" x14ac:dyDescent="0.25">
      <c r="A1799" s="42"/>
      <c r="B1799" s="42"/>
      <c r="C1799" s="42"/>
      <c r="D1799" s="42"/>
      <c r="E1799" s="43"/>
      <c r="F1799" s="43"/>
      <c r="G1799" s="42"/>
      <c r="H1799" s="42"/>
      <c r="I1799" s="42"/>
      <c r="J1799" s="42"/>
      <c r="K1799" s="42">
        <f t="shared" si="28"/>
        <v>1900</v>
      </c>
    </row>
    <row r="1800" spans="1:11" ht="18" customHeight="1" x14ac:dyDescent="0.25">
      <c r="A1800" s="40"/>
      <c r="B1800" s="40"/>
      <c r="C1800" s="40"/>
      <c r="D1800" s="40"/>
      <c r="E1800" s="41"/>
      <c r="F1800" s="41"/>
      <c r="G1800" s="40"/>
      <c r="H1800" s="40"/>
      <c r="I1800" s="40"/>
      <c r="J1800" s="40"/>
      <c r="K1800" s="40">
        <f t="shared" si="28"/>
        <v>1900</v>
      </c>
    </row>
    <row r="1801" spans="1:11" ht="18" customHeight="1" x14ac:dyDescent="0.25">
      <c r="A1801" s="42"/>
      <c r="B1801" s="42"/>
      <c r="C1801" s="42"/>
      <c r="D1801" s="42"/>
      <c r="E1801" s="43"/>
      <c r="F1801" s="43"/>
      <c r="G1801" s="42"/>
      <c r="H1801" s="42"/>
      <c r="I1801" s="42"/>
      <c r="J1801" s="42"/>
      <c r="K1801" s="42">
        <f t="shared" si="28"/>
        <v>1900</v>
      </c>
    </row>
    <row r="1802" spans="1:11" ht="18" customHeight="1" x14ac:dyDescent="0.25">
      <c r="A1802" s="40"/>
      <c r="B1802" s="40"/>
      <c r="C1802" s="40"/>
      <c r="D1802" s="40"/>
      <c r="E1802" s="41"/>
      <c r="F1802" s="41"/>
      <c r="G1802" s="40"/>
      <c r="H1802" s="40"/>
      <c r="I1802" s="40"/>
      <c r="J1802" s="40"/>
      <c r="K1802" s="40">
        <f t="shared" si="28"/>
        <v>1900</v>
      </c>
    </row>
    <row r="1803" spans="1:11" ht="18" customHeight="1" x14ac:dyDescent="0.25">
      <c r="A1803" s="42"/>
      <c r="B1803" s="42"/>
      <c r="C1803" s="42"/>
      <c r="D1803" s="42"/>
      <c r="E1803" s="43"/>
      <c r="F1803" s="43"/>
      <c r="G1803" s="42"/>
      <c r="H1803" s="42"/>
      <c r="I1803" s="42"/>
      <c r="J1803" s="42"/>
      <c r="K1803" s="42">
        <f t="shared" si="28"/>
        <v>1900</v>
      </c>
    </row>
    <row r="1804" spans="1:11" ht="18" customHeight="1" x14ac:dyDescent="0.25">
      <c r="A1804" s="40"/>
      <c r="B1804" s="40"/>
      <c r="C1804" s="40"/>
      <c r="D1804" s="40"/>
      <c r="E1804" s="41"/>
      <c r="F1804" s="41"/>
      <c r="G1804" s="40"/>
      <c r="H1804" s="40"/>
      <c r="I1804" s="40"/>
      <c r="J1804" s="40"/>
      <c r="K1804" s="40">
        <f t="shared" si="28"/>
        <v>1900</v>
      </c>
    </row>
    <row r="1805" spans="1:11" ht="18" customHeight="1" x14ac:dyDescent="0.25">
      <c r="A1805" s="42"/>
      <c r="B1805" s="42"/>
      <c r="C1805" s="42"/>
      <c r="D1805" s="42"/>
      <c r="E1805" s="43"/>
      <c r="F1805" s="43"/>
      <c r="G1805" s="42"/>
      <c r="H1805" s="42"/>
      <c r="I1805" s="42"/>
      <c r="J1805" s="42"/>
      <c r="K1805" s="42">
        <f t="shared" si="28"/>
        <v>1900</v>
      </c>
    </row>
    <row r="1806" spans="1:11" ht="18" customHeight="1" x14ac:dyDescent="0.25">
      <c r="A1806" s="40"/>
      <c r="B1806" s="40"/>
      <c r="C1806" s="40"/>
      <c r="D1806" s="40"/>
      <c r="E1806" s="41"/>
      <c r="F1806" s="41"/>
      <c r="G1806" s="40"/>
      <c r="H1806" s="40"/>
      <c r="I1806" s="40"/>
      <c r="J1806" s="40"/>
      <c r="K1806" s="40">
        <f t="shared" si="28"/>
        <v>1900</v>
      </c>
    </row>
    <row r="1807" spans="1:11" ht="18" customHeight="1" x14ac:dyDescent="0.25">
      <c r="A1807" s="42"/>
      <c r="B1807" s="42"/>
      <c r="C1807" s="42"/>
      <c r="D1807" s="42"/>
      <c r="E1807" s="43"/>
      <c r="F1807" s="43"/>
      <c r="G1807" s="42"/>
      <c r="H1807" s="42"/>
      <c r="I1807" s="42"/>
      <c r="J1807" s="42"/>
      <c r="K1807" s="42">
        <f t="shared" si="28"/>
        <v>1900</v>
      </c>
    </row>
    <row r="1808" spans="1:11" ht="18" customHeight="1" x14ac:dyDescent="0.25">
      <c r="A1808" s="40"/>
      <c r="B1808" s="40"/>
      <c r="C1808" s="40"/>
      <c r="D1808" s="40"/>
      <c r="E1808" s="41"/>
      <c r="F1808" s="41"/>
      <c r="G1808" s="40"/>
      <c r="H1808" s="40"/>
      <c r="I1808" s="40"/>
      <c r="J1808" s="40"/>
      <c r="K1808" s="40">
        <f t="shared" si="28"/>
        <v>1900</v>
      </c>
    </row>
    <row r="1809" spans="1:11" ht="18" customHeight="1" x14ac:dyDescent="0.25">
      <c r="A1809" s="42"/>
      <c r="B1809" s="42"/>
      <c r="C1809" s="42"/>
      <c r="D1809" s="42"/>
      <c r="E1809" s="43"/>
      <c r="F1809" s="43"/>
      <c r="G1809" s="42"/>
      <c r="H1809" s="42"/>
      <c r="I1809" s="42"/>
      <c r="J1809" s="42"/>
      <c r="K1809" s="42">
        <f t="shared" si="28"/>
        <v>1900</v>
      </c>
    </row>
    <row r="1810" spans="1:11" ht="18" customHeight="1" x14ac:dyDescent="0.25">
      <c r="A1810" s="40"/>
      <c r="B1810" s="40"/>
      <c r="C1810" s="40"/>
      <c r="D1810" s="40"/>
      <c r="E1810" s="41"/>
      <c r="F1810" s="41"/>
      <c r="G1810" s="40"/>
      <c r="H1810" s="40"/>
      <c r="I1810" s="40"/>
      <c r="J1810" s="40"/>
      <c r="K1810" s="40">
        <f t="shared" si="28"/>
        <v>1900</v>
      </c>
    </row>
    <row r="1811" spans="1:11" ht="18" customHeight="1" x14ac:dyDescent="0.25">
      <c r="A1811" s="42"/>
      <c r="B1811" s="42"/>
      <c r="C1811" s="42"/>
      <c r="D1811" s="42"/>
      <c r="E1811" s="43"/>
      <c r="F1811" s="43"/>
      <c r="G1811" s="42"/>
      <c r="H1811" s="42"/>
      <c r="I1811" s="42"/>
      <c r="J1811" s="42"/>
      <c r="K1811" s="42">
        <f t="shared" si="28"/>
        <v>1900</v>
      </c>
    </row>
    <row r="1812" spans="1:11" ht="18" customHeight="1" x14ac:dyDescent="0.25">
      <c r="A1812" s="40"/>
      <c r="B1812" s="40"/>
      <c r="C1812" s="40"/>
      <c r="D1812" s="40"/>
      <c r="E1812" s="41"/>
      <c r="F1812" s="41"/>
      <c r="G1812" s="40"/>
      <c r="H1812" s="40"/>
      <c r="I1812" s="40"/>
      <c r="J1812" s="40"/>
      <c r="K1812" s="40">
        <f t="shared" si="28"/>
        <v>1900</v>
      </c>
    </row>
    <row r="1813" spans="1:11" ht="18" customHeight="1" x14ac:dyDescent="0.25">
      <c r="A1813" s="42"/>
      <c r="B1813" s="42"/>
      <c r="C1813" s="42"/>
      <c r="D1813" s="42"/>
      <c r="E1813" s="43"/>
      <c r="F1813" s="43"/>
      <c r="G1813" s="42"/>
      <c r="H1813" s="42"/>
      <c r="I1813" s="42"/>
      <c r="J1813" s="42"/>
      <c r="K1813" s="42">
        <f t="shared" si="28"/>
        <v>1900</v>
      </c>
    </row>
    <row r="1814" spans="1:11" ht="18" customHeight="1" x14ac:dyDescent="0.25">
      <c r="A1814" s="40"/>
      <c r="B1814" s="40"/>
      <c r="C1814" s="40"/>
      <c r="D1814" s="40"/>
      <c r="E1814" s="41"/>
      <c r="F1814" s="41"/>
      <c r="G1814" s="40"/>
      <c r="H1814" s="40"/>
      <c r="I1814" s="40"/>
      <c r="J1814" s="40"/>
      <c r="K1814" s="40">
        <f t="shared" si="28"/>
        <v>1900</v>
      </c>
    </row>
    <row r="1815" spans="1:11" ht="18" customHeight="1" x14ac:dyDescent="0.25">
      <c r="A1815" s="42"/>
      <c r="B1815" s="42"/>
      <c r="C1815" s="42"/>
      <c r="D1815" s="42"/>
      <c r="E1815" s="43"/>
      <c r="F1815" s="43"/>
      <c r="G1815" s="42"/>
      <c r="H1815" s="42"/>
      <c r="I1815" s="42"/>
      <c r="J1815" s="42"/>
      <c r="K1815" s="42">
        <f t="shared" si="28"/>
        <v>1900</v>
      </c>
    </row>
    <row r="1816" spans="1:11" ht="18" customHeight="1" x14ac:dyDescent="0.25">
      <c r="A1816" s="40"/>
      <c r="B1816" s="40"/>
      <c r="C1816" s="40"/>
      <c r="D1816" s="40"/>
      <c r="E1816" s="41"/>
      <c r="F1816" s="41"/>
      <c r="G1816" s="40"/>
      <c r="H1816" s="40"/>
      <c r="I1816" s="40"/>
      <c r="J1816" s="40"/>
      <c r="K1816" s="40">
        <f t="shared" si="28"/>
        <v>1900</v>
      </c>
    </row>
    <row r="1817" spans="1:11" ht="18" customHeight="1" x14ac:dyDescent="0.25">
      <c r="A1817" s="42"/>
      <c r="B1817" s="42"/>
      <c r="C1817" s="42"/>
      <c r="D1817" s="42"/>
      <c r="E1817" s="43"/>
      <c r="F1817" s="43"/>
      <c r="G1817" s="42"/>
      <c r="H1817" s="42"/>
      <c r="I1817" s="42"/>
      <c r="J1817" s="42"/>
      <c r="K1817" s="42">
        <f t="shared" si="28"/>
        <v>1900</v>
      </c>
    </row>
    <row r="1818" spans="1:11" ht="18" customHeight="1" x14ac:dyDescent="0.25">
      <c r="A1818" s="40"/>
      <c r="B1818" s="40"/>
      <c r="C1818" s="40"/>
      <c r="D1818" s="40"/>
      <c r="E1818" s="41"/>
      <c r="F1818" s="41"/>
      <c r="G1818" s="40"/>
      <c r="H1818" s="40"/>
      <c r="I1818" s="40"/>
      <c r="J1818" s="40"/>
      <c r="K1818" s="40">
        <f t="shared" si="28"/>
        <v>1900</v>
      </c>
    </row>
    <row r="1819" spans="1:11" ht="18" customHeight="1" x14ac:dyDescent="0.25">
      <c r="A1819" s="42"/>
      <c r="B1819" s="42"/>
      <c r="C1819" s="42"/>
      <c r="D1819" s="42"/>
      <c r="E1819" s="43"/>
      <c r="F1819" s="43"/>
      <c r="G1819" s="42"/>
      <c r="H1819" s="42"/>
      <c r="I1819" s="42"/>
      <c r="J1819" s="42"/>
      <c r="K1819" s="42">
        <f t="shared" si="28"/>
        <v>1900</v>
      </c>
    </row>
    <row r="1820" spans="1:11" ht="18" customHeight="1" x14ac:dyDescent="0.25">
      <c r="A1820" s="40"/>
      <c r="B1820" s="40"/>
      <c r="C1820" s="40"/>
      <c r="D1820" s="40"/>
      <c r="E1820" s="41"/>
      <c r="F1820" s="41"/>
      <c r="G1820" s="40"/>
      <c r="H1820" s="40"/>
      <c r="I1820" s="40"/>
      <c r="J1820" s="40"/>
      <c r="K1820" s="40">
        <f t="shared" si="28"/>
        <v>1900</v>
      </c>
    </row>
    <row r="1821" spans="1:11" ht="18" customHeight="1" x14ac:dyDescent="0.25">
      <c r="A1821" s="42"/>
      <c r="B1821" s="42"/>
      <c r="C1821" s="42"/>
      <c r="D1821" s="42"/>
      <c r="E1821" s="43"/>
      <c r="F1821" s="43"/>
      <c r="G1821" s="42"/>
      <c r="H1821" s="42"/>
      <c r="I1821" s="42"/>
      <c r="J1821" s="42"/>
      <c r="K1821" s="42">
        <f t="shared" si="28"/>
        <v>1900</v>
      </c>
    </row>
    <row r="1822" spans="1:11" ht="18" customHeight="1" x14ac:dyDescent="0.25">
      <c r="A1822" s="40"/>
      <c r="B1822" s="40"/>
      <c r="C1822" s="40"/>
      <c r="D1822" s="40"/>
      <c r="E1822" s="41"/>
      <c r="F1822" s="41"/>
      <c r="G1822" s="40"/>
      <c r="H1822" s="40"/>
      <c r="I1822" s="40"/>
      <c r="J1822" s="40"/>
      <c r="K1822" s="40">
        <f t="shared" si="28"/>
        <v>1900</v>
      </c>
    </row>
    <row r="1823" spans="1:11" ht="18" customHeight="1" x14ac:dyDescent="0.25">
      <c r="A1823" s="42"/>
      <c r="B1823" s="42"/>
      <c r="C1823" s="42"/>
      <c r="D1823" s="42"/>
      <c r="E1823" s="43"/>
      <c r="F1823" s="43"/>
      <c r="G1823" s="42"/>
      <c r="H1823" s="42"/>
      <c r="I1823" s="42"/>
      <c r="J1823" s="42"/>
      <c r="K1823" s="42">
        <f t="shared" si="28"/>
        <v>1900</v>
      </c>
    </row>
    <row r="1824" spans="1:11" ht="18" customHeight="1" x14ac:dyDescent="0.25">
      <c r="A1824" s="40"/>
      <c r="B1824" s="40"/>
      <c r="C1824" s="40"/>
      <c r="D1824" s="40"/>
      <c r="E1824" s="41"/>
      <c r="F1824" s="41"/>
      <c r="G1824" s="40"/>
      <c r="H1824" s="40"/>
      <c r="I1824" s="40"/>
      <c r="J1824" s="40"/>
      <c r="K1824" s="40">
        <f t="shared" si="28"/>
        <v>1900</v>
      </c>
    </row>
    <row r="1825" spans="1:11" ht="18" customHeight="1" x14ac:dyDescent="0.25">
      <c r="A1825" s="42"/>
      <c r="B1825" s="42"/>
      <c r="C1825" s="42"/>
      <c r="D1825" s="42"/>
      <c r="E1825" s="43"/>
      <c r="F1825" s="43"/>
      <c r="G1825" s="42"/>
      <c r="H1825" s="42"/>
      <c r="I1825" s="42"/>
      <c r="J1825" s="42"/>
      <c r="K1825" s="42">
        <f t="shared" si="28"/>
        <v>1900</v>
      </c>
    </row>
    <row r="1826" spans="1:11" ht="18" customHeight="1" x14ac:dyDescent="0.25">
      <c r="A1826" s="40"/>
      <c r="B1826" s="40"/>
      <c r="C1826" s="40"/>
      <c r="D1826" s="40"/>
      <c r="E1826" s="41"/>
      <c r="F1826" s="41"/>
      <c r="G1826" s="40"/>
      <c r="H1826" s="40"/>
      <c r="I1826" s="40"/>
      <c r="J1826" s="40"/>
      <c r="K1826" s="40">
        <f t="shared" si="28"/>
        <v>1900</v>
      </c>
    </row>
    <row r="1827" spans="1:11" ht="18" customHeight="1" x14ac:dyDescent="0.25">
      <c r="A1827" s="42"/>
      <c r="B1827" s="42"/>
      <c r="C1827" s="42"/>
      <c r="D1827" s="42"/>
      <c r="E1827" s="43"/>
      <c r="F1827" s="43"/>
      <c r="G1827" s="42"/>
      <c r="H1827" s="42"/>
      <c r="I1827" s="42"/>
      <c r="J1827" s="42"/>
      <c r="K1827" s="42">
        <f t="shared" si="28"/>
        <v>1900</v>
      </c>
    </row>
    <row r="1828" spans="1:11" ht="18" customHeight="1" x14ac:dyDescent="0.25">
      <c r="A1828" s="40"/>
      <c r="B1828" s="40"/>
      <c r="C1828" s="40"/>
      <c r="D1828" s="40"/>
      <c r="E1828" s="41"/>
      <c r="F1828" s="41"/>
      <c r="G1828" s="40"/>
      <c r="H1828" s="40"/>
      <c r="I1828" s="40"/>
      <c r="J1828" s="40"/>
      <c r="K1828" s="40">
        <f t="shared" si="28"/>
        <v>1900</v>
      </c>
    </row>
    <row r="1829" spans="1:11" ht="18" customHeight="1" x14ac:dyDescent="0.25">
      <c r="A1829" s="42"/>
      <c r="B1829" s="42"/>
      <c r="C1829" s="42"/>
      <c r="D1829" s="42"/>
      <c r="E1829" s="43"/>
      <c r="F1829" s="43"/>
      <c r="G1829" s="42"/>
      <c r="H1829" s="42"/>
      <c r="I1829" s="42"/>
      <c r="J1829" s="42"/>
      <c r="K1829" s="42">
        <f t="shared" si="28"/>
        <v>1900</v>
      </c>
    </row>
    <row r="1830" spans="1:11" ht="18" customHeight="1" x14ac:dyDescent="0.25">
      <c r="A1830" s="40"/>
      <c r="B1830" s="40"/>
      <c r="C1830" s="40"/>
      <c r="D1830" s="40"/>
      <c r="E1830" s="41"/>
      <c r="F1830" s="41"/>
      <c r="G1830" s="40"/>
      <c r="H1830" s="40"/>
      <c r="I1830" s="40"/>
      <c r="J1830" s="40"/>
      <c r="K1830" s="40">
        <f t="shared" si="28"/>
        <v>1900</v>
      </c>
    </row>
    <row r="1831" spans="1:11" ht="18" customHeight="1" x14ac:dyDescent="0.25">
      <c r="A1831" s="42"/>
      <c r="B1831" s="42"/>
      <c r="C1831" s="42"/>
      <c r="D1831" s="42"/>
      <c r="E1831" s="43"/>
      <c r="F1831" s="43"/>
      <c r="G1831" s="42"/>
      <c r="H1831" s="42"/>
      <c r="I1831" s="42"/>
      <c r="J1831" s="42"/>
      <c r="K1831" s="42">
        <f t="shared" si="28"/>
        <v>1900</v>
      </c>
    </row>
    <row r="1832" spans="1:11" ht="18" customHeight="1" x14ac:dyDescent="0.25">
      <c r="A1832" s="40"/>
      <c r="B1832" s="40"/>
      <c r="C1832" s="40"/>
      <c r="D1832" s="40"/>
      <c r="E1832" s="41"/>
      <c r="F1832" s="41"/>
      <c r="G1832" s="40"/>
      <c r="H1832" s="40"/>
      <c r="I1832" s="40"/>
      <c r="J1832" s="40"/>
      <c r="K1832" s="40">
        <f t="shared" si="28"/>
        <v>1900</v>
      </c>
    </row>
    <row r="1833" spans="1:11" ht="18" customHeight="1" x14ac:dyDescent="0.25">
      <c r="A1833" s="42"/>
      <c r="B1833" s="42"/>
      <c r="C1833" s="42"/>
      <c r="D1833" s="42"/>
      <c r="E1833" s="43"/>
      <c r="F1833" s="43"/>
      <c r="G1833" s="42"/>
      <c r="H1833" s="42"/>
      <c r="I1833" s="42"/>
      <c r="J1833" s="42"/>
      <c r="K1833" s="42">
        <f t="shared" si="28"/>
        <v>1900</v>
      </c>
    </row>
    <row r="1834" spans="1:11" ht="18" customHeight="1" x14ac:dyDescent="0.25">
      <c r="A1834" s="40"/>
      <c r="B1834" s="40"/>
      <c r="C1834" s="40"/>
      <c r="D1834" s="40"/>
      <c r="E1834" s="41"/>
      <c r="F1834" s="41"/>
      <c r="G1834" s="40"/>
      <c r="H1834" s="40"/>
      <c r="I1834" s="40"/>
      <c r="J1834" s="40"/>
      <c r="K1834" s="40">
        <f t="shared" si="28"/>
        <v>1900</v>
      </c>
    </row>
    <row r="1835" spans="1:11" ht="18" customHeight="1" x14ac:dyDescent="0.25">
      <c r="A1835" s="42"/>
      <c r="B1835" s="42"/>
      <c r="C1835" s="42"/>
      <c r="D1835" s="42"/>
      <c r="E1835" s="43"/>
      <c r="F1835" s="43"/>
      <c r="G1835" s="42"/>
      <c r="H1835" s="42"/>
      <c r="I1835" s="42"/>
      <c r="J1835" s="42"/>
      <c r="K1835" s="42">
        <f t="shared" si="28"/>
        <v>1900</v>
      </c>
    </row>
    <row r="1836" spans="1:11" ht="18" customHeight="1" x14ac:dyDescent="0.25">
      <c r="A1836" s="40"/>
      <c r="B1836" s="40"/>
      <c r="C1836" s="40"/>
      <c r="D1836" s="40"/>
      <c r="E1836" s="41"/>
      <c r="F1836" s="41"/>
      <c r="G1836" s="40"/>
      <c r="H1836" s="40"/>
      <c r="I1836" s="40"/>
      <c r="J1836" s="40"/>
      <c r="K1836" s="40">
        <f t="shared" si="28"/>
        <v>1900</v>
      </c>
    </row>
    <row r="1837" spans="1:11" ht="18" customHeight="1" x14ac:dyDescent="0.25">
      <c r="A1837" s="42"/>
      <c r="B1837" s="42"/>
      <c r="C1837" s="42"/>
      <c r="D1837" s="42"/>
      <c r="E1837" s="43"/>
      <c r="F1837" s="43"/>
      <c r="G1837" s="42"/>
      <c r="H1837" s="42"/>
      <c r="I1837" s="42"/>
      <c r="J1837" s="42"/>
      <c r="K1837" s="42">
        <f t="shared" si="28"/>
        <v>1900</v>
      </c>
    </row>
    <row r="1838" spans="1:11" ht="18" customHeight="1" x14ac:dyDescent="0.25">
      <c r="A1838" s="40"/>
      <c r="B1838" s="40"/>
      <c r="C1838" s="40"/>
      <c r="D1838" s="40"/>
      <c r="E1838" s="41"/>
      <c r="F1838" s="41"/>
      <c r="G1838" s="40"/>
      <c r="H1838" s="40"/>
      <c r="I1838" s="40"/>
      <c r="J1838" s="40"/>
      <c r="K1838" s="40">
        <f t="shared" si="28"/>
        <v>1900</v>
      </c>
    </row>
    <row r="1839" spans="1:11" ht="18" customHeight="1" x14ac:dyDescent="0.25">
      <c r="A1839" s="42"/>
      <c r="B1839" s="42"/>
      <c r="C1839" s="42"/>
      <c r="D1839" s="42"/>
      <c r="E1839" s="43"/>
      <c r="F1839" s="43"/>
      <c r="G1839" s="42"/>
      <c r="H1839" s="42"/>
      <c r="I1839" s="42"/>
      <c r="J1839" s="42"/>
      <c r="K1839" s="42">
        <f t="shared" si="28"/>
        <v>1900</v>
      </c>
    </row>
    <row r="1840" spans="1:11" ht="18" customHeight="1" x14ac:dyDescent="0.25">
      <c r="A1840" s="40"/>
      <c r="B1840" s="40"/>
      <c r="C1840" s="40"/>
      <c r="D1840" s="40"/>
      <c r="E1840" s="41"/>
      <c r="F1840" s="41"/>
      <c r="G1840" s="40"/>
      <c r="H1840" s="40"/>
      <c r="I1840" s="40"/>
      <c r="J1840" s="40"/>
      <c r="K1840" s="40">
        <f t="shared" si="28"/>
        <v>1900</v>
      </c>
    </row>
    <row r="1841" spans="1:11" ht="18" customHeight="1" x14ac:dyDescent="0.25">
      <c r="A1841" s="42"/>
      <c r="B1841" s="42"/>
      <c r="C1841" s="42"/>
      <c r="D1841" s="42"/>
      <c r="E1841" s="43"/>
      <c r="F1841" s="43"/>
      <c r="G1841" s="42"/>
      <c r="H1841" s="42"/>
      <c r="I1841" s="42"/>
      <c r="J1841" s="42"/>
      <c r="K1841" s="42">
        <f t="shared" si="28"/>
        <v>1900</v>
      </c>
    </row>
    <row r="1842" spans="1:11" ht="18" customHeight="1" x14ac:dyDescent="0.25">
      <c r="A1842" s="40"/>
      <c r="B1842" s="40"/>
      <c r="C1842" s="40"/>
      <c r="D1842" s="40"/>
      <c r="E1842" s="41"/>
      <c r="F1842" s="41"/>
      <c r="G1842" s="40"/>
      <c r="H1842" s="40"/>
      <c r="I1842" s="40"/>
      <c r="J1842" s="40"/>
      <c r="K1842" s="40">
        <f t="shared" si="28"/>
        <v>1900</v>
      </c>
    </row>
    <row r="1843" spans="1:11" ht="18" customHeight="1" x14ac:dyDescent="0.25">
      <c r="A1843" s="42"/>
      <c r="B1843" s="42"/>
      <c r="C1843" s="42"/>
      <c r="D1843" s="42"/>
      <c r="E1843" s="43"/>
      <c r="F1843" s="43"/>
      <c r="G1843" s="42"/>
      <c r="H1843" s="42"/>
      <c r="I1843" s="42"/>
      <c r="J1843" s="42"/>
      <c r="K1843" s="42">
        <f t="shared" si="28"/>
        <v>1900</v>
      </c>
    </row>
    <row r="1844" spans="1:11" ht="18" customHeight="1" x14ac:dyDescent="0.25">
      <c r="A1844" s="40"/>
      <c r="B1844" s="40"/>
      <c r="C1844" s="40"/>
      <c r="D1844" s="40"/>
      <c r="E1844" s="41"/>
      <c r="F1844" s="41"/>
      <c r="G1844" s="40"/>
      <c r="H1844" s="40"/>
      <c r="I1844" s="40"/>
      <c r="J1844" s="40"/>
      <c r="K1844" s="40">
        <f t="shared" si="28"/>
        <v>1900</v>
      </c>
    </row>
    <row r="1845" spans="1:11" ht="18" customHeight="1" x14ac:dyDescent="0.25">
      <c r="A1845" s="42"/>
      <c r="B1845" s="42"/>
      <c r="C1845" s="42"/>
      <c r="D1845" s="42"/>
      <c r="E1845" s="43"/>
      <c r="F1845" s="43"/>
      <c r="G1845" s="42"/>
      <c r="H1845" s="42"/>
      <c r="I1845" s="42"/>
      <c r="J1845" s="42"/>
      <c r="K1845" s="42">
        <f t="shared" si="28"/>
        <v>1900</v>
      </c>
    </row>
    <row r="1846" spans="1:11" ht="18" customHeight="1" x14ac:dyDescent="0.25">
      <c r="A1846" s="40"/>
      <c r="B1846" s="40"/>
      <c r="C1846" s="40"/>
      <c r="D1846" s="40"/>
      <c r="E1846" s="41"/>
      <c r="F1846" s="41"/>
      <c r="G1846" s="40"/>
      <c r="H1846" s="40"/>
      <c r="I1846" s="40"/>
      <c r="J1846" s="40"/>
      <c r="K1846" s="40">
        <f t="shared" si="28"/>
        <v>1900</v>
      </c>
    </row>
    <row r="1847" spans="1:11" ht="18" customHeight="1" x14ac:dyDescent="0.25">
      <c r="A1847" s="42"/>
      <c r="B1847" s="42"/>
      <c r="C1847" s="42"/>
      <c r="D1847" s="42"/>
      <c r="E1847" s="43"/>
      <c r="F1847" s="43"/>
      <c r="G1847" s="42"/>
      <c r="H1847" s="42"/>
      <c r="I1847" s="42"/>
      <c r="J1847" s="42"/>
      <c r="K1847" s="42">
        <f t="shared" si="28"/>
        <v>1900</v>
      </c>
    </row>
    <row r="1848" spans="1:11" ht="18" customHeight="1" x14ac:dyDescent="0.25">
      <c r="A1848" s="40"/>
      <c r="B1848" s="40"/>
      <c r="C1848" s="40"/>
      <c r="D1848" s="40"/>
      <c r="E1848" s="41"/>
      <c r="F1848" s="41"/>
      <c r="G1848" s="40"/>
      <c r="H1848" s="40"/>
      <c r="I1848" s="40"/>
      <c r="J1848" s="40"/>
      <c r="K1848" s="40">
        <f t="shared" si="28"/>
        <v>1900</v>
      </c>
    </row>
    <row r="1849" spans="1:11" ht="18" customHeight="1" x14ac:dyDescent="0.25">
      <c r="A1849" s="42"/>
      <c r="B1849" s="42"/>
      <c r="C1849" s="42"/>
      <c r="D1849" s="42"/>
      <c r="E1849" s="43"/>
      <c r="F1849" s="43"/>
      <c r="G1849" s="42"/>
      <c r="H1849" s="42"/>
      <c r="I1849" s="42"/>
      <c r="J1849" s="42"/>
      <c r="K1849" s="42">
        <f t="shared" si="28"/>
        <v>1900</v>
      </c>
    </row>
    <row r="1850" spans="1:11" ht="18" customHeight="1" x14ac:dyDescent="0.25">
      <c r="A1850" s="40"/>
      <c r="B1850" s="40"/>
      <c r="C1850" s="40"/>
      <c r="D1850" s="40"/>
      <c r="E1850" s="41"/>
      <c r="F1850" s="41"/>
      <c r="G1850" s="40"/>
      <c r="H1850" s="40"/>
      <c r="I1850" s="40"/>
      <c r="J1850" s="40"/>
      <c r="K1850" s="40">
        <f t="shared" si="28"/>
        <v>1900</v>
      </c>
    </row>
    <row r="1851" spans="1:11" ht="18" customHeight="1" x14ac:dyDescent="0.25">
      <c r="A1851" s="42"/>
      <c r="B1851" s="42"/>
      <c r="C1851" s="42"/>
      <c r="D1851" s="42"/>
      <c r="E1851" s="43"/>
      <c r="F1851" s="43"/>
      <c r="G1851" s="42"/>
      <c r="H1851" s="42"/>
      <c r="I1851" s="42"/>
      <c r="J1851" s="42"/>
      <c r="K1851" s="42">
        <f t="shared" si="28"/>
        <v>1900</v>
      </c>
    </row>
    <row r="1852" spans="1:11" ht="18" customHeight="1" x14ac:dyDescent="0.25">
      <c r="A1852" s="40"/>
      <c r="B1852" s="40"/>
      <c r="C1852" s="40"/>
      <c r="D1852" s="40"/>
      <c r="E1852" s="41"/>
      <c r="F1852" s="41"/>
      <c r="G1852" s="40"/>
      <c r="H1852" s="40"/>
      <c r="I1852" s="40"/>
      <c r="J1852" s="40"/>
      <c r="K1852" s="40">
        <f t="shared" si="28"/>
        <v>1900</v>
      </c>
    </row>
    <row r="1853" spans="1:11" ht="18" customHeight="1" x14ac:dyDescent="0.25">
      <c r="A1853" s="42"/>
      <c r="B1853" s="42"/>
      <c r="C1853" s="42"/>
      <c r="D1853" s="42"/>
      <c r="E1853" s="43"/>
      <c r="F1853" s="43"/>
      <c r="G1853" s="42"/>
      <c r="H1853" s="42"/>
      <c r="I1853" s="42"/>
      <c r="J1853" s="42"/>
      <c r="K1853" s="42">
        <f t="shared" si="28"/>
        <v>1900</v>
      </c>
    </row>
    <row r="1854" spans="1:11" ht="18" customHeight="1" x14ac:dyDescent="0.25">
      <c r="A1854" s="40"/>
      <c r="B1854" s="40"/>
      <c r="C1854" s="40"/>
      <c r="D1854" s="40"/>
      <c r="E1854" s="41"/>
      <c r="F1854" s="41"/>
      <c r="G1854" s="40"/>
      <c r="H1854" s="40"/>
      <c r="I1854" s="40"/>
      <c r="J1854" s="40"/>
      <c r="K1854" s="40">
        <f t="shared" si="28"/>
        <v>1900</v>
      </c>
    </row>
    <row r="1855" spans="1:11" ht="18" customHeight="1" x14ac:dyDescent="0.25">
      <c r="A1855" s="42"/>
      <c r="B1855" s="42"/>
      <c r="C1855" s="42"/>
      <c r="D1855" s="42"/>
      <c r="E1855" s="43"/>
      <c r="F1855" s="43"/>
      <c r="G1855" s="42"/>
      <c r="H1855" s="42"/>
      <c r="I1855" s="42"/>
      <c r="J1855" s="42"/>
      <c r="K1855" s="42">
        <f t="shared" si="28"/>
        <v>1900</v>
      </c>
    </row>
    <row r="1856" spans="1:11" ht="18" customHeight="1" x14ac:dyDescent="0.25">
      <c r="A1856" s="40"/>
      <c r="B1856" s="40"/>
      <c r="C1856" s="40"/>
      <c r="D1856" s="40"/>
      <c r="E1856" s="41"/>
      <c r="F1856" s="41"/>
      <c r="G1856" s="40"/>
      <c r="H1856" s="40"/>
      <c r="I1856" s="40"/>
      <c r="J1856" s="40"/>
      <c r="K1856" s="40">
        <f t="shared" si="28"/>
        <v>1900</v>
      </c>
    </row>
    <row r="1857" spans="1:11" ht="18" customHeight="1" x14ac:dyDescent="0.25">
      <c r="A1857" s="42"/>
      <c r="B1857" s="42"/>
      <c r="C1857" s="42"/>
      <c r="D1857" s="42"/>
      <c r="E1857" s="43"/>
      <c r="F1857" s="43"/>
      <c r="G1857" s="42"/>
      <c r="H1857" s="42"/>
      <c r="I1857" s="42"/>
      <c r="J1857" s="42"/>
      <c r="K1857" s="42">
        <f t="shared" si="28"/>
        <v>1900</v>
      </c>
    </row>
    <row r="1858" spans="1:11" ht="18" customHeight="1" x14ac:dyDescent="0.25">
      <c r="A1858" s="40"/>
      <c r="B1858" s="40"/>
      <c r="C1858" s="40"/>
      <c r="D1858" s="40"/>
      <c r="E1858" s="41"/>
      <c r="F1858" s="41"/>
      <c r="G1858" s="40"/>
      <c r="H1858" s="40"/>
      <c r="I1858" s="40"/>
      <c r="J1858" s="40"/>
      <c r="K1858" s="40">
        <f t="shared" si="28"/>
        <v>1900</v>
      </c>
    </row>
    <row r="1859" spans="1:11" ht="18" customHeight="1" x14ac:dyDescent="0.25">
      <c r="A1859" s="42"/>
      <c r="B1859" s="42"/>
      <c r="C1859" s="42"/>
      <c r="D1859" s="42"/>
      <c r="E1859" s="43"/>
      <c r="F1859" s="43"/>
      <c r="G1859" s="42"/>
      <c r="H1859" s="42"/>
      <c r="I1859" s="42"/>
      <c r="J1859" s="42"/>
      <c r="K1859" s="42">
        <f t="shared" si="28"/>
        <v>1900</v>
      </c>
    </row>
    <row r="1860" spans="1:11" ht="18" customHeight="1" x14ac:dyDescent="0.25">
      <c r="A1860" s="40"/>
      <c r="B1860" s="40"/>
      <c r="C1860" s="40"/>
      <c r="D1860" s="40"/>
      <c r="E1860" s="41"/>
      <c r="F1860" s="41"/>
      <c r="G1860" s="40"/>
      <c r="H1860" s="40"/>
      <c r="I1860" s="40"/>
      <c r="J1860" s="40"/>
      <c r="K1860" s="40">
        <f t="shared" ref="K1860:K1923" si="29">IFERROR(YEAR(D1860),"")</f>
        <v>1900</v>
      </c>
    </row>
    <row r="1861" spans="1:11" ht="18" customHeight="1" x14ac:dyDescent="0.25">
      <c r="A1861" s="42"/>
      <c r="B1861" s="42"/>
      <c r="C1861" s="42"/>
      <c r="D1861" s="42"/>
      <c r="E1861" s="43"/>
      <c r="F1861" s="43"/>
      <c r="G1861" s="42"/>
      <c r="H1861" s="42"/>
      <c r="I1861" s="42"/>
      <c r="J1861" s="42"/>
      <c r="K1861" s="42">
        <f t="shared" si="29"/>
        <v>1900</v>
      </c>
    </row>
    <row r="1862" spans="1:11" ht="18" customHeight="1" x14ac:dyDescent="0.25">
      <c r="A1862" s="40"/>
      <c r="B1862" s="40"/>
      <c r="C1862" s="40"/>
      <c r="D1862" s="40"/>
      <c r="E1862" s="41"/>
      <c r="F1862" s="41"/>
      <c r="G1862" s="40"/>
      <c r="H1862" s="40"/>
      <c r="I1862" s="40"/>
      <c r="J1862" s="40"/>
      <c r="K1862" s="40">
        <f t="shared" si="29"/>
        <v>1900</v>
      </c>
    </row>
    <row r="1863" spans="1:11" ht="18" customHeight="1" x14ac:dyDescent="0.25">
      <c r="A1863" s="42"/>
      <c r="B1863" s="42"/>
      <c r="C1863" s="42"/>
      <c r="D1863" s="42"/>
      <c r="E1863" s="43"/>
      <c r="F1863" s="43"/>
      <c r="G1863" s="42"/>
      <c r="H1863" s="42"/>
      <c r="I1863" s="42"/>
      <c r="J1863" s="42"/>
      <c r="K1863" s="42">
        <f t="shared" si="29"/>
        <v>1900</v>
      </c>
    </row>
    <row r="1864" spans="1:11" ht="18" customHeight="1" x14ac:dyDescent="0.25">
      <c r="A1864" s="40"/>
      <c r="B1864" s="40"/>
      <c r="C1864" s="40"/>
      <c r="D1864" s="40"/>
      <c r="E1864" s="41"/>
      <c r="F1864" s="41"/>
      <c r="G1864" s="40"/>
      <c r="H1864" s="40"/>
      <c r="I1864" s="40"/>
      <c r="J1864" s="40"/>
      <c r="K1864" s="40">
        <f t="shared" si="29"/>
        <v>1900</v>
      </c>
    </row>
    <row r="1865" spans="1:11" ht="18" customHeight="1" x14ac:dyDescent="0.25">
      <c r="A1865" s="42"/>
      <c r="B1865" s="42"/>
      <c r="C1865" s="42"/>
      <c r="D1865" s="42"/>
      <c r="E1865" s="43"/>
      <c r="F1865" s="43"/>
      <c r="G1865" s="42"/>
      <c r="H1865" s="42"/>
      <c r="I1865" s="42"/>
      <c r="J1865" s="42"/>
      <c r="K1865" s="42">
        <f t="shared" si="29"/>
        <v>1900</v>
      </c>
    </row>
    <row r="1866" spans="1:11" ht="18" customHeight="1" x14ac:dyDescent="0.25">
      <c r="A1866" s="40"/>
      <c r="B1866" s="40"/>
      <c r="C1866" s="40"/>
      <c r="D1866" s="40"/>
      <c r="E1866" s="41"/>
      <c r="F1866" s="41"/>
      <c r="G1866" s="40"/>
      <c r="H1866" s="40"/>
      <c r="I1866" s="40"/>
      <c r="J1866" s="40"/>
      <c r="K1866" s="40">
        <f t="shared" si="29"/>
        <v>1900</v>
      </c>
    </row>
    <row r="1867" spans="1:11" ht="18" customHeight="1" x14ac:dyDescent="0.25">
      <c r="A1867" s="42"/>
      <c r="B1867" s="42"/>
      <c r="C1867" s="42"/>
      <c r="D1867" s="42"/>
      <c r="E1867" s="43"/>
      <c r="F1867" s="43"/>
      <c r="G1867" s="42"/>
      <c r="H1867" s="42"/>
      <c r="I1867" s="42"/>
      <c r="J1867" s="42"/>
      <c r="K1867" s="42">
        <f t="shared" si="29"/>
        <v>1900</v>
      </c>
    </row>
    <row r="1868" spans="1:11" ht="18" customHeight="1" x14ac:dyDescent="0.25">
      <c r="A1868" s="40"/>
      <c r="B1868" s="40"/>
      <c r="C1868" s="40"/>
      <c r="D1868" s="40"/>
      <c r="E1868" s="41"/>
      <c r="F1868" s="41"/>
      <c r="G1868" s="40"/>
      <c r="H1868" s="40"/>
      <c r="I1868" s="40"/>
      <c r="J1868" s="40"/>
      <c r="K1868" s="40">
        <f t="shared" si="29"/>
        <v>1900</v>
      </c>
    </row>
    <row r="1869" spans="1:11" ht="18" customHeight="1" x14ac:dyDescent="0.25">
      <c r="A1869" s="42"/>
      <c r="B1869" s="42"/>
      <c r="C1869" s="42"/>
      <c r="D1869" s="42"/>
      <c r="E1869" s="43"/>
      <c r="F1869" s="43"/>
      <c r="G1869" s="42"/>
      <c r="H1869" s="42"/>
      <c r="I1869" s="42"/>
      <c r="J1869" s="42"/>
      <c r="K1869" s="42">
        <f t="shared" si="29"/>
        <v>1900</v>
      </c>
    </row>
    <row r="1870" spans="1:11" ht="18" customHeight="1" x14ac:dyDescent="0.25">
      <c r="A1870" s="40"/>
      <c r="B1870" s="40"/>
      <c r="C1870" s="40"/>
      <c r="D1870" s="40"/>
      <c r="E1870" s="41"/>
      <c r="F1870" s="41"/>
      <c r="G1870" s="40"/>
      <c r="H1870" s="40"/>
      <c r="I1870" s="40"/>
      <c r="J1870" s="40"/>
      <c r="K1870" s="40">
        <f t="shared" si="29"/>
        <v>1900</v>
      </c>
    </row>
    <row r="1871" spans="1:11" ht="18" customHeight="1" x14ac:dyDescent="0.25">
      <c r="A1871" s="42"/>
      <c r="B1871" s="42"/>
      <c r="C1871" s="42"/>
      <c r="D1871" s="42"/>
      <c r="E1871" s="43"/>
      <c r="F1871" s="43"/>
      <c r="G1871" s="42"/>
      <c r="H1871" s="42"/>
      <c r="I1871" s="42"/>
      <c r="J1871" s="42"/>
      <c r="K1871" s="42">
        <f t="shared" si="29"/>
        <v>1900</v>
      </c>
    </row>
    <row r="1872" spans="1:11" ht="18" customHeight="1" x14ac:dyDescent="0.25">
      <c r="A1872" s="40"/>
      <c r="B1872" s="40"/>
      <c r="C1872" s="40"/>
      <c r="D1872" s="40"/>
      <c r="E1872" s="41"/>
      <c r="F1872" s="41"/>
      <c r="G1872" s="40"/>
      <c r="H1872" s="40"/>
      <c r="I1872" s="40"/>
      <c r="J1872" s="40"/>
      <c r="K1872" s="40">
        <f t="shared" si="29"/>
        <v>1900</v>
      </c>
    </row>
    <row r="1873" spans="1:11" ht="18" customHeight="1" x14ac:dyDescent="0.25">
      <c r="A1873" s="42"/>
      <c r="B1873" s="42"/>
      <c r="C1873" s="42"/>
      <c r="D1873" s="42"/>
      <c r="E1873" s="43"/>
      <c r="F1873" s="43"/>
      <c r="G1873" s="42"/>
      <c r="H1873" s="42"/>
      <c r="I1873" s="42"/>
      <c r="J1873" s="42"/>
      <c r="K1873" s="42">
        <f t="shared" si="29"/>
        <v>1900</v>
      </c>
    </row>
    <row r="1874" spans="1:11" ht="18" customHeight="1" x14ac:dyDescent="0.25">
      <c r="A1874" s="40"/>
      <c r="B1874" s="40"/>
      <c r="C1874" s="40"/>
      <c r="D1874" s="40"/>
      <c r="E1874" s="41"/>
      <c r="F1874" s="41"/>
      <c r="G1874" s="40"/>
      <c r="H1874" s="40"/>
      <c r="I1874" s="40"/>
      <c r="J1874" s="40"/>
      <c r="K1874" s="40">
        <f t="shared" si="29"/>
        <v>1900</v>
      </c>
    </row>
    <row r="1875" spans="1:11" ht="18" customHeight="1" x14ac:dyDescent="0.25">
      <c r="A1875" s="42"/>
      <c r="B1875" s="42"/>
      <c r="C1875" s="42"/>
      <c r="D1875" s="42"/>
      <c r="E1875" s="43"/>
      <c r="F1875" s="43"/>
      <c r="G1875" s="42"/>
      <c r="H1875" s="42"/>
      <c r="I1875" s="42"/>
      <c r="J1875" s="42"/>
      <c r="K1875" s="42">
        <f t="shared" si="29"/>
        <v>1900</v>
      </c>
    </row>
    <row r="1876" spans="1:11" ht="18" customHeight="1" x14ac:dyDescent="0.25">
      <c r="A1876" s="40"/>
      <c r="B1876" s="40"/>
      <c r="C1876" s="40"/>
      <c r="D1876" s="40"/>
      <c r="E1876" s="41"/>
      <c r="F1876" s="41"/>
      <c r="G1876" s="40"/>
      <c r="H1876" s="40"/>
      <c r="I1876" s="40"/>
      <c r="J1876" s="40"/>
      <c r="K1876" s="40">
        <f t="shared" si="29"/>
        <v>1900</v>
      </c>
    </row>
    <row r="1877" spans="1:11" ht="18" customHeight="1" x14ac:dyDescent="0.25">
      <c r="A1877" s="42"/>
      <c r="B1877" s="42"/>
      <c r="C1877" s="42"/>
      <c r="D1877" s="42"/>
      <c r="E1877" s="43"/>
      <c r="F1877" s="43"/>
      <c r="G1877" s="42"/>
      <c r="H1877" s="42"/>
      <c r="I1877" s="42"/>
      <c r="J1877" s="42"/>
      <c r="K1877" s="42">
        <f t="shared" si="29"/>
        <v>1900</v>
      </c>
    </row>
    <row r="1878" spans="1:11" ht="18" customHeight="1" x14ac:dyDescent="0.25">
      <c r="A1878" s="40"/>
      <c r="B1878" s="40"/>
      <c r="C1878" s="40"/>
      <c r="D1878" s="40"/>
      <c r="E1878" s="41"/>
      <c r="F1878" s="41"/>
      <c r="G1878" s="40"/>
      <c r="H1878" s="40"/>
      <c r="I1878" s="40"/>
      <c r="J1878" s="40"/>
      <c r="K1878" s="40">
        <f t="shared" si="29"/>
        <v>1900</v>
      </c>
    </row>
    <row r="1879" spans="1:11" ht="18" customHeight="1" x14ac:dyDescent="0.25">
      <c r="A1879" s="42"/>
      <c r="B1879" s="42"/>
      <c r="C1879" s="42"/>
      <c r="D1879" s="42"/>
      <c r="E1879" s="43"/>
      <c r="F1879" s="43"/>
      <c r="G1879" s="42"/>
      <c r="H1879" s="42"/>
      <c r="I1879" s="42"/>
      <c r="J1879" s="42"/>
      <c r="K1879" s="42">
        <f t="shared" si="29"/>
        <v>1900</v>
      </c>
    </row>
    <row r="1880" spans="1:11" ht="18" customHeight="1" x14ac:dyDescent="0.25">
      <c r="A1880" s="40"/>
      <c r="B1880" s="40"/>
      <c r="C1880" s="40"/>
      <c r="D1880" s="40"/>
      <c r="E1880" s="41"/>
      <c r="F1880" s="41"/>
      <c r="G1880" s="40"/>
      <c r="H1880" s="40"/>
      <c r="I1880" s="40"/>
      <c r="J1880" s="40"/>
      <c r="K1880" s="40">
        <f t="shared" si="29"/>
        <v>1900</v>
      </c>
    </row>
    <row r="1881" spans="1:11" ht="18" customHeight="1" x14ac:dyDescent="0.25">
      <c r="A1881" s="42"/>
      <c r="B1881" s="42"/>
      <c r="C1881" s="42"/>
      <c r="D1881" s="42"/>
      <c r="E1881" s="43"/>
      <c r="F1881" s="43"/>
      <c r="G1881" s="42"/>
      <c r="H1881" s="42"/>
      <c r="I1881" s="42"/>
      <c r="J1881" s="42"/>
      <c r="K1881" s="42">
        <f t="shared" si="29"/>
        <v>1900</v>
      </c>
    </row>
    <row r="1882" spans="1:11" ht="18" customHeight="1" x14ac:dyDescent="0.25">
      <c r="A1882" s="40"/>
      <c r="B1882" s="40"/>
      <c r="C1882" s="40"/>
      <c r="D1882" s="40"/>
      <c r="E1882" s="41"/>
      <c r="F1882" s="41"/>
      <c r="G1882" s="40"/>
      <c r="H1882" s="40"/>
      <c r="I1882" s="40"/>
      <c r="J1882" s="40"/>
      <c r="K1882" s="40">
        <f t="shared" si="29"/>
        <v>1900</v>
      </c>
    </row>
    <row r="1883" spans="1:11" ht="18" customHeight="1" x14ac:dyDescent="0.25">
      <c r="A1883" s="42"/>
      <c r="B1883" s="42"/>
      <c r="C1883" s="42"/>
      <c r="D1883" s="42"/>
      <c r="E1883" s="43"/>
      <c r="F1883" s="43"/>
      <c r="G1883" s="42"/>
      <c r="H1883" s="42"/>
      <c r="I1883" s="42"/>
      <c r="J1883" s="42"/>
      <c r="K1883" s="42">
        <f t="shared" si="29"/>
        <v>1900</v>
      </c>
    </row>
    <row r="1884" spans="1:11" ht="18" customHeight="1" x14ac:dyDescent="0.25">
      <c r="A1884" s="40"/>
      <c r="B1884" s="40"/>
      <c r="C1884" s="40"/>
      <c r="D1884" s="40"/>
      <c r="E1884" s="41"/>
      <c r="F1884" s="41"/>
      <c r="G1884" s="40"/>
      <c r="H1884" s="40"/>
      <c r="I1884" s="40"/>
      <c r="J1884" s="40"/>
      <c r="K1884" s="40">
        <f t="shared" si="29"/>
        <v>1900</v>
      </c>
    </row>
    <row r="1885" spans="1:11" ht="18" customHeight="1" x14ac:dyDescent="0.25">
      <c r="A1885" s="42"/>
      <c r="B1885" s="42"/>
      <c r="C1885" s="42"/>
      <c r="D1885" s="42"/>
      <c r="E1885" s="43"/>
      <c r="F1885" s="43"/>
      <c r="G1885" s="42"/>
      <c r="H1885" s="42"/>
      <c r="I1885" s="42"/>
      <c r="J1885" s="42"/>
      <c r="K1885" s="42">
        <f t="shared" si="29"/>
        <v>1900</v>
      </c>
    </row>
    <row r="1886" spans="1:11" ht="18" customHeight="1" x14ac:dyDescent="0.25">
      <c r="A1886" s="40"/>
      <c r="B1886" s="40"/>
      <c r="C1886" s="40"/>
      <c r="D1886" s="40"/>
      <c r="E1886" s="41"/>
      <c r="F1886" s="41"/>
      <c r="G1886" s="40"/>
      <c r="H1886" s="40"/>
      <c r="I1886" s="40"/>
      <c r="J1886" s="40"/>
      <c r="K1886" s="40">
        <f t="shared" si="29"/>
        <v>1900</v>
      </c>
    </row>
    <row r="1887" spans="1:11" ht="18" customHeight="1" x14ac:dyDescent="0.25">
      <c r="A1887" s="42"/>
      <c r="B1887" s="42"/>
      <c r="C1887" s="42"/>
      <c r="D1887" s="42"/>
      <c r="E1887" s="43"/>
      <c r="F1887" s="43"/>
      <c r="G1887" s="42"/>
      <c r="H1887" s="42"/>
      <c r="I1887" s="42"/>
      <c r="J1887" s="42"/>
      <c r="K1887" s="42">
        <f t="shared" si="29"/>
        <v>1900</v>
      </c>
    </row>
    <row r="1888" spans="1:11" ht="18" customHeight="1" x14ac:dyDescent="0.25">
      <c r="A1888" s="40"/>
      <c r="B1888" s="40"/>
      <c r="C1888" s="40"/>
      <c r="D1888" s="40"/>
      <c r="E1888" s="41"/>
      <c r="F1888" s="41"/>
      <c r="G1888" s="40"/>
      <c r="H1888" s="40"/>
      <c r="I1888" s="40"/>
      <c r="J1888" s="40"/>
      <c r="K1888" s="40">
        <f t="shared" si="29"/>
        <v>1900</v>
      </c>
    </row>
    <row r="1889" spans="1:11" ht="18" customHeight="1" x14ac:dyDescent="0.25">
      <c r="A1889" s="42"/>
      <c r="B1889" s="42"/>
      <c r="C1889" s="42"/>
      <c r="D1889" s="42"/>
      <c r="E1889" s="43"/>
      <c r="F1889" s="43"/>
      <c r="G1889" s="42"/>
      <c r="H1889" s="42"/>
      <c r="I1889" s="42"/>
      <c r="J1889" s="42"/>
      <c r="K1889" s="42">
        <f t="shared" si="29"/>
        <v>1900</v>
      </c>
    </row>
    <row r="1890" spans="1:11" ht="18" customHeight="1" x14ac:dyDescent="0.25">
      <c r="A1890" s="40"/>
      <c r="B1890" s="40"/>
      <c r="C1890" s="40"/>
      <c r="D1890" s="40"/>
      <c r="E1890" s="41"/>
      <c r="F1890" s="41"/>
      <c r="G1890" s="40"/>
      <c r="H1890" s="40"/>
      <c r="I1890" s="40"/>
      <c r="J1890" s="40"/>
      <c r="K1890" s="40">
        <f t="shared" si="29"/>
        <v>1900</v>
      </c>
    </row>
    <row r="1891" spans="1:11" ht="18" customHeight="1" x14ac:dyDescent="0.25">
      <c r="A1891" s="42"/>
      <c r="B1891" s="42"/>
      <c r="C1891" s="42"/>
      <c r="D1891" s="42"/>
      <c r="E1891" s="43"/>
      <c r="F1891" s="43"/>
      <c r="G1891" s="42"/>
      <c r="H1891" s="42"/>
      <c r="I1891" s="42"/>
      <c r="J1891" s="42"/>
      <c r="K1891" s="42">
        <f t="shared" si="29"/>
        <v>1900</v>
      </c>
    </row>
    <row r="1892" spans="1:11" ht="18" customHeight="1" x14ac:dyDescent="0.25">
      <c r="A1892" s="40"/>
      <c r="B1892" s="40"/>
      <c r="C1892" s="40"/>
      <c r="D1892" s="40"/>
      <c r="E1892" s="41"/>
      <c r="F1892" s="41"/>
      <c r="G1892" s="40"/>
      <c r="H1892" s="40"/>
      <c r="I1892" s="40"/>
      <c r="J1892" s="40"/>
      <c r="K1892" s="40">
        <f t="shared" si="29"/>
        <v>1900</v>
      </c>
    </row>
    <row r="1893" spans="1:11" ht="18" customHeight="1" x14ac:dyDescent="0.25">
      <c r="A1893" s="42"/>
      <c r="B1893" s="42"/>
      <c r="C1893" s="42"/>
      <c r="D1893" s="42"/>
      <c r="E1893" s="43"/>
      <c r="F1893" s="43"/>
      <c r="G1893" s="42"/>
      <c r="H1893" s="42"/>
      <c r="I1893" s="42"/>
      <c r="J1893" s="42"/>
      <c r="K1893" s="42">
        <f t="shared" si="29"/>
        <v>1900</v>
      </c>
    </row>
    <row r="1894" spans="1:11" ht="18" customHeight="1" x14ac:dyDescent="0.25">
      <c r="A1894" s="40"/>
      <c r="B1894" s="40"/>
      <c r="C1894" s="40"/>
      <c r="D1894" s="40"/>
      <c r="E1894" s="41"/>
      <c r="F1894" s="41"/>
      <c r="G1894" s="40"/>
      <c r="H1894" s="40"/>
      <c r="I1894" s="40"/>
      <c r="J1894" s="40"/>
      <c r="K1894" s="40">
        <f t="shared" si="29"/>
        <v>1900</v>
      </c>
    </row>
    <row r="1895" spans="1:11" ht="18" customHeight="1" x14ac:dyDescent="0.25">
      <c r="A1895" s="42"/>
      <c r="B1895" s="42"/>
      <c r="C1895" s="42"/>
      <c r="D1895" s="42"/>
      <c r="E1895" s="43"/>
      <c r="F1895" s="43"/>
      <c r="G1895" s="42"/>
      <c r="H1895" s="42"/>
      <c r="I1895" s="42"/>
      <c r="J1895" s="42"/>
      <c r="K1895" s="42">
        <f t="shared" si="29"/>
        <v>1900</v>
      </c>
    </row>
    <row r="1896" spans="1:11" ht="18" customHeight="1" x14ac:dyDescent="0.25">
      <c r="A1896" s="40"/>
      <c r="B1896" s="40"/>
      <c r="C1896" s="40"/>
      <c r="D1896" s="40"/>
      <c r="E1896" s="41"/>
      <c r="F1896" s="41"/>
      <c r="G1896" s="40"/>
      <c r="H1896" s="40"/>
      <c r="I1896" s="40"/>
      <c r="J1896" s="40"/>
      <c r="K1896" s="40">
        <f t="shared" si="29"/>
        <v>1900</v>
      </c>
    </row>
    <row r="1897" spans="1:11" ht="18" customHeight="1" x14ac:dyDescent="0.25">
      <c r="A1897" s="42"/>
      <c r="B1897" s="42"/>
      <c r="C1897" s="42"/>
      <c r="D1897" s="42"/>
      <c r="E1897" s="43"/>
      <c r="F1897" s="43"/>
      <c r="G1897" s="42"/>
      <c r="H1897" s="42"/>
      <c r="I1897" s="42"/>
      <c r="J1897" s="42"/>
      <c r="K1897" s="42">
        <f t="shared" si="29"/>
        <v>1900</v>
      </c>
    </row>
    <row r="1898" spans="1:11" ht="18" customHeight="1" x14ac:dyDescent="0.25">
      <c r="A1898" s="40"/>
      <c r="B1898" s="40"/>
      <c r="C1898" s="40"/>
      <c r="D1898" s="40"/>
      <c r="E1898" s="41"/>
      <c r="F1898" s="41"/>
      <c r="G1898" s="40"/>
      <c r="H1898" s="40"/>
      <c r="I1898" s="40"/>
      <c r="J1898" s="40"/>
      <c r="K1898" s="40">
        <f t="shared" si="29"/>
        <v>1900</v>
      </c>
    </row>
    <row r="1899" spans="1:11" ht="18" customHeight="1" x14ac:dyDescent="0.25">
      <c r="A1899" s="42"/>
      <c r="B1899" s="42"/>
      <c r="C1899" s="42"/>
      <c r="D1899" s="42"/>
      <c r="E1899" s="43"/>
      <c r="F1899" s="43"/>
      <c r="G1899" s="42"/>
      <c r="H1899" s="42"/>
      <c r="I1899" s="42"/>
      <c r="J1899" s="42"/>
      <c r="K1899" s="42">
        <f t="shared" si="29"/>
        <v>1900</v>
      </c>
    </row>
    <row r="1900" spans="1:11" ht="18" customHeight="1" x14ac:dyDescent="0.25">
      <c r="A1900" s="40"/>
      <c r="B1900" s="40"/>
      <c r="C1900" s="40"/>
      <c r="D1900" s="40"/>
      <c r="E1900" s="41"/>
      <c r="F1900" s="41"/>
      <c r="G1900" s="40"/>
      <c r="H1900" s="40"/>
      <c r="I1900" s="40"/>
      <c r="J1900" s="40"/>
      <c r="K1900" s="40">
        <f t="shared" si="29"/>
        <v>1900</v>
      </c>
    </row>
    <row r="1901" spans="1:11" ht="18" customHeight="1" x14ac:dyDescent="0.25">
      <c r="A1901" s="42"/>
      <c r="B1901" s="42"/>
      <c r="C1901" s="42"/>
      <c r="D1901" s="42"/>
      <c r="E1901" s="43"/>
      <c r="F1901" s="43"/>
      <c r="G1901" s="42"/>
      <c r="H1901" s="42"/>
      <c r="I1901" s="42"/>
      <c r="J1901" s="42"/>
      <c r="K1901" s="42">
        <f t="shared" si="29"/>
        <v>1900</v>
      </c>
    </row>
    <row r="1902" spans="1:11" ht="18" customHeight="1" x14ac:dyDescent="0.25">
      <c r="A1902" s="40"/>
      <c r="B1902" s="40"/>
      <c r="C1902" s="40"/>
      <c r="D1902" s="40"/>
      <c r="E1902" s="41"/>
      <c r="F1902" s="41"/>
      <c r="G1902" s="40"/>
      <c r="H1902" s="40"/>
      <c r="I1902" s="40"/>
      <c r="J1902" s="40"/>
      <c r="K1902" s="40">
        <f t="shared" si="29"/>
        <v>1900</v>
      </c>
    </row>
    <row r="1903" spans="1:11" ht="18" customHeight="1" x14ac:dyDescent="0.25">
      <c r="A1903" s="42"/>
      <c r="B1903" s="42"/>
      <c r="C1903" s="42"/>
      <c r="D1903" s="42"/>
      <c r="E1903" s="43"/>
      <c r="F1903" s="43"/>
      <c r="G1903" s="42"/>
      <c r="H1903" s="42"/>
      <c r="I1903" s="42"/>
      <c r="J1903" s="42"/>
      <c r="K1903" s="42">
        <f t="shared" si="29"/>
        <v>1900</v>
      </c>
    </row>
    <row r="1904" spans="1:11" ht="18" customHeight="1" x14ac:dyDescent="0.25">
      <c r="A1904" s="40"/>
      <c r="B1904" s="40"/>
      <c r="C1904" s="40"/>
      <c r="D1904" s="40"/>
      <c r="E1904" s="41"/>
      <c r="F1904" s="41"/>
      <c r="G1904" s="40"/>
      <c r="H1904" s="40"/>
      <c r="I1904" s="40"/>
      <c r="J1904" s="40"/>
      <c r="K1904" s="40">
        <f t="shared" si="29"/>
        <v>1900</v>
      </c>
    </row>
    <row r="1905" spans="1:11" ht="18" customHeight="1" x14ac:dyDescent="0.25">
      <c r="A1905" s="42"/>
      <c r="B1905" s="42"/>
      <c r="C1905" s="42"/>
      <c r="D1905" s="42"/>
      <c r="E1905" s="43"/>
      <c r="F1905" s="43"/>
      <c r="G1905" s="42"/>
      <c r="H1905" s="42"/>
      <c r="I1905" s="42"/>
      <c r="J1905" s="42"/>
      <c r="K1905" s="42">
        <f t="shared" si="29"/>
        <v>1900</v>
      </c>
    </row>
    <row r="1906" spans="1:11" ht="18" customHeight="1" x14ac:dyDescent="0.25">
      <c r="A1906" s="40"/>
      <c r="B1906" s="40"/>
      <c r="C1906" s="40"/>
      <c r="D1906" s="40"/>
      <c r="E1906" s="41"/>
      <c r="F1906" s="41"/>
      <c r="G1906" s="40"/>
      <c r="H1906" s="40"/>
      <c r="I1906" s="40"/>
      <c r="J1906" s="40"/>
      <c r="K1906" s="40">
        <f t="shared" si="29"/>
        <v>1900</v>
      </c>
    </row>
    <row r="1907" spans="1:11" ht="18" customHeight="1" x14ac:dyDescent="0.25">
      <c r="A1907" s="42"/>
      <c r="B1907" s="42"/>
      <c r="C1907" s="42"/>
      <c r="D1907" s="42"/>
      <c r="E1907" s="43"/>
      <c r="F1907" s="43"/>
      <c r="G1907" s="42"/>
      <c r="H1907" s="42"/>
      <c r="I1907" s="42"/>
      <c r="J1907" s="42"/>
      <c r="K1907" s="42">
        <f t="shared" si="29"/>
        <v>1900</v>
      </c>
    </row>
    <row r="1908" spans="1:11" ht="18" customHeight="1" x14ac:dyDescent="0.25">
      <c r="A1908" s="40"/>
      <c r="B1908" s="40"/>
      <c r="C1908" s="40"/>
      <c r="D1908" s="40"/>
      <c r="E1908" s="41"/>
      <c r="F1908" s="41"/>
      <c r="G1908" s="40"/>
      <c r="H1908" s="40"/>
      <c r="I1908" s="40"/>
      <c r="J1908" s="40"/>
      <c r="K1908" s="40">
        <f t="shared" si="29"/>
        <v>1900</v>
      </c>
    </row>
    <row r="1909" spans="1:11" ht="18" customHeight="1" x14ac:dyDescent="0.25">
      <c r="A1909" s="42"/>
      <c r="B1909" s="42"/>
      <c r="C1909" s="42"/>
      <c r="D1909" s="42"/>
      <c r="E1909" s="43"/>
      <c r="F1909" s="43"/>
      <c r="G1909" s="42"/>
      <c r="H1909" s="42"/>
      <c r="I1909" s="42"/>
      <c r="J1909" s="42"/>
      <c r="K1909" s="42">
        <f t="shared" si="29"/>
        <v>1900</v>
      </c>
    </row>
    <row r="1910" spans="1:11" ht="18" customHeight="1" x14ac:dyDescent="0.25">
      <c r="A1910" s="40"/>
      <c r="B1910" s="40"/>
      <c r="C1910" s="40"/>
      <c r="D1910" s="40"/>
      <c r="E1910" s="41"/>
      <c r="F1910" s="41"/>
      <c r="G1910" s="40"/>
      <c r="H1910" s="40"/>
      <c r="I1910" s="40"/>
      <c r="J1910" s="40"/>
      <c r="K1910" s="40">
        <f t="shared" si="29"/>
        <v>1900</v>
      </c>
    </row>
    <row r="1911" spans="1:11" ht="18" customHeight="1" x14ac:dyDescent="0.25">
      <c r="A1911" s="42"/>
      <c r="B1911" s="42"/>
      <c r="C1911" s="42"/>
      <c r="D1911" s="42"/>
      <c r="E1911" s="43"/>
      <c r="F1911" s="43"/>
      <c r="G1911" s="42"/>
      <c r="H1911" s="42"/>
      <c r="I1911" s="42"/>
      <c r="J1911" s="42"/>
      <c r="K1911" s="42">
        <f t="shared" si="29"/>
        <v>1900</v>
      </c>
    </row>
    <row r="1912" spans="1:11" ht="18" customHeight="1" x14ac:dyDescent="0.25">
      <c r="A1912" s="40"/>
      <c r="B1912" s="40"/>
      <c r="C1912" s="40"/>
      <c r="D1912" s="40"/>
      <c r="E1912" s="41"/>
      <c r="F1912" s="41"/>
      <c r="G1912" s="40"/>
      <c r="H1912" s="40"/>
      <c r="I1912" s="40"/>
      <c r="J1912" s="40"/>
      <c r="K1912" s="40">
        <f t="shared" si="29"/>
        <v>1900</v>
      </c>
    </row>
    <row r="1913" spans="1:11" ht="18" customHeight="1" x14ac:dyDescent="0.25">
      <c r="A1913" s="42"/>
      <c r="B1913" s="42"/>
      <c r="C1913" s="42"/>
      <c r="D1913" s="42"/>
      <c r="E1913" s="43"/>
      <c r="F1913" s="43"/>
      <c r="G1913" s="42"/>
      <c r="H1913" s="42"/>
      <c r="I1913" s="42"/>
      <c r="J1913" s="42"/>
      <c r="K1913" s="42">
        <f t="shared" si="29"/>
        <v>1900</v>
      </c>
    </row>
    <row r="1914" spans="1:11" ht="18" customHeight="1" x14ac:dyDescent="0.25">
      <c r="A1914" s="40"/>
      <c r="B1914" s="40"/>
      <c r="C1914" s="40"/>
      <c r="D1914" s="40"/>
      <c r="E1914" s="41"/>
      <c r="F1914" s="41"/>
      <c r="G1914" s="40"/>
      <c r="H1914" s="40"/>
      <c r="I1914" s="40"/>
      <c r="J1914" s="40"/>
      <c r="K1914" s="40">
        <f t="shared" si="29"/>
        <v>1900</v>
      </c>
    </row>
    <row r="1915" spans="1:11" ht="18" customHeight="1" x14ac:dyDescent="0.25">
      <c r="A1915" s="42"/>
      <c r="B1915" s="42"/>
      <c r="C1915" s="42"/>
      <c r="D1915" s="42"/>
      <c r="E1915" s="43"/>
      <c r="F1915" s="43"/>
      <c r="G1915" s="42"/>
      <c r="H1915" s="42"/>
      <c r="I1915" s="42"/>
      <c r="J1915" s="42"/>
      <c r="K1915" s="42">
        <f t="shared" si="29"/>
        <v>1900</v>
      </c>
    </row>
    <row r="1916" spans="1:11" ht="18" customHeight="1" x14ac:dyDescent="0.25">
      <c r="A1916" s="40"/>
      <c r="B1916" s="40"/>
      <c r="C1916" s="40"/>
      <c r="D1916" s="40"/>
      <c r="E1916" s="41"/>
      <c r="F1916" s="41"/>
      <c r="G1916" s="40"/>
      <c r="H1916" s="40"/>
      <c r="I1916" s="40"/>
      <c r="J1916" s="40"/>
      <c r="K1916" s="40">
        <f t="shared" si="29"/>
        <v>1900</v>
      </c>
    </row>
    <row r="1917" spans="1:11" ht="18" customHeight="1" x14ac:dyDescent="0.25">
      <c r="A1917" s="42"/>
      <c r="B1917" s="42"/>
      <c r="C1917" s="42"/>
      <c r="D1917" s="42"/>
      <c r="E1917" s="43"/>
      <c r="F1917" s="43"/>
      <c r="G1917" s="42"/>
      <c r="H1917" s="42"/>
      <c r="I1917" s="42"/>
      <c r="J1917" s="42"/>
      <c r="K1917" s="42">
        <f t="shared" si="29"/>
        <v>1900</v>
      </c>
    </row>
    <row r="1918" spans="1:11" ht="18" customHeight="1" x14ac:dyDescent="0.25">
      <c r="A1918" s="40"/>
      <c r="B1918" s="40"/>
      <c r="C1918" s="40"/>
      <c r="D1918" s="40"/>
      <c r="E1918" s="41"/>
      <c r="F1918" s="41"/>
      <c r="G1918" s="40"/>
      <c r="H1918" s="40"/>
      <c r="I1918" s="40"/>
      <c r="J1918" s="40"/>
      <c r="K1918" s="40">
        <f t="shared" si="29"/>
        <v>1900</v>
      </c>
    </row>
    <row r="1919" spans="1:11" ht="18" customHeight="1" x14ac:dyDescent="0.25">
      <c r="A1919" s="42"/>
      <c r="B1919" s="42"/>
      <c r="C1919" s="42"/>
      <c r="D1919" s="42"/>
      <c r="E1919" s="43"/>
      <c r="F1919" s="43"/>
      <c r="G1919" s="42"/>
      <c r="H1919" s="42"/>
      <c r="I1919" s="42"/>
      <c r="J1919" s="42"/>
      <c r="K1919" s="42">
        <f t="shared" si="29"/>
        <v>1900</v>
      </c>
    </row>
    <row r="1920" spans="1:11" ht="18" customHeight="1" x14ac:dyDescent="0.25">
      <c r="A1920" s="40"/>
      <c r="B1920" s="40"/>
      <c r="C1920" s="40"/>
      <c r="D1920" s="40"/>
      <c r="E1920" s="41"/>
      <c r="F1920" s="41"/>
      <c r="G1920" s="40"/>
      <c r="H1920" s="40"/>
      <c r="I1920" s="40"/>
      <c r="J1920" s="40"/>
      <c r="K1920" s="40">
        <f t="shared" si="29"/>
        <v>1900</v>
      </c>
    </row>
    <row r="1921" spans="1:11" ht="18" customHeight="1" x14ac:dyDescent="0.25">
      <c r="A1921" s="42"/>
      <c r="B1921" s="42"/>
      <c r="C1921" s="42"/>
      <c r="D1921" s="42"/>
      <c r="E1921" s="43"/>
      <c r="F1921" s="43"/>
      <c r="G1921" s="42"/>
      <c r="H1921" s="42"/>
      <c r="I1921" s="42"/>
      <c r="J1921" s="42"/>
      <c r="K1921" s="42">
        <f t="shared" si="29"/>
        <v>1900</v>
      </c>
    </row>
    <row r="1922" spans="1:11" ht="18" customHeight="1" x14ac:dyDescent="0.25">
      <c r="A1922" s="40"/>
      <c r="B1922" s="40"/>
      <c r="C1922" s="40"/>
      <c r="D1922" s="40"/>
      <c r="E1922" s="41"/>
      <c r="F1922" s="41"/>
      <c r="G1922" s="40"/>
      <c r="H1922" s="40"/>
      <c r="I1922" s="40"/>
      <c r="J1922" s="40"/>
      <c r="K1922" s="40">
        <f t="shared" si="29"/>
        <v>1900</v>
      </c>
    </row>
    <row r="1923" spans="1:11" ht="18" customHeight="1" x14ac:dyDescent="0.25">
      <c r="A1923" s="42"/>
      <c r="B1923" s="42"/>
      <c r="C1923" s="42"/>
      <c r="D1923" s="42"/>
      <c r="E1923" s="43"/>
      <c r="F1923" s="43"/>
      <c r="G1923" s="42"/>
      <c r="H1923" s="42"/>
      <c r="I1923" s="42"/>
      <c r="J1923" s="42"/>
      <c r="K1923" s="42">
        <f t="shared" si="29"/>
        <v>1900</v>
      </c>
    </row>
    <row r="1924" spans="1:11" ht="18" customHeight="1" x14ac:dyDescent="0.25">
      <c r="A1924" s="40"/>
      <c r="B1924" s="40"/>
      <c r="C1924" s="40"/>
      <c r="D1924" s="40"/>
      <c r="E1924" s="41"/>
      <c r="F1924" s="41"/>
      <c r="G1924" s="40"/>
      <c r="H1924" s="40"/>
      <c r="I1924" s="40"/>
      <c r="J1924" s="40"/>
      <c r="K1924" s="40">
        <f t="shared" ref="K1924:K1987" si="30">IFERROR(YEAR(D1924),"")</f>
        <v>1900</v>
      </c>
    </row>
    <row r="1925" spans="1:11" ht="18" customHeight="1" x14ac:dyDescent="0.25">
      <c r="A1925" s="42"/>
      <c r="B1925" s="42"/>
      <c r="C1925" s="42"/>
      <c r="D1925" s="42"/>
      <c r="E1925" s="43"/>
      <c r="F1925" s="43"/>
      <c r="G1925" s="42"/>
      <c r="H1925" s="42"/>
      <c r="I1925" s="42"/>
      <c r="J1925" s="42"/>
      <c r="K1925" s="42">
        <f t="shared" si="30"/>
        <v>1900</v>
      </c>
    </row>
    <row r="1926" spans="1:11" ht="18" customHeight="1" x14ac:dyDescent="0.25">
      <c r="A1926" s="40"/>
      <c r="B1926" s="40"/>
      <c r="C1926" s="40"/>
      <c r="D1926" s="40"/>
      <c r="E1926" s="41"/>
      <c r="F1926" s="41"/>
      <c r="G1926" s="40"/>
      <c r="H1926" s="40"/>
      <c r="I1926" s="40"/>
      <c r="J1926" s="40"/>
      <c r="K1926" s="40">
        <f t="shared" si="30"/>
        <v>1900</v>
      </c>
    </row>
    <row r="1927" spans="1:11" ht="18" customHeight="1" x14ac:dyDescent="0.25">
      <c r="A1927" s="42"/>
      <c r="B1927" s="42"/>
      <c r="C1927" s="42"/>
      <c r="D1927" s="42"/>
      <c r="E1927" s="43"/>
      <c r="F1927" s="43"/>
      <c r="G1927" s="42"/>
      <c r="H1927" s="42"/>
      <c r="I1927" s="42"/>
      <c r="J1927" s="42"/>
      <c r="K1927" s="42">
        <f t="shared" si="30"/>
        <v>1900</v>
      </c>
    </row>
    <row r="1928" spans="1:11" ht="18" customHeight="1" x14ac:dyDescent="0.25">
      <c r="A1928" s="40"/>
      <c r="B1928" s="40"/>
      <c r="C1928" s="40"/>
      <c r="D1928" s="40"/>
      <c r="E1928" s="41"/>
      <c r="F1928" s="41"/>
      <c r="G1928" s="40"/>
      <c r="H1928" s="40"/>
      <c r="I1928" s="40"/>
      <c r="J1928" s="40"/>
      <c r="K1928" s="40">
        <f t="shared" si="30"/>
        <v>1900</v>
      </c>
    </row>
    <row r="1929" spans="1:11" ht="18" customHeight="1" x14ac:dyDescent="0.25">
      <c r="A1929" s="42"/>
      <c r="B1929" s="42"/>
      <c r="C1929" s="42"/>
      <c r="D1929" s="42"/>
      <c r="E1929" s="43"/>
      <c r="F1929" s="43"/>
      <c r="G1929" s="42"/>
      <c r="H1929" s="42"/>
      <c r="I1929" s="42"/>
      <c r="J1929" s="42"/>
      <c r="K1929" s="42">
        <f t="shared" si="30"/>
        <v>1900</v>
      </c>
    </row>
    <row r="1930" spans="1:11" ht="18" customHeight="1" x14ac:dyDescent="0.25">
      <c r="A1930" s="40"/>
      <c r="B1930" s="40"/>
      <c r="C1930" s="40"/>
      <c r="D1930" s="40"/>
      <c r="E1930" s="41"/>
      <c r="F1930" s="41"/>
      <c r="G1930" s="40"/>
      <c r="H1930" s="40"/>
      <c r="I1930" s="40"/>
      <c r="J1930" s="40"/>
      <c r="K1930" s="40">
        <f t="shared" si="30"/>
        <v>1900</v>
      </c>
    </row>
    <row r="1931" spans="1:11" ht="18" customHeight="1" x14ac:dyDescent="0.25">
      <c r="A1931" s="42"/>
      <c r="B1931" s="42"/>
      <c r="C1931" s="42"/>
      <c r="D1931" s="42"/>
      <c r="E1931" s="43"/>
      <c r="F1931" s="43"/>
      <c r="G1931" s="42"/>
      <c r="H1931" s="42"/>
      <c r="I1931" s="42"/>
      <c r="J1931" s="42"/>
      <c r="K1931" s="42">
        <f t="shared" si="30"/>
        <v>1900</v>
      </c>
    </row>
    <row r="1932" spans="1:11" ht="18" customHeight="1" x14ac:dyDescent="0.25">
      <c r="A1932" s="40"/>
      <c r="B1932" s="40"/>
      <c r="C1932" s="40"/>
      <c r="D1932" s="40"/>
      <c r="E1932" s="41"/>
      <c r="F1932" s="41"/>
      <c r="G1932" s="40"/>
      <c r="H1932" s="40"/>
      <c r="I1932" s="40"/>
      <c r="J1932" s="40"/>
      <c r="K1932" s="40">
        <f t="shared" si="30"/>
        <v>1900</v>
      </c>
    </row>
    <row r="1933" spans="1:11" ht="18" customHeight="1" x14ac:dyDescent="0.25">
      <c r="A1933" s="42"/>
      <c r="B1933" s="42"/>
      <c r="C1933" s="42"/>
      <c r="D1933" s="42"/>
      <c r="E1933" s="43"/>
      <c r="F1933" s="43"/>
      <c r="G1933" s="42"/>
      <c r="H1933" s="42"/>
      <c r="I1933" s="42"/>
      <c r="J1933" s="42"/>
      <c r="K1933" s="42">
        <f t="shared" si="30"/>
        <v>1900</v>
      </c>
    </row>
    <row r="1934" spans="1:11" ht="18" customHeight="1" x14ac:dyDescent="0.25">
      <c r="A1934" s="40"/>
      <c r="B1934" s="40"/>
      <c r="C1934" s="40"/>
      <c r="D1934" s="40"/>
      <c r="E1934" s="41"/>
      <c r="F1934" s="41"/>
      <c r="G1934" s="40"/>
      <c r="H1934" s="40"/>
      <c r="I1934" s="40"/>
      <c r="J1934" s="40"/>
      <c r="K1934" s="40">
        <f t="shared" si="30"/>
        <v>1900</v>
      </c>
    </row>
    <row r="1935" spans="1:11" ht="18" customHeight="1" x14ac:dyDescent="0.25">
      <c r="A1935" s="42"/>
      <c r="B1935" s="42"/>
      <c r="C1935" s="42"/>
      <c r="D1935" s="42"/>
      <c r="E1935" s="43"/>
      <c r="F1935" s="43"/>
      <c r="G1935" s="42"/>
      <c r="H1935" s="42"/>
      <c r="I1935" s="42"/>
      <c r="J1935" s="42"/>
      <c r="K1935" s="42">
        <f t="shared" si="30"/>
        <v>1900</v>
      </c>
    </row>
    <row r="1936" spans="1:11" ht="18" customHeight="1" x14ac:dyDescent="0.25">
      <c r="A1936" s="40"/>
      <c r="B1936" s="40"/>
      <c r="C1936" s="40"/>
      <c r="D1936" s="40"/>
      <c r="E1936" s="41"/>
      <c r="F1936" s="41"/>
      <c r="G1936" s="40"/>
      <c r="H1936" s="40"/>
      <c r="I1936" s="40"/>
      <c r="J1936" s="40"/>
      <c r="K1936" s="40">
        <f t="shared" si="30"/>
        <v>1900</v>
      </c>
    </row>
    <row r="1937" spans="1:11" ht="18" customHeight="1" x14ac:dyDescent="0.25">
      <c r="A1937" s="42"/>
      <c r="B1937" s="42"/>
      <c r="C1937" s="42"/>
      <c r="D1937" s="42"/>
      <c r="E1937" s="43"/>
      <c r="F1937" s="43"/>
      <c r="G1937" s="42"/>
      <c r="H1937" s="42"/>
      <c r="I1937" s="42"/>
      <c r="J1937" s="42"/>
      <c r="K1937" s="42">
        <f t="shared" si="30"/>
        <v>1900</v>
      </c>
    </row>
    <row r="1938" spans="1:11" ht="18" customHeight="1" x14ac:dyDescent="0.25">
      <c r="A1938" s="40"/>
      <c r="B1938" s="40"/>
      <c r="C1938" s="40"/>
      <c r="D1938" s="40"/>
      <c r="E1938" s="41"/>
      <c r="F1938" s="41"/>
      <c r="G1938" s="40"/>
      <c r="H1938" s="40"/>
      <c r="I1938" s="40"/>
      <c r="J1938" s="40"/>
      <c r="K1938" s="40">
        <f t="shared" si="30"/>
        <v>1900</v>
      </c>
    </row>
    <row r="1939" spans="1:11" ht="18" customHeight="1" x14ac:dyDescent="0.25">
      <c r="A1939" s="42"/>
      <c r="B1939" s="42"/>
      <c r="C1939" s="42"/>
      <c r="D1939" s="42"/>
      <c r="E1939" s="43"/>
      <c r="F1939" s="43"/>
      <c r="G1939" s="42"/>
      <c r="H1939" s="42"/>
      <c r="I1939" s="42"/>
      <c r="J1939" s="42"/>
      <c r="K1939" s="42">
        <f t="shared" si="30"/>
        <v>1900</v>
      </c>
    </row>
    <row r="1940" spans="1:11" ht="18" customHeight="1" x14ac:dyDescent="0.25">
      <c r="A1940" s="40"/>
      <c r="B1940" s="40"/>
      <c r="C1940" s="40"/>
      <c r="D1940" s="40"/>
      <c r="E1940" s="41"/>
      <c r="F1940" s="41"/>
      <c r="G1940" s="40"/>
      <c r="H1940" s="40"/>
      <c r="I1940" s="40"/>
      <c r="J1940" s="40"/>
      <c r="K1940" s="40">
        <f t="shared" si="30"/>
        <v>1900</v>
      </c>
    </row>
    <row r="1941" spans="1:11" ht="18" customHeight="1" x14ac:dyDescent="0.25">
      <c r="A1941" s="42"/>
      <c r="B1941" s="42"/>
      <c r="C1941" s="42"/>
      <c r="D1941" s="42"/>
      <c r="E1941" s="43"/>
      <c r="F1941" s="43"/>
      <c r="G1941" s="42"/>
      <c r="H1941" s="42"/>
      <c r="I1941" s="42"/>
      <c r="J1941" s="42"/>
      <c r="K1941" s="42">
        <f t="shared" si="30"/>
        <v>1900</v>
      </c>
    </row>
    <row r="1942" spans="1:11" ht="18" customHeight="1" x14ac:dyDescent="0.25">
      <c r="A1942" s="40"/>
      <c r="B1942" s="40"/>
      <c r="C1942" s="40"/>
      <c r="D1942" s="40"/>
      <c r="E1942" s="41"/>
      <c r="F1942" s="41"/>
      <c r="G1942" s="40"/>
      <c r="H1942" s="40"/>
      <c r="I1942" s="40"/>
      <c r="J1942" s="40"/>
      <c r="K1942" s="40">
        <f t="shared" si="30"/>
        <v>1900</v>
      </c>
    </row>
    <row r="1943" spans="1:11" ht="18" customHeight="1" x14ac:dyDescent="0.25">
      <c r="A1943" s="42"/>
      <c r="B1943" s="42"/>
      <c r="C1943" s="42"/>
      <c r="D1943" s="42"/>
      <c r="E1943" s="43"/>
      <c r="F1943" s="43"/>
      <c r="G1943" s="42"/>
      <c r="H1943" s="42"/>
      <c r="I1943" s="42"/>
      <c r="J1943" s="42"/>
      <c r="K1943" s="42">
        <f t="shared" si="30"/>
        <v>1900</v>
      </c>
    </row>
    <row r="1944" spans="1:11" ht="18" customHeight="1" x14ac:dyDescent="0.25">
      <c r="A1944" s="40"/>
      <c r="B1944" s="40"/>
      <c r="C1944" s="40"/>
      <c r="D1944" s="40"/>
      <c r="E1944" s="41"/>
      <c r="F1944" s="41"/>
      <c r="G1944" s="40"/>
      <c r="H1944" s="40"/>
      <c r="I1944" s="40"/>
      <c r="J1944" s="40"/>
      <c r="K1944" s="40">
        <f t="shared" si="30"/>
        <v>1900</v>
      </c>
    </row>
    <row r="1945" spans="1:11" ht="18" customHeight="1" x14ac:dyDescent="0.25">
      <c r="A1945" s="42"/>
      <c r="B1945" s="42"/>
      <c r="C1945" s="42"/>
      <c r="D1945" s="42"/>
      <c r="E1945" s="43"/>
      <c r="F1945" s="43"/>
      <c r="G1945" s="42"/>
      <c r="H1945" s="42"/>
      <c r="I1945" s="42"/>
      <c r="J1945" s="42"/>
      <c r="K1945" s="42">
        <f t="shared" si="30"/>
        <v>1900</v>
      </c>
    </row>
    <row r="1946" spans="1:11" ht="18" customHeight="1" x14ac:dyDescent="0.25">
      <c r="A1946" s="40"/>
      <c r="B1946" s="40"/>
      <c r="C1946" s="40"/>
      <c r="D1946" s="40"/>
      <c r="E1946" s="41"/>
      <c r="F1946" s="41"/>
      <c r="G1946" s="40"/>
      <c r="H1946" s="40"/>
      <c r="I1946" s="40"/>
      <c r="J1946" s="40"/>
      <c r="K1946" s="40">
        <f t="shared" si="30"/>
        <v>1900</v>
      </c>
    </row>
    <row r="1947" spans="1:11" ht="18" customHeight="1" x14ac:dyDescent="0.25">
      <c r="A1947" s="42"/>
      <c r="B1947" s="42"/>
      <c r="C1947" s="42"/>
      <c r="D1947" s="42"/>
      <c r="E1947" s="43"/>
      <c r="F1947" s="43"/>
      <c r="G1947" s="42"/>
      <c r="H1947" s="42"/>
      <c r="I1947" s="42"/>
      <c r="J1947" s="42"/>
      <c r="K1947" s="42">
        <f t="shared" si="30"/>
        <v>1900</v>
      </c>
    </row>
    <row r="1948" spans="1:11" ht="18" customHeight="1" x14ac:dyDescent="0.25">
      <c r="A1948" s="40"/>
      <c r="B1948" s="40"/>
      <c r="C1948" s="40"/>
      <c r="D1948" s="40"/>
      <c r="E1948" s="41"/>
      <c r="F1948" s="41"/>
      <c r="G1948" s="40"/>
      <c r="H1948" s="40"/>
      <c r="I1948" s="40"/>
      <c r="J1948" s="40"/>
      <c r="K1948" s="40">
        <f t="shared" si="30"/>
        <v>1900</v>
      </c>
    </row>
    <row r="1949" spans="1:11" ht="18" customHeight="1" x14ac:dyDescent="0.25">
      <c r="A1949" s="42"/>
      <c r="B1949" s="42"/>
      <c r="C1949" s="42"/>
      <c r="D1949" s="42"/>
      <c r="E1949" s="43"/>
      <c r="F1949" s="43"/>
      <c r="G1949" s="42"/>
      <c r="H1949" s="42"/>
      <c r="I1949" s="42"/>
      <c r="J1949" s="42"/>
      <c r="K1949" s="42">
        <f t="shared" si="30"/>
        <v>1900</v>
      </c>
    </row>
    <row r="1950" spans="1:11" ht="18" customHeight="1" x14ac:dyDescent="0.25">
      <c r="A1950" s="40"/>
      <c r="B1950" s="40"/>
      <c r="C1950" s="40"/>
      <c r="D1950" s="40"/>
      <c r="E1950" s="41"/>
      <c r="F1950" s="41"/>
      <c r="G1950" s="40"/>
      <c r="H1950" s="40"/>
      <c r="I1950" s="40"/>
      <c r="J1950" s="40"/>
      <c r="K1950" s="40">
        <f t="shared" si="30"/>
        <v>1900</v>
      </c>
    </row>
    <row r="1951" spans="1:11" ht="18" customHeight="1" x14ac:dyDescent="0.25">
      <c r="A1951" s="42"/>
      <c r="B1951" s="42"/>
      <c r="C1951" s="42"/>
      <c r="D1951" s="42"/>
      <c r="E1951" s="43"/>
      <c r="F1951" s="43"/>
      <c r="G1951" s="42"/>
      <c r="H1951" s="42"/>
      <c r="I1951" s="42"/>
      <c r="J1951" s="42"/>
      <c r="K1951" s="42">
        <f t="shared" si="30"/>
        <v>1900</v>
      </c>
    </row>
    <row r="1952" spans="1:11" ht="18" customHeight="1" x14ac:dyDescent="0.25">
      <c r="A1952" s="40"/>
      <c r="B1952" s="40"/>
      <c r="C1952" s="40"/>
      <c r="D1952" s="40"/>
      <c r="E1952" s="41"/>
      <c r="F1952" s="41"/>
      <c r="G1952" s="40"/>
      <c r="H1952" s="40"/>
      <c r="I1952" s="40"/>
      <c r="J1952" s="40"/>
      <c r="K1952" s="40">
        <f t="shared" si="30"/>
        <v>1900</v>
      </c>
    </row>
    <row r="1953" spans="1:11" ht="18" customHeight="1" x14ac:dyDescent="0.25">
      <c r="A1953" s="42"/>
      <c r="B1953" s="42"/>
      <c r="C1953" s="42"/>
      <c r="D1953" s="42"/>
      <c r="E1953" s="43"/>
      <c r="F1953" s="43"/>
      <c r="G1953" s="42"/>
      <c r="H1953" s="42"/>
      <c r="I1953" s="42"/>
      <c r="J1953" s="42"/>
      <c r="K1953" s="42">
        <f t="shared" si="30"/>
        <v>1900</v>
      </c>
    </row>
    <row r="1954" spans="1:11" ht="18" customHeight="1" x14ac:dyDescent="0.25">
      <c r="A1954" s="40"/>
      <c r="B1954" s="40"/>
      <c r="C1954" s="40"/>
      <c r="D1954" s="40"/>
      <c r="E1954" s="41"/>
      <c r="F1954" s="41"/>
      <c r="G1954" s="40"/>
      <c r="H1954" s="40"/>
      <c r="I1954" s="40"/>
      <c r="J1954" s="40"/>
      <c r="K1954" s="40">
        <f t="shared" si="30"/>
        <v>1900</v>
      </c>
    </row>
    <row r="1955" spans="1:11" ht="18" customHeight="1" x14ac:dyDescent="0.25">
      <c r="A1955" s="42"/>
      <c r="B1955" s="42"/>
      <c r="C1955" s="42"/>
      <c r="D1955" s="42"/>
      <c r="E1955" s="43"/>
      <c r="F1955" s="43"/>
      <c r="G1955" s="42"/>
      <c r="H1955" s="42"/>
      <c r="I1955" s="42"/>
      <c r="J1955" s="42"/>
      <c r="K1955" s="42">
        <f t="shared" si="30"/>
        <v>1900</v>
      </c>
    </row>
    <row r="1956" spans="1:11" ht="18" customHeight="1" x14ac:dyDescent="0.25">
      <c r="A1956" s="40"/>
      <c r="B1956" s="40"/>
      <c r="C1956" s="40"/>
      <c r="D1956" s="40"/>
      <c r="E1956" s="41"/>
      <c r="F1956" s="41"/>
      <c r="G1956" s="40"/>
      <c r="H1956" s="40"/>
      <c r="I1956" s="40"/>
      <c r="J1956" s="40"/>
      <c r="K1956" s="40">
        <f t="shared" si="30"/>
        <v>1900</v>
      </c>
    </row>
    <row r="1957" spans="1:11" ht="18" customHeight="1" x14ac:dyDescent="0.25">
      <c r="A1957" s="42"/>
      <c r="B1957" s="42"/>
      <c r="C1957" s="42"/>
      <c r="D1957" s="42"/>
      <c r="E1957" s="43"/>
      <c r="F1957" s="43"/>
      <c r="G1957" s="42"/>
      <c r="H1957" s="42"/>
      <c r="I1957" s="42"/>
      <c r="J1957" s="42"/>
      <c r="K1957" s="42">
        <f t="shared" si="30"/>
        <v>1900</v>
      </c>
    </row>
    <row r="1958" spans="1:11" ht="18" customHeight="1" x14ac:dyDescent="0.25">
      <c r="A1958" s="40"/>
      <c r="B1958" s="40"/>
      <c r="C1958" s="40"/>
      <c r="D1958" s="40"/>
      <c r="E1958" s="41"/>
      <c r="F1958" s="41"/>
      <c r="G1958" s="40"/>
      <c r="H1958" s="40"/>
      <c r="I1958" s="40"/>
      <c r="J1958" s="40"/>
      <c r="K1958" s="40">
        <f t="shared" si="30"/>
        <v>1900</v>
      </c>
    </row>
    <row r="1959" spans="1:11" ht="18" customHeight="1" x14ac:dyDescent="0.25">
      <c r="A1959" s="42"/>
      <c r="B1959" s="42"/>
      <c r="C1959" s="42"/>
      <c r="D1959" s="42"/>
      <c r="E1959" s="43"/>
      <c r="F1959" s="43"/>
      <c r="G1959" s="42"/>
      <c r="H1959" s="42"/>
      <c r="I1959" s="42"/>
      <c r="J1959" s="42"/>
      <c r="K1959" s="42">
        <f t="shared" si="30"/>
        <v>1900</v>
      </c>
    </row>
    <row r="1960" spans="1:11" ht="18" customHeight="1" x14ac:dyDescent="0.25">
      <c r="A1960" s="40"/>
      <c r="B1960" s="40"/>
      <c r="C1960" s="40"/>
      <c r="D1960" s="40"/>
      <c r="E1960" s="41"/>
      <c r="F1960" s="41"/>
      <c r="G1960" s="40"/>
      <c r="H1960" s="40"/>
      <c r="I1960" s="40"/>
      <c r="J1960" s="40"/>
      <c r="K1960" s="40">
        <f t="shared" si="30"/>
        <v>1900</v>
      </c>
    </row>
    <row r="1961" spans="1:11" ht="18" customHeight="1" x14ac:dyDescent="0.25">
      <c r="A1961" s="42"/>
      <c r="B1961" s="42"/>
      <c r="C1961" s="42"/>
      <c r="D1961" s="42"/>
      <c r="E1961" s="43"/>
      <c r="F1961" s="43"/>
      <c r="G1961" s="42"/>
      <c r="H1961" s="42"/>
      <c r="I1961" s="42"/>
      <c r="J1961" s="42"/>
      <c r="K1961" s="42">
        <f t="shared" si="30"/>
        <v>1900</v>
      </c>
    </row>
    <row r="1962" spans="1:11" ht="18" customHeight="1" x14ac:dyDescent="0.25">
      <c r="A1962" s="40"/>
      <c r="B1962" s="40"/>
      <c r="C1962" s="40"/>
      <c r="D1962" s="40"/>
      <c r="E1962" s="41"/>
      <c r="F1962" s="41"/>
      <c r="G1962" s="40"/>
      <c r="H1962" s="40"/>
      <c r="I1962" s="40"/>
      <c r="J1962" s="40"/>
      <c r="K1962" s="40">
        <f t="shared" si="30"/>
        <v>1900</v>
      </c>
    </row>
    <row r="1963" spans="1:11" ht="18" customHeight="1" x14ac:dyDescent="0.25">
      <c r="A1963" s="42"/>
      <c r="B1963" s="42"/>
      <c r="C1963" s="42"/>
      <c r="D1963" s="42"/>
      <c r="E1963" s="43"/>
      <c r="F1963" s="43"/>
      <c r="G1963" s="42"/>
      <c r="H1963" s="42"/>
      <c r="I1963" s="42"/>
      <c r="J1963" s="42"/>
      <c r="K1963" s="42">
        <f t="shared" si="30"/>
        <v>1900</v>
      </c>
    </row>
    <row r="1964" spans="1:11" ht="18" customHeight="1" x14ac:dyDescent="0.25">
      <c r="A1964" s="40"/>
      <c r="B1964" s="40"/>
      <c r="C1964" s="40"/>
      <c r="D1964" s="40"/>
      <c r="E1964" s="41"/>
      <c r="F1964" s="41"/>
      <c r="G1964" s="40"/>
      <c r="H1964" s="40"/>
      <c r="I1964" s="40"/>
      <c r="J1964" s="40"/>
      <c r="K1964" s="40">
        <f t="shared" si="30"/>
        <v>1900</v>
      </c>
    </row>
    <row r="1965" spans="1:11" ht="18" customHeight="1" x14ac:dyDescent="0.25">
      <c r="A1965" s="42"/>
      <c r="B1965" s="42"/>
      <c r="C1965" s="42"/>
      <c r="D1965" s="42"/>
      <c r="E1965" s="43"/>
      <c r="F1965" s="43"/>
      <c r="G1965" s="42"/>
      <c r="H1965" s="42"/>
      <c r="I1965" s="42"/>
      <c r="J1965" s="42"/>
      <c r="K1965" s="42">
        <f t="shared" si="30"/>
        <v>1900</v>
      </c>
    </row>
    <row r="1966" spans="1:11" ht="18" customHeight="1" x14ac:dyDescent="0.25">
      <c r="A1966" s="40"/>
      <c r="B1966" s="40"/>
      <c r="C1966" s="40"/>
      <c r="D1966" s="40"/>
      <c r="E1966" s="41"/>
      <c r="F1966" s="41"/>
      <c r="G1966" s="40"/>
      <c r="H1966" s="40"/>
      <c r="I1966" s="40"/>
      <c r="J1966" s="40"/>
      <c r="K1966" s="40">
        <f t="shared" si="30"/>
        <v>1900</v>
      </c>
    </row>
    <row r="1967" spans="1:11" ht="18" customHeight="1" x14ac:dyDescent="0.25">
      <c r="A1967" s="42"/>
      <c r="B1967" s="42"/>
      <c r="C1967" s="42"/>
      <c r="D1967" s="42"/>
      <c r="E1967" s="43"/>
      <c r="F1967" s="43"/>
      <c r="G1967" s="42"/>
      <c r="H1967" s="42"/>
      <c r="I1967" s="42"/>
      <c r="J1967" s="42"/>
      <c r="K1967" s="42">
        <f t="shared" si="30"/>
        <v>1900</v>
      </c>
    </row>
    <row r="1968" spans="1:11" ht="18" customHeight="1" x14ac:dyDescent="0.25">
      <c r="A1968" s="40"/>
      <c r="B1968" s="40"/>
      <c r="C1968" s="40"/>
      <c r="D1968" s="40"/>
      <c r="E1968" s="41"/>
      <c r="F1968" s="41"/>
      <c r="G1968" s="40"/>
      <c r="H1968" s="40"/>
      <c r="I1968" s="40"/>
      <c r="J1968" s="40"/>
      <c r="K1968" s="40">
        <f t="shared" si="30"/>
        <v>1900</v>
      </c>
    </row>
    <row r="1969" spans="1:11" ht="18" customHeight="1" x14ac:dyDescent="0.25">
      <c r="A1969" s="42"/>
      <c r="B1969" s="42"/>
      <c r="C1969" s="42"/>
      <c r="D1969" s="42"/>
      <c r="E1969" s="43"/>
      <c r="F1969" s="43"/>
      <c r="G1969" s="42"/>
      <c r="H1969" s="42"/>
      <c r="I1969" s="42"/>
      <c r="J1969" s="42"/>
      <c r="K1969" s="42">
        <f t="shared" si="30"/>
        <v>1900</v>
      </c>
    </row>
    <row r="1970" spans="1:11" ht="18" customHeight="1" x14ac:dyDescent="0.25">
      <c r="A1970" s="40"/>
      <c r="B1970" s="40"/>
      <c r="C1970" s="40"/>
      <c r="D1970" s="40"/>
      <c r="E1970" s="41"/>
      <c r="F1970" s="41"/>
      <c r="G1970" s="40"/>
      <c r="H1970" s="40"/>
      <c r="I1970" s="40"/>
      <c r="J1970" s="40"/>
      <c r="K1970" s="40">
        <f t="shared" si="30"/>
        <v>1900</v>
      </c>
    </row>
    <row r="1971" spans="1:11" ht="18" customHeight="1" x14ac:dyDescent="0.25">
      <c r="A1971" s="42"/>
      <c r="B1971" s="42"/>
      <c r="C1971" s="42"/>
      <c r="D1971" s="42"/>
      <c r="E1971" s="43"/>
      <c r="F1971" s="43"/>
      <c r="G1971" s="42"/>
      <c r="H1971" s="42"/>
      <c r="I1971" s="42"/>
      <c r="J1971" s="42"/>
      <c r="K1971" s="42">
        <f t="shared" si="30"/>
        <v>1900</v>
      </c>
    </row>
    <row r="1972" spans="1:11" ht="18" customHeight="1" x14ac:dyDescent="0.25">
      <c r="A1972" s="40"/>
      <c r="B1972" s="40"/>
      <c r="C1972" s="40"/>
      <c r="D1972" s="40"/>
      <c r="E1972" s="41"/>
      <c r="F1972" s="41"/>
      <c r="G1972" s="40"/>
      <c r="H1972" s="40"/>
      <c r="I1972" s="40"/>
      <c r="J1972" s="40"/>
      <c r="K1972" s="40">
        <f t="shared" si="30"/>
        <v>1900</v>
      </c>
    </row>
    <row r="1973" spans="1:11" ht="18" customHeight="1" x14ac:dyDescent="0.25">
      <c r="A1973" s="42"/>
      <c r="B1973" s="42"/>
      <c r="C1973" s="42"/>
      <c r="D1973" s="42"/>
      <c r="E1973" s="43"/>
      <c r="F1973" s="43"/>
      <c r="G1973" s="42"/>
      <c r="H1973" s="42"/>
      <c r="I1973" s="42"/>
      <c r="J1973" s="42"/>
      <c r="K1973" s="42">
        <f t="shared" si="30"/>
        <v>1900</v>
      </c>
    </row>
    <row r="1974" spans="1:11" ht="18" customHeight="1" x14ac:dyDescent="0.25">
      <c r="A1974" s="40"/>
      <c r="B1974" s="40"/>
      <c r="C1974" s="40"/>
      <c r="D1974" s="40"/>
      <c r="E1974" s="41"/>
      <c r="F1974" s="41"/>
      <c r="G1974" s="40"/>
      <c r="H1974" s="40"/>
      <c r="I1974" s="40"/>
      <c r="J1974" s="40"/>
      <c r="K1974" s="40">
        <f t="shared" si="30"/>
        <v>1900</v>
      </c>
    </row>
    <row r="1975" spans="1:11" ht="18" customHeight="1" x14ac:dyDescent="0.25">
      <c r="A1975" s="42"/>
      <c r="B1975" s="42"/>
      <c r="C1975" s="42"/>
      <c r="D1975" s="42"/>
      <c r="E1975" s="43"/>
      <c r="F1975" s="43"/>
      <c r="G1975" s="42"/>
      <c r="H1975" s="42"/>
      <c r="I1975" s="42"/>
      <c r="J1975" s="42"/>
      <c r="K1975" s="42">
        <f t="shared" si="30"/>
        <v>1900</v>
      </c>
    </row>
    <row r="1976" spans="1:11" ht="18" customHeight="1" x14ac:dyDescent="0.25">
      <c r="A1976" s="40"/>
      <c r="B1976" s="40"/>
      <c r="C1976" s="40"/>
      <c r="D1976" s="40"/>
      <c r="E1976" s="41"/>
      <c r="F1976" s="41"/>
      <c r="G1976" s="40"/>
      <c r="H1976" s="40"/>
      <c r="I1976" s="40"/>
      <c r="J1976" s="40"/>
      <c r="K1976" s="40">
        <f t="shared" si="30"/>
        <v>1900</v>
      </c>
    </row>
    <row r="1977" spans="1:11" ht="18" customHeight="1" x14ac:dyDescent="0.25">
      <c r="A1977" s="42"/>
      <c r="B1977" s="42"/>
      <c r="C1977" s="42"/>
      <c r="D1977" s="42"/>
      <c r="E1977" s="43"/>
      <c r="F1977" s="43"/>
      <c r="G1977" s="42"/>
      <c r="H1977" s="42"/>
      <c r="I1977" s="42"/>
      <c r="J1977" s="42"/>
      <c r="K1977" s="42">
        <f t="shared" si="30"/>
        <v>1900</v>
      </c>
    </row>
    <row r="1978" spans="1:11" ht="18" customHeight="1" x14ac:dyDescent="0.25">
      <c r="A1978" s="40"/>
      <c r="B1978" s="40"/>
      <c r="C1978" s="40"/>
      <c r="D1978" s="40"/>
      <c r="E1978" s="41"/>
      <c r="F1978" s="41"/>
      <c r="G1978" s="40"/>
      <c r="H1978" s="40"/>
      <c r="I1978" s="40"/>
      <c r="J1978" s="40"/>
      <c r="K1978" s="40">
        <f t="shared" si="30"/>
        <v>1900</v>
      </c>
    </row>
    <row r="1979" spans="1:11" ht="18" customHeight="1" x14ac:dyDescent="0.25">
      <c r="A1979" s="42"/>
      <c r="B1979" s="42"/>
      <c r="C1979" s="42"/>
      <c r="D1979" s="42"/>
      <c r="E1979" s="43"/>
      <c r="F1979" s="43"/>
      <c r="G1979" s="42"/>
      <c r="H1979" s="42"/>
      <c r="I1979" s="42"/>
      <c r="J1979" s="42"/>
      <c r="K1979" s="42">
        <f t="shared" si="30"/>
        <v>1900</v>
      </c>
    </row>
    <row r="1980" spans="1:11" ht="18" customHeight="1" x14ac:dyDescent="0.25">
      <c r="A1980" s="40"/>
      <c r="B1980" s="40"/>
      <c r="C1980" s="40"/>
      <c r="D1980" s="40"/>
      <c r="E1980" s="41"/>
      <c r="F1980" s="41"/>
      <c r="G1980" s="40"/>
      <c r="H1980" s="40"/>
      <c r="I1980" s="40"/>
      <c r="J1980" s="40"/>
      <c r="K1980" s="40">
        <f t="shared" si="30"/>
        <v>1900</v>
      </c>
    </row>
    <row r="1981" spans="1:11" ht="18" customHeight="1" x14ac:dyDescent="0.25">
      <c r="A1981" s="42"/>
      <c r="B1981" s="42"/>
      <c r="C1981" s="42"/>
      <c r="D1981" s="42"/>
      <c r="E1981" s="43"/>
      <c r="F1981" s="43"/>
      <c r="G1981" s="42"/>
      <c r="H1981" s="42"/>
      <c r="I1981" s="42"/>
      <c r="J1981" s="42"/>
      <c r="K1981" s="42">
        <f t="shared" si="30"/>
        <v>1900</v>
      </c>
    </row>
    <row r="1982" spans="1:11" ht="18" customHeight="1" x14ac:dyDescent="0.25">
      <c r="A1982" s="40"/>
      <c r="B1982" s="40"/>
      <c r="C1982" s="40"/>
      <c r="D1982" s="40"/>
      <c r="E1982" s="41"/>
      <c r="F1982" s="41"/>
      <c r="G1982" s="40"/>
      <c r="H1982" s="40"/>
      <c r="I1982" s="40"/>
      <c r="J1982" s="40"/>
      <c r="K1982" s="40">
        <f t="shared" si="30"/>
        <v>1900</v>
      </c>
    </row>
    <row r="1983" spans="1:11" ht="18" customHeight="1" x14ac:dyDescent="0.25">
      <c r="A1983" s="42"/>
      <c r="B1983" s="42"/>
      <c r="C1983" s="42"/>
      <c r="D1983" s="42"/>
      <c r="E1983" s="43"/>
      <c r="F1983" s="43"/>
      <c r="G1983" s="42"/>
      <c r="H1983" s="42"/>
      <c r="I1983" s="42"/>
      <c r="J1983" s="42"/>
      <c r="K1983" s="42">
        <f t="shared" si="30"/>
        <v>1900</v>
      </c>
    </row>
    <row r="1984" spans="1:11" ht="18" customHeight="1" x14ac:dyDescent="0.25">
      <c r="A1984" s="40"/>
      <c r="B1984" s="40"/>
      <c r="C1984" s="40"/>
      <c r="D1984" s="40"/>
      <c r="E1984" s="41"/>
      <c r="F1984" s="41"/>
      <c r="G1984" s="40"/>
      <c r="H1984" s="40"/>
      <c r="I1984" s="40"/>
      <c r="J1984" s="40"/>
      <c r="K1984" s="40">
        <f t="shared" si="30"/>
        <v>1900</v>
      </c>
    </row>
    <row r="1985" spans="1:11" ht="18" customHeight="1" x14ac:dyDescent="0.25">
      <c r="A1985" s="42"/>
      <c r="B1985" s="42"/>
      <c r="C1985" s="42"/>
      <c r="D1985" s="42"/>
      <c r="E1985" s="43"/>
      <c r="F1985" s="43"/>
      <c r="G1985" s="42"/>
      <c r="H1985" s="42"/>
      <c r="I1985" s="42"/>
      <c r="J1985" s="42"/>
      <c r="K1985" s="42">
        <f t="shared" si="30"/>
        <v>1900</v>
      </c>
    </row>
    <row r="1986" spans="1:11" ht="18" customHeight="1" x14ac:dyDescent="0.25">
      <c r="A1986" s="40"/>
      <c r="B1986" s="40"/>
      <c r="C1986" s="40"/>
      <c r="D1986" s="40"/>
      <c r="E1986" s="41"/>
      <c r="F1986" s="41"/>
      <c r="G1986" s="40"/>
      <c r="H1986" s="40"/>
      <c r="I1986" s="40"/>
      <c r="J1986" s="40"/>
      <c r="K1986" s="40">
        <f t="shared" si="30"/>
        <v>1900</v>
      </c>
    </row>
    <row r="1987" spans="1:11" ht="18" customHeight="1" x14ac:dyDescent="0.25">
      <c r="A1987" s="42"/>
      <c r="B1987" s="42"/>
      <c r="C1987" s="42"/>
      <c r="D1987" s="42"/>
      <c r="E1987" s="43"/>
      <c r="F1987" s="43"/>
      <c r="G1987" s="42"/>
      <c r="H1987" s="42"/>
      <c r="I1987" s="42"/>
      <c r="J1987" s="42"/>
      <c r="K1987" s="42">
        <f t="shared" si="30"/>
        <v>1900</v>
      </c>
    </row>
    <row r="1988" spans="1:11" ht="18" customHeight="1" x14ac:dyDescent="0.25">
      <c r="A1988" s="40"/>
      <c r="B1988" s="40"/>
      <c r="C1988" s="40"/>
      <c r="D1988" s="40"/>
      <c r="E1988" s="41"/>
      <c r="F1988" s="41"/>
      <c r="G1988" s="40"/>
      <c r="H1988" s="40"/>
      <c r="I1988" s="40"/>
      <c r="J1988" s="40"/>
      <c r="K1988" s="40">
        <f t="shared" ref="K1988:K2051" si="31">IFERROR(YEAR(D1988),"")</f>
        <v>1900</v>
      </c>
    </row>
    <row r="1989" spans="1:11" ht="18" customHeight="1" x14ac:dyDescent="0.25">
      <c r="A1989" s="42"/>
      <c r="B1989" s="42"/>
      <c r="C1989" s="42"/>
      <c r="D1989" s="42"/>
      <c r="E1989" s="43"/>
      <c r="F1989" s="43"/>
      <c r="G1989" s="42"/>
      <c r="H1989" s="42"/>
      <c r="I1989" s="42"/>
      <c r="J1989" s="42"/>
      <c r="K1989" s="42">
        <f t="shared" si="31"/>
        <v>1900</v>
      </c>
    </row>
    <row r="1990" spans="1:11" ht="18" customHeight="1" x14ac:dyDescent="0.25">
      <c r="A1990" s="40"/>
      <c r="B1990" s="40"/>
      <c r="C1990" s="40"/>
      <c r="D1990" s="40"/>
      <c r="E1990" s="41"/>
      <c r="F1990" s="41"/>
      <c r="G1990" s="40"/>
      <c r="H1990" s="40"/>
      <c r="I1990" s="40"/>
      <c r="J1990" s="40"/>
      <c r="K1990" s="40">
        <f t="shared" si="31"/>
        <v>1900</v>
      </c>
    </row>
    <row r="1991" spans="1:11" ht="18" customHeight="1" x14ac:dyDescent="0.25">
      <c r="A1991" s="42"/>
      <c r="B1991" s="42"/>
      <c r="C1991" s="42"/>
      <c r="D1991" s="42"/>
      <c r="E1991" s="43"/>
      <c r="F1991" s="43"/>
      <c r="G1991" s="42"/>
      <c r="H1991" s="42"/>
      <c r="I1991" s="42"/>
      <c r="J1991" s="42"/>
      <c r="K1991" s="42">
        <f t="shared" si="31"/>
        <v>1900</v>
      </c>
    </row>
    <row r="1992" spans="1:11" ht="18" customHeight="1" x14ac:dyDescent="0.25">
      <c r="A1992" s="40"/>
      <c r="B1992" s="40"/>
      <c r="C1992" s="40"/>
      <c r="D1992" s="40"/>
      <c r="E1992" s="41"/>
      <c r="F1992" s="41"/>
      <c r="G1992" s="40"/>
      <c r="H1992" s="40"/>
      <c r="I1992" s="40"/>
      <c r="J1992" s="40"/>
      <c r="K1992" s="40">
        <f t="shared" si="31"/>
        <v>1900</v>
      </c>
    </row>
    <row r="1993" spans="1:11" ht="18" customHeight="1" x14ac:dyDescent="0.25">
      <c r="A1993" s="42"/>
      <c r="B1993" s="42"/>
      <c r="C1993" s="42"/>
      <c r="D1993" s="42"/>
      <c r="E1993" s="43"/>
      <c r="F1993" s="43"/>
      <c r="G1993" s="42"/>
      <c r="H1993" s="42"/>
      <c r="I1993" s="42"/>
      <c r="J1993" s="42"/>
      <c r="K1993" s="42">
        <f t="shared" si="31"/>
        <v>1900</v>
      </c>
    </row>
    <row r="1994" spans="1:11" ht="18" customHeight="1" x14ac:dyDescent="0.25">
      <c r="A1994" s="40"/>
      <c r="B1994" s="40"/>
      <c r="C1994" s="40"/>
      <c r="D1994" s="40"/>
      <c r="E1994" s="41"/>
      <c r="F1994" s="41"/>
      <c r="G1994" s="40"/>
      <c r="H1994" s="40"/>
      <c r="I1994" s="40"/>
      <c r="J1994" s="40"/>
      <c r="K1994" s="40">
        <f t="shared" si="31"/>
        <v>1900</v>
      </c>
    </row>
    <row r="1995" spans="1:11" ht="18" customHeight="1" x14ac:dyDescent="0.25">
      <c r="A1995" s="42"/>
      <c r="B1995" s="42"/>
      <c r="C1995" s="42"/>
      <c r="D1995" s="42"/>
      <c r="E1995" s="43"/>
      <c r="F1995" s="43"/>
      <c r="G1995" s="42"/>
      <c r="H1995" s="42"/>
      <c r="I1995" s="42"/>
      <c r="J1995" s="42"/>
      <c r="K1995" s="42">
        <f t="shared" si="31"/>
        <v>1900</v>
      </c>
    </row>
    <row r="1996" spans="1:11" ht="18" customHeight="1" x14ac:dyDescent="0.25">
      <c r="A1996" s="40"/>
      <c r="B1996" s="40"/>
      <c r="C1996" s="40"/>
      <c r="D1996" s="40"/>
      <c r="E1996" s="41"/>
      <c r="F1996" s="41"/>
      <c r="G1996" s="40"/>
      <c r="H1996" s="40"/>
      <c r="I1996" s="40"/>
      <c r="J1996" s="40"/>
      <c r="K1996" s="40">
        <f t="shared" si="31"/>
        <v>1900</v>
      </c>
    </row>
    <row r="1997" spans="1:11" ht="18" customHeight="1" x14ac:dyDescent="0.25">
      <c r="A1997" s="42"/>
      <c r="B1997" s="42"/>
      <c r="C1997" s="42"/>
      <c r="D1997" s="42"/>
      <c r="E1997" s="43"/>
      <c r="F1997" s="43"/>
      <c r="G1997" s="42"/>
      <c r="H1997" s="42"/>
      <c r="I1997" s="42"/>
      <c r="J1997" s="42"/>
      <c r="K1997" s="42">
        <f t="shared" si="31"/>
        <v>1900</v>
      </c>
    </row>
    <row r="1998" spans="1:11" ht="18" customHeight="1" x14ac:dyDescent="0.25">
      <c r="A1998" s="40"/>
      <c r="B1998" s="40"/>
      <c r="C1998" s="40"/>
      <c r="D1998" s="40"/>
      <c r="E1998" s="41"/>
      <c r="F1998" s="41"/>
      <c r="G1998" s="40"/>
      <c r="H1998" s="40"/>
      <c r="I1998" s="40"/>
      <c r="J1998" s="40"/>
      <c r="K1998" s="40">
        <f t="shared" si="31"/>
        <v>1900</v>
      </c>
    </row>
    <row r="1999" spans="1:11" ht="18" customHeight="1" x14ac:dyDescent="0.25">
      <c r="A1999" s="42"/>
      <c r="B1999" s="42"/>
      <c r="C1999" s="42"/>
      <c r="D1999" s="42"/>
      <c r="E1999" s="43"/>
      <c r="F1999" s="43"/>
      <c r="G1999" s="42"/>
      <c r="H1999" s="42"/>
      <c r="I1999" s="42"/>
      <c r="J1999" s="42"/>
      <c r="K1999" s="42">
        <f t="shared" si="31"/>
        <v>1900</v>
      </c>
    </row>
    <row r="2000" spans="1:11" ht="18" customHeight="1" x14ac:dyDescent="0.25">
      <c r="A2000" s="40"/>
      <c r="B2000" s="40"/>
      <c r="C2000" s="40"/>
      <c r="D2000" s="40"/>
      <c r="E2000" s="41"/>
      <c r="F2000" s="41"/>
      <c r="G2000" s="40"/>
      <c r="H2000" s="40"/>
      <c r="I2000" s="40"/>
      <c r="J2000" s="40"/>
      <c r="K2000" s="40">
        <f t="shared" si="31"/>
        <v>1900</v>
      </c>
    </row>
    <row r="2001" spans="1:11" ht="18" customHeight="1" x14ac:dyDescent="0.25">
      <c r="A2001" s="42"/>
      <c r="B2001" s="42"/>
      <c r="C2001" s="42"/>
      <c r="D2001" s="42"/>
      <c r="E2001" s="43"/>
      <c r="F2001" s="43"/>
      <c r="G2001" s="42"/>
      <c r="H2001" s="42"/>
      <c r="I2001" s="42"/>
      <c r="J2001" s="42"/>
      <c r="K2001" s="42">
        <f t="shared" si="31"/>
        <v>1900</v>
      </c>
    </row>
    <row r="2002" spans="1:11" ht="18" customHeight="1" x14ac:dyDescent="0.25">
      <c r="A2002" s="40"/>
      <c r="B2002" s="40"/>
      <c r="C2002" s="40"/>
      <c r="D2002" s="40"/>
      <c r="E2002" s="41"/>
      <c r="F2002" s="41"/>
      <c r="G2002" s="40"/>
      <c r="H2002" s="40"/>
      <c r="I2002" s="40"/>
      <c r="J2002" s="40"/>
      <c r="K2002" s="40">
        <f t="shared" si="31"/>
        <v>1900</v>
      </c>
    </row>
    <row r="2003" spans="1:11" ht="18" customHeight="1" x14ac:dyDescent="0.25">
      <c r="A2003" s="42"/>
      <c r="B2003" s="42"/>
      <c r="C2003" s="42"/>
      <c r="D2003" s="42"/>
      <c r="E2003" s="43"/>
      <c r="F2003" s="43"/>
      <c r="G2003" s="42"/>
      <c r="H2003" s="42"/>
      <c r="I2003" s="42"/>
      <c r="J2003" s="42"/>
      <c r="K2003" s="42">
        <f t="shared" si="31"/>
        <v>1900</v>
      </c>
    </row>
    <row r="2004" spans="1:11" ht="18" customHeight="1" x14ac:dyDescent="0.25">
      <c r="A2004" s="40"/>
      <c r="B2004" s="40"/>
      <c r="C2004" s="40"/>
      <c r="D2004" s="40"/>
      <c r="E2004" s="41"/>
      <c r="F2004" s="41"/>
      <c r="G2004" s="40"/>
      <c r="H2004" s="40"/>
      <c r="I2004" s="40"/>
      <c r="J2004" s="40"/>
      <c r="K2004" s="40">
        <f t="shared" si="31"/>
        <v>1900</v>
      </c>
    </row>
    <row r="2005" spans="1:11" ht="18" customHeight="1" x14ac:dyDescent="0.25">
      <c r="A2005" s="42"/>
      <c r="B2005" s="42"/>
      <c r="C2005" s="42"/>
      <c r="D2005" s="42"/>
      <c r="E2005" s="43"/>
      <c r="F2005" s="43"/>
      <c r="G2005" s="42"/>
      <c r="H2005" s="42"/>
      <c r="I2005" s="42"/>
      <c r="J2005" s="42"/>
      <c r="K2005" s="42">
        <f t="shared" si="31"/>
        <v>1900</v>
      </c>
    </row>
    <row r="2006" spans="1:11" ht="18" customHeight="1" x14ac:dyDescent="0.25">
      <c r="A2006" s="40"/>
      <c r="B2006" s="40"/>
      <c r="C2006" s="40"/>
      <c r="D2006" s="40"/>
      <c r="E2006" s="41"/>
      <c r="F2006" s="41"/>
      <c r="G2006" s="40"/>
      <c r="H2006" s="40"/>
      <c r="I2006" s="40"/>
      <c r="J2006" s="40"/>
      <c r="K2006" s="40">
        <f t="shared" si="31"/>
        <v>1900</v>
      </c>
    </row>
    <row r="2007" spans="1:11" ht="18" customHeight="1" x14ac:dyDescent="0.25">
      <c r="A2007" s="42"/>
      <c r="B2007" s="42"/>
      <c r="C2007" s="42"/>
      <c r="D2007" s="42"/>
      <c r="E2007" s="43"/>
      <c r="F2007" s="43"/>
      <c r="G2007" s="42"/>
      <c r="H2007" s="42"/>
      <c r="I2007" s="42"/>
      <c r="J2007" s="42"/>
      <c r="K2007" s="42">
        <f t="shared" si="31"/>
        <v>1900</v>
      </c>
    </row>
    <row r="2008" spans="1:11" ht="18" customHeight="1" x14ac:dyDescent="0.25">
      <c r="A2008" s="40"/>
      <c r="B2008" s="40"/>
      <c r="C2008" s="40"/>
      <c r="D2008" s="40"/>
      <c r="E2008" s="41"/>
      <c r="F2008" s="41"/>
      <c r="G2008" s="40"/>
      <c r="H2008" s="40"/>
      <c r="I2008" s="40"/>
      <c r="J2008" s="40"/>
      <c r="K2008" s="40">
        <f t="shared" si="31"/>
        <v>1900</v>
      </c>
    </row>
    <row r="2009" spans="1:11" ht="18" customHeight="1" x14ac:dyDescent="0.25">
      <c r="A2009" s="42"/>
      <c r="B2009" s="42"/>
      <c r="C2009" s="42"/>
      <c r="D2009" s="42"/>
      <c r="E2009" s="43"/>
      <c r="F2009" s="43"/>
      <c r="G2009" s="42"/>
      <c r="H2009" s="42"/>
      <c r="I2009" s="42"/>
      <c r="J2009" s="42"/>
      <c r="K2009" s="42">
        <f t="shared" si="31"/>
        <v>1900</v>
      </c>
    </row>
    <row r="2010" spans="1:11" ht="18" customHeight="1" x14ac:dyDescent="0.25">
      <c r="A2010" s="40"/>
      <c r="B2010" s="40"/>
      <c r="C2010" s="40"/>
      <c r="D2010" s="40"/>
      <c r="E2010" s="41"/>
      <c r="F2010" s="41"/>
      <c r="G2010" s="40"/>
      <c r="H2010" s="40"/>
      <c r="I2010" s="40"/>
      <c r="J2010" s="40"/>
      <c r="K2010" s="40">
        <f t="shared" si="31"/>
        <v>1900</v>
      </c>
    </row>
    <row r="2011" spans="1:11" ht="18" customHeight="1" x14ac:dyDescent="0.25">
      <c r="A2011" s="42"/>
      <c r="B2011" s="42"/>
      <c r="C2011" s="42"/>
      <c r="D2011" s="42"/>
      <c r="E2011" s="43"/>
      <c r="F2011" s="43"/>
      <c r="G2011" s="42"/>
      <c r="H2011" s="42"/>
      <c r="I2011" s="42"/>
      <c r="J2011" s="42"/>
      <c r="K2011" s="42">
        <f t="shared" si="31"/>
        <v>1900</v>
      </c>
    </row>
    <row r="2012" spans="1:11" ht="18" customHeight="1" x14ac:dyDescent="0.25">
      <c r="A2012" s="40"/>
      <c r="B2012" s="40"/>
      <c r="C2012" s="40"/>
      <c r="D2012" s="40"/>
      <c r="E2012" s="41"/>
      <c r="F2012" s="41"/>
      <c r="G2012" s="40"/>
      <c r="H2012" s="40"/>
      <c r="I2012" s="40"/>
      <c r="J2012" s="40"/>
      <c r="K2012" s="40">
        <f t="shared" si="31"/>
        <v>1900</v>
      </c>
    </row>
    <row r="2013" spans="1:11" ht="18" customHeight="1" x14ac:dyDescent="0.25">
      <c r="A2013" s="42"/>
      <c r="B2013" s="42"/>
      <c r="C2013" s="42"/>
      <c r="D2013" s="42"/>
      <c r="E2013" s="43"/>
      <c r="F2013" s="43"/>
      <c r="G2013" s="42"/>
      <c r="H2013" s="42"/>
      <c r="I2013" s="42"/>
      <c r="J2013" s="42"/>
      <c r="K2013" s="42">
        <f t="shared" si="31"/>
        <v>1900</v>
      </c>
    </row>
    <row r="2014" spans="1:11" ht="18" customHeight="1" x14ac:dyDescent="0.25">
      <c r="A2014" s="40"/>
      <c r="B2014" s="40"/>
      <c r="C2014" s="40"/>
      <c r="D2014" s="40"/>
      <c r="E2014" s="41"/>
      <c r="F2014" s="41"/>
      <c r="G2014" s="40"/>
      <c r="H2014" s="40"/>
      <c r="I2014" s="40"/>
      <c r="J2014" s="40"/>
      <c r="K2014" s="40">
        <f t="shared" si="31"/>
        <v>1900</v>
      </c>
    </row>
    <row r="2015" spans="1:11" ht="18" customHeight="1" x14ac:dyDescent="0.25">
      <c r="A2015" s="42"/>
      <c r="B2015" s="42"/>
      <c r="C2015" s="42"/>
      <c r="D2015" s="42"/>
      <c r="E2015" s="43"/>
      <c r="F2015" s="43"/>
      <c r="G2015" s="42"/>
      <c r="H2015" s="42"/>
      <c r="I2015" s="42"/>
      <c r="J2015" s="42"/>
      <c r="K2015" s="42">
        <f t="shared" si="31"/>
        <v>1900</v>
      </c>
    </row>
    <row r="2016" spans="1:11" ht="18" customHeight="1" x14ac:dyDescent="0.25">
      <c r="A2016" s="40"/>
      <c r="B2016" s="40"/>
      <c r="C2016" s="40"/>
      <c r="D2016" s="40"/>
      <c r="E2016" s="41"/>
      <c r="F2016" s="41"/>
      <c r="G2016" s="40"/>
      <c r="H2016" s="40"/>
      <c r="I2016" s="40"/>
      <c r="J2016" s="40"/>
      <c r="K2016" s="40">
        <f t="shared" si="31"/>
        <v>1900</v>
      </c>
    </row>
    <row r="2017" spans="1:11" ht="18" customHeight="1" x14ac:dyDescent="0.25">
      <c r="A2017" s="42"/>
      <c r="B2017" s="42"/>
      <c r="C2017" s="42"/>
      <c r="D2017" s="42"/>
      <c r="E2017" s="43"/>
      <c r="F2017" s="43"/>
      <c r="G2017" s="42"/>
      <c r="H2017" s="42"/>
      <c r="I2017" s="42"/>
      <c r="J2017" s="42"/>
      <c r="K2017" s="42">
        <f t="shared" si="31"/>
        <v>1900</v>
      </c>
    </row>
    <row r="2018" spans="1:11" ht="18" customHeight="1" x14ac:dyDescent="0.25">
      <c r="A2018" s="40"/>
      <c r="B2018" s="40"/>
      <c r="C2018" s="40"/>
      <c r="D2018" s="40"/>
      <c r="E2018" s="41"/>
      <c r="F2018" s="41"/>
      <c r="G2018" s="40"/>
      <c r="H2018" s="40"/>
      <c r="I2018" s="40"/>
      <c r="J2018" s="40"/>
      <c r="K2018" s="40">
        <f t="shared" si="31"/>
        <v>1900</v>
      </c>
    </row>
    <row r="2019" spans="1:11" ht="18" customHeight="1" x14ac:dyDescent="0.25">
      <c r="A2019" s="42"/>
      <c r="B2019" s="42"/>
      <c r="C2019" s="42"/>
      <c r="D2019" s="42"/>
      <c r="E2019" s="43"/>
      <c r="F2019" s="43"/>
      <c r="G2019" s="42"/>
      <c r="H2019" s="42"/>
      <c r="I2019" s="42"/>
      <c r="J2019" s="42"/>
      <c r="K2019" s="42">
        <f t="shared" si="31"/>
        <v>1900</v>
      </c>
    </row>
    <row r="2020" spans="1:11" ht="18" customHeight="1" x14ac:dyDescent="0.25">
      <c r="A2020" s="40"/>
      <c r="B2020" s="40"/>
      <c r="C2020" s="40"/>
      <c r="D2020" s="40"/>
      <c r="E2020" s="41"/>
      <c r="F2020" s="41"/>
      <c r="G2020" s="40"/>
      <c r="H2020" s="40"/>
      <c r="I2020" s="40"/>
      <c r="J2020" s="40"/>
      <c r="K2020" s="40">
        <f t="shared" si="31"/>
        <v>1900</v>
      </c>
    </row>
    <row r="2021" spans="1:11" ht="18" customHeight="1" x14ac:dyDescent="0.25">
      <c r="A2021" s="42"/>
      <c r="B2021" s="42"/>
      <c r="C2021" s="42"/>
      <c r="D2021" s="42"/>
      <c r="E2021" s="43"/>
      <c r="F2021" s="43"/>
      <c r="G2021" s="42"/>
      <c r="H2021" s="42"/>
      <c r="I2021" s="42"/>
      <c r="J2021" s="42"/>
      <c r="K2021" s="42">
        <f t="shared" si="31"/>
        <v>1900</v>
      </c>
    </row>
    <row r="2022" spans="1:11" ht="18" customHeight="1" x14ac:dyDescent="0.25">
      <c r="A2022" s="40"/>
      <c r="B2022" s="40"/>
      <c r="C2022" s="40"/>
      <c r="D2022" s="40"/>
      <c r="E2022" s="41"/>
      <c r="F2022" s="41"/>
      <c r="G2022" s="40"/>
      <c r="H2022" s="40"/>
      <c r="I2022" s="40"/>
      <c r="J2022" s="40"/>
      <c r="K2022" s="40">
        <f t="shared" si="31"/>
        <v>1900</v>
      </c>
    </row>
    <row r="2023" spans="1:11" ht="18" customHeight="1" x14ac:dyDescent="0.25">
      <c r="A2023" s="42"/>
      <c r="B2023" s="42"/>
      <c r="C2023" s="42"/>
      <c r="D2023" s="42"/>
      <c r="E2023" s="43"/>
      <c r="F2023" s="43"/>
      <c r="G2023" s="42"/>
      <c r="H2023" s="42"/>
      <c r="I2023" s="42"/>
      <c r="J2023" s="42"/>
      <c r="K2023" s="42">
        <f t="shared" si="31"/>
        <v>1900</v>
      </c>
    </row>
    <row r="2024" spans="1:11" ht="18" customHeight="1" x14ac:dyDescent="0.25">
      <c r="A2024" s="40"/>
      <c r="B2024" s="40"/>
      <c r="C2024" s="40"/>
      <c r="D2024" s="40"/>
      <c r="E2024" s="41"/>
      <c r="F2024" s="41"/>
      <c r="G2024" s="40"/>
      <c r="H2024" s="40"/>
      <c r="I2024" s="40"/>
      <c r="J2024" s="40"/>
      <c r="K2024" s="40">
        <f t="shared" si="31"/>
        <v>1900</v>
      </c>
    </row>
    <row r="2025" spans="1:11" ht="18" customHeight="1" x14ac:dyDescent="0.25">
      <c r="A2025" s="42"/>
      <c r="B2025" s="42"/>
      <c r="C2025" s="42"/>
      <c r="D2025" s="42"/>
      <c r="E2025" s="43"/>
      <c r="F2025" s="43"/>
      <c r="G2025" s="42"/>
      <c r="H2025" s="42"/>
      <c r="I2025" s="42"/>
      <c r="J2025" s="42"/>
      <c r="K2025" s="42">
        <f t="shared" si="31"/>
        <v>1900</v>
      </c>
    </row>
    <row r="2026" spans="1:11" ht="18" customHeight="1" x14ac:dyDescent="0.25">
      <c r="A2026" s="40"/>
      <c r="B2026" s="40"/>
      <c r="C2026" s="40"/>
      <c r="D2026" s="40"/>
      <c r="E2026" s="41"/>
      <c r="F2026" s="41"/>
      <c r="G2026" s="40"/>
      <c r="H2026" s="40"/>
      <c r="I2026" s="40"/>
      <c r="J2026" s="40"/>
      <c r="K2026" s="40">
        <f t="shared" si="31"/>
        <v>1900</v>
      </c>
    </row>
    <row r="2027" spans="1:11" ht="18" customHeight="1" x14ac:dyDescent="0.25">
      <c r="A2027" s="42"/>
      <c r="B2027" s="42"/>
      <c r="C2027" s="42"/>
      <c r="D2027" s="42"/>
      <c r="E2027" s="43"/>
      <c r="F2027" s="43"/>
      <c r="G2027" s="42"/>
      <c r="H2027" s="42"/>
      <c r="I2027" s="42"/>
      <c r="J2027" s="42"/>
      <c r="K2027" s="42">
        <f t="shared" si="31"/>
        <v>1900</v>
      </c>
    </row>
    <row r="2028" spans="1:11" ht="18" customHeight="1" x14ac:dyDescent="0.25">
      <c r="A2028" s="40"/>
      <c r="B2028" s="40"/>
      <c r="C2028" s="40"/>
      <c r="D2028" s="40"/>
      <c r="E2028" s="41"/>
      <c r="F2028" s="41"/>
      <c r="G2028" s="40"/>
      <c r="H2028" s="40"/>
      <c r="I2028" s="40"/>
      <c r="J2028" s="40"/>
      <c r="K2028" s="40">
        <f t="shared" si="31"/>
        <v>1900</v>
      </c>
    </row>
    <row r="2029" spans="1:11" ht="18" customHeight="1" x14ac:dyDescent="0.25">
      <c r="A2029" s="42"/>
      <c r="B2029" s="42"/>
      <c r="C2029" s="42"/>
      <c r="D2029" s="42"/>
      <c r="E2029" s="43"/>
      <c r="F2029" s="43"/>
      <c r="G2029" s="42"/>
      <c r="H2029" s="42"/>
      <c r="I2029" s="42"/>
      <c r="J2029" s="42"/>
      <c r="K2029" s="42">
        <f t="shared" si="31"/>
        <v>1900</v>
      </c>
    </row>
    <row r="2030" spans="1:11" ht="18" customHeight="1" x14ac:dyDescent="0.25">
      <c r="A2030" s="40"/>
      <c r="B2030" s="40"/>
      <c r="C2030" s="40"/>
      <c r="D2030" s="40"/>
      <c r="E2030" s="41"/>
      <c r="F2030" s="41"/>
      <c r="G2030" s="40"/>
      <c r="H2030" s="40"/>
      <c r="I2030" s="40"/>
      <c r="J2030" s="40"/>
      <c r="K2030" s="40">
        <f t="shared" si="31"/>
        <v>1900</v>
      </c>
    </row>
    <row r="2031" spans="1:11" ht="18" customHeight="1" x14ac:dyDescent="0.25">
      <c r="A2031" s="42"/>
      <c r="B2031" s="42"/>
      <c r="C2031" s="42"/>
      <c r="D2031" s="42"/>
      <c r="E2031" s="43"/>
      <c r="F2031" s="43"/>
      <c r="G2031" s="42"/>
      <c r="H2031" s="42"/>
      <c r="I2031" s="42"/>
      <c r="J2031" s="42"/>
      <c r="K2031" s="42">
        <f t="shared" si="31"/>
        <v>1900</v>
      </c>
    </row>
    <row r="2032" spans="1:11" ht="18" customHeight="1" x14ac:dyDescent="0.25">
      <c r="A2032" s="40"/>
      <c r="B2032" s="40"/>
      <c r="C2032" s="40"/>
      <c r="D2032" s="40"/>
      <c r="E2032" s="41"/>
      <c r="F2032" s="41"/>
      <c r="G2032" s="40"/>
      <c r="H2032" s="40"/>
      <c r="I2032" s="40"/>
      <c r="J2032" s="40"/>
      <c r="K2032" s="40">
        <f t="shared" si="31"/>
        <v>1900</v>
      </c>
    </row>
    <row r="2033" spans="1:11" ht="18" customHeight="1" x14ac:dyDescent="0.25">
      <c r="A2033" s="42"/>
      <c r="B2033" s="42"/>
      <c r="C2033" s="42"/>
      <c r="D2033" s="42"/>
      <c r="E2033" s="43"/>
      <c r="F2033" s="43"/>
      <c r="G2033" s="42"/>
      <c r="H2033" s="42"/>
      <c r="I2033" s="42"/>
      <c r="J2033" s="42"/>
      <c r="K2033" s="42">
        <f t="shared" si="31"/>
        <v>1900</v>
      </c>
    </row>
    <row r="2034" spans="1:11" ht="18" customHeight="1" x14ac:dyDescent="0.25">
      <c r="A2034" s="40"/>
      <c r="B2034" s="40"/>
      <c r="C2034" s="40"/>
      <c r="D2034" s="40"/>
      <c r="E2034" s="41"/>
      <c r="F2034" s="41"/>
      <c r="G2034" s="40"/>
      <c r="H2034" s="40"/>
      <c r="I2034" s="40"/>
      <c r="J2034" s="40"/>
      <c r="K2034" s="40">
        <f t="shared" si="31"/>
        <v>1900</v>
      </c>
    </row>
    <row r="2035" spans="1:11" ht="18" customHeight="1" x14ac:dyDescent="0.25">
      <c r="A2035" s="42"/>
      <c r="B2035" s="42"/>
      <c r="C2035" s="42"/>
      <c r="D2035" s="42"/>
      <c r="E2035" s="43"/>
      <c r="F2035" s="43"/>
      <c r="G2035" s="42"/>
      <c r="H2035" s="42"/>
      <c r="I2035" s="42"/>
      <c r="J2035" s="42"/>
      <c r="K2035" s="42">
        <f t="shared" si="31"/>
        <v>1900</v>
      </c>
    </row>
    <row r="2036" spans="1:11" ht="18" customHeight="1" x14ac:dyDescent="0.25">
      <c r="A2036" s="40"/>
      <c r="B2036" s="40"/>
      <c r="C2036" s="40"/>
      <c r="D2036" s="40"/>
      <c r="E2036" s="41"/>
      <c r="F2036" s="41"/>
      <c r="G2036" s="40"/>
      <c r="H2036" s="40"/>
      <c r="I2036" s="40"/>
      <c r="J2036" s="40"/>
      <c r="K2036" s="40">
        <f t="shared" si="31"/>
        <v>1900</v>
      </c>
    </row>
    <row r="2037" spans="1:11" ht="18" customHeight="1" x14ac:dyDescent="0.25">
      <c r="A2037" s="42"/>
      <c r="B2037" s="42"/>
      <c r="C2037" s="42"/>
      <c r="D2037" s="42"/>
      <c r="E2037" s="43"/>
      <c r="F2037" s="43"/>
      <c r="G2037" s="42"/>
      <c r="H2037" s="42"/>
      <c r="I2037" s="42"/>
      <c r="J2037" s="42"/>
      <c r="K2037" s="42">
        <f t="shared" si="31"/>
        <v>1900</v>
      </c>
    </row>
    <row r="2038" spans="1:11" ht="18" customHeight="1" x14ac:dyDescent="0.25">
      <c r="A2038" s="40"/>
      <c r="B2038" s="40"/>
      <c r="C2038" s="40"/>
      <c r="D2038" s="40"/>
      <c r="E2038" s="41"/>
      <c r="F2038" s="41"/>
      <c r="G2038" s="40"/>
      <c r="H2038" s="40"/>
      <c r="I2038" s="40"/>
      <c r="J2038" s="40"/>
      <c r="K2038" s="40">
        <f t="shared" si="31"/>
        <v>1900</v>
      </c>
    </row>
    <row r="2039" spans="1:11" ht="18" customHeight="1" x14ac:dyDescent="0.25">
      <c r="A2039" s="42"/>
      <c r="B2039" s="42"/>
      <c r="C2039" s="42"/>
      <c r="D2039" s="42"/>
      <c r="E2039" s="43"/>
      <c r="F2039" s="43"/>
      <c r="G2039" s="42"/>
      <c r="H2039" s="42"/>
      <c r="I2039" s="42"/>
      <c r="J2039" s="42"/>
      <c r="K2039" s="42">
        <f t="shared" si="31"/>
        <v>1900</v>
      </c>
    </row>
    <row r="2040" spans="1:11" ht="18" customHeight="1" x14ac:dyDescent="0.25">
      <c r="A2040" s="40"/>
      <c r="B2040" s="40"/>
      <c r="C2040" s="40"/>
      <c r="D2040" s="40"/>
      <c r="E2040" s="41"/>
      <c r="F2040" s="41"/>
      <c r="G2040" s="40"/>
      <c r="H2040" s="40"/>
      <c r="I2040" s="40"/>
      <c r="J2040" s="40"/>
      <c r="K2040" s="40">
        <f t="shared" si="31"/>
        <v>1900</v>
      </c>
    </row>
    <row r="2041" spans="1:11" ht="18" customHeight="1" x14ac:dyDescent="0.25">
      <c r="A2041" s="42"/>
      <c r="B2041" s="42"/>
      <c r="C2041" s="42"/>
      <c r="D2041" s="42"/>
      <c r="E2041" s="43"/>
      <c r="F2041" s="43"/>
      <c r="G2041" s="42"/>
      <c r="H2041" s="42"/>
      <c r="I2041" s="42"/>
      <c r="J2041" s="42"/>
      <c r="K2041" s="42">
        <f t="shared" si="31"/>
        <v>1900</v>
      </c>
    </row>
    <row r="2042" spans="1:11" ht="18" customHeight="1" x14ac:dyDescent="0.25">
      <c r="A2042" s="40"/>
      <c r="B2042" s="40"/>
      <c r="C2042" s="40"/>
      <c r="D2042" s="40"/>
      <c r="E2042" s="41"/>
      <c r="F2042" s="41"/>
      <c r="G2042" s="40"/>
      <c r="H2042" s="40"/>
      <c r="I2042" s="40"/>
      <c r="J2042" s="40"/>
      <c r="K2042" s="40">
        <f t="shared" si="31"/>
        <v>1900</v>
      </c>
    </row>
    <row r="2043" spans="1:11" ht="18" customHeight="1" x14ac:dyDescent="0.25">
      <c r="A2043" s="42"/>
      <c r="B2043" s="42"/>
      <c r="C2043" s="42"/>
      <c r="D2043" s="42"/>
      <c r="E2043" s="43"/>
      <c r="F2043" s="43"/>
      <c r="G2043" s="42"/>
      <c r="H2043" s="42"/>
      <c r="I2043" s="42"/>
      <c r="J2043" s="42"/>
      <c r="K2043" s="42">
        <f t="shared" si="31"/>
        <v>1900</v>
      </c>
    </row>
    <row r="2044" spans="1:11" ht="18" customHeight="1" x14ac:dyDescent="0.25">
      <c r="A2044" s="40"/>
      <c r="B2044" s="40"/>
      <c r="C2044" s="40"/>
      <c r="D2044" s="40"/>
      <c r="E2044" s="41"/>
      <c r="F2044" s="41"/>
      <c r="G2044" s="40"/>
      <c r="H2044" s="40"/>
      <c r="I2044" s="40"/>
      <c r="J2044" s="40"/>
      <c r="K2044" s="40">
        <f t="shared" si="31"/>
        <v>1900</v>
      </c>
    </row>
    <row r="2045" spans="1:11" ht="18" customHeight="1" x14ac:dyDescent="0.25">
      <c r="A2045" s="42"/>
      <c r="B2045" s="42"/>
      <c r="C2045" s="42"/>
      <c r="D2045" s="42"/>
      <c r="E2045" s="43"/>
      <c r="F2045" s="43"/>
      <c r="G2045" s="42"/>
      <c r="H2045" s="42"/>
      <c r="I2045" s="42"/>
      <c r="J2045" s="42"/>
      <c r="K2045" s="42">
        <f t="shared" si="31"/>
        <v>1900</v>
      </c>
    </row>
    <row r="2046" spans="1:11" ht="18" customHeight="1" x14ac:dyDescent="0.25">
      <c r="A2046" s="40"/>
      <c r="B2046" s="40"/>
      <c r="C2046" s="40"/>
      <c r="D2046" s="40"/>
      <c r="E2046" s="41"/>
      <c r="F2046" s="41"/>
      <c r="G2046" s="40"/>
      <c r="H2046" s="40"/>
      <c r="I2046" s="40"/>
      <c r="J2046" s="40"/>
      <c r="K2046" s="40">
        <f t="shared" si="31"/>
        <v>1900</v>
      </c>
    </row>
    <row r="2047" spans="1:11" ht="18" customHeight="1" x14ac:dyDescent="0.25">
      <c r="A2047" s="42"/>
      <c r="B2047" s="42"/>
      <c r="C2047" s="42"/>
      <c r="D2047" s="42"/>
      <c r="E2047" s="43"/>
      <c r="F2047" s="43"/>
      <c r="G2047" s="42"/>
      <c r="H2047" s="42"/>
      <c r="I2047" s="42"/>
      <c r="J2047" s="42"/>
      <c r="K2047" s="42">
        <f t="shared" si="31"/>
        <v>1900</v>
      </c>
    </row>
    <row r="2048" spans="1:11" ht="18" customHeight="1" x14ac:dyDescent="0.25">
      <c r="A2048" s="40"/>
      <c r="B2048" s="40"/>
      <c r="C2048" s="40"/>
      <c r="D2048" s="40"/>
      <c r="E2048" s="41"/>
      <c r="F2048" s="41"/>
      <c r="G2048" s="40"/>
      <c r="H2048" s="40"/>
      <c r="I2048" s="40"/>
      <c r="J2048" s="40"/>
      <c r="K2048" s="40">
        <f t="shared" si="31"/>
        <v>1900</v>
      </c>
    </row>
    <row r="2049" spans="1:11" ht="18" customHeight="1" x14ac:dyDescent="0.25">
      <c r="A2049" s="42"/>
      <c r="B2049" s="42"/>
      <c r="C2049" s="42"/>
      <c r="D2049" s="42"/>
      <c r="E2049" s="43"/>
      <c r="F2049" s="43"/>
      <c r="G2049" s="42"/>
      <c r="H2049" s="42"/>
      <c r="I2049" s="42"/>
      <c r="J2049" s="42"/>
      <c r="K2049" s="42">
        <f t="shared" si="31"/>
        <v>1900</v>
      </c>
    </row>
    <row r="2050" spans="1:11" ht="18" customHeight="1" x14ac:dyDescent="0.25">
      <c r="A2050" s="40"/>
      <c r="B2050" s="40"/>
      <c r="C2050" s="40"/>
      <c r="D2050" s="40"/>
      <c r="E2050" s="41"/>
      <c r="F2050" s="41"/>
      <c r="G2050" s="40"/>
      <c r="H2050" s="40"/>
      <c r="I2050" s="40"/>
      <c r="J2050" s="40"/>
      <c r="K2050" s="40">
        <f t="shared" si="31"/>
        <v>1900</v>
      </c>
    </row>
    <row r="2051" spans="1:11" ht="18" customHeight="1" x14ac:dyDescent="0.25">
      <c r="A2051" s="42"/>
      <c r="B2051" s="42"/>
      <c r="C2051" s="42"/>
      <c r="D2051" s="42"/>
      <c r="E2051" s="43"/>
      <c r="F2051" s="43"/>
      <c r="G2051" s="42"/>
      <c r="H2051" s="42"/>
      <c r="I2051" s="42"/>
      <c r="J2051" s="42"/>
      <c r="K2051" s="42">
        <f t="shared" si="31"/>
        <v>1900</v>
      </c>
    </row>
    <row r="2052" spans="1:11" ht="18" customHeight="1" x14ac:dyDescent="0.25">
      <c r="A2052" s="40"/>
      <c r="B2052" s="40"/>
      <c r="C2052" s="40"/>
      <c r="D2052" s="40"/>
      <c r="E2052" s="41"/>
      <c r="F2052" s="41"/>
      <c r="G2052" s="40"/>
      <c r="H2052" s="40"/>
      <c r="I2052" s="40"/>
      <c r="J2052" s="40"/>
      <c r="K2052" s="40">
        <f t="shared" ref="K2052:K2115" si="32">IFERROR(YEAR(D2052),"")</f>
        <v>1900</v>
      </c>
    </row>
    <row r="2053" spans="1:11" ht="18" customHeight="1" x14ac:dyDescent="0.25">
      <c r="A2053" s="42"/>
      <c r="B2053" s="42"/>
      <c r="C2053" s="42"/>
      <c r="D2053" s="42"/>
      <c r="E2053" s="43"/>
      <c r="F2053" s="43"/>
      <c r="G2053" s="42"/>
      <c r="H2053" s="42"/>
      <c r="I2053" s="42"/>
      <c r="J2053" s="42"/>
      <c r="K2053" s="42">
        <f t="shared" si="32"/>
        <v>1900</v>
      </c>
    </row>
    <row r="2054" spans="1:11" ht="18" customHeight="1" x14ac:dyDescent="0.25">
      <c r="A2054" s="40"/>
      <c r="B2054" s="40"/>
      <c r="C2054" s="40"/>
      <c r="D2054" s="40"/>
      <c r="E2054" s="41"/>
      <c r="F2054" s="41"/>
      <c r="G2054" s="40"/>
      <c r="H2054" s="40"/>
      <c r="I2054" s="40"/>
      <c r="J2054" s="40"/>
      <c r="K2054" s="40">
        <f t="shared" si="32"/>
        <v>1900</v>
      </c>
    </row>
    <row r="2055" spans="1:11" ht="18" customHeight="1" x14ac:dyDescent="0.25">
      <c r="A2055" s="42"/>
      <c r="B2055" s="42"/>
      <c r="C2055" s="42"/>
      <c r="D2055" s="42"/>
      <c r="E2055" s="43"/>
      <c r="F2055" s="43"/>
      <c r="G2055" s="42"/>
      <c r="H2055" s="42"/>
      <c r="I2055" s="42"/>
      <c r="J2055" s="42"/>
      <c r="K2055" s="42">
        <f t="shared" si="32"/>
        <v>1900</v>
      </c>
    </row>
    <row r="2056" spans="1:11" ht="18" customHeight="1" x14ac:dyDescent="0.25">
      <c r="A2056" s="40"/>
      <c r="B2056" s="40"/>
      <c r="C2056" s="40"/>
      <c r="D2056" s="40"/>
      <c r="E2056" s="41"/>
      <c r="F2056" s="41"/>
      <c r="G2056" s="40"/>
      <c r="H2056" s="40"/>
      <c r="I2056" s="40"/>
      <c r="J2056" s="40"/>
      <c r="K2056" s="40">
        <f t="shared" si="32"/>
        <v>1900</v>
      </c>
    </row>
    <row r="2057" spans="1:11" ht="18" customHeight="1" x14ac:dyDescent="0.25">
      <c r="A2057" s="42"/>
      <c r="B2057" s="42"/>
      <c r="C2057" s="42"/>
      <c r="D2057" s="42"/>
      <c r="E2057" s="43"/>
      <c r="F2057" s="43"/>
      <c r="G2057" s="42"/>
      <c r="H2057" s="42"/>
      <c r="I2057" s="42"/>
      <c r="J2057" s="42"/>
      <c r="K2057" s="42">
        <f t="shared" si="32"/>
        <v>1900</v>
      </c>
    </row>
    <row r="2058" spans="1:11" ht="18" customHeight="1" x14ac:dyDescent="0.25">
      <c r="A2058" s="40"/>
      <c r="B2058" s="40"/>
      <c r="C2058" s="40"/>
      <c r="D2058" s="40"/>
      <c r="E2058" s="41"/>
      <c r="F2058" s="41"/>
      <c r="G2058" s="40"/>
      <c r="H2058" s="40"/>
      <c r="I2058" s="40"/>
      <c r="J2058" s="40"/>
      <c r="K2058" s="40">
        <f t="shared" si="32"/>
        <v>1900</v>
      </c>
    </row>
    <row r="2059" spans="1:11" ht="18" customHeight="1" x14ac:dyDescent="0.25">
      <c r="A2059" s="42"/>
      <c r="B2059" s="42"/>
      <c r="C2059" s="42"/>
      <c r="D2059" s="42"/>
      <c r="E2059" s="43"/>
      <c r="F2059" s="43"/>
      <c r="G2059" s="42"/>
      <c r="H2059" s="42"/>
      <c r="I2059" s="42"/>
      <c r="J2059" s="42"/>
      <c r="K2059" s="42">
        <f t="shared" si="32"/>
        <v>1900</v>
      </c>
    </row>
    <row r="2060" spans="1:11" ht="18" customHeight="1" x14ac:dyDescent="0.25">
      <c r="A2060" s="40"/>
      <c r="B2060" s="40"/>
      <c r="C2060" s="40"/>
      <c r="D2060" s="40"/>
      <c r="E2060" s="41"/>
      <c r="F2060" s="41"/>
      <c r="G2060" s="40"/>
      <c r="H2060" s="40"/>
      <c r="I2060" s="40"/>
      <c r="J2060" s="40"/>
      <c r="K2060" s="40">
        <f t="shared" si="32"/>
        <v>1900</v>
      </c>
    </row>
    <row r="2061" spans="1:11" ht="18" customHeight="1" x14ac:dyDescent="0.25">
      <c r="A2061" s="42"/>
      <c r="B2061" s="42"/>
      <c r="C2061" s="42"/>
      <c r="D2061" s="42"/>
      <c r="E2061" s="43"/>
      <c r="F2061" s="43"/>
      <c r="G2061" s="42"/>
      <c r="H2061" s="42"/>
      <c r="I2061" s="42"/>
      <c r="J2061" s="42"/>
      <c r="K2061" s="42">
        <f t="shared" si="32"/>
        <v>1900</v>
      </c>
    </row>
    <row r="2062" spans="1:11" ht="18" customHeight="1" x14ac:dyDescent="0.25">
      <c r="A2062" s="40"/>
      <c r="B2062" s="40"/>
      <c r="C2062" s="40"/>
      <c r="D2062" s="40"/>
      <c r="E2062" s="41"/>
      <c r="F2062" s="41"/>
      <c r="G2062" s="40"/>
      <c r="H2062" s="40"/>
      <c r="I2062" s="40"/>
      <c r="J2062" s="40"/>
      <c r="K2062" s="40">
        <f t="shared" si="32"/>
        <v>1900</v>
      </c>
    </row>
    <row r="2063" spans="1:11" ht="18" customHeight="1" x14ac:dyDescent="0.25">
      <c r="A2063" s="42"/>
      <c r="B2063" s="42"/>
      <c r="C2063" s="42"/>
      <c r="D2063" s="42"/>
      <c r="E2063" s="43"/>
      <c r="F2063" s="43"/>
      <c r="G2063" s="42"/>
      <c r="H2063" s="42"/>
      <c r="I2063" s="42"/>
      <c r="J2063" s="42"/>
      <c r="K2063" s="42">
        <f t="shared" si="32"/>
        <v>1900</v>
      </c>
    </row>
    <row r="2064" spans="1:11" ht="18" customHeight="1" x14ac:dyDescent="0.25">
      <c r="A2064" s="40"/>
      <c r="B2064" s="40"/>
      <c r="C2064" s="40"/>
      <c r="D2064" s="40"/>
      <c r="E2064" s="41"/>
      <c r="F2064" s="41"/>
      <c r="G2064" s="40"/>
      <c r="H2064" s="40"/>
      <c r="I2064" s="40"/>
      <c r="J2064" s="40"/>
      <c r="K2064" s="40">
        <f t="shared" si="32"/>
        <v>1900</v>
      </c>
    </row>
    <row r="2065" spans="1:11" ht="18" customHeight="1" x14ac:dyDescent="0.25">
      <c r="A2065" s="42"/>
      <c r="B2065" s="42"/>
      <c r="C2065" s="42"/>
      <c r="D2065" s="42"/>
      <c r="E2065" s="43"/>
      <c r="F2065" s="43"/>
      <c r="G2065" s="42"/>
      <c r="H2065" s="42"/>
      <c r="I2065" s="42"/>
      <c r="J2065" s="42"/>
      <c r="K2065" s="42">
        <f t="shared" si="32"/>
        <v>1900</v>
      </c>
    </row>
    <row r="2066" spans="1:11" ht="18" customHeight="1" x14ac:dyDescent="0.25">
      <c r="A2066" s="40"/>
      <c r="B2066" s="40"/>
      <c r="C2066" s="40"/>
      <c r="D2066" s="40"/>
      <c r="E2066" s="41"/>
      <c r="F2066" s="41"/>
      <c r="G2066" s="40"/>
      <c r="H2066" s="40"/>
      <c r="I2066" s="40"/>
      <c r="J2066" s="40"/>
      <c r="K2066" s="40">
        <f t="shared" si="32"/>
        <v>1900</v>
      </c>
    </row>
    <row r="2067" spans="1:11" ht="18" customHeight="1" x14ac:dyDescent="0.25">
      <c r="A2067" s="42"/>
      <c r="B2067" s="42"/>
      <c r="C2067" s="42"/>
      <c r="D2067" s="42"/>
      <c r="E2067" s="43"/>
      <c r="F2067" s="43"/>
      <c r="G2067" s="42"/>
      <c r="H2067" s="42"/>
      <c r="I2067" s="42"/>
      <c r="J2067" s="42"/>
      <c r="K2067" s="42">
        <f t="shared" si="32"/>
        <v>1900</v>
      </c>
    </row>
    <row r="2068" spans="1:11" ht="18" customHeight="1" x14ac:dyDescent="0.25">
      <c r="A2068" s="40"/>
      <c r="B2068" s="40"/>
      <c r="C2068" s="40"/>
      <c r="D2068" s="40"/>
      <c r="E2068" s="41"/>
      <c r="F2068" s="41"/>
      <c r="G2068" s="40"/>
      <c r="H2068" s="40"/>
      <c r="I2068" s="40"/>
      <c r="J2068" s="40"/>
      <c r="K2068" s="40">
        <f t="shared" si="32"/>
        <v>1900</v>
      </c>
    </row>
    <row r="2069" spans="1:11" ht="18" customHeight="1" x14ac:dyDescent="0.25">
      <c r="A2069" s="42"/>
      <c r="B2069" s="42"/>
      <c r="C2069" s="42"/>
      <c r="D2069" s="42"/>
      <c r="E2069" s="43"/>
      <c r="F2069" s="43"/>
      <c r="G2069" s="42"/>
      <c r="H2069" s="42"/>
      <c r="I2069" s="42"/>
      <c r="J2069" s="42"/>
      <c r="K2069" s="42">
        <f t="shared" si="32"/>
        <v>1900</v>
      </c>
    </row>
    <row r="2070" spans="1:11" ht="18" customHeight="1" x14ac:dyDescent="0.25">
      <c r="A2070" s="40"/>
      <c r="B2070" s="40"/>
      <c r="C2070" s="40"/>
      <c r="D2070" s="40"/>
      <c r="E2070" s="41"/>
      <c r="F2070" s="41"/>
      <c r="G2070" s="40"/>
      <c r="H2070" s="40"/>
      <c r="I2070" s="40"/>
      <c r="J2070" s="40"/>
      <c r="K2070" s="40">
        <f t="shared" si="32"/>
        <v>1900</v>
      </c>
    </row>
    <row r="2071" spans="1:11" ht="18" customHeight="1" x14ac:dyDescent="0.25">
      <c r="A2071" s="42"/>
      <c r="B2071" s="42"/>
      <c r="C2071" s="42"/>
      <c r="D2071" s="42"/>
      <c r="E2071" s="43"/>
      <c r="F2071" s="43"/>
      <c r="G2071" s="42"/>
      <c r="H2071" s="42"/>
      <c r="I2071" s="42"/>
      <c r="J2071" s="42"/>
      <c r="K2071" s="42">
        <f t="shared" si="32"/>
        <v>1900</v>
      </c>
    </row>
    <row r="2072" spans="1:11" ht="18" customHeight="1" x14ac:dyDescent="0.25">
      <c r="A2072" s="40"/>
      <c r="B2072" s="40"/>
      <c r="C2072" s="40"/>
      <c r="D2072" s="40"/>
      <c r="E2072" s="41"/>
      <c r="F2072" s="41"/>
      <c r="G2072" s="40"/>
      <c r="H2072" s="40"/>
      <c r="I2072" s="40"/>
      <c r="J2072" s="40"/>
      <c r="K2072" s="40">
        <f t="shared" si="32"/>
        <v>1900</v>
      </c>
    </row>
    <row r="2073" spans="1:11" ht="18" customHeight="1" x14ac:dyDescent="0.25">
      <c r="A2073" s="42"/>
      <c r="B2073" s="42"/>
      <c r="C2073" s="42"/>
      <c r="D2073" s="42"/>
      <c r="E2073" s="43"/>
      <c r="F2073" s="43"/>
      <c r="G2073" s="42"/>
      <c r="H2073" s="42"/>
      <c r="I2073" s="42"/>
      <c r="J2073" s="42"/>
      <c r="K2073" s="42">
        <f t="shared" si="32"/>
        <v>1900</v>
      </c>
    </row>
    <row r="2074" spans="1:11" ht="18" customHeight="1" x14ac:dyDescent="0.25">
      <c r="A2074" s="40"/>
      <c r="B2074" s="40"/>
      <c r="C2074" s="40"/>
      <c r="D2074" s="40"/>
      <c r="E2074" s="41"/>
      <c r="F2074" s="41"/>
      <c r="G2074" s="40"/>
      <c r="H2074" s="40"/>
      <c r="I2074" s="40"/>
      <c r="J2074" s="40"/>
      <c r="K2074" s="40">
        <f t="shared" si="32"/>
        <v>1900</v>
      </c>
    </row>
    <row r="2075" spans="1:11" ht="18" customHeight="1" x14ac:dyDescent="0.25">
      <c r="A2075" s="42"/>
      <c r="B2075" s="42"/>
      <c r="C2075" s="42"/>
      <c r="D2075" s="42"/>
      <c r="E2075" s="43"/>
      <c r="F2075" s="43"/>
      <c r="G2075" s="42"/>
      <c r="H2075" s="42"/>
      <c r="I2075" s="42"/>
      <c r="J2075" s="42"/>
      <c r="K2075" s="42">
        <f t="shared" si="32"/>
        <v>1900</v>
      </c>
    </row>
    <row r="2076" spans="1:11" ht="18" customHeight="1" x14ac:dyDescent="0.25">
      <c r="A2076" s="40"/>
      <c r="B2076" s="40"/>
      <c r="C2076" s="40"/>
      <c r="D2076" s="40"/>
      <c r="E2076" s="41"/>
      <c r="F2076" s="41"/>
      <c r="G2076" s="40"/>
      <c r="H2076" s="40"/>
      <c r="I2076" s="40"/>
      <c r="J2076" s="40"/>
      <c r="K2076" s="40">
        <f t="shared" si="32"/>
        <v>1900</v>
      </c>
    </row>
    <row r="2077" spans="1:11" ht="18" customHeight="1" x14ac:dyDescent="0.25">
      <c r="A2077" s="42"/>
      <c r="B2077" s="42"/>
      <c r="C2077" s="42"/>
      <c r="D2077" s="42"/>
      <c r="E2077" s="43"/>
      <c r="F2077" s="43"/>
      <c r="G2077" s="42"/>
      <c r="H2077" s="42"/>
      <c r="I2077" s="42"/>
      <c r="J2077" s="42"/>
      <c r="K2077" s="42">
        <f t="shared" si="32"/>
        <v>1900</v>
      </c>
    </row>
    <row r="2078" spans="1:11" ht="18" customHeight="1" x14ac:dyDescent="0.25">
      <c r="A2078" s="40"/>
      <c r="B2078" s="40"/>
      <c r="C2078" s="40"/>
      <c r="D2078" s="40"/>
      <c r="E2078" s="41"/>
      <c r="F2078" s="41"/>
      <c r="G2078" s="40"/>
      <c r="H2078" s="40"/>
      <c r="I2078" s="40"/>
      <c r="J2078" s="40"/>
      <c r="K2078" s="40">
        <f t="shared" si="32"/>
        <v>1900</v>
      </c>
    </row>
    <row r="2079" spans="1:11" ht="18" customHeight="1" x14ac:dyDescent="0.25">
      <c r="A2079" s="42"/>
      <c r="B2079" s="42"/>
      <c r="C2079" s="42"/>
      <c r="D2079" s="42"/>
      <c r="E2079" s="43"/>
      <c r="F2079" s="43"/>
      <c r="G2079" s="42"/>
      <c r="H2079" s="42"/>
      <c r="I2079" s="42"/>
      <c r="J2079" s="42"/>
      <c r="K2079" s="42">
        <f t="shared" si="32"/>
        <v>1900</v>
      </c>
    </row>
    <row r="2080" spans="1:11" ht="18" customHeight="1" x14ac:dyDescent="0.25">
      <c r="A2080" s="40"/>
      <c r="B2080" s="40"/>
      <c r="C2080" s="40"/>
      <c r="D2080" s="40"/>
      <c r="E2080" s="41"/>
      <c r="F2080" s="41"/>
      <c r="G2080" s="40"/>
      <c r="H2080" s="40"/>
      <c r="I2080" s="40"/>
      <c r="J2080" s="40"/>
      <c r="K2080" s="40">
        <f t="shared" si="32"/>
        <v>1900</v>
      </c>
    </row>
    <row r="2081" spans="1:11" ht="18" customHeight="1" x14ac:dyDescent="0.25">
      <c r="A2081" s="42"/>
      <c r="B2081" s="42"/>
      <c r="C2081" s="42"/>
      <c r="D2081" s="42"/>
      <c r="E2081" s="43"/>
      <c r="F2081" s="43"/>
      <c r="G2081" s="42"/>
      <c r="H2081" s="42"/>
      <c r="I2081" s="42"/>
      <c r="J2081" s="42"/>
      <c r="K2081" s="42">
        <f t="shared" si="32"/>
        <v>1900</v>
      </c>
    </row>
    <row r="2082" spans="1:11" ht="18" customHeight="1" x14ac:dyDescent="0.25">
      <c r="A2082" s="40"/>
      <c r="B2082" s="40"/>
      <c r="C2082" s="40"/>
      <c r="D2082" s="40"/>
      <c r="E2082" s="41"/>
      <c r="F2082" s="41"/>
      <c r="G2082" s="40"/>
      <c r="H2082" s="40"/>
      <c r="I2082" s="40"/>
      <c r="J2082" s="40"/>
      <c r="K2082" s="40">
        <f t="shared" si="32"/>
        <v>1900</v>
      </c>
    </row>
    <row r="2083" spans="1:11" ht="18" customHeight="1" x14ac:dyDescent="0.25">
      <c r="A2083" s="42"/>
      <c r="B2083" s="42"/>
      <c r="C2083" s="42"/>
      <c r="D2083" s="42"/>
      <c r="E2083" s="43"/>
      <c r="F2083" s="43"/>
      <c r="G2083" s="42"/>
      <c r="H2083" s="42"/>
      <c r="I2083" s="42"/>
      <c r="J2083" s="42"/>
      <c r="K2083" s="42">
        <f t="shared" si="32"/>
        <v>1900</v>
      </c>
    </row>
    <row r="2084" spans="1:11" ht="18" customHeight="1" x14ac:dyDescent="0.25">
      <c r="A2084" s="40"/>
      <c r="B2084" s="40"/>
      <c r="C2084" s="40"/>
      <c r="D2084" s="40"/>
      <c r="E2084" s="41"/>
      <c r="F2084" s="41"/>
      <c r="G2084" s="40"/>
      <c r="H2084" s="40"/>
      <c r="I2084" s="40"/>
      <c r="J2084" s="40"/>
      <c r="K2084" s="40">
        <f t="shared" si="32"/>
        <v>1900</v>
      </c>
    </row>
    <row r="2085" spans="1:11" ht="18" customHeight="1" x14ac:dyDescent="0.25">
      <c r="A2085" s="42"/>
      <c r="B2085" s="42"/>
      <c r="C2085" s="42"/>
      <c r="D2085" s="42"/>
      <c r="E2085" s="43"/>
      <c r="F2085" s="43"/>
      <c r="G2085" s="42"/>
      <c r="H2085" s="42"/>
      <c r="I2085" s="42"/>
      <c r="J2085" s="42"/>
      <c r="K2085" s="42">
        <f t="shared" si="32"/>
        <v>1900</v>
      </c>
    </row>
    <row r="2086" spans="1:11" ht="18" customHeight="1" x14ac:dyDescent="0.25">
      <c r="A2086" s="40"/>
      <c r="B2086" s="40"/>
      <c r="C2086" s="40"/>
      <c r="D2086" s="40"/>
      <c r="E2086" s="41"/>
      <c r="F2086" s="41"/>
      <c r="G2086" s="40"/>
      <c r="H2086" s="40"/>
      <c r="I2086" s="40"/>
      <c r="J2086" s="40"/>
      <c r="K2086" s="40">
        <f t="shared" si="32"/>
        <v>1900</v>
      </c>
    </row>
    <row r="2087" spans="1:11" ht="18" customHeight="1" x14ac:dyDescent="0.25">
      <c r="A2087" s="42"/>
      <c r="B2087" s="42"/>
      <c r="C2087" s="42"/>
      <c r="D2087" s="42"/>
      <c r="E2087" s="43"/>
      <c r="F2087" s="43"/>
      <c r="G2087" s="42"/>
      <c r="H2087" s="42"/>
      <c r="I2087" s="42"/>
      <c r="J2087" s="42"/>
      <c r="K2087" s="42">
        <f t="shared" si="32"/>
        <v>1900</v>
      </c>
    </row>
    <row r="2088" spans="1:11" ht="18" customHeight="1" x14ac:dyDescent="0.25">
      <c r="A2088" s="40"/>
      <c r="B2088" s="40"/>
      <c r="C2088" s="40"/>
      <c r="D2088" s="40"/>
      <c r="E2088" s="41"/>
      <c r="F2088" s="41"/>
      <c r="G2088" s="40"/>
      <c r="H2088" s="40"/>
      <c r="I2088" s="40"/>
      <c r="J2088" s="40"/>
      <c r="K2088" s="40">
        <f t="shared" si="32"/>
        <v>1900</v>
      </c>
    </row>
    <row r="2089" spans="1:11" ht="18" customHeight="1" x14ac:dyDescent="0.25">
      <c r="A2089" s="42"/>
      <c r="B2089" s="42"/>
      <c r="C2089" s="42"/>
      <c r="D2089" s="42"/>
      <c r="E2089" s="43"/>
      <c r="F2089" s="43"/>
      <c r="G2089" s="42"/>
      <c r="H2089" s="42"/>
      <c r="I2089" s="42"/>
      <c r="J2089" s="42"/>
      <c r="K2089" s="42">
        <f t="shared" si="32"/>
        <v>1900</v>
      </c>
    </row>
    <row r="2090" spans="1:11" ht="18" customHeight="1" x14ac:dyDescent="0.25">
      <c r="A2090" s="40"/>
      <c r="B2090" s="40"/>
      <c r="C2090" s="40"/>
      <c r="D2090" s="40"/>
      <c r="E2090" s="41"/>
      <c r="F2090" s="41"/>
      <c r="G2090" s="40"/>
      <c r="H2090" s="40"/>
      <c r="I2090" s="40"/>
      <c r="J2090" s="40"/>
      <c r="K2090" s="40">
        <f t="shared" si="32"/>
        <v>1900</v>
      </c>
    </row>
    <row r="2091" spans="1:11" ht="18" customHeight="1" x14ac:dyDescent="0.25">
      <c r="A2091" s="42"/>
      <c r="B2091" s="42"/>
      <c r="C2091" s="42"/>
      <c r="D2091" s="42"/>
      <c r="E2091" s="43"/>
      <c r="F2091" s="43"/>
      <c r="G2091" s="42"/>
      <c r="H2091" s="42"/>
      <c r="I2091" s="42"/>
      <c r="J2091" s="42"/>
      <c r="K2091" s="42">
        <f t="shared" si="32"/>
        <v>1900</v>
      </c>
    </row>
    <row r="2092" spans="1:11" ht="18" customHeight="1" x14ac:dyDescent="0.25">
      <c r="A2092" s="40"/>
      <c r="B2092" s="40"/>
      <c r="C2092" s="40"/>
      <c r="D2092" s="40"/>
      <c r="E2092" s="41"/>
      <c r="F2092" s="41"/>
      <c r="G2092" s="40"/>
      <c r="H2092" s="40"/>
      <c r="I2092" s="40"/>
      <c r="J2092" s="40"/>
      <c r="K2092" s="40">
        <f t="shared" si="32"/>
        <v>1900</v>
      </c>
    </row>
    <row r="2093" spans="1:11" ht="18" customHeight="1" x14ac:dyDescent="0.25">
      <c r="A2093" s="42"/>
      <c r="B2093" s="42"/>
      <c r="C2093" s="42"/>
      <c r="D2093" s="42"/>
      <c r="E2093" s="43"/>
      <c r="F2093" s="43"/>
      <c r="G2093" s="42"/>
      <c r="H2093" s="42"/>
      <c r="I2093" s="42"/>
      <c r="J2093" s="42"/>
      <c r="K2093" s="42">
        <f t="shared" si="32"/>
        <v>1900</v>
      </c>
    </row>
    <row r="2094" spans="1:11" ht="18" customHeight="1" x14ac:dyDescent="0.25">
      <c r="A2094" s="40"/>
      <c r="B2094" s="40"/>
      <c r="C2094" s="40"/>
      <c r="D2094" s="40"/>
      <c r="E2094" s="41"/>
      <c r="F2094" s="41"/>
      <c r="G2094" s="40"/>
      <c r="H2094" s="40"/>
      <c r="I2094" s="40"/>
      <c r="J2094" s="40"/>
      <c r="K2094" s="40">
        <f t="shared" si="32"/>
        <v>1900</v>
      </c>
    </row>
    <row r="2095" spans="1:11" ht="18" customHeight="1" x14ac:dyDescent="0.25">
      <c r="A2095" s="42"/>
      <c r="B2095" s="42"/>
      <c r="C2095" s="42"/>
      <c r="D2095" s="42"/>
      <c r="E2095" s="43"/>
      <c r="F2095" s="43"/>
      <c r="G2095" s="42"/>
      <c r="H2095" s="42"/>
      <c r="I2095" s="42"/>
      <c r="J2095" s="42"/>
      <c r="K2095" s="42">
        <f t="shared" si="32"/>
        <v>1900</v>
      </c>
    </row>
    <row r="2096" spans="1:11" ht="18" customHeight="1" x14ac:dyDescent="0.25">
      <c r="A2096" s="40"/>
      <c r="B2096" s="40"/>
      <c r="C2096" s="40"/>
      <c r="D2096" s="40"/>
      <c r="E2096" s="41"/>
      <c r="F2096" s="41"/>
      <c r="G2096" s="40"/>
      <c r="H2096" s="40"/>
      <c r="I2096" s="40"/>
      <c r="J2096" s="40"/>
      <c r="K2096" s="40">
        <f t="shared" si="32"/>
        <v>1900</v>
      </c>
    </row>
    <row r="2097" spans="1:11" ht="18" customHeight="1" x14ac:dyDescent="0.25">
      <c r="A2097" s="42"/>
      <c r="B2097" s="42"/>
      <c r="C2097" s="42"/>
      <c r="D2097" s="42"/>
      <c r="E2097" s="43"/>
      <c r="F2097" s="43"/>
      <c r="G2097" s="42"/>
      <c r="H2097" s="42"/>
      <c r="I2097" s="42"/>
      <c r="J2097" s="42"/>
      <c r="K2097" s="42">
        <f t="shared" si="32"/>
        <v>1900</v>
      </c>
    </row>
    <row r="2098" spans="1:11" ht="18" customHeight="1" x14ac:dyDescent="0.25">
      <c r="A2098" s="40"/>
      <c r="B2098" s="40"/>
      <c r="C2098" s="40"/>
      <c r="D2098" s="40"/>
      <c r="E2098" s="41"/>
      <c r="F2098" s="41"/>
      <c r="G2098" s="40"/>
      <c r="H2098" s="40"/>
      <c r="I2098" s="40"/>
      <c r="J2098" s="40"/>
      <c r="K2098" s="40">
        <f t="shared" si="32"/>
        <v>1900</v>
      </c>
    </row>
    <row r="2099" spans="1:11" ht="18" customHeight="1" x14ac:dyDescent="0.25">
      <c r="A2099" s="42"/>
      <c r="B2099" s="42"/>
      <c r="C2099" s="42"/>
      <c r="D2099" s="42"/>
      <c r="E2099" s="43"/>
      <c r="F2099" s="43"/>
      <c r="G2099" s="42"/>
      <c r="H2099" s="42"/>
      <c r="I2099" s="42"/>
      <c r="J2099" s="42"/>
      <c r="K2099" s="42">
        <f t="shared" si="32"/>
        <v>1900</v>
      </c>
    </row>
    <row r="2100" spans="1:11" ht="18" customHeight="1" x14ac:dyDescent="0.25">
      <c r="A2100" s="40"/>
      <c r="B2100" s="40"/>
      <c r="C2100" s="40"/>
      <c r="D2100" s="40"/>
      <c r="E2100" s="41"/>
      <c r="F2100" s="41"/>
      <c r="G2100" s="40"/>
      <c r="H2100" s="40"/>
      <c r="I2100" s="40"/>
      <c r="J2100" s="40"/>
      <c r="K2100" s="40">
        <f t="shared" si="32"/>
        <v>1900</v>
      </c>
    </row>
    <row r="2101" spans="1:11" ht="18" customHeight="1" x14ac:dyDescent="0.25">
      <c r="A2101" s="42"/>
      <c r="B2101" s="42"/>
      <c r="C2101" s="42"/>
      <c r="D2101" s="42"/>
      <c r="E2101" s="43"/>
      <c r="F2101" s="43"/>
      <c r="G2101" s="42"/>
      <c r="H2101" s="42"/>
      <c r="I2101" s="42"/>
      <c r="J2101" s="42"/>
      <c r="K2101" s="42">
        <f t="shared" si="32"/>
        <v>1900</v>
      </c>
    </row>
    <row r="2102" spans="1:11" ht="18" customHeight="1" x14ac:dyDescent="0.25">
      <c r="A2102" s="40"/>
      <c r="B2102" s="40"/>
      <c r="C2102" s="40"/>
      <c r="D2102" s="40"/>
      <c r="E2102" s="41"/>
      <c r="F2102" s="41"/>
      <c r="G2102" s="40"/>
      <c r="H2102" s="40"/>
      <c r="I2102" s="40"/>
      <c r="J2102" s="40"/>
      <c r="K2102" s="40">
        <f t="shared" si="32"/>
        <v>1900</v>
      </c>
    </row>
    <row r="2103" spans="1:11" ht="18" customHeight="1" x14ac:dyDescent="0.25">
      <c r="A2103" s="42"/>
      <c r="B2103" s="42"/>
      <c r="C2103" s="42"/>
      <c r="D2103" s="42"/>
      <c r="E2103" s="43"/>
      <c r="F2103" s="43"/>
      <c r="G2103" s="42"/>
      <c r="H2103" s="42"/>
      <c r="I2103" s="42"/>
      <c r="J2103" s="42"/>
      <c r="K2103" s="42">
        <f t="shared" si="32"/>
        <v>1900</v>
      </c>
    </row>
    <row r="2104" spans="1:11" ht="18" customHeight="1" x14ac:dyDescent="0.25">
      <c r="A2104" s="40"/>
      <c r="B2104" s="40"/>
      <c r="C2104" s="40"/>
      <c r="D2104" s="40"/>
      <c r="E2104" s="41"/>
      <c r="F2104" s="41"/>
      <c r="G2104" s="40"/>
      <c r="H2104" s="40"/>
      <c r="I2104" s="40"/>
      <c r="J2104" s="40"/>
      <c r="K2104" s="40">
        <f t="shared" si="32"/>
        <v>1900</v>
      </c>
    </row>
    <row r="2105" spans="1:11" ht="18" customHeight="1" x14ac:dyDescent="0.25">
      <c r="A2105" s="42"/>
      <c r="B2105" s="42"/>
      <c r="C2105" s="42"/>
      <c r="D2105" s="42"/>
      <c r="E2105" s="43"/>
      <c r="F2105" s="43"/>
      <c r="G2105" s="42"/>
      <c r="H2105" s="42"/>
      <c r="I2105" s="42"/>
      <c r="J2105" s="42"/>
      <c r="K2105" s="42">
        <f t="shared" si="32"/>
        <v>1900</v>
      </c>
    </row>
    <row r="2106" spans="1:11" ht="18" customHeight="1" x14ac:dyDescent="0.25">
      <c r="A2106" s="40"/>
      <c r="B2106" s="40"/>
      <c r="C2106" s="40"/>
      <c r="D2106" s="40"/>
      <c r="E2106" s="41"/>
      <c r="F2106" s="41"/>
      <c r="G2106" s="40"/>
      <c r="H2106" s="40"/>
      <c r="I2106" s="40"/>
      <c r="J2106" s="40"/>
      <c r="K2106" s="40">
        <f t="shared" si="32"/>
        <v>1900</v>
      </c>
    </row>
    <row r="2107" spans="1:11" ht="18" customHeight="1" x14ac:dyDescent="0.25">
      <c r="A2107" s="42"/>
      <c r="B2107" s="42"/>
      <c r="C2107" s="42"/>
      <c r="D2107" s="42"/>
      <c r="E2107" s="43"/>
      <c r="F2107" s="43"/>
      <c r="G2107" s="42"/>
      <c r="H2107" s="42"/>
      <c r="I2107" s="42"/>
      <c r="J2107" s="42"/>
      <c r="K2107" s="42">
        <f t="shared" si="32"/>
        <v>1900</v>
      </c>
    </row>
    <row r="2108" spans="1:11" ht="18" customHeight="1" x14ac:dyDescent="0.25">
      <c r="A2108" s="40"/>
      <c r="B2108" s="40"/>
      <c r="C2108" s="40"/>
      <c r="D2108" s="40"/>
      <c r="E2108" s="41"/>
      <c r="F2108" s="41"/>
      <c r="G2108" s="40"/>
      <c r="H2108" s="40"/>
      <c r="I2108" s="40"/>
      <c r="J2108" s="40"/>
      <c r="K2108" s="40">
        <f t="shared" si="32"/>
        <v>1900</v>
      </c>
    </row>
    <row r="2109" spans="1:11" ht="18" customHeight="1" x14ac:dyDescent="0.25">
      <c r="A2109" s="42"/>
      <c r="B2109" s="42"/>
      <c r="C2109" s="42"/>
      <c r="D2109" s="42"/>
      <c r="E2109" s="43"/>
      <c r="F2109" s="43"/>
      <c r="G2109" s="42"/>
      <c r="H2109" s="42"/>
      <c r="I2109" s="42"/>
      <c r="J2109" s="42"/>
      <c r="K2109" s="42">
        <f t="shared" si="32"/>
        <v>1900</v>
      </c>
    </row>
    <row r="2110" spans="1:11" ht="18" customHeight="1" x14ac:dyDescent="0.25">
      <c r="A2110" s="40"/>
      <c r="B2110" s="40"/>
      <c r="C2110" s="40"/>
      <c r="D2110" s="40"/>
      <c r="E2110" s="41"/>
      <c r="F2110" s="41"/>
      <c r="G2110" s="40"/>
      <c r="H2110" s="40"/>
      <c r="I2110" s="40"/>
      <c r="J2110" s="40"/>
      <c r="K2110" s="40">
        <f t="shared" si="32"/>
        <v>1900</v>
      </c>
    </row>
    <row r="2111" spans="1:11" ht="18" customHeight="1" x14ac:dyDescent="0.25">
      <c r="A2111" s="42"/>
      <c r="B2111" s="42"/>
      <c r="C2111" s="42"/>
      <c r="D2111" s="42"/>
      <c r="E2111" s="43"/>
      <c r="F2111" s="43"/>
      <c r="G2111" s="42"/>
      <c r="H2111" s="42"/>
      <c r="I2111" s="42"/>
      <c r="J2111" s="42"/>
      <c r="K2111" s="42">
        <f t="shared" si="32"/>
        <v>1900</v>
      </c>
    </row>
    <row r="2112" spans="1:11" ht="18" customHeight="1" x14ac:dyDescent="0.25">
      <c r="A2112" s="40"/>
      <c r="B2112" s="40"/>
      <c r="C2112" s="40"/>
      <c r="D2112" s="40"/>
      <c r="E2112" s="41"/>
      <c r="F2112" s="41"/>
      <c r="G2112" s="40"/>
      <c r="H2112" s="40"/>
      <c r="I2112" s="40"/>
      <c r="J2112" s="40"/>
      <c r="K2112" s="40">
        <f t="shared" si="32"/>
        <v>1900</v>
      </c>
    </row>
    <row r="2113" spans="1:11" ht="18" customHeight="1" x14ac:dyDescent="0.25">
      <c r="A2113" s="42"/>
      <c r="B2113" s="42"/>
      <c r="C2113" s="42"/>
      <c r="D2113" s="42"/>
      <c r="E2113" s="43"/>
      <c r="F2113" s="43"/>
      <c r="G2113" s="42"/>
      <c r="H2113" s="42"/>
      <c r="I2113" s="42"/>
      <c r="J2113" s="42"/>
      <c r="K2113" s="42">
        <f t="shared" si="32"/>
        <v>1900</v>
      </c>
    </row>
    <row r="2114" spans="1:11" ht="18" customHeight="1" x14ac:dyDescent="0.25">
      <c r="A2114" s="40"/>
      <c r="B2114" s="40"/>
      <c r="C2114" s="40"/>
      <c r="D2114" s="40"/>
      <c r="E2114" s="41"/>
      <c r="F2114" s="41"/>
      <c r="G2114" s="40"/>
      <c r="H2114" s="40"/>
      <c r="I2114" s="40"/>
      <c r="J2114" s="40"/>
      <c r="K2114" s="40">
        <f t="shared" si="32"/>
        <v>1900</v>
      </c>
    </row>
    <row r="2115" spans="1:11" ht="18" customHeight="1" x14ac:dyDescent="0.25">
      <c r="A2115" s="42"/>
      <c r="B2115" s="42"/>
      <c r="C2115" s="42"/>
      <c r="D2115" s="42"/>
      <c r="E2115" s="43"/>
      <c r="F2115" s="43"/>
      <c r="G2115" s="42"/>
      <c r="H2115" s="42"/>
      <c r="I2115" s="42"/>
      <c r="J2115" s="42"/>
      <c r="K2115" s="42">
        <f t="shared" si="32"/>
        <v>1900</v>
      </c>
    </row>
    <row r="2116" spans="1:11" ht="18" customHeight="1" x14ac:dyDescent="0.25">
      <c r="A2116" s="40"/>
      <c r="B2116" s="40"/>
      <c r="C2116" s="40"/>
      <c r="D2116" s="40"/>
      <c r="E2116" s="41"/>
      <c r="F2116" s="41"/>
      <c r="G2116" s="40"/>
      <c r="H2116" s="40"/>
      <c r="I2116" s="40"/>
      <c r="J2116" s="40"/>
      <c r="K2116" s="40">
        <f t="shared" ref="K2116:K2179" si="33">IFERROR(YEAR(D2116),"")</f>
        <v>1900</v>
      </c>
    </row>
    <row r="2117" spans="1:11" ht="18" customHeight="1" x14ac:dyDescent="0.25">
      <c r="A2117" s="42"/>
      <c r="B2117" s="42"/>
      <c r="C2117" s="42"/>
      <c r="D2117" s="42"/>
      <c r="E2117" s="43"/>
      <c r="F2117" s="43"/>
      <c r="G2117" s="42"/>
      <c r="H2117" s="42"/>
      <c r="I2117" s="42"/>
      <c r="J2117" s="42"/>
      <c r="K2117" s="42">
        <f t="shared" si="33"/>
        <v>1900</v>
      </c>
    </row>
    <row r="2118" spans="1:11" ht="18" customHeight="1" x14ac:dyDescent="0.25">
      <c r="A2118" s="40"/>
      <c r="B2118" s="40"/>
      <c r="C2118" s="40"/>
      <c r="D2118" s="40"/>
      <c r="E2118" s="41"/>
      <c r="F2118" s="41"/>
      <c r="G2118" s="40"/>
      <c r="H2118" s="40"/>
      <c r="I2118" s="40"/>
      <c r="J2118" s="40"/>
      <c r="K2118" s="40">
        <f t="shared" si="33"/>
        <v>1900</v>
      </c>
    </row>
    <row r="2119" spans="1:11" ht="18" customHeight="1" x14ac:dyDescent="0.25">
      <c r="A2119" s="42"/>
      <c r="B2119" s="42"/>
      <c r="C2119" s="42"/>
      <c r="D2119" s="42"/>
      <c r="E2119" s="43"/>
      <c r="F2119" s="43"/>
      <c r="G2119" s="42"/>
      <c r="H2119" s="42"/>
      <c r="I2119" s="42"/>
      <c r="J2119" s="42"/>
      <c r="K2119" s="42">
        <f t="shared" si="33"/>
        <v>1900</v>
      </c>
    </row>
    <row r="2120" spans="1:11" ht="18" customHeight="1" x14ac:dyDescent="0.25">
      <c r="A2120" s="40"/>
      <c r="B2120" s="40"/>
      <c r="C2120" s="40"/>
      <c r="D2120" s="40"/>
      <c r="E2120" s="41"/>
      <c r="F2120" s="41"/>
      <c r="G2120" s="40"/>
      <c r="H2120" s="40"/>
      <c r="I2120" s="40"/>
      <c r="J2120" s="40"/>
      <c r="K2120" s="40">
        <f t="shared" si="33"/>
        <v>1900</v>
      </c>
    </row>
    <row r="2121" spans="1:11" ht="18" customHeight="1" x14ac:dyDescent="0.25">
      <c r="A2121" s="42"/>
      <c r="B2121" s="42"/>
      <c r="C2121" s="42"/>
      <c r="D2121" s="42"/>
      <c r="E2121" s="43"/>
      <c r="F2121" s="43"/>
      <c r="G2121" s="42"/>
      <c r="H2121" s="42"/>
      <c r="I2121" s="42"/>
      <c r="J2121" s="42"/>
      <c r="K2121" s="42">
        <f t="shared" si="33"/>
        <v>1900</v>
      </c>
    </row>
    <row r="2122" spans="1:11" ht="18" customHeight="1" x14ac:dyDescent="0.25">
      <c r="A2122" s="40"/>
      <c r="B2122" s="40"/>
      <c r="C2122" s="40"/>
      <c r="D2122" s="40"/>
      <c r="E2122" s="41"/>
      <c r="F2122" s="41"/>
      <c r="G2122" s="40"/>
      <c r="H2122" s="40"/>
      <c r="I2122" s="40"/>
      <c r="J2122" s="40"/>
      <c r="K2122" s="40">
        <f t="shared" si="33"/>
        <v>1900</v>
      </c>
    </row>
    <row r="2123" spans="1:11" ht="18" customHeight="1" x14ac:dyDescent="0.25">
      <c r="A2123" s="42"/>
      <c r="B2123" s="42"/>
      <c r="C2123" s="42"/>
      <c r="D2123" s="42"/>
      <c r="E2123" s="43"/>
      <c r="F2123" s="43"/>
      <c r="G2123" s="42"/>
      <c r="H2123" s="42"/>
      <c r="I2123" s="42"/>
      <c r="J2123" s="42"/>
      <c r="K2123" s="42">
        <f t="shared" si="33"/>
        <v>1900</v>
      </c>
    </row>
    <row r="2124" spans="1:11" ht="18" customHeight="1" x14ac:dyDescent="0.25">
      <c r="A2124" s="40"/>
      <c r="B2124" s="40"/>
      <c r="C2124" s="40"/>
      <c r="D2124" s="40"/>
      <c r="E2124" s="41"/>
      <c r="F2124" s="41"/>
      <c r="G2124" s="40"/>
      <c r="H2124" s="40"/>
      <c r="I2124" s="40"/>
      <c r="J2124" s="40"/>
      <c r="K2124" s="40">
        <f t="shared" si="33"/>
        <v>1900</v>
      </c>
    </row>
    <row r="2125" spans="1:11" ht="18" customHeight="1" x14ac:dyDescent="0.25">
      <c r="A2125" s="42"/>
      <c r="B2125" s="42"/>
      <c r="C2125" s="42"/>
      <c r="D2125" s="42"/>
      <c r="E2125" s="43"/>
      <c r="F2125" s="43"/>
      <c r="G2125" s="42"/>
      <c r="H2125" s="42"/>
      <c r="I2125" s="42"/>
      <c r="J2125" s="42"/>
      <c r="K2125" s="42">
        <f t="shared" si="33"/>
        <v>1900</v>
      </c>
    </row>
    <row r="2126" spans="1:11" ht="18" customHeight="1" x14ac:dyDescent="0.25">
      <c r="A2126" s="40"/>
      <c r="B2126" s="40"/>
      <c r="C2126" s="40"/>
      <c r="D2126" s="40"/>
      <c r="E2126" s="41"/>
      <c r="F2126" s="41"/>
      <c r="G2126" s="40"/>
      <c r="H2126" s="40"/>
      <c r="I2126" s="40"/>
      <c r="J2126" s="40"/>
      <c r="K2126" s="40">
        <f t="shared" si="33"/>
        <v>1900</v>
      </c>
    </row>
    <row r="2127" spans="1:11" ht="18" customHeight="1" x14ac:dyDescent="0.25">
      <c r="A2127" s="42"/>
      <c r="B2127" s="42"/>
      <c r="C2127" s="42"/>
      <c r="D2127" s="42"/>
      <c r="E2127" s="43"/>
      <c r="F2127" s="43"/>
      <c r="G2127" s="42"/>
      <c r="H2127" s="42"/>
      <c r="I2127" s="42"/>
      <c r="J2127" s="42"/>
      <c r="K2127" s="42">
        <f t="shared" si="33"/>
        <v>1900</v>
      </c>
    </row>
    <row r="2128" spans="1:11" ht="18" customHeight="1" x14ac:dyDescent="0.25">
      <c r="A2128" s="40"/>
      <c r="B2128" s="40"/>
      <c r="C2128" s="40"/>
      <c r="D2128" s="40"/>
      <c r="E2128" s="41"/>
      <c r="F2128" s="41"/>
      <c r="G2128" s="40"/>
      <c r="H2128" s="40"/>
      <c r="I2128" s="40"/>
      <c r="J2128" s="40"/>
      <c r="K2128" s="40">
        <f t="shared" si="33"/>
        <v>1900</v>
      </c>
    </row>
    <row r="2129" spans="1:11" ht="18" customHeight="1" x14ac:dyDescent="0.25">
      <c r="A2129" s="42"/>
      <c r="B2129" s="42"/>
      <c r="C2129" s="42"/>
      <c r="D2129" s="42"/>
      <c r="E2129" s="43"/>
      <c r="F2129" s="43"/>
      <c r="G2129" s="42"/>
      <c r="H2129" s="42"/>
      <c r="I2129" s="42"/>
      <c r="J2129" s="42"/>
      <c r="K2129" s="42">
        <f t="shared" si="33"/>
        <v>1900</v>
      </c>
    </row>
    <row r="2130" spans="1:11" ht="18" customHeight="1" x14ac:dyDescent="0.25">
      <c r="A2130" s="40"/>
      <c r="B2130" s="40"/>
      <c r="C2130" s="40"/>
      <c r="D2130" s="40"/>
      <c r="E2130" s="41"/>
      <c r="F2130" s="41"/>
      <c r="G2130" s="40"/>
      <c r="H2130" s="40"/>
      <c r="I2130" s="40"/>
      <c r="J2130" s="40"/>
      <c r="K2130" s="40">
        <f t="shared" si="33"/>
        <v>1900</v>
      </c>
    </row>
    <row r="2131" spans="1:11" ht="18" customHeight="1" x14ac:dyDescent="0.25">
      <c r="A2131" s="42"/>
      <c r="B2131" s="42"/>
      <c r="C2131" s="42"/>
      <c r="D2131" s="42"/>
      <c r="E2131" s="43"/>
      <c r="F2131" s="43"/>
      <c r="G2131" s="42"/>
      <c r="H2131" s="42"/>
      <c r="I2131" s="42"/>
      <c r="J2131" s="42"/>
      <c r="K2131" s="42">
        <f t="shared" si="33"/>
        <v>1900</v>
      </c>
    </row>
    <row r="2132" spans="1:11" ht="18" customHeight="1" x14ac:dyDescent="0.25">
      <c r="A2132" s="40"/>
      <c r="B2132" s="40"/>
      <c r="C2132" s="40"/>
      <c r="D2132" s="40"/>
      <c r="E2132" s="41"/>
      <c r="F2132" s="41"/>
      <c r="G2132" s="40"/>
      <c r="H2132" s="40"/>
      <c r="I2132" s="40"/>
      <c r="J2132" s="40"/>
      <c r="K2132" s="40">
        <f t="shared" si="33"/>
        <v>1900</v>
      </c>
    </row>
    <row r="2133" spans="1:11" ht="18" customHeight="1" x14ac:dyDescent="0.25">
      <c r="A2133" s="42"/>
      <c r="B2133" s="42"/>
      <c r="C2133" s="42"/>
      <c r="D2133" s="42"/>
      <c r="E2133" s="43"/>
      <c r="F2133" s="43"/>
      <c r="G2133" s="42"/>
      <c r="H2133" s="42"/>
      <c r="I2133" s="42"/>
      <c r="J2133" s="42"/>
      <c r="K2133" s="42">
        <f t="shared" si="33"/>
        <v>1900</v>
      </c>
    </row>
    <row r="2134" spans="1:11" ht="18" customHeight="1" x14ac:dyDescent="0.25">
      <c r="A2134" s="40"/>
      <c r="B2134" s="40"/>
      <c r="C2134" s="40"/>
      <c r="D2134" s="40"/>
      <c r="E2134" s="41"/>
      <c r="F2134" s="41"/>
      <c r="G2134" s="40"/>
      <c r="H2134" s="40"/>
      <c r="I2134" s="40"/>
      <c r="J2134" s="40"/>
      <c r="K2134" s="40">
        <f t="shared" si="33"/>
        <v>1900</v>
      </c>
    </row>
    <row r="2135" spans="1:11" ht="18" customHeight="1" x14ac:dyDescent="0.25">
      <c r="A2135" s="42"/>
      <c r="B2135" s="42"/>
      <c r="C2135" s="42"/>
      <c r="D2135" s="42"/>
      <c r="E2135" s="43"/>
      <c r="F2135" s="43"/>
      <c r="G2135" s="42"/>
      <c r="H2135" s="42"/>
      <c r="I2135" s="42"/>
      <c r="J2135" s="42"/>
      <c r="K2135" s="42">
        <f t="shared" si="33"/>
        <v>1900</v>
      </c>
    </row>
    <row r="2136" spans="1:11" ht="18" customHeight="1" x14ac:dyDescent="0.25">
      <c r="A2136" s="40"/>
      <c r="B2136" s="40"/>
      <c r="C2136" s="40"/>
      <c r="D2136" s="40"/>
      <c r="E2136" s="41"/>
      <c r="F2136" s="41"/>
      <c r="G2136" s="40"/>
      <c r="H2136" s="40"/>
      <c r="I2136" s="40"/>
      <c r="J2136" s="40"/>
      <c r="K2136" s="40">
        <f t="shared" si="33"/>
        <v>1900</v>
      </c>
    </row>
    <row r="2137" spans="1:11" ht="18" customHeight="1" x14ac:dyDescent="0.25">
      <c r="A2137" s="42"/>
      <c r="B2137" s="42"/>
      <c r="C2137" s="42"/>
      <c r="D2137" s="42"/>
      <c r="E2137" s="43"/>
      <c r="F2137" s="43"/>
      <c r="G2137" s="42"/>
      <c r="H2137" s="42"/>
      <c r="I2137" s="42"/>
      <c r="J2137" s="42"/>
      <c r="K2137" s="42">
        <f t="shared" si="33"/>
        <v>1900</v>
      </c>
    </row>
    <row r="2138" spans="1:11" ht="18" customHeight="1" x14ac:dyDescent="0.25">
      <c r="A2138" s="40"/>
      <c r="B2138" s="40"/>
      <c r="C2138" s="40"/>
      <c r="D2138" s="40"/>
      <c r="E2138" s="41"/>
      <c r="F2138" s="41"/>
      <c r="G2138" s="40"/>
      <c r="H2138" s="40"/>
      <c r="I2138" s="40"/>
      <c r="J2138" s="40"/>
      <c r="K2138" s="40">
        <f t="shared" si="33"/>
        <v>1900</v>
      </c>
    </row>
    <row r="2139" spans="1:11" ht="18" customHeight="1" x14ac:dyDescent="0.25">
      <c r="A2139" s="42"/>
      <c r="B2139" s="42"/>
      <c r="C2139" s="42"/>
      <c r="D2139" s="42"/>
      <c r="E2139" s="43"/>
      <c r="F2139" s="43"/>
      <c r="G2139" s="42"/>
      <c r="H2139" s="42"/>
      <c r="I2139" s="42"/>
      <c r="J2139" s="42"/>
      <c r="K2139" s="42">
        <f t="shared" si="33"/>
        <v>1900</v>
      </c>
    </row>
    <row r="2140" spans="1:11" ht="18" customHeight="1" x14ac:dyDescent="0.25">
      <c r="A2140" s="40"/>
      <c r="B2140" s="40"/>
      <c r="C2140" s="40"/>
      <c r="D2140" s="40"/>
      <c r="E2140" s="41"/>
      <c r="F2140" s="41"/>
      <c r="G2140" s="40"/>
      <c r="H2140" s="40"/>
      <c r="I2140" s="40"/>
      <c r="J2140" s="40"/>
      <c r="K2140" s="40">
        <f t="shared" si="33"/>
        <v>1900</v>
      </c>
    </row>
    <row r="2141" spans="1:11" ht="18" customHeight="1" x14ac:dyDescent="0.25">
      <c r="A2141" s="42"/>
      <c r="B2141" s="42"/>
      <c r="C2141" s="42"/>
      <c r="D2141" s="42"/>
      <c r="E2141" s="43"/>
      <c r="F2141" s="43"/>
      <c r="G2141" s="42"/>
      <c r="H2141" s="42"/>
      <c r="I2141" s="42"/>
      <c r="J2141" s="42"/>
      <c r="K2141" s="42">
        <f t="shared" si="33"/>
        <v>1900</v>
      </c>
    </row>
    <row r="2142" spans="1:11" ht="18" customHeight="1" x14ac:dyDescent="0.25">
      <c r="A2142" s="40"/>
      <c r="B2142" s="40"/>
      <c r="C2142" s="40"/>
      <c r="D2142" s="40"/>
      <c r="E2142" s="41"/>
      <c r="F2142" s="41"/>
      <c r="G2142" s="40"/>
      <c r="H2142" s="40"/>
      <c r="I2142" s="40"/>
      <c r="J2142" s="40"/>
      <c r="K2142" s="40">
        <f t="shared" si="33"/>
        <v>1900</v>
      </c>
    </row>
    <row r="2143" spans="1:11" ht="18" customHeight="1" x14ac:dyDescent="0.25">
      <c r="A2143" s="42"/>
      <c r="B2143" s="42"/>
      <c r="C2143" s="42"/>
      <c r="D2143" s="42"/>
      <c r="E2143" s="43"/>
      <c r="F2143" s="43"/>
      <c r="G2143" s="42"/>
      <c r="H2143" s="42"/>
      <c r="I2143" s="42"/>
      <c r="J2143" s="42"/>
      <c r="K2143" s="42">
        <f t="shared" si="33"/>
        <v>1900</v>
      </c>
    </row>
    <row r="2144" spans="1:11" ht="18" customHeight="1" x14ac:dyDescent="0.25">
      <c r="A2144" s="40"/>
      <c r="B2144" s="40"/>
      <c r="C2144" s="40"/>
      <c r="D2144" s="40"/>
      <c r="E2144" s="41"/>
      <c r="F2144" s="41"/>
      <c r="G2144" s="40"/>
      <c r="H2144" s="40"/>
      <c r="I2144" s="40"/>
      <c r="J2144" s="40"/>
      <c r="K2144" s="40">
        <f t="shared" si="33"/>
        <v>1900</v>
      </c>
    </row>
    <row r="2145" spans="1:11" ht="18" customHeight="1" x14ac:dyDescent="0.25">
      <c r="A2145" s="42"/>
      <c r="B2145" s="42"/>
      <c r="C2145" s="42"/>
      <c r="D2145" s="42"/>
      <c r="E2145" s="43"/>
      <c r="F2145" s="43"/>
      <c r="G2145" s="42"/>
      <c r="H2145" s="42"/>
      <c r="I2145" s="42"/>
      <c r="J2145" s="42"/>
      <c r="K2145" s="42">
        <f t="shared" si="33"/>
        <v>1900</v>
      </c>
    </row>
    <row r="2146" spans="1:11" ht="18" customHeight="1" x14ac:dyDescent="0.25">
      <c r="A2146" s="40"/>
      <c r="B2146" s="40"/>
      <c r="C2146" s="40"/>
      <c r="D2146" s="40"/>
      <c r="E2146" s="41"/>
      <c r="F2146" s="41"/>
      <c r="G2146" s="40"/>
      <c r="H2146" s="40"/>
      <c r="I2146" s="40"/>
      <c r="J2146" s="40"/>
      <c r="K2146" s="40">
        <f t="shared" si="33"/>
        <v>1900</v>
      </c>
    </row>
    <row r="2147" spans="1:11" ht="18" customHeight="1" x14ac:dyDescent="0.25">
      <c r="A2147" s="42"/>
      <c r="B2147" s="42"/>
      <c r="C2147" s="42"/>
      <c r="D2147" s="42"/>
      <c r="E2147" s="43"/>
      <c r="F2147" s="43"/>
      <c r="G2147" s="42"/>
      <c r="H2147" s="42"/>
      <c r="I2147" s="42"/>
      <c r="J2147" s="42"/>
      <c r="K2147" s="42">
        <f t="shared" si="33"/>
        <v>1900</v>
      </c>
    </row>
    <row r="2148" spans="1:11" ht="18" customHeight="1" x14ac:dyDescent="0.25">
      <c r="A2148" s="40"/>
      <c r="B2148" s="40"/>
      <c r="C2148" s="40"/>
      <c r="D2148" s="40"/>
      <c r="E2148" s="41"/>
      <c r="F2148" s="41"/>
      <c r="G2148" s="40"/>
      <c r="H2148" s="40"/>
      <c r="I2148" s="40"/>
      <c r="J2148" s="40"/>
      <c r="K2148" s="40">
        <f t="shared" si="33"/>
        <v>1900</v>
      </c>
    </row>
    <row r="2149" spans="1:11" ht="18" customHeight="1" x14ac:dyDescent="0.25">
      <c r="A2149" s="42"/>
      <c r="B2149" s="42"/>
      <c r="C2149" s="42"/>
      <c r="D2149" s="42"/>
      <c r="E2149" s="43"/>
      <c r="F2149" s="43"/>
      <c r="G2149" s="42"/>
      <c r="H2149" s="42"/>
      <c r="I2149" s="42"/>
      <c r="J2149" s="42"/>
      <c r="K2149" s="42">
        <f t="shared" si="33"/>
        <v>1900</v>
      </c>
    </row>
    <row r="2150" spans="1:11" ht="18" customHeight="1" x14ac:dyDescent="0.25">
      <c r="A2150" s="40"/>
      <c r="B2150" s="40"/>
      <c r="C2150" s="40"/>
      <c r="D2150" s="40"/>
      <c r="E2150" s="41"/>
      <c r="F2150" s="41"/>
      <c r="G2150" s="40"/>
      <c r="H2150" s="40"/>
      <c r="I2150" s="40"/>
      <c r="J2150" s="40"/>
      <c r="K2150" s="40">
        <f t="shared" si="33"/>
        <v>1900</v>
      </c>
    </row>
    <row r="2151" spans="1:11" ht="18" customHeight="1" x14ac:dyDescent="0.25">
      <c r="A2151" s="42"/>
      <c r="B2151" s="42"/>
      <c r="C2151" s="42"/>
      <c r="D2151" s="42"/>
      <c r="E2151" s="43"/>
      <c r="F2151" s="43"/>
      <c r="G2151" s="42"/>
      <c r="H2151" s="42"/>
      <c r="I2151" s="42"/>
      <c r="J2151" s="42"/>
      <c r="K2151" s="42">
        <f t="shared" si="33"/>
        <v>1900</v>
      </c>
    </row>
    <row r="2152" spans="1:11" ht="18" customHeight="1" x14ac:dyDescent="0.25">
      <c r="A2152" s="40"/>
      <c r="B2152" s="40"/>
      <c r="C2152" s="40"/>
      <c r="D2152" s="40"/>
      <c r="E2152" s="41"/>
      <c r="F2152" s="41"/>
      <c r="G2152" s="40"/>
      <c r="H2152" s="40"/>
      <c r="I2152" s="40"/>
      <c r="J2152" s="40"/>
      <c r="K2152" s="40">
        <f t="shared" si="33"/>
        <v>1900</v>
      </c>
    </row>
    <row r="2153" spans="1:11" ht="18" customHeight="1" x14ac:dyDescent="0.25">
      <c r="A2153" s="42"/>
      <c r="B2153" s="42"/>
      <c r="C2153" s="42"/>
      <c r="D2153" s="42"/>
      <c r="E2153" s="43"/>
      <c r="F2153" s="43"/>
      <c r="G2153" s="42"/>
      <c r="H2153" s="42"/>
      <c r="I2153" s="42"/>
      <c r="J2153" s="42"/>
      <c r="K2153" s="42">
        <f t="shared" si="33"/>
        <v>1900</v>
      </c>
    </row>
    <row r="2154" spans="1:11" ht="18" customHeight="1" x14ac:dyDescent="0.25">
      <c r="A2154" s="40"/>
      <c r="B2154" s="40"/>
      <c r="C2154" s="40"/>
      <c r="D2154" s="40"/>
      <c r="E2154" s="41"/>
      <c r="F2154" s="41"/>
      <c r="G2154" s="40"/>
      <c r="H2154" s="40"/>
      <c r="I2154" s="40"/>
      <c r="J2154" s="40"/>
      <c r="K2154" s="40">
        <f t="shared" si="33"/>
        <v>1900</v>
      </c>
    </row>
    <row r="2155" spans="1:11" ht="18" customHeight="1" x14ac:dyDescent="0.25">
      <c r="A2155" s="42"/>
      <c r="B2155" s="42"/>
      <c r="C2155" s="42"/>
      <c r="D2155" s="42"/>
      <c r="E2155" s="43"/>
      <c r="F2155" s="43"/>
      <c r="G2155" s="42"/>
      <c r="H2155" s="42"/>
      <c r="I2155" s="42"/>
      <c r="J2155" s="42"/>
      <c r="K2155" s="42">
        <f t="shared" si="33"/>
        <v>1900</v>
      </c>
    </row>
    <row r="2156" spans="1:11" ht="18" customHeight="1" x14ac:dyDescent="0.25">
      <c r="A2156" s="40"/>
      <c r="B2156" s="40"/>
      <c r="C2156" s="40"/>
      <c r="D2156" s="40"/>
      <c r="E2156" s="41"/>
      <c r="F2156" s="41"/>
      <c r="G2156" s="40"/>
      <c r="H2156" s="40"/>
      <c r="I2156" s="40"/>
      <c r="J2156" s="40"/>
      <c r="K2156" s="40">
        <f t="shared" si="33"/>
        <v>1900</v>
      </c>
    </row>
    <row r="2157" spans="1:11" ht="18" customHeight="1" x14ac:dyDescent="0.25">
      <c r="A2157" s="42"/>
      <c r="B2157" s="42"/>
      <c r="C2157" s="42"/>
      <c r="D2157" s="42"/>
      <c r="E2157" s="43"/>
      <c r="F2157" s="43"/>
      <c r="G2157" s="42"/>
      <c r="H2157" s="42"/>
      <c r="I2157" s="42"/>
      <c r="J2157" s="42"/>
      <c r="K2157" s="42">
        <f t="shared" si="33"/>
        <v>1900</v>
      </c>
    </row>
    <row r="2158" spans="1:11" ht="18" customHeight="1" x14ac:dyDescent="0.25">
      <c r="A2158" s="40"/>
      <c r="B2158" s="40"/>
      <c r="C2158" s="40"/>
      <c r="D2158" s="40"/>
      <c r="E2158" s="41"/>
      <c r="F2158" s="41"/>
      <c r="G2158" s="40"/>
      <c r="H2158" s="40"/>
      <c r="I2158" s="40"/>
      <c r="J2158" s="40"/>
      <c r="K2158" s="40">
        <f t="shared" si="33"/>
        <v>1900</v>
      </c>
    </row>
    <row r="2159" spans="1:11" ht="18" customHeight="1" x14ac:dyDescent="0.25">
      <c r="A2159" s="42"/>
      <c r="B2159" s="42"/>
      <c r="C2159" s="42"/>
      <c r="D2159" s="42"/>
      <c r="E2159" s="43"/>
      <c r="F2159" s="43"/>
      <c r="G2159" s="42"/>
      <c r="H2159" s="42"/>
      <c r="I2159" s="42"/>
      <c r="J2159" s="42"/>
      <c r="K2159" s="42">
        <f t="shared" si="33"/>
        <v>1900</v>
      </c>
    </row>
    <row r="2160" spans="1:11" ht="18" customHeight="1" x14ac:dyDescent="0.25">
      <c r="A2160" s="40"/>
      <c r="B2160" s="40"/>
      <c r="C2160" s="40"/>
      <c r="D2160" s="40"/>
      <c r="E2160" s="41"/>
      <c r="F2160" s="41"/>
      <c r="G2160" s="40"/>
      <c r="H2160" s="40"/>
      <c r="I2160" s="40"/>
      <c r="J2160" s="40"/>
      <c r="K2160" s="40">
        <f t="shared" si="33"/>
        <v>1900</v>
      </c>
    </row>
    <row r="2161" spans="1:11" ht="18" customHeight="1" x14ac:dyDescent="0.25">
      <c r="A2161" s="42"/>
      <c r="B2161" s="42"/>
      <c r="C2161" s="42"/>
      <c r="D2161" s="42"/>
      <c r="E2161" s="43"/>
      <c r="F2161" s="43"/>
      <c r="G2161" s="42"/>
      <c r="H2161" s="42"/>
      <c r="I2161" s="42"/>
      <c r="J2161" s="42"/>
      <c r="K2161" s="42">
        <f t="shared" si="33"/>
        <v>1900</v>
      </c>
    </row>
    <row r="2162" spans="1:11" ht="18" customHeight="1" x14ac:dyDescent="0.25">
      <c r="A2162" s="40"/>
      <c r="B2162" s="40"/>
      <c r="C2162" s="40"/>
      <c r="D2162" s="40"/>
      <c r="E2162" s="41"/>
      <c r="F2162" s="41"/>
      <c r="G2162" s="40"/>
      <c r="H2162" s="40"/>
      <c r="I2162" s="40"/>
      <c r="J2162" s="40"/>
      <c r="K2162" s="40">
        <f t="shared" si="33"/>
        <v>1900</v>
      </c>
    </row>
    <row r="2163" spans="1:11" ht="18" customHeight="1" x14ac:dyDescent="0.25">
      <c r="A2163" s="42"/>
      <c r="B2163" s="42"/>
      <c r="C2163" s="42"/>
      <c r="D2163" s="42"/>
      <c r="E2163" s="43"/>
      <c r="F2163" s="43"/>
      <c r="G2163" s="42"/>
      <c r="H2163" s="42"/>
      <c r="I2163" s="42"/>
      <c r="J2163" s="42"/>
      <c r="K2163" s="42">
        <f t="shared" si="33"/>
        <v>1900</v>
      </c>
    </row>
    <row r="2164" spans="1:11" ht="18" customHeight="1" x14ac:dyDescent="0.25">
      <c r="A2164" s="40"/>
      <c r="B2164" s="40"/>
      <c r="C2164" s="40"/>
      <c r="D2164" s="40"/>
      <c r="E2164" s="41"/>
      <c r="F2164" s="41"/>
      <c r="G2164" s="40"/>
      <c r="H2164" s="40"/>
      <c r="I2164" s="40"/>
      <c r="J2164" s="40"/>
      <c r="K2164" s="40">
        <f t="shared" si="33"/>
        <v>1900</v>
      </c>
    </row>
    <row r="2165" spans="1:11" ht="18" customHeight="1" x14ac:dyDescent="0.25">
      <c r="A2165" s="42"/>
      <c r="B2165" s="42"/>
      <c r="C2165" s="42"/>
      <c r="D2165" s="42"/>
      <c r="E2165" s="43"/>
      <c r="F2165" s="43"/>
      <c r="G2165" s="42"/>
      <c r="H2165" s="42"/>
      <c r="I2165" s="42"/>
      <c r="J2165" s="42"/>
      <c r="K2165" s="42">
        <f t="shared" si="33"/>
        <v>1900</v>
      </c>
    </row>
    <row r="2166" spans="1:11" ht="18" customHeight="1" x14ac:dyDescent="0.25">
      <c r="A2166" s="40"/>
      <c r="B2166" s="40"/>
      <c r="C2166" s="40"/>
      <c r="D2166" s="40"/>
      <c r="E2166" s="41"/>
      <c r="F2166" s="41"/>
      <c r="G2166" s="40"/>
      <c r="H2166" s="40"/>
      <c r="I2166" s="40"/>
      <c r="J2166" s="40"/>
      <c r="K2166" s="40">
        <f t="shared" si="33"/>
        <v>1900</v>
      </c>
    </row>
    <row r="2167" spans="1:11" ht="18" customHeight="1" x14ac:dyDescent="0.25">
      <c r="A2167" s="42"/>
      <c r="B2167" s="42"/>
      <c r="C2167" s="42"/>
      <c r="D2167" s="42"/>
      <c r="E2167" s="43"/>
      <c r="F2167" s="43"/>
      <c r="G2167" s="42"/>
      <c r="H2167" s="42"/>
      <c r="I2167" s="42"/>
      <c r="J2167" s="42"/>
      <c r="K2167" s="42">
        <f t="shared" si="33"/>
        <v>1900</v>
      </c>
    </row>
    <row r="2168" spans="1:11" ht="18" customHeight="1" x14ac:dyDescent="0.25">
      <c r="A2168" s="40"/>
      <c r="B2168" s="40"/>
      <c r="C2168" s="40"/>
      <c r="D2168" s="40"/>
      <c r="E2168" s="41"/>
      <c r="F2168" s="41"/>
      <c r="G2168" s="40"/>
      <c r="H2168" s="40"/>
      <c r="I2168" s="40"/>
      <c r="J2168" s="40"/>
      <c r="K2168" s="40">
        <f t="shared" si="33"/>
        <v>1900</v>
      </c>
    </row>
    <row r="2169" spans="1:11" ht="18" customHeight="1" x14ac:dyDescent="0.25">
      <c r="A2169" s="42"/>
      <c r="B2169" s="42"/>
      <c r="C2169" s="42"/>
      <c r="D2169" s="42"/>
      <c r="E2169" s="43"/>
      <c r="F2169" s="43"/>
      <c r="G2169" s="42"/>
      <c r="H2169" s="42"/>
      <c r="I2169" s="42"/>
      <c r="J2169" s="42"/>
      <c r="K2169" s="42">
        <f t="shared" si="33"/>
        <v>1900</v>
      </c>
    </row>
    <row r="2170" spans="1:11" ht="18" customHeight="1" x14ac:dyDescent="0.25">
      <c r="A2170" s="40"/>
      <c r="B2170" s="40"/>
      <c r="C2170" s="40"/>
      <c r="D2170" s="40"/>
      <c r="E2170" s="41"/>
      <c r="F2170" s="41"/>
      <c r="G2170" s="40"/>
      <c r="H2170" s="40"/>
      <c r="I2170" s="40"/>
      <c r="J2170" s="40"/>
      <c r="K2170" s="40">
        <f t="shared" si="33"/>
        <v>1900</v>
      </c>
    </row>
    <row r="2171" spans="1:11" ht="18" customHeight="1" x14ac:dyDescent="0.25">
      <c r="A2171" s="42"/>
      <c r="B2171" s="42"/>
      <c r="C2171" s="42"/>
      <c r="D2171" s="42"/>
      <c r="E2171" s="43"/>
      <c r="F2171" s="43"/>
      <c r="G2171" s="42"/>
      <c r="H2171" s="42"/>
      <c r="I2171" s="42"/>
      <c r="J2171" s="42"/>
      <c r="K2171" s="42">
        <f t="shared" si="33"/>
        <v>1900</v>
      </c>
    </row>
    <row r="2172" spans="1:11" ht="18" customHeight="1" x14ac:dyDescent="0.25">
      <c r="A2172" s="40"/>
      <c r="B2172" s="40"/>
      <c r="C2172" s="40"/>
      <c r="D2172" s="40"/>
      <c r="E2172" s="41"/>
      <c r="F2172" s="41"/>
      <c r="G2172" s="40"/>
      <c r="H2172" s="40"/>
      <c r="I2172" s="40"/>
      <c r="J2172" s="40"/>
      <c r="K2172" s="40">
        <f t="shared" si="33"/>
        <v>1900</v>
      </c>
    </row>
    <row r="2173" spans="1:11" ht="18" customHeight="1" x14ac:dyDescent="0.25">
      <c r="A2173" s="42"/>
      <c r="B2173" s="42"/>
      <c r="C2173" s="42"/>
      <c r="D2173" s="42"/>
      <c r="E2173" s="43"/>
      <c r="F2173" s="43"/>
      <c r="G2173" s="42"/>
      <c r="H2173" s="42"/>
      <c r="I2173" s="42"/>
      <c r="J2173" s="42"/>
      <c r="K2173" s="42">
        <f t="shared" si="33"/>
        <v>1900</v>
      </c>
    </row>
    <row r="2174" spans="1:11" ht="18" customHeight="1" x14ac:dyDescent="0.25">
      <c r="A2174" s="40"/>
      <c r="B2174" s="40"/>
      <c r="C2174" s="40"/>
      <c r="D2174" s="40"/>
      <c r="E2174" s="41"/>
      <c r="F2174" s="41"/>
      <c r="G2174" s="40"/>
      <c r="H2174" s="40"/>
      <c r="I2174" s="40"/>
      <c r="J2174" s="40"/>
      <c r="K2174" s="40">
        <f t="shared" si="33"/>
        <v>1900</v>
      </c>
    </row>
    <row r="2175" spans="1:11" ht="18" customHeight="1" x14ac:dyDescent="0.25">
      <c r="A2175" s="42"/>
      <c r="B2175" s="42"/>
      <c r="C2175" s="42"/>
      <c r="D2175" s="42"/>
      <c r="E2175" s="43"/>
      <c r="F2175" s="43"/>
      <c r="G2175" s="42"/>
      <c r="H2175" s="42"/>
      <c r="I2175" s="42"/>
      <c r="J2175" s="42"/>
      <c r="K2175" s="42">
        <f t="shared" si="33"/>
        <v>1900</v>
      </c>
    </row>
    <row r="2176" spans="1:11" ht="18" customHeight="1" x14ac:dyDescent="0.25">
      <c r="A2176" s="40"/>
      <c r="B2176" s="40"/>
      <c r="C2176" s="40"/>
      <c r="D2176" s="40"/>
      <c r="E2176" s="41"/>
      <c r="F2176" s="41"/>
      <c r="G2176" s="40"/>
      <c r="H2176" s="40"/>
      <c r="I2176" s="40"/>
      <c r="J2176" s="40"/>
      <c r="K2176" s="40">
        <f t="shared" si="33"/>
        <v>1900</v>
      </c>
    </row>
    <row r="2177" spans="1:11" ht="18" customHeight="1" x14ac:dyDescent="0.25">
      <c r="A2177" s="42"/>
      <c r="B2177" s="42"/>
      <c r="C2177" s="42"/>
      <c r="D2177" s="42"/>
      <c r="E2177" s="43"/>
      <c r="F2177" s="43"/>
      <c r="G2177" s="42"/>
      <c r="H2177" s="42"/>
      <c r="I2177" s="42"/>
      <c r="J2177" s="42"/>
      <c r="K2177" s="42">
        <f t="shared" si="33"/>
        <v>1900</v>
      </c>
    </row>
    <row r="2178" spans="1:11" ht="18" customHeight="1" x14ac:dyDescent="0.25">
      <c r="A2178" s="40"/>
      <c r="B2178" s="40"/>
      <c r="C2178" s="40"/>
      <c r="D2178" s="40"/>
      <c r="E2178" s="41"/>
      <c r="F2178" s="41"/>
      <c r="G2178" s="40"/>
      <c r="H2178" s="40"/>
      <c r="I2178" s="40"/>
      <c r="J2178" s="40"/>
      <c r="K2178" s="40">
        <f t="shared" si="33"/>
        <v>1900</v>
      </c>
    </row>
    <row r="2179" spans="1:11" ht="18" customHeight="1" x14ac:dyDescent="0.25">
      <c r="A2179" s="42"/>
      <c r="B2179" s="42"/>
      <c r="C2179" s="42"/>
      <c r="D2179" s="42"/>
      <c r="E2179" s="43"/>
      <c r="F2179" s="43"/>
      <c r="G2179" s="42"/>
      <c r="H2179" s="42"/>
      <c r="I2179" s="42"/>
      <c r="J2179" s="42"/>
      <c r="K2179" s="42">
        <f t="shared" si="33"/>
        <v>1900</v>
      </c>
    </row>
    <row r="2180" spans="1:11" ht="18" customHeight="1" x14ac:dyDescent="0.25">
      <c r="A2180" s="40"/>
      <c r="B2180" s="40"/>
      <c r="C2180" s="40"/>
      <c r="D2180" s="40"/>
      <c r="E2180" s="41"/>
      <c r="F2180" s="41"/>
      <c r="G2180" s="40"/>
      <c r="H2180" s="40"/>
      <c r="I2180" s="40"/>
      <c r="J2180" s="40"/>
      <c r="K2180" s="40">
        <f t="shared" ref="K2180:K2243" si="34">IFERROR(YEAR(D2180),"")</f>
        <v>1900</v>
      </c>
    </row>
    <row r="2181" spans="1:11" ht="18" customHeight="1" x14ac:dyDescent="0.25">
      <c r="A2181" s="42"/>
      <c r="B2181" s="42"/>
      <c r="C2181" s="42"/>
      <c r="D2181" s="42"/>
      <c r="E2181" s="43"/>
      <c r="F2181" s="43"/>
      <c r="G2181" s="42"/>
      <c r="H2181" s="42"/>
      <c r="I2181" s="42"/>
      <c r="J2181" s="42"/>
      <c r="K2181" s="42">
        <f t="shared" si="34"/>
        <v>1900</v>
      </c>
    </row>
    <row r="2182" spans="1:11" ht="18" customHeight="1" x14ac:dyDescent="0.25">
      <c r="A2182" s="40"/>
      <c r="B2182" s="40"/>
      <c r="C2182" s="40"/>
      <c r="D2182" s="40"/>
      <c r="E2182" s="41"/>
      <c r="F2182" s="41"/>
      <c r="G2182" s="40"/>
      <c r="H2182" s="40"/>
      <c r="I2182" s="40"/>
      <c r="J2182" s="40"/>
      <c r="K2182" s="40">
        <f t="shared" si="34"/>
        <v>1900</v>
      </c>
    </row>
    <row r="2183" spans="1:11" ht="18" customHeight="1" x14ac:dyDescent="0.25">
      <c r="A2183" s="42"/>
      <c r="B2183" s="42"/>
      <c r="C2183" s="42"/>
      <c r="D2183" s="42"/>
      <c r="E2183" s="43"/>
      <c r="F2183" s="43"/>
      <c r="G2183" s="42"/>
      <c r="H2183" s="42"/>
      <c r="I2183" s="42"/>
      <c r="J2183" s="42"/>
      <c r="K2183" s="42">
        <f t="shared" si="34"/>
        <v>1900</v>
      </c>
    </row>
    <row r="2184" spans="1:11" ht="18" customHeight="1" x14ac:dyDescent="0.25">
      <c r="A2184" s="40"/>
      <c r="B2184" s="40"/>
      <c r="C2184" s="40"/>
      <c r="D2184" s="40"/>
      <c r="E2184" s="41"/>
      <c r="F2184" s="41"/>
      <c r="G2184" s="40"/>
      <c r="H2184" s="40"/>
      <c r="I2184" s="40"/>
      <c r="J2184" s="40"/>
      <c r="K2184" s="40">
        <f t="shared" si="34"/>
        <v>1900</v>
      </c>
    </row>
    <row r="2185" spans="1:11" ht="18" customHeight="1" x14ac:dyDescent="0.25">
      <c r="A2185" s="42"/>
      <c r="B2185" s="42"/>
      <c r="C2185" s="42"/>
      <c r="D2185" s="42"/>
      <c r="E2185" s="43"/>
      <c r="F2185" s="43"/>
      <c r="G2185" s="42"/>
      <c r="H2185" s="42"/>
      <c r="I2185" s="42"/>
      <c r="J2185" s="42"/>
      <c r="K2185" s="42">
        <f t="shared" si="34"/>
        <v>1900</v>
      </c>
    </row>
    <row r="2186" spans="1:11" ht="18" customHeight="1" x14ac:dyDescent="0.25">
      <c r="A2186" s="40"/>
      <c r="B2186" s="40"/>
      <c r="C2186" s="40"/>
      <c r="D2186" s="40"/>
      <c r="E2186" s="41"/>
      <c r="F2186" s="41"/>
      <c r="G2186" s="40"/>
      <c r="H2186" s="40"/>
      <c r="I2186" s="40"/>
      <c r="J2186" s="40"/>
      <c r="K2186" s="40">
        <f t="shared" si="34"/>
        <v>1900</v>
      </c>
    </row>
    <row r="2187" spans="1:11" ht="18" customHeight="1" x14ac:dyDescent="0.25">
      <c r="A2187" s="42"/>
      <c r="B2187" s="42"/>
      <c r="C2187" s="42"/>
      <c r="D2187" s="42"/>
      <c r="E2187" s="43"/>
      <c r="F2187" s="43"/>
      <c r="G2187" s="42"/>
      <c r="H2187" s="42"/>
      <c r="I2187" s="42"/>
      <c r="J2187" s="42"/>
      <c r="K2187" s="42">
        <f t="shared" si="34"/>
        <v>1900</v>
      </c>
    </row>
    <row r="2188" spans="1:11" ht="18" customHeight="1" x14ac:dyDescent="0.25">
      <c r="A2188" s="40"/>
      <c r="B2188" s="40"/>
      <c r="C2188" s="40"/>
      <c r="D2188" s="40"/>
      <c r="E2188" s="41"/>
      <c r="F2188" s="41"/>
      <c r="G2188" s="40"/>
      <c r="H2188" s="40"/>
      <c r="I2188" s="40"/>
      <c r="J2188" s="40"/>
      <c r="K2188" s="40">
        <f t="shared" si="34"/>
        <v>1900</v>
      </c>
    </row>
    <row r="2189" spans="1:11" ht="18" customHeight="1" x14ac:dyDescent="0.25">
      <c r="A2189" s="42"/>
      <c r="B2189" s="42"/>
      <c r="C2189" s="42"/>
      <c r="D2189" s="42"/>
      <c r="E2189" s="43"/>
      <c r="F2189" s="43"/>
      <c r="G2189" s="42"/>
      <c r="H2189" s="42"/>
      <c r="I2189" s="42"/>
      <c r="J2189" s="42"/>
      <c r="K2189" s="42">
        <f t="shared" si="34"/>
        <v>1900</v>
      </c>
    </row>
    <row r="2190" spans="1:11" ht="18" customHeight="1" x14ac:dyDescent="0.25">
      <c r="A2190" s="40"/>
      <c r="B2190" s="40"/>
      <c r="C2190" s="40"/>
      <c r="D2190" s="40"/>
      <c r="E2190" s="41"/>
      <c r="F2190" s="41"/>
      <c r="G2190" s="40"/>
      <c r="H2190" s="40"/>
      <c r="I2190" s="40"/>
      <c r="J2190" s="40"/>
      <c r="K2190" s="40">
        <f t="shared" si="34"/>
        <v>1900</v>
      </c>
    </row>
    <row r="2191" spans="1:11" ht="18" customHeight="1" x14ac:dyDescent="0.25">
      <c r="A2191" s="42"/>
      <c r="B2191" s="42"/>
      <c r="C2191" s="42"/>
      <c r="D2191" s="42"/>
      <c r="E2191" s="43"/>
      <c r="F2191" s="43"/>
      <c r="G2191" s="42"/>
      <c r="H2191" s="42"/>
      <c r="I2191" s="42"/>
      <c r="J2191" s="42"/>
      <c r="K2191" s="42">
        <f t="shared" si="34"/>
        <v>1900</v>
      </c>
    </row>
    <row r="2192" spans="1:11" ht="18" customHeight="1" x14ac:dyDescent="0.25">
      <c r="A2192" s="40"/>
      <c r="B2192" s="40"/>
      <c r="C2192" s="40"/>
      <c r="D2192" s="40"/>
      <c r="E2192" s="41"/>
      <c r="F2192" s="41"/>
      <c r="G2192" s="40"/>
      <c r="H2192" s="40"/>
      <c r="I2192" s="40"/>
      <c r="J2192" s="40"/>
      <c r="K2192" s="40">
        <f t="shared" si="34"/>
        <v>1900</v>
      </c>
    </row>
    <row r="2193" spans="1:11" ht="18" customHeight="1" x14ac:dyDescent="0.25">
      <c r="A2193" s="42"/>
      <c r="B2193" s="42"/>
      <c r="C2193" s="42"/>
      <c r="D2193" s="42"/>
      <c r="E2193" s="43"/>
      <c r="F2193" s="43"/>
      <c r="G2193" s="42"/>
      <c r="H2193" s="42"/>
      <c r="I2193" s="42"/>
      <c r="J2193" s="42"/>
      <c r="K2193" s="42">
        <f t="shared" si="34"/>
        <v>1900</v>
      </c>
    </row>
    <row r="2194" spans="1:11" ht="18" customHeight="1" x14ac:dyDescent="0.25">
      <c r="A2194" s="40"/>
      <c r="B2194" s="40"/>
      <c r="C2194" s="40"/>
      <c r="D2194" s="40"/>
      <c r="E2194" s="41"/>
      <c r="F2194" s="41"/>
      <c r="G2194" s="40"/>
      <c r="H2194" s="40"/>
      <c r="I2194" s="40"/>
      <c r="J2194" s="40"/>
      <c r="K2194" s="40">
        <f t="shared" si="34"/>
        <v>1900</v>
      </c>
    </row>
    <row r="2195" spans="1:11" ht="18" customHeight="1" x14ac:dyDescent="0.25">
      <c r="A2195" s="42"/>
      <c r="B2195" s="42"/>
      <c r="C2195" s="42"/>
      <c r="D2195" s="42"/>
      <c r="E2195" s="43"/>
      <c r="F2195" s="43"/>
      <c r="G2195" s="42"/>
      <c r="H2195" s="42"/>
      <c r="I2195" s="42"/>
      <c r="J2195" s="42"/>
      <c r="K2195" s="42">
        <f t="shared" si="34"/>
        <v>1900</v>
      </c>
    </row>
    <row r="2196" spans="1:11" ht="18" customHeight="1" x14ac:dyDescent="0.25">
      <c r="A2196" s="40"/>
      <c r="B2196" s="40"/>
      <c r="C2196" s="40"/>
      <c r="D2196" s="40"/>
      <c r="E2196" s="41"/>
      <c r="F2196" s="41"/>
      <c r="G2196" s="40"/>
      <c r="H2196" s="40"/>
      <c r="I2196" s="40"/>
      <c r="J2196" s="40"/>
      <c r="K2196" s="40">
        <f t="shared" si="34"/>
        <v>1900</v>
      </c>
    </row>
    <row r="2197" spans="1:11" ht="18" customHeight="1" x14ac:dyDescent="0.25">
      <c r="A2197" s="42"/>
      <c r="B2197" s="42"/>
      <c r="C2197" s="42"/>
      <c r="D2197" s="42"/>
      <c r="E2197" s="43"/>
      <c r="F2197" s="43"/>
      <c r="G2197" s="42"/>
      <c r="H2197" s="42"/>
      <c r="I2197" s="42"/>
      <c r="J2197" s="42"/>
      <c r="K2197" s="42">
        <f t="shared" si="34"/>
        <v>1900</v>
      </c>
    </row>
    <row r="2198" spans="1:11" ht="18" customHeight="1" x14ac:dyDescent="0.25">
      <c r="A2198" s="40"/>
      <c r="B2198" s="40"/>
      <c r="C2198" s="40"/>
      <c r="D2198" s="40"/>
      <c r="E2198" s="41"/>
      <c r="F2198" s="41"/>
      <c r="G2198" s="40"/>
      <c r="H2198" s="40"/>
      <c r="I2198" s="40"/>
      <c r="J2198" s="40"/>
      <c r="K2198" s="40">
        <f t="shared" si="34"/>
        <v>1900</v>
      </c>
    </row>
    <row r="2199" spans="1:11" ht="18" customHeight="1" x14ac:dyDescent="0.25">
      <c r="A2199" s="42"/>
      <c r="B2199" s="42"/>
      <c r="C2199" s="42"/>
      <c r="D2199" s="42"/>
      <c r="E2199" s="43"/>
      <c r="F2199" s="43"/>
      <c r="G2199" s="42"/>
      <c r="H2199" s="42"/>
      <c r="I2199" s="42"/>
      <c r="J2199" s="42"/>
      <c r="K2199" s="42">
        <f t="shared" si="34"/>
        <v>1900</v>
      </c>
    </row>
    <row r="2200" spans="1:11" ht="18" customHeight="1" x14ac:dyDescent="0.25">
      <c r="A2200" s="40"/>
      <c r="B2200" s="40"/>
      <c r="C2200" s="40"/>
      <c r="D2200" s="40"/>
      <c r="E2200" s="41"/>
      <c r="F2200" s="41"/>
      <c r="G2200" s="40"/>
      <c r="H2200" s="40"/>
      <c r="I2200" s="40"/>
      <c r="J2200" s="40"/>
      <c r="K2200" s="40">
        <f t="shared" si="34"/>
        <v>1900</v>
      </c>
    </row>
    <row r="2201" spans="1:11" ht="18" customHeight="1" x14ac:dyDescent="0.25">
      <c r="A2201" s="42"/>
      <c r="B2201" s="42"/>
      <c r="C2201" s="42"/>
      <c r="D2201" s="42"/>
      <c r="E2201" s="43"/>
      <c r="F2201" s="43"/>
      <c r="G2201" s="42"/>
      <c r="H2201" s="42"/>
      <c r="I2201" s="42"/>
      <c r="J2201" s="42"/>
      <c r="K2201" s="42">
        <f t="shared" si="34"/>
        <v>1900</v>
      </c>
    </row>
    <row r="2202" spans="1:11" ht="18" customHeight="1" x14ac:dyDescent="0.25">
      <c r="A2202" s="40"/>
      <c r="B2202" s="40"/>
      <c r="C2202" s="40"/>
      <c r="D2202" s="40"/>
      <c r="E2202" s="41"/>
      <c r="F2202" s="41"/>
      <c r="G2202" s="40"/>
      <c r="H2202" s="40"/>
      <c r="I2202" s="40"/>
      <c r="J2202" s="40"/>
      <c r="K2202" s="40">
        <f t="shared" si="34"/>
        <v>1900</v>
      </c>
    </row>
    <row r="2203" spans="1:11" ht="18" customHeight="1" x14ac:dyDescent="0.25">
      <c r="A2203" s="42"/>
      <c r="B2203" s="42"/>
      <c r="C2203" s="42"/>
      <c r="D2203" s="42"/>
      <c r="E2203" s="43"/>
      <c r="F2203" s="43"/>
      <c r="G2203" s="42"/>
      <c r="H2203" s="42"/>
      <c r="I2203" s="42"/>
      <c r="J2203" s="42"/>
      <c r="K2203" s="42">
        <f t="shared" si="34"/>
        <v>1900</v>
      </c>
    </row>
    <row r="2204" spans="1:11" ht="18" customHeight="1" x14ac:dyDescent="0.25">
      <c r="A2204" s="40"/>
      <c r="B2204" s="40"/>
      <c r="C2204" s="40"/>
      <c r="D2204" s="40"/>
      <c r="E2204" s="41"/>
      <c r="F2204" s="41"/>
      <c r="G2204" s="40"/>
      <c r="H2204" s="40"/>
      <c r="I2204" s="40"/>
      <c r="J2204" s="40"/>
      <c r="K2204" s="40">
        <f t="shared" si="34"/>
        <v>1900</v>
      </c>
    </row>
    <row r="2205" spans="1:11" ht="18" customHeight="1" x14ac:dyDescent="0.25">
      <c r="A2205" s="42"/>
      <c r="B2205" s="42"/>
      <c r="C2205" s="42"/>
      <c r="D2205" s="42"/>
      <c r="E2205" s="43"/>
      <c r="F2205" s="43"/>
      <c r="G2205" s="42"/>
      <c r="H2205" s="42"/>
      <c r="I2205" s="42"/>
      <c r="J2205" s="42"/>
      <c r="K2205" s="42">
        <f t="shared" si="34"/>
        <v>1900</v>
      </c>
    </row>
    <row r="2206" spans="1:11" ht="18" customHeight="1" x14ac:dyDescent="0.25">
      <c r="A2206" s="40"/>
      <c r="B2206" s="40"/>
      <c r="C2206" s="40"/>
      <c r="D2206" s="40"/>
      <c r="E2206" s="41"/>
      <c r="F2206" s="41"/>
      <c r="G2206" s="40"/>
      <c r="H2206" s="40"/>
      <c r="I2206" s="40"/>
      <c r="J2206" s="40"/>
      <c r="K2206" s="40">
        <f t="shared" si="34"/>
        <v>1900</v>
      </c>
    </row>
    <row r="2207" spans="1:11" ht="18" customHeight="1" x14ac:dyDescent="0.25">
      <c r="A2207" s="42"/>
      <c r="B2207" s="42"/>
      <c r="C2207" s="42"/>
      <c r="D2207" s="42"/>
      <c r="E2207" s="43"/>
      <c r="F2207" s="43"/>
      <c r="G2207" s="42"/>
      <c r="H2207" s="42"/>
      <c r="I2207" s="42"/>
      <c r="J2207" s="42"/>
      <c r="K2207" s="42">
        <f t="shared" si="34"/>
        <v>1900</v>
      </c>
    </row>
    <row r="2208" spans="1:11" ht="18" customHeight="1" x14ac:dyDescent="0.25">
      <c r="A2208" s="40"/>
      <c r="B2208" s="40"/>
      <c r="C2208" s="40"/>
      <c r="D2208" s="40"/>
      <c r="E2208" s="41"/>
      <c r="F2208" s="41"/>
      <c r="G2208" s="40"/>
      <c r="H2208" s="40"/>
      <c r="I2208" s="40"/>
      <c r="J2208" s="40"/>
      <c r="K2208" s="40">
        <f t="shared" si="34"/>
        <v>1900</v>
      </c>
    </row>
    <row r="2209" spans="1:11" ht="18" customHeight="1" x14ac:dyDescent="0.25">
      <c r="A2209" s="42"/>
      <c r="B2209" s="42"/>
      <c r="C2209" s="42"/>
      <c r="D2209" s="42"/>
      <c r="E2209" s="43"/>
      <c r="F2209" s="43"/>
      <c r="G2209" s="42"/>
      <c r="H2209" s="42"/>
      <c r="I2209" s="42"/>
      <c r="J2209" s="42"/>
      <c r="K2209" s="42">
        <f t="shared" si="34"/>
        <v>1900</v>
      </c>
    </row>
    <row r="2210" spans="1:11" ht="18" customHeight="1" x14ac:dyDescent="0.25">
      <c r="A2210" s="40"/>
      <c r="B2210" s="40"/>
      <c r="C2210" s="40"/>
      <c r="D2210" s="40"/>
      <c r="E2210" s="41"/>
      <c r="F2210" s="41"/>
      <c r="G2210" s="40"/>
      <c r="H2210" s="40"/>
      <c r="I2210" s="40"/>
      <c r="J2210" s="40"/>
      <c r="K2210" s="40">
        <f t="shared" si="34"/>
        <v>1900</v>
      </c>
    </row>
    <row r="2211" spans="1:11" ht="18" customHeight="1" x14ac:dyDescent="0.25">
      <c r="A2211" s="42"/>
      <c r="B2211" s="42"/>
      <c r="C2211" s="42"/>
      <c r="D2211" s="42"/>
      <c r="E2211" s="43"/>
      <c r="F2211" s="43"/>
      <c r="G2211" s="42"/>
      <c r="H2211" s="42"/>
      <c r="I2211" s="42"/>
      <c r="J2211" s="42"/>
      <c r="K2211" s="42">
        <f t="shared" si="34"/>
        <v>1900</v>
      </c>
    </row>
    <row r="2212" spans="1:11" ht="18" customHeight="1" x14ac:dyDescent="0.25">
      <c r="A2212" s="40"/>
      <c r="B2212" s="40"/>
      <c r="C2212" s="40"/>
      <c r="D2212" s="40"/>
      <c r="E2212" s="41"/>
      <c r="F2212" s="41"/>
      <c r="G2212" s="40"/>
      <c r="H2212" s="40"/>
      <c r="I2212" s="40"/>
      <c r="J2212" s="40"/>
      <c r="K2212" s="40">
        <f t="shared" si="34"/>
        <v>1900</v>
      </c>
    </row>
    <row r="2213" spans="1:11" ht="18" customHeight="1" x14ac:dyDescent="0.25">
      <c r="A2213" s="42"/>
      <c r="B2213" s="42"/>
      <c r="C2213" s="42"/>
      <c r="D2213" s="42"/>
      <c r="E2213" s="43"/>
      <c r="F2213" s="43"/>
      <c r="G2213" s="42"/>
      <c r="H2213" s="42"/>
      <c r="I2213" s="42"/>
      <c r="J2213" s="42"/>
      <c r="K2213" s="42">
        <f t="shared" si="34"/>
        <v>1900</v>
      </c>
    </row>
    <row r="2214" spans="1:11" ht="18" customHeight="1" x14ac:dyDescent="0.25">
      <c r="A2214" s="40"/>
      <c r="B2214" s="40"/>
      <c r="C2214" s="40"/>
      <c r="D2214" s="40"/>
      <c r="E2214" s="41"/>
      <c r="F2214" s="41"/>
      <c r="G2214" s="40"/>
      <c r="H2214" s="40"/>
      <c r="I2214" s="40"/>
      <c r="J2214" s="40"/>
      <c r="K2214" s="40">
        <f t="shared" si="34"/>
        <v>1900</v>
      </c>
    </row>
    <row r="2215" spans="1:11" ht="18" customHeight="1" x14ac:dyDescent="0.25">
      <c r="A2215" s="42"/>
      <c r="B2215" s="42"/>
      <c r="C2215" s="42"/>
      <c r="D2215" s="42"/>
      <c r="E2215" s="43"/>
      <c r="F2215" s="43"/>
      <c r="G2215" s="42"/>
      <c r="H2215" s="42"/>
      <c r="I2215" s="42"/>
      <c r="J2215" s="42"/>
      <c r="K2215" s="42">
        <f t="shared" si="34"/>
        <v>1900</v>
      </c>
    </row>
    <row r="2216" spans="1:11" ht="18" customHeight="1" x14ac:dyDescent="0.25">
      <c r="A2216" s="40"/>
      <c r="B2216" s="40"/>
      <c r="C2216" s="40"/>
      <c r="D2216" s="40"/>
      <c r="E2216" s="41"/>
      <c r="F2216" s="41"/>
      <c r="G2216" s="40"/>
      <c r="H2216" s="40"/>
      <c r="I2216" s="40"/>
      <c r="J2216" s="40"/>
      <c r="K2216" s="40">
        <f t="shared" si="34"/>
        <v>1900</v>
      </c>
    </row>
    <row r="2217" spans="1:11" ht="18" customHeight="1" x14ac:dyDescent="0.25">
      <c r="A2217" s="42"/>
      <c r="B2217" s="42"/>
      <c r="C2217" s="42"/>
      <c r="D2217" s="42"/>
      <c r="E2217" s="43"/>
      <c r="F2217" s="43"/>
      <c r="G2217" s="42"/>
      <c r="H2217" s="42"/>
      <c r="I2217" s="42"/>
      <c r="J2217" s="42"/>
      <c r="K2217" s="42">
        <f t="shared" si="34"/>
        <v>1900</v>
      </c>
    </row>
    <row r="2218" spans="1:11" ht="18" customHeight="1" x14ac:dyDescent="0.25">
      <c r="A2218" s="40"/>
      <c r="B2218" s="40"/>
      <c r="C2218" s="40"/>
      <c r="D2218" s="40"/>
      <c r="E2218" s="41"/>
      <c r="F2218" s="41"/>
      <c r="G2218" s="40"/>
      <c r="H2218" s="40"/>
      <c r="I2218" s="40"/>
      <c r="J2218" s="40"/>
      <c r="K2218" s="40">
        <f t="shared" si="34"/>
        <v>1900</v>
      </c>
    </row>
    <row r="2219" spans="1:11" ht="18" customHeight="1" x14ac:dyDescent="0.25">
      <c r="A2219" s="42"/>
      <c r="B2219" s="42"/>
      <c r="C2219" s="42"/>
      <c r="D2219" s="42"/>
      <c r="E2219" s="43"/>
      <c r="F2219" s="43"/>
      <c r="G2219" s="42"/>
      <c r="H2219" s="42"/>
      <c r="I2219" s="42"/>
      <c r="J2219" s="42"/>
      <c r="K2219" s="42">
        <f t="shared" si="34"/>
        <v>1900</v>
      </c>
    </row>
    <row r="2220" spans="1:11" ht="18" customHeight="1" x14ac:dyDescent="0.25">
      <c r="A2220" s="40"/>
      <c r="B2220" s="40"/>
      <c r="C2220" s="40"/>
      <c r="D2220" s="40"/>
      <c r="E2220" s="41"/>
      <c r="F2220" s="41"/>
      <c r="G2220" s="40"/>
      <c r="H2220" s="40"/>
      <c r="I2220" s="40"/>
      <c r="J2220" s="40"/>
      <c r="K2220" s="40">
        <f t="shared" si="34"/>
        <v>1900</v>
      </c>
    </row>
    <row r="2221" spans="1:11" ht="18" customHeight="1" x14ac:dyDescent="0.25">
      <c r="A2221" s="42"/>
      <c r="B2221" s="42"/>
      <c r="C2221" s="42"/>
      <c r="D2221" s="42"/>
      <c r="E2221" s="43"/>
      <c r="F2221" s="43"/>
      <c r="G2221" s="42"/>
      <c r="H2221" s="42"/>
      <c r="I2221" s="42"/>
      <c r="J2221" s="42"/>
      <c r="K2221" s="42">
        <f t="shared" si="34"/>
        <v>1900</v>
      </c>
    </row>
    <row r="2222" spans="1:11" ht="18" customHeight="1" x14ac:dyDescent="0.25">
      <c r="A2222" s="40"/>
      <c r="B2222" s="40"/>
      <c r="C2222" s="40"/>
      <c r="D2222" s="40"/>
      <c r="E2222" s="41"/>
      <c r="F2222" s="41"/>
      <c r="G2222" s="40"/>
      <c r="H2222" s="40"/>
      <c r="I2222" s="40"/>
      <c r="J2222" s="40"/>
      <c r="K2222" s="40">
        <f t="shared" si="34"/>
        <v>1900</v>
      </c>
    </row>
    <row r="2223" spans="1:11" ht="18" customHeight="1" x14ac:dyDescent="0.25">
      <c r="A2223" s="42"/>
      <c r="B2223" s="42"/>
      <c r="C2223" s="42"/>
      <c r="D2223" s="42"/>
      <c r="E2223" s="43"/>
      <c r="F2223" s="43"/>
      <c r="G2223" s="42"/>
      <c r="H2223" s="42"/>
      <c r="I2223" s="42"/>
      <c r="J2223" s="42"/>
      <c r="K2223" s="42">
        <f t="shared" si="34"/>
        <v>1900</v>
      </c>
    </row>
    <row r="2224" spans="1:11" ht="18" customHeight="1" x14ac:dyDescent="0.25">
      <c r="A2224" s="40"/>
      <c r="B2224" s="40"/>
      <c r="C2224" s="40"/>
      <c r="D2224" s="40"/>
      <c r="E2224" s="41"/>
      <c r="F2224" s="41"/>
      <c r="G2224" s="40"/>
      <c r="H2224" s="40"/>
      <c r="I2224" s="40"/>
      <c r="J2224" s="40"/>
      <c r="K2224" s="40">
        <f t="shared" si="34"/>
        <v>1900</v>
      </c>
    </row>
    <row r="2225" spans="1:11" ht="18" customHeight="1" x14ac:dyDescent="0.25">
      <c r="A2225" s="42"/>
      <c r="B2225" s="42"/>
      <c r="C2225" s="42"/>
      <c r="D2225" s="42"/>
      <c r="E2225" s="43"/>
      <c r="F2225" s="43"/>
      <c r="G2225" s="42"/>
      <c r="H2225" s="42"/>
      <c r="I2225" s="42"/>
      <c r="J2225" s="42"/>
      <c r="K2225" s="42">
        <f t="shared" si="34"/>
        <v>1900</v>
      </c>
    </row>
    <row r="2226" spans="1:11" ht="18" customHeight="1" x14ac:dyDescent="0.25">
      <c r="A2226" s="40"/>
      <c r="B2226" s="40"/>
      <c r="C2226" s="40"/>
      <c r="D2226" s="40"/>
      <c r="E2226" s="41"/>
      <c r="F2226" s="41"/>
      <c r="G2226" s="40"/>
      <c r="H2226" s="40"/>
      <c r="I2226" s="40"/>
      <c r="J2226" s="40"/>
      <c r="K2226" s="40">
        <f t="shared" si="34"/>
        <v>1900</v>
      </c>
    </row>
    <row r="2227" spans="1:11" ht="18" customHeight="1" x14ac:dyDescent="0.25">
      <c r="A2227" s="42"/>
      <c r="B2227" s="42"/>
      <c r="C2227" s="42"/>
      <c r="D2227" s="42"/>
      <c r="E2227" s="43"/>
      <c r="F2227" s="43"/>
      <c r="G2227" s="42"/>
      <c r="H2227" s="42"/>
      <c r="I2227" s="42"/>
      <c r="J2227" s="42"/>
      <c r="K2227" s="42">
        <f t="shared" si="34"/>
        <v>1900</v>
      </c>
    </row>
    <row r="2228" spans="1:11" ht="18" customHeight="1" x14ac:dyDescent="0.25">
      <c r="A2228" s="40"/>
      <c r="B2228" s="40"/>
      <c r="C2228" s="40"/>
      <c r="D2228" s="40"/>
      <c r="E2228" s="41"/>
      <c r="F2228" s="41"/>
      <c r="G2228" s="40"/>
      <c r="H2228" s="40"/>
      <c r="I2228" s="40"/>
      <c r="J2228" s="40"/>
      <c r="K2228" s="40">
        <f t="shared" si="34"/>
        <v>1900</v>
      </c>
    </row>
    <row r="2229" spans="1:11" ht="18" customHeight="1" x14ac:dyDescent="0.25">
      <c r="A2229" s="42"/>
      <c r="B2229" s="42"/>
      <c r="C2229" s="42"/>
      <c r="D2229" s="42"/>
      <c r="E2229" s="43"/>
      <c r="F2229" s="43"/>
      <c r="G2229" s="42"/>
      <c r="H2229" s="42"/>
      <c r="I2229" s="42"/>
      <c r="J2229" s="42"/>
      <c r="K2229" s="42">
        <f t="shared" si="34"/>
        <v>1900</v>
      </c>
    </row>
    <row r="2230" spans="1:11" ht="18" customHeight="1" x14ac:dyDescent="0.25">
      <c r="A2230" s="40"/>
      <c r="B2230" s="40"/>
      <c r="C2230" s="40"/>
      <c r="D2230" s="40"/>
      <c r="E2230" s="41"/>
      <c r="F2230" s="41"/>
      <c r="G2230" s="40"/>
      <c r="H2230" s="40"/>
      <c r="I2230" s="40"/>
      <c r="J2230" s="40"/>
      <c r="K2230" s="40">
        <f t="shared" si="34"/>
        <v>1900</v>
      </c>
    </row>
    <row r="2231" spans="1:11" ht="18" customHeight="1" x14ac:dyDescent="0.25">
      <c r="A2231" s="42"/>
      <c r="B2231" s="42"/>
      <c r="C2231" s="42"/>
      <c r="D2231" s="42"/>
      <c r="E2231" s="43"/>
      <c r="F2231" s="43"/>
      <c r="G2231" s="42"/>
      <c r="H2231" s="42"/>
      <c r="I2231" s="42"/>
      <c r="J2231" s="42"/>
      <c r="K2231" s="42">
        <f t="shared" si="34"/>
        <v>1900</v>
      </c>
    </row>
    <row r="2232" spans="1:11" ht="18" customHeight="1" x14ac:dyDescent="0.25">
      <c r="A2232" s="40"/>
      <c r="B2232" s="40"/>
      <c r="C2232" s="40"/>
      <c r="D2232" s="40"/>
      <c r="E2232" s="41"/>
      <c r="F2232" s="41"/>
      <c r="G2232" s="40"/>
      <c r="H2232" s="40"/>
      <c r="I2232" s="40"/>
      <c r="J2232" s="40"/>
      <c r="K2232" s="40">
        <f t="shared" si="34"/>
        <v>1900</v>
      </c>
    </row>
    <row r="2233" spans="1:11" ht="18" customHeight="1" x14ac:dyDescent="0.25">
      <c r="A2233" s="42"/>
      <c r="B2233" s="42"/>
      <c r="C2233" s="42"/>
      <c r="D2233" s="42"/>
      <c r="E2233" s="43"/>
      <c r="F2233" s="43"/>
      <c r="G2233" s="42"/>
      <c r="H2233" s="42"/>
      <c r="I2233" s="42"/>
      <c r="J2233" s="42"/>
      <c r="K2233" s="42">
        <f t="shared" si="34"/>
        <v>1900</v>
      </c>
    </row>
    <row r="2234" spans="1:11" ht="18" customHeight="1" x14ac:dyDescent="0.25">
      <c r="A2234" s="40"/>
      <c r="B2234" s="40"/>
      <c r="C2234" s="40"/>
      <c r="D2234" s="40"/>
      <c r="E2234" s="41"/>
      <c r="F2234" s="41"/>
      <c r="G2234" s="40"/>
      <c r="H2234" s="40"/>
      <c r="I2234" s="40"/>
      <c r="J2234" s="40"/>
      <c r="K2234" s="40">
        <f t="shared" si="34"/>
        <v>1900</v>
      </c>
    </row>
    <row r="2235" spans="1:11" ht="18" customHeight="1" x14ac:dyDescent="0.25">
      <c r="A2235" s="42"/>
      <c r="B2235" s="42"/>
      <c r="C2235" s="42"/>
      <c r="D2235" s="42"/>
      <c r="E2235" s="43"/>
      <c r="F2235" s="43"/>
      <c r="G2235" s="42"/>
      <c r="H2235" s="42"/>
      <c r="I2235" s="42"/>
      <c r="J2235" s="42"/>
      <c r="K2235" s="42">
        <f t="shared" si="34"/>
        <v>1900</v>
      </c>
    </row>
    <row r="2236" spans="1:11" ht="18" customHeight="1" x14ac:dyDescent="0.25">
      <c r="A2236" s="40"/>
      <c r="B2236" s="40"/>
      <c r="C2236" s="40"/>
      <c r="D2236" s="40"/>
      <c r="E2236" s="41"/>
      <c r="F2236" s="41"/>
      <c r="G2236" s="40"/>
      <c r="H2236" s="40"/>
      <c r="I2236" s="40"/>
      <c r="J2236" s="40"/>
      <c r="K2236" s="40">
        <f t="shared" si="34"/>
        <v>1900</v>
      </c>
    </row>
    <row r="2237" spans="1:11" ht="18" customHeight="1" x14ac:dyDescent="0.25">
      <c r="A2237" s="42"/>
      <c r="B2237" s="42"/>
      <c r="C2237" s="42"/>
      <c r="D2237" s="42"/>
      <c r="E2237" s="43"/>
      <c r="F2237" s="43"/>
      <c r="G2237" s="42"/>
      <c r="H2237" s="42"/>
      <c r="I2237" s="42"/>
      <c r="J2237" s="42"/>
      <c r="K2237" s="42">
        <f t="shared" si="34"/>
        <v>1900</v>
      </c>
    </row>
    <row r="2238" spans="1:11" ht="18" customHeight="1" x14ac:dyDescent="0.25">
      <c r="A2238" s="40"/>
      <c r="B2238" s="40"/>
      <c r="C2238" s="40"/>
      <c r="D2238" s="40"/>
      <c r="E2238" s="41"/>
      <c r="F2238" s="41"/>
      <c r="G2238" s="40"/>
      <c r="H2238" s="40"/>
      <c r="I2238" s="40"/>
      <c r="J2238" s="40"/>
      <c r="K2238" s="40">
        <f t="shared" si="34"/>
        <v>1900</v>
      </c>
    </row>
    <row r="2239" spans="1:11" ht="18" customHeight="1" x14ac:dyDescent="0.25">
      <c r="A2239" s="42"/>
      <c r="B2239" s="42"/>
      <c r="C2239" s="42"/>
      <c r="D2239" s="42"/>
      <c r="E2239" s="43"/>
      <c r="F2239" s="43"/>
      <c r="G2239" s="42"/>
      <c r="H2239" s="42"/>
      <c r="I2239" s="42"/>
      <c r="J2239" s="42"/>
      <c r="K2239" s="42">
        <f t="shared" si="34"/>
        <v>1900</v>
      </c>
    </row>
    <row r="2240" spans="1:11" ht="18" customHeight="1" x14ac:dyDescent="0.25">
      <c r="A2240" s="40"/>
      <c r="B2240" s="40"/>
      <c r="C2240" s="40"/>
      <c r="D2240" s="40"/>
      <c r="E2240" s="41"/>
      <c r="F2240" s="41"/>
      <c r="G2240" s="40"/>
      <c r="H2240" s="40"/>
      <c r="I2240" s="40"/>
      <c r="J2240" s="40"/>
      <c r="K2240" s="40">
        <f t="shared" si="34"/>
        <v>1900</v>
      </c>
    </row>
    <row r="2241" spans="1:11" ht="18" customHeight="1" x14ac:dyDescent="0.25">
      <c r="A2241" s="42"/>
      <c r="B2241" s="42"/>
      <c r="C2241" s="42"/>
      <c r="D2241" s="42"/>
      <c r="E2241" s="43"/>
      <c r="F2241" s="43"/>
      <c r="G2241" s="42"/>
      <c r="H2241" s="42"/>
      <c r="I2241" s="42"/>
      <c r="J2241" s="42"/>
      <c r="K2241" s="42">
        <f t="shared" si="34"/>
        <v>1900</v>
      </c>
    </row>
    <row r="2242" spans="1:11" ht="18" customHeight="1" x14ac:dyDescent="0.25">
      <c r="A2242" s="40"/>
      <c r="B2242" s="40"/>
      <c r="C2242" s="40"/>
      <c r="D2242" s="40"/>
      <c r="E2242" s="41"/>
      <c r="F2242" s="41"/>
      <c r="G2242" s="40"/>
      <c r="H2242" s="40"/>
      <c r="I2242" s="40"/>
      <c r="J2242" s="40"/>
      <c r="K2242" s="40">
        <f t="shared" si="34"/>
        <v>1900</v>
      </c>
    </row>
    <row r="2243" spans="1:11" ht="18" customHeight="1" x14ac:dyDescent="0.25">
      <c r="A2243" s="42"/>
      <c r="B2243" s="42"/>
      <c r="C2243" s="42"/>
      <c r="D2243" s="42"/>
      <c r="E2243" s="43"/>
      <c r="F2243" s="43"/>
      <c r="G2243" s="42"/>
      <c r="H2243" s="42"/>
      <c r="I2243" s="42"/>
      <c r="J2243" s="42"/>
      <c r="K2243" s="42">
        <f t="shared" si="34"/>
        <v>1900</v>
      </c>
    </row>
    <row r="2244" spans="1:11" ht="18" customHeight="1" x14ac:dyDescent="0.25">
      <c r="A2244" s="40"/>
      <c r="B2244" s="40"/>
      <c r="C2244" s="40"/>
      <c r="D2244" s="40"/>
      <c r="E2244" s="41"/>
      <c r="F2244" s="41"/>
      <c r="G2244" s="40"/>
      <c r="H2244" s="40"/>
      <c r="I2244" s="40"/>
      <c r="J2244" s="40"/>
      <c r="K2244" s="40">
        <f t="shared" ref="K2244:K2307" si="35">IFERROR(YEAR(D2244),"")</f>
        <v>1900</v>
      </c>
    </row>
    <row r="2245" spans="1:11" ht="18" customHeight="1" x14ac:dyDescent="0.25">
      <c r="A2245" s="42"/>
      <c r="B2245" s="42"/>
      <c r="C2245" s="42"/>
      <c r="D2245" s="42"/>
      <c r="E2245" s="43"/>
      <c r="F2245" s="43"/>
      <c r="G2245" s="42"/>
      <c r="H2245" s="42"/>
      <c r="I2245" s="42"/>
      <c r="J2245" s="42"/>
      <c r="K2245" s="42">
        <f t="shared" si="35"/>
        <v>1900</v>
      </c>
    </row>
    <row r="2246" spans="1:11" ht="18" customHeight="1" x14ac:dyDescent="0.25">
      <c r="A2246" s="40"/>
      <c r="B2246" s="40"/>
      <c r="C2246" s="40"/>
      <c r="D2246" s="40"/>
      <c r="E2246" s="41"/>
      <c r="F2246" s="41"/>
      <c r="G2246" s="40"/>
      <c r="H2246" s="40"/>
      <c r="I2246" s="40"/>
      <c r="J2246" s="40"/>
      <c r="K2246" s="40">
        <f t="shared" si="35"/>
        <v>1900</v>
      </c>
    </row>
    <row r="2247" spans="1:11" ht="18" customHeight="1" x14ac:dyDescent="0.25">
      <c r="A2247" s="42"/>
      <c r="B2247" s="42"/>
      <c r="C2247" s="42"/>
      <c r="D2247" s="42"/>
      <c r="E2247" s="43"/>
      <c r="F2247" s="43"/>
      <c r="G2247" s="42"/>
      <c r="H2247" s="42"/>
      <c r="I2247" s="42"/>
      <c r="J2247" s="42"/>
      <c r="K2247" s="42">
        <f t="shared" si="35"/>
        <v>1900</v>
      </c>
    </row>
    <row r="2248" spans="1:11" ht="18" customHeight="1" x14ac:dyDescent="0.25">
      <c r="A2248" s="40"/>
      <c r="B2248" s="40"/>
      <c r="C2248" s="40"/>
      <c r="D2248" s="40"/>
      <c r="E2248" s="41"/>
      <c r="F2248" s="41"/>
      <c r="G2248" s="40"/>
      <c r="H2248" s="40"/>
      <c r="I2248" s="40"/>
      <c r="J2248" s="40"/>
      <c r="K2248" s="40">
        <f t="shared" si="35"/>
        <v>1900</v>
      </c>
    </row>
    <row r="2249" spans="1:11" ht="18" customHeight="1" x14ac:dyDescent="0.25">
      <c r="A2249" s="42"/>
      <c r="B2249" s="42"/>
      <c r="C2249" s="42"/>
      <c r="D2249" s="42"/>
      <c r="E2249" s="43"/>
      <c r="F2249" s="43"/>
      <c r="G2249" s="42"/>
      <c r="H2249" s="42"/>
      <c r="I2249" s="42"/>
      <c r="J2249" s="42"/>
      <c r="K2249" s="42">
        <f t="shared" si="35"/>
        <v>1900</v>
      </c>
    </row>
    <row r="2250" spans="1:11" ht="18" customHeight="1" x14ac:dyDescent="0.25">
      <c r="A2250" s="40"/>
      <c r="B2250" s="40"/>
      <c r="C2250" s="40"/>
      <c r="D2250" s="40"/>
      <c r="E2250" s="41"/>
      <c r="F2250" s="41"/>
      <c r="G2250" s="40"/>
      <c r="H2250" s="40"/>
      <c r="I2250" s="40"/>
      <c r="J2250" s="40"/>
      <c r="K2250" s="40">
        <f t="shared" si="35"/>
        <v>1900</v>
      </c>
    </row>
    <row r="2251" spans="1:11" ht="18" customHeight="1" x14ac:dyDescent="0.25">
      <c r="A2251" s="42"/>
      <c r="B2251" s="42"/>
      <c r="C2251" s="42"/>
      <c r="D2251" s="42"/>
      <c r="E2251" s="43"/>
      <c r="F2251" s="43"/>
      <c r="G2251" s="42"/>
      <c r="H2251" s="42"/>
      <c r="I2251" s="42"/>
      <c r="J2251" s="42"/>
      <c r="K2251" s="42">
        <f t="shared" si="35"/>
        <v>1900</v>
      </c>
    </row>
    <row r="2252" spans="1:11" ht="18" customHeight="1" x14ac:dyDescent="0.25">
      <c r="A2252" s="40"/>
      <c r="B2252" s="40"/>
      <c r="C2252" s="40"/>
      <c r="D2252" s="40"/>
      <c r="E2252" s="41"/>
      <c r="F2252" s="41"/>
      <c r="G2252" s="40"/>
      <c r="H2252" s="40"/>
      <c r="I2252" s="40"/>
      <c r="J2252" s="40"/>
      <c r="K2252" s="40">
        <f t="shared" si="35"/>
        <v>1900</v>
      </c>
    </row>
    <row r="2253" spans="1:11" ht="18" customHeight="1" x14ac:dyDescent="0.25">
      <c r="A2253" s="42"/>
      <c r="B2253" s="42"/>
      <c r="C2253" s="42"/>
      <c r="D2253" s="42"/>
      <c r="E2253" s="43"/>
      <c r="F2253" s="43"/>
      <c r="G2253" s="42"/>
      <c r="H2253" s="42"/>
      <c r="I2253" s="42"/>
      <c r="J2253" s="42"/>
      <c r="K2253" s="42">
        <f t="shared" si="35"/>
        <v>1900</v>
      </c>
    </row>
    <row r="2254" spans="1:11" ht="18" customHeight="1" x14ac:dyDescent="0.25">
      <c r="A2254" s="40"/>
      <c r="B2254" s="40"/>
      <c r="C2254" s="40"/>
      <c r="D2254" s="40"/>
      <c r="E2254" s="41"/>
      <c r="F2254" s="41"/>
      <c r="G2254" s="40"/>
      <c r="H2254" s="40"/>
      <c r="I2254" s="40"/>
      <c r="J2254" s="40"/>
      <c r="K2254" s="40">
        <f t="shared" si="35"/>
        <v>1900</v>
      </c>
    </row>
    <row r="2255" spans="1:11" ht="18" customHeight="1" x14ac:dyDescent="0.25">
      <c r="A2255" s="42"/>
      <c r="B2255" s="42"/>
      <c r="C2255" s="42"/>
      <c r="D2255" s="42"/>
      <c r="E2255" s="43"/>
      <c r="F2255" s="43"/>
      <c r="G2255" s="42"/>
      <c r="H2255" s="42"/>
      <c r="I2255" s="42"/>
      <c r="J2255" s="42"/>
      <c r="K2255" s="42">
        <f t="shared" si="35"/>
        <v>1900</v>
      </c>
    </row>
    <row r="2256" spans="1:11" ht="18" customHeight="1" x14ac:dyDescent="0.25">
      <c r="A2256" s="40"/>
      <c r="B2256" s="40"/>
      <c r="C2256" s="40"/>
      <c r="D2256" s="40"/>
      <c r="E2256" s="41"/>
      <c r="F2256" s="41"/>
      <c r="G2256" s="40"/>
      <c r="H2256" s="40"/>
      <c r="I2256" s="40"/>
      <c r="J2256" s="40"/>
      <c r="K2256" s="40">
        <f t="shared" si="35"/>
        <v>1900</v>
      </c>
    </row>
    <row r="2257" spans="1:11" ht="18" customHeight="1" x14ac:dyDescent="0.25">
      <c r="A2257" s="42"/>
      <c r="B2257" s="42"/>
      <c r="C2257" s="42"/>
      <c r="D2257" s="42"/>
      <c r="E2257" s="43"/>
      <c r="F2257" s="43"/>
      <c r="G2257" s="42"/>
      <c r="H2257" s="42"/>
      <c r="I2257" s="42"/>
      <c r="J2257" s="42"/>
      <c r="K2257" s="42">
        <f t="shared" si="35"/>
        <v>1900</v>
      </c>
    </row>
    <row r="2258" spans="1:11" ht="18" customHeight="1" x14ac:dyDescent="0.25">
      <c r="A2258" s="40"/>
      <c r="B2258" s="40"/>
      <c r="C2258" s="40"/>
      <c r="D2258" s="40"/>
      <c r="E2258" s="41"/>
      <c r="F2258" s="41"/>
      <c r="G2258" s="40"/>
      <c r="H2258" s="40"/>
      <c r="I2258" s="40"/>
      <c r="J2258" s="40"/>
      <c r="K2258" s="40">
        <f t="shared" si="35"/>
        <v>1900</v>
      </c>
    </row>
    <row r="2259" spans="1:11" ht="18" customHeight="1" x14ac:dyDescent="0.25">
      <c r="A2259" s="42"/>
      <c r="B2259" s="42"/>
      <c r="C2259" s="42"/>
      <c r="D2259" s="42"/>
      <c r="E2259" s="43"/>
      <c r="F2259" s="43"/>
      <c r="G2259" s="42"/>
      <c r="H2259" s="42"/>
      <c r="I2259" s="42"/>
      <c r="J2259" s="42"/>
      <c r="K2259" s="42">
        <f t="shared" si="35"/>
        <v>1900</v>
      </c>
    </row>
    <row r="2260" spans="1:11" ht="18" customHeight="1" x14ac:dyDescent="0.25">
      <c r="A2260" s="40"/>
      <c r="B2260" s="40"/>
      <c r="C2260" s="40"/>
      <c r="D2260" s="40"/>
      <c r="E2260" s="41"/>
      <c r="F2260" s="41"/>
      <c r="G2260" s="40"/>
      <c r="H2260" s="40"/>
      <c r="I2260" s="40"/>
      <c r="J2260" s="40"/>
      <c r="K2260" s="40">
        <f t="shared" si="35"/>
        <v>1900</v>
      </c>
    </row>
    <row r="2261" spans="1:11" ht="18" customHeight="1" x14ac:dyDescent="0.25">
      <c r="A2261" s="42"/>
      <c r="B2261" s="42"/>
      <c r="C2261" s="42"/>
      <c r="D2261" s="42"/>
      <c r="E2261" s="43"/>
      <c r="F2261" s="43"/>
      <c r="G2261" s="42"/>
      <c r="H2261" s="42"/>
      <c r="I2261" s="42"/>
      <c r="J2261" s="42"/>
      <c r="K2261" s="42">
        <f t="shared" si="35"/>
        <v>1900</v>
      </c>
    </row>
    <row r="2262" spans="1:11" ht="18" customHeight="1" x14ac:dyDescent="0.25">
      <c r="A2262" s="40"/>
      <c r="B2262" s="40"/>
      <c r="C2262" s="40"/>
      <c r="D2262" s="40"/>
      <c r="E2262" s="41"/>
      <c r="F2262" s="41"/>
      <c r="G2262" s="40"/>
      <c r="H2262" s="40"/>
      <c r="I2262" s="40"/>
      <c r="J2262" s="40"/>
      <c r="K2262" s="40">
        <f t="shared" si="35"/>
        <v>1900</v>
      </c>
    </row>
    <row r="2263" spans="1:11" ht="18" customHeight="1" x14ac:dyDescent="0.25">
      <c r="A2263" s="42"/>
      <c r="B2263" s="42"/>
      <c r="C2263" s="42"/>
      <c r="D2263" s="42"/>
      <c r="E2263" s="43"/>
      <c r="F2263" s="43"/>
      <c r="G2263" s="42"/>
      <c r="H2263" s="42"/>
      <c r="I2263" s="42"/>
      <c r="J2263" s="42"/>
      <c r="K2263" s="42">
        <f t="shared" si="35"/>
        <v>1900</v>
      </c>
    </row>
    <row r="2264" spans="1:11" ht="18" customHeight="1" x14ac:dyDescent="0.25">
      <c r="A2264" s="40"/>
      <c r="B2264" s="40"/>
      <c r="C2264" s="40"/>
      <c r="D2264" s="40"/>
      <c r="E2264" s="41"/>
      <c r="F2264" s="41"/>
      <c r="G2264" s="40"/>
      <c r="H2264" s="40"/>
      <c r="I2264" s="40"/>
      <c r="J2264" s="40"/>
      <c r="K2264" s="40">
        <f t="shared" si="35"/>
        <v>1900</v>
      </c>
    </row>
    <row r="2265" spans="1:11" ht="18" customHeight="1" x14ac:dyDescent="0.25">
      <c r="A2265" s="42"/>
      <c r="B2265" s="42"/>
      <c r="C2265" s="42"/>
      <c r="D2265" s="42"/>
      <c r="E2265" s="43"/>
      <c r="F2265" s="43"/>
      <c r="G2265" s="42"/>
      <c r="H2265" s="42"/>
      <c r="I2265" s="42"/>
      <c r="J2265" s="42"/>
      <c r="K2265" s="42">
        <f t="shared" si="35"/>
        <v>1900</v>
      </c>
    </row>
    <row r="2266" spans="1:11" ht="18" customHeight="1" x14ac:dyDescent="0.25">
      <c r="A2266" s="40"/>
      <c r="B2266" s="40"/>
      <c r="C2266" s="40"/>
      <c r="D2266" s="40"/>
      <c r="E2266" s="41"/>
      <c r="F2266" s="41"/>
      <c r="G2266" s="40"/>
      <c r="H2266" s="40"/>
      <c r="I2266" s="40"/>
      <c r="J2266" s="40"/>
      <c r="K2266" s="40">
        <f t="shared" si="35"/>
        <v>1900</v>
      </c>
    </row>
    <row r="2267" spans="1:11" ht="18" customHeight="1" x14ac:dyDescent="0.25">
      <c r="A2267" s="42"/>
      <c r="B2267" s="42"/>
      <c r="C2267" s="42"/>
      <c r="D2267" s="42"/>
      <c r="E2267" s="43"/>
      <c r="F2267" s="43"/>
      <c r="G2267" s="42"/>
      <c r="H2267" s="42"/>
      <c r="I2267" s="42"/>
      <c r="J2267" s="42"/>
      <c r="K2267" s="42">
        <f t="shared" si="35"/>
        <v>1900</v>
      </c>
    </row>
    <row r="2268" spans="1:11" ht="18" customHeight="1" x14ac:dyDescent="0.25">
      <c r="A2268" s="40"/>
      <c r="B2268" s="40"/>
      <c r="C2268" s="40"/>
      <c r="D2268" s="40"/>
      <c r="E2268" s="41"/>
      <c r="F2268" s="41"/>
      <c r="G2268" s="40"/>
      <c r="H2268" s="40"/>
      <c r="I2268" s="40"/>
      <c r="J2268" s="40"/>
      <c r="K2268" s="40">
        <f t="shared" si="35"/>
        <v>1900</v>
      </c>
    </row>
    <row r="2269" spans="1:11" ht="18" customHeight="1" x14ac:dyDescent="0.25">
      <c r="A2269" s="42"/>
      <c r="B2269" s="42"/>
      <c r="C2269" s="42"/>
      <c r="D2269" s="42"/>
      <c r="E2269" s="43"/>
      <c r="F2269" s="43"/>
      <c r="G2269" s="42"/>
      <c r="H2269" s="42"/>
      <c r="I2269" s="42"/>
      <c r="J2269" s="42"/>
      <c r="K2269" s="42">
        <f t="shared" si="35"/>
        <v>1900</v>
      </c>
    </row>
    <row r="2270" spans="1:11" ht="18" customHeight="1" x14ac:dyDescent="0.25">
      <c r="A2270" s="40"/>
      <c r="B2270" s="40"/>
      <c r="C2270" s="40"/>
      <c r="D2270" s="40"/>
      <c r="E2270" s="41"/>
      <c r="F2270" s="41"/>
      <c r="G2270" s="40"/>
      <c r="H2270" s="40"/>
      <c r="I2270" s="40"/>
      <c r="J2270" s="40"/>
      <c r="K2270" s="40">
        <f t="shared" si="35"/>
        <v>1900</v>
      </c>
    </row>
    <row r="2271" spans="1:11" ht="18" customHeight="1" x14ac:dyDescent="0.25">
      <c r="A2271" s="42"/>
      <c r="B2271" s="42"/>
      <c r="C2271" s="42"/>
      <c r="D2271" s="42"/>
      <c r="E2271" s="43"/>
      <c r="F2271" s="43"/>
      <c r="G2271" s="42"/>
      <c r="H2271" s="42"/>
      <c r="I2271" s="42"/>
      <c r="J2271" s="42"/>
      <c r="K2271" s="42">
        <f t="shared" si="35"/>
        <v>1900</v>
      </c>
    </row>
    <row r="2272" spans="1:11" ht="18" customHeight="1" x14ac:dyDescent="0.25">
      <c r="A2272" s="40"/>
      <c r="B2272" s="40"/>
      <c r="C2272" s="40"/>
      <c r="D2272" s="40"/>
      <c r="E2272" s="41"/>
      <c r="F2272" s="41"/>
      <c r="G2272" s="40"/>
      <c r="H2272" s="40"/>
      <c r="I2272" s="40"/>
      <c r="J2272" s="40"/>
      <c r="K2272" s="40">
        <f t="shared" si="35"/>
        <v>1900</v>
      </c>
    </row>
    <row r="2273" spans="1:11" ht="18" customHeight="1" x14ac:dyDescent="0.25">
      <c r="A2273" s="42"/>
      <c r="B2273" s="42"/>
      <c r="C2273" s="42"/>
      <c r="D2273" s="42"/>
      <c r="E2273" s="43"/>
      <c r="F2273" s="43"/>
      <c r="G2273" s="42"/>
      <c r="H2273" s="42"/>
      <c r="I2273" s="42"/>
      <c r="J2273" s="42"/>
      <c r="K2273" s="42">
        <f t="shared" si="35"/>
        <v>1900</v>
      </c>
    </row>
    <row r="2274" spans="1:11" ht="18" customHeight="1" x14ac:dyDescent="0.25">
      <c r="A2274" s="40"/>
      <c r="B2274" s="40"/>
      <c r="C2274" s="40"/>
      <c r="D2274" s="40"/>
      <c r="E2274" s="41"/>
      <c r="F2274" s="41"/>
      <c r="G2274" s="40"/>
      <c r="H2274" s="40"/>
      <c r="I2274" s="40"/>
      <c r="J2274" s="40"/>
      <c r="K2274" s="40">
        <f t="shared" si="35"/>
        <v>1900</v>
      </c>
    </row>
    <row r="2275" spans="1:11" ht="18" customHeight="1" x14ac:dyDescent="0.25">
      <c r="A2275" s="42"/>
      <c r="B2275" s="42"/>
      <c r="C2275" s="42"/>
      <c r="D2275" s="42"/>
      <c r="E2275" s="43"/>
      <c r="F2275" s="43"/>
      <c r="G2275" s="42"/>
      <c r="H2275" s="42"/>
      <c r="I2275" s="42"/>
      <c r="J2275" s="42"/>
      <c r="K2275" s="42">
        <f t="shared" si="35"/>
        <v>1900</v>
      </c>
    </row>
    <row r="2276" spans="1:11" ht="18" customHeight="1" x14ac:dyDescent="0.25">
      <c r="A2276" s="40"/>
      <c r="B2276" s="40"/>
      <c r="C2276" s="40"/>
      <c r="D2276" s="40"/>
      <c r="E2276" s="41"/>
      <c r="F2276" s="41"/>
      <c r="G2276" s="40"/>
      <c r="H2276" s="40"/>
      <c r="I2276" s="40"/>
      <c r="J2276" s="40"/>
      <c r="K2276" s="40">
        <f t="shared" si="35"/>
        <v>1900</v>
      </c>
    </row>
    <row r="2277" spans="1:11" ht="18" customHeight="1" x14ac:dyDescent="0.25">
      <c r="A2277" s="42"/>
      <c r="B2277" s="42"/>
      <c r="C2277" s="42"/>
      <c r="D2277" s="42"/>
      <c r="E2277" s="43"/>
      <c r="F2277" s="43"/>
      <c r="G2277" s="42"/>
      <c r="H2277" s="42"/>
      <c r="I2277" s="42"/>
      <c r="J2277" s="42"/>
      <c r="K2277" s="42">
        <f t="shared" si="35"/>
        <v>1900</v>
      </c>
    </row>
    <row r="2278" spans="1:11" ht="18" customHeight="1" x14ac:dyDescent="0.25">
      <c r="A2278" s="40"/>
      <c r="B2278" s="40"/>
      <c r="C2278" s="40"/>
      <c r="D2278" s="40"/>
      <c r="E2278" s="41"/>
      <c r="F2278" s="41"/>
      <c r="G2278" s="40"/>
      <c r="H2278" s="40"/>
      <c r="I2278" s="40"/>
      <c r="J2278" s="40"/>
      <c r="K2278" s="40">
        <f t="shared" si="35"/>
        <v>1900</v>
      </c>
    </row>
    <row r="2279" spans="1:11" ht="18" customHeight="1" x14ac:dyDescent="0.25">
      <c r="A2279" s="42"/>
      <c r="B2279" s="42"/>
      <c r="C2279" s="42"/>
      <c r="D2279" s="42"/>
      <c r="E2279" s="43"/>
      <c r="F2279" s="43"/>
      <c r="G2279" s="42"/>
      <c r="H2279" s="42"/>
      <c r="I2279" s="42"/>
      <c r="J2279" s="42"/>
      <c r="K2279" s="42">
        <f t="shared" si="35"/>
        <v>1900</v>
      </c>
    </row>
    <row r="2280" spans="1:11" ht="18" customHeight="1" x14ac:dyDescent="0.25">
      <c r="A2280" s="40"/>
      <c r="B2280" s="40"/>
      <c r="C2280" s="40"/>
      <c r="D2280" s="40"/>
      <c r="E2280" s="41"/>
      <c r="F2280" s="41"/>
      <c r="G2280" s="40"/>
      <c r="H2280" s="40"/>
      <c r="I2280" s="40"/>
      <c r="J2280" s="40"/>
      <c r="K2280" s="40">
        <f t="shared" si="35"/>
        <v>1900</v>
      </c>
    </row>
    <row r="2281" spans="1:11" ht="18" customHeight="1" x14ac:dyDescent="0.25">
      <c r="A2281" s="42"/>
      <c r="B2281" s="42"/>
      <c r="C2281" s="42"/>
      <c r="D2281" s="42"/>
      <c r="E2281" s="43"/>
      <c r="F2281" s="43"/>
      <c r="G2281" s="42"/>
      <c r="H2281" s="42"/>
      <c r="I2281" s="42"/>
      <c r="J2281" s="42"/>
      <c r="K2281" s="42">
        <f t="shared" si="35"/>
        <v>1900</v>
      </c>
    </row>
    <row r="2282" spans="1:11" ht="18" customHeight="1" x14ac:dyDescent="0.25">
      <c r="A2282" s="40"/>
      <c r="B2282" s="40"/>
      <c r="C2282" s="40"/>
      <c r="D2282" s="40"/>
      <c r="E2282" s="41"/>
      <c r="F2282" s="41"/>
      <c r="G2282" s="40"/>
      <c r="H2282" s="40"/>
      <c r="I2282" s="40"/>
      <c r="J2282" s="40"/>
      <c r="K2282" s="40">
        <f t="shared" si="35"/>
        <v>1900</v>
      </c>
    </row>
    <row r="2283" spans="1:11" ht="18" customHeight="1" x14ac:dyDescent="0.25">
      <c r="A2283" s="42"/>
      <c r="B2283" s="42"/>
      <c r="C2283" s="42"/>
      <c r="D2283" s="42"/>
      <c r="E2283" s="43"/>
      <c r="F2283" s="43"/>
      <c r="G2283" s="42"/>
      <c r="H2283" s="42"/>
      <c r="I2283" s="42"/>
      <c r="J2283" s="42"/>
      <c r="K2283" s="42">
        <f t="shared" si="35"/>
        <v>1900</v>
      </c>
    </row>
    <row r="2284" spans="1:11" ht="18" customHeight="1" x14ac:dyDescent="0.25">
      <c r="A2284" s="40"/>
      <c r="B2284" s="40"/>
      <c r="C2284" s="40"/>
      <c r="D2284" s="40"/>
      <c r="E2284" s="41"/>
      <c r="F2284" s="41"/>
      <c r="G2284" s="40"/>
      <c r="H2284" s="40"/>
      <c r="I2284" s="40"/>
      <c r="J2284" s="40"/>
      <c r="K2284" s="40">
        <f t="shared" si="35"/>
        <v>1900</v>
      </c>
    </row>
    <row r="2285" spans="1:11" ht="18" customHeight="1" x14ac:dyDescent="0.25">
      <c r="A2285" s="42"/>
      <c r="B2285" s="42"/>
      <c r="C2285" s="42"/>
      <c r="D2285" s="42"/>
      <c r="E2285" s="43"/>
      <c r="F2285" s="43"/>
      <c r="G2285" s="42"/>
      <c r="H2285" s="42"/>
      <c r="I2285" s="42"/>
      <c r="J2285" s="42"/>
      <c r="K2285" s="42">
        <f t="shared" si="35"/>
        <v>1900</v>
      </c>
    </row>
    <row r="2286" spans="1:11" ht="18" customHeight="1" x14ac:dyDescent="0.25">
      <c r="A2286" s="40"/>
      <c r="B2286" s="40"/>
      <c r="C2286" s="40"/>
      <c r="D2286" s="40"/>
      <c r="E2286" s="41"/>
      <c r="F2286" s="41"/>
      <c r="G2286" s="40"/>
      <c r="H2286" s="40"/>
      <c r="I2286" s="40"/>
      <c r="J2286" s="40"/>
      <c r="K2286" s="40">
        <f t="shared" si="35"/>
        <v>1900</v>
      </c>
    </row>
    <row r="2287" spans="1:11" ht="18" customHeight="1" x14ac:dyDescent="0.25">
      <c r="A2287" s="42"/>
      <c r="B2287" s="42"/>
      <c r="C2287" s="42"/>
      <c r="D2287" s="42"/>
      <c r="E2287" s="43"/>
      <c r="F2287" s="43"/>
      <c r="G2287" s="42"/>
      <c r="H2287" s="42"/>
      <c r="I2287" s="42"/>
      <c r="J2287" s="42"/>
      <c r="K2287" s="42">
        <f t="shared" si="35"/>
        <v>1900</v>
      </c>
    </row>
    <row r="2288" spans="1:11" ht="18" customHeight="1" x14ac:dyDescent="0.25">
      <c r="A2288" s="40"/>
      <c r="B2288" s="40"/>
      <c r="C2288" s="40"/>
      <c r="D2288" s="40"/>
      <c r="E2288" s="41"/>
      <c r="F2288" s="41"/>
      <c r="G2288" s="40"/>
      <c r="H2288" s="40"/>
      <c r="I2288" s="40"/>
      <c r="J2288" s="40"/>
      <c r="K2288" s="40">
        <f t="shared" si="35"/>
        <v>1900</v>
      </c>
    </row>
    <row r="2289" spans="1:11" ht="18" customHeight="1" x14ac:dyDescent="0.25">
      <c r="A2289" s="42"/>
      <c r="B2289" s="42"/>
      <c r="C2289" s="42"/>
      <c r="D2289" s="42"/>
      <c r="E2289" s="43"/>
      <c r="F2289" s="43"/>
      <c r="G2289" s="42"/>
      <c r="H2289" s="42"/>
      <c r="I2289" s="42"/>
      <c r="J2289" s="42"/>
      <c r="K2289" s="42">
        <f t="shared" si="35"/>
        <v>1900</v>
      </c>
    </row>
    <row r="2290" spans="1:11" ht="18" customHeight="1" x14ac:dyDescent="0.25">
      <c r="A2290" s="40"/>
      <c r="B2290" s="40"/>
      <c r="C2290" s="40"/>
      <c r="D2290" s="40"/>
      <c r="E2290" s="41"/>
      <c r="F2290" s="41"/>
      <c r="G2290" s="40"/>
      <c r="H2290" s="40"/>
      <c r="I2290" s="40"/>
      <c r="J2290" s="40"/>
      <c r="K2290" s="40">
        <f t="shared" si="35"/>
        <v>1900</v>
      </c>
    </row>
    <row r="2291" spans="1:11" ht="18" customHeight="1" x14ac:dyDescent="0.25">
      <c r="A2291" s="42"/>
      <c r="B2291" s="42"/>
      <c r="C2291" s="42"/>
      <c r="D2291" s="42"/>
      <c r="E2291" s="43"/>
      <c r="F2291" s="43"/>
      <c r="G2291" s="42"/>
      <c r="H2291" s="42"/>
      <c r="I2291" s="42"/>
      <c r="J2291" s="42"/>
      <c r="K2291" s="42">
        <f t="shared" si="35"/>
        <v>1900</v>
      </c>
    </row>
    <row r="2292" spans="1:11" ht="18" customHeight="1" x14ac:dyDescent="0.25">
      <c r="A2292" s="40"/>
      <c r="B2292" s="40"/>
      <c r="C2292" s="40"/>
      <c r="D2292" s="40"/>
      <c r="E2292" s="41"/>
      <c r="F2292" s="41"/>
      <c r="G2292" s="40"/>
      <c r="H2292" s="40"/>
      <c r="I2292" s="40"/>
      <c r="J2292" s="40"/>
      <c r="K2292" s="40">
        <f t="shared" si="35"/>
        <v>1900</v>
      </c>
    </row>
    <row r="2293" spans="1:11" ht="18" customHeight="1" x14ac:dyDescent="0.25">
      <c r="A2293" s="42"/>
      <c r="B2293" s="42"/>
      <c r="C2293" s="42"/>
      <c r="D2293" s="42"/>
      <c r="E2293" s="43"/>
      <c r="F2293" s="43"/>
      <c r="G2293" s="42"/>
      <c r="H2293" s="42"/>
      <c r="I2293" s="42"/>
      <c r="J2293" s="42"/>
      <c r="K2293" s="42">
        <f t="shared" si="35"/>
        <v>1900</v>
      </c>
    </row>
    <row r="2294" spans="1:11" ht="18" customHeight="1" x14ac:dyDescent="0.25">
      <c r="A2294" s="40"/>
      <c r="B2294" s="40"/>
      <c r="C2294" s="40"/>
      <c r="D2294" s="40"/>
      <c r="E2294" s="41"/>
      <c r="F2294" s="41"/>
      <c r="G2294" s="40"/>
      <c r="H2294" s="40"/>
      <c r="I2294" s="40"/>
      <c r="J2294" s="40"/>
      <c r="K2294" s="40">
        <f t="shared" si="35"/>
        <v>1900</v>
      </c>
    </row>
    <row r="2295" spans="1:11" ht="18" customHeight="1" x14ac:dyDescent="0.25">
      <c r="A2295" s="42"/>
      <c r="B2295" s="42"/>
      <c r="C2295" s="42"/>
      <c r="D2295" s="42"/>
      <c r="E2295" s="43"/>
      <c r="F2295" s="43"/>
      <c r="G2295" s="42"/>
      <c r="H2295" s="42"/>
      <c r="I2295" s="42"/>
      <c r="J2295" s="42"/>
      <c r="K2295" s="42">
        <f t="shared" si="35"/>
        <v>1900</v>
      </c>
    </row>
    <row r="2296" spans="1:11" ht="18" customHeight="1" x14ac:dyDescent="0.25">
      <c r="A2296" s="40"/>
      <c r="B2296" s="40"/>
      <c r="C2296" s="40"/>
      <c r="D2296" s="40"/>
      <c r="E2296" s="41"/>
      <c r="F2296" s="41"/>
      <c r="G2296" s="40"/>
      <c r="H2296" s="40"/>
      <c r="I2296" s="40"/>
      <c r="J2296" s="40"/>
      <c r="K2296" s="40">
        <f t="shared" si="35"/>
        <v>1900</v>
      </c>
    </row>
    <row r="2297" spans="1:11" ht="18" customHeight="1" x14ac:dyDescent="0.25">
      <c r="A2297" s="42"/>
      <c r="B2297" s="42"/>
      <c r="C2297" s="42"/>
      <c r="D2297" s="42"/>
      <c r="E2297" s="43"/>
      <c r="F2297" s="43"/>
      <c r="G2297" s="42"/>
      <c r="H2297" s="42"/>
      <c r="I2297" s="42"/>
      <c r="J2297" s="42"/>
      <c r="K2297" s="42">
        <f t="shared" si="35"/>
        <v>1900</v>
      </c>
    </row>
    <row r="2298" spans="1:11" ht="18" customHeight="1" x14ac:dyDescent="0.25">
      <c r="A2298" s="40"/>
      <c r="B2298" s="40"/>
      <c r="C2298" s="40"/>
      <c r="D2298" s="40"/>
      <c r="E2298" s="41"/>
      <c r="F2298" s="41"/>
      <c r="G2298" s="40"/>
      <c r="H2298" s="40"/>
      <c r="I2298" s="40"/>
      <c r="J2298" s="40"/>
      <c r="K2298" s="40">
        <f t="shared" si="35"/>
        <v>1900</v>
      </c>
    </row>
    <row r="2299" spans="1:11" ht="18" customHeight="1" x14ac:dyDescent="0.25">
      <c r="A2299" s="42"/>
      <c r="B2299" s="42"/>
      <c r="C2299" s="42"/>
      <c r="D2299" s="42"/>
      <c r="E2299" s="43"/>
      <c r="F2299" s="43"/>
      <c r="G2299" s="42"/>
      <c r="H2299" s="42"/>
      <c r="I2299" s="42"/>
      <c r="J2299" s="42"/>
      <c r="K2299" s="42">
        <f t="shared" si="35"/>
        <v>1900</v>
      </c>
    </row>
    <row r="2300" spans="1:11" ht="18" customHeight="1" x14ac:dyDescent="0.25">
      <c r="A2300" s="40"/>
      <c r="B2300" s="40"/>
      <c r="C2300" s="40"/>
      <c r="D2300" s="40"/>
      <c r="E2300" s="41"/>
      <c r="F2300" s="41"/>
      <c r="G2300" s="40"/>
      <c r="H2300" s="40"/>
      <c r="I2300" s="40"/>
      <c r="J2300" s="40"/>
      <c r="K2300" s="40">
        <f t="shared" si="35"/>
        <v>1900</v>
      </c>
    </row>
    <row r="2301" spans="1:11" ht="18" customHeight="1" x14ac:dyDescent="0.25">
      <c r="A2301" s="42"/>
      <c r="B2301" s="42"/>
      <c r="C2301" s="42"/>
      <c r="D2301" s="42"/>
      <c r="E2301" s="43"/>
      <c r="F2301" s="43"/>
      <c r="G2301" s="42"/>
      <c r="H2301" s="42"/>
      <c r="I2301" s="42"/>
      <c r="J2301" s="42"/>
      <c r="K2301" s="42">
        <f t="shared" si="35"/>
        <v>1900</v>
      </c>
    </row>
    <row r="2302" spans="1:11" ht="18" customHeight="1" x14ac:dyDescent="0.25">
      <c r="A2302" s="40"/>
      <c r="B2302" s="40"/>
      <c r="C2302" s="40"/>
      <c r="D2302" s="40"/>
      <c r="E2302" s="41"/>
      <c r="F2302" s="41"/>
      <c r="G2302" s="40"/>
      <c r="H2302" s="40"/>
      <c r="I2302" s="40"/>
      <c r="J2302" s="40"/>
      <c r="K2302" s="40">
        <f t="shared" si="35"/>
        <v>1900</v>
      </c>
    </row>
    <row r="2303" spans="1:11" ht="18" customHeight="1" x14ac:dyDescent="0.25">
      <c r="A2303" s="42"/>
      <c r="B2303" s="42"/>
      <c r="C2303" s="42"/>
      <c r="D2303" s="42"/>
      <c r="E2303" s="43"/>
      <c r="F2303" s="43"/>
      <c r="G2303" s="42"/>
      <c r="H2303" s="42"/>
      <c r="I2303" s="42"/>
      <c r="J2303" s="42"/>
      <c r="K2303" s="42">
        <f t="shared" si="35"/>
        <v>1900</v>
      </c>
    </row>
    <row r="2304" spans="1:11" ht="18" customHeight="1" x14ac:dyDescent="0.25">
      <c r="A2304" s="40"/>
      <c r="B2304" s="40"/>
      <c r="C2304" s="40"/>
      <c r="D2304" s="40"/>
      <c r="E2304" s="41"/>
      <c r="F2304" s="41"/>
      <c r="G2304" s="40"/>
      <c r="H2304" s="40"/>
      <c r="I2304" s="40"/>
      <c r="J2304" s="40"/>
      <c r="K2304" s="40">
        <f t="shared" si="35"/>
        <v>1900</v>
      </c>
    </row>
    <row r="2305" spans="1:11" ht="18" customHeight="1" x14ac:dyDescent="0.25">
      <c r="A2305" s="42"/>
      <c r="B2305" s="42"/>
      <c r="C2305" s="42"/>
      <c r="D2305" s="42"/>
      <c r="E2305" s="43"/>
      <c r="F2305" s="43"/>
      <c r="G2305" s="42"/>
      <c r="H2305" s="42"/>
      <c r="I2305" s="42"/>
      <c r="J2305" s="42"/>
      <c r="K2305" s="42">
        <f t="shared" si="35"/>
        <v>1900</v>
      </c>
    </row>
    <row r="2306" spans="1:11" ht="18" customHeight="1" x14ac:dyDescent="0.25">
      <c r="A2306" s="40"/>
      <c r="B2306" s="40"/>
      <c r="C2306" s="40"/>
      <c r="D2306" s="40"/>
      <c r="E2306" s="41"/>
      <c r="F2306" s="41"/>
      <c r="G2306" s="40"/>
      <c r="H2306" s="40"/>
      <c r="I2306" s="40"/>
      <c r="J2306" s="40"/>
      <c r="K2306" s="40">
        <f t="shared" si="35"/>
        <v>1900</v>
      </c>
    </row>
    <row r="2307" spans="1:11" ht="18" customHeight="1" x14ac:dyDescent="0.25">
      <c r="A2307" s="42"/>
      <c r="B2307" s="42"/>
      <c r="C2307" s="42"/>
      <c r="D2307" s="42"/>
      <c r="E2307" s="43"/>
      <c r="F2307" s="43"/>
      <c r="G2307" s="42"/>
      <c r="H2307" s="42"/>
      <c r="I2307" s="42"/>
      <c r="J2307" s="42"/>
      <c r="K2307" s="42">
        <f t="shared" si="35"/>
        <v>1900</v>
      </c>
    </row>
    <row r="2308" spans="1:11" ht="18" customHeight="1" x14ac:dyDescent="0.25">
      <c r="A2308" s="40"/>
      <c r="B2308" s="40"/>
      <c r="C2308" s="40"/>
      <c r="D2308" s="40"/>
      <c r="E2308" s="41"/>
      <c r="F2308" s="41"/>
      <c r="G2308" s="40"/>
      <c r="H2308" s="40"/>
      <c r="I2308" s="40"/>
      <c r="J2308" s="40"/>
      <c r="K2308" s="40">
        <f t="shared" ref="K2308:K2371" si="36">IFERROR(YEAR(D2308),"")</f>
        <v>1900</v>
      </c>
    </row>
    <row r="2309" spans="1:11" ht="18" customHeight="1" x14ac:dyDescent="0.25">
      <c r="A2309" s="42"/>
      <c r="B2309" s="42"/>
      <c r="C2309" s="42"/>
      <c r="D2309" s="42"/>
      <c r="E2309" s="43"/>
      <c r="F2309" s="43"/>
      <c r="G2309" s="42"/>
      <c r="H2309" s="42"/>
      <c r="I2309" s="42"/>
      <c r="J2309" s="42"/>
      <c r="K2309" s="42">
        <f t="shared" si="36"/>
        <v>1900</v>
      </c>
    </row>
    <row r="2310" spans="1:11" ht="18" customHeight="1" x14ac:dyDescent="0.25">
      <c r="A2310" s="40"/>
      <c r="B2310" s="40"/>
      <c r="C2310" s="40"/>
      <c r="D2310" s="40"/>
      <c r="E2310" s="41"/>
      <c r="F2310" s="41"/>
      <c r="G2310" s="40"/>
      <c r="H2310" s="40"/>
      <c r="I2310" s="40"/>
      <c r="J2310" s="40"/>
      <c r="K2310" s="40">
        <f t="shared" si="36"/>
        <v>1900</v>
      </c>
    </row>
    <row r="2311" spans="1:11" ht="18" customHeight="1" x14ac:dyDescent="0.25">
      <c r="A2311" s="42"/>
      <c r="B2311" s="42"/>
      <c r="C2311" s="42"/>
      <c r="D2311" s="42"/>
      <c r="E2311" s="43"/>
      <c r="F2311" s="43"/>
      <c r="G2311" s="42"/>
      <c r="H2311" s="42"/>
      <c r="I2311" s="42"/>
      <c r="J2311" s="42"/>
      <c r="K2311" s="42">
        <f t="shared" si="36"/>
        <v>1900</v>
      </c>
    </row>
    <row r="2312" spans="1:11" ht="18" customHeight="1" x14ac:dyDescent="0.25">
      <c r="A2312" s="40"/>
      <c r="B2312" s="40"/>
      <c r="C2312" s="40"/>
      <c r="D2312" s="40"/>
      <c r="E2312" s="41"/>
      <c r="F2312" s="41"/>
      <c r="G2312" s="40"/>
      <c r="H2312" s="40"/>
      <c r="I2312" s="40"/>
      <c r="J2312" s="40"/>
      <c r="K2312" s="40">
        <f t="shared" si="36"/>
        <v>1900</v>
      </c>
    </row>
    <row r="2313" spans="1:11" ht="18" customHeight="1" x14ac:dyDescent="0.25">
      <c r="A2313" s="42"/>
      <c r="B2313" s="42"/>
      <c r="C2313" s="42"/>
      <c r="D2313" s="42"/>
      <c r="E2313" s="43"/>
      <c r="F2313" s="43"/>
      <c r="G2313" s="42"/>
      <c r="H2313" s="42"/>
      <c r="I2313" s="42"/>
      <c r="J2313" s="42"/>
      <c r="K2313" s="42">
        <f t="shared" si="36"/>
        <v>1900</v>
      </c>
    </row>
    <row r="2314" spans="1:11" ht="18" customHeight="1" x14ac:dyDescent="0.25">
      <c r="A2314" s="40"/>
      <c r="B2314" s="40"/>
      <c r="C2314" s="40"/>
      <c r="D2314" s="40"/>
      <c r="E2314" s="41"/>
      <c r="F2314" s="41"/>
      <c r="G2314" s="40"/>
      <c r="H2314" s="40"/>
      <c r="I2314" s="40"/>
      <c r="J2314" s="40"/>
      <c r="K2314" s="40">
        <f t="shared" si="36"/>
        <v>1900</v>
      </c>
    </row>
    <row r="2315" spans="1:11" ht="18" customHeight="1" x14ac:dyDescent="0.25">
      <c r="A2315" s="42"/>
      <c r="B2315" s="42"/>
      <c r="C2315" s="42"/>
      <c r="D2315" s="42"/>
      <c r="E2315" s="43"/>
      <c r="F2315" s="43"/>
      <c r="G2315" s="42"/>
      <c r="H2315" s="42"/>
      <c r="I2315" s="42"/>
      <c r="J2315" s="42"/>
      <c r="K2315" s="42">
        <f t="shared" si="36"/>
        <v>1900</v>
      </c>
    </row>
    <row r="2316" spans="1:11" ht="18" customHeight="1" x14ac:dyDescent="0.25">
      <c r="A2316" s="40"/>
      <c r="B2316" s="40"/>
      <c r="C2316" s="40"/>
      <c r="D2316" s="40"/>
      <c r="E2316" s="41"/>
      <c r="F2316" s="41"/>
      <c r="G2316" s="40"/>
      <c r="H2316" s="40"/>
      <c r="I2316" s="40"/>
      <c r="J2316" s="40"/>
      <c r="K2316" s="40">
        <f t="shared" si="36"/>
        <v>1900</v>
      </c>
    </row>
    <row r="2317" spans="1:11" ht="18" customHeight="1" x14ac:dyDescent="0.25">
      <c r="A2317" s="42"/>
      <c r="B2317" s="42"/>
      <c r="C2317" s="42"/>
      <c r="D2317" s="42"/>
      <c r="E2317" s="43"/>
      <c r="F2317" s="43"/>
      <c r="G2317" s="42"/>
      <c r="H2317" s="42"/>
      <c r="I2317" s="42"/>
      <c r="J2317" s="42"/>
      <c r="K2317" s="42">
        <f t="shared" si="36"/>
        <v>1900</v>
      </c>
    </row>
    <row r="2318" spans="1:11" ht="18" customHeight="1" x14ac:dyDescent="0.25">
      <c r="A2318" s="40"/>
      <c r="B2318" s="40"/>
      <c r="C2318" s="40"/>
      <c r="D2318" s="40"/>
      <c r="E2318" s="41"/>
      <c r="F2318" s="41"/>
      <c r="G2318" s="40"/>
      <c r="H2318" s="40"/>
      <c r="I2318" s="40"/>
      <c r="J2318" s="40"/>
      <c r="K2318" s="40">
        <f t="shared" si="36"/>
        <v>1900</v>
      </c>
    </row>
    <row r="2319" spans="1:11" ht="18" customHeight="1" x14ac:dyDescent="0.25">
      <c r="A2319" s="42"/>
      <c r="B2319" s="42"/>
      <c r="C2319" s="42"/>
      <c r="D2319" s="42"/>
      <c r="E2319" s="43"/>
      <c r="F2319" s="43"/>
      <c r="G2319" s="42"/>
      <c r="H2319" s="42"/>
      <c r="I2319" s="42"/>
      <c r="J2319" s="42"/>
      <c r="K2319" s="42">
        <f t="shared" si="36"/>
        <v>1900</v>
      </c>
    </row>
    <row r="2320" spans="1:11" ht="18" customHeight="1" x14ac:dyDescent="0.25">
      <c r="A2320" s="40"/>
      <c r="B2320" s="40"/>
      <c r="C2320" s="40"/>
      <c r="D2320" s="40"/>
      <c r="E2320" s="41"/>
      <c r="F2320" s="41"/>
      <c r="G2320" s="40"/>
      <c r="H2320" s="40"/>
      <c r="I2320" s="40"/>
      <c r="J2320" s="40"/>
      <c r="K2320" s="40">
        <f t="shared" si="36"/>
        <v>1900</v>
      </c>
    </row>
    <row r="2321" spans="1:11" ht="18" customHeight="1" x14ac:dyDescent="0.25">
      <c r="A2321" s="42"/>
      <c r="B2321" s="42"/>
      <c r="C2321" s="42"/>
      <c r="D2321" s="42"/>
      <c r="E2321" s="43"/>
      <c r="F2321" s="43"/>
      <c r="G2321" s="42"/>
      <c r="H2321" s="42"/>
      <c r="I2321" s="42"/>
      <c r="J2321" s="42"/>
      <c r="K2321" s="42">
        <f t="shared" si="36"/>
        <v>1900</v>
      </c>
    </row>
    <row r="2322" spans="1:11" ht="18" customHeight="1" x14ac:dyDescent="0.25">
      <c r="A2322" s="40"/>
      <c r="B2322" s="40"/>
      <c r="C2322" s="40"/>
      <c r="D2322" s="40"/>
      <c r="E2322" s="41"/>
      <c r="F2322" s="41"/>
      <c r="G2322" s="40"/>
      <c r="H2322" s="40"/>
      <c r="I2322" s="40"/>
      <c r="J2322" s="40"/>
      <c r="K2322" s="40">
        <f t="shared" si="36"/>
        <v>1900</v>
      </c>
    </row>
    <row r="2323" spans="1:11" ht="18" customHeight="1" x14ac:dyDescent="0.25">
      <c r="A2323" s="42"/>
      <c r="B2323" s="42"/>
      <c r="C2323" s="42"/>
      <c r="D2323" s="42"/>
      <c r="E2323" s="43"/>
      <c r="F2323" s="43"/>
      <c r="G2323" s="42"/>
      <c r="H2323" s="42"/>
      <c r="I2323" s="42"/>
      <c r="J2323" s="42"/>
      <c r="K2323" s="42">
        <f t="shared" si="36"/>
        <v>1900</v>
      </c>
    </row>
    <row r="2324" spans="1:11" ht="18" customHeight="1" x14ac:dyDescent="0.25">
      <c r="A2324" s="40"/>
      <c r="B2324" s="40"/>
      <c r="C2324" s="40"/>
      <c r="D2324" s="40"/>
      <c r="E2324" s="41"/>
      <c r="F2324" s="41"/>
      <c r="G2324" s="40"/>
      <c r="H2324" s="40"/>
      <c r="I2324" s="40"/>
      <c r="J2324" s="40"/>
      <c r="K2324" s="40">
        <f t="shared" si="36"/>
        <v>1900</v>
      </c>
    </row>
    <row r="2325" spans="1:11" ht="18" customHeight="1" x14ac:dyDescent="0.25">
      <c r="A2325" s="42"/>
      <c r="B2325" s="42"/>
      <c r="C2325" s="42"/>
      <c r="D2325" s="42"/>
      <c r="E2325" s="43"/>
      <c r="F2325" s="43"/>
      <c r="G2325" s="42"/>
      <c r="H2325" s="42"/>
      <c r="I2325" s="42"/>
      <c r="J2325" s="42"/>
      <c r="K2325" s="42">
        <f t="shared" si="36"/>
        <v>1900</v>
      </c>
    </row>
    <row r="2326" spans="1:11" ht="18" customHeight="1" x14ac:dyDescent="0.25">
      <c r="A2326" s="40"/>
      <c r="B2326" s="40"/>
      <c r="C2326" s="40"/>
      <c r="D2326" s="40"/>
      <c r="E2326" s="41"/>
      <c r="F2326" s="41"/>
      <c r="G2326" s="40"/>
      <c r="H2326" s="40"/>
      <c r="I2326" s="40"/>
      <c r="J2326" s="40"/>
      <c r="K2326" s="40">
        <f t="shared" si="36"/>
        <v>1900</v>
      </c>
    </row>
    <row r="2327" spans="1:11" ht="18" customHeight="1" x14ac:dyDescent="0.25">
      <c r="A2327" s="42"/>
      <c r="B2327" s="42"/>
      <c r="C2327" s="42"/>
      <c r="D2327" s="42"/>
      <c r="E2327" s="43"/>
      <c r="F2327" s="43"/>
      <c r="G2327" s="42"/>
      <c r="H2327" s="42"/>
      <c r="I2327" s="42"/>
      <c r="J2327" s="42"/>
      <c r="K2327" s="42">
        <f t="shared" si="36"/>
        <v>1900</v>
      </c>
    </row>
    <row r="2328" spans="1:11" ht="18" customHeight="1" x14ac:dyDescent="0.25">
      <c r="A2328" s="40"/>
      <c r="B2328" s="40"/>
      <c r="C2328" s="40"/>
      <c r="D2328" s="40"/>
      <c r="E2328" s="41"/>
      <c r="F2328" s="41"/>
      <c r="G2328" s="40"/>
      <c r="H2328" s="40"/>
      <c r="I2328" s="40"/>
      <c r="J2328" s="40"/>
      <c r="K2328" s="40">
        <f t="shared" si="36"/>
        <v>1900</v>
      </c>
    </row>
    <row r="2329" spans="1:11" ht="18" customHeight="1" x14ac:dyDescent="0.25">
      <c r="A2329" s="42"/>
      <c r="B2329" s="42"/>
      <c r="C2329" s="42"/>
      <c r="D2329" s="42"/>
      <c r="E2329" s="43"/>
      <c r="F2329" s="43"/>
      <c r="G2329" s="42"/>
      <c r="H2329" s="42"/>
      <c r="I2329" s="42"/>
      <c r="J2329" s="42"/>
      <c r="K2329" s="42">
        <f t="shared" si="36"/>
        <v>1900</v>
      </c>
    </row>
    <row r="2330" spans="1:11" ht="18" customHeight="1" x14ac:dyDescent="0.25">
      <c r="A2330" s="40"/>
      <c r="B2330" s="40"/>
      <c r="C2330" s="40"/>
      <c r="D2330" s="40"/>
      <c r="E2330" s="41"/>
      <c r="F2330" s="41"/>
      <c r="G2330" s="40"/>
      <c r="H2330" s="40"/>
      <c r="I2330" s="40"/>
      <c r="J2330" s="40"/>
      <c r="K2330" s="40">
        <f t="shared" si="36"/>
        <v>1900</v>
      </c>
    </row>
    <row r="2331" spans="1:11" ht="18" customHeight="1" x14ac:dyDescent="0.25">
      <c r="A2331" s="42"/>
      <c r="B2331" s="42"/>
      <c r="C2331" s="42"/>
      <c r="D2331" s="42"/>
      <c r="E2331" s="43"/>
      <c r="F2331" s="43"/>
      <c r="G2331" s="42"/>
      <c r="H2331" s="42"/>
      <c r="I2331" s="42"/>
      <c r="J2331" s="42"/>
      <c r="K2331" s="42">
        <f t="shared" si="36"/>
        <v>1900</v>
      </c>
    </row>
    <row r="2332" spans="1:11" ht="18" customHeight="1" x14ac:dyDescent="0.25">
      <c r="A2332" s="40"/>
      <c r="B2332" s="40"/>
      <c r="C2332" s="40"/>
      <c r="D2332" s="40"/>
      <c r="E2332" s="41"/>
      <c r="F2332" s="41"/>
      <c r="G2332" s="40"/>
      <c r="H2332" s="40"/>
      <c r="I2332" s="40"/>
      <c r="J2332" s="40"/>
      <c r="K2332" s="40">
        <f t="shared" si="36"/>
        <v>1900</v>
      </c>
    </row>
    <row r="2333" spans="1:11" ht="18" customHeight="1" x14ac:dyDescent="0.25">
      <c r="A2333" s="42"/>
      <c r="B2333" s="42"/>
      <c r="C2333" s="42"/>
      <c r="D2333" s="42"/>
      <c r="E2333" s="43"/>
      <c r="F2333" s="43"/>
      <c r="G2333" s="42"/>
      <c r="H2333" s="42"/>
      <c r="I2333" s="42"/>
      <c r="J2333" s="42"/>
      <c r="K2333" s="42">
        <f t="shared" si="36"/>
        <v>1900</v>
      </c>
    </row>
    <row r="2334" spans="1:11" ht="18" customHeight="1" x14ac:dyDescent="0.25">
      <c r="A2334" s="40"/>
      <c r="B2334" s="40"/>
      <c r="C2334" s="40"/>
      <c r="D2334" s="40"/>
      <c r="E2334" s="41"/>
      <c r="F2334" s="41"/>
      <c r="G2334" s="40"/>
      <c r="H2334" s="40"/>
      <c r="I2334" s="40"/>
      <c r="J2334" s="40"/>
      <c r="K2334" s="40">
        <f t="shared" si="36"/>
        <v>1900</v>
      </c>
    </row>
    <row r="2335" spans="1:11" ht="18" customHeight="1" x14ac:dyDescent="0.25">
      <c r="A2335" s="42"/>
      <c r="B2335" s="42"/>
      <c r="C2335" s="42"/>
      <c r="D2335" s="42"/>
      <c r="E2335" s="43"/>
      <c r="F2335" s="43"/>
      <c r="G2335" s="42"/>
      <c r="H2335" s="42"/>
      <c r="I2335" s="42"/>
      <c r="J2335" s="42"/>
      <c r="K2335" s="42">
        <f t="shared" si="36"/>
        <v>1900</v>
      </c>
    </row>
    <row r="2336" spans="1:11" ht="18" customHeight="1" x14ac:dyDescent="0.25">
      <c r="A2336" s="40"/>
      <c r="B2336" s="40"/>
      <c r="C2336" s="40"/>
      <c r="D2336" s="40"/>
      <c r="E2336" s="41"/>
      <c r="F2336" s="41"/>
      <c r="G2336" s="40"/>
      <c r="H2336" s="40"/>
      <c r="I2336" s="40"/>
      <c r="J2336" s="40"/>
      <c r="K2336" s="40">
        <f t="shared" si="36"/>
        <v>1900</v>
      </c>
    </row>
    <row r="2337" spans="1:11" ht="18" customHeight="1" x14ac:dyDescent="0.25">
      <c r="A2337" s="42"/>
      <c r="B2337" s="42"/>
      <c r="C2337" s="42"/>
      <c r="D2337" s="42"/>
      <c r="E2337" s="43"/>
      <c r="F2337" s="43"/>
      <c r="G2337" s="42"/>
      <c r="H2337" s="42"/>
      <c r="I2337" s="42"/>
      <c r="J2337" s="42"/>
      <c r="K2337" s="42">
        <f t="shared" si="36"/>
        <v>1900</v>
      </c>
    </row>
    <row r="2338" spans="1:11" ht="18" customHeight="1" x14ac:dyDescent="0.25">
      <c r="A2338" s="40"/>
      <c r="B2338" s="40"/>
      <c r="C2338" s="40"/>
      <c r="D2338" s="40"/>
      <c r="E2338" s="41"/>
      <c r="F2338" s="41"/>
      <c r="G2338" s="40"/>
      <c r="H2338" s="40"/>
      <c r="I2338" s="40"/>
      <c r="J2338" s="40"/>
      <c r="K2338" s="40">
        <f t="shared" si="36"/>
        <v>1900</v>
      </c>
    </row>
    <row r="2339" spans="1:11" ht="18" customHeight="1" x14ac:dyDescent="0.25">
      <c r="A2339" s="42"/>
      <c r="B2339" s="42"/>
      <c r="C2339" s="42"/>
      <c r="D2339" s="42"/>
      <c r="E2339" s="43"/>
      <c r="F2339" s="43"/>
      <c r="G2339" s="42"/>
      <c r="H2339" s="42"/>
      <c r="I2339" s="42"/>
      <c r="J2339" s="42"/>
      <c r="K2339" s="42">
        <f t="shared" si="36"/>
        <v>1900</v>
      </c>
    </row>
    <row r="2340" spans="1:11" ht="18" customHeight="1" x14ac:dyDescent="0.25">
      <c r="A2340" s="40"/>
      <c r="B2340" s="40"/>
      <c r="C2340" s="40"/>
      <c r="D2340" s="40"/>
      <c r="E2340" s="41"/>
      <c r="F2340" s="41"/>
      <c r="G2340" s="40"/>
      <c r="H2340" s="40"/>
      <c r="I2340" s="40"/>
      <c r="J2340" s="40"/>
      <c r="K2340" s="40">
        <f t="shared" si="36"/>
        <v>1900</v>
      </c>
    </row>
    <row r="2341" spans="1:11" ht="18" customHeight="1" x14ac:dyDescent="0.25">
      <c r="A2341" s="42"/>
      <c r="B2341" s="42"/>
      <c r="C2341" s="42"/>
      <c r="D2341" s="42"/>
      <c r="E2341" s="43"/>
      <c r="F2341" s="43"/>
      <c r="G2341" s="42"/>
      <c r="H2341" s="42"/>
      <c r="I2341" s="42"/>
      <c r="J2341" s="42"/>
      <c r="K2341" s="42">
        <f t="shared" si="36"/>
        <v>1900</v>
      </c>
    </row>
    <row r="2342" spans="1:11" ht="18" customHeight="1" x14ac:dyDescent="0.25">
      <c r="A2342" s="40"/>
      <c r="B2342" s="40"/>
      <c r="C2342" s="40"/>
      <c r="D2342" s="40"/>
      <c r="E2342" s="41"/>
      <c r="F2342" s="41"/>
      <c r="G2342" s="40"/>
      <c r="H2342" s="40"/>
      <c r="I2342" s="40"/>
      <c r="J2342" s="40"/>
      <c r="K2342" s="40">
        <f t="shared" si="36"/>
        <v>1900</v>
      </c>
    </row>
    <row r="2343" spans="1:11" ht="18" customHeight="1" x14ac:dyDescent="0.25">
      <c r="A2343" s="42"/>
      <c r="B2343" s="42"/>
      <c r="C2343" s="42"/>
      <c r="D2343" s="42"/>
      <c r="E2343" s="43"/>
      <c r="F2343" s="43"/>
      <c r="G2343" s="42"/>
      <c r="H2343" s="42"/>
      <c r="I2343" s="42"/>
      <c r="J2343" s="42"/>
      <c r="K2343" s="42">
        <f t="shared" si="36"/>
        <v>1900</v>
      </c>
    </row>
    <row r="2344" spans="1:11" ht="18" customHeight="1" x14ac:dyDescent="0.25">
      <c r="A2344" s="40"/>
      <c r="B2344" s="40"/>
      <c r="C2344" s="40"/>
      <c r="D2344" s="40"/>
      <c r="E2344" s="41"/>
      <c r="F2344" s="41"/>
      <c r="G2344" s="40"/>
      <c r="H2344" s="40"/>
      <c r="I2344" s="40"/>
      <c r="J2344" s="40"/>
      <c r="K2344" s="40">
        <f t="shared" si="36"/>
        <v>1900</v>
      </c>
    </row>
    <row r="2345" spans="1:11" ht="18" customHeight="1" x14ac:dyDescent="0.25">
      <c r="A2345" s="42"/>
      <c r="B2345" s="42"/>
      <c r="C2345" s="42"/>
      <c r="D2345" s="42"/>
      <c r="E2345" s="43"/>
      <c r="F2345" s="43"/>
      <c r="G2345" s="42"/>
      <c r="H2345" s="42"/>
      <c r="I2345" s="42"/>
      <c r="J2345" s="42"/>
      <c r="K2345" s="42">
        <f t="shared" si="36"/>
        <v>1900</v>
      </c>
    </row>
    <row r="2346" spans="1:11" ht="18" customHeight="1" x14ac:dyDescent="0.25">
      <c r="A2346" s="40"/>
      <c r="B2346" s="40"/>
      <c r="C2346" s="40"/>
      <c r="D2346" s="40"/>
      <c r="E2346" s="41"/>
      <c r="F2346" s="41"/>
      <c r="G2346" s="40"/>
      <c r="H2346" s="40"/>
      <c r="I2346" s="40"/>
      <c r="J2346" s="40"/>
      <c r="K2346" s="40">
        <f t="shared" si="36"/>
        <v>1900</v>
      </c>
    </row>
    <row r="2347" spans="1:11" ht="18" customHeight="1" x14ac:dyDescent="0.25">
      <c r="A2347" s="42"/>
      <c r="B2347" s="42"/>
      <c r="C2347" s="42"/>
      <c r="D2347" s="42"/>
      <c r="E2347" s="43"/>
      <c r="F2347" s="43"/>
      <c r="G2347" s="42"/>
      <c r="H2347" s="42"/>
      <c r="I2347" s="42"/>
      <c r="J2347" s="42"/>
      <c r="K2347" s="42">
        <f t="shared" si="36"/>
        <v>1900</v>
      </c>
    </row>
    <row r="2348" spans="1:11" ht="18" customHeight="1" x14ac:dyDescent="0.25">
      <c r="A2348" s="40"/>
      <c r="B2348" s="40"/>
      <c r="C2348" s="40"/>
      <c r="D2348" s="40"/>
      <c r="E2348" s="41"/>
      <c r="F2348" s="41"/>
      <c r="G2348" s="40"/>
      <c r="H2348" s="40"/>
      <c r="I2348" s="40"/>
      <c r="J2348" s="40"/>
      <c r="K2348" s="40">
        <f t="shared" si="36"/>
        <v>1900</v>
      </c>
    </row>
    <row r="2349" spans="1:11" ht="18" customHeight="1" x14ac:dyDescent="0.25">
      <c r="A2349" s="42"/>
      <c r="B2349" s="42"/>
      <c r="C2349" s="42"/>
      <c r="D2349" s="42"/>
      <c r="E2349" s="43"/>
      <c r="F2349" s="43"/>
      <c r="G2349" s="42"/>
      <c r="H2349" s="42"/>
      <c r="I2349" s="42"/>
      <c r="J2349" s="42"/>
      <c r="K2349" s="42">
        <f t="shared" si="36"/>
        <v>1900</v>
      </c>
    </row>
    <row r="2350" spans="1:11" ht="18" customHeight="1" x14ac:dyDescent="0.25">
      <c r="A2350" s="40"/>
      <c r="B2350" s="40"/>
      <c r="C2350" s="40"/>
      <c r="D2350" s="40"/>
      <c r="E2350" s="41"/>
      <c r="F2350" s="41"/>
      <c r="G2350" s="40"/>
      <c r="H2350" s="40"/>
      <c r="I2350" s="40"/>
      <c r="J2350" s="40"/>
      <c r="K2350" s="40">
        <f t="shared" si="36"/>
        <v>1900</v>
      </c>
    </row>
    <row r="2351" spans="1:11" ht="18" customHeight="1" x14ac:dyDescent="0.25">
      <c r="A2351" s="42"/>
      <c r="B2351" s="42"/>
      <c r="C2351" s="42"/>
      <c r="D2351" s="42"/>
      <c r="E2351" s="43"/>
      <c r="F2351" s="43"/>
      <c r="G2351" s="42"/>
      <c r="H2351" s="42"/>
      <c r="I2351" s="42"/>
      <c r="J2351" s="42"/>
      <c r="K2351" s="42">
        <f t="shared" si="36"/>
        <v>1900</v>
      </c>
    </row>
    <row r="2352" spans="1:11" ht="18" customHeight="1" x14ac:dyDescent="0.25">
      <c r="A2352" s="40"/>
      <c r="B2352" s="40"/>
      <c r="C2352" s="40"/>
      <c r="D2352" s="40"/>
      <c r="E2352" s="41"/>
      <c r="F2352" s="41"/>
      <c r="G2352" s="40"/>
      <c r="H2352" s="40"/>
      <c r="I2352" s="40"/>
      <c r="J2352" s="40"/>
      <c r="K2352" s="40">
        <f t="shared" si="36"/>
        <v>1900</v>
      </c>
    </row>
    <row r="2353" spans="1:11" ht="18" customHeight="1" x14ac:dyDescent="0.25">
      <c r="A2353" s="42"/>
      <c r="B2353" s="42"/>
      <c r="C2353" s="42"/>
      <c r="D2353" s="42"/>
      <c r="E2353" s="43"/>
      <c r="F2353" s="43"/>
      <c r="G2353" s="42"/>
      <c r="H2353" s="42"/>
      <c r="I2353" s="42"/>
      <c r="J2353" s="42"/>
      <c r="K2353" s="42">
        <f t="shared" si="36"/>
        <v>1900</v>
      </c>
    </row>
    <row r="2354" spans="1:11" ht="18" customHeight="1" x14ac:dyDescent="0.25">
      <c r="A2354" s="40"/>
      <c r="B2354" s="40"/>
      <c r="C2354" s="40"/>
      <c r="D2354" s="40"/>
      <c r="E2354" s="41"/>
      <c r="F2354" s="41"/>
      <c r="G2354" s="40"/>
      <c r="H2354" s="40"/>
      <c r="I2354" s="40"/>
      <c r="J2354" s="40"/>
      <c r="K2354" s="40">
        <f t="shared" si="36"/>
        <v>1900</v>
      </c>
    </row>
    <row r="2355" spans="1:11" ht="18" customHeight="1" x14ac:dyDescent="0.25">
      <c r="A2355" s="42"/>
      <c r="B2355" s="42"/>
      <c r="C2355" s="42"/>
      <c r="D2355" s="42"/>
      <c r="E2355" s="43"/>
      <c r="F2355" s="43"/>
      <c r="G2355" s="42"/>
      <c r="H2355" s="42"/>
      <c r="I2355" s="42"/>
      <c r="J2355" s="42"/>
      <c r="K2355" s="42">
        <f t="shared" si="36"/>
        <v>1900</v>
      </c>
    </row>
    <row r="2356" spans="1:11" ht="18" customHeight="1" x14ac:dyDescent="0.25">
      <c r="A2356" s="40"/>
      <c r="B2356" s="40"/>
      <c r="C2356" s="40"/>
      <c r="D2356" s="40"/>
      <c r="E2356" s="41"/>
      <c r="F2356" s="41"/>
      <c r="G2356" s="40"/>
      <c r="H2356" s="40"/>
      <c r="I2356" s="40"/>
      <c r="J2356" s="40"/>
      <c r="K2356" s="40">
        <f t="shared" si="36"/>
        <v>1900</v>
      </c>
    </row>
    <row r="2357" spans="1:11" ht="18" customHeight="1" x14ac:dyDescent="0.25">
      <c r="A2357" s="42"/>
      <c r="B2357" s="42"/>
      <c r="C2357" s="42"/>
      <c r="D2357" s="42"/>
      <c r="E2357" s="43"/>
      <c r="F2357" s="43"/>
      <c r="G2357" s="42"/>
      <c r="H2357" s="42"/>
      <c r="I2357" s="42"/>
      <c r="J2357" s="42"/>
      <c r="K2357" s="42">
        <f t="shared" si="36"/>
        <v>1900</v>
      </c>
    </row>
    <row r="2358" spans="1:11" ht="18" customHeight="1" x14ac:dyDescent="0.25">
      <c r="A2358" s="40"/>
      <c r="B2358" s="40"/>
      <c r="C2358" s="40"/>
      <c r="D2358" s="40"/>
      <c r="E2358" s="41"/>
      <c r="F2358" s="41"/>
      <c r="G2358" s="40"/>
      <c r="H2358" s="40"/>
      <c r="I2358" s="40"/>
      <c r="J2358" s="40"/>
      <c r="K2358" s="40">
        <f t="shared" si="36"/>
        <v>1900</v>
      </c>
    </row>
    <row r="2359" spans="1:11" ht="18" customHeight="1" x14ac:dyDescent="0.25">
      <c r="A2359" s="42"/>
      <c r="B2359" s="42"/>
      <c r="C2359" s="42"/>
      <c r="D2359" s="42"/>
      <c r="E2359" s="43"/>
      <c r="F2359" s="43"/>
      <c r="G2359" s="42"/>
      <c r="H2359" s="42"/>
      <c r="I2359" s="42"/>
      <c r="J2359" s="42"/>
      <c r="K2359" s="42">
        <f t="shared" si="36"/>
        <v>1900</v>
      </c>
    </row>
    <row r="2360" spans="1:11" ht="18" customHeight="1" x14ac:dyDescent="0.25">
      <c r="A2360" s="40"/>
      <c r="B2360" s="40"/>
      <c r="C2360" s="40"/>
      <c r="D2360" s="40"/>
      <c r="E2360" s="41"/>
      <c r="F2360" s="41"/>
      <c r="G2360" s="40"/>
      <c r="H2360" s="40"/>
      <c r="I2360" s="40"/>
      <c r="J2360" s="40"/>
      <c r="K2360" s="40">
        <f t="shared" si="36"/>
        <v>1900</v>
      </c>
    </row>
    <row r="2361" spans="1:11" ht="18" customHeight="1" x14ac:dyDescent="0.25">
      <c r="A2361" s="42"/>
      <c r="B2361" s="42"/>
      <c r="C2361" s="42"/>
      <c r="D2361" s="42"/>
      <c r="E2361" s="43"/>
      <c r="F2361" s="43"/>
      <c r="G2361" s="42"/>
      <c r="H2361" s="42"/>
      <c r="I2361" s="42"/>
      <c r="J2361" s="42"/>
      <c r="K2361" s="42">
        <f t="shared" si="36"/>
        <v>1900</v>
      </c>
    </row>
    <row r="2362" spans="1:11" ht="18" customHeight="1" x14ac:dyDescent="0.25">
      <c r="A2362" s="40"/>
      <c r="B2362" s="40"/>
      <c r="C2362" s="40"/>
      <c r="D2362" s="40"/>
      <c r="E2362" s="41"/>
      <c r="F2362" s="41"/>
      <c r="G2362" s="40"/>
      <c r="H2362" s="40"/>
      <c r="I2362" s="40"/>
      <c r="J2362" s="40"/>
      <c r="K2362" s="40">
        <f t="shared" si="36"/>
        <v>1900</v>
      </c>
    </row>
    <row r="2363" spans="1:11" ht="18" customHeight="1" x14ac:dyDescent="0.25">
      <c r="A2363" s="42"/>
      <c r="B2363" s="42"/>
      <c r="C2363" s="42"/>
      <c r="D2363" s="42"/>
      <c r="E2363" s="43"/>
      <c r="F2363" s="43"/>
      <c r="G2363" s="42"/>
      <c r="H2363" s="42"/>
      <c r="I2363" s="42"/>
      <c r="J2363" s="42"/>
      <c r="K2363" s="42">
        <f t="shared" si="36"/>
        <v>1900</v>
      </c>
    </row>
    <row r="2364" spans="1:11" ht="18" customHeight="1" x14ac:dyDescent="0.25">
      <c r="A2364" s="40"/>
      <c r="B2364" s="40"/>
      <c r="C2364" s="40"/>
      <c r="D2364" s="40"/>
      <c r="E2364" s="41"/>
      <c r="F2364" s="41"/>
      <c r="G2364" s="40"/>
      <c r="H2364" s="40"/>
      <c r="I2364" s="40"/>
      <c r="J2364" s="40"/>
      <c r="K2364" s="40">
        <f t="shared" si="36"/>
        <v>1900</v>
      </c>
    </row>
    <row r="2365" spans="1:11" ht="18" customHeight="1" x14ac:dyDescent="0.25">
      <c r="A2365" s="42"/>
      <c r="B2365" s="42"/>
      <c r="C2365" s="42"/>
      <c r="D2365" s="42"/>
      <c r="E2365" s="43"/>
      <c r="F2365" s="43"/>
      <c r="G2365" s="42"/>
      <c r="H2365" s="42"/>
      <c r="I2365" s="42"/>
      <c r="J2365" s="42"/>
      <c r="K2365" s="42">
        <f t="shared" si="36"/>
        <v>1900</v>
      </c>
    </row>
    <row r="2366" spans="1:11" ht="18" customHeight="1" x14ac:dyDescent="0.25">
      <c r="A2366" s="40"/>
      <c r="B2366" s="40"/>
      <c r="C2366" s="40"/>
      <c r="D2366" s="40"/>
      <c r="E2366" s="41"/>
      <c r="F2366" s="41"/>
      <c r="G2366" s="40"/>
      <c r="H2366" s="40"/>
      <c r="I2366" s="40"/>
      <c r="J2366" s="40"/>
      <c r="K2366" s="40">
        <f t="shared" si="36"/>
        <v>1900</v>
      </c>
    </row>
    <row r="2367" spans="1:11" ht="18" customHeight="1" x14ac:dyDescent="0.25">
      <c r="A2367" s="42"/>
      <c r="B2367" s="42"/>
      <c r="C2367" s="42"/>
      <c r="D2367" s="42"/>
      <c r="E2367" s="43"/>
      <c r="F2367" s="43"/>
      <c r="G2367" s="42"/>
      <c r="H2367" s="42"/>
      <c r="I2367" s="42"/>
      <c r="J2367" s="42"/>
      <c r="K2367" s="42">
        <f t="shared" si="36"/>
        <v>1900</v>
      </c>
    </row>
    <row r="2368" spans="1:11" ht="18" customHeight="1" x14ac:dyDescent="0.25">
      <c r="A2368" s="40"/>
      <c r="B2368" s="40"/>
      <c r="C2368" s="40"/>
      <c r="D2368" s="40"/>
      <c r="E2368" s="41"/>
      <c r="F2368" s="41"/>
      <c r="G2368" s="40"/>
      <c r="H2368" s="40"/>
      <c r="I2368" s="40"/>
      <c r="J2368" s="40"/>
      <c r="K2368" s="40">
        <f t="shared" si="36"/>
        <v>1900</v>
      </c>
    </row>
    <row r="2369" spans="1:11" ht="18" customHeight="1" x14ac:dyDescent="0.25">
      <c r="A2369" s="42"/>
      <c r="B2369" s="42"/>
      <c r="C2369" s="42"/>
      <c r="D2369" s="42"/>
      <c r="E2369" s="43"/>
      <c r="F2369" s="43"/>
      <c r="G2369" s="42"/>
      <c r="H2369" s="42"/>
      <c r="I2369" s="42"/>
      <c r="J2369" s="42"/>
      <c r="K2369" s="42">
        <f t="shared" si="36"/>
        <v>1900</v>
      </c>
    </row>
    <row r="2370" spans="1:11" ht="18" customHeight="1" x14ac:dyDescent="0.25">
      <c r="A2370" s="40"/>
      <c r="B2370" s="40"/>
      <c r="C2370" s="40"/>
      <c r="D2370" s="40"/>
      <c r="E2370" s="41"/>
      <c r="F2370" s="41"/>
      <c r="G2370" s="40"/>
      <c r="H2370" s="40"/>
      <c r="I2370" s="40"/>
      <c r="J2370" s="40"/>
      <c r="K2370" s="40">
        <f t="shared" si="36"/>
        <v>1900</v>
      </c>
    </row>
    <row r="2371" spans="1:11" ht="18" customHeight="1" x14ac:dyDescent="0.25">
      <c r="A2371" s="42"/>
      <c r="B2371" s="42"/>
      <c r="C2371" s="42"/>
      <c r="D2371" s="42"/>
      <c r="E2371" s="43"/>
      <c r="F2371" s="43"/>
      <c r="G2371" s="42"/>
      <c r="H2371" s="42"/>
      <c r="I2371" s="42"/>
      <c r="J2371" s="42"/>
      <c r="K2371" s="42">
        <f t="shared" si="36"/>
        <v>1900</v>
      </c>
    </row>
    <row r="2372" spans="1:11" ht="18" customHeight="1" x14ac:dyDescent="0.25">
      <c r="A2372" s="40"/>
      <c r="B2372" s="40"/>
      <c r="C2372" s="40"/>
      <c r="D2372" s="40"/>
      <c r="E2372" s="41"/>
      <c r="F2372" s="41"/>
      <c r="G2372" s="40"/>
      <c r="H2372" s="40"/>
      <c r="I2372" s="40"/>
      <c r="J2372" s="40"/>
      <c r="K2372" s="40">
        <f t="shared" ref="K2372:K2435" si="37">IFERROR(YEAR(D2372),"")</f>
        <v>1900</v>
      </c>
    </row>
    <row r="2373" spans="1:11" ht="18" customHeight="1" x14ac:dyDescent="0.25">
      <c r="A2373" s="42"/>
      <c r="B2373" s="42"/>
      <c r="C2373" s="42"/>
      <c r="D2373" s="42"/>
      <c r="E2373" s="43"/>
      <c r="F2373" s="43"/>
      <c r="G2373" s="42"/>
      <c r="H2373" s="42"/>
      <c r="I2373" s="42"/>
      <c r="J2373" s="42"/>
      <c r="K2373" s="42">
        <f t="shared" si="37"/>
        <v>1900</v>
      </c>
    </row>
    <row r="2374" spans="1:11" ht="18" customHeight="1" x14ac:dyDescent="0.25">
      <c r="A2374" s="40"/>
      <c r="B2374" s="40"/>
      <c r="C2374" s="40"/>
      <c r="D2374" s="40"/>
      <c r="E2374" s="41"/>
      <c r="F2374" s="41"/>
      <c r="G2374" s="40"/>
      <c r="H2374" s="40"/>
      <c r="I2374" s="40"/>
      <c r="J2374" s="40"/>
      <c r="K2374" s="40">
        <f t="shared" si="37"/>
        <v>1900</v>
      </c>
    </row>
    <row r="2375" spans="1:11" ht="18" customHeight="1" x14ac:dyDescent="0.25">
      <c r="A2375" s="42"/>
      <c r="B2375" s="42"/>
      <c r="C2375" s="42"/>
      <c r="D2375" s="42"/>
      <c r="E2375" s="43"/>
      <c r="F2375" s="43"/>
      <c r="G2375" s="42"/>
      <c r="H2375" s="42"/>
      <c r="I2375" s="42"/>
      <c r="J2375" s="42"/>
      <c r="K2375" s="42">
        <f t="shared" si="37"/>
        <v>1900</v>
      </c>
    </row>
    <row r="2376" spans="1:11" ht="18" customHeight="1" x14ac:dyDescent="0.25">
      <c r="A2376" s="40"/>
      <c r="B2376" s="40"/>
      <c r="C2376" s="40"/>
      <c r="D2376" s="40"/>
      <c r="E2376" s="41"/>
      <c r="F2376" s="41"/>
      <c r="G2376" s="40"/>
      <c r="H2376" s="40"/>
      <c r="I2376" s="40"/>
      <c r="J2376" s="40"/>
      <c r="K2376" s="40">
        <f t="shared" si="37"/>
        <v>1900</v>
      </c>
    </row>
    <row r="2377" spans="1:11" ht="18" customHeight="1" x14ac:dyDescent="0.25">
      <c r="A2377" s="42"/>
      <c r="B2377" s="42"/>
      <c r="C2377" s="42"/>
      <c r="D2377" s="42"/>
      <c r="E2377" s="43"/>
      <c r="F2377" s="43"/>
      <c r="G2377" s="42"/>
      <c r="H2377" s="42"/>
      <c r="I2377" s="42"/>
      <c r="J2377" s="42"/>
      <c r="K2377" s="42">
        <f t="shared" si="37"/>
        <v>1900</v>
      </c>
    </row>
    <row r="2378" spans="1:11" ht="18" customHeight="1" x14ac:dyDescent="0.25">
      <c r="A2378" s="40"/>
      <c r="B2378" s="40"/>
      <c r="C2378" s="40"/>
      <c r="D2378" s="40"/>
      <c r="E2378" s="41"/>
      <c r="F2378" s="41"/>
      <c r="G2378" s="40"/>
      <c r="H2378" s="40"/>
      <c r="I2378" s="40"/>
      <c r="J2378" s="40"/>
      <c r="K2378" s="40">
        <f t="shared" si="37"/>
        <v>1900</v>
      </c>
    </row>
    <row r="2379" spans="1:11" ht="18" customHeight="1" x14ac:dyDescent="0.25">
      <c r="A2379" s="42"/>
      <c r="B2379" s="42"/>
      <c r="C2379" s="42"/>
      <c r="D2379" s="42"/>
      <c r="E2379" s="43"/>
      <c r="F2379" s="43"/>
      <c r="G2379" s="42"/>
      <c r="H2379" s="42"/>
      <c r="I2379" s="42"/>
      <c r="J2379" s="42"/>
      <c r="K2379" s="42">
        <f t="shared" si="37"/>
        <v>1900</v>
      </c>
    </row>
    <row r="2380" spans="1:11" ht="18" customHeight="1" x14ac:dyDescent="0.25">
      <c r="A2380" s="40"/>
      <c r="B2380" s="40"/>
      <c r="C2380" s="40"/>
      <c r="D2380" s="40"/>
      <c r="E2380" s="41"/>
      <c r="F2380" s="41"/>
      <c r="G2380" s="40"/>
      <c r="H2380" s="40"/>
      <c r="I2380" s="40"/>
      <c r="J2380" s="40"/>
      <c r="K2380" s="40">
        <f t="shared" si="37"/>
        <v>1900</v>
      </c>
    </row>
    <row r="2381" spans="1:11" ht="18" customHeight="1" x14ac:dyDescent="0.25">
      <c r="A2381" s="42"/>
      <c r="B2381" s="42"/>
      <c r="C2381" s="42"/>
      <c r="D2381" s="42"/>
      <c r="E2381" s="43"/>
      <c r="F2381" s="43"/>
      <c r="G2381" s="42"/>
      <c r="H2381" s="42"/>
      <c r="I2381" s="42"/>
      <c r="J2381" s="42"/>
      <c r="K2381" s="42">
        <f t="shared" si="37"/>
        <v>1900</v>
      </c>
    </row>
    <row r="2382" spans="1:11" ht="18" customHeight="1" x14ac:dyDescent="0.25">
      <c r="A2382" s="40"/>
      <c r="B2382" s="40"/>
      <c r="C2382" s="40"/>
      <c r="D2382" s="40"/>
      <c r="E2382" s="41"/>
      <c r="F2382" s="41"/>
      <c r="G2382" s="40"/>
      <c r="H2382" s="40"/>
      <c r="I2382" s="40"/>
      <c r="J2382" s="40"/>
      <c r="K2382" s="40">
        <f t="shared" si="37"/>
        <v>1900</v>
      </c>
    </row>
    <row r="2383" spans="1:11" ht="18" customHeight="1" x14ac:dyDescent="0.25">
      <c r="A2383" s="42"/>
      <c r="B2383" s="42"/>
      <c r="C2383" s="42"/>
      <c r="D2383" s="42"/>
      <c r="E2383" s="43"/>
      <c r="F2383" s="43"/>
      <c r="G2383" s="42"/>
      <c r="H2383" s="42"/>
      <c r="I2383" s="42"/>
      <c r="J2383" s="42"/>
      <c r="K2383" s="42">
        <f t="shared" si="37"/>
        <v>1900</v>
      </c>
    </row>
    <row r="2384" spans="1:11" ht="18" customHeight="1" x14ac:dyDescent="0.25">
      <c r="A2384" s="40"/>
      <c r="B2384" s="40"/>
      <c r="C2384" s="40"/>
      <c r="D2384" s="40"/>
      <c r="E2384" s="41"/>
      <c r="F2384" s="41"/>
      <c r="G2384" s="40"/>
      <c r="H2384" s="40"/>
      <c r="I2384" s="40"/>
      <c r="J2384" s="40"/>
      <c r="K2384" s="40">
        <f t="shared" si="37"/>
        <v>1900</v>
      </c>
    </row>
    <row r="2385" spans="1:11" ht="18" customHeight="1" x14ac:dyDescent="0.25">
      <c r="A2385" s="42"/>
      <c r="B2385" s="42"/>
      <c r="C2385" s="42"/>
      <c r="D2385" s="42"/>
      <c r="E2385" s="43"/>
      <c r="F2385" s="43"/>
      <c r="G2385" s="42"/>
      <c r="H2385" s="42"/>
      <c r="I2385" s="42"/>
      <c r="J2385" s="42"/>
      <c r="K2385" s="42">
        <f t="shared" si="37"/>
        <v>1900</v>
      </c>
    </row>
    <row r="2386" spans="1:11" ht="18" customHeight="1" x14ac:dyDescent="0.25">
      <c r="A2386" s="40"/>
      <c r="B2386" s="40"/>
      <c r="C2386" s="40"/>
      <c r="D2386" s="40"/>
      <c r="E2386" s="41"/>
      <c r="F2386" s="41"/>
      <c r="G2386" s="40"/>
      <c r="H2386" s="40"/>
      <c r="I2386" s="40"/>
      <c r="J2386" s="40"/>
      <c r="K2386" s="40">
        <f t="shared" si="37"/>
        <v>1900</v>
      </c>
    </row>
    <row r="2387" spans="1:11" ht="18" customHeight="1" x14ac:dyDescent="0.25">
      <c r="A2387" s="42"/>
      <c r="B2387" s="42"/>
      <c r="C2387" s="42"/>
      <c r="D2387" s="42"/>
      <c r="E2387" s="43"/>
      <c r="F2387" s="43"/>
      <c r="G2387" s="42"/>
      <c r="H2387" s="42"/>
      <c r="I2387" s="42"/>
      <c r="J2387" s="42"/>
      <c r="K2387" s="42">
        <f t="shared" si="37"/>
        <v>1900</v>
      </c>
    </row>
    <row r="2388" spans="1:11" ht="18" customHeight="1" x14ac:dyDescent="0.25">
      <c r="A2388" s="40"/>
      <c r="B2388" s="40"/>
      <c r="C2388" s="40"/>
      <c r="D2388" s="40"/>
      <c r="E2388" s="41"/>
      <c r="F2388" s="41"/>
      <c r="G2388" s="40"/>
      <c r="H2388" s="40"/>
      <c r="I2388" s="40"/>
      <c r="J2388" s="40"/>
      <c r="K2388" s="40">
        <f t="shared" si="37"/>
        <v>1900</v>
      </c>
    </row>
    <row r="2389" spans="1:11" ht="18" customHeight="1" x14ac:dyDescent="0.25">
      <c r="A2389" s="42"/>
      <c r="B2389" s="42"/>
      <c r="C2389" s="42"/>
      <c r="D2389" s="42"/>
      <c r="E2389" s="43"/>
      <c r="F2389" s="43"/>
      <c r="G2389" s="42"/>
      <c r="H2389" s="42"/>
      <c r="I2389" s="42"/>
      <c r="J2389" s="42"/>
      <c r="K2389" s="42">
        <f t="shared" si="37"/>
        <v>1900</v>
      </c>
    </row>
    <row r="2390" spans="1:11" ht="18" customHeight="1" x14ac:dyDescent="0.25">
      <c r="A2390" s="40"/>
      <c r="B2390" s="40"/>
      <c r="C2390" s="40"/>
      <c r="D2390" s="40"/>
      <c r="E2390" s="41"/>
      <c r="F2390" s="41"/>
      <c r="G2390" s="40"/>
      <c r="H2390" s="40"/>
      <c r="I2390" s="40"/>
      <c r="J2390" s="40"/>
      <c r="K2390" s="40">
        <f t="shared" si="37"/>
        <v>1900</v>
      </c>
    </row>
    <row r="2391" spans="1:11" ht="18" customHeight="1" x14ac:dyDescent="0.25">
      <c r="A2391" s="42"/>
      <c r="B2391" s="42"/>
      <c r="C2391" s="42"/>
      <c r="D2391" s="42"/>
      <c r="E2391" s="43"/>
      <c r="F2391" s="43"/>
      <c r="G2391" s="42"/>
      <c r="H2391" s="42"/>
      <c r="I2391" s="42"/>
      <c r="J2391" s="42"/>
      <c r="K2391" s="42">
        <f t="shared" si="37"/>
        <v>1900</v>
      </c>
    </row>
    <row r="2392" spans="1:11" ht="18" customHeight="1" x14ac:dyDescent="0.25">
      <c r="A2392" s="40"/>
      <c r="B2392" s="40"/>
      <c r="C2392" s="40"/>
      <c r="D2392" s="40"/>
      <c r="E2392" s="41"/>
      <c r="F2392" s="41"/>
      <c r="G2392" s="40"/>
      <c r="H2392" s="40"/>
      <c r="I2392" s="40"/>
      <c r="J2392" s="40"/>
      <c r="K2392" s="40">
        <f t="shared" si="37"/>
        <v>1900</v>
      </c>
    </row>
    <row r="2393" spans="1:11" ht="18" customHeight="1" x14ac:dyDescent="0.25">
      <c r="A2393" s="42"/>
      <c r="B2393" s="42"/>
      <c r="C2393" s="42"/>
      <c r="D2393" s="42"/>
      <c r="E2393" s="43"/>
      <c r="F2393" s="43"/>
      <c r="G2393" s="42"/>
      <c r="H2393" s="42"/>
      <c r="I2393" s="42"/>
      <c r="J2393" s="42"/>
      <c r="K2393" s="42">
        <f t="shared" si="37"/>
        <v>1900</v>
      </c>
    </row>
    <row r="2394" spans="1:11" ht="18" customHeight="1" x14ac:dyDescent="0.25">
      <c r="A2394" s="40"/>
      <c r="B2394" s="40"/>
      <c r="C2394" s="40"/>
      <c r="D2394" s="40"/>
      <c r="E2394" s="41"/>
      <c r="F2394" s="41"/>
      <c r="G2394" s="40"/>
      <c r="H2394" s="40"/>
      <c r="I2394" s="40"/>
      <c r="J2394" s="40"/>
      <c r="K2394" s="40">
        <f t="shared" si="37"/>
        <v>1900</v>
      </c>
    </row>
    <row r="2395" spans="1:11" ht="18" customHeight="1" x14ac:dyDescent="0.25">
      <c r="A2395" s="42"/>
      <c r="B2395" s="42"/>
      <c r="C2395" s="42"/>
      <c r="D2395" s="42"/>
      <c r="E2395" s="43"/>
      <c r="F2395" s="43"/>
      <c r="G2395" s="42"/>
      <c r="H2395" s="42"/>
      <c r="I2395" s="42"/>
      <c r="J2395" s="42"/>
      <c r="K2395" s="42">
        <f t="shared" si="37"/>
        <v>1900</v>
      </c>
    </row>
    <row r="2396" spans="1:11" ht="18" customHeight="1" x14ac:dyDescent="0.25">
      <c r="A2396" s="40"/>
      <c r="B2396" s="40"/>
      <c r="C2396" s="40"/>
      <c r="D2396" s="40"/>
      <c r="E2396" s="41"/>
      <c r="F2396" s="41"/>
      <c r="G2396" s="40"/>
      <c r="H2396" s="40"/>
      <c r="I2396" s="40"/>
      <c r="J2396" s="40"/>
      <c r="K2396" s="40">
        <f t="shared" si="37"/>
        <v>1900</v>
      </c>
    </row>
    <row r="2397" spans="1:11" ht="18" customHeight="1" x14ac:dyDescent="0.25">
      <c r="A2397" s="42"/>
      <c r="B2397" s="42"/>
      <c r="C2397" s="42"/>
      <c r="D2397" s="42"/>
      <c r="E2397" s="43"/>
      <c r="F2397" s="43"/>
      <c r="G2397" s="42"/>
      <c r="H2397" s="42"/>
      <c r="I2397" s="42"/>
      <c r="J2397" s="42"/>
      <c r="K2397" s="42">
        <f t="shared" si="37"/>
        <v>1900</v>
      </c>
    </row>
    <row r="2398" spans="1:11" ht="18" customHeight="1" x14ac:dyDescent="0.25">
      <c r="A2398" s="40"/>
      <c r="B2398" s="40"/>
      <c r="C2398" s="40"/>
      <c r="D2398" s="40"/>
      <c r="E2398" s="41"/>
      <c r="F2398" s="41"/>
      <c r="G2398" s="40"/>
      <c r="H2398" s="40"/>
      <c r="I2398" s="40"/>
      <c r="J2398" s="40"/>
      <c r="K2398" s="40">
        <f t="shared" si="37"/>
        <v>1900</v>
      </c>
    </row>
    <row r="2399" spans="1:11" ht="18" customHeight="1" x14ac:dyDescent="0.25">
      <c r="A2399" s="42"/>
      <c r="B2399" s="42"/>
      <c r="C2399" s="42"/>
      <c r="D2399" s="42"/>
      <c r="E2399" s="43"/>
      <c r="F2399" s="43"/>
      <c r="G2399" s="42"/>
      <c r="H2399" s="42"/>
      <c r="I2399" s="42"/>
      <c r="J2399" s="42"/>
      <c r="K2399" s="42">
        <f t="shared" si="37"/>
        <v>1900</v>
      </c>
    </row>
    <row r="2400" spans="1:11" ht="18" customHeight="1" x14ac:dyDescent="0.25">
      <c r="A2400" s="40"/>
      <c r="B2400" s="40"/>
      <c r="C2400" s="40"/>
      <c r="D2400" s="40"/>
      <c r="E2400" s="41"/>
      <c r="F2400" s="41"/>
      <c r="G2400" s="40"/>
      <c r="H2400" s="40"/>
      <c r="I2400" s="40"/>
      <c r="J2400" s="40"/>
      <c r="K2400" s="40">
        <f t="shared" si="37"/>
        <v>1900</v>
      </c>
    </row>
    <row r="2401" spans="1:11" ht="18" customHeight="1" x14ac:dyDescent="0.25">
      <c r="A2401" s="42"/>
      <c r="B2401" s="42"/>
      <c r="C2401" s="42"/>
      <c r="D2401" s="42"/>
      <c r="E2401" s="43"/>
      <c r="F2401" s="43"/>
      <c r="G2401" s="42"/>
      <c r="H2401" s="42"/>
      <c r="I2401" s="42"/>
      <c r="J2401" s="42"/>
      <c r="K2401" s="42">
        <f t="shared" si="37"/>
        <v>1900</v>
      </c>
    </row>
    <row r="2402" spans="1:11" ht="18" customHeight="1" x14ac:dyDescent="0.25">
      <c r="A2402" s="40"/>
      <c r="B2402" s="40"/>
      <c r="C2402" s="40"/>
      <c r="D2402" s="40"/>
      <c r="E2402" s="41"/>
      <c r="F2402" s="41"/>
      <c r="G2402" s="40"/>
      <c r="H2402" s="40"/>
      <c r="I2402" s="40"/>
      <c r="J2402" s="40"/>
      <c r="K2402" s="40">
        <f t="shared" si="37"/>
        <v>1900</v>
      </c>
    </row>
    <row r="2403" spans="1:11" ht="18" customHeight="1" x14ac:dyDescent="0.25">
      <c r="A2403" s="42"/>
      <c r="B2403" s="42"/>
      <c r="C2403" s="42"/>
      <c r="D2403" s="42"/>
      <c r="E2403" s="43"/>
      <c r="F2403" s="43"/>
      <c r="G2403" s="42"/>
      <c r="H2403" s="42"/>
      <c r="I2403" s="42"/>
      <c r="J2403" s="42"/>
      <c r="K2403" s="42">
        <f t="shared" si="37"/>
        <v>1900</v>
      </c>
    </row>
    <row r="2404" spans="1:11" ht="18" customHeight="1" x14ac:dyDescent="0.25">
      <c r="A2404" s="40"/>
      <c r="B2404" s="40"/>
      <c r="C2404" s="40"/>
      <c r="D2404" s="40"/>
      <c r="E2404" s="41"/>
      <c r="F2404" s="41"/>
      <c r="G2404" s="40"/>
      <c r="H2404" s="40"/>
      <c r="I2404" s="40"/>
      <c r="J2404" s="40"/>
      <c r="K2404" s="40">
        <f t="shared" si="37"/>
        <v>1900</v>
      </c>
    </row>
    <row r="2405" spans="1:11" ht="18" customHeight="1" x14ac:dyDescent="0.25">
      <c r="A2405" s="42"/>
      <c r="B2405" s="42"/>
      <c r="C2405" s="42"/>
      <c r="D2405" s="42"/>
      <c r="E2405" s="43"/>
      <c r="F2405" s="43"/>
      <c r="G2405" s="42"/>
      <c r="H2405" s="42"/>
      <c r="I2405" s="42"/>
      <c r="J2405" s="42"/>
      <c r="K2405" s="42">
        <f t="shared" si="37"/>
        <v>1900</v>
      </c>
    </row>
    <row r="2406" spans="1:11" ht="18" customHeight="1" x14ac:dyDescent="0.25">
      <c r="A2406" s="40"/>
      <c r="B2406" s="40"/>
      <c r="C2406" s="40"/>
      <c r="D2406" s="40"/>
      <c r="E2406" s="41"/>
      <c r="F2406" s="41"/>
      <c r="G2406" s="40"/>
      <c r="H2406" s="40"/>
      <c r="I2406" s="40"/>
      <c r="J2406" s="40"/>
      <c r="K2406" s="40">
        <f t="shared" si="37"/>
        <v>1900</v>
      </c>
    </row>
    <row r="2407" spans="1:11" ht="18" customHeight="1" x14ac:dyDescent="0.25">
      <c r="A2407" s="42"/>
      <c r="B2407" s="42"/>
      <c r="C2407" s="42"/>
      <c r="D2407" s="42"/>
      <c r="E2407" s="43"/>
      <c r="F2407" s="43"/>
      <c r="G2407" s="42"/>
      <c r="H2407" s="42"/>
      <c r="I2407" s="42"/>
      <c r="J2407" s="42"/>
      <c r="K2407" s="42">
        <f t="shared" si="37"/>
        <v>1900</v>
      </c>
    </row>
    <row r="2408" spans="1:11" ht="18" customHeight="1" x14ac:dyDescent="0.25">
      <c r="A2408" s="40"/>
      <c r="B2408" s="40"/>
      <c r="C2408" s="40"/>
      <c r="D2408" s="40"/>
      <c r="E2408" s="41"/>
      <c r="F2408" s="41"/>
      <c r="G2408" s="40"/>
      <c r="H2408" s="40"/>
      <c r="I2408" s="40"/>
      <c r="J2408" s="40"/>
      <c r="K2408" s="40">
        <f t="shared" si="37"/>
        <v>1900</v>
      </c>
    </row>
    <row r="2409" spans="1:11" ht="18" customHeight="1" x14ac:dyDescent="0.25">
      <c r="A2409" s="42"/>
      <c r="B2409" s="42"/>
      <c r="C2409" s="42"/>
      <c r="D2409" s="42"/>
      <c r="E2409" s="43"/>
      <c r="F2409" s="43"/>
      <c r="G2409" s="42"/>
      <c r="H2409" s="42"/>
      <c r="I2409" s="42"/>
      <c r="J2409" s="42"/>
      <c r="K2409" s="42">
        <f t="shared" si="37"/>
        <v>1900</v>
      </c>
    </row>
    <row r="2410" spans="1:11" ht="18" customHeight="1" x14ac:dyDescent="0.25">
      <c r="A2410" s="40"/>
      <c r="B2410" s="40"/>
      <c r="C2410" s="40"/>
      <c r="D2410" s="40"/>
      <c r="E2410" s="41"/>
      <c r="F2410" s="41"/>
      <c r="G2410" s="40"/>
      <c r="H2410" s="40"/>
      <c r="I2410" s="40"/>
      <c r="J2410" s="40"/>
      <c r="K2410" s="40">
        <f t="shared" si="37"/>
        <v>1900</v>
      </c>
    </row>
    <row r="2411" spans="1:11" ht="18" customHeight="1" x14ac:dyDescent="0.25">
      <c r="A2411" s="42"/>
      <c r="B2411" s="42"/>
      <c r="C2411" s="42"/>
      <c r="D2411" s="42"/>
      <c r="E2411" s="43"/>
      <c r="F2411" s="43"/>
      <c r="G2411" s="42"/>
      <c r="H2411" s="42"/>
      <c r="I2411" s="42"/>
      <c r="J2411" s="42"/>
      <c r="K2411" s="42">
        <f t="shared" si="37"/>
        <v>1900</v>
      </c>
    </row>
    <row r="2412" spans="1:11" ht="18" customHeight="1" x14ac:dyDescent="0.25">
      <c r="A2412" s="40"/>
      <c r="B2412" s="40"/>
      <c r="C2412" s="40"/>
      <c r="D2412" s="40"/>
      <c r="E2412" s="41"/>
      <c r="F2412" s="41"/>
      <c r="G2412" s="40"/>
      <c r="H2412" s="40"/>
      <c r="I2412" s="40"/>
      <c r="J2412" s="40"/>
      <c r="K2412" s="40">
        <f t="shared" si="37"/>
        <v>1900</v>
      </c>
    </row>
    <row r="2413" spans="1:11" ht="18" customHeight="1" x14ac:dyDescent="0.25">
      <c r="A2413" s="42"/>
      <c r="B2413" s="42"/>
      <c r="C2413" s="42"/>
      <c r="D2413" s="42"/>
      <c r="E2413" s="43"/>
      <c r="F2413" s="43"/>
      <c r="G2413" s="42"/>
      <c r="H2413" s="42"/>
      <c r="I2413" s="42"/>
      <c r="J2413" s="42"/>
      <c r="K2413" s="42">
        <f t="shared" si="37"/>
        <v>1900</v>
      </c>
    </row>
    <row r="2414" spans="1:11" ht="18" customHeight="1" x14ac:dyDescent="0.25">
      <c r="A2414" s="40"/>
      <c r="B2414" s="40"/>
      <c r="C2414" s="40"/>
      <c r="D2414" s="40"/>
      <c r="E2414" s="41"/>
      <c r="F2414" s="41"/>
      <c r="G2414" s="40"/>
      <c r="H2414" s="40"/>
      <c r="I2414" s="40"/>
      <c r="J2414" s="40"/>
      <c r="K2414" s="40">
        <f t="shared" si="37"/>
        <v>1900</v>
      </c>
    </row>
    <row r="2415" spans="1:11" ht="18" customHeight="1" x14ac:dyDescent="0.25">
      <c r="A2415" s="42"/>
      <c r="B2415" s="42"/>
      <c r="C2415" s="42"/>
      <c r="D2415" s="42"/>
      <c r="E2415" s="43"/>
      <c r="F2415" s="43"/>
      <c r="G2415" s="42"/>
      <c r="H2415" s="42"/>
      <c r="I2415" s="42"/>
      <c r="J2415" s="42"/>
      <c r="K2415" s="42">
        <f t="shared" si="37"/>
        <v>1900</v>
      </c>
    </row>
    <row r="2416" spans="1:11" ht="18" customHeight="1" x14ac:dyDescent="0.25">
      <c r="A2416" s="40"/>
      <c r="B2416" s="40"/>
      <c r="C2416" s="40"/>
      <c r="D2416" s="40"/>
      <c r="E2416" s="41"/>
      <c r="F2416" s="41"/>
      <c r="G2416" s="40"/>
      <c r="H2416" s="40"/>
      <c r="I2416" s="40"/>
      <c r="J2416" s="40"/>
      <c r="K2416" s="40">
        <f t="shared" si="37"/>
        <v>1900</v>
      </c>
    </row>
    <row r="2417" spans="1:11" ht="18" customHeight="1" x14ac:dyDescent="0.25">
      <c r="A2417" s="42"/>
      <c r="B2417" s="42"/>
      <c r="C2417" s="42"/>
      <c r="D2417" s="42"/>
      <c r="E2417" s="43"/>
      <c r="F2417" s="43"/>
      <c r="G2417" s="42"/>
      <c r="H2417" s="42"/>
      <c r="I2417" s="42"/>
      <c r="J2417" s="42"/>
      <c r="K2417" s="42">
        <f t="shared" si="37"/>
        <v>1900</v>
      </c>
    </row>
    <row r="2418" spans="1:11" ht="18" customHeight="1" x14ac:dyDescent="0.25">
      <c r="A2418" s="40"/>
      <c r="B2418" s="40"/>
      <c r="C2418" s="40"/>
      <c r="D2418" s="40"/>
      <c r="E2418" s="41"/>
      <c r="F2418" s="41"/>
      <c r="G2418" s="40"/>
      <c r="H2418" s="40"/>
      <c r="I2418" s="40"/>
      <c r="J2418" s="40"/>
      <c r="K2418" s="40">
        <f t="shared" si="37"/>
        <v>1900</v>
      </c>
    </row>
    <row r="2419" spans="1:11" ht="18" customHeight="1" x14ac:dyDescent="0.25">
      <c r="A2419" s="42"/>
      <c r="B2419" s="42"/>
      <c r="C2419" s="42"/>
      <c r="D2419" s="42"/>
      <c r="E2419" s="43"/>
      <c r="F2419" s="43"/>
      <c r="G2419" s="42"/>
      <c r="H2419" s="42"/>
      <c r="I2419" s="42"/>
      <c r="J2419" s="42"/>
      <c r="K2419" s="42">
        <f t="shared" si="37"/>
        <v>1900</v>
      </c>
    </row>
    <row r="2420" spans="1:11" ht="18" customHeight="1" x14ac:dyDescent="0.25">
      <c r="A2420" s="40"/>
      <c r="B2420" s="40"/>
      <c r="C2420" s="40"/>
      <c r="D2420" s="40"/>
      <c r="E2420" s="41"/>
      <c r="F2420" s="41"/>
      <c r="G2420" s="40"/>
      <c r="H2420" s="40"/>
      <c r="I2420" s="40"/>
      <c r="J2420" s="40"/>
      <c r="K2420" s="40">
        <f t="shared" si="37"/>
        <v>1900</v>
      </c>
    </row>
    <row r="2421" spans="1:11" ht="18" customHeight="1" x14ac:dyDescent="0.25">
      <c r="A2421" s="42"/>
      <c r="B2421" s="42"/>
      <c r="C2421" s="42"/>
      <c r="D2421" s="42"/>
      <c r="E2421" s="43"/>
      <c r="F2421" s="43"/>
      <c r="G2421" s="42"/>
      <c r="H2421" s="42"/>
      <c r="I2421" s="42"/>
      <c r="J2421" s="42"/>
      <c r="K2421" s="42">
        <f t="shared" si="37"/>
        <v>1900</v>
      </c>
    </row>
    <row r="2422" spans="1:11" ht="18" customHeight="1" x14ac:dyDescent="0.25">
      <c r="A2422" s="40"/>
      <c r="B2422" s="40"/>
      <c r="C2422" s="40"/>
      <c r="D2422" s="40"/>
      <c r="E2422" s="41"/>
      <c r="F2422" s="41"/>
      <c r="G2422" s="40"/>
      <c r="H2422" s="40"/>
      <c r="I2422" s="40"/>
      <c r="J2422" s="40"/>
      <c r="K2422" s="40">
        <f t="shared" si="37"/>
        <v>1900</v>
      </c>
    </row>
    <row r="2423" spans="1:11" ht="18" customHeight="1" x14ac:dyDescent="0.25">
      <c r="A2423" s="42"/>
      <c r="B2423" s="42"/>
      <c r="C2423" s="42"/>
      <c r="D2423" s="42"/>
      <c r="E2423" s="43"/>
      <c r="F2423" s="43"/>
      <c r="G2423" s="42"/>
      <c r="H2423" s="42"/>
      <c r="I2423" s="42"/>
      <c r="J2423" s="42"/>
      <c r="K2423" s="42">
        <f t="shared" si="37"/>
        <v>1900</v>
      </c>
    </row>
    <row r="2424" spans="1:11" ht="18" customHeight="1" x14ac:dyDescent="0.25">
      <c r="A2424" s="40"/>
      <c r="B2424" s="40"/>
      <c r="C2424" s="40"/>
      <c r="D2424" s="40"/>
      <c r="E2424" s="41"/>
      <c r="F2424" s="41"/>
      <c r="G2424" s="40"/>
      <c r="H2424" s="40"/>
      <c r="I2424" s="40"/>
      <c r="J2424" s="40"/>
      <c r="K2424" s="40">
        <f t="shared" si="37"/>
        <v>1900</v>
      </c>
    </row>
    <row r="2425" spans="1:11" ht="18" customHeight="1" x14ac:dyDescent="0.25">
      <c r="A2425" s="42"/>
      <c r="B2425" s="42"/>
      <c r="C2425" s="42"/>
      <c r="D2425" s="42"/>
      <c r="E2425" s="43"/>
      <c r="F2425" s="43"/>
      <c r="G2425" s="42"/>
      <c r="H2425" s="42"/>
      <c r="I2425" s="42"/>
      <c r="J2425" s="42"/>
      <c r="K2425" s="42">
        <f t="shared" si="37"/>
        <v>1900</v>
      </c>
    </row>
    <row r="2426" spans="1:11" ht="18" customHeight="1" x14ac:dyDescent="0.25">
      <c r="A2426" s="40"/>
      <c r="B2426" s="40"/>
      <c r="C2426" s="40"/>
      <c r="D2426" s="40"/>
      <c r="E2426" s="41"/>
      <c r="F2426" s="41"/>
      <c r="G2426" s="40"/>
      <c r="H2426" s="40"/>
      <c r="I2426" s="40"/>
      <c r="J2426" s="40"/>
      <c r="K2426" s="40">
        <f t="shared" si="37"/>
        <v>1900</v>
      </c>
    </row>
    <row r="2427" spans="1:11" ht="18" customHeight="1" x14ac:dyDescent="0.25">
      <c r="A2427" s="42"/>
      <c r="B2427" s="42"/>
      <c r="C2427" s="42"/>
      <c r="D2427" s="42"/>
      <c r="E2427" s="43"/>
      <c r="F2427" s="43"/>
      <c r="G2427" s="42"/>
      <c r="H2427" s="42"/>
      <c r="I2427" s="42"/>
      <c r="J2427" s="42"/>
      <c r="K2427" s="42">
        <f t="shared" si="37"/>
        <v>1900</v>
      </c>
    </row>
    <row r="2428" spans="1:11" ht="18" customHeight="1" x14ac:dyDescent="0.25">
      <c r="A2428" s="40"/>
      <c r="B2428" s="40"/>
      <c r="C2428" s="40"/>
      <c r="D2428" s="40"/>
      <c r="E2428" s="41"/>
      <c r="F2428" s="41"/>
      <c r="G2428" s="40"/>
      <c r="H2428" s="40"/>
      <c r="I2428" s="40"/>
      <c r="J2428" s="40"/>
      <c r="K2428" s="40">
        <f t="shared" si="37"/>
        <v>1900</v>
      </c>
    </row>
    <row r="2429" spans="1:11" ht="18" customHeight="1" x14ac:dyDescent="0.25">
      <c r="A2429" s="42"/>
      <c r="B2429" s="42"/>
      <c r="C2429" s="42"/>
      <c r="D2429" s="42"/>
      <c r="E2429" s="43"/>
      <c r="F2429" s="43"/>
      <c r="G2429" s="42"/>
      <c r="H2429" s="42"/>
      <c r="I2429" s="42"/>
      <c r="J2429" s="42"/>
      <c r="K2429" s="42">
        <f t="shared" si="37"/>
        <v>1900</v>
      </c>
    </row>
    <row r="2430" spans="1:11" ht="18" customHeight="1" x14ac:dyDescent="0.25">
      <c r="A2430" s="40"/>
      <c r="B2430" s="40"/>
      <c r="C2430" s="40"/>
      <c r="D2430" s="40"/>
      <c r="E2430" s="41"/>
      <c r="F2430" s="41"/>
      <c r="G2430" s="40"/>
      <c r="H2430" s="40"/>
      <c r="I2430" s="40"/>
      <c r="J2430" s="40"/>
      <c r="K2430" s="40">
        <f t="shared" si="37"/>
        <v>1900</v>
      </c>
    </row>
    <row r="2431" spans="1:11" ht="18" customHeight="1" x14ac:dyDescent="0.25">
      <c r="A2431" s="42"/>
      <c r="B2431" s="42"/>
      <c r="C2431" s="42"/>
      <c r="D2431" s="42"/>
      <c r="E2431" s="43"/>
      <c r="F2431" s="43"/>
      <c r="G2431" s="42"/>
      <c r="H2431" s="42"/>
      <c r="I2431" s="42"/>
      <c r="J2431" s="42"/>
      <c r="K2431" s="42">
        <f t="shared" si="37"/>
        <v>1900</v>
      </c>
    </row>
    <row r="2432" spans="1:11" ht="18" customHeight="1" x14ac:dyDescent="0.25">
      <c r="A2432" s="40"/>
      <c r="B2432" s="40"/>
      <c r="C2432" s="40"/>
      <c r="D2432" s="40"/>
      <c r="E2432" s="41"/>
      <c r="F2432" s="41"/>
      <c r="G2432" s="40"/>
      <c r="H2432" s="40"/>
      <c r="I2432" s="40"/>
      <c r="J2432" s="40"/>
      <c r="K2432" s="40">
        <f t="shared" si="37"/>
        <v>1900</v>
      </c>
    </row>
    <row r="2433" spans="1:11" ht="18" customHeight="1" x14ac:dyDescent="0.25">
      <c r="A2433" s="42"/>
      <c r="B2433" s="42"/>
      <c r="C2433" s="42"/>
      <c r="D2433" s="42"/>
      <c r="E2433" s="43"/>
      <c r="F2433" s="43"/>
      <c r="G2433" s="42"/>
      <c r="H2433" s="42"/>
      <c r="I2433" s="42"/>
      <c r="J2433" s="42"/>
      <c r="K2433" s="42">
        <f t="shared" si="37"/>
        <v>1900</v>
      </c>
    </row>
    <row r="2434" spans="1:11" ht="18" customHeight="1" x14ac:dyDescent="0.25">
      <c r="A2434" s="40"/>
      <c r="B2434" s="40"/>
      <c r="C2434" s="40"/>
      <c r="D2434" s="40"/>
      <c r="E2434" s="41"/>
      <c r="F2434" s="41"/>
      <c r="G2434" s="40"/>
      <c r="H2434" s="40"/>
      <c r="I2434" s="40"/>
      <c r="J2434" s="40"/>
      <c r="K2434" s="40">
        <f t="shared" si="37"/>
        <v>1900</v>
      </c>
    </row>
    <row r="2435" spans="1:11" ht="18" customHeight="1" x14ac:dyDescent="0.25">
      <c r="A2435" s="42"/>
      <c r="B2435" s="42"/>
      <c r="C2435" s="42"/>
      <c r="D2435" s="42"/>
      <c r="E2435" s="43"/>
      <c r="F2435" s="43"/>
      <c r="G2435" s="42"/>
      <c r="H2435" s="42"/>
      <c r="I2435" s="42"/>
      <c r="J2435" s="42"/>
      <c r="K2435" s="42">
        <f t="shared" si="37"/>
        <v>1900</v>
      </c>
    </row>
    <row r="2436" spans="1:11" ht="18" customHeight="1" x14ac:dyDescent="0.25">
      <c r="A2436" s="40"/>
      <c r="B2436" s="40"/>
      <c r="C2436" s="40"/>
      <c r="D2436" s="40"/>
      <c r="E2436" s="41"/>
      <c r="F2436" s="41"/>
      <c r="G2436" s="40"/>
      <c r="H2436" s="40"/>
      <c r="I2436" s="40"/>
      <c r="J2436" s="40"/>
      <c r="K2436" s="40">
        <f t="shared" ref="K2436:K2499" si="38">IFERROR(YEAR(D2436),"")</f>
        <v>1900</v>
      </c>
    </row>
    <row r="2437" spans="1:11" ht="18" customHeight="1" x14ac:dyDescent="0.25">
      <c r="A2437" s="42"/>
      <c r="B2437" s="42"/>
      <c r="C2437" s="42"/>
      <c r="D2437" s="42"/>
      <c r="E2437" s="43"/>
      <c r="F2437" s="43"/>
      <c r="G2437" s="42"/>
      <c r="H2437" s="42"/>
      <c r="I2437" s="42"/>
      <c r="J2437" s="42"/>
      <c r="K2437" s="42">
        <f t="shared" si="38"/>
        <v>1900</v>
      </c>
    </row>
    <row r="2438" spans="1:11" ht="18" customHeight="1" x14ac:dyDescent="0.25">
      <c r="A2438" s="40"/>
      <c r="B2438" s="40"/>
      <c r="C2438" s="40"/>
      <c r="D2438" s="40"/>
      <c r="E2438" s="41"/>
      <c r="F2438" s="41"/>
      <c r="G2438" s="40"/>
      <c r="H2438" s="40"/>
      <c r="I2438" s="40"/>
      <c r="J2438" s="40"/>
      <c r="K2438" s="40">
        <f t="shared" si="38"/>
        <v>1900</v>
      </c>
    </row>
    <row r="2439" spans="1:11" ht="18" customHeight="1" x14ac:dyDescent="0.25">
      <c r="A2439" s="42"/>
      <c r="B2439" s="42"/>
      <c r="C2439" s="42"/>
      <c r="D2439" s="42"/>
      <c r="E2439" s="43"/>
      <c r="F2439" s="43"/>
      <c r="G2439" s="42"/>
      <c r="H2439" s="42"/>
      <c r="I2439" s="42"/>
      <c r="J2439" s="42"/>
      <c r="K2439" s="42">
        <f t="shared" si="38"/>
        <v>1900</v>
      </c>
    </row>
    <row r="2440" spans="1:11" ht="18" customHeight="1" x14ac:dyDescent="0.25">
      <c r="A2440" s="40"/>
      <c r="B2440" s="40"/>
      <c r="C2440" s="40"/>
      <c r="D2440" s="40"/>
      <c r="E2440" s="41"/>
      <c r="F2440" s="41"/>
      <c r="G2440" s="40"/>
      <c r="H2440" s="40"/>
      <c r="I2440" s="40"/>
      <c r="J2440" s="40"/>
      <c r="K2440" s="40">
        <f t="shared" si="38"/>
        <v>1900</v>
      </c>
    </row>
    <row r="2441" spans="1:11" ht="18" customHeight="1" x14ac:dyDescent="0.25">
      <c r="A2441" s="42"/>
      <c r="B2441" s="42"/>
      <c r="C2441" s="42"/>
      <c r="D2441" s="42"/>
      <c r="E2441" s="43"/>
      <c r="F2441" s="43"/>
      <c r="G2441" s="42"/>
      <c r="H2441" s="42"/>
      <c r="I2441" s="42"/>
      <c r="J2441" s="42"/>
      <c r="K2441" s="42">
        <f t="shared" si="38"/>
        <v>1900</v>
      </c>
    </row>
    <row r="2442" spans="1:11" ht="18" customHeight="1" x14ac:dyDescent="0.25">
      <c r="A2442" s="40"/>
      <c r="B2442" s="40"/>
      <c r="C2442" s="40"/>
      <c r="D2442" s="40"/>
      <c r="E2442" s="41"/>
      <c r="F2442" s="41"/>
      <c r="G2442" s="40"/>
      <c r="H2442" s="40"/>
      <c r="I2442" s="40"/>
      <c r="J2442" s="40"/>
      <c r="K2442" s="40">
        <f t="shared" si="38"/>
        <v>1900</v>
      </c>
    </row>
    <row r="2443" spans="1:11" ht="18" customHeight="1" x14ac:dyDescent="0.25">
      <c r="A2443" s="42"/>
      <c r="B2443" s="42"/>
      <c r="C2443" s="42"/>
      <c r="D2443" s="42"/>
      <c r="E2443" s="43"/>
      <c r="F2443" s="43"/>
      <c r="G2443" s="42"/>
      <c r="H2443" s="42"/>
      <c r="I2443" s="42"/>
      <c r="J2443" s="42"/>
      <c r="K2443" s="42">
        <f t="shared" si="38"/>
        <v>1900</v>
      </c>
    </row>
    <row r="2444" spans="1:11" ht="18" customHeight="1" x14ac:dyDescent="0.25">
      <c r="A2444" s="40"/>
      <c r="B2444" s="40"/>
      <c r="C2444" s="40"/>
      <c r="D2444" s="40"/>
      <c r="E2444" s="41"/>
      <c r="F2444" s="41"/>
      <c r="G2444" s="40"/>
      <c r="H2444" s="40"/>
      <c r="I2444" s="40"/>
      <c r="J2444" s="40"/>
      <c r="K2444" s="40">
        <f t="shared" si="38"/>
        <v>1900</v>
      </c>
    </row>
    <row r="2445" spans="1:11" ht="18" customHeight="1" x14ac:dyDescent="0.25">
      <c r="A2445" s="42"/>
      <c r="B2445" s="42"/>
      <c r="C2445" s="42"/>
      <c r="D2445" s="42"/>
      <c r="E2445" s="43"/>
      <c r="F2445" s="43"/>
      <c r="G2445" s="42"/>
      <c r="H2445" s="42"/>
      <c r="I2445" s="42"/>
      <c r="J2445" s="42"/>
      <c r="K2445" s="42">
        <f t="shared" si="38"/>
        <v>1900</v>
      </c>
    </row>
    <row r="2446" spans="1:11" ht="18" customHeight="1" x14ac:dyDescent="0.25">
      <c r="A2446" s="40"/>
      <c r="B2446" s="40"/>
      <c r="C2446" s="40"/>
      <c r="D2446" s="40"/>
      <c r="E2446" s="41"/>
      <c r="F2446" s="41"/>
      <c r="G2446" s="40"/>
      <c r="H2446" s="40"/>
      <c r="I2446" s="40"/>
      <c r="J2446" s="40"/>
      <c r="K2446" s="40">
        <f t="shared" si="38"/>
        <v>1900</v>
      </c>
    </row>
    <row r="2447" spans="1:11" ht="18" customHeight="1" x14ac:dyDescent="0.25">
      <c r="A2447" s="42"/>
      <c r="B2447" s="42"/>
      <c r="C2447" s="42"/>
      <c r="D2447" s="42"/>
      <c r="E2447" s="43"/>
      <c r="F2447" s="43"/>
      <c r="G2447" s="42"/>
      <c r="H2447" s="42"/>
      <c r="I2447" s="42"/>
      <c r="J2447" s="42"/>
      <c r="K2447" s="42">
        <f t="shared" si="38"/>
        <v>1900</v>
      </c>
    </row>
    <row r="2448" spans="1:11" ht="18" customHeight="1" x14ac:dyDescent="0.25">
      <c r="A2448" s="40"/>
      <c r="B2448" s="40"/>
      <c r="C2448" s="40"/>
      <c r="D2448" s="40"/>
      <c r="E2448" s="41"/>
      <c r="F2448" s="41"/>
      <c r="G2448" s="40"/>
      <c r="H2448" s="40"/>
      <c r="I2448" s="40"/>
      <c r="J2448" s="40"/>
      <c r="K2448" s="40">
        <f t="shared" si="38"/>
        <v>1900</v>
      </c>
    </row>
    <row r="2449" spans="1:11" ht="18" customHeight="1" x14ac:dyDescent="0.25">
      <c r="A2449" s="42"/>
      <c r="B2449" s="42"/>
      <c r="C2449" s="42"/>
      <c r="D2449" s="42"/>
      <c r="E2449" s="43"/>
      <c r="F2449" s="43"/>
      <c r="G2449" s="42"/>
      <c r="H2449" s="42"/>
      <c r="I2449" s="42"/>
      <c r="J2449" s="42"/>
      <c r="K2449" s="42">
        <f t="shared" si="38"/>
        <v>1900</v>
      </c>
    </row>
    <row r="2450" spans="1:11" ht="18" customHeight="1" x14ac:dyDescent="0.25">
      <c r="A2450" s="40"/>
      <c r="B2450" s="40"/>
      <c r="C2450" s="40"/>
      <c r="D2450" s="40"/>
      <c r="E2450" s="41"/>
      <c r="F2450" s="41"/>
      <c r="G2450" s="40"/>
      <c r="H2450" s="40"/>
      <c r="I2450" s="40"/>
      <c r="J2450" s="40"/>
      <c r="K2450" s="40">
        <f t="shared" si="38"/>
        <v>1900</v>
      </c>
    </row>
    <row r="2451" spans="1:11" ht="18" customHeight="1" x14ac:dyDescent="0.25">
      <c r="A2451" s="42"/>
      <c r="B2451" s="42"/>
      <c r="C2451" s="42"/>
      <c r="D2451" s="42"/>
      <c r="E2451" s="43"/>
      <c r="F2451" s="43"/>
      <c r="G2451" s="42"/>
      <c r="H2451" s="42"/>
      <c r="I2451" s="42"/>
      <c r="J2451" s="42"/>
      <c r="K2451" s="42">
        <f t="shared" si="38"/>
        <v>1900</v>
      </c>
    </row>
    <row r="2452" spans="1:11" ht="18" customHeight="1" x14ac:dyDescent="0.25">
      <c r="A2452" s="40"/>
      <c r="B2452" s="40"/>
      <c r="C2452" s="40"/>
      <c r="D2452" s="40"/>
      <c r="E2452" s="41"/>
      <c r="F2452" s="41"/>
      <c r="G2452" s="40"/>
      <c r="H2452" s="40"/>
      <c r="I2452" s="40"/>
      <c r="J2452" s="40"/>
      <c r="K2452" s="40">
        <f t="shared" si="38"/>
        <v>1900</v>
      </c>
    </row>
    <row r="2453" spans="1:11" ht="18" customHeight="1" x14ac:dyDescent="0.25">
      <c r="A2453" s="42"/>
      <c r="B2453" s="42"/>
      <c r="C2453" s="42"/>
      <c r="D2453" s="42"/>
      <c r="E2453" s="43"/>
      <c r="F2453" s="43"/>
      <c r="G2453" s="42"/>
      <c r="H2453" s="42"/>
      <c r="I2453" s="42"/>
      <c r="J2453" s="42"/>
      <c r="K2453" s="42">
        <f t="shared" si="38"/>
        <v>1900</v>
      </c>
    </row>
    <row r="2454" spans="1:11" ht="18" customHeight="1" x14ac:dyDescent="0.25">
      <c r="A2454" s="40"/>
      <c r="B2454" s="40"/>
      <c r="C2454" s="40"/>
      <c r="D2454" s="40"/>
      <c r="E2454" s="41"/>
      <c r="F2454" s="41"/>
      <c r="G2454" s="40"/>
      <c r="H2454" s="40"/>
      <c r="I2454" s="40"/>
      <c r="J2454" s="40"/>
      <c r="K2454" s="40">
        <f t="shared" si="38"/>
        <v>1900</v>
      </c>
    </row>
    <row r="2455" spans="1:11" ht="18" customHeight="1" x14ac:dyDescent="0.25">
      <c r="A2455" s="42"/>
      <c r="B2455" s="42"/>
      <c r="C2455" s="42"/>
      <c r="D2455" s="42"/>
      <c r="E2455" s="43"/>
      <c r="F2455" s="43"/>
      <c r="G2455" s="42"/>
      <c r="H2455" s="42"/>
      <c r="I2455" s="42"/>
      <c r="J2455" s="42"/>
      <c r="K2455" s="42">
        <f t="shared" si="38"/>
        <v>1900</v>
      </c>
    </row>
    <row r="2456" spans="1:11" ht="18" customHeight="1" x14ac:dyDescent="0.25">
      <c r="A2456" s="40"/>
      <c r="B2456" s="40"/>
      <c r="C2456" s="40"/>
      <c r="D2456" s="40"/>
      <c r="E2456" s="41"/>
      <c r="F2456" s="41"/>
      <c r="G2456" s="40"/>
      <c r="H2456" s="40"/>
      <c r="I2456" s="40"/>
      <c r="J2456" s="40"/>
      <c r="K2456" s="40">
        <f t="shared" si="38"/>
        <v>1900</v>
      </c>
    </row>
    <row r="2457" spans="1:11" ht="18" customHeight="1" x14ac:dyDescent="0.25">
      <c r="A2457" s="42"/>
      <c r="B2457" s="42"/>
      <c r="C2457" s="42"/>
      <c r="D2457" s="42"/>
      <c r="E2457" s="43"/>
      <c r="F2457" s="43"/>
      <c r="G2457" s="42"/>
      <c r="H2457" s="42"/>
      <c r="I2457" s="42"/>
      <c r="J2457" s="42"/>
      <c r="K2457" s="42">
        <f t="shared" si="38"/>
        <v>1900</v>
      </c>
    </row>
    <row r="2458" spans="1:11" ht="18" customHeight="1" x14ac:dyDescent="0.25">
      <c r="A2458" s="40"/>
      <c r="B2458" s="40"/>
      <c r="C2458" s="40"/>
      <c r="D2458" s="40"/>
      <c r="E2458" s="41"/>
      <c r="F2458" s="41"/>
      <c r="G2458" s="40"/>
      <c r="H2458" s="40"/>
      <c r="I2458" s="40"/>
      <c r="J2458" s="40"/>
      <c r="K2458" s="40">
        <f t="shared" si="38"/>
        <v>1900</v>
      </c>
    </row>
    <row r="2459" spans="1:11" ht="18" customHeight="1" x14ac:dyDescent="0.25">
      <c r="A2459" s="42"/>
      <c r="B2459" s="42"/>
      <c r="C2459" s="42"/>
      <c r="D2459" s="42"/>
      <c r="E2459" s="43"/>
      <c r="F2459" s="43"/>
      <c r="G2459" s="42"/>
      <c r="H2459" s="42"/>
      <c r="I2459" s="42"/>
      <c r="J2459" s="42"/>
      <c r="K2459" s="42">
        <f t="shared" si="38"/>
        <v>1900</v>
      </c>
    </row>
    <row r="2460" spans="1:11" ht="18" customHeight="1" x14ac:dyDescent="0.25">
      <c r="A2460" s="40"/>
      <c r="B2460" s="40"/>
      <c r="C2460" s="40"/>
      <c r="D2460" s="40"/>
      <c r="E2460" s="41"/>
      <c r="F2460" s="41"/>
      <c r="G2460" s="40"/>
      <c r="H2460" s="40"/>
      <c r="I2460" s="40"/>
      <c r="J2460" s="40"/>
      <c r="K2460" s="40">
        <f t="shared" si="38"/>
        <v>1900</v>
      </c>
    </row>
    <row r="2461" spans="1:11" ht="18" customHeight="1" x14ac:dyDescent="0.25">
      <c r="A2461" s="42"/>
      <c r="B2461" s="42"/>
      <c r="C2461" s="42"/>
      <c r="D2461" s="42"/>
      <c r="E2461" s="43"/>
      <c r="F2461" s="43"/>
      <c r="G2461" s="42"/>
      <c r="H2461" s="42"/>
      <c r="I2461" s="42"/>
      <c r="J2461" s="42"/>
      <c r="K2461" s="42">
        <f t="shared" si="38"/>
        <v>1900</v>
      </c>
    </row>
    <row r="2462" spans="1:11" ht="18" customHeight="1" x14ac:dyDescent="0.25">
      <c r="A2462" s="40"/>
      <c r="B2462" s="40"/>
      <c r="C2462" s="40"/>
      <c r="D2462" s="40"/>
      <c r="E2462" s="41"/>
      <c r="F2462" s="41"/>
      <c r="G2462" s="40"/>
      <c r="H2462" s="40"/>
      <c r="I2462" s="40"/>
      <c r="J2462" s="40"/>
      <c r="K2462" s="40">
        <f t="shared" si="38"/>
        <v>1900</v>
      </c>
    </row>
    <row r="2463" spans="1:11" ht="18" customHeight="1" x14ac:dyDescent="0.25">
      <c r="A2463" s="42"/>
      <c r="B2463" s="42"/>
      <c r="C2463" s="42"/>
      <c r="D2463" s="42"/>
      <c r="E2463" s="43"/>
      <c r="F2463" s="43"/>
      <c r="G2463" s="42"/>
      <c r="H2463" s="42"/>
      <c r="I2463" s="42"/>
      <c r="J2463" s="42"/>
      <c r="K2463" s="42">
        <f t="shared" si="38"/>
        <v>1900</v>
      </c>
    </row>
    <row r="2464" spans="1:11" ht="18" customHeight="1" x14ac:dyDescent="0.25">
      <c r="A2464" s="40"/>
      <c r="B2464" s="40"/>
      <c r="C2464" s="40"/>
      <c r="D2464" s="40"/>
      <c r="E2464" s="41"/>
      <c r="F2464" s="41"/>
      <c r="G2464" s="40"/>
      <c r="H2464" s="40"/>
      <c r="I2464" s="40"/>
      <c r="J2464" s="40"/>
      <c r="K2464" s="40">
        <f t="shared" si="38"/>
        <v>1900</v>
      </c>
    </row>
    <row r="2465" spans="1:11" ht="18" customHeight="1" x14ac:dyDescent="0.25">
      <c r="A2465" s="42"/>
      <c r="B2465" s="42"/>
      <c r="C2465" s="42"/>
      <c r="D2465" s="42"/>
      <c r="E2465" s="43"/>
      <c r="F2465" s="43"/>
      <c r="G2465" s="42"/>
      <c r="H2465" s="42"/>
      <c r="I2465" s="42"/>
      <c r="J2465" s="42"/>
      <c r="K2465" s="42">
        <f t="shared" si="38"/>
        <v>1900</v>
      </c>
    </row>
    <row r="2466" spans="1:11" ht="18" customHeight="1" x14ac:dyDescent="0.25">
      <c r="A2466" s="40"/>
      <c r="B2466" s="40"/>
      <c r="C2466" s="40"/>
      <c r="D2466" s="40"/>
      <c r="E2466" s="41"/>
      <c r="F2466" s="41"/>
      <c r="G2466" s="40"/>
      <c r="H2466" s="40"/>
      <c r="I2466" s="40"/>
      <c r="J2466" s="40"/>
      <c r="K2466" s="40">
        <f t="shared" si="38"/>
        <v>1900</v>
      </c>
    </row>
    <row r="2467" spans="1:11" ht="18" customHeight="1" x14ac:dyDescent="0.25">
      <c r="A2467" s="42"/>
      <c r="B2467" s="42"/>
      <c r="C2467" s="42"/>
      <c r="D2467" s="42"/>
      <c r="E2467" s="43"/>
      <c r="F2467" s="43"/>
      <c r="G2467" s="42"/>
      <c r="H2467" s="42"/>
      <c r="I2467" s="42"/>
      <c r="J2467" s="42"/>
      <c r="K2467" s="42">
        <f t="shared" si="38"/>
        <v>1900</v>
      </c>
    </row>
    <row r="2468" spans="1:11" ht="18" customHeight="1" x14ac:dyDescent="0.25">
      <c r="A2468" s="40"/>
      <c r="B2468" s="40"/>
      <c r="C2468" s="40"/>
      <c r="D2468" s="40"/>
      <c r="E2468" s="41"/>
      <c r="F2468" s="41"/>
      <c r="G2468" s="40"/>
      <c r="H2468" s="40"/>
      <c r="I2468" s="40"/>
      <c r="J2468" s="40"/>
      <c r="K2468" s="40">
        <f t="shared" si="38"/>
        <v>1900</v>
      </c>
    </row>
    <row r="2469" spans="1:11" ht="18" customHeight="1" x14ac:dyDescent="0.25">
      <c r="A2469" s="42"/>
      <c r="B2469" s="42"/>
      <c r="C2469" s="42"/>
      <c r="D2469" s="42"/>
      <c r="E2469" s="43"/>
      <c r="F2469" s="43"/>
      <c r="G2469" s="42"/>
      <c r="H2469" s="42"/>
      <c r="I2469" s="42"/>
      <c r="J2469" s="42"/>
      <c r="K2469" s="42">
        <f t="shared" si="38"/>
        <v>1900</v>
      </c>
    </row>
    <row r="2470" spans="1:11" ht="18" customHeight="1" x14ac:dyDescent="0.25">
      <c r="A2470" s="40"/>
      <c r="B2470" s="40"/>
      <c r="C2470" s="40"/>
      <c r="D2470" s="40"/>
      <c r="E2470" s="41"/>
      <c r="F2470" s="41"/>
      <c r="G2470" s="40"/>
      <c r="H2470" s="40"/>
      <c r="I2470" s="40"/>
      <c r="J2470" s="40"/>
      <c r="K2470" s="40">
        <f t="shared" si="38"/>
        <v>1900</v>
      </c>
    </row>
    <row r="2471" spans="1:11" ht="18" customHeight="1" x14ac:dyDescent="0.25">
      <c r="A2471" s="42"/>
      <c r="B2471" s="42"/>
      <c r="C2471" s="42"/>
      <c r="D2471" s="42"/>
      <c r="E2471" s="43"/>
      <c r="F2471" s="43"/>
      <c r="G2471" s="42"/>
      <c r="H2471" s="42"/>
      <c r="I2471" s="42"/>
      <c r="J2471" s="42"/>
      <c r="K2471" s="42">
        <f t="shared" si="38"/>
        <v>1900</v>
      </c>
    </row>
    <row r="2472" spans="1:11" ht="18" customHeight="1" x14ac:dyDescent="0.25">
      <c r="A2472" s="40"/>
      <c r="B2472" s="40"/>
      <c r="C2472" s="40"/>
      <c r="D2472" s="40"/>
      <c r="E2472" s="41"/>
      <c r="F2472" s="41"/>
      <c r="G2472" s="40"/>
      <c r="H2472" s="40"/>
      <c r="I2472" s="40"/>
      <c r="J2472" s="40"/>
      <c r="K2472" s="40">
        <f t="shared" si="38"/>
        <v>1900</v>
      </c>
    </row>
    <row r="2473" spans="1:11" ht="18" customHeight="1" x14ac:dyDescent="0.25">
      <c r="A2473" s="42"/>
      <c r="B2473" s="42"/>
      <c r="C2473" s="42"/>
      <c r="D2473" s="42"/>
      <c r="E2473" s="43"/>
      <c r="F2473" s="43"/>
      <c r="G2473" s="42"/>
      <c r="H2473" s="42"/>
      <c r="I2473" s="42"/>
      <c r="J2473" s="42"/>
      <c r="K2473" s="42">
        <f t="shared" si="38"/>
        <v>1900</v>
      </c>
    </row>
    <row r="2474" spans="1:11" ht="18" customHeight="1" x14ac:dyDescent="0.25">
      <c r="A2474" s="40"/>
      <c r="B2474" s="40"/>
      <c r="C2474" s="40"/>
      <c r="D2474" s="40"/>
      <c r="E2474" s="41"/>
      <c r="F2474" s="41"/>
      <c r="G2474" s="40"/>
      <c r="H2474" s="40"/>
      <c r="I2474" s="40"/>
      <c r="J2474" s="40"/>
      <c r="K2474" s="40">
        <f t="shared" si="38"/>
        <v>1900</v>
      </c>
    </row>
    <row r="2475" spans="1:11" ht="18" customHeight="1" x14ac:dyDescent="0.25">
      <c r="A2475" s="42"/>
      <c r="B2475" s="42"/>
      <c r="C2475" s="42"/>
      <c r="D2475" s="42"/>
      <c r="E2475" s="43"/>
      <c r="F2475" s="43"/>
      <c r="G2475" s="42"/>
      <c r="H2475" s="42"/>
      <c r="I2475" s="42"/>
      <c r="J2475" s="42"/>
      <c r="K2475" s="42">
        <f t="shared" si="38"/>
        <v>1900</v>
      </c>
    </row>
    <row r="2476" spans="1:11" ht="18" customHeight="1" x14ac:dyDescent="0.25">
      <c r="A2476" s="40"/>
      <c r="B2476" s="40"/>
      <c r="C2476" s="40"/>
      <c r="D2476" s="40"/>
      <c r="E2476" s="41"/>
      <c r="F2476" s="41"/>
      <c r="G2476" s="40"/>
      <c r="H2476" s="40"/>
      <c r="I2476" s="40"/>
      <c r="J2476" s="40"/>
      <c r="K2476" s="40">
        <f t="shared" si="38"/>
        <v>1900</v>
      </c>
    </row>
    <row r="2477" spans="1:11" ht="18" customHeight="1" x14ac:dyDescent="0.25">
      <c r="A2477" s="42"/>
      <c r="B2477" s="42"/>
      <c r="C2477" s="42"/>
      <c r="D2477" s="42"/>
      <c r="E2477" s="43"/>
      <c r="F2477" s="43"/>
      <c r="G2477" s="42"/>
      <c r="H2477" s="42"/>
      <c r="I2477" s="42"/>
      <c r="J2477" s="42"/>
      <c r="K2477" s="42">
        <f t="shared" si="38"/>
        <v>1900</v>
      </c>
    </row>
    <row r="2478" spans="1:11" ht="18" customHeight="1" x14ac:dyDescent="0.25">
      <c r="A2478" s="40"/>
      <c r="B2478" s="40"/>
      <c r="C2478" s="40"/>
      <c r="D2478" s="40"/>
      <c r="E2478" s="41"/>
      <c r="F2478" s="41"/>
      <c r="G2478" s="40"/>
      <c r="H2478" s="40"/>
      <c r="I2478" s="40"/>
      <c r="J2478" s="40"/>
      <c r="K2478" s="40">
        <f t="shared" si="38"/>
        <v>1900</v>
      </c>
    </row>
    <row r="2479" spans="1:11" ht="18" customHeight="1" x14ac:dyDescent="0.25">
      <c r="A2479" s="42"/>
      <c r="B2479" s="42"/>
      <c r="C2479" s="42"/>
      <c r="D2479" s="42"/>
      <c r="E2479" s="43"/>
      <c r="F2479" s="43"/>
      <c r="G2479" s="42"/>
      <c r="H2479" s="42"/>
      <c r="I2479" s="42"/>
      <c r="J2479" s="42"/>
      <c r="K2479" s="42">
        <f t="shared" si="38"/>
        <v>1900</v>
      </c>
    </row>
    <row r="2480" spans="1:11" ht="18" customHeight="1" x14ac:dyDescent="0.25">
      <c r="A2480" s="40"/>
      <c r="B2480" s="40"/>
      <c r="C2480" s="40"/>
      <c r="D2480" s="40"/>
      <c r="E2480" s="41"/>
      <c r="F2480" s="41"/>
      <c r="G2480" s="40"/>
      <c r="H2480" s="40"/>
      <c r="I2480" s="40"/>
      <c r="J2480" s="40"/>
      <c r="K2480" s="40">
        <f t="shared" si="38"/>
        <v>1900</v>
      </c>
    </row>
    <row r="2481" spans="1:11" ht="18" customHeight="1" x14ac:dyDescent="0.25">
      <c r="A2481" s="42"/>
      <c r="B2481" s="42"/>
      <c r="C2481" s="42"/>
      <c r="D2481" s="42"/>
      <c r="E2481" s="43"/>
      <c r="F2481" s="43"/>
      <c r="G2481" s="42"/>
      <c r="H2481" s="42"/>
      <c r="I2481" s="42"/>
      <c r="J2481" s="42"/>
      <c r="K2481" s="42">
        <f t="shared" si="38"/>
        <v>1900</v>
      </c>
    </row>
    <row r="2482" spans="1:11" ht="18" customHeight="1" x14ac:dyDescent="0.25">
      <c r="A2482" s="40"/>
      <c r="B2482" s="40"/>
      <c r="C2482" s="40"/>
      <c r="D2482" s="40"/>
      <c r="E2482" s="41"/>
      <c r="F2482" s="41"/>
      <c r="G2482" s="40"/>
      <c r="H2482" s="40"/>
      <c r="I2482" s="40"/>
      <c r="J2482" s="40"/>
      <c r="K2482" s="40">
        <f t="shared" si="38"/>
        <v>1900</v>
      </c>
    </row>
    <row r="2483" spans="1:11" ht="18" customHeight="1" x14ac:dyDescent="0.25">
      <c r="A2483" s="42"/>
      <c r="B2483" s="42"/>
      <c r="C2483" s="42"/>
      <c r="D2483" s="42"/>
      <c r="E2483" s="43"/>
      <c r="F2483" s="43"/>
      <c r="G2483" s="42"/>
      <c r="H2483" s="42"/>
      <c r="I2483" s="42"/>
      <c r="J2483" s="42"/>
      <c r="K2483" s="42">
        <f t="shared" si="38"/>
        <v>1900</v>
      </c>
    </row>
    <row r="2484" spans="1:11" ht="18" customHeight="1" x14ac:dyDescent="0.25">
      <c r="A2484" s="40"/>
      <c r="B2484" s="40"/>
      <c r="C2484" s="40"/>
      <c r="D2484" s="40"/>
      <c r="E2484" s="41"/>
      <c r="F2484" s="41"/>
      <c r="G2484" s="40"/>
      <c r="H2484" s="40"/>
      <c r="I2484" s="40"/>
      <c r="J2484" s="40"/>
      <c r="K2484" s="40">
        <f t="shared" si="38"/>
        <v>1900</v>
      </c>
    </row>
    <row r="2485" spans="1:11" ht="18" customHeight="1" x14ac:dyDescent="0.25">
      <c r="A2485" s="42"/>
      <c r="B2485" s="42"/>
      <c r="C2485" s="42"/>
      <c r="D2485" s="42"/>
      <c r="E2485" s="43"/>
      <c r="F2485" s="43"/>
      <c r="G2485" s="42"/>
      <c r="H2485" s="42"/>
      <c r="I2485" s="42"/>
      <c r="J2485" s="42"/>
      <c r="K2485" s="42">
        <f t="shared" si="38"/>
        <v>1900</v>
      </c>
    </row>
    <row r="2486" spans="1:11" ht="18" customHeight="1" x14ac:dyDescent="0.25">
      <c r="A2486" s="40"/>
      <c r="B2486" s="40"/>
      <c r="C2486" s="40"/>
      <c r="D2486" s="40"/>
      <c r="E2486" s="41"/>
      <c r="F2486" s="41"/>
      <c r="G2486" s="40"/>
      <c r="H2486" s="40"/>
      <c r="I2486" s="40"/>
      <c r="J2486" s="40"/>
      <c r="K2486" s="40">
        <f t="shared" si="38"/>
        <v>1900</v>
      </c>
    </row>
    <row r="2487" spans="1:11" ht="18" customHeight="1" x14ac:dyDescent="0.25">
      <c r="A2487" s="42"/>
      <c r="B2487" s="42"/>
      <c r="C2487" s="42"/>
      <c r="D2487" s="42"/>
      <c r="E2487" s="43"/>
      <c r="F2487" s="43"/>
      <c r="G2487" s="42"/>
      <c r="H2487" s="42"/>
      <c r="I2487" s="42"/>
      <c r="J2487" s="42"/>
      <c r="K2487" s="42">
        <f t="shared" si="38"/>
        <v>1900</v>
      </c>
    </row>
    <row r="2488" spans="1:11" ht="18" customHeight="1" x14ac:dyDescent="0.25">
      <c r="A2488" s="40"/>
      <c r="B2488" s="40"/>
      <c r="C2488" s="40"/>
      <c r="D2488" s="40"/>
      <c r="E2488" s="41"/>
      <c r="F2488" s="41"/>
      <c r="G2488" s="40"/>
      <c r="H2488" s="40"/>
      <c r="I2488" s="40"/>
      <c r="J2488" s="40"/>
      <c r="K2488" s="40">
        <f t="shared" si="38"/>
        <v>1900</v>
      </c>
    </row>
    <row r="2489" spans="1:11" ht="18" customHeight="1" x14ac:dyDescent="0.25">
      <c r="A2489" s="42"/>
      <c r="B2489" s="42"/>
      <c r="C2489" s="42"/>
      <c r="D2489" s="42"/>
      <c r="E2489" s="43"/>
      <c r="F2489" s="43"/>
      <c r="G2489" s="42"/>
      <c r="H2489" s="42"/>
      <c r="I2489" s="42"/>
      <c r="J2489" s="42"/>
      <c r="K2489" s="42">
        <f t="shared" si="38"/>
        <v>1900</v>
      </c>
    </row>
    <row r="2490" spans="1:11" ht="18" customHeight="1" x14ac:dyDescent="0.25">
      <c r="A2490" s="40"/>
      <c r="B2490" s="40"/>
      <c r="C2490" s="40"/>
      <c r="D2490" s="40"/>
      <c r="E2490" s="41"/>
      <c r="F2490" s="41"/>
      <c r="G2490" s="40"/>
      <c r="H2490" s="40"/>
      <c r="I2490" s="40"/>
      <c r="J2490" s="40"/>
      <c r="K2490" s="40">
        <f t="shared" si="38"/>
        <v>1900</v>
      </c>
    </row>
    <row r="2491" spans="1:11" ht="18" customHeight="1" x14ac:dyDescent="0.25">
      <c r="A2491" s="42"/>
      <c r="B2491" s="42"/>
      <c r="C2491" s="42"/>
      <c r="D2491" s="42"/>
      <c r="E2491" s="43"/>
      <c r="F2491" s="43"/>
      <c r="G2491" s="42"/>
      <c r="H2491" s="42"/>
      <c r="I2491" s="42"/>
      <c r="J2491" s="42"/>
      <c r="K2491" s="42">
        <f t="shared" si="38"/>
        <v>1900</v>
      </c>
    </row>
    <row r="2492" spans="1:11" ht="18" customHeight="1" x14ac:dyDescent="0.25">
      <c r="A2492" s="40"/>
      <c r="B2492" s="40"/>
      <c r="C2492" s="40"/>
      <c r="D2492" s="40"/>
      <c r="E2492" s="41"/>
      <c r="F2492" s="41"/>
      <c r="G2492" s="40"/>
      <c r="H2492" s="40"/>
      <c r="I2492" s="40"/>
      <c r="J2492" s="40"/>
      <c r="K2492" s="40">
        <f t="shared" si="38"/>
        <v>1900</v>
      </c>
    </row>
    <row r="2493" spans="1:11" ht="18" customHeight="1" x14ac:dyDescent="0.25">
      <c r="A2493" s="42"/>
      <c r="B2493" s="42"/>
      <c r="C2493" s="42"/>
      <c r="D2493" s="42"/>
      <c r="E2493" s="43"/>
      <c r="F2493" s="43"/>
      <c r="G2493" s="42"/>
      <c r="H2493" s="42"/>
      <c r="I2493" s="42"/>
      <c r="J2493" s="42"/>
      <c r="K2493" s="42">
        <f t="shared" si="38"/>
        <v>1900</v>
      </c>
    </row>
    <row r="2494" spans="1:11" ht="18" customHeight="1" x14ac:dyDescent="0.25">
      <c r="A2494" s="40"/>
      <c r="B2494" s="40"/>
      <c r="C2494" s="40"/>
      <c r="D2494" s="40"/>
      <c r="E2494" s="41"/>
      <c r="F2494" s="41"/>
      <c r="G2494" s="40"/>
      <c r="H2494" s="40"/>
      <c r="I2494" s="40"/>
      <c r="J2494" s="40"/>
      <c r="K2494" s="40">
        <f t="shared" si="38"/>
        <v>1900</v>
      </c>
    </row>
    <row r="2495" spans="1:11" ht="18" customHeight="1" x14ac:dyDescent="0.25">
      <c r="A2495" s="42"/>
      <c r="B2495" s="42"/>
      <c r="C2495" s="42"/>
      <c r="D2495" s="42"/>
      <c r="E2495" s="43"/>
      <c r="F2495" s="43"/>
      <c r="G2495" s="42"/>
      <c r="H2495" s="42"/>
      <c r="I2495" s="42"/>
      <c r="J2495" s="42"/>
      <c r="K2495" s="42">
        <f t="shared" si="38"/>
        <v>1900</v>
      </c>
    </row>
    <row r="2496" spans="1:11" ht="18" customHeight="1" x14ac:dyDescent="0.25">
      <c r="A2496" s="40"/>
      <c r="B2496" s="40"/>
      <c r="C2496" s="40"/>
      <c r="D2496" s="40"/>
      <c r="E2496" s="41"/>
      <c r="F2496" s="41"/>
      <c r="G2496" s="40"/>
      <c r="H2496" s="40"/>
      <c r="I2496" s="40"/>
      <c r="J2496" s="40"/>
      <c r="K2496" s="40">
        <f t="shared" si="38"/>
        <v>1900</v>
      </c>
    </row>
    <row r="2497" spans="1:11" ht="18" customHeight="1" x14ac:dyDescent="0.25">
      <c r="A2497" s="42"/>
      <c r="B2497" s="42"/>
      <c r="C2497" s="42"/>
      <c r="D2497" s="42"/>
      <c r="E2497" s="43"/>
      <c r="F2497" s="43"/>
      <c r="G2497" s="42"/>
      <c r="H2497" s="42"/>
      <c r="I2497" s="42"/>
      <c r="J2497" s="42"/>
      <c r="K2497" s="42">
        <f t="shared" si="38"/>
        <v>1900</v>
      </c>
    </row>
    <row r="2498" spans="1:11" ht="18" customHeight="1" x14ac:dyDescent="0.25">
      <c r="A2498" s="40"/>
      <c r="B2498" s="40"/>
      <c r="C2498" s="40"/>
      <c r="D2498" s="40"/>
      <c r="E2498" s="41"/>
      <c r="F2498" s="41"/>
      <c r="G2498" s="40"/>
      <c r="H2498" s="40"/>
      <c r="I2498" s="40"/>
      <c r="J2498" s="40"/>
      <c r="K2498" s="40">
        <f t="shared" si="38"/>
        <v>1900</v>
      </c>
    </row>
    <row r="2499" spans="1:11" ht="18" customHeight="1" x14ac:dyDescent="0.25">
      <c r="A2499" s="42"/>
      <c r="B2499" s="42"/>
      <c r="C2499" s="42"/>
      <c r="D2499" s="42"/>
      <c r="E2499" s="43"/>
      <c r="F2499" s="43"/>
      <c r="G2499" s="42"/>
      <c r="H2499" s="42"/>
      <c r="I2499" s="42"/>
      <c r="J2499" s="42"/>
      <c r="K2499" s="42">
        <f t="shared" si="38"/>
        <v>1900</v>
      </c>
    </row>
    <row r="2500" spans="1:11" ht="18" customHeight="1" x14ac:dyDescent="0.25">
      <c r="A2500" s="40"/>
      <c r="B2500" s="40"/>
      <c r="C2500" s="40"/>
      <c r="D2500" s="40"/>
      <c r="E2500" s="41"/>
      <c r="F2500" s="41"/>
      <c r="G2500" s="40"/>
      <c r="H2500" s="40"/>
      <c r="I2500" s="40"/>
      <c r="J2500" s="40"/>
      <c r="K2500" s="40">
        <f t="shared" ref="K2500:K2563" si="39">IFERROR(YEAR(D2500),"")</f>
        <v>1900</v>
      </c>
    </row>
    <row r="2501" spans="1:11" ht="18" customHeight="1" x14ac:dyDescent="0.25">
      <c r="A2501" s="42"/>
      <c r="B2501" s="42"/>
      <c r="C2501" s="42"/>
      <c r="D2501" s="42"/>
      <c r="E2501" s="43"/>
      <c r="F2501" s="43"/>
      <c r="G2501" s="42"/>
      <c r="H2501" s="42"/>
      <c r="I2501" s="42"/>
      <c r="J2501" s="42"/>
      <c r="K2501" s="42">
        <f t="shared" si="39"/>
        <v>1900</v>
      </c>
    </row>
    <row r="2502" spans="1:11" ht="18" customHeight="1" x14ac:dyDescent="0.25">
      <c r="A2502" s="40"/>
      <c r="B2502" s="40"/>
      <c r="C2502" s="40"/>
      <c r="D2502" s="40"/>
      <c r="E2502" s="41"/>
      <c r="F2502" s="41"/>
      <c r="G2502" s="40"/>
      <c r="H2502" s="40"/>
      <c r="I2502" s="40"/>
      <c r="J2502" s="40"/>
      <c r="K2502" s="40">
        <f t="shared" si="39"/>
        <v>1900</v>
      </c>
    </row>
    <row r="2503" spans="1:11" ht="18" customHeight="1" x14ac:dyDescent="0.25">
      <c r="A2503" s="42"/>
      <c r="B2503" s="42"/>
      <c r="C2503" s="42"/>
      <c r="D2503" s="42"/>
      <c r="E2503" s="43"/>
      <c r="F2503" s="43"/>
      <c r="G2503" s="42"/>
      <c r="H2503" s="42"/>
      <c r="I2503" s="42"/>
      <c r="J2503" s="42"/>
      <c r="K2503" s="42">
        <f t="shared" si="39"/>
        <v>1900</v>
      </c>
    </row>
    <row r="2504" spans="1:11" ht="18" customHeight="1" x14ac:dyDescent="0.25">
      <c r="A2504" s="40"/>
      <c r="B2504" s="40"/>
      <c r="C2504" s="40"/>
      <c r="D2504" s="40"/>
      <c r="E2504" s="41"/>
      <c r="F2504" s="41"/>
      <c r="G2504" s="40"/>
      <c r="H2504" s="40"/>
      <c r="I2504" s="40"/>
      <c r="J2504" s="40"/>
      <c r="K2504" s="40">
        <f t="shared" si="39"/>
        <v>1900</v>
      </c>
    </row>
    <row r="2505" spans="1:11" ht="18" customHeight="1" x14ac:dyDescent="0.25">
      <c r="A2505" s="42"/>
      <c r="B2505" s="42"/>
      <c r="C2505" s="42"/>
      <c r="D2505" s="42"/>
      <c r="E2505" s="43"/>
      <c r="F2505" s="43"/>
      <c r="G2505" s="42"/>
      <c r="H2505" s="42"/>
      <c r="I2505" s="42"/>
      <c r="J2505" s="42"/>
      <c r="K2505" s="42">
        <f t="shared" si="39"/>
        <v>1900</v>
      </c>
    </row>
    <row r="2506" spans="1:11" ht="18" customHeight="1" x14ac:dyDescent="0.25">
      <c r="A2506" s="40"/>
      <c r="B2506" s="40"/>
      <c r="C2506" s="40"/>
      <c r="D2506" s="40"/>
      <c r="E2506" s="41"/>
      <c r="F2506" s="41"/>
      <c r="G2506" s="40"/>
      <c r="H2506" s="40"/>
      <c r="I2506" s="40"/>
      <c r="J2506" s="40"/>
      <c r="K2506" s="40">
        <f t="shared" si="39"/>
        <v>1900</v>
      </c>
    </row>
    <row r="2507" spans="1:11" ht="18" customHeight="1" x14ac:dyDescent="0.25">
      <c r="A2507" s="42"/>
      <c r="B2507" s="42"/>
      <c r="C2507" s="42"/>
      <c r="D2507" s="42"/>
      <c r="E2507" s="43"/>
      <c r="F2507" s="43"/>
      <c r="G2507" s="42"/>
      <c r="H2507" s="42"/>
      <c r="I2507" s="42"/>
      <c r="J2507" s="42"/>
      <c r="K2507" s="42">
        <f t="shared" si="39"/>
        <v>1900</v>
      </c>
    </row>
    <row r="2508" spans="1:11" ht="18" customHeight="1" x14ac:dyDescent="0.25">
      <c r="A2508" s="40"/>
      <c r="B2508" s="40"/>
      <c r="C2508" s="40"/>
      <c r="D2508" s="40"/>
      <c r="E2508" s="41"/>
      <c r="F2508" s="41"/>
      <c r="G2508" s="40"/>
      <c r="H2508" s="40"/>
      <c r="I2508" s="40"/>
      <c r="J2508" s="40"/>
      <c r="K2508" s="40">
        <f t="shared" si="39"/>
        <v>1900</v>
      </c>
    </row>
    <row r="2509" spans="1:11" ht="18" customHeight="1" x14ac:dyDescent="0.25">
      <c r="A2509" s="42"/>
      <c r="B2509" s="42"/>
      <c r="C2509" s="42"/>
      <c r="D2509" s="42"/>
      <c r="E2509" s="43"/>
      <c r="F2509" s="43"/>
      <c r="G2509" s="42"/>
      <c r="H2509" s="42"/>
      <c r="I2509" s="42"/>
      <c r="J2509" s="42"/>
      <c r="K2509" s="42">
        <f t="shared" si="39"/>
        <v>1900</v>
      </c>
    </row>
    <row r="2510" spans="1:11" ht="18" customHeight="1" x14ac:dyDescent="0.25">
      <c r="A2510" s="40"/>
      <c r="B2510" s="40"/>
      <c r="C2510" s="40"/>
      <c r="D2510" s="40"/>
      <c r="E2510" s="41"/>
      <c r="F2510" s="41"/>
      <c r="G2510" s="40"/>
      <c r="H2510" s="40"/>
      <c r="I2510" s="40"/>
      <c r="J2510" s="40"/>
      <c r="K2510" s="40">
        <f t="shared" si="39"/>
        <v>1900</v>
      </c>
    </row>
    <row r="2511" spans="1:11" ht="18" customHeight="1" x14ac:dyDescent="0.25">
      <c r="A2511" s="42"/>
      <c r="B2511" s="42"/>
      <c r="C2511" s="42"/>
      <c r="D2511" s="42"/>
      <c r="E2511" s="43"/>
      <c r="F2511" s="43"/>
      <c r="G2511" s="42"/>
      <c r="H2511" s="42"/>
      <c r="I2511" s="42"/>
      <c r="J2511" s="42"/>
      <c r="K2511" s="42">
        <f t="shared" si="39"/>
        <v>1900</v>
      </c>
    </row>
    <row r="2512" spans="1:11" ht="18" customHeight="1" x14ac:dyDescent="0.25">
      <c r="A2512" s="40"/>
      <c r="B2512" s="40"/>
      <c r="C2512" s="40"/>
      <c r="D2512" s="40"/>
      <c r="E2512" s="41"/>
      <c r="F2512" s="41"/>
      <c r="G2512" s="40"/>
      <c r="H2512" s="40"/>
      <c r="I2512" s="40"/>
      <c r="J2512" s="40"/>
      <c r="K2512" s="40">
        <f t="shared" si="39"/>
        <v>1900</v>
      </c>
    </row>
    <row r="2513" spans="1:11" ht="18" customHeight="1" x14ac:dyDescent="0.25">
      <c r="A2513" s="42"/>
      <c r="B2513" s="42"/>
      <c r="C2513" s="42"/>
      <c r="D2513" s="42"/>
      <c r="E2513" s="43"/>
      <c r="F2513" s="43"/>
      <c r="G2513" s="42"/>
      <c r="H2513" s="42"/>
      <c r="I2513" s="42"/>
      <c r="J2513" s="42"/>
      <c r="K2513" s="42">
        <f t="shared" si="39"/>
        <v>1900</v>
      </c>
    </row>
    <row r="2514" spans="1:11" ht="18" customHeight="1" x14ac:dyDescent="0.25">
      <c r="A2514" s="40"/>
      <c r="B2514" s="40"/>
      <c r="C2514" s="40"/>
      <c r="D2514" s="40"/>
      <c r="E2514" s="41"/>
      <c r="F2514" s="41"/>
      <c r="G2514" s="40"/>
      <c r="H2514" s="40"/>
      <c r="I2514" s="40"/>
      <c r="J2514" s="40"/>
      <c r="K2514" s="40">
        <f t="shared" si="39"/>
        <v>1900</v>
      </c>
    </row>
    <row r="2515" spans="1:11" ht="18" customHeight="1" x14ac:dyDescent="0.25">
      <c r="A2515" s="42"/>
      <c r="B2515" s="42"/>
      <c r="C2515" s="42"/>
      <c r="D2515" s="42"/>
      <c r="E2515" s="43"/>
      <c r="F2515" s="43"/>
      <c r="G2515" s="42"/>
      <c r="H2515" s="42"/>
      <c r="I2515" s="42"/>
      <c r="J2515" s="42"/>
      <c r="K2515" s="42">
        <f t="shared" si="39"/>
        <v>1900</v>
      </c>
    </row>
    <row r="2516" spans="1:11" ht="18" customHeight="1" x14ac:dyDescent="0.25">
      <c r="A2516" s="40"/>
      <c r="B2516" s="40"/>
      <c r="C2516" s="40"/>
      <c r="D2516" s="40"/>
      <c r="E2516" s="41"/>
      <c r="F2516" s="41"/>
      <c r="G2516" s="40"/>
      <c r="H2516" s="40"/>
      <c r="I2516" s="40"/>
      <c r="J2516" s="40"/>
      <c r="K2516" s="40">
        <f t="shared" si="39"/>
        <v>1900</v>
      </c>
    </row>
    <row r="2517" spans="1:11" ht="18" customHeight="1" x14ac:dyDescent="0.25">
      <c r="A2517" s="42"/>
      <c r="B2517" s="42"/>
      <c r="C2517" s="42"/>
      <c r="D2517" s="42"/>
      <c r="E2517" s="43"/>
      <c r="F2517" s="43"/>
      <c r="G2517" s="42"/>
      <c r="H2517" s="42"/>
      <c r="I2517" s="42"/>
      <c r="J2517" s="42"/>
      <c r="K2517" s="42">
        <f t="shared" si="39"/>
        <v>1900</v>
      </c>
    </row>
    <row r="2518" spans="1:11" ht="18" customHeight="1" x14ac:dyDescent="0.25">
      <c r="A2518" s="40"/>
      <c r="B2518" s="40"/>
      <c r="C2518" s="40"/>
      <c r="D2518" s="40"/>
      <c r="E2518" s="41"/>
      <c r="F2518" s="41"/>
      <c r="G2518" s="40"/>
      <c r="H2518" s="40"/>
      <c r="I2518" s="40"/>
      <c r="J2518" s="40"/>
      <c r="K2518" s="40">
        <f t="shared" si="39"/>
        <v>1900</v>
      </c>
    </row>
    <row r="2519" spans="1:11" ht="18" customHeight="1" x14ac:dyDescent="0.25">
      <c r="A2519" s="42"/>
      <c r="B2519" s="42"/>
      <c r="C2519" s="42"/>
      <c r="D2519" s="42"/>
      <c r="E2519" s="43"/>
      <c r="F2519" s="43"/>
      <c r="G2519" s="42"/>
      <c r="H2519" s="42"/>
      <c r="I2519" s="42"/>
      <c r="J2519" s="42"/>
      <c r="K2519" s="42">
        <f t="shared" si="39"/>
        <v>1900</v>
      </c>
    </row>
    <row r="2520" spans="1:11" ht="18" customHeight="1" x14ac:dyDescent="0.25">
      <c r="A2520" s="40"/>
      <c r="B2520" s="40"/>
      <c r="C2520" s="40"/>
      <c r="D2520" s="40"/>
      <c r="E2520" s="41"/>
      <c r="F2520" s="41"/>
      <c r="G2520" s="40"/>
      <c r="H2520" s="40"/>
      <c r="I2520" s="40"/>
      <c r="J2520" s="40"/>
      <c r="K2520" s="40">
        <f t="shared" si="39"/>
        <v>1900</v>
      </c>
    </row>
    <row r="2521" spans="1:11" ht="18" customHeight="1" x14ac:dyDescent="0.25">
      <c r="A2521" s="42"/>
      <c r="B2521" s="42"/>
      <c r="C2521" s="42"/>
      <c r="D2521" s="42"/>
      <c r="E2521" s="43"/>
      <c r="F2521" s="43"/>
      <c r="G2521" s="42"/>
      <c r="H2521" s="42"/>
      <c r="I2521" s="42"/>
      <c r="J2521" s="42"/>
      <c r="K2521" s="42">
        <f t="shared" si="39"/>
        <v>1900</v>
      </c>
    </row>
    <row r="2522" spans="1:11" ht="18" customHeight="1" x14ac:dyDescent="0.25">
      <c r="A2522" s="40"/>
      <c r="B2522" s="40"/>
      <c r="C2522" s="40"/>
      <c r="D2522" s="40"/>
      <c r="E2522" s="41"/>
      <c r="F2522" s="41"/>
      <c r="G2522" s="40"/>
      <c r="H2522" s="40"/>
      <c r="I2522" s="40"/>
      <c r="J2522" s="40"/>
      <c r="K2522" s="40">
        <f t="shared" si="39"/>
        <v>1900</v>
      </c>
    </row>
    <row r="2523" spans="1:11" ht="18" customHeight="1" x14ac:dyDescent="0.25">
      <c r="A2523" s="42"/>
      <c r="B2523" s="42"/>
      <c r="C2523" s="42"/>
      <c r="D2523" s="42"/>
      <c r="E2523" s="43"/>
      <c r="F2523" s="43"/>
      <c r="G2523" s="42"/>
      <c r="H2523" s="42"/>
      <c r="I2523" s="42"/>
      <c r="J2523" s="42"/>
      <c r="K2523" s="42">
        <f t="shared" si="39"/>
        <v>1900</v>
      </c>
    </row>
    <row r="2524" spans="1:11" ht="18" customHeight="1" x14ac:dyDescent="0.25">
      <c r="A2524" s="40"/>
      <c r="B2524" s="40"/>
      <c r="C2524" s="40"/>
      <c r="D2524" s="40"/>
      <c r="E2524" s="41"/>
      <c r="F2524" s="41"/>
      <c r="G2524" s="40"/>
      <c r="H2524" s="40"/>
      <c r="I2524" s="40"/>
      <c r="J2524" s="40"/>
      <c r="K2524" s="40">
        <f t="shared" si="39"/>
        <v>1900</v>
      </c>
    </row>
    <row r="2525" spans="1:11" ht="18" customHeight="1" x14ac:dyDescent="0.25">
      <c r="A2525" s="42"/>
      <c r="B2525" s="42"/>
      <c r="C2525" s="42"/>
      <c r="D2525" s="42"/>
      <c r="E2525" s="43"/>
      <c r="F2525" s="43"/>
      <c r="G2525" s="42"/>
      <c r="H2525" s="42"/>
      <c r="I2525" s="42"/>
      <c r="J2525" s="42"/>
      <c r="K2525" s="42">
        <f t="shared" si="39"/>
        <v>1900</v>
      </c>
    </row>
    <row r="2526" spans="1:11" ht="18" customHeight="1" x14ac:dyDescent="0.25">
      <c r="A2526" s="40"/>
      <c r="B2526" s="40"/>
      <c r="C2526" s="40"/>
      <c r="D2526" s="40"/>
      <c r="E2526" s="41"/>
      <c r="F2526" s="41"/>
      <c r="G2526" s="40"/>
      <c r="H2526" s="40"/>
      <c r="I2526" s="40"/>
      <c r="J2526" s="40"/>
      <c r="K2526" s="40">
        <f t="shared" si="39"/>
        <v>1900</v>
      </c>
    </row>
    <row r="2527" spans="1:11" ht="18" customHeight="1" x14ac:dyDescent="0.25">
      <c r="A2527" s="42"/>
      <c r="B2527" s="42"/>
      <c r="C2527" s="42"/>
      <c r="D2527" s="42"/>
      <c r="E2527" s="43"/>
      <c r="F2527" s="43"/>
      <c r="G2527" s="42"/>
      <c r="H2527" s="42"/>
      <c r="I2527" s="42"/>
      <c r="J2527" s="42"/>
      <c r="K2527" s="42">
        <f t="shared" si="39"/>
        <v>1900</v>
      </c>
    </row>
    <row r="2528" spans="1:11" ht="18" customHeight="1" x14ac:dyDescent="0.25">
      <c r="A2528" s="40"/>
      <c r="B2528" s="40"/>
      <c r="C2528" s="40"/>
      <c r="D2528" s="40"/>
      <c r="E2528" s="41"/>
      <c r="F2528" s="41"/>
      <c r="G2528" s="40"/>
      <c r="H2528" s="40"/>
      <c r="I2528" s="40"/>
      <c r="J2528" s="40"/>
      <c r="K2528" s="40">
        <f t="shared" si="39"/>
        <v>1900</v>
      </c>
    </row>
    <row r="2529" spans="1:11" ht="18" customHeight="1" x14ac:dyDescent="0.25">
      <c r="A2529" s="42"/>
      <c r="B2529" s="42"/>
      <c r="C2529" s="42"/>
      <c r="D2529" s="42"/>
      <c r="E2529" s="43"/>
      <c r="F2529" s="43"/>
      <c r="G2529" s="42"/>
      <c r="H2529" s="42"/>
      <c r="I2529" s="42"/>
      <c r="J2529" s="42"/>
      <c r="K2529" s="42">
        <f t="shared" si="39"/>
        <v>1900</v>
      </c>
    </row>
    <row r="2530" spans="1:11" ht="18" customHeight="1" x14ac:dyDescent="0.25">
      <c r="A2530" s="40"/>
      <c r="B2530" s="40"/>
      <c r="C2530" s="40"/>
      <c r="D2530" s="40"/>
      <c r="E2530" s="41"/>
      <c r="F2530" s="41"/>
      <c r="G2530" s="40"/>
      <c r="H2530" s="40"/>
      <c r="I2530" s="40"/>
      <c r="J2530" s="40"/>
      <c r="K2530" s="40">
        <f t="shared" si="39"/>
        <v>1900</v>
      </c>
    </row>
    <row r="2531" spans="1:11" ht="18" customHeight="1" x14ac:dyDescent="0.25">
      <c r="A2531" s="42"/>
      <c r="B2531" s="42"/>
      <c r="C2531" s="42"/>
      <c r="D2531" s="42"/>
      <c r="E2531" s="43"/>
      <c r="F2531" s="43"/>
      <c r="G2531" s="42"/>
      <c r="H2531" s="42"/>
      <c r="I2531" s="42"/>
      <c r="J2531" s="42"/>
      <c r="K2531" s="42">
        <f t="shared" si="39"/>
        <v>1900</v>
      </c>
    </row>
    <row r="2532" spans="1:11" ht="18" customHeight="1" x14ac:dyDescent="0.25">
      <c r="A2532" s="40"/>
      <c r="B2532" s="40"/>
      <c r="C2532" s="40"/>
      <c r="D2532" s="40"/>
      <c r="E2532" s="41"/>
      <c r="F2532" s="41"/>
      <c r="G2532" s="40"/>
      <c r="H2532" s="40"/>
      <c r="I2532" s="40"/>
      <c r="J2532" s="40"/>
      <c r="K2532" s="40">
        <f t="shared" si="39"/>
        <v>1900</v>
      </c>
    </row>
    <row r="2533" spans="1:11" ht="18" customHeight="1" x14ac:dyDescent="0.25">
      <c r="A2533" s="42"/>
      <c r="B2533" s="42"/>
      <c r="C2533" s="42"/>
      <c r="D2533" s="42"/>
      <c r="E2533" s="43"/>
      <c r="F2533" s="43"/>
      <c r="G2533" s="42"/>
      <c r="H2533" s="42"/>
      <c r="I2533" s="42"/>
      <c r="J2533" s="42"/>
      <c r="K2533" s="42">
        <f t="shared" si="39"/>
        <v>1900</v>
      </c>
    </row>
    <row r="2534" spans="1:11" ht="18" customHeight="1" x14ac:dyDescent="0.25">
      <c r="A2534" s="40"/>
      <c r="B2534" s="40"/>
      <c r="C2534" s="40"/>
      <c r="D2534" s="40"/>
      <c r="E2534" s="41"/>
      <c r="F2534" s="41"/>
      <c r="G2534" s="40"/>
      <c r="H2534" s="40"/>
      <c r="I2534" s="40"/>
      <c r="J2534" s="40"/>
      <c r="K2534" s="40">
        <f t="shared" si="39"/>
        <v>1900</v>
      </c>
    </row>
    <row r="2535" spans="1:11" ht="18" customHeight="1" x14ac:dyDescent="0.25">
      <c r="A2535" s="42"/>
      <c r="B2535" s="42"/>
      <c r="C2535" s="42"/>
      <c r="D2535" s="42"/>
      <c r="E2535" s="43"/>
      <c r="F2535" s="43"/>
      <c r="G2535" s="42"/>
      <c r="H2535" s="42"/>
      <c r="I2535" s="42"/>
      <c r="J2535" s="42"/>
      <c r="K2535" s="42">
        <f t="shared" si="39"/>
        <v>1900</v>
      </c>
    </row>
    <row r="2536" spans="1:11" ht="18" customHeight="1" x14ac:dyDescent="0.25">
      <c r="A2536" s="40"/>
      <c r="B2536" s="40"/>
      <c r="C2536" s="40"/>
      <c r="D2536" s="40"/>
      <c r="E2536" s="41"/>
      <c r="F2536" s="41"/>
      <c r="G2536" s="40"/>
      <c r="H2536" s="40"/>
      <c r="I2536" s="40"/>
      <c r="J2536" s="40"/>
      <c r="K2536" s="40">
        <f t="shared" si="39"/>
        <v>1900</v>
      </c>
    </row>
    <row r="2537" spans="1:11" ht="18" customHeight="1" x14ac:dyDescent="0.25">
      <c r="A2537" s="42"/>
      <c r="B2537" s="42"/>
      <c r="C2537" s="42"/>
      <c r="D2537" s="42"/>
      <c r="E2537" s="43"/>
      <c r="F2537" s="43"/>
      <c r="G2537" s="42"/>
      <c r="H2537" s="42"/>
      <c r="I2537" s="42"/>
      <c r="J2537" s="42"/>
      <c r="K2537" s="42">
        <f t="shared" si="39"/>
        <v>1900</v>
      </c>
    </row>
    <row r="2538" spans="1:11" ht="18" customHeight="1" x14ac:dyDescent="0.25">
      <c r="A2538" s="40"/>
      <c r="B2538" s="40"/>
      <c r="C2538" s="40"/>
      <c r="D2538" s="40"/>
      <c r="E2538" s="41"/>
      <c r="F2538" s="41"/>
      <c r="G2538" s="40"/>
      <c r="H2538" s="40"/>
      <c r="I2538" s="40"/>
      <c r="J2538" s="40"/>
      <c r="K2538" s="40">
        <f t="shared" si="39"/>
        <v>1900</v>
      </c>
    </row>
    <row r="2539" spans="1:11" ht="18" customHeight="1" x14ac:dyDescent="0.25">
      <c r="A2539" s="42"/>
      <c r="B2539" s="42"/>
      <c r="C2539" s="42"/>
      <c r="D2539" s="42"/>
      <c r="E2539" s="43"/>
      <c r="F2539" s="43"/>
      <c r="G2539" s="42"/>
      <c r="H2539" s="42"/>
      <c r="I2539" s="42"/>
      <c r="J2539" s="42"/>
      <c r="K2539" s="42">
        <f t="shared" si="39"/>
        <v>1900</v>
      </c>
    </row>
    <row r="2540" spans="1:11" ht="18" customHeight="1" x14ac:dyDescent="0.25">
      <c r="A2540" s="40"/>
      <c r="B2540" s="40"/>
      <c r="C2540" s="40"/>
      <c r="D2540" s="40"/>
      <c r="E2540" s="41"/>
      <c r="F2540" s="41"/>
      <c r="G2540" s="40"/>
      <c r="H2540" s="40"/>
      <c r="I2540" s="40"/>
      <c r="J2540" s="40"/>
      <c r="K2540" s="40">
        <f t="shared" si="39"/>
        <v>1900</v>
      </c>
    </row>
    <row r="2541" spans="1:11" ht="18" customHeight="1" x14ac:dyDescent="0.25">
      <c r="A2541" s="42"/>
      <c r="B2541" s="42"/>
      <c r="C2541" s="42"/>
      <c r="D2541" s="42"/>
      <c r="E2541" s="43"/>
      <c r="F2541" s="43"/>
      <c r="G2541" s="42"/>
      <c r="H2541" s="42"/>
      <c r="I2541" s="42"/>
      <c r="J2541" s="42"/>
      <c r="K2541" s="42">
        <f t="shared" si="39"/>
        <v>1900</v>
      </c>
    </row>
    <row r="2542" spans="1:11" ht="18" customHeight="1" x14ac:dyDescent="0.25">
      <c r="A2542" s="40"/>
      <c r="B2542" s="40"/>
      <c r="C2542" s="40"/>
      <c r="D2542" s="40"/>
      <c r="E2542" s="41"/>
      <c r="F2542" s="41"/>
      <c r="G2542" s="40"/>
      <c r="H2542" s="40"/>
      <c r="I2542" s="40"/>
      <c r="J2542" s="40"/>
      <c r="K2542" s="40">
        <f t="shared" si="39"/>
        <v>1900</v>
      </c>
    </row>
    <row r="2543" spans="1:11" ht="18" customHeight="1" x14ac:dyDescent="0.25">
      <c r="A2543" s="42"/>
      <c r="B2543" s="42"/>
      <c r="C2543" s="42"/>
      <c r="D2543" s="42"/>
      <c r="E2543" s="43"/>
      <c r="F2543" s="43"/>
      <c r="G2543" s="42"/>
      <c r="H2543" s="42"/>
      <c r="I2543" s="42"/>
      <c r="J2543" s="42"/>
      <c r="K2543" s="42">
        <f t="shared" si="39"/>
        <v>1900</v>
      </c>
    </row>
    <row r="2544" spans="1:11" ht="18" customHeight="1" x14ac:dyDescent="0.25">
      <c r="A2544" s="40"/>
      <c r="B2544" s="40"/>
      <c r="C2544" s="40"/>
      <c r="D2544" s="40"/>
      <c r="E2544" s="41"/>
      <c r="F2544" s="41"/>
      <c r="G2544" s="40"/>
      <c r="H2544" s="40"/>
      <c r="I2544" s="40"/>
      <c r="J2544" s="40"/>
      <c r="K2544" s="40">
        <f t="shared" si="39"/>
        <v>1900</v>
      </c>
    </row>
    <row r="2545" spans="1:11" ht="18" customHeight="1" x14ac:dyDescent="0.25">
      <c r="A2545" s="42"/>
      <c r="B2545" s="42"/>
      <c r="C2545" s="42"/>
      <c r="D2545" s="42"/>
      <c r="E2545" s="43"/>
      <c r="F2545" s="43"/>
      <c r="G2545" s="42"/>
      <c r="H2545" s="42"/>
      <c r="I2545" s="42"/>
      <c r="J2545" s="42"/>
      <c r="K2545" s="42">
        <f t="shared" si="39"/>
        <v>1900</v>
      </c>
    </row>
    <row r="2546" spans="1:11" ht="18" customHeight="1" x14ac:dyDescent="0.25">
      <c r="A2546" s="40"/>
      <c r="B2546" s="40"/>
      <c r="C2546" s="40"/>
      <c r="D2546" s="40"/>
      <c r="E2546" s="41"/>
      <c r="F2546" s="41"/>
      <c r="G2546" s="40"/>
      <c r="H2546" s="40"/>
      <c r="I2546" s="40"/>
      <c r="J2546" s="40"/>
      <c r="K2546" s="40">
        <f t="shared" si="39"/>
        <v>1900</v>
      </c>
    </row>
    <row r="2547" spans="1:11" ht="18" customHeight="1" x14ac:dyDescent="0.25">
      <c r="A2547" s="42"/>
      <c r="B2547" s="42"/>
      <c r="C2547" s="42"/>
      <c r="D2547" s="42"/>
      <c r="E2547" s="43"/>
      <c r="F2547" s="43"/>
      <c r="G2547" s="42"/>
      <c r="H2547" s="42"/>
      <c r="I2547" s="42"/>
      <c r="J2547" s="42"/>
      <c r="K2547" s="42">
        <f t="shared" si="39"/>
        <v>1900</v>
      </c>
    </row>
    <row r="2548" spans="1:11" ht="18" customHeight="1" x14ac:dyDescent="0.25">
      <c r="A2548" s="40"/>
      <c r="B2548" s="40"/>
      <c r="C2548" s="40"/>
      <c r="D2548" s="40"/>
      <c r="E2548" s="41"/>
      <c r="F2548" s="41"/>
      <c r="G2548" s="40"/>
      <c r="H2548" s="40"/>
      <c r="I2548" s="40"/>
      <c r="J2548" s="40"/>
      <c r="K2548" s="40">
        <f t="shared" si="39"/>
        <v>1900</v>
      </c>
    </row>
    <row r="2549" spans="1:11" ht="18" customHeight="1" x14ac:dyDescent="0.25">
      <c r="A2549" s="42"/>
      <c r="B2549" s="42"/>
      <c r="C2549" s="42"/>
      <c r="D2549" s="42"/>
      <c r="E2549" s="43"/>
      <c r="F2549" s="43"/>
      <c r="G2549" s="42"/>
      <c r="H2549" s="42"/>
      <c r="I2549" s="42"/>
      <c r="J2549" s="42"/>
      <c r="K2549" s="42">
        <f t="shared" si="39"/>
        <v>1900</v>
      </c>
    </row>
    <row r="2550" spans="1:11" ht="18" customHeight="1" x14ac:dyDescent="0.25">
      <c r="A2550" s="40"/>
      <c r="B2550" s="40"/>
      <c r="C2550" s="40"/>
      <c r="D2550" s="40"/>
      <c r="E2550" s="41"/>
      <c r="F2550" s="41"/>
      <c r="G2550" s="40"/>
      <c r="H2550" s="40"/>
      <c r="I2550" s="40"/>
      <c r="J2550" s="40"/>
      <c r="K2550" s="40">
        <f t="shared" si="39"/>
        <v>1900</v>
      </c>
    </row>
    <row r="2551" spans="1:11" ht="18" customHeight="1" x14ac:dyDescent="0.25">
      <c r="A2551" s="42"/>
      <c r="B2551" s="42"/>
      <c r="C2551" s="42"/>
      <c r="D2551" s="42"/>
      <c r="E2551" s="43"/>
      <c r="F2551" s="43"/>
      <c r="G2551" s="42"/>
      <c r="H2551" s="42"/>
      <c r="I2551" s="42"/>
      <c r="J2551" s="42"/>
      <c r="K2551" s="42">
        <f t="shared" si="39"/>
        <v>1900</v>
      </c>
    </row>
    <row r="2552" spans="1:11" ht="18" customHeight="1" x14ac:dyDescent="0.25">
      <c r="A2552" s="40"/>
      <c r="B2552" s="40"/>
      <c r="C2552" s="40"/>
      <c r="D2552" s="40"/>
      <c r="E2552" s="41"/>
      <c r="F2552" s="41"/>
      <c r="G2552" s="40"/>
      <c r="H2552" s="40"/>
      <c r="I2552" s="40"/>
      <c r="J2552" s="40"/>
      <c r="K2552" s="40">
        <f t="shared" si="39"/>
        <v>1900</v>
      </c>
    </row>
    <row r="2553" spans="1:11" ht="18" customHeight="1" x14ac:dyDescent="0.25">
      <c r="A2553" s="42"/>
      <c r="B2553" s="42"/>
      <c r="C2553" s="42"/>
      <c r="D2553" s="42"/>
      <c r="E2553" s="43"/>
      <c r="F2553" s="43"/>
      <c r="G2553" s="42"/>
      <c r="H2553" s="42"/>
      <c r="I2553" s="42"/>
      <c r="J2553" s="42"/>
      <c r="K2553" s="42">
        <f t="shared" si="39"/>
        <v>1900</v>
      </c>
    </row>
    <row r="2554" spans="1:11" ht="18" customHeight="1" x14ac:dyDescent="0.25">
      <c r="A2554" s="40"/>
      <c r="B2554" s="40"/>
      <c r="C2554" s="40"/>
      <c r="D2554" s="40"/>
      <c r="E2554" s="41"/>
      <c r="F2554" s="41"/>
      <c r="G2554" s="40"/>
      <c r="H2554" s="40"/>
      <c r="I2554" s="40"/>
      <c r="J2554" s="40"/>
      <c r="K2554" s="40">
        <f t="shared" si="39"/>
        <v>1900</v>
      </c>
    </row>
    <row r="2555" spans="1:11" ht="18" customHeight="1" x14ac:dyDescent="0.25">
      <c r="A2555" s="42"/>
      <c r="B2555" s="42"/>
      <c r="C2555" s="42"/>
      <c r="D2555" s="42"/>
      <c r="E2555" s="43"/>
      <c r="F2555" s="43"/>
      <c r="G2555" s="42"/>
      <c r="H2555" s="42"/>
      <c r="I2555" s="42"/>
      <c r="J2555" s="42"/>
      <c r="K2555" s="42">
        <f t="shared" si="39"/>
        <v>1900</v>
      </c>
    </row>
    <row r="2556" spans="1:11" ht="18" customHeight="1" x14ac:dyDescent="0.25">
      <c r="A2556" s="40"/>
      <c r="B2556" s="40"/>
      <c r="C2556" s="40"/>
      <c r="D2556" s="40"/>
      <c r="E2556" s="41"/>
      <c r="F2556" s="41"/>
      <c r="G2556" s="40"/>
      <c r="H2556" s="40"/>
      <c r="I2556" s="40"/>
      <c r="J2556" s="40"/>
      <c r="K2556" s="40">
        <f t="shared" si="39"/>
        <v>1900</v>
      </c>
    </row>
    <row r="2557" spans="1:11" ht="18" customHeight="1" x14ac:dyDescent="0.25">
      <c r="A2557" s="42"/>
      <c r="B2557" s="42"/>
      <c r="C2557" s="42"/>
      <c r="D2557" s="42"/>
      <c r="E2557" s="43"/>
      <c r="F2557" s="43"/>
      <c r="G2557" s="42"/>
      <c r="H2557" s="42"/>
      <c r="I2557" s="42"/>
      <c r="J2557" s="42"/>
      <c r="K2557" s="42">
        <f t="shared" si="39"/>
        <v>1900</v>
      </c>
    </row>
    <row r="2558" spans="1:11" ht="18" customHeight="1" x14ac:dyDescent="0.25">
      <c r="A2558" s="40"/>
      <c r="B2558" s="40"/>
      <c r="C2558" s="40"/>
      <c r="D2558" s="40"/>
      <c r="E2558" s="41"/>
      <c r="F2558" s="41"/>
      <c r="G2558" s="40"/>
      <c r="H2558" s="40"/>
      <c r="I2558" s="40"/>
      <c r="J2558" s="40"/>
      <c r="K2558" s="40">
        <f t="shared" si="39"/>
        <v>1900</v>
      </c>
    </row>
    <row r="2559" spans="1:11" ht="18" customHeight="1" x14ac:dyDescent="0.25">
      <c r="A2559" s="42"/>
      <c r="B2559" s="42"/>
      <c r="C2559" s="42"/>
      <c r="D2559" s="42"/>
      <c r="E2559" s="43"/>
      <c r="F2559" s="43"/>
      <c r="G2559" s="42"/>
      <c r="H2559" s="42"/>
      <c r="I2559" s="42"/>
      <c r="J2559" s="42"/>
      <c r="K2559" s="42">
        <f t="shared" si="39"/>
        <v>1900</v>
      </c>
    </row>
    <row r="2560" spans="1:11" ht="18" customHeight="1" x14ac:dyDescent="0.25">
      <c r="A2560" s="40"/>
      <c r="B2560" s="40"/>
      <c r="C2560" s="40"/>
      <c r="D2560" s="40"/>
      <c r="E2560" s="41"/>
      <c r="F2560" s="41"/>
      <c r="G2560" s="40"/>
      <c r="H2560" s="40"/>
      <c r="I2560" s="40"/>
      <c r="J2560" s="40"/>
      <c r="K2560" s="40">
        <f t="shared" si="39"/>
        <v>1900</v>
      </c>
    </row>
    <row r="2561" spans="1:11" ht="18" customHeight="1" x14ac:dyDescent="0.25">
      <c r="A2561" s="42"/>
      <c r="B2561" s="42"/>
      <c r="C2561" s="42"/>
      <c r="D2561" s="42"/>
      <c r="E2561" s="43"/>
      <c r="F2561" s="43"/>
      <c r="G2561" s="42"/>
      <c r="H2561" s="42"/>
      <c r="I2561" s="42"/>
      <c r="J2561" s="42"/>
      <c r="K2561" s="42">
        <f t="shared" si="39"/>
        <v>1900</v>
      </c>
    </row>
    <row r="2562" spans="1:11" ht="18" customHeight="1" x14ac:dyDescent="0.25">
      <c r="A2562" s="40"/>
      <c r="B2562" s="40"/>
      <c r="C2562" s="40"/>
      <c r="D2562" s="40"/>
      <c r="E2562" s="41"/>
      <c r="F2562" s="41"/>
      <c r="G2562" s="40"/>
      <c r="H2562" s="40"/>
      <c r="I2562" s="40"/>
      <c r="J2562" s="40"/>
      <c r="K2562" s="40">
        <f t="shared" si="39"/>
        <v>1900</v>
      </c>
    </row>
    <row r="2563" spans="1:11" ht="18" customHeight="1" x14ac:dyDescent="0.25">
      <c r="A2563" s="42"/>
      <c r="B2563" s="42"/>
      <c r="C2563" s="42"/>
      <c r="D2563" s="42"/>
      <c r="E2563" s="43"/>
      <c r="F2563" s="43"/>
      <c r="G2563" s="42"/>
      <c r="H2563" s="42"/>
      <c r="I2563" s="42"/>
      <c r="J2563" s="42"/>
      <c r="K2563" s="42">
        <f t="shared" si="39"/>
        <v>1900</v>
      </c>
    </row>
    <row r="2564" spans="1:11" ht="18" customHeight="1" x14ac:dyDescent="0.25">
      <c r="A2564" s="40"/>
      <c r="B2564" s="40"/>
      <c r="C2564" s="40"/>
      <c r="D2564" s="40"/>
      <c r="E2564" s="41"/>
      <c r="F2564" s="41"/>
      <c r="G2564" s="40"/>
      <c r="H2564" s="40"/>
      <c r="I2564" s="40"/>
      <c r="J2564" s="40"/>
      <c r="K2564" s="40">
        <f t="shared" ref="K2564:K2627" si="40">IFERROR(YEAR(D2564),"")</f>
        <v>1900</v>
      </c>
    </row>
    <row r="2565" spans="1:11" ht="18" customHeight="1" x14ac:dyDescent="0.25">
      <c r="A2565" s="42"/>
      <c r="B2565" s="42"/>
      <c r="C2565" s="42"/>
      <c r="D2565" s="42"/>
      <c r="E2565" s="43"/>
      <c r="F2565" s="43"/>
      <c r="G2565" s="42"/>
      <c r="H2565" s="42"/>
      <c r="I2565" s="42"/>
      <c r="J2565" s="42"/>
      <c r="K2565" s="42">
        <f t="shared" si="40"/>
        <v>1900</v>
      </c>
    </row>
    <row r="2566" spans="1:11" ht="18" customHeight="1" x14ac:dyDescent="0.25">
      <c r="A2566" s="40"/>
      <c r="B2566" s="40"/>
      <c r="C2566" s="40"/>
      <c r="D2566" s="40"/>
      <c r="E2566" s="41"/>
      <c r="F2566" s="41"/>
      <c r="G2566" s="40"/>
      <c r="H2566" s="40"/>
      <c r="I2566" s="40"/>
      <c r="J2566" s="40"/>
      <c r="K2566" s="40">
        <f t="shared" si="40"/>
        <v>1900</v>
      </c>
    </row>
    <row r="2567" spans="1:11" ht="18" customHeight="1" x14ac:dyDescent="0.25">
      <c r="A2567" s="42"/>
      <c r="B2567" s="42"/>
      <c r="C2567" s="42"/>
      <c r="D2567" s="42"/>
      <c r="E2567" s="43"/>
      <c r="F2567" s="43"/>
      <c r="G2567" s="42"/>
      <c r="H2567" s="42"/>
      <c r="I2567" s="42"/>
      <c r="J2567" s="42"/>
      <c r="K2567" s="42">
        <f t="shared" si="40"/>
        <v>1900</v>
      </c>
    </row>
    <row r="2568" spans="1:11" ht="18" customHeight="1" x14ac:dyDescent="0.25">
      <c r="A2568" s="40"/>
      <c r="B2568" s="40"/>
      <c r="C2568" s="40"/>
      <c r="D2568" s="40"/>
      <c r="E2568" s="41"/>
      <c r="F2568" s="41"/>
      <c r="G2568" s="40"/>
      <c r="H2568" s="40"/>
      <c r="I2568" s="40"/>
      <c r="J2568" s="40"/>
      <c r="K2568" s="40">
        <f t="shared" si="40"/>
        <v>1900</v>
      </c>
    </row>
    <row r="2569" spans="1:11" ht="18" customHeight="1" x14ac:dyDescent="0.25">
      <c r="A2569" s="42"/>
      <c r="B2569" s="42"/>
      <c r="C2569" s="42"/>
      <c r="D2569" s="42"/>
      <c r="E2569" s="43"/>
      <c r="F2569" s="43"/>
      <c r="G2569" s="42"/>
      <c r="H2569" s="42"/>
      <c r="I2569" s="42"/>
      <c r="J2569" s="42"/>
      <c r="K2569" s="42">
        <f t="shared" si="40"/>
        <v>1900</v>
      </c>
    </row>
    <row r="2570" spans="1:11" ht="18" customHeight="1" x14ac:dyDescent="0.25">
      <c r="A2570" s="40"/>
      <c r="B2570" s="40"/>
      <c r="C2570" s="40"/>
      <c r="D2570" s="40"/>
      <c r="E2570" s="41"/>
      <c r="F2570" s="41"/>
      <c r="G2570" s="40"/>
      <c r="H2570" s="40"/>
      <c r="I2570" s="40"/>
      <c r="J2570" s="40"/>
      <c r="K2570" s="40">
        <f t="shared" si="40"/>
        <v>1900</v>
      </c>
    </row>
    <row r="2571" spans="1:11" ht="18" customHeight="1" x14ac:dyDescent="0.25">
      <c r="A2571" s="42"/>
      <c r="B2571" s="42"/>
      <c r="C2571" s="42"/>
      <c r="D2571" s="42"/>
      <c r="E2571" s="43"/>
      <c r="F2571" s="43"/>
      <c r="G2571" s="42"/>
      <c r="H2571" s="42"/>
      <c r="I2571" s="42"/>
      <c r="J2571" s="42"/>
      <c r="K2571" s="42">
        <f t="shared" si="40"/>
        <v>1900</v>
      </c>
    </row>
    <row r="2572" spans="1:11" ht="18" customHeight="1" x14ac:dyDescent="0.25">
      <c r="A2572" s="40"/>
      <c r="B2572" s="40"/>
      <c r="C2572" s="40"/>
      <c r="D2572" s="40"/>
      <c r="E2572" s="41"/>
      <c r="F2572" s="41"/>
      <c r="G2572" s="40"/>
      <c r="H2572" s="40"/>
      <c r="I2572" s="40"/>
      <c r="J2572" s="40"/>
      <c r="K2572" s="40">
        <f t="shared" si="40"/>
        <v>1900</v>
      </c>
    </row>
    <row r="2573" spans="1:11" ht="18" customHeight="1" x14ac:dyDescent="0.25">
      <c r="A2573" s="42"/>
      <c r="B2573" s="42"/>
      <c r="C2573" s="42"/>
      <c r="D2573" s="42"/>
      <c r="E2573" s="43"/>
      <c r="F2573" s="43"/>
      <c r="G2573" s="42"/>
      <c r="H2573" s="42"/>
      <c r="I2573" s="42"/>
      <c r="J2573" s="42"/>
      <c r="K2573" s="42">
        <f t="shared" si="40"/>
        <v>1900</v>
      </c>
    </row>
    <row r="2574" spans="1:11" ht="18" customHeight="1" x14ac:dyDescent="0.25">
      <c r="A2574" s="40"/>
      <c r="B2574" s="40"/>
      <c r="C2574" s="40"/>
      <c r="D2574" s="40"/>
      <c r="E2574" s="41"/>
      <c r="F2574" s="41"/>
      <c r="G2574" s="40"/>
      <c r="H2574" s="40"/>
      <c r="I2574" s="40"/>
      <c r="J2574" s="40"/>
      <c r="K2574" s="40">
        <f t="shared" si="40"/>
        <v>1900</v>
      </c>
    </row>
    <row r="2575" spans="1:11" ht="18" customHeight="1" x14ac:dyDescent="0.25">
      <c r="A2575" s="42"/>
      <c r="B2575" s="42"/>
      <c r="C2575" s="42"/>
      <c r="D2575" s="42"/>
      <c r="E2575" s="43"/>
      <c r="F2575" s="43"/>
      <c r="G2575" s="42"/>
      <c r="H2575" s="42"/>
      <c r="I2575" s="42"/>
      <c r="J2575" s="42"/>
      <c r="K2575" s="42">
        <f t="shared" si="40"/>
        <v>1900</v>
      </c>
    </row>
    <row r="2576" spans="1:11" ht="18" customHeight="1" x14ac:dyDescent="0.25">
      <c r="A2576" s="40"/>
      <c r="B2576" s="40"/>
      <c r="C2576" s="40"/>
      <c r="D2576" s="40"/>
      <c r="E2576" s="41"/>
      <c r="F2576" s="41"/>
      <c r="G2576" s="40"/>
      <c r="H2576" s="40"/>
      <c r="I2576" s="40"/>
      <c r="J2576" s="40"/>
      <c r="K2576" s="40">
        <f t="shared" si="40"/>
        <v>1900</v>
      </c>
    </row>
    <row r="2577" spans="1:11" ht="18" customHeight="1" x14ac:dyDescent="0.25">
      <c r="A2577" s="42"/>
      <c r="B2577" s="42"/>
      <c r="C2577" s="42"/>
      <c r="D2577" s="42"/>
      <c r="E2577" s="43"/>
      <c r="F2577" s="43"/>
      <c r="G2577" s="42"/>
      <c r="H2577" s="42"/>
      <c r="I2577" s="42"/>
      <c r="J2577" s="42"/>
      <c r="K2577" s="42">
        <f t="shared" si="40"/>
        <v>1900</v>
      </c>
    </row>
    <row r="2578" spans="1:11" ht="18" customHeight="1" x14ac:dyDescent="0.25">
      <c r="A2578" s="40"/>
      <c r="B2578" s="40"/>
      <c r="C2578" s="40"/>
      <c r="D2578" s="40"/>
      <c r="E2578" s="41"/>
      <c r="F2578" s="41"/>
      <c r="G2578" s="40"/>
      <c r="H2578" s="40"/>
      <c r="I2578" s="40"/>
      <c r="J2578" s="40"/>
      <c r="K2578" s="40">
        <f t="shared" si="40"/>
        <v>1900</v>
      </c>
    </row>
    <row r="2579" spans="1:11" ht="18" customHeight="1" x14ac:dyDescent="0.25">
      <c r="A2579" s="42"/>
      <c r="B2579" s="42"/>
      <c r="C2579" s="42"/>
      <c r="D2579" s="42"/>
      <c r="E2579" s="43"/>
      <c r="F2579" s="43"/>
      <c r="G2579" s="42"/>
      <c r="H2579" s="42"/>
      <c r="I2579" s="42"/>
      <c r="J2579" s="42"/>
      <c r="K2579" s="42">
        <f t="shared" si="40"/>
        <v>1900</v>
      </c>
    </row>
    <row r="2580" spans="1:11" ht="18" customHeight="1" x14ac:dyDescent="0.25">
      <c r="A2580" s="40"/>
      <c r="B2580" s="40"/>
      <c r="C2580" s="40"/>
      <c r="D2580" s="40"/>
      <c r="E2580" s="41"/>
      <c r="F2580" s="41"/>
      <c r="G2580" s="40"/>
      <c r="H2580" s="40"/>
      <c r="I2580" s="40"/>
      <c r="J2580" s="40"/>
      <c r="K2580" s="40">
        <f t="shared" si="40"/>
        <v>1900</v>
      </c>
    </row>
    <row r="2581" spans="1:11" ht="18" customHeight="1" x14ac:dyDescent="0.25">
      <c r="A2581" s="42"/>
      <c r="B2581" s="42"/>
      <c r="C2581" s="42"/>
      <c r="D2581" s="42"/>
      <c r="E2581" s="43"/>
      <c r="F2581" s="43"/>
      <c r="G2581" s="42"/>
      <c r="H2581" s="42"/>
      <c r="I2581" s="42"/>
      <c r="J2581" s="42"/>
      <c r="K2581" s="42">
        <f t="shared" si="40"/>
        <v>1900</v>
      </c>
    </row>
    <row r="2582" spans="1:11" ht="18" customHeight="1" x14ac:dyDescent="0.25">
      <c r="A2582" s="40"/>
      <c r="B2582" s="40"/>
      <c r="C2582" s="40"/>
      <c r="D2582" s="40"/>
      <c r="E2582" s="41"/>
      <c r="F2582" s="41"/>
      <c r="G2582" s="40"/>
      <c r="H2582" s="40"/>
      <c r="I2582" s="40"/>
      <c r="J2582" s="40"/>
      <c r="K2582" s="40">
        <f t="shared" si="40"/>
        <v>1900</v>
      </c>
    </row>
    <row r="2583" spans="1:11" ht="18" customHeight="1" x14ac:dyDescent="0.25">
      <c r="A2583" s="42"/>
      <c r="B2583" s="42"/>
      <c r="C2583" s="42"/>
      <c r="D2583" s="42"/>
      <c r="E2583" s="43"/>
      <c r="F2583" s="43"/>
      <c r="G2583" s="42"/>
      <c r="H2583" s="42"/>
      <c r="I2583" s="42"/>
      <c r="J2583" s="42"/>
      <c r="K2583" s="42">
        <f t="shared" si="40"/>
        <v>1900</v>
      </c>
    </row>
    <row r="2584" spans="1:11" ht="18" customHeight="1" x14ac:dyDescent="0.25">
      <c r="A2584" s="40"/>
      <c r="B2584" s="40"/>
      <c r="C2584" s="40"/>
      <c r="D2584" s="40"/>
      <c r="E2584" s="41"/>
      <c r="F2584" s="41"/>
      <c r="G2584" s="40"/>
      <c r="H2584" s="40"/>
      <c r="I2584" s="40"/>
      <c r="J2584" s="40"/>
      <c r="K2584" s="40">
        <f t="shared" si="40"/>
        <v>1900</v>
      </c>
    </row>
    <row r="2585" spans="1:11" ht="18" customHeight="1" x14ac:dyDescent="0.25">
      <c r="A2585" s="42"/>
      <c r="B2585" s="42"/>
      <c r="C2585" s="42"/>
      <c r="D2585" s="42"/>
      <c r="E2585" s="43"/>
      <c r="F2585" s="43"/>
      <c r="G2585" s="42"/>
      <c r="H2585" s="42"/>
      <c r="I2585" s="42"/>
      <c r="J2585" s="42"/>
      <c r="K2585" s="42">
        <f t="shared" si="40"/>
        <v>1900</v>
      </c>
    </row>
    <row r="2586" spans="1:11" ht="18" customHeight="1" x14ac:dyDescent="0.25">
      <c r="A2586" s="40"/>
      <c r="B2586" s="40"/>
      <c r="C2586" s="40"/>
      <c r="D2586" s="40"/>
      <c r="E2586" s="41"/>
      <c r="F2586" s="41"/>
      <c r="G2586" s="40"/>
      <c r="H2586" s="40"/>
      <c r="I2586" s="40"/>
      <c r="J2586" s="40"/>
      <c r="K2586" s="40">
        <f t="shared" si="40"/>
        <v>1900</v>
      </c>
    </row>
    <row r="2587" spans="1:11" ht="18" customHeight="1" x14ac:dyDescent="0.25">
      <c r="A2587" s="42"/>
      <c r="B2587" s="42"/>
      <c r="C2587" s="42"/>
      <c r="D2587" s="42"/>
      <c r="E2587" s="43"/>
      <c r="F2587" s="43"/>
      <c r="G2587" s="42"/>
      <c r="H2587" s="42"/>
      <c r="I2587" s="42"/>
      <c r="J2587" s="42"/>
      <c r="K2587" s="42">
        <f t="shared" si="40"/>
        <v>1900</v>
      </c>
    </row>
    <row r="2588" spans="1:11" ht="18" customHeight="1" x14ac:dyDescent="0.25">
      <c r="A2588" s="40"/>
      <c r="B2588" s="40"/>
      <c r="C2588" s="40"/>
      <c r="D2588" s="40"/>
      <c r="E2588" s="41"/>
      <c r="F2588" s="41"/>
      <c r="G2588" s="40"/>
      <c r="H2588" s="40"/>
      <c r="I2588" s="40"/>
      <c r="J2588" s="40"/>
      <c r="K2588" s="40">
        <f t="shared" si="40"/>
        <v>1900</v>
      </c>
    </row>
    <row r="2589" spans="1:11" ht="18" customHeight="1" x14ac:dyDescent="0.25">
      <c r="A2589" s="42"/>
      <c r="B2589" s="42"/>
      <c r="C2589" s="42"/>
      <c r="D2589" s="42"/>
      <c r="E2589" s="43"/>
      <c r="F2589" s="43"/>
      <c r="G2589" s="42"/>
      <c r="H2589" s="42"/>
      <c r="I2589" s="42"/>
      <c r="J2589" s="42"/>
      <c r="K2589" s="42">
        <f t="shared" si="40"/>
        <v>1900</v>
      </c>
    </row>
    <row r="2590" spans="1:11" ht="18" customHeight="1" x14ac:dyDescent="0.25">
      <c r="A2590" s="40"/>
      <c r="B2590" s="40"/>
      <c r="C2590" s="40"/>
      <c r="D2590" s="40"/>
      <c r="E2590" s="41"/>
      <c r="F2590" s="41"/>
      <c r="G2590" s="40"/>
      <c r="H2590" s="40"/>
      <c r="I2590" s="40"/>
      <c r="J2590" s="40"/>
      <c r="K2590" s="40">
        <f t="shared" si="40"/>
        <v>1900</v>
      </c>
    </row>
    <row r="2591" spans="1:11" ht="18" customHeight="1" x14ac:dyDescent="0.25">
      <c r="A2591" s="42"/>
      <c r="B2591" s="42"/>
      <c r="C2591" s="42"/>
      <c r="D2591" s="42"/>
      <c r="E2591" s="43"/>
      <c r="F2591" s="43"/>
      <c r="G2591" s="42"/>
      <c r="H2591" s="42"/>
      <c r="I2591" s="42"/>
      <c r="J2591" s="42"/>
      <c r="K2591" s="42">
        <f t="shared" si="40"/>
        <v>1900</v>
      </c>
    </row>
    <row r="2592" spans="1:11" ht="18" customHeight="1" x14ac:dyDescent="0.25">
      <c r="A2592" s="40"/>
      <c r="B2592" s="40"/>
      <c r="C2592" s="40"/>
      <c r="D2592" s="40"/>
      <c r="E2592" s="41"/>
      <c r="F2592" s="41"/>
      <c r="G2592" s="40"/>
      <c r="H2592" s="40"/>
      <c r="I2592" s="40"/>
      <c r="J2592" s="40"/>
      <c r="K2592" s="40">
        <f t="shared" si="40"/>
        <v>1900</v>
      </c>
    </row>
    <row r="2593" spans="1:11" ht="18" customHeight="1" x14ac:dyDescent="0.25">
      <c r="A2593" s="42"/>
      <c r="B2593" s="42"/>
      <c r="C2593" s="42"/>
      <c r="D2593" s="42"/>
      <c r="E2593" s="43"/>
      <c r="F2593" s="43"/>
      <c r="G2593" s="42"/>
      <c r="H2593" s="42"/>
      <c r="I2593" s="42"/>
      <c r="J2593" s="42"/>
      <c r="K2593" s="42">
        <f t="shared" si="40"/>
        <v>1900</v>
      </c>
    </row>
    <row r="2594" spans="1:11" ht="18" customHeight="1" x14ac:dyDescent="0.25">
      <c r="A2594" s="40"/>
      <c r="B2594" s="40"/>
      <c r="C2594" s="40"/>
      <c r="D2594" s="40"/>
      <c r="E2594" s="41"/>
      <c r="F2594" s="41"/>
      <c r="G2594" s="40"/>
      <c r="H2594" s="40"/>
      <c r="I2594" s="40"/>
      <c r="J2594" s="40"/>
      <c r="K2594" s="40">
        <f t="shared" si="40"/>
        <v>1900</v>
      </c>
    </row>
    <row r="2595" spans="1:11" ht="18" customHeight="1" x14ac:dyDescent="0.25">
      <c r="A2595" s="42"/>
      <c r="B2595" s="42"/>
      <c r="C2595" s="42"/>
      <c r="D2595" s="42"/>
      <c r="E2595" s="43"/>
      <c r="F2595" s="43"/>
      <c r="G2595" s="42"/>
      <c r="H2595" s="42"/>
      <c r="I2595" s="42"/>
      <c r="J2595" s="42"/>
      <c r="K2595" s="42">
        <f t="shared" si="40"/>
        <v>1900</v>
      </c>
    </row>
    <row r="2596" spans="1:11" ht="18" customHeight="1" x14ac:dyDescent="0.25">
      <c r="A2596" s="40"/>
      <c r="B2596" s="40"/>
      <c r="C2596" s="40"/>
      <c r="D2596" s="40"/>
      <c r="E2596" s="41"/>
      <c r="F2596" s="41"/>
      <c r="G2596" s="40"/>
      <c r="H2596" s="40"/>
      <c r="I2596" s="40"/>
      <c r="J2596" s="40"/>
      <c r="K2596" s="40">
        <f t="shared" si="40"/>
        <v>1900</v>
      </c>
    </row>
    <row r="2597" spans="1:11" ht="18" customHeight="1" x14ac:dyDescent="0.25">
      <c r="A2597" s="42"/>
      <c r="B2597" s="42"/>
      <c r="C2597" s="42"/>
      <c r="D2597" s="42"/>
      <c r="E2597" s="43"/>
      <c r="F2597" s="43"/>
      <c r="G2597" s="42"/>
      <c r="H2597" s="42"/>
      <c r="I2597" s="42"/>
      <c r="J2597" s="42"/>
      <c r="K2597" s="42">
        <f t="shared" si="40"/>
        <v>1900</v>
      </c>
    </row>
    <row r="2598" spans="1:11" ht="18" customHeight="1" x14ac:dyDescent="0.25">
      <c r="A2598" s="40"/>
      <c r="B2598" s="40"/>
      <c r="C2598" s="40"/>
      <c r="D2598" s="40"/>
      <c r="E2598" s="41"/>
      <c r="F2598" s="41"/>
      <c r="G2598" s="40"/>
      <c r="H2598" s="40"/>
      <c r="I2598" s="40"/>
      <c r="J2598" s="40"/>
      <c r="K2598" s="40">
        <f t="shared" si="40"/>
        <v>1900</v>
      </c>
    </row>
    <row r="2599" spans="1:11" ht="18" customHeight="1" x14ac:dyDescent="0.25">
      <c r="A2599" s="42"/>
      <c r="B2599" s="42"/>
      <c r="C2599" s="42"/>
      <c r="D2599" s="42"/>
      <c r="E2599" s="43"/>
      <c r="F2599" s="43"/>
      <c r="G2599" s="42"/>
      <c r="H2599" s="42"/>
      <c r="I2599" s="42"/>
      <c r="J2599" s="42"/>
      <c r="K2599" s="42">
        <f t="shared" si="40"/>
        <v>1900</v>
      </c>
    </row>
    <row r="2600" spans="1:11" ht="18" customHeight="1" x14ac:dyDescent="0.25">
      <c r="A2600" s="40"/>
      <c r="B2600" s="40"/>
      <c r="C2600" s="40"/>
      <c r="D2600" s="40"/>
      <c r="E2600" s="41"/>
      <c r="F2600" s="41"/>
      <c r="G2600" s="40"/>
      <c r="H2600" s="40"/>
      <c r="I2600" s="40"/>
      <c r="J2600" s="40"/>
      <c r="K2600" s="40">
        <f t="shared" si="40"/>
        <v>1900</v>
      </c>
    </row>
    <row r="2601" spans="1:11" ht="18" customHeight="1" x14ac:dyDescent="0.25">
      <c r="A2601" s="42"/>
      <c r="B2601" s="42"/>
      <c r="C2601" s="42"/>
      <c r="D2601" s="42"/>
      <c r="E2601" s="43"/>
      <c r="F2601" s="43"/>
      <c r="G2601" s="42"/>
      <c r="H2601" s="42"/>
      <c r="I2601" s="42"/>
      <c r="J2601" s="42"/>
      <c r="K2601" s="42">
        <f t="shared" si="40"/>
        <v>1900</v>
      </c>
    </row>
    <row r="2602" spans="1:11" ht="18" customHeight="1" x14ac:dyDescent="0.25">
      <c r="A2602" s="40"/>
      <c r="B2602" s="40"/>
      <c r="C2602" s="40"/>
      <c r="D2602" s="40"/>
      <c r="E2602" s="41"/>
      <c r="F2602" s="41"/>
      <c r="G2602" s="40"/>
      <c r="H2602" s="40"/>
      <c r="I2602" s="40"/>
      <c r="J2602" s="40"/>
      <c r="K2602" s="40">
        <f t="shared" si="40"/>
        <v>1900</v>
      </c>
    </row>
    <row r="2603" spans="1:11" ht="18" customHeight="1" x14ac:dyDescent="0.25">
      <c r="A2603" s="42"/>
      <c r="B2603" s="42"/>
      <c r="C2603" s="42"/>
      <c r="D2603" s="42"/>
      <c r="E2603" s="43"/>
      <c r="F2603" s="43"/>
      <c r="G2603" s="42"/>
      <c r="H2603" s="42"/>
      <c r="I2603" s="42"/>
      <c r="J2603" s="42"/>
      <c r="K2603" s="42">
        <f t="shared" si="40"/>
        <v>1900</v>
      </c>
    </row>
    <row r="2604" spans="1:11" ht="18" customHeight="1" x14ac:dyDescent="0.25">
      <c r="A2604" s="40"/>
      <c r="B2604" s="40"/>
      <c r="C2604" s="40"/>
      <c r="D2604" s="40"/>
      <c r="E2604" s="41"/>
      <c r="F2604" s="41"/>
      <c r="G2604" s="40"/>
      <c r="H2604" s="40"/>
      <c r="I2604" s="40"/>
      <c r="J2604" s="40"/>
      <c r="K2604" s="40">
        <f t="shared" si="40"/>
        <v>1900</v>
      </c>
    </row>
    <row r="2605" spans="1:11" ht="18" customHeight="1" x14ac:dyDescent="0.25">
      <c r="A2605" s="42"/>
      <c r="B2605" s="42"/>
      <c r="C2605" s="42"/>
      <c r="D2605" s="42"/>
      <c r="E2605" s="43"/>
      <c r="F2605" s="43"/>
      <c r="G2605" s="42"/>
      <c r="H2605" s="42"/>
      <c r="I2605" s="42"/>
      <c r="J2605" s="42"/>
      <c r="K2605" s="42">
        <f t="shared" si="40"/>
        <v>1900</v>
      </c>
    </row>
    <row r="2606" spans="1:11" ht="18" customHeight="1" x14ac:dyDescent="0.25">
      <c r="A2606" s="40"/>
      <c r="B2606" s="40"/>
      <c r="C2606" s="40"/>
      <c r="D2606" s="40"/>
      <c r="E2606" s="41"/>
      <c r="F2606" s="41"/>
      <c r="G2606" s="40"/>
      <c r="H2606" s="40"/>
      <c r="I2606" s="40"/>
      <c r="J2606" s="40"/>
      <c r="K2606" s="40">
        <f t="shared" si="40"/>
        <v>1900</v>
      </c>
    </row>
    <row r="2607" spans="1:11" ht="18" customHeight="1" x14ac:dyDescent="0.25">
      <c r="A2607" s="42"/>
      <c r="B2607" s="42"/>
      <c r="C2607" s="42"/>
      <c r="D2607" s="42"/>
      <c r="E2607" s="43"/>
      <c r="F2607" s="43"/>
      <c r="G2607" s="42"/>
      <c r="H2607" s="42"/>
      <c r="I2607" s="42"/>
      <c r="J2607" s="42"/>
      <c r="K2607" s="42">
        <f t="shared" si="40"/>
        <v>1900</v>
      </c>
    </row>
    <row r="2608" spans="1:11" ht="18" customHeight="1" x14ac:dyDescent="0.25">
      <c r="A2608" s="40"/>
      <c r="B2608" s="40"/>
      <c r="C2608" s="40"/>
      <c r="D2608" s="40"/>
      <c r="E2608" s="41"/>
      <c r="F2608" s="41"/>
      <c r="G2608" s="40"/>
      <c r="H2608" s="40"/>
      <c r="I2608" s="40"/>
      <c r="J2608" s="40"/>
      <c r="K2608" s="40">
        <f t="shared" si="40"/>
        <v>1900</v>
      </c>
    </row>
    <row r="2609" spans="1:11" ht="18" customHeight="1" x14ac:dyDescent="0.25">
      <c r="A2609" s="42"/>
      <c r="B2609" s="42"/>
      <c r="C2609" s="42"/>
      <c r="D2609" s="42"/>
      <c r="E2609" s="43"/>
      <c r="F2609" s="43"/>
      <c r="G2609" s="42"/>
      <c r="H2609" s="42"/>
      <c r="I2609" s="42"/>
      <c r="J2609" s="42"/>
      <c r="K2609" s="42">
        <f t="shared" si="40"/>
        <v>1900</v>
      </c>
    </row>
    <row r="2610" spans="1:11" ht="18" customHeight="1" x14ac:dyDescent="0.25">
      <c r="A2610" s="40"/>
      <c r="B2610" s="40"/>
      <c r="C2610" s="40"/>
      <c r="D2610" s="40"/>
      <c r="E2610" s="41"/>
      <c r="F2610" s="41"/>
      <c r="G2610" s="40"/>
      <c r="H2610" s="40"/>
      <c r="I2610" s="40"/>
      <c r="J2610" s="40"/>
      <c r="K2610" s="40">
        <f t="shared" si="40"/>
        <v>1900</v>
      </c>
    </row>
    <row r="2611" spans="1:11" ht="18" customHeight="1" x14ac:dyDescent="0.25">
      <c r="A2611" s="42"/>
      <c r="B2611" s="42"/>
      <c r="C2611" s="42"/>
      <c r="D2611" s="42"/>
      <c r="E2611" s="43"/>
      <c r="F2611" s="43"/>
      <c r="G2611" s="42"/>
      <c r="H2611" s="42"/>
      <c r="I2611" s="42"/>
      <c r="J2611" s="42"/>
      <c r="K2611" s="42">
        <f t="shared" si="40"/>
        <v>1900</v>
      </c>
    </row>
    <row r="2612" spans="1:11" ht="18" customHeight="1" x14ac:dyDescent="0.25">
      <c r="A2612" s="40"/>
      <c r="B2612" s="40"/>
      <c r="C2612" s="40"/>
      <c r="D2612" s="40"/>
      <c r="E2612" s="41"/>
      <c r="F2612" s="41"/>
      <c r="G2612" s="40"/>
      <c r="H2612" s="40"/>
      <c r="I2612" s="40"/>
      <c r="J2612" s="40"/>
      <c r="K2612" s="40">
        <f t="shared" si="40"/>
        <v>1900</v>
      </c>
    </row>
    <row r="2613" spans="1:11" ht="18" customHeight="1" x14ac:dyDescent="0.25">
      <c r="A2613" s="42"/>
      <c r="B2613" s="42"/>
      <c r="C2613" s="42"/>
      <c r="D2613" s="42"/>
      <c r="E2613" s="43"/>
      <c r="F2613" s="43"/>
      <c r="G2613" s="42"/>
      <c r="H2613" s="42"/>
      <c r="I2613" s="42"/>
      <c r="J2613" s="42"/>
      <c r="K2613" s="42">
        <f t="shared" si="40"/>
        <v>1900</v>
      </c>
    </row>
    <row r="2614" spans="1:11" ht="18" customHeight="1" x14ac:dyDescent="0.25">
      <c r="A2614" s="40"/>
      <c r="B2614" s="40"/>
      <c r="C2614" s="40"/>
      <c r="D2614" s="40"/>
      <c r="E2614" s="41"/>
      <c r="F2614" s="41"/>
      <c r="G2614" s="40"/>
      <c r="H2614" s="40"/>
      <c r="I2614" s="40"/>
      <c r="J2614" s="40"/>
      <c r="K2614" s="40">
        <f t="shared" si="40"/>
        <v>1900</v>
      </c>
    </row>
    <row r="2615" spans="1:11" ht="18" customHeight="1" x14ac:dyDescent="0.25">
      <c r="A2615" s="42"/>
      <c r="B2615" s="42"/>
      <c r="C2615" s="42"/>
      <c r="D2615" s="42"/>
      <c r="E2615" s="43"/>
      <c r="F2615" s="43"/>
      <c r="G2615" s="42"/>
      <c r="H2615" s="42"/>
      <c r="I2615" s="42"/>
      <c r="J2615" s="42"/>
      <c r="K2615" s="42">
        <f t="shared" si="40"/>
        <v>1900</v>
      </c>
    </row>
    <row r="2616" spans="1:11" ht="18" customHeight="1" x14ac:dyDescent="0.25">
      <c r="A2616" s="40"/>
      <c r="B2616" s="40"/>
      <c r="C2616" s="40"/>
      <c r="D2616" s="40"/>
      <c r="E2616" s="41"/>
      <c r="F2616" s="41"/>
      <c r="G2616" s="40"/>
      <c r="H2616" s="40"/>
      <c r="I2616" s="40"/>
      <c r="J2616" s="40"/>
      <c r="K2616" s="40">
        <f t="shared" si="40"/>
        <v>1900</v>
      </c>
    </row>
    <row r="2617" spans="1:11" ht="18" customHeight="1" x14ac:dyDescent="0.25">
      <c r="A2617" s="42"/>
      <c r="B2617" s="42"/>
      <c r="C2617" s="42"/>
      <c r="D2617" s="42"/>
      <c r="E2617" s="43"/>
      <c r="F2617" s="43"/>
      <c r="G2617" s="42"/>
      <c r="H2617" s="42"/>
      <c r="I2617" s="42"/>
      <c r="J2617" s="42"/>
      <c r="K2617" s="42">
        <f t="shared" si="40"/>
        <v>1900</v>
      </c>
    </row>
    <row r="2618" spans="1:11" ht="18" customHeight="1" x14ac:dyDescent="0.25">
      <c r="A2618" s="40"/>
      <c r="B2618" s="40"/>
      <c r="C2618" s="40"/>
      <c r="D2618" s="40"/>
      <c r="E2618" s="41"/>
      <c r="F2618" s="41"/>
      <c r="G2618" s="40"/>
      <c r="H2618" s="40"/>
      <c r="I2618" s="40"/>
      <c r="J2618" s="40"/>
      <c r="K2618" s="40">
        <f t="shared" si="40"/>
        <v>1900</v>
      </c>
    </row>
    <row r="2619" spans="1:11" ht="18" customHeight="1" x14ac:dyDescent="0.25">
      <c r="A2619" s="42"/>
      <c r="B2619" s="42"/>
      <c r="C2619" s="42"/>
      <c r="D2619" s="42"/>
      <c r="E2619" s="43"/>
      <c r="F2619" s="43"/>
      <c r="G2619" s="42"/>
      <c r="H2619" s="42"/>
      <c r="I2619" s="42"/>
      <c r="J2619" s="42"/>
      <c r="K2619" s="42">
        <f t="shared" si="40"/>
        <v>1900</v>
      </c>
    </row>
    <row r="2620" spans="1:11" ht="18" customHeight="1" x14ac:dyDescent="0.25">
      <c r="A2620" s="40"/>
      <c r="B2620" s="40"/>
      <c r="C2620" s="40"/>
      <c r="D2620" s="40"/>
      <c r="E2620" s="41"/>
      <c r="F2620" s="41"/>
      <c r="G2620" s="40"/>
      <c r="H2620" s="40"/>
      <c r="I2620" s="40"/>
      <c r="J2620" s="40"/>
      <c r="K2620" s="40">
        <f t="shared" si="40"/>
        <v>1900</v>
      </c>
    </row>
    <row r="2621" spans="1:11" ht="18" customHeight="1" x14ac:dyDescent="0.25">
      <c r="A2621" s="42"/>
      <c r="B2621" s="42"/>
      <c r="C2621" s="42"/>
      <c r="D2621" s="42"/>
      <c r="E2621" s="43"/>
      <c r="F2621" s="43"/>
      <c r="G2621" s="42"/>
      <c r="H2621" s="42"/>
      <c r="I2621" s="42"/>
      <c r="J2621" s="42"/>
      <c r="K2621" s="42">
        <f t="shared" si="40"/>
        <v>1900</v>
      </c>
    </row>
    <row r="2622" spans="1:11" ht="18" customHeight="1" x14ac:dyDescent="0.25">
      <c r="A2622" s="40"/>
      <c r="B2622" s="40"/>
      <c r="C2622" s="40"/>
      <c r="D2622" s="40"/>
      <c r="E2622" s="41"/>
      <c r="F2622" s="41"/>
      <c r="G2622" s="40"/>
      <c r="H2622" s="40"/>
      <c r="I2622" s="40"/>
      <c r="J2622" s="40"/>
      <c r="K2622" s="40">
        <f t="shared" si="40"/>
        <v>1900</v>
      </c>
    </row>
    <row r="2623" spans="1:11" ht="18" customHeight="1" x14ac:dyDescent="0.25">
      <c r="A2623" s="42"/>
      <c r="B2623" s="42"/>
      <c r="C2623" s="42"/>
      <c r="D2623" s="42"/>
      <c r="E2623" s="43"/>
      <c r="F2623" s="43"/>
      <c r="G2623" s="42"/>
      <c r="H2623" s="42"/>
      <c r="I2623" s="42"/>
      <c r="J2623" s="42"/>
      <c r="K2623" s="42">
        <f t="shared" si="40"/>
        <v>1900</v>
      </c>
    </row>
    <row r="2624" spans="1:11" ht="18" customHeight="1" x14ac:dyDescent="0.25">
      <c r="A2624" s="40"/>
      <c r="B2624" s="40"/>
      <c r="C2624" s="40"/>
      <c r="D2624" s="40"/>
      <c r="E2624" s="41"/>
      <c r="F2624" s="41"/>
      <c r="G2624" s="40"/>
      <c r="H2624" s="40"/>
      <c r="I2624" s="40"/>
      <c r="J2624" s="40"/>
      <c r="K2624" s="40">
        <f t="shared" si="40"/>
        <v>1900</v>
      </c>
    </row>
    <row r="2625" spans="1:11" ht="18" customHeight="1" x14ac:dyDescent="0.25">
      <c r="A2625" s="42"/>
      <c r="B2625" s="42"/>
      <c r="C2625" s="42"/>
      <c r="D2625" s="42"/>
      <c r="E2625" s="43"/>
      <c r="F2625" s="43"/>
      <c r="G2625" s="42"/>
      <c r="H2625" s="42"/>
      <c r="I2625" s="42"/>
      <c r="J2625" s="42"/>
      <c r="K2625" s="42">
        <f t="shared" si="40"/>
        <v>1900</v>
      </c>
    </row>
    <row r="2626" spans="1:11" ht="18" customHeight="1" x14ac:dyDescent="0.25">
      <c r="A2626" s="40"/>
      <c r="B2626" s="40"/>
      <c r="C2626" s="40"/>
      <c r="D2626" s="40"/>
      <c r="E2626" s="41"/>
      <c r="F2626" s="41"/>
      <c r="G2626" s="40"/>
      <c r="H2626" s="40"/>
      <c r="I2626" s="40"/>
      <c r="J2626" s="40"/>
      <c r="K2626" s="40">
        <f t="shared" si="40"/>
        <v>1900</v>
      </c>
    </row>
    <row r="2627" spans="1:11" ht="18" customHeight="1" x14ac:dyDescent="0.25">
      <c r="A2627" s="42"/>
      <c r="B2627" s="42"/>
      <c r="C2627" s="42"/>
      <c r="D2627" s="42"/>
      <c r="E2627" s="43"/>
      <c r="F2627" s="43"/>
      <c r="G2627" s="42"/>
      <c r="H2627" s="42"/>
      <c r="I2627" s="42"/>
      <c r="J2627" s="42"/>
      <c r="K2627" s="42">
        <f t="shared" si="40"/>
        <v>1900</v>
      </c>
    </row>
    <row r="2628" spans="1:11" ht="18" customHeight="1" x14ac:dyDescent="0.25">
      <c r="A2628" s="40"/>
      <c r="B2628" s="40"/>
      <c r="C2628" s="40"/>
      <c r="D2628" s="40"/>
      <c r="E2628" s="41"/>
      <c r="F2628" s="41"/>
      <c r="G2628" s="40"/>
      <c r="H2628" s="40"/>
      <c r="I2628" s="40"/>
      <c r="J2628" s="40"/>
      <c r="K2628" s="40">
        <f t="shared" ref="K2628:K2691" si="41">IFERROR(YEAR(D2628),"")</f>
        <v>1900</v>
      </c>
    </row>
    <row r="2629" spans="1:11" ht="18" customHeight="1" x14ac:dyDescent="0.25">
      <c r="A2629" s="42"/>
      <c r="B2629" s="42"/>
      <c r="C2629" s="42"/>
      <c r="D2629" s="42"/>
      <c r="E2629" s="43"/>
      <c r="F2629" s="43"/>
      <c r="G2629" s="42"/>
      <c r="H2629" s="42"/>
      <c r="I2629" s="42"/>
      <c r="J2629" s="42"/>
      <c r="K2629" s="42">
        <f t="shared" si="41"/>
        <v>1900</v>
      </c>
    </row>
    <row r="2630" spans="1:11" ht="18" customHeight="1" x14ac:dyDescent="0.25">
      <c r="A2630" s="40"/>
      <c r="B2630" s="40"/>
      <c r="C2630" s="40"/>
      <c r="D2630" s="40"/>
      <c r="E2630" s="41"/>
      <c r="F2630" s="41"/>
      <c r="G2630" s="40"/>
      <c r="H2630" s="40"/>
      <c r="I2630" s="40"/>
      <c r="J2630" s="40"/>
      <c r="K2630" s="40">
        <f t="shared" si="41"/>
        <v>1900</v>
      </c>
    </row>
    <row r="2631" spans="1:11" ht="18" customHeight="1" x14ac:dyDescent="0.25">
      <c r="A2631" s="42"/>
      <c r="B2631" s="42"/>
      <c r="C2631" s="42"/>
      <c r="D2631" s="42"/>
      <c r="E2631" s="43"/>
      <c r="F2631" s="43"/>
      <c r="G2631" s="42"/>
      <c r="H2631" s="42"/>
      <c r="I2631" s="42"/>
      <c r="J2631" s="42"/>
      <c r="K2631" s="42">
        <f t="shared" si="41"/>
        <v>1900</v>
      </c>
    </row>
    <row r="2632" spans="1:11" ht="18" customHeight="1" x14ac:dyDescent="0.25">
      <c r="A2632" s="40"/>
      <c r="B2632" s="40"/>
      <c r="C2632" s="40"/>
      <c r="D2632" s="40"/>
      <c r="E2632" s="41"/>
      <c r="F2632" s="41"/>
      <c r="G2632" s="40"/>
      <c r="H2632" s="40"/>
      <c r="I2632" s="40"/>
      <c r="J2632" s="40"/>
      <c r="K2632" s="40">
        <f t="shared" si="41"/>
        <v>1900</v>
      </c>
    </row>
    <row r="2633" spans="1:11" ht="18" customHeight="1" x14ac:dyDescent="0.25">
      <c r="A2633" s="42"/>
      <c r="B2633" s="42"/>
      <c r="C2633" s="42"/>
      <c r="D2633" s="42"/>
      <c r="E2633" s="43"/>
      <c r="F2633" s="43"/>
      <c r="G2633" s="42"/>
      <c r="H2633" s="42"/>
      <c r="I2633" s="42"/>
      <c r="J2633" s="42"/>
      <c r="K2633" s="42">
        <f t="shared" si="41"/>
        <v>1900</v>
      </c>
    </row>
    <row r="2634" spans="1:11" ht="18" customHeight="1" x14ac:dyDescent="0.25">
      <c r="A2634" s="40"/>
      <c r="B2634" s="40"/>
      <c r="C2634" s="40"/>
      <c r="D2634" s="40"/>
      <c r="E2634" s="41"/>
      <c r="F2634" s="41"/>
      <c r="G2634" s="40"/>
      <c r="H2634" s="40"/>
      <c r="I2634" s="40"/>
      <c r="J2634" s="40"/>
      <c r="K2634" s="40">
        <f t="shared" si="41"/>
        <v>1900</v>
      </c>
    </row>
    <row r="2635" spans="1:11" ht="18" customHeight="1" x14ac:dyDescent="0.25">
      <c r="A2635" s="42"/>
      <c r="B2635" s="42"/>
      <c r="C2635" s="42"/>
      <c r="D2635" s="42"/>
      <c r="E2635" s="43"/>
      <c r="F2635" s="43"/>
      <c r="G2635" s="42"/>
      <c r="H2635" s="42"/>
      <c r="I2635" s="42"/>
      <c r="J2635" s="42"/>
      <c r="K2635" s="42">
        <f t="shared" si="41"/>
        <v>1900</v>
      </c>
    </row>
    <row r="2636" spans="1:11" ht="18" customHeight="1" x14ac:dyDescent="0.25">
      <c r="A2636" s="40"/>
      <c r="B2636" s="40"/>
      <c r="C2636" s="40"/>
      <c r="D2636" s="40"/>
      <c r="E2636" s="41"/>
      <c r="F2636" s="41"/>
      <c r="G2636" s="40"/>
      <c r="H2636" s="40"/>
      <c r="I2636" s="40"/>
      <c r="J2636" s="40"/>
      <c r="K2636" s="40">
        <f t="shared" si="41"/>
        <v>1900</v>
      </c>
    </row>
    <row r="2637" spans="1:11" ht="18" customHeight="1" x14ac:dyDescent="0.25">
      <c r="A2637" s="42"/>
      <c r="B2637" s="42"/>
      <c r="C2637" s="42"/>
      <c r="D2637" s="42"/>
      <c r="E2637" s="43"/>
      <c r="F2637" s="43"/>
      <c r="G2637" s="42"/>
      <c r="H2637" s="42"/>
      <c r="I2637" s="42"/>
      <c r="J2637" s="42"/>
      <c r="K2637" s="42">
        <f t="shared" si="41"/>
        <v>1900</v>
      </c>
    </row>
    <row r="2638" spans="1:11" ht="18" customHeight="1" x14ac:dyDescent="0.25">
      <c r="A2638" s="40"/>
      <c r="B2638" s="40"/>
      <c r="C2638" s="40"/>
      <c r="D2638" s="40"/>
      <c r="E2638" s="41"/>
      <c r="F2638" s="41"/>
      <c r="G2638" s="40"/>
      <c r="H2638" s="40"/>
      <c r="I2638" s="40"/>
      <c r="J2638" s="40"/>
      <c r="K2638" s="40">
        <f t="shared" si="41"/>
        <v>1900</v>
      </c>
    </row>
    <row r="2639" spans="1:11" ht="18" customHeight="1" x14ac:dyDescent="0.25">
      <c r="A2639" s="42"/>
      <c r="B2639" s="42"/>
      <c r="C2639" s="42"/>
      <c r="D2639" s="42"/>
      <c r="E2639" s="43"/>
      <c r="F2639" s="43"/>
      <c r="G2639" s="42"/>
      <c r="H2639" s="42"/>
      <c r="I2639" s="42"/>
      <c r="J2639" s="42"/>
      <c r="K2639" s="42">
        <f t="shared" si="41"/>
        <v>1900</v>
      </c>
    </row>
    <row r="2640" spans="1:11" ht="18" customHeight="1" x14ac:dyDescent="0.25">
      <c r="A2640" s="40"/>
      <c r="B2640" s="40"/>
      <c r="C2640" s="40"/>
      <c r="D2640" s="40"/>
      <c r="E2640" s="41"/>
      <c r="F2640" s="41"/>
      <c r="G2640" s="40"/>
      <c r="H2640" s="40"/>
      <c r="I2640" s="40"/>
      <c r="J2640" s="40"/>
      <c r="K2640" s="40">
        <f t="shared" si="41"/>
        <v>1900</v>
      </c>
    </row>
    <row r="2641" spans="1:11" ht="18" customHeight="1" x14ac:dyDescent="0.25">
      <c r="A2641" s="42"/>
      <c r="B2641" s="42"/>
      <c r="C2641" s="42"/>
      <c r="D2641" s="42"/>
      <c r="E2641" s="43"/>
      <c r="F2641" s="43"/>
      <c r="G2641" s="42"/>
      <c r="H2641" s="42"/>
      <c r="I2641" s="42"/>
      <c r="J2641" s="42"/>
      <c r="K2641" s="42">
        <f t="shared" si="41"/>
        <v>1900</v>
      </c>
    </row>
    <row r="2642" spans="1:11" ht="18" customHeight="1" x14ac:dyDescent="0.25">
      <c r="A2642" s="40"/>
      <c r="B2642" s="40"/>
      <c r="C2642" s="40"/>
      <c r="D2642" s="40"/>
      <c r="E2642" s="41"/>
      <c r="F2642" s="41"/>
      <c r="G2642" s="40"/>
      <c r="H2642" s="40"/>
      <c r="I2642" s="40"/>
      <c r="J2642" s="40"/>
      <c r="K2642" s="40">
        <f t="shared" si="41"/>
        <v>1900</v>
      </c>
    </row>
    <row r="2643" spans="1:11" ht="18" customHeight="1" x14ac:dyDescent="0.25">
      <c r="A2643" s="42"/>
      <c r="B2643" s="42"/>
      <c r="C2643" s="42"/>
      <c r="D2643" s="42"/>
      <c r="E2643" s="43"/>
      <c r="F2643" s="43"/>
      <c r="G2643" s="42"/>
      <c r="H2643" s="42"/>
      <c r="I2643" s="42"/>
      <c r="J2643" s="42"/>
      <c r="K2643" s="42">
        <f t="shared" si="41"/>
        <v>1900</v>
      </c>
    </row>
    <row r="2644" spans="1:11" ht="18" customHeight="1" x14ac:dyDescent="0.25">
      <c r="A2644" s="40"/>
      <c r="B2644" s="40"/>
      <c r="C2644" s="40"/>
      <c r="D2644" s="40"/>
      <c r="E2644" s="41"/>
      <c r="F2644" s="41"/>
      <c r="G2644" s="40"/>
      <c r="H2644" s="40"/>
      <c r="I2644" s="40"/>
      <c r="J2644" s="40"/>
      <c r="K2644" s="40">
        <f t="shared" si="41"/>
        <v>1900</v>
      </c>
    </row>
    <row r="2645" spans="1:11" ht="18" customHeight="1" x14ac:dyDescent="0.25">
      <c r="A2645" s="42"/>
      <c r="B2645" s="42"/>
      <c r="C2645" s="42"/>
      <c r="D2645" s="42"/>
      <c r="E2645" s="43"/>
      <c r="F2645" s="43"/>
      <c r="G2645" s="42"/>
      <c r="H2645" s="42"/>
      <c r="I2645" s="42"/>
      <c r="J2645" s="42"/>
      <c r="K2645" s="42">
        <f t="shared" si="41"/>
        <v>1900</v>
      </c>
    </row>
    <row r="2646" spans="1:11" ht="18" customHeight="1" x14ac:dyDescent="0.25">
      <c r="A2646" s="40"/>
      <c r="B2646" s="40"/>
      <c r="C2646" s="40"/>
      <c r="D2646" s="40"/>
      <c r="E2646" s="41"/>
      <c r="F2646" s="41"/>
      <c r="G2646" s="40"/>
      <c r="H2646" s="40"/>
      <c r="I2646" s="40"/>
      <c r="J2646" s="40"/>
      <c r="K2646" s="40">
        <f t="shared" si="41"/>
        <v>1900</v>
      </c>
    </row>
    <row r="2647" spans="1:11" ht="18" customHeight="1" x14ac:dyDescent="0.25">
      <c r="A2647" s="42"/>
      <c r="B2647" s="42"/>
      <c r="C2647" s="42"/>
      <c r="D2647" s="42"/>
      <c r="E2647" s="43"/>
      <c r="F2647" s="43"/>
      <c r="G2647" s="42"/>
      <c r="H2647" s="42"/>
      <c r="I2647" s="42"/>
      <c r="J2647" s="42"/>
      <c r="K2647" s="42">
        <f t="shared" si="41"/>
        <v>1900</v>
      </c>
    </row>
    <row r="2648" spans="1:11" ht="18" customHeight="1" x14ac:dyDescent="0.25">
      <c r="A2648" s="40"/>
      <c r="B2648" s="40"/>
      <c r="C2648" s="40"/>
      <c r="D2648" s="40"/>
      <c r="E2648" s="41"/>
      <c r="F2648" s="41"/>
      <c r="G2648" s="40"/>
      <c r="H2648" s="40"/>
      <c r="I2648" s="40"/>
      <c r="J2648" s="40"/>
      <c r="K2648" s="40">
        <f t="shared" si="41"/>
        <v>1900</v>
      </c>
    </row>
    <row r="2649" spans="1:11" ht="18" customHeight="1" x14ac:dyDescent="0.25">
      <c r="A2649" s="42"/>
      <c r="B2649" s="42"/>
      <c r="C2649" s="42"/>
      <c r="D2649" s="42"/>
      <c r="E2649" s="43"/>
      <c r="F2649" s="43"/>
      <c r="G2649" s="42"/>
      <c r="H2649" s="42"/>
      <c r="I2649" s="42"/>
      <c r="J2649" s="42"/>
      <c r="K2649" s="42">
        <f t="shared" si="41"/>
        <v>1900</v>
      </c>
    </row>
    <row r="2650" spans="1:11" ht="18" customHeight="1" x14ac:dyDescent="0.25">
      <c r="A2650" s="40"/>
      <c r="B2650" s="40"/>
      <c r="C2650" s="40"/>
      <c r="D2650" s="40"/>
      <c r="E2650" s="41"/>
      <c r="F2650" s="41"/>
      <c r="G2650" s="40"/>
      <c r="H2650" s="40"/>
      <c r="I2650" s="40"/>
      <c r="J2650" s="40"/>
      <c r="K2650" s="40">
        <f t="shared" si="41"/>
        <v>1900</v>
      </c>
    </row>
    <row r="2651" spans="1:11" ht="18" customHeight="1" x14ac:dyDescent="0.25">
      <c r="A2651" s="42"/>
      <c r="B2651" s="42"/>
      <c r="C2651" s="42"/>
      <c r="D2651" s="42"/>
      <c r="E2651" s="43"/>
      <c r="F2651" s="43"/>
      <c r="G2651" s="42"/>
      <c r="H2651" s="42"/>
      <c r="I2651" s="42"/>
      <c r="J2651" s="42"/>
      <c r="K2651" s="42">
        <f t="shared" si="41"/>
        <v>1900</v>
      </c>
    </row>
    <row r="2652" spans="1:11" ht="18" customHeight="1" x14ac:dyDescent="0.25">
      <c r="A2652" s="40"/>
      <c r="B2652" s="40"/>
      <c r="C2652" s="40"/>
      <c r="D2652" s="40"/>
      <c r="E2652" s="41"/>
      <c r="F2652" s="41"/>
      <c r="G2652" s="40"/>
      <c r="H2652" s="40"/>
      <c r="I2652" s="40"/>
      <c r="J2652" s="40"/>
      <c r="K2652" s="40">
        <f t="shared" si="41"/>
        <v>1900</v>
      </c>
    </row>
    <row r="2653" spans="1:11" ht="18" customHeight="1" x14ac:dyDescent="0.25">
      <c r="A2653" s="42"/>
      <c r="B2653" s="42"/>
      <c r="C2653" s="42"/>
      <c r="D2653" s="42"/>
      <c r="E2653" s="43"/>
      <c r="F2653" s="43"/>
      <c r="G2653" s="42"/>
      <c r="H2653" s="42"/>
      <c r="I2653" s="42"/>
      <c r="J2653" s="42"/>
      <c r="K2653" s="42">
        <f t="shared" si="41"/>
        <v>1900</v>
      </c>
    </row>
    <row r="2654" spans="1:11" ht="18" customHeight="1" x14ac:dyDescent="0.25">
      <c r="A2654" s="40"/>
      <c r="B2654" s="40"/>
      <c r="C2654" s="40"/>
      <c r="D2654" s="40"/>
      <c r="E2654" s="41"/>
      <c r="F2654" s="41"/>
      <c r="G2654" s="40"/>
      <c r="H2654" s="40"/>
      <c r="I2654" s="40"/>
      <c r="J2654" s="40"/>
      <c r="K2654" s="40">
        <f t="shared" si="41"/>
        <v>1900</v>
      </c>
    </row>
    <row r="2655" spans="1:11" ht="18" customHeight="1" x14ac:dyDescent="0.25">
      <c r="A2655" s="42"/>
      <c r="B2655" s="42"/>
      <c r="C2655" s="42"/>
      <c r="D2655" s="42"/>
      <c r="E2655" s="43"/>
      <c r="F2655" s="43"/>
      <c r="G2655" s="42"/>
      <c r="H2655" s="42"/>
      <c r="I2655" s="42"/>
      <c r="J2655" s="42"/>
      <c r="K2655" s="42">
        <f t="shared" si="41"/>
        <v>1900</v>
      </c>
    </row>
    <row r="2656" spans="1:11" ht="18" customHeight="1" x14ac:dyDescent="0.25">
      <c r="A2656" s="40"/>
      <c r="B2656" s="40"/>
      <c r="C2656" s="40"/>
      <c r="D2656" s="40"/>
      <c r="E2656" s="41"/>
      <c r="F2656" s="41"/>
      <c r="G2656" s="40"/>
      <c r="H2656" s="40"/>
      <c r="I2656" s="40"/>
      <c r="J2656" s="40"/>
      <c r="K2656" s="40">
        <f t="shared" si="41"/>
        <v>1900</v>
      </c>
    </row>
    <row r="2657" spans="1:11" ht="18" customHeight="1" x14ac:dyDescent="0.25">
      <c r="A2657" s="42"/>
      <c r="B2657" s="42"/>
      <c r="C2657" s="42"/>
      <c r="D2657" s="42"/>
      <c r="E2657" s="43"/>
      <c r="F2657" s="43"/>
      <c r="G2657" s="42"/>
      <c r="H2657" s="42"/>
      <c r="I2657" s="42"/>
      <c r="J2657" s="42"/>
      <c r="K2657" s="42">
        <f t="shared" si="41"/>
        <v>1900</v>
      </c>
    </row>
    <row r="2658" spans="1:11" ht="18" customHeight="1" x14ac:dyDescent="0.25">
      <c r="A2658" s="40"/>
      <c r="B2658" s="40"/>
      <c r="C2658" s="40"/>
      <c r="D2658" s="40"/>
      <c r="E2658" s="41"/>
      <c r="F2658" s="41"/>
      <c r="G2658" s="40"/>
      <c r="H2658" s="40"/>
      <c r="I2658" s="40"/>
      <c r="J2658" s="40"/>
      <c r="K2658" s="40">
        <f t="shared" si="41"/>
        <v>1900</v>
      </c>
    </row>
    <row r="2659" spans="1:11" ht="18" customHeight="1" x14ac:dyDescent="0.25">
      <c r="A2659" s="42"/>
      <c r="B2659" s="42"/>
      <c r="C2659" s="42"/>
      <c r="D2659" s="42"/>
      <c r="E2659" s="43"/>
      <c r="F2659" s="43"/>
      <c r="G2659" s="42"/>
      <c r="H2659" s="42"/>
      <c r="I2659" s="42"/>
      <c r="J2659" s="42"/>
      <c r="K2659" s="42">
        <f t="shared" si="41"/>
        <v>1900</v>
      </c>
    </row>
    <row r="2660" spans="1:11" ht="18" customHeight="1" x14ac:dyDescent="0.25">
      <c r="A2660" s="40"/>
      <c r="B2660" s="40"/>
      <c r="C2660" s="40"/>
      <c r="D2660" s="40"/>
      <c r="E2660" s="41"/>
      <c r="F2660" s="41"/>
      <c r="G2660" s="40"/>
      <c r="H2660" s="40"/>
      <c r="I2660" s="40"/>
      <c r="J2660" s="40"/>
      <c r="K2660" s="40">
        <f t="shared" si="41"/>
        <v>1900</v>
      </c>
    </row>
    <row r="2661" spans="1:11" ht="18" customHeight="1" x14ac:dyDescent="0.25">
      <c r="A2661" s="42"/>
      <c r="B2661" s="42"/>
      <c r="C2661" s="42"/>
      <c r="D2661" s="42"/>
      <c r="E2661" s="43"/>
      <c r="F2661" s="43"/>
      <c r="G2661" s="42"/>
      <c r="H2661" s="42"/>
      <c r="I2661" s="42"/>
      <c r="J2661" s="42"/>
      <c r="K2661" s="42">
        <f t="shared" si="41"/>
        <v>1900</v>
      </c>
    </row>
    <row r="2662" spans="1:11" ht="18" customHeight="1" x14ac:dyDescent="0.25">
      <c r="A2662" s="40"/>
      <c r="B2662" s="40"/>
      <c r="C2662" s="40"/>
      <c r="D2662" s="40"/>
      <c r="E2662" s="41"/>
      <c r="F2662" s="41"/>
      <c r="G2662" s="40"/>
      <c r="H2662" s="40"/>
      <c r="I2662" s="40"/>
      <c r="J2662" s="40"/>
      <c r="K2662" s="40">
        <f t="shared" si="41"/>
        <v>1900</v>
      </c>
    </row>
    <row r="2663" spans="1:11" ht="18" customHeight="1" x14ac:dyDescent="0.25">
      <c r="A2663" s="42"/>
      <c r="B2663" s="42"/>
      <c r="C2663" s="42"/>
      <c r="D2663" s="42"/>
      <c r="E2663" s="43"/>
      <c r="F2663" s="43"/>
      <c r="G2663" s="42"/>
      <c r="H2663" s="42"/>
      <c r="I2663" s="42"/>
      <c r="J2663" s="42"/>
      <c r="K2663" s="42">
        <f t="shared" si="41"/>
        <v>1900</v>
      </c>
    </row>
    <row r="2664" spans="1:11" ht="18" customHeight="1" x14ac:dyDescent="0.25">
      <c r="A2664" s="40"/>
      <c r="B2664" s="40"/>
      <c r="C2664" s="40"/>
      <c r="D2664" s="40"/>
      <c r="E2664" s="41"/>
      <c r="F2664" s="41"/>
      <c r="G2664" s="40"/>
      <c r="H2664" s="40"/>
      <c r="I2664" s="40"/>
      <c r="J2664" s="40"/>
      <c r="K2664" s="40">
        <f t="shared" si="41"/>
        <v>1900</v>
      </c>
    </row>
    <row r="2665" spans="1:11" ht="18" customHeight="1" x14ac:dyDescent="0.25">
      <c r="A2665" s="42"/>
      <c r="B2665" s="42"/>
      <c r="C2665" s="42"/>
      <c r="D2665" s="42"/>
      <c r="E2665" s="43"/>
      <c r="F2665" s="43"/>
      <c r="G2665" s="42"/>
      <c r="H2665" s="42"/>
      <c r="I2665" s="42"/>
      <c r="J2665" s="42"/>
      <c r="K2665" s="42">
        <f t="shared" si="41"/>
        <v>1900</v>
      </c>
    </row>
    <row r="2666" spans="1:11" ht="18" customHeight="1" x14ac:dyDescent="0.25">
      <c r="A2666" s="40"/>
      <c r="B2666" s="40"/>
      <c r="C2666" s="40"/>
      <c r="D2666" s="40"/>
      <c r="E2666" s="41"/>
      <c r="F2666" s="41"/>
      <c r="G2666" s="40"/>
      <c r="H2666" s="40"/>
      <c r="I2666" s="40"/>
      <c r="J2666" s="40"/>
      <c r="K2666" s="40">
        <f t="shared" si="41"/>
        <v>1900</v>
      </c>
    </row>
    <row r="2667" spans="1:11" ht="18" customHeight="1" x14ac:dyDescent="0.25">
      <c r="A2667" s="42"/>
      <c r="B2667" s="42"/>
      <c r="C2667" s="42"/>
      <c r="D2667" s="42"/>
      <c r="E2667" s="43"/>
      <c r="F2667" s="43"/>
      <c r="G2667" s="42"/>
      <c r="H2667" s="42"/>
      <c r="I2667" s="42"/>
      <c r="J2667" s="42"/>
      <c r="K2667" s="42">
        <f t="shared" si="41"/>
        <v>1900</v>
      </c>
    </row>
    <row r="2668" spans="1:11" ht="18" customHeight="1" x14ac:dyDescent="0.25">
      <c r="A2668" s="40"/>
      <c r="B2668" s="40"/>
      <c r="C2668" s="40"/>
      <c r="D2668" s="40"/>
      <c r="E2668" s="41"/>
      <c r="F2668" s="41"/>
      <c r="G2668" s="40"/>
      <c r="H2668" s="40"/>
      <c r="I2668" s="40"/>
      <c r="J2668" s="40"/>
      <c r="K2668" s="40">
        <f t="shared" si="41"/>
        <v>1900</v>
      </c>
    </row>
    <row r="2669" spans="1:11" ht="18" customHeight="1" x14ac:dyDescent="0.25">
      <c r="A2669" s="42"/>
      <c r="B2669" s="42"/>
      <c r="C2669" s="42"/>
      <c r="D2669" s="42"/>
      <c r="E2669" s="43"/>
      <c r="F2669" s="43"/>
      <c r="G2669" s="42"/>
      <c r="H2669" s="42"/>
      <c r="I2669" s="42"/>
      <c r="J2669" s="42"/>
      <c r="K2669" s="42">
        <f t="shared" si="41"/>
        <v>1900</v>
      </c>
    </row>
    <row r="2670" spans="1:11" ht="18" customHeight="1" x14ac:dyDescent="0.25">
      <c r="A2670" s="40"/>
      <c r="B2670" s="40"/>
      <c r="C2670" s="40"/>
      <c r="D2670" s="40"/>
      <c r="E2670" s="41"/>
      <c r="F2670" s="41"/>
      <c r="G2670" s="40"/>
      <c r="H2670" s="40"/>
      <c r="I2670" s="40"/>
      <c r="J2670" s="40"/>
      <c r="K2670" s="40">
        <f t="shared" si="41"/>
        <v>1900</v>
      </c>
    </row>
    <row r="2671" spans="1:11" ht="18" customHeight="1" x14ac:dyDescent="0.25">
      <c r="A2671" s="42"/>
      <c r="B2671" s="42"/>
      <c r="C2671" s="42"/>
      <c r="D2671" s="42"/>
      <c r="E2671" s="43"/>
      <c r="F2671" s="43"/>
      <c r="G2671" s="42"/>
      <c r="H2671" s="42"/>
      <c r="I2671" s="42"/>
      <c r="J2671" s="42"/>
      <c r="K2671" s="42">
        <f t="shared" si="41"/>
        <v>1900</v>
      </c>
    </row>
    <row r="2672" spans="1:11" ht="18" customHeight="1" x14ac:dyDescent="0.25">
      <c r="A2672" s="40"/>
      <c r="B2672" s="40"/>
      <c r="C2672" s="40"/>
      <c r="D2672" s="40"/>
      <c r="E2672" s="41"/>
      <c r="F2672" s="41"/>
      <c r="G2672" s="40"/>
      <c r="H2672" s="40"/>
      <c r="I2672" s="40"/>
      <c r="J2672" s="40"/>
      <c r="K2672" s="40">
        <f t="shared" si="41"/>
        <v>1900</v>
      </c>
    </row>
    <row r="2673" spans="1:11" ht="18" customHeight="1" x14ac:dyDescent="0.25">
      <c r="A2673" s="42"/>
      <c r="B2673" s="42"/>
      <c r="C2673" s="42"/>
      <c r="D2673" s="42"/>
      <c r="E2673" s="43"/>
      <c r="F2673" s="43"/>
      <c r="G2673" s="42"/>
      <c r="H2673" s="42"/>
      <c r="I2673" s="42"/>
      <c r="J2673" s="42"/>
      <c r="K2673" s="42">
        <f t="shared" si="41"/>
        <v>1900</v>
      </c>
    </row>
    <row r="2674" spans="1:11" ht="18" customHeight="1" x14ac:dyDescent="0.25">
      <c r="A2674" s="40"/>
      <c r="B2674" s="40"/>
      <c r="C2674" s="40"/>
      <c r="D2674" s="40"/>
      <c r="E2674" s="41"/>
      <c r="F2674" s="41"/>
      <c r="G2674" s="40"/>
      <c r="H2674" s="40"/>
      <c r="I2674" s="40"/>
      <c r="J2674" s="40"/>
      <c r="K2674" s="40">
        <f t="shared" si="41"/>
        <v>1900</v>
      </c>
    </row>
    <row r="2675" spans="1:11" ht="18" customHeight="1" x14ac:dyDescent="0.25">
      <c r="A2675" s="42"/>
      <c r="B2675" s="42"/>
      <c r="C2675" s="42"/>
      <c r="D2675" s="42"/>
      <c r="E2675" s="43"/>
      <c r="F2675" s="43"/>
      <c r="G2675" s="42"/>
      <c r="H2675" s="42"/>
      <c r="I2675" s="42"/>
      <c r="J2675" s="42"/>
      <c r="K2675" s="42">
        <f t="shared" si="41"/>
        <v>1900</v>
      </c>
    </row>
    <row r="2676" spans="1:11" ht="18" customHeight="1" x14ac:dyDescent="0.25">
      <c r="A2676" s="40"/>
      <c r="B2676" s="40"/>
      <c r="C2676" s="40"/>
      <c r="D2676" s="40"/>
      <c r="E2676" s="41"/>
      <c r="F2676" s="41"/>
      <c r="G2676" s="40"/>
      <c r="H2676" s="40"/>
      <c r="I2676" s="40"/>
      <c r="J2676" s="40"/>
      <c r="K2676" s="40">
        <f t="shared" si="41"/>
        <v>1900</v>
      </c>
    </row>
    <row r="2677" spans="1:11" ht="18" customHeight="1" x14ac:dyDescent="0.25">
      <c r="A2677" s="42"/>
      <c r="B2677" s="42"/>
      <c r="C2677" s="42"/>
      <c r="D2677" s="42"/>
      <c r="E2677" s="43"/>
      <c r="F2677" s="43"/>
      <c r="G2677" s="42"/>
      <c r="H2677" s="42"/>
      <c r="I2677" s="42"/>
      <c r="J2677" s="42"/>
      <c r="K2677" s="42">
        <f t="shared" si="41"/>
        <v>1900</v>
      </c>
    </row>
    <row r="2678" spans="1:11" ht="18" customHeight="1" x14ac:dyDescent="0.25">
      <c r="A2678" s="40"/>
      <c r="B2678" s="40"/>
      <c r="C2678" s="40"/>
      <c r="D2678" s="40"/>
      <c r="E2678" s="41"/>
      <c r="F2678" s="41"/>
      <c r="G2678" s="40"/>
      <c r="H2678" s="40"/>
      <c r="I2678" s="40"/>
      <c r="J2678" s="40"/>
      <c r="K2678" s="40">
        <f t="shared" si="41"/>
        <v>1900</v>
      </c>
    </row>
    <row r="2679" spans="1:11" ht="18" customHeight="1" x14ac:dyDescent="0.25">
      <c r="A2679" s="42"/>
      <c r="B2679" s="42"/>
      <c r="C2679" s="42"/>
      <c r="D2679" s="42"/>
      <c r="E2679" s="43"/>
      <c r="F2679" s="43"/>
      <c r="G2679" s="42"/>
      <c r="H2679" s="42"/>
      <c r="I2679" s="42"/>
      <c r="J2679" s="42"/>
      <c r="K2679" s="42">
        <f t="shared" si="41"/>
        <v>1900</v>
      </c>
    </row>
    <row r="2680" spans="1:11" ht="18" customHeight="1" x14ac:dyDescent="0.25">
      <c r="A2680" s="40"/>
      <c r="B2680" s="40"/>
      <c r="C2680" s="40"/>
      <c r="D2680" s="40"/>
      <c r="E2680" s="41"/>
      <c r="F2680" s="41"/>
      <c r="G2680" s="40"/>
      <c r="H2680" s="40"/>
      <c r="I2680" s="40"/>
      <c r="J2680" s="40"/>
      <c r="K2680" s="40">
        <f t="shared" si="41"/>
        <v>1900</v>
      </c>
    </row>
    <row r="2681" spans="1:11" ht="18" customHeight="1" x14ac:dyDescent="0.25">
      <c r="A2681" s="42"/>
      <c r="B2681" s="42"/>
      <c r="C2681" s="42"/>
      <c r="D2681" s="42"/>
      <c r="E2681" s="43"/>
      <c r="F2681" s="43"/>
      <c r="G2681" s="42"/>
      <c r="H2681" s="42"/>
      <c r="I2681" s="42"/>
      <c r="J2681" s="42"/>
      <c r="K2681" s="42">
        <f t="shared" si="41"/>
        <v>1900</v>
      </c>
    </row>
    <row r="2682" spans="1:11" ht="18" customHeight="1" x14ac:dyDescent="0.25">
      <c r="A2682" s="40"/>
      <c r="B2682" s="40"/>
      <c r="C2682" s="40"/>
      <c r="D2682" s="40"/>
      <c r="E2682" s="41"/>
      <c r="F2682" s="41"/>
      <c r="G2682" s="40"/>
      <c r="H2682" s="40"/>
      <c r="I2682" s="40"/>
      <c r="J2682" s="40"/>
      <c r="K2682" s="40">
        <f t="shared" si="41"/>
        <v>1900</v>
      </c>
    </row>
    <row r="2683" spans="1:11" ht="18" customHeight="1" x14ac:dyDescent="0.25">
      <c r="A2683" s="42"/>
      <c r="B2683" s="42"/>
      <c r="C2683" s="42"/>
      <c r="D2683" s="42"/>
      <c r="E2683" s="43"/>
      <c r="F2683" s="43"/>
      <c r="G2683" s="42"/>
      <c r="H2683" s="42"/>
      <c r="I2683" s="42"/>
      <c r="J2683" s="42"/>
      <c r="K2683" s="42">
        <f t="shared" si="41"/>
        <v>1900</v>
      </c>
    </row>
    <row r="2684" spans="1:11" ht="18" customHeight="1" x14ac:dyDescent="0.25">
      <c r="A2684" s="40"/>
      <c r="B2684" s="40"/>
      <c r="C2684" s="40"/>
      <c r="D2684" s="40"/>
      <c r="E2684" s="41"/>
      <c r="F2684" s="41"/>
      <c r="G2684" s="40"/>
      <c r="H2684" s="40"/>
      <c r="I2684" s="40"/>
      <c r="J2684" s="40"/>
      <c r="K2684" s="40">
        <f t="shared" si="41"/>
        <v>1900</v>
      </c>
    </row>
    <row r="2685" spans="1:11" ht="18" customHeight="1" x14ac:dyDescent="0.25">
      <c r="A2685" s="42"/>
      <c r="B2685" s="42"/>
      <c r="C2685" s="42"/>
      <c r="D2685" s="42"/>
      <c r="E2685" s="43"/>
      <c r="F2685" s="43"/>
      <c r="G2685" s="42"/>
      <c r="H2685" s="42"/>
      <c r="I2685" s="42"/>
      <c r="J2685" s="42"/>
      <c r="K2685" s="42">
        <f t="shared" si="41"/>
        <v>1900</v>
      </c>
    </row>
    <row r="2686" spans="1:11" ht="18" customHeight="1" x14ac:dyDescent="0.25">
      <c r="A2686" s="40"/>
      <c r="B2686" s="40"/>
      <c r="C2686" s="40"/>
      <c r="D2686" s="40"/>
      <c r="E2686" s="41"/>
      <c r="F2686" s="41"/>
      <c r="G2686" s="40"/>
      <c r="H2686" s="40"/>
      <c r="I2686" s="40"/>
      <c r="J2686" s="40"/>
      <c r="K2686" s="40">
        <f t="shared" si="41"/>
        <v>1900</v>
      </c>
    </row>
    <row r="2687" spans="1:11" ht="18" customHeight="1" x14ac:dyDescent="0.25">
      <c r="A2687" s="42"/>
      <c r="B2687" s="42"/>
      <c r="C2687" s="42"/>
      <c r="D2687" s="42"/>
      <c r="E2687" s="43"/>
      <c r="F2687" s="43"/>
      <c r="G2687" s="42"/>
      <c r="H2687" s="42"/>
      <c r="I2687" s="42"/>
      <c r="J2687" s="42"/>
      <c r="K2687" s="42">
        <f t="shared" si="41"/>
        <v>1900</v>
      </c>
    </row>
    <row r="2688" spans="1:11" ht="18" customHeight="1" x14ac:dyDescent="0.25">
      <c r="A2688" s="40"/>
      <c r="B2688" s="40"/>
      <c r="C2688" s="40"/>
      <c r="D2688" s="40"/>
      <c r="E2688" s="41"/>
      <c r="F2688" s="41"/>
      <c r="G2688" s="40"/>
      <c r="H2688" s="40"/>
      <c r="I2688" s="40"/>
      <c r="J2688" s="40"/>
      <c r="K2688" s="40">
        <f t="shared" si="41"/>
        <v>1900</v>
      </c>
    </row>
    <row r="2689" spans="1:11" ht="18" customHeight="1" x14ac:dyDescent="0.25">
      <c r="A2689" s="42"/>
      <c r="B2689" s="42"/>
      <c r="C2689" s="42"/>
      <c r="D2689" s="42"/>
      <c r="E2689" s="43"/>
      <c r="F2689" s="43"/>
      <c r="G2689" s="42"/>
      <c r="H2689" s="42"/>
      <c r="I2689" s="42"/>
      <c r="J2689" s="42"/>
      <c r="K2689" s="42">
        <f t="shared" si="41"/>
        <v>1900</v>
      </c>
    </row>
    <row r="2690" spans="1:11" ht="18" customHeight="1" x14ac:dyDescent="0.25">
      <c r="A2690" s="40"/>
      <c r="B2690" s="40"/>
      <c r="C2690" s="40"/>
      <c r="D2690" s="40"/>
      <c r="E2690" s="41"/>
      <c r="F2690" s="41"/>
      <c r="G2690" s="40"/>
      <c r="H2690" s="40"/>
      <c r="I2690" s="40"/>
      <c r="J2690" s="40"/>
      <c r="K2690" s="40">
        <f t="shared" si="41"/>
        <v>1900</v>
      </c>
    </row>
    <row r="2691" spans="1:11" ht="18" customHeight="1" x14ac:dyDescent="0.25">
      <c r="A2691" s="42"/>
      <c r="B2691" s="42"/>
      <c r="C2691" s="42"/>
      <c r="D2691" s="42"/>
      <c r="E2691" s="43"/>
      <c r="F2691" s="43"/>
      <c r="G2691" s="42"/>
      <c r="H2691" s="42"/>
      <c r="I2691" s="42"/>
      <c r="J2691" s="42"/>
      <c r="K2691" s="42">
        <f t="shared" si="41"/>
        <v>1900</v>
      </c>
    </row>
    <row r="2692" spans="1:11" ht="18" customHeight="1" x14ac:dyDescent="0.25">
      <c r="A2692" s="40"/>
      <c r="B2692" s="40"/>
      <c r="C2692" s="40"/>
      <c r="D2692" s="40"/>
      <c r="E2692" s="41"/>
      <c r="F2692" s="41"/>
      <c r="G2692" s="40"/>
      <c r="H2692" s="40"/>
      <c r="I2692" s="40"/>
      <c r="J2692" s="40"/>
      <c r="K2692" s="40">
        <f t="shared" ref="K2692:K2755" si="42">IFERROR(YEAR(D2692),"")</f>
        <v>1900</v>
      </c>
    </row>
    <row r="2693" spans="1:11" ht="18" customHeight="1" x14ac:dyDescent="0.25">
      <c r="A2693" s="42"/>
      <c r="B2693" s="42"/>
      <c r="C2693" s="42"/>
      <c r="D2693" s="42"/>
      <c r="E2693" s="43"/>
      <c r="F2693" s="43"/>
      <c r="G2693" s="42"/>
      <c r="H2693" s="42"/>
      <c r="I2693" s="42"/>
      <c r="J2693" s="42"/>
      <c r="K2693" s="42">
        <f t="shared" si="42"/>
        <v>1900</v>
      </c>
    </row>
    <row r="2694" spans="1:11" ht="18" customHeight="1" x14ac:dyDescent="0.25">
      <c r="A2694" s="40"/>
      <c r="B2694" s="40"/>
      <c r="C2694" s="40"/>
      <c r="D2694" s="40"/>
      <c r="E2694" s="41"/>
      <c r="F2694" s="41"/>
      <c r="G2694" s="40"/>
      <c r="H2694" s="40"/>
      <c r="I2694" s="40"/>
      <c r="J2694" s="40"/>
      <c r="K2694" s="40">
        <f t="shared" si="42"/>
        <v>1900</v>
      </c>
    </row>
    <row r="2695" spans="1:11" ht="18" customHeight="1" x14ac:dyDescent="0.25">
      <c r="A2695" s="42"/>
      <c r="B2695" s="42"/>
      <c r="C2695" s="42"/>
      <c r="D2695" s="42"/>
      <c r="E2695" s="43"/>
      <c r="F2695" s="43"/>
      <c r="G2695" s="42"/>
      <c r="H2695" s="42"/>
      <c r="I2695" s="42"/>
      <c r="J2695" s="42"/>
      <c r="K2695" s="42">
        <f t="shared" si="42"/>
        <v>1900</v>
      </c>
    </row>
    <row r="2696" spans="1:11" ht="18" customHeight="1" x14ac:dyDescent="0.25">
      <c r="A2696" s="40"/>
      <c r="B2696" s="40"/>
      <c r="C2696" s="40"/>
      <c r="D2696" s="40"/>
      <c r="E2696" s="41"/>
      <c r="F2696" s="41"/>
      <c r="G2696" s="40"/>
      <c r="H2696" s="40"/>
      <c r="I2696" s="40"/>
      <c r="J2696" s="40"/>
      <c r="K2696" s="40">
        <f t="shared" si="42"/>
        <v>1900</v>
      </c>
    </row>
    <row r="2697" spans="1:11" ht="18" customHeight="1" x14ac:dyDescent="0.25">
      <c r="A2697" s="42"/>
      <c r="B2697" s="42"/>
      <c r="C2697" s="42"/>
      <c r="D2697" s="42"/>
      <c r="E2697" s="43"/>
      <c r="F2697" s="43"/>
      <c r="G2697" s="42"/>
      <c r="H2697" s="42"/>
      <c r="I2697" s="42"/>
      <c r="J2697" s="42"/>
      <c r="K2697" s="42">
        <f t="shared" si="42"/>
        <v>1900</v>
      </c>
    </row>
    <row r="2698" spans="1:11" ht="18" customHeight="1" x14ac:dyDescent="0.25">
      <c r="A2698" s="40"/>
      <c r="B2698" s="40"/>
      <c r="C2698" s="40"/>
      <c r="D2698" s="40"/>
      <c r="E2698" s="41"/>
      <c r="F2698" s="41"/>
      <c r="G2698" s="40"/>
      <c r="H2698" s="40"/>
      <c r="I2698" s="40"/>
      <c r="J2698" s="40"/>
      <c r="K2698" s="40">
        <f t="shared" si="42"/>
        <v>1900</v>
      </c>
    </row>
    <row r="2699" spans="1:11" ht="18" customHeight="1" x14ac:dyDescent="0.25">
      <c r="A2699" s="42"/>
      <c r="B2699" s="42"/>
      <c r="C2699" s="42"/>
      <c r="D2699" s="42"/>
      <c r="E2699" s="43"/>
      <c r="F2699" s="43"/>
      <c r="G2699" s="42"/>
      <c r="H2699" s="42"/>
      <c r="I2699" s="42"/>
      <c r="J2699" s="42"/>
      <c r="K2699" s="42">
        <f t="shared" si="42"/>
        <v>1900</v>
      </c>
    </row>
    <row r="2700" spans="1:11" ht="18" customHeight="1" x14ac:dyDescent="0.25">
      <c r="A2700" s="40"/>
      <c r="B2700" s="40"/>
      <c r="C2700" s="40"/>
      <c r="D2700" s="40"/>
      <c r="E2700" s="41"/>
      <c r="F2700" s="41"/>
      <c r="G2700" s="40"/>
      <c r="H2700" s="40"/>
      <c r="I2700" s="40"/>
      <c r="J2700" s="40"/>
      <c r="K2700" s="40">
        <f t="shared" si="42"/>
        <v>1900</v>
      </c>
    </row>
    <row r="2701" spans="1:11" ht="18" customHeight="1" x14ac:dyDescent="0.25">
      <c r="A2701" s="42"/>
      <c r="B2701" s="42"/>
      <c r="C2701" s="42"/>
      <c r="D2701" s="42"/>
      <c r="E2701" s="43"/>
      <c r="F2701" s="43"/>
      <c r="G2701" s="42"/>
      <c r="H2701" s="42"/>
      <c r="I2701" s="42"/>
      <c r="J2701" s="42"/>
      <c r="K2701" s="42">
        <f t="shared" si="42"/>
        <v>1900</v>
      </c>
    </row>
    <row r="2702" spans="1:11" ht="18" customHeight="1" x14ac:dyDescent="0.25">
      <c r="A2702" s="40"/>
      <c r="B2702" s="40"/>
      <c r="C2702" s="40"/>
      <c r="D2702" s="40"/>
      <c r="E2702" s="41"/>
      <c r="F2702" s="41"/>
      <c r="G2702" s="40"/>
      <c r="H2702" s="40"/>
      <c r="I2702" s="40"/>
      <c r="J2702" s="40"/>
      <c r="K2702" s="40">
        <f t="shared" si="42"/>
        <v>1900</v>
      </c>
    </row>
    <row r="2703" spans="1:11" ht="18" customHeight="1" x14ac:dyDescent="0.25">
      <c r="A2703" s="42"/>
      <c r="B2703" s="42"/>
      <c r="C2703" s="42"/>
      <c r="D2703" s="42"/>
      <c r="E2703" s="43"/>
      <c r="F2703" s="43"/>
      <c r="G2703" s="42"/>
      <c r="H2703" s="42"/>
      <c r="I2703" s="42"/>
      <c r="J2703" s="42"/>
      <c r="K2703" s="42">
        <f t="shared" si="42"/>
        <v>1900</v>
      </c>
    </row>
    <row r="2704" spans="1:11" ht="18" customHeight="1" x14ac:dyDescent="0.25">
      <c r="A2704" s="40"/>
      <c r="B2704" s="40"/>
      <c r="C2704" s="40"/>
      <c r="D2704" s="40"/>
      <c r="E2704" s="41"/>
      <c r="F2704" s="41"/>
      <c r="G2704" s="40"/>
      <c r="H2704" s="40"/>
      <c r="I2704" s="40"/>
      <c r="J2704" s="40"/>
      <c r="K2704" s="40">
        <f t="shared" si="42"/>
        <v>1900</v>
      </c>
    </row>
    <row r="2705" spans="1:11" ht="18" customHeight="1" x14ac:dyDescent="0.25">
      <c r="A2705" s="42"/>
      <c r="B2705" s="42"/>
      <c r="C2705" s="42"/>
      <c r="D2705" s="42"/>
      <c r="E2705" s="43"/>
      <c r="F2705" s="43"/>
      <c r="G2705" s="42"/>
      <c r="H2705" s="42"/>
      <c r="I2705" s="42"/>
      <c r="J2705" s="42"/>
      <c r="K2705" s="42">
        <f t="shared" si="42"/>
        <v>1900</v>
      </c>
    </row>
    <row r="2706" spans="1:11" ht="18" customHeight="1" x14ac:dyDescent="0.25">
      <c r="A2706" s="40"/>
      <c r="B2706" s="40"/>
      <c r="C2706" s="40"/>
      <c r="D2706" s="40"/>
      <c r="E2706" s="41"/>
      <c r="F2706" s="41"/>
      <c r="G2706" s="40"/>
      <c r="H2706" s="40"/>
      <c r="I2706" s="40"/>
      <c r="J2706" s="40"/>
      <c r="K2706" s="40">
        <f t="shared" si="42"/>
        <v>1900</v>
      </c>
    </row>
    <row r="2707" spans="1:11" ht="18" customHeight="1" x14ac:dyDescent="0.25">
      <c r="A2707" s="42"/>
      <c r="B2707" s="42"/>
      <c r="C2707" s="42"/>
      <c r="D2707" s="42"/>
      <c r="E2707" s="43"/>
      <c r="F2707" s="43"/>
      <c r="G2707" s="42"/>
      <c r="H2707" s="42"/>
      <c r="I2707" s="42"/>
      <c r="J2707" s="42"/>
      <c r="K2707" s="42">
        <f t="shared" si="42"/>
        <v>1900</v>
      </c>
    </row>
    <row r="2708" spans="1:11" ht="18" customHeight="1" x14ac:dyDescent="0.25">
      <c r="A2708" s="40"/>
      <c r="B2708" s="40"/>
      <c r="C2708" s="40"/>
      <c r="D2708" s="40"/>
      <c r="E2708" s="41"/>
      <c r="F2708" s="41"/>
      <c r="G2708" s="40"/>
      <c r="H2708" s="40"/>
      <c r="I2708" s="40"/>
      <c r="J2708" s="40"/>
      <c r="K2708" s="40">
        <f t="shared" si="42"/>
        <v>1900</v>
      </c>
    </row>
    <row r="2709" spans="1:11" ht="18" customHeight="1" x14ac:dyDescent="0.25">
      <c r="A2709" s="42"/>
      <c r="B2709" s="42"/>
      <c r="C2709" s="42"/>
      <c r="D2709" s="42"/>
      <c r="E2709" s="43"/>
      <c r="F2709" s="43"/>
      <c r="G2709" s="42"/>
      <c r="H2709" s="42"/>
      <c r="I2709" s="42"/>
      <c r="J2709" s="42"/>
      <c r="K2709" s="42">
        <f t="shared" si="42"/>
        <v>1900</v>
      </c>
    </row>
    <row r="2710" spans="1:11" ht="18" customHeight="1" x14ac:dyDescent="0.25">
      <c r="A2710" s="40"/>
      <c r="B2710" s="40"/>
      <c r="C2710" s="40"/>
      <c r="D2710" s="40"/>
      <c r="E2710" s="41"/>
      <c r="F2710" s="41"/>
      <c r="G2710" s="40"/>
      <c r="H2710" s="40"/>
      <c r="I2710" s="40"/>
      <c r="J2710" s="40"/>
      <c r="K2710" s="40">
        <f t="shared" si="42"/>
        <v>1900</v>
      </c>
    </row>
    <row r="2711" spans="1:11" ht="18" customHeight="1" x14ac:dyDescent="0.25">
      <c r="A2711" s="42"/>
      <c r="B2711" s="42"/>
      <c r="C2711" s="42"/>
      <c r="D2711" s="42"/>
      <c r="E2711" s="43"/>
      <c r="F2711" s="43"/>
      <c r="G2711" s="42"/>
      <c r="H2711" s="42"/>
      <c r="I2711" s="42"/>
      <c r="J2711" s="42"/>
      <c r="K2711" s="42">
        <f t="shared" si="42"/>
        <v>1900</v>
      </c>
    </row>
    <row r="2712" spans="1:11" ht="18" customHeight="1" x14ac:dyDescent="0.25">
      <c r="A2712" s="40"/>
      <c r="B2712" s="40"/>
      <c r="C2712" s="40"/>
      <c r="D2712" s="40"/>
      <c r="E2712" s="41"/>
      <c r="F2712" s="41"/>
      <c r="G2712" s="40"/>
      <c r="H2712" s="40"/>
      <c r="I2712" s="40"/>
      <c r="J2712" s="40"/>
      <c r="K2712" s="40">
        <f t="shared" si="42"/>
        <v>1900</v>
      </c>
    </row>
    <row r="2713" spans="1:11" ht="18" customHeight="1" x14ac:dyDescent="0.25">
      <c r="A2713" s="42"/>
      <c r="B2713" s="42"/>
      <c r="C2713" s="42"/>
      <c r="D2713" s="42"/>
      <c r="E2713" s="43"/>
      <c r="F2713" s="43"/>
      <c r="G2713" s="42"/>
      <c r="H2713" s="42"/>
      <c r="I2713" s="42"/>
      <c r="J2713" s="42"/>
      <c r="K2713" s="42">
        <f t="shared" si="42"/>
        <v>1900</v>
      </c>
    </row>
    <row r="2714" spans="1:11" ht="18" customHeight="1" x14ac:dyDescent="0.25">
      <c r="A2714" s="40"/>
      <c r="B2714" s="40"/>
      <c r="C2714" s="40"/>
      <c r="D2714" s="40"/>
      <c r="E2714" s="41"/>
      <c r="F2714" s="41"/>
      <c r="G2714" s="40"/>
      <c r="H2714" s="40"/>
      <c r="I2714" s="40"/>
      <c r="J2714" s="40"/>
      <c r="K2714" s="40">
        <f t="shared" si="42"/>
        <v>1900</v>
      </c>
    </row>
    <row r="2715" spans="1:11" ht="18" customHeight="1" x14ac:dyDescent="0.25">
      <c r="A2715" s="42"/>
      <c r="B2715" s="42"/>
      <c r="C2715" s="42"/>
      <c r="D2715" s="42"/>
      <c r="E2715" s="43"/>
      <c r="F2715" s="43"/>
      <c r="G2715" s="42"/>
      <c r="H2715" s="42"/>
      <c r="I2715" s="42"/>
      <c r="J2715" s="42"/>
      <c r="K2715" s="42">
        <f t="shared" si="42"/>
        <v>1900</v>
      </c>
    </row>
    <row r="2716" spans="1:11" ht="18" customHeight="1" x14ac:dyDescent="0.25">
      <c r="A2716" s="40"/>
      <c r="B2716" s="40"/>
      <c r="C2716" s="40"/>
      <c r="D2716" s="40"/>
      <c r="E2716" s="41"/>
      <c r="F2716" s="41"/>
      <c r="G2716" s="40"/>
      <c r="H2716" s="40"/>
      <c r="I2716" s="40"/>
      <c r="J2716" s="40"/>
      <c r="K2716" s="40">
        <f t="shared" si="42"/>
        <v>1900</v>
      </c>
    </row>
    <row r="2717" spans="1:11" ht="18" customHeight="1" x14ac:dyDescent="0.25">
      <c r="A2717" s="42"/>
      <c r="B2717" s="42"/>
      <c r="C2717" s="42"/>
      <c r="D2717" s="42"/>
      <c r="E2717" s="43"/>
      <c r="F2717" s="43"/>
      <c r="G2717" s="42"/>
      <c r="H2717" s="42"/>
      <c r="I2717" s="42"/>
      <c r="J2717" s="42"/>
      <c r="K2717" s="42">
        <f t="shared" si="42"/>
        <v>1900</v>
      </c>
    </row>
    <row r="2718" spans="1:11" ht="18" customHeight="1" x14ac:dyDescent="0.25">
      <c r="A2718" s="40"/>
      <c r="B2718" s="40"/>
      <c r="C2718" s="40"/>
      <c r="D2718" s="40"/>
      <c r="E2718" s="41"/>
      <c r="F2718" s="41"/>
      <c r="G2718" s="40"/>
      <c r="H2718" s="40"/>
      <c r="I2718" s="40"/>
      <c r="J2718" s="40"/>
      <c r="K2718" s="40">
        <f t="shared" si="42"/>
        <v>1900</v>
      </c>
    </row>
    <row r="2719" spans="1:11" ht="18" customHeight="1" x14ac:dyDescent="0.25">
      <c r="A2719" s="42"/>
      <c r="B2719" s="42"/>
      <c r="C2719" s="42"/>
      <c r="D2719" s="42"/>
      <c r="E2719" s="43"/>
      <c r="F2719" s="43"/>
      <c r="G2719" s="42"/>
      <c r="H2719" s="42"/>
      <c r="I2719" s="42"/>
      <c r="J2719" s="42"/>
      <c r="K2719" s="42">
        <f t="shared" si="42"/>
        <v>1900</v>
      </c>
    </row>
    <row r="2720" spans="1:11" ht="18" customHeight="1" x14ac:dyDescent="0.25">
      <c r="A2720" s="40"/>
      <c r="B2720" s="40"/>
      <c r="C2720" s="40"/>
      <c r="D2720" s="40"/>
      <c r="E2720" s="41"/>
      <c r="F2720" s="41"/>
      <c r="G2720" s="40"/>
      <c r="H2720" s="40"/>
      <c r="I2720" s="40"/>
      <c r="J2720" s="40"/>
      <c r="K2720" s="40">
        <f t="shared" si="42"/>
        <v>1900</v>
      </c>
    </row>
    <row r="2721" spans="1:11" ht="18" customHeight="1" x14ac:dyDescent="0.25">
      <c r="A2721" s="42"/>
      <c r="B2721" s="42"/>
      <c r="C2721" s="42"/>
      <c r="D2721" s="42"/>
      <c r="E2721" s="43"/>
      <c r="F2721" s="43"/>
      <c r="G2721" s="42"/>
      <c r="H2721" s="42"/>
      <c r="I2721" s="42"/>
      <c r="J2721" s="42"/>
      <c r="K2721" s="42">
        <f t="shared" si="42"/>
        <v>1900</v>
      </c>
    </row>
    <row r="2722" spans="1:11" ht="18" customHeight="1" x14ac:dyDescent="0.25">
      <c r="A2722" s="40"/>
      <c r="B2722" s="40"/>
      <c r="C2722" s="40"/>
      <c r="D2722" s="40"/>
      <c r="E2722" s="41"/>
      <c r="F2722" s="41"/>
      <c r="G2722" s="40"/>
      <c r="H2722" s="40"/>
      <c r="I2722" s="40"/>
      <c r="J2722" s="40"/>
      <c r="K2722" s="40">
        <f t="shared" si="42"/>
        <v>1900</v>
      </c>
    </row>
    <row r="2723" spans="1:11" ht="18" customHeight="1" x14ac:dyDescent="0.25">
      <c r="A2723" s="42"/>
      <c r="B2723" s="42"/>
      <c r="C2723" s="42"/>
      <c r="D2723" s="42"/>
      <c r="E2723" s="43"/>
      <c r="F2723" s="43"/>
      <c r="G2723" s="42"/>
      <c r="H2723" s="42"/>
      <c r="I2723" s="42"/>
      <c r="J2723" s="42"/>
      <c r="K2723" s="42">
        <f t="shared" si="42"/>
        <v>1900</v>
      </c>
    </row>
    <row r="2724" spans="1:11" ht="18" customHeight="1" x14ac:dyDescent="0.25">
      <c r="A2724" s="40"/>
      <c r="B2724" s="40"/>
      <c r="C2724" s="40"/>
      <c r="D2724" s="40"/>
      <c r="E2724" s="41"/>
      <c r="F2724" s="41"/>
      <c r="G2724" s="40"/>
      <c r="H2724" s="40"/>
      <c r="I2724" s="40"/>
      <c r="J2724" s="40"/>
      <c r="K2724" s="40">
        <f t="shared" si="42"/>
        <v>1900</v>
      </c>
    </row>
    <row r="2725" spans="1:11" ht="18" customHeight="1" x14ac:dyDescent="0.25">
      <c r="A2725" s="42"/>
      <c r="B2725" s="42"/>
      <c r="C2725" s="42"/>
      <c r="D2725" s="42"/>
      <c r="E2725" s="43"/>
      <c r="F2725" s="43"/>
      <c r="G2725" s="42"/>
      <c r="H2725" s="42"/>
      <c r="I2725" s="42"/>
      <c r="J2725" s="42"/>
      <c r="K2725" s="42">
        <f t="shared" si="42"/>
        <v>1900</v>
      </c>
    </row>
    <row r="2726" spans="1:11" ht="18" customHeight="1" x14ac:dyDescent="0.25">
      <c r="A2726" s="40"/>
      <c r="B2726" s="40"/>
      <c r="C2726" s="40"/>
      <c r="D2726" s="40"/>
      <c r="E2726" s="41"/>
      <c r="F2726" s="41"/>
      <c r="G2726" s="40"/>
      <c r="H2726" s="40"/>
      <c r="I2726" s="40"/>
      <c r="J2726" s="40"/>
      <c r="K2726" s="40">
        <f t="shared" si="42"/>
        <v>1900</v>
      </c>
    </row>
    <row r="2727" spans="1:11" ht="18" customHeight="1" x14ac:dyDescent="0.25">
      <c r="A2727" s="42"/>
      <c r="B2727" s="42"/>
      <c r="C2727" s="42"/>
      <c r="D2727" s="42"/>
      <c r="E2727" s="43"/>
      <c r="F2727" s="43"/>
      <c r="G2727" s="42"/>
      <c r="H2727" s="42"/>
      <c r="I2727" s="42"/>
      <c r="J2727" s="42"/>
      <c r="K2727" s="42">
        <f t="shared" si="42"/>
        <v>1900</v>
      </c>
    </row>
    <row r="2728" spans="1:11" ht="18" customHeight="1" x14ac:dyDescent="0.25">
      <c r="A2728" s="40"/>
      <c r="B2728" s="40"/>
      <c r="C2728" s="40"/>
      <c r="D2728" s="40"/>
      <c r="E2728" s="41"/>
      <c r="F2728" s="41"/>
      <c r="G2728" s="40"/>
      <c r="H2728" s="40"/>
      <c r="I2728" s="40"/>
      <c r="J2728" s="40"/>
      <c r="K2728" s="40">
        <f t="shared" si="42"/>
        <v>1900</v>
      </c>
    </row>
    <row r="2729" spans="1:11" ht="18" customHeight="1" x14ac:dyDescent="0.25">
      <c r="A2729" s="42"/>
      <c r="B2729" s="42"/>
      <c r="C2729" s="42"/>
      <c r="D2729" s="42"/>
      <c r="E2729" s="43"/>
      <c r="F2729" s="43"/>
      <c r="G2729" s="42"/>
      <c r="H2729" s="42"/>
      <c r="I2729" s="42"/>
      <c r="J2729" s="42"/>
      <c r="K2729" s="42">
        <f t="shared" si="42"/>
        <v>1900</v>
      </c>
    </row>
    <row r="2730" spans="1:11" ht="18" customHeight="1" x14ac:dyDescent="0.25">
      <c r="A2730" s="40"/>
      <c r="B2730" s="40"/>
      <c r="C2730" s="40"/>
      <c r="D2730" s="40"/>
      <c r="E2730" s="41"/>
      <c r="F2730" s="41"/>
      <c r="G2730" s="40"/>
      <c r="H2730" s="40"/>
      <c r="I2730" s="40"/>
      <c r="J2730" s="40"/>
      <c r="K2730" s="40">
        <f t="shared" si="42"/>
        <v>1900</v>
      </c>
    </row>
    <row r="2731" spans="1:11" ht="18" customHeight="1" x14ac:dyDescent="0.25">
      <c r="A2731" s="42"/>
      <c r="B2731" s="42"/>
      <c r="C2731" s="42"/>
      <c r="D2731" s="42"/>
      <c r="E2731" s="43"/>
      <c r="F2731" s="43"/>
      <c r="G2731" s="42"/>
      <c r="H2731" s="42"/>
      <c r="I2731" s="42"/>
      <c r="J2731" s="42"/>
      <c r="K2731" s="42">
        <f t="shared" si="42"/>
        <v>1900</v>
      </c>
    </row>
    <row r="2732" spans="1:11" ht="18" customHeight="1" x14ac:dyDescent="0.25">
      <c r="A2732" s="40"/>
      <c r="B2732" s="40"/>
      <c r="C2732" s="40"/>
      <c r="D2732" s="40"/>
      <c r="E2732" s="41"/>
      <c r="F2732" s="41"/>
      <c r="G2732" s="40"/>
      <c r="H2732" s="40"/>
      <c r="I2732" s="40"/>
      <c r="J2732" s="40"/>
      <c r="K2732" s="40">
        <f t="shared" si="42"/>
        <v>1900</v>
      </c>
    </row>
    <row r="2733" spans="1:11" ht="18" customHeight="1" x14ac:dyDescent="0.25">
      <c r="A2733" s="42"/>
      <c r="B2733" s="42"/>
      <c r="C2733" s="42"/>
      <c r="D2733" s="42"/>
      <c r="E2733" s="43"/>
      <c r="F2733" s="43"/>
      <c r="G2733" s="42"/>
      <c r="H2733" s="42"/>
      <c r="I2733" s="42"/>
      <c r="J2733" s="42"/>
      <c r="K2733" s="42">
        <f t="shared" si="42"/>
        <v>1900</v>
      </c>
    </row>
    <row r="2734" spans="1:11" ht="18" customHeight="1" x14ac:dyDescent="0.25">
      <c r="A2734" s="40"/>
      <c r="B2734" s="40"/>
      <c r="C2734" s="40"/>
      <c r="D2734" s="40"/>
      <c r="E2734" s="41"/>
      <c r="F2734" s="41"/>
      <c r="G2734" s="40"/>
      <c r="H2734" s="40"/>
      <c r="I2734" s="40"/>
      <c r="J2734" s="40"/>
      <c r="K2734" s="40">
        <f t="shared" si="42"/>
        <v>1900</v>
      </c>
    </row>
    <row r="2735" spans="1:11" ht="18" customHeight="1" x14ac:dyDescent="0.25">
      <c r="A2735" s="42"/>
      <c r="B2735" s="42"/>
      <c r="C2735" s="42"/>
      <c r="D2735" s="42"/>
      <c r="E2735" s="43"/>
      <c r="F2735" s="43"/>
      <c r="G2735" s="42"/>
      <c r="H2735" s="42"/>
      <c r="I2735" s="42"/>
      <c r="J2735" s="42"/>
      <c r="K2735" s="42">
        <f t="shared" si="42"/>
        <v>1900</v>
      </c>
    </row>
    <row r="2736" spans="1:11" ht="18" customHeight="1" x14ac:dyDescent="0.25">
      <c r="A2736" s="40"/>
      <c r="B2736" s="40"/>
      <c r="C2736" s="40"/>
      <c r="D2736" s="40"/>
      <c r="E2736" s="41"/>
      <c r="F2736" s="41"/>
      <c r="G2736" s="40"/>
      <c r="H2736" s="40"/>
      <c r="I2736" s="40"/>
      <c r="J2736" s="40"/>
      <c r="K2736" s="40">
        <f t="shared" si="42"/>
        <v>1900</v>
      </c>
    </row>
    <row r="2737" spans="1:11" ht="18" customHeight="1" x14ac:dyDescent="0.25">
      <c r="A2737" s="42"/>
      <c r="B2737" s="42"/>
      <c r="C2737" s="42"/>
      <c r="D2737" s="42"/>
      <c r="E2737" s="43"/>
      <c r="F2737" s="43"/>
      <c r="G2737" s="42"/>
      <c r="H2737" s="42"/>
      <c r="I2737" s="42"/>
      <c r="J2737" s="42"/>
      <c r="K2737" s="42">
        <f t="shared" si="42"/>
        <v>1900</v>
      </c>
    </row>
    <row r="2738" spans="1:11" ht="18" customHeight="1" x14ac:dyDescent="0.25">
      <c r="A2738" s="40"/>
      <c r="B2738" s="40"/>
      <c r="C2738" s="40"/>
      <c r="D2738" s="40"/>
      <c r="E2738" s="41"/>
      <c r="F2738" s="41"/>
      <c r="G2738" s="40"/>
      <c r="H2738" s="40"/>
      <c r="I2738" s="40"/>
      <c r="J2738" s="40"/>
      <c r="K2738" s="40">
        <f t="shared" si="42"/>
        <v>1900</v>
      </c>
    </row>
    <row r="2739" spans="1:11" ht="18" customHeight="1" x14ac:dyDescent="0.25">
      <c r="A2739" s="42"/>
      <c r="B2739" s="42"/>
      <c r="C2739" s="42"/>
      <c r="D2739" s="42"/>
      <c r="E2739" s="43"/>
      <c r="F2739" s="43"/>
      <c r="G2739" s="42"/>
      <c r="H2739" s="42"/>
      <c r="I2739" s="42"/>
      <c r="J2739" s="42"/>
      <c r="K2739" s="42">
        <f t="shared" si="42"/>
        <v>1900</v>
      </c>
    </row>
    <row r="2740" spans="1:11" ht="18" customHeight="1" x14ac:dyDescent="0.25">
      <c r="A2740" s="40"/>
      <c r="B2740" s="40"/>
      <c r="C2740" s="40"/>
      <c r="D2740" s="40"/>
      <c r="E2740" s="41"/>
      <c r="F2740" s="41"/>
      <c r="G2740" s="40"/>
      <c r="H2740" s="40"/>
      <c r="I2740" s="40"/>
      <c r="J2740" s="40"/>
      <c r="K2740" s="40">
        <f t="shared" si="42"/>
        <v>1900</v>
      </c>
    </row>
    <row r="2741" spans="1:11" ht="18" customHeight="1" x14ac:dyDescent="0.25">
      <c r="A2741" s="42"/>
      <c r="B2741" s="42"/>
      <c r="C2741" s="42"/>
      <c r="D2741" s="42"/>
      <c r="E2741" s="43"/>
      <c r="F2741" s="43"/>
      <c r="G2741" s="42"/>
      <c r="H2741" s="42"/>
      <c r="I2741" s="42"/>
      <c r="J2741" s="42"/>
      <c r="K2741" s="42">
        <f t="shared" si="42"/>
        <v>1900</v>
      </c>
    </row>
    <row r="2742" spans="1:11" ht="18" customHeight="1" x14ac:dyDescent="0.25">
      <c r="A2742" s="40"/>
      <c r="B2742" s="40"/>
      <c r="C2742" s="40"/>
      <c r="D2742" s="40"/>
      <c r="E2742" s="41"/>
      <c r="F2742" s="41"/>
      <c r="G2742" s="40"/>
      <c r="H2742" s="40"/>
      <c r="I2742" s="40"/>
      <c r="J2742" s="40"/>
      <c r="K2742" s="40">
        <f t="shared" si="42"/>
        <v>1900</v>
      </c>
    </row>
    <row r="2743" spans="1:11" ht="18" customHeight="1" x14ac:dyDescent="0.25">
      <c r="A2743" s="42"/>
      <c r="B2743" s="42"/>
      <c r="C2743" s="42"/>
      <c r="D2743" s="42"/>
      <c r="E2743" s="43"/>
      <c r="F2743" s="43"/>
      <c r="G2743" s="42"/>
      <c r="H2743" s="42"/>
      <c r="I2743" s="42"/>
      <c r="J2743" s="42"/>
      <c r="K2743" s="42">
        <f t="shared" si="42"/>
        <v>1900</v>
      </c>
    </row>
    <row r="2744" spans="1:11" ht="18" customHeight="1" x14ac:dyDescent="0.25">
      <c r="A2744" s="40"/>
      <c r="B2744" s="40"/>
      <c r="C2744" s="40"/>
      <c r="D2744" s="40"/>
      <c r="E2744" s="41"/>
      <c r="F2744" s="41"/>
      <c r="G2744" s="40"/>
      <c r="H2744" s="40"/>
      <c r="I2744" s="40"/>
      <c r="J2744" s="40"/>
      <c r="K2744" s="40">
        <f t="shared" si="42"/>
        <v>1900</v>
      </c>
    </row>
    <row r="2745" spans="1:11" ht="18" customHeight="1" x14ac:dyDescent="0.25">
      <c r="A2745" s="42"/>
      <c r="B2745" s="42"/>
      <c r="C2745" s="42"/>
      <c r="D2745" s="42"/>
      <c r="E2745" s="43"/>
      <c r="F2745" s="43"/>
      <c r="G2745" s="42"/>
      <c r="H2745" s="42"/>
      <c r="I2745" s="42"/>
      <c r="J2745" s="42"/>
      <c r="K2745" s="42">
        <f t="shared" si="42"/>
        <v>1900</v>
      </c>
    </row>
    <row r="2746" spans="1:11" ht="18" customHeight="1" x14ac:dyDescent="0.25">
      <c r="A2746" s="40"/>
      <c r="B2746" s="40"/>
      <c r="C2746" s="40"/>
      <c r="D2746" s="40"/>
      <c r="E2746" s="41"/>
      <c r="F2746" s="41"/>
      <c r="G2746" s="40"/>
      <c r="H2746" s="40"/>
      <c r="I2746" s="40"/>
      <c r="J2746" s="40"/>
      <c r="K2746" s="40">
        <f t="shared" si="42"/>
        <v>1900</v>
      </c>
    </row>
    <row r="2747" spans="1:11" ht="18" customHeight="1" x14ac:dyDescent="0.25">
      <c r="A2747" s="42"/>
      <c r="B2747" s="42"/>
      <c r="C2747" s="42"/>
      <c r="D2747" s="42"/>
      <c r="E2747" s="43"/>
      <c r="F2747" s="43"/>
      <c r="G2747" s="42"/>
      <c r="H2747" s="42"/>
      <c r="I2747" s="42"/>
      <c r="J2747" s="42"/>
      <c r="K2747" s="42">
        <f t="shared" si="42"/>
        <v>1900</v>
      </c>
    </row>
    <row r="2748" spans="1:11" ht="18" customHeight="1" x14ac:dyDescent="0.25">
      <c r="A2748" s="40"/>
      <c r="B2748" s="40"/>
      <c r="C2748" s="40"/>
      <c r="D2748" s="40"/>
      <c r="E2748" s="41"/>
      <c r="F2748" s="41"/>
      <c r="G2748" s="40"/>
      <c r="H2748" s="40"/>
      <c r="I2748" s="40"/>
      <c r="J2748" s="40"/>
      <c r="K2748" s="40">
        <f t="shared" si="42"/>
        <v>1900</v>
      </c>
    </row>
    <row r="2749" spans="1:11" ht="18" customHeight="1" x14ac:dyDescent="0.25">
      <c r="A2749" s="42"/>
      <c r="B2749" s="42"/>
      <c r="C2749" s="42"/>
      <c r="D2749" s="42"/>
      <c r="E2749" s="43"/>
      <c r="F2749" s="43"/>
      <c r="G2749" s="42"/>
      <c r="H2749" s="42"/>
      <c r="I2749" s="42"/>
      <c r="J2749" s="42"/>
      <c r="K2749" s="42">
        <f t="shared" si="42"/>
        <v>1900</v>
      </c>
    </row>
    <row r="2750" spans="1:11" ht="18" customHeight="1" x14ac:dyDescent="0.25">
      <c r="A2750" s="40"/>
      <c r="B2750" s="40"/>
      <c r="C2750" s="40"/>
      <c r="D2750" s="40"/>
      <c r="E2750" s="41"/>
      <c r="F2750" s="41"/>
      <c r="G2750" s="40"/>
      <c r="H2750" s="40"/>
      <c r="I2750" s="40"/>
      <c r="J2750" s="40"/>
      <c r="K2750" s="40">
        <f t="shared" si="42"/>
        <v>1900</v>
      </c>
    </row>
    <row r="2751" spans="1:11" ht="18" customHeight="1" x14ac:dyDescent="0.25">
      <c r="A2751" s="42"/>
      <c r="B2751" s="42"/>
      <c r="C2751" s="42"/>
      <c r="D2751" s="42"/>
      <c r="E2751" s="43"/>
      <c r="F2751" s="43"/>
      <c r="G2751" s="42"/>
      <c r="H2751" s="42"/>
      <c r="I2751" s="42"/>
      <c r="J2751" s="42"/>
      <c r="K2751" s="42">
        <f t="shared" si="42"/>
        <v>1900</v>
      </c>
    </row>
    <row r="2752" spans="1:11" ht="18" customHeight="1" x14ac:dyDescent="0.25">
      <c r="A2752" s="40"/>
      <c r="B2752" s="40"/>
      <c r="C2752" s="40"/>
      <c r="D2752" s="40"/>
      <c r="E2752" s="41"/>
      <c r="F2752" s="41"/>
      <c r="G2752" s="40"/>
      <c r="H2752" s="40"/>
      <c r="I2752" s="40"/>
      <c r="J2752" s="40"/>
      <c r="K2752" s="40">
        <f t="shared" si="42"/>
        <v>1900</v>
      </c>
    </row>
    <row r="2753" spans="1:11" ht="18" customHeight="1" x14ac:dyDescent="0.25">
      <c r="A2753" s="42"/>
      <c r="B2753" s="42"/>
      <c r="C2753" s="42"/>
      <c r="D2753" s="42"/>
      <c r="E2753" s="43"/>
      <c r="F2753" s="43"/>
      <c r="G2753" s="42"/>
      <c r="H2753" s="42"/>
      <c r="I2753" s="42"/>
      <c r="J2753" s="42"/>
      <c r="K2753" s="42">
        <f t="shared" si="42"/>
        <v>1900</v>
      </c>
    </row>
    <row r="2754" spans="1:11" ht="18" customHeight="1" x14ac:dyDescent="0.25">
      <c r="A2754" s="40"/>
      <c r="B2754" s="40"/>
      <c r="C2754" s="40"/>
      <c r="D2754" s="40"/>
      <c r="E2754" s="41"/>
      <c r="F2754" s="41"/>
      <c r="G2754" s="40"/>
      <c r="H2754" s="40"/>
      <c r="I2754" s="40"/>
      <c r="J2754" s="40"/>
      <c r="K2754" s="40">
        <f t="shared" si="42"/>
        <v>1900</v>
      </c>
    </row>
    <row r="2755" spans="1:11" ht="18" customHeight="1" x14ac:dyDescent="0.25">
      <c r="A2755" s="42"/>
      <c r="B2755" s="42"/>
      <c r="C2755" s="42"/>
      <c r="D2755" s="42"/>
      <c r="E2755" s="43"/>
      <c r="F2755" s="43"/>
      <c r="G2755" s="42"/>
      <c r="H2755" s="42"/>
      <c r="I2755" s="42"/>
      <c r="J2755" s="42"/>
      <c r="K2755" s="42">
        <f t="shared" si="42"/>
        <v>1900</v>
      </c>
    </row>
    <row r="2756" spans="1:11" ht="18" customHeight="1" x14ac:dyDescent="0.25">
      <c r="A2756" s="40"/>
      <c r="B2756" s="40"/>
      <c r="C2756" s="40"/>
      <c r="D2756" s="40"/>
      <c r="E2756" s="41"/>
      <c r="F2756" s="41"/>
      <c r="G2756" s="40"/>
      <c r="H2756" s="40"/>
      <c r="I2756" s="40"/>
      <c r="J2756" s="40"/>
      <c r="K2756" s="40">
        <f t="shared" ref="K2756:K2819" si="43">IFERROR(YEAR(D2756),"")</f>
        <v>1900</v>
      </c>
    </row>
    <row r="2757" spans="1:11" ht="18" customHeight="1" x14ac:dyDescent="0.25">
      <c r="A2757" s="42"/>
      <c r="B2757" s="42"/>
      <c r="C2757" s="42"/>
      <c r="D2757" s="42"/>
      <c r="E2757" s="43"/>
      <c r="F2757" s="43"/>
      <c r="G2757" s="42"/>
      <c r="H2757" s="42"/>
      <c r="I2757" s="42"/>
      <c r="J2757" s="42"/>
      <c r="K2757" s="42">
        <f t="shared" si="43"/>
        <v>1900</v>
      </c>
    </row>
    <row r="2758" spans="1:11" ht="18" customHeight="1" x14ac:dyDescent="0.25">
      <c r="A2758" s="40"/>
      <c r="B2758" s="40"/>
      <c r="C2758" s="40"/>
      <c r="D2758" s="40"/>
      <c r="E2758" s="41"/>
      <c r="F2758" s="41"/>
      <c r="G2758" s="40"/>
      <c r="H2758" s="40"/>
      <c r="I2758" s="40"/>
      <c r="J2758" s="40"/>
      <c r="K2758" s="40">
        <f t="shared" si="43"/>
        <v>1900</v>
      </c>
    </row>
    <row r="2759" spans="1:11" ht="18" customHeight="1" x14ac:dyDescent="0.25">
      <c r="A2759" s="42"/>
      <c r="B2759" s="42"/>
      <c r="C2759" s="42"/>
      <c r="D2759" s="42"/>
      <c r="E2759" s="43"/>
      <c r="F2759" s="43"/>
      <c r="G2759" s="42"/>
      <c r="H2759" s="42"/>
      <c r="I2759" s="42"/>
      <c r="J2759" s="42"/>
      <c r="K2759" s="42">
        <f t="shared" si="43"/>
        <v>1900</v>
      </c>
    </row>
    <row r="2760" spans="1:11" ht="18" customHeight="1" x14ac:dyDescent="0.25">
      <c r="A2760" s="40"/>
      <c r="B2760" s="40"/>
      <c r="C2760" s="40"/>
      <c r="D2760" s="40"/>
      <c r="E2760" s="41"/>
      <c r="F2760" s="41"/>
      <c r="G2760" s="40"/>
      <c r="H2760" s="40"/>
      <c r="I2760" s="40"/>
      <c r="J2760" s="40"/>
      <c r="K2760" s="40">
        <f t="shared" si="43"/>
        <v>1900</v>
      </c>
    </row>
    <row r="2761" spans="1:11" ht="18" customHeight="1" x14ac:dyDescent="0.25">
      <c r="A2761" s="42"/>
      <c r="B2761" s="42"/>
      <c r="C2761" s="42"/>
      <c r="D2761" s="42"/>
      <c r="E2761" s="43"/>
      <c r="F2761" s="43"/>
      <c r="G2761" s="42"/>
      <c r="H2761" s="42"/>
      <c r="I2761" s="42"/>
      <c r="J2761" s="42"/>
      <c r="K2761" s="42">
        <f t="shared" si="43"/>
        <v>1900</v>
      </c>
    </row>
    <row r="2762" spans="1:11" ht="18" customHeight="1" x14ac:dyDescent="0.25">
      <c r="A2762" s="40"/>
      <c r="B2762" s="40"/>
      <c r="C2762" s="40"/>
      <c r="D2762" s="40"/>
      <c r="E2762" s="41"/>
      <c r="F2762" s="41"/>
      <c r="G2762" s="40"/>
      <c r="H2762" s="40"/>
      <c r="I2762" s="40"/>
      <c r="J2762" s="40"/>
      <c r="K2762" s="40">
        <f t="shared" si="43"/>
        <v>1900</v>
      </c>
    </row>
    <row r="2763" spans="1:11" ht="18" customHeight="1" x14ac:dyDescent="0.25">
      <c r="A2763" s="42"/>
      <c r="B2763" s="42"/>
      <c r="C2763" s="42"/>
      <c r="D2763" s="42"/>
      <c r="E2763" s="43"/>
      <c r="F2763" s="43"/>
      <c r="G2763" s="42"/>
      <c r="H2763" s="42"/>
      <c r="I2763" s="42"/>
      <c r="J2763" s="42"/>
      <c r="K2763" s="42">
        <f t="shared" si="43"/>
        <v>1900</v>
      </c>
    </row>
    <row r="2764" spans="1:11" ht="18" customHeight="1" x14ac:dyDescent="0.25">
      <c r="A2764" s="40"/>
      <c r="B2764" s="40"/>
      <c r="C2764" s="40"/>
      <c r="D2764" s="40"/>
      <c r="E2764" s="41"/>
      <c r="F2764" s="41"/>
      <c r="G2764" s="40"/>
      <c r="H2764" s="40"/>
      <c r="I2764" s="40"/>
      <c r="J2764" s="40"/>
      <c r="K2764" s="40">
        <f t="shared" si="43"/>
        <v>1900</v>
      </c>
    </row>
    <row r="2765" spans="1:11" ht="18" customHeight="1" x14ac:dyDescent="0.25">
      <c r="A2765" s="42"/>
      <c r="B2765" s="42"/>
      <c r="C2765" s="42"/>
      <c r="D2765" s="42"/>
      <c r="E2765" s="43"/>
      <c r="F2765" s="43"/>
      <c r="G2765" s="42"/>
      <c r="H2765" s="42"/>
      <c r="I2765" s="42"/>
      <c r="J2765" s="42"/>
      <c r="K2765" s="42">
        <f t="shared" si="43"/>
        <v>1900</v>
      </c>
    </row>
    <row r="2766" spans="1:11" ht="18" customHeight="1" x14ac:dyDescent="0.25">
      <c r="A2766" s="40"/>
      <c r="B2766" s="40"/>
      <c r="C2766" s="40"/>
      <c r="D2766" s="40"/>
      <c r="E2766" s="41"/>
      <c r="F2766" s="41"/>
      <c r="G2766" s="40"/>
      <c r="H2766" s="40"/>
      <c r="I2766" s="40"/>
      <c r="J2766" s="40"/>
      <c r="K2766" s="40">
        <f t="shared" si="43"/>
        <v>1900</v>
      </c>
    </row>
    <row r="2767" spans="1:11" ht="18" customHeight="1" x14ac:dyDescent="0.25">
      <c r="A2767" s="42"/>
      <c r="B2767" s="42"/>
      <c r="C2767" s="42"/>
      <c r="D2767" s="42"/>
      <c r="E2767" s="43"/>
      <c r="F2767" s="43"/>
      <c r="G2767" s="42"/>
      <c r="H2767" s="42"/>
      <c r="I2767" s="42"/>
      <c r="J2767" s="42"/>
      <c r="K2767" s="42">
        <f t="shared" si="43"/>
        <v>1900</v>
      </c>
    </row>
    <row r="2768" spans="1:11" ht="18" customHeight="1" x14ac:dyDescent="0.25">
      <c r="A2768" s="40"/>
      <c r="B2768" s="40"/>
      <c r="C2768" s="40"/>
      <c r="D2768" s="40"/>
      <c r="E2768" s="41"/>
      <c r="F2768" s="41"/>
      <c r="G2768" s="40"/>
      <c r="H2768" s="40"/>
      <c r="I2768" s="40"/>
      <c r="J2768" s="40"/>
      <c r="K2768" s="40">
        <f t="shared" si="43"/>
        <v>1900</v>
      </c>
    </row>
    <row r="2769" spans="1:11" ht="18" customHeight="1" x14ac:dyDescent="0.25">
      <c r="A2769" s="42"/>
      <c r="B2769" s="42"/>
      <c r="C2769" s="42"/>
      <c r="D2769" s="42"/>
      <c r="E2769" s="43"/>
      <c r="F2769" s="43"/>
      <c r="G2769" s="42"/>
      <c r="H2769" s="42"/>
      <c r="I2769" s="42"/>
      <c r="J2769" s="42"/>
      <c r="K2769" s="42">
        <f t="shared" si="43"/>
        <v>1900</v>
      </c>
    </row>
    <row r="2770" spans="1:11" ht="18" customHeight="1" x14ac:dyDescent="0.25">
      <c r="A2770" s="40"/>
      <c r="B2770" s="40"/>
      <c r="C2770" s="40"/>
      <c r="D2770" s="40"/>
      <c r="E2770" s="41"/>
      <c r="F2770" s="41"/>
      <c r="G2770" s="40"/>
      <c r="H2770" s="40"/>
      <c r="I2770" s="40"/>
      <c r="J2770" s="40"/>
      <c r="K2770" s="40">
        <f t="shared" si="43"/>
        <v>1900</v>
      </c>
    </row>
    <row r="2771" spans="1:11" ht="18" customHeight="1" x14ac:dyDescent="0.25">
      <c r="A2771" s="42"/>
      <c r="B2771" s="42"/>
      <c r="C2771" s="42"/>
      <c r="D2771" s="42"/>
      <c r="E2771" s="43"/>
      <c r="F2771" s="43"/>
      <c r="G2771" s="42"/>
      <c r="H2771" s="42"/>
      <c r="I2771" s="42"/>
      <c r="J2771" s="42"/>
      <c r="K2771" s="42">
        <f t="shared" si="43"/>
        <v>1900</v>
      </c>
    </row>
    <row r="2772" spans="1:11" ht="18" customHeight="1" x14ac:dyDescent="0.25">
      <c r="A2772" s="40"/>
      <c r="B2772" s="40"/>
      <c r="C2772" s="40"/>
      <c r="D2772" s="40"/>
      <c r="E2772" s="41"/>
      <c r="F2772" s="41"/>
      <c r="G2772" s="40"/>
      <c r="H2772" s="40"/>
      <c r="I2772" s="40"/>
      <c r="J2772" s="40"/>
      <c r="K2772" s="40">
        <f t="shared" si="43"/>
        <v>1900</v>
      </c>
    </row>
    <row r="2773" spans="1:11" ht="18" customHeight="1" x14ac:dyDescent="0.25">
      <c r="A2773" s="42"/>
      <c r="B2773" s="42"/>
      <c r="C2773" s="42"/>
      <c r="D2773" s="42"/>
      <c r="E2773" s="43"/>
      <c r="F2773" s="43"/>
      <c r="G2773" s="42"/>
      <c r="H2773" s="42"/>
      <c r="I2773" s="42"/>
      <c r="J2773" s="42"/>
      <c r="K2773" s="42">
        <f t="shared" si="43"/>
        <v>1900</v>
      </c>
    </row>
    <row r="2774" spans="1:11" ht="18" customHeight="1" x14ac:dyDescent="0.25">
      <c r="A2774" s="40"/>
      <c r="B2774" s="40"/>
      <c r="C2774" s="40"/>
      <c r="D2774" s="40"/>
      <c r="E2774" s="41"/>
      <c r="F2774" s="41"/>
      <c r="G2774" s="40"/>
      <c r="H2774" s="40"/>
      <c r="I2774" s="40"/>
      <c r="J2774" s="40"/>
      <c r="K2774" s="40">
        <f t="shared" si="43"/>
        <v>1900</v>
      </c>
    </row>
    <row r="2775" spans="1:11" ht="18" customHeight="1" x14ac:dyDescent="0.25">
      <c r="A2775" s="42"/>
      <c r="B2775" s="42"/>
      <c r="C2775" s="42"/>
      <c r="D2775" s="42"/>
      <c r="E2775" s="43"/>
      <c r="F2775" s="43"/>
      <c r="G2775" s="42"/>
      <c r="H2775" s="42"/>
      <c r="I2775" s="42"/>
      <c r="J2775" s="42"/>
      <c r="K2775" s="42">
        <f t="shared" si="43"/>
        <v>1900</v>
      </c>
    </row>
    <row r="2776" spans="1:11" ht="18" customHeight="1" x14ac:dyDescent="0.25">
      <c r="A2776" s="40"/>
      <c r="B2776" s="40"/>
      <c r="C2776" s="40"/>
      <c r="D2776" s="40"/>
      <c r="E2776" s="41"/>
      <c r="F2776" s="41"/>
      <c r="G2776" s="40"/>
      <c r="H2776" s="40"/>
      <c r="I2776" s="40"/>
      <c r="J2776" s="40"/>
      <c r="K2776" s="40">
        <f t="shared" si="43"/>
        <v>1900</v>
      </c>
    </row>
    <row r="2777" spans="1:11" ht="18" customHeight="1" x14ac:dyDescent="0.25">
      <c r="A2777" s="42"/>
      <c r="B2777" s="42"/>
      <c r="C2777" s="42"/>
      <c r="D2777" s="42"/>
      <c r="E2777" s="43"/>
      <c r="F2777" s="43"/>
      <c r="G2777" s="42"/>
      <c r="H2777" s="42"/>
      <c r="I2777" s="42"/>
      <c r="J2777" s="42"/>
      <c r="K2777" s="42">
        <f t="shared" si="43"/>
        <v>1900</v>
      </c>
    </row>
    <row r="2778" spans="1:11" ht="18" customHeight="1" x14ac:dyDescent="0.25">
      <c r="A2778" s="40"/>
      <c r="B2778" s="40"/>
      <c r="C2778" s="40"/>
      <c r="D2778" s="40"/>
      <c r="E2778" s="41"/>
      <c r="F2778" s="41"/>
      <c r="G2778" s="40"/>
      <c r="H2778" s="40"/>
      <c r="I2778" s="40"/>
      <c r="J2778" s="40"/>
      <c r="K2778" s="40">
        <f t="shared" si="43"/>
        <v>1900</v>
      </c>
    </row>
    <row r="2779" spans="1:11" ht="18" customHeight="1" x14ac:dyDescent="0.25">
      <c r="A2779" s="42"/>
      <c r="B2779" s="42"/>
      <c r="C2779" s="42"/>
      <c r="D2779" s="42"/>
      <c r="E2779" s="43"/>
      <c r="F2779" s="43"/>
      <c r="G2779" s="42"/>
      <c r="H2779" s="42"/>
      <c r="I2779" s="42"/>
      <c r="J2779" s="42"/>
      <c r="K2779" s="42">
        <f t="shared" si="43"/>
        <v>1900</v>
      </c>
    </row>
    <row r="2780" spans="1:11" ht="18" customHeight="1" x14ac:dyDescent="0.25">
      <c r="A2780" s="40"/>
      <c r="B2780" s="40"/>
      <c r="C2780" s="40"/>
      <c r="D2780" s="40"/>
      <c r="E2780" s="41"/>
      <c r="F2780" s="41"/>
      <c r="G2780" s="40"/>
      <c r="H2780" s="40"/>
      <c r="I2780" s="40"/>
      <c r="J2780" s="40"/>
      <c r="K2780" s="40">
        <f t="shared" si="43"/>
        <v>1900</v>
      </c>
    </row>
    <row r="2781" spans="1:11" ht="18" customHeight="1" x14ac:dyDescent="0.25">
      <c r="A2781" s="42"/>
      <c r="B2781" s="42"/>
      <c r="C2781" s="42"/>
      <c r="D2781" s="42"/>
      <c r="E2781" s="43"/>
      <c r="F2781" s="43"/>
      <c r="G2781" s="42"/>
      <c r="H2781" s="42"/>
      <c r="I2781" s="42"/>
      <c r="J2781" s="42"/>
      <c r="K2781" s="42">
        <f t="shared" si="43"/>
        <v>1900</v>
      </c>
    </row>
    <row r="2782" spans="1:11" ht="18" customHeight="1" x14ac:dyDescent="0.25">
      <c r="A2782" s="40"/>
      <c r="B2782" s="40"/>
      <c r="C2782" s="40"/>
      <c r="D2782" s="40"/>
      <c r="E2782" s="41"/>
      <c r="F2782" s="41"/>
      <c r="G2782" s="40"/>
      <c r="H2782" s="40"/>
      <c r="I2782" s="40"/>
      <c r="J2782" s="40"/>
      <c r="K2782" s="40">
        <f t="shared" si="43"/>
        <v>1900</v>
      </c>
    </row>
    <row r="2783" spans="1:11" ht="18" customHeight="1" x14ac:dyDescent="0.25">
      <c r="A2783" s="42"/>
      <c r="B2783" s="42"/>
      <c r="C2783" s="42"/>
      <c r="D2783" s="42"/>
      <c r="E2783" s="43"/>
      <c r="F2783" s="43"/>
      <c r="G2783" s="42"/>
      <c r="H2783" s="42"/>
      <c r="I2783" s="42"/>
      <c r="J2783" s="42"/>
      <c r="K2783" s="42">
        <f t="shared" si="43"/>
        <v>1900</v>
      </c>
    </row>
    <row r="2784" spans="1:11" ht="18" customHeight="1" x14ac:dyDescent="0.25">
      <c r="A2784" s="40"/>
      <c r="B2784" s="40"/>
      <c r="C2784" s="40"/>
      <c r="D2784" s="40"/>
      <c r="E2784" s="41"/>
      <c r="F2784" s="41"/>
      <c r="G2784" s="40"/>
      <c r="H2784" s="40"/>
      <c r="I2784" s="40"/>
      <c r="J2784" s="40"/>
      <c r="K2784" s="40">
        <f t="shared" si="43"/>
        <v>1900</v>
      </c>
    </row>
    <row r="2785" spans="1:11" ht="18" customHeight="1" x14ac:dyDescent="0.25">
      <c r="A2785" s="42"/>
      <c r="B2785" s="42"/>
      <c r="C2785" s="42"/>
      <c r="D2785" s="42"/>
      <c r="E2785" s="43"/>
      <c r="F2785" s="43"/>
      <c r="G2785" s="42"/>
      <c r="H2785" s="42"/>
      <c r="I2785" s="42"/>
      <c r="J2785" s="42"/>
      <c r="K2785" s="42">
        <f t="shared" si="43"/>
        <v>1900</v>
      </c>
    </row>
    <row r="2786" spans="1:11" ht="18" customHeight="1" x14ac:dyDescent="0.25">
      <c r="A2786" s="40"/>
      <c r="B2786" s="40"/>
      <c r="C2786" s="40"/>
      <c r="D2786" s="40"/>
      <c r="E2786" s="41"/>
      <c r="F2786" s="41"/>
      <c r="G2786" s="40"/>
      <c r="H2786" s="40"/>
      <c r="I2786" s="40"/>
      <c r="J2786" s="40"/>
      <c r="K2786" s="40">
        <f t="shared" si="43"/>
        <v>1900</v>
      </c>
    </row>
    <row r="2787" spans="1:11" ht="18" customHeight="1" x14ac:dyDescent="0.25">
      <c r="A2787" s="42"/>
      <c r="B2787" s="42"/>
      <c r="C2787" s="42"/>
      <c r="D2787" s="42"/>
      <c r="E2787" s="43"/>
      <c r="F2787" s="43"/>
      <c r="G2787" s="42"/>
      <c r="H2787" s="42"/>
      <c r="I2787" s="42"/>
      <c r="J2787" s="42"/>
      <c r="K2787" s="42">
        <f t="shared" si="43"/>
        <v>1900</v>
      </c>
    </row>
    <row r="2788" spans="1:11" ht="18" customHeight="1" x14ac:dyDescent="0.25">
      <c r="A2788" s="40"/>
      <c r="B2788" s="40"/>
      <c r="C2788" s="40"/>
      <c r="D2788" s="40"/>
      <c r="E2788" s="41"/>
      <c r="F2788" s="41"/>
      <c r="G2788" s="40"/>
      <c r="H2788" s="40"/>
      <c r="I2788" s="40"/>
      <c r="J2788" s="40"/>
      <c r="K2788" s="40">
        <f t="shared" si="43"/>
        <v>1900</v>
      </c>
    </row>
    <row r="2789" spans="1:11" ht="18" customHeight="1" x14ac:dyDescent="0.25">
      <c r="A2789" s="42"/>
      <c r="B2789" s="42"/>
      <c r="C2789" s="42"/>
      <c r="D2789" s="42"/>
      <c r="E2789" s="43"/>
      <c r="F2789" s="43"/>
      <c r="G2789" s="42"/>
      <c r="H2789" s="42"/>
      <c r="I2789" s="42"/>
      <c r="J2789" s="42"/>
      <c r="K2789" s="42">
        <f t="shared" si="43"/>
        <v>1900</v>
      </c>
    </row>
    <row r="2790" spans="1:11" ht="18" customHeight="1" x14ac:dyDescent="0.25">
      <c r="A2790" s="40"/>
      <c r="B2790" s="40"/>
      <c r="C2790" s="40"/>
      <c r="D2790" s="40"/>
      <c r="E2790" s="41"/>
      <c r="F2790" s="41"/>
      <c r="G2790" s="40"/>
      <c r="H2790" s="40"/>
      <c r="I2790" s="40"/>
      <c r="J2790" s="40"/>
      <c r="K2790" s="40">
        <f t="shared" si="43"/>
        <v>1900</v>
      </c>
    </row>
    <row r="2791" spans="1:11" ht="18" customHeight="1" x14ac:dyDescent="0.25">
      <c r="A2791" s="42"/>
      <c r="B2791" s="42"/>
      <c r="C2791" s="42"/>
      <c r="D2791" s="42"/>
      <c r="E2791" s="43"/>
      <c r="F2791" s="43"/>
      <c r="G2791" s="42"/>
      <c r="H2791" s="42"/>
      <c r="I2791" s="42"/>
      <c r="J2791" s="42"/>
      <c r="K2791" s="42">
        <f t="shared" si="43"/>
        <v>1900</v>
      </c>
    </row>
    <row r="2792" spans="1:11" ht="18" customHeight="1" x14ac:dyDescent="0.25">
      <c r="A2792" s="40"/>
      <c r="B2792" s="40"/>
      <c r="C2792" s="40"/>
      <c r="D2792" s="40"/>
      <c r="E2792" s="41"/>
      <c r="F2792" s="41"/>
      <c r="G2792" s="40"/>
      <c r="H2792" s="40"/>
      <c r="I2792" s="40"/>
      <c r="J2792" s="40"/>
      <c r="K2792" s="40">
        <f t="shared" si="43"/>
        <v>1900</v>
      </c>
    </row>
    <row r="2793" spans="1:11" ht="18" customHeight="1" x14ac:dyDescent="0.25">
      <c r="A2793" s="42"/>
      <c r="B2793" s="42"/>
      <c r="C2793" s="42"/>
      <c r="D2793" s="42"/>
      <c r="E2793" s="43"/>
      <c r="F2793" s="43"/>
      <c r="G2793" s="42"/>
      <c r="H2793" s="42"/>
      <c r="I2793" s="42"/>
      <c r="J2793" s="42"/>
      <c r="K2793" s="42">
        <f t="shared" si="43"/>
        <v>1900</v>
      </c>
    </row>
    <row r="2794" spans="1:11" ht="18" customHeight="1" x14ac:dyDescent="0.25">
      <c r="A2794" s="40"/>
      <c r="B2794" s="40"/>
      <c r="C2794" s="40"/>
      <c r="D2794" s="40"/>
      <c r="E2794" s="41"/>
      <c r="F2794" s="41"/>
      <c r="G2794" s="40"/>
      <c r="H2794" s="40"/>
      <c r="I2794" s="40"/>
      <c r="J2794" s="40"/>
      <c r="K2794" s="40">
        <f t="shared" si="43"/>
        <v>1900</v>
      </c>
    </row>
    <row r="2795" spans="1:11" ht="18" customHeight="1" x14ac:dyDescent="0.25">
      <c r="A2795" s="42"/>
      <c r="B2795" s="42"/>
      <c r="C2795" s="42"/>
      <c r="D2795" s="42"/>
      <c r="E2795" s="43"/>
      <c r="F2795" s="43"/>
      <c r="G2795" s="42"/>
      <c r="H2795" s="42"/>
      <c r="I2795" s="42"/>
      <c r="J2795" s="42"/>
      <c r="K2795" s="42">
        <f t="shared" si="43"/>
        <v>1900</v>
      </c>
    </row>
    <row r="2796" spans="1:11" ht="18" customHeight="1" x14ac:dyDescent="0.25">
      <c r="A2796" s="40"/>
      <c r="B2796" s="40"/>
      <c r="C2796" s="40"/>
      <c r="D2796" s="40"/>
      <c r="E2796" s="41"/>
      <c r="F2796" s="41"/>
      <c r="G2796" s="40"/>
      <c r="H2796" s="40"/>
      <c r="I2796" s="40"/>
      <c r="J2796" s="40"/>
      <c r="K2796" s="40">
        <f t="shared" si="43"/>
        <v>1900</v>
      </c>
    </row>
    <row r="2797" spans="1:11" ht="18" customHeight="1" x14ac:dyDescent="0.25">
      <c r="A2797" s="42"/>
      <c r="B2797" s="42"/>
      <c r="C2797" s="42"/>
      <c r="D2797" s="42"/>
      <c r="E2797" s="43"/>
      <c r="F2797" s="43"/>
      <c r="G2797" s="42"/>
      <c r="H2797" s="42"/>
      <c r="I2797" s="42"/>
      <c r="J2797" s="42"/>
      <c r="K2797" s="42">
        <f t="shared" si="43"/>
        <v>1900</v>
      </c>
    </row>
    <row r="2798" spans="1:11" ht="18" customHeight="1" x14ac:dyDescent="0.25">
      <c r="A2798" s="40"/>
      <c r="B2798" s="40"/>
      <c r="C2798" s="40"/>
      <c r="D2798" s="40"/>
      <c r="E2798" s="41"/>
      <c r="F2798" s="41"/>
      <c r="G2798" s="40"/>
      <c r="H2798" s="40"/>
      <c r="I2798" s="40"/>
      <c r="J2798" s="40"/>
      <c r="K2798" s="40">
        <f t="shared" si="43"/>
        <v>1900</v>
      </c>
    </row>
    <row r="2799" spans="1:11" ht="18" customHeight="1" x14ac:dyDescent="0.25">
      <c r="A2799" s="42"/>
      <c r="B2799" s="42"/>
      <c r="C2799" s="42"/>
      <c r="D2799" s="42"/>
      <c r="E2799" s="43"/>
      <c r="F2799" s="43"/>
      <c r="G2799" s="42"/>
      <c r="H2799" s="42"/>
      <c r="I2799" s="42"/>
      <c r="J2799" s="42"/>
      <c r="K2799" s="42">
        <f t="shared" si="43"/>
        <v>1900</v>
      </c>
    </row>
    <row r="2800" spans="1:11" ht="18" customHeight="1" x14ac:dyDescent="0.25">
      <c r="A2800" s="40"/>
      <c r="B2800" s="40"/>
      <c r="C2800" s="40"/>
      <c r="D2800" s="40"/>
      <c r="E2800" s="41"/>
      <c r="F2800" s="41"/>
      <c r="G2800" s="40"/>
      <c r="H2800" s="40"/>
      <c r="I2800" s="40"/>
      <c r="J2800" s="40"/>
      <c r="K2800" s="40">
        <f t="shared" si="43"/>
        <v>1900</v>
      </c>
    </row>
    <row r="2801" spans="1:11" ht="18" customHeight="1" x14ac:dyDescent="0.25">
      <c r="A2801" s="42"/>
      <c r="B2801" s="42"/>
      <c r="C2801" s="42"/>
      <c r="D2801" s="42"/>
      <c r="E2801" s="43"/>
      <c r="F2801" s="43"/>
      <c r="G2801" s="42"/>
      <c r="H2801" s="42"/>
      <c r="I2801" s="42"/>
      <c r="J2801" s="42"/>
      <c r="K2801" s="42">
        <f t="shared" si="43"/>
        <v>1900</v>
      </c>
    </row>
    <row r="2802" spans="1:11" ht="18" customHeight="1" x14ac:dyDescent="0.25">
      <c r="A2802" s="40"/>
      <c r="B2802" s="40"/>
      <c r="C2802" s="40"/>
      <c r="D2802" s="40"/>
      <c r="E2802" s="41"/>
      <c r="F2802" s="41"/>
      <c r="G2802" s="40"/>
      <c r="H2802" s="40"/>
      <c r="I2802" s="40"/>
      <c r="J2802" s="40"/>
      <c r="K2802" s="40">
        <f t="shared" si="43"/>
        <v>1900</v>
      </c>
    </row>
    <row r="2803" spans="1:11" ht="18" customHeight="1" x14ac:dyDescent="0.25">
      <c r="A2803" s="42"/>
      <c r="B2803" s="42"/>
      <c r="C2803" s="42"/>
      <c r="D2803" s="42"/>
      <c r="E2803" s="43"/>
      <c r="F2803" s="43"/>
      <c r="G2803" s="42"/>
      <c r="H2803" s="42"/>
      <c r="I2803" s="42"/>
      <c r="J2803" s="42"/>
      <c r="K2803" s="42">
        <f t="shared" si="43"/>
        <v>1900</v>
      </c>
    </row>
    <row r="2804" spans="1:11" ht="18" customHeight="1" x14ac:dyDescent="0.25">
      <c r="A2804" s="40"/>
      <c r="B2804" s="40"/>
      <c r="C2804" s="40"/>
      <c r="D2804" s="40"/>
      <c r="E2804" s="41"/>
      <c r="F2804" s="41"/>
      <c r="G2804" s="40"/>
      <c r="H2804" s="40"/>
      <c r="I2804" s="40"/>
      <c r="J2804" s="40"/>
      <c r="K2804" s="40">
        <f t="shared" si="43"/>
        <v>1900</v>
      </c>
    </row>
    <row r="2805" spans="1:11" ht="18" customHeight="1" x14ac:dyDescent="0.25">
      <c r="A2805" s="42"/>
      <c r="B2805" s="42"/>
      <c r="C2805" s="42"/>
      <c r="D2805" s="42"/>
      <c r="E2805" s="43"/>
      <c r="F2805" s="43"/>
      <c r="G2805" s="42"/>
      <c r="H2805" s="42"/>
      <c r="I2805" s="42"/>
      <c r="J2805" s="42"/>
      <c r="K2805" s="42">
        <f t="shared" si="43"/>
        <v>1900</v>
      </c>
    </row>
    <row r="2806" spans="1:11" ht="18" customHeight="1" x14ac:dyDescent="0.25">
      <c r="A2806" s="40"/>
      <c r="B2806" s="40"/>
      <c r="C2806" s="40"/>
      <c r="D2806" s="40"/>
      <c r="E2806" s="41"/>
      <c r="F2806" s="41"/>
      <c r="G2806" s="40"/>
      <c r="H2806" s="40"/>
      <c r="I2806" s="40"/>
      <c r="J2806" s="40"/>
      <c r="K2806" s="40">
        <f t="shared" si="43"/>
        <v>1900</v>
      </c>
    </row>
    <row r="2807" spans="1:11" ht="18" customHeight="1" x14ac:dyDescent="0.25">
      <c r="A2807" s="42"/>
      <c r="B2807" s="42"/>
      <c r="C2807" s="42"/>
      <c r="D2807" s="42"/>
      <c r="E2807" s="43"/>
      <c r="F2807" s="43"/>
      <c r="G2807" s="42"/>
      <c r="H2807" s="42"/>
      <c r="I2807" s="42"/>
      <c r="J2807" s="42"/>
      <c r="K2807" s="42">
        <f t="shared" si="43"/>
        <v>1900</v>
      </c>
    </row>
    <row r="2808" spans="1:11" ht="18" customHeight="1" x14ac:dyDescent="0.25">
      <c r="A2808" s="40"/>
      <c r="B2808" s="40"/>
      <c r="C2808" s="40"/>
      <c r="D2808" s="40"/>
      <c r="E2808" s="41"/>
      <c r="F2808" s="41"/>
      <c r="G2808" s="40"/>
      <c r="H2808" s="40"/>
      <c r="I2808" s="40"/>
      <c r="J2808" s="40"/>
      <c r="K2808" s="40">
        <f t="shared" si="43"/>
        <v>1900</v>
      </c>
    </row>
    <row r="2809" spans="1:11" ht="18" customHeight="1" x14ac:dyDescent="0.25">
      <c r="A2809" s="42"/>
      <c r="B2809" s="42"/>
      <c r="C2809" s="42"/>
      <c r="D2809" s="42"/>
      <c r="E2809" s="43"/>
      <c r="F2809" s="43"/>
      <c r="G2809" s="42"/>
      <c r="H2809" s="42"/>
      <c r="I2809" s="42"/>
      <c r="J2809" s="42"/>
      <c r="K2809" s="42">
        <f t="shared" si="43"/>
        <v>1900</v>
      </c>
    </row>
    <row r="2810" spans="1:11" ht="18" customHeight="1" x14ac:dyDescent="0.25">
      <c r="A2810" s="40"/>
      <c r="B2810" s="40"/>
      <c r="C2810" s="40"/>
      <c r="D2810" s="40"/>
      <c r="E2810" s="41"/>
      <c r="F2810" s="41"/>
      <c r="G2810" s="40"/>
      <c r="H2810" s="40"/>
      <c r="I2810" s="40"/>
      <c r="J2810" s="40"/>
      <c r="K2810" s="40">
        <f t="shared" si="43"/>
        <v>1900</v>
      </c>
    </row>
    <row r="2811" spans="1:11" ht="18" customHeight="1" x14ac:dyDescent="0.25">
      <c r="A2811" s="42"/>
      <c r="B2811" s="42"/>
      <c r="C2811" s="42"/>
      <c r="D2811" s="42"/>
      <c r="E2811" s="43"/>
      <c r="F2811" s="43"/>
      <c r="G2811" s="42"/>
      <c r="H2811" s="42"/>
      <c r="I2811" s="42"/>
      <c r="J2811" s="42"/>
      <c r="K2811" s="42">
        <f t="shared" si="43"/>
        <v>1900</v>
      </c>
    </row>
    <row r="2812" spans="1:11" ht="18" customHeight="1" x14ac:dyDescent="0.25">
      <c r="A2812" s="40"/>
      <c r="B2812" s="40"/>
      <c r="C2812" s="40"/>
      <c r="D2812" s="40"/>
      <c r="E2812" s="41"/>
      <c r="F2812" s="41"/>
      <c r="G2812" s="40"/>
      <c r="H2812" s="40"/>
      <c r="I2812" s="40"/>
      <c r="J2812" s="40"/>
      <c r="K2812" s="40">
        <f t="shared" si="43"/>
        <v>1900</v>
      </c>
    </row>
    <row r="2813" spans="1:11" ht="18" customHeight="1" x14ac:dyDescent="0.25">
      <c r="A2813" s="42"/>
      <c r="B2813" s="42"/>
      <c r="C2813" s="42"/>
      <c r="D2813" s="42"/>
      <c r="E2813" s="43"/>
      <c r="F2813" s="43"/>
      <c r="G2813" s="42"/>
      <c r="H2813" s="42"/>
      <c r="I2813" s="42"/>
      <c r="J2813" s="42"/>
      <c r="K2813" s="42">
        <f t="shared" si="43"/>
        <v>1900</v>
      </c>
    </row>
    <row r="2814" spans="1:11" ht="18" customHeight="1" x14ac:dyDescent="0.25">
      <c r="A2814" s="40"/>
      <c r="B2814" s="40"/>
      <c r="C2814" s="40"/>
      <c r="D2814" s="40"/>
      <c r="E2814" s="41"/>
      <c r="F2814" s="41"/>
      <c r="G2814" s="40"/>
      <c r="H2814" s="40"/>
      <c r="I2814" s="40"/>
      <c r="J2814" s="40"/>
      <c r="K2814" s="40">
        <f t="shared" si="43"/>
        <v>1900</v>
      </c>
    </row>
    <row r="2815" spans="1:11" ht="18" customHeight="1" x14ac:dyDescent="0.25">
      <c r="A2815" s="42"/>
      <c r="B2815" s="42"/>
      <c r="C2815" s="42"/>
      <c r="D2815" s="42"/>
      <c r="E2815" s="43"/>
      <c r="F2815" s="43"/>
      <c r="G2815" s="42"/>
      <c r="H2815" s="42"/>
      <c r="I2815" s="42"/>
      <c r="J2815" s="42"/>
      <c r="K2815" s="42">
        <f t="shared" si="43"/>
        <v>1900</v>
      </c>
    </row>
    <row r="2816" spans="1:11" ht="18" customHeight="1" x14ac:dyDescent="0.25">
      <c r="A2816" s="40"/>
      <c r="B2816" s="40"/>
      <c r="C2816" s="40"/>
      <c r="D2816" s="40"/>
      <c r="E2816" s="41"/>
      <c r="F2816" s="41"/>
      <c r="G2816" s="40"/>
      <c r="H2816" s="40"/>
      <c r="I2816" s="40"/>
      <c r="J2816" s="40"/>
      <c r="K2816" s="40">
        <f t="shared" si="43"/>
        <v>1900</v>
      </c>
    </row>
    <row r="2817" spans="1:11" ht="18" customHeight="1" x14ac:dyDescent="0.25">
      <c r="A2817" s="42"/>
      <c r="B2817" s="42"/>
      <c r="C2817" s="42"/>
      <c r="D2817" s="42"/>
      <c r="E2817" s="43"/>
      <c r="F2817" s="43"/>
      <c r="G2817" s="42"/>
      <c r="H2817" s="42"/>
      <c r="I2817" s="42"/>
      <c r="J2817" s="42"/>
      <c r="K2817" s="42">
        <f t="shared" si="43"/>
        <v>1900</v>
      </c>
    </row>
    <row r="2818" spans="1:11" ht="18" customHeight="1" x14ac:dyDescent="0.25">
      <c r="A2818" s="40"/>
      <c r="B2818" s="40"/>
      <c r="C2818" s="40"/>
      <c r="D2818" s="40"/>
      <c r="E2818" s="41"/>
      <c r="F2818" s="41"/>
      <c r="G2818" s="40"/>
      <c r="H2818" s="40"/>
      <c r="I2818" s="40"/>
      <c r="J2818" s="40"/>
      <c r="K2818" s="40">
        <f t="shared" si="43"/>
        <v>1900</v>
      </c>
    </row>
    <row r="2819" spans="1:11" ht="18" customHeight="1" x14ac:dyDescent="0.25">
      <c r="A2819" s="42"/>
      <c r="B2819" s="42"/>
      <c r="C2819" s="42"/>
      <c r="D2819" s="42"/>
      <c r="E2819" s="43"/>
      <c r="F2819" s="43"/>
      <c r="G2819" s="42"/>
      <c r="H2819" s="42"/>
      <c r="I2819" s="42"/>
      <c r="J2819" s="42"/>
      <c r="K2819" s="42">
        <f t="shared" si="43"/>
        <v>1900</v>
      </c>
    </row>
    <row r="2820" spans="1:11" ht="18" customHeight="1" x14ac:dyDescent="0.25">
      <c r="A2820" s="40"/>
      <c r="B2820" s="40"/>
      <c r="C2820" s="40"/>
      <c r="D2820" s="40"/>
      <c r="E2820" s="41"/>
      <c r="F2820" s="41"/>
      <c r="G2820" s="40"/>
      <c r="H2820" s="40"/>
      <c r="I2820" s="40"/>
      <c r="J2820" s="40"/>
      <c r="K2820" s="40">
        <f t="shared" ref="K2820:K2883" si="44">IFERROR(YEAR(D2820),"")</f>
        <v>1900</v>
      </c>
    </row>
    <row r="2821" spans="1:11" ht="18" customHeight="1" x14ac:dyDescent="0.25">
      <c r="A2821" s="42"/>
      <c r="B2821" s="42"/>
      <c r="C2821" s="42"/>
      <c r="D2821" s="42"/>
      <c r="E2821" s="43"/>
      <c r="F2821" s="43"/>
      <c r="G2821" s="42"/>
      <c r="H2821" s="42"/>
      <c r="I2821" s="42"/>
      <c r="J2821" s="42"/>
      <c r="K2821" s="42">
        <f t="shared" si="44"/>
        <v>1900</v>
      </c>
    </row>
    <row r="2822" spans="1:11" ht="18" customHeight="1" x14ac:dyDescent="0.25">
      <c r="A2822" s="40"/>
      <c r="B2822" s="40"/>
      <c r="C2822" s="40"/>
      <c r="D2822" s="40"/>
      <c r="E2822" s="41"/>
      <c r="F2822" s="41"/>
      <c r="G2822" s="40"/>
      <c r="H2822" s="40"/>
      <c r="I2822" s="40"/>
      <c r="J2822" s="40"/>
      <c r="K2822" s="40">
        <f t="shared" si="44"/>
        <v>1900</v>
      </c>
    </row>
    <row r="2823" spans="1:11" ht="18" customHeight="1" x14ac:dyDescent="0.25">
      <c r="A2823" s="42"/>
      <c r="B2823" s="42"/>
      <c r="C2823" s="42"/>
      <c r="D2823" s="42"/>
      <c r="E2823" s="43"/>
      <c r="F2823" s="43"/>
      <c r="G2823" s="42"/>
      <c r="H2823" s="42"/>
      <c r="I2823" s="42"/>
      <c r="J2823" s="42"/>
      <c r="K2823" s="42">
        <f t="shared" si="44"/>
        <v>1900</v>
      </c>
    </row>
    <row r="2824" spans="1:11" ht="18" customHeight="1" x14ac:dyDescent="0.25">
      <c r="A2824" s="40"/>
      <c r="B2824" s="40"/>
      <c r="C2824" s="40"/>
      <c r="D2824" s="40"/>
      <c r="E2824" s="41"/>
      <c r="F2824" s="41"/>
      <c r="G2824" s="40"/>
      <c r="H2824" s="40"/>
      <c r="I2824" s="40"/>
      <c r="J2824" s="40"/>
      <c r="K2824" s="40">
        <f t="shared" si="44"/>
        <v>1900</v>
      </c>
    </row>
    <row r="2825" spans="1:11" ht="18" customHeight="1" x14ac:dyDescent="0.25">
      <c r="A2825" s="42"/>
      <c r="B2825" s="42"/>
      <c r="C2825" s="42"/>
      <c r="D2825" s="42"/>
      <c r="E2825" s="43"/>
      <c r="F2825" s="43"/>
      <c r="G2825" s="42"/>
      <c r="H2825" s="42"/>
      <c r="I2825" s="42"/>
      <c r="J2825" s="42"/>
      <c r="K2825" s="42">
        <f t="shared" si="44"/>
        <v>1900</v>
      </c>
    </row>
    <row r="2826" spans="1:11" ht="18" customHeight="1" x14ac:dyDescent="0.25">
      <c r="A2826" s="40"/>
      <c r="B2826" s="40"/>
      <c r="C2826" s="40"/>
      <c r="D2826" s="40"/>
      <c r="E2826" s="41"/>
      <c r="F2826" s="41"/>
      <c r="G2826" s="40"/>
      <c r="H2826" s="40"/>
      <c r="I2826" s="40"/>
      <c r="J2826" s="40"/>
      <c r="K2826" s="40">
        <f t="shared" si="44"/>
        <v>1900</v>
      </c>
    </row>
    <row r="2827" spans="1:11" ht="18" customHeight="1" x14ac:dyDescent="0.25">
      <c r="A2827" s="42"/>
      <c r="B2827" s="42"/>
      <c r="C2827" s="42"/>
      <c r="D2827" s="42"/>
      <c r="E2827" s="43"/>
      <c r="F2827" s="43"/>
      <c r="G2827" s="42"/>
      <c r="H2827" s="42"/>
      <c r="I2827" s="42"/>
      <c r="J2827" s="42"/>
      <c r="K2827" s="42">
        <f t="shared" si="44"/>
        <v>1900</v>
      </c>
    </row>
    <row r="2828" spans="1:11" ht="18" customHeight="1" x14ac:dyDescent="0.25">
      <c r="A2828" s="40"/>
      <c r="B2828" s="40"/>
      <c r="C2828" s="40"/>
      <c r="D2828" s="40"/>
      <c r="E2828" s="41"/>
      <c r="F2828" s="41"/>
      <c r="G2828" s="40"/>
      <c r="H2828" s="40"/>
      <c r="I2828" s="40"/>
      <c r="J2828" s="40"/>
      <c r="K2828" s="40">
        <f t="shared" si="44"/>
        <v>1900</v>
      </c>
    </row>
    <row r="2829" spans="1:11" ht="18" customHeight="1" x14ac:dyDescent="0.25">
      <c r="A2829" s="42"/>
      <c r="B2829" s="42"/>
      <c r="C2829" s="42"/>
      <c r="D2829" s="42"/>
      <c r="E2829" s="43"/>
      <c r="F2829" s="43"/>
      <c r="G2829" s="42"/>
      <c r="H2829" s="42"/>
      <c r="I2829" s="42"/>
      <c r="J2829" s="42"/>
      <c r="K2829" s="42">
        <f t="shared" si="44"/>
        <v>1900</v>
      </c>
    </row>
    <row r="2830" spans="1:11" ht="18" customHeight="1" x14ac:dyDescent="0.25">
      <c r="A2830" s="40"/>
      <c r="B2830" s="40"/>
      <c r="C2830" s="40"/>
      <c r="D2830" s="40"/>
      <c r="E2830" s="41"/>
      <c r="F2830" s="41"/>
      <c r="G2830" s="40"/>
      <c r="H2830" s="40"/>
      <c r="I2830" s="40"/>
      <c r="J2830" s="40"/>
      <c r="K2830" s="40">
        <f t="shared" si="44"/>
        <v>1900</v>
      </c>
    </row>
    <row r="2831" spans="1:11" ht="18" customHeight="1" x14ac:dyDescent="0.25">
      <c r="A2831" s="42"/>
      <c r="B2831" s="42"/>
      <c r="C2831" s="42"/>
      <c r="D2831" s="42"/>
      <c r="E2831" s="43"/>
      <c r="F2831" s="43"/>
      <c r="G2831" s="42"/>
      <c r="H2831" s="42"/>
      <c r="I2831" s="42"/>
      <c r="J2831" s="42"/>
      <c r="K2831" s="42">
        <f t="shared" si="44"/>
        <v>1900</v>
      </c>
    </row>
    <row r="2832" spans="1:11" ht="18" customHeight="1" x14ac:dyDescent="0.25">
      <c r="A2832" s="40"/>
      <c r="B2832" s="40"/>
      <c r="C2832" s="40"/>
      <c r="D2832" s="40"/>
      <c r="E2832" s="41"/>
      <c r="F2832" s="41"/>
      <c r="G2832" s="40"/>
      <c r="H2832" s="40"/>
      <c r="I2832" s="40"/>
      <c r="J2832" s="40"/>
      <c r="K2832" s="40">
        <f t="shared" si="44"/>
        <v>1900</v>
      </c>
    </row>
    <row r="2833" spans="1:11" ht="18" customHeight="1" x14ac:dyDescent="0.25">
      <c r="A2833" s="42"/>
      <c r="B2833" s="42"/>
      <c r="C2833" s="42"/>
      <c r="D2833" s="42"/>
      <c r="E2833" s="43"/>
      <c r="F2833" s="43"/>
      <c r="G2833" s="42"/>
      <c r="H2833" s="42"/>
      <c r="I2833" s="42"/>
      <c r="J2833" s="42"/>
      <c r="K2833" s="42">
        <f t="shared" si="44"/>
        <v>1900</v>
      </c>
    </row>
    <row r="2834" spans="1:11" ht="18" customHeight="1" x14ac:dyDescent="0.25">
      <c r="A2834" s="40"/>
      <c r="B2834" s="40"/>
      <c r="C2834" s="40"/>
      <c r="D2834" s="40"/>
      <c r="E2834" s="41"/>
      <c r="F2834" s="41"/>
      <c r="G2834" s="40"/>
      <c r="H2834" s="40"/>
      <c r="I2834" s="40"/>
      <c r="J2834" s="40"/>
      <c r="K2834" s="40">
        <f t="shared" si="44"/>
        <v>1900</v>
      </c>
    </row>
    <row r="2835" spans="1:11" ht="18" customHeight="1" x14ac:dyDescent="0.25">
      <c r="A2835" s="42"/>
      <c r="B2835" s="42"/>
      <c r="C2835" s="42"/>
      <c r="D2835" s="42"/>
      <c r="E2835" s="43"/>
      <c r="F2835" s="43"/>
      <c r="G2835" s="42"/>
      <c r="H2835" s="42"/>
      <c r="I2835" s="42"/>
      <c r="J2835" s="42"/>
      <c r="K2835" s="42">
        <f t="shared" si="44"/>
        <v>1900</v>
      </c>
    </row>
    <row r="2836" spans="1:11" ht="18" customHeight="1" x14ac:dyDescent="0.25">
      <c r="A2836" s="40"/>
      <c r="B2836" s="40"/>
      <c r="C2836" s="40"/>
      <c r="D2836" s="40"/>
      <c r="E2836" s="41"/>
      <c r="F2836" s="41"/>
      <c r="G2836" s="40"/>
      <c r="H2836" s="40"/>
      <c r="I2836" s="40"/>
      <c r="J2836" s="40"/>
      <c r="K2836" s="40">
        <f t="shared" si="44"/>
        <v>1900</v>
      </c>
    </row>
    <row r="2837" spans="1:11" ht="18" customHeight="1" x14ac:dyDescent="0.25">
      <c r="A2837" s="42"/>
      <c r="B2837" s="42"/>
      <c r="C2837" s="42"/>
      <c r="D2837" s="42"/>
      <c r="E2837" s="43"/>
      <c r="F2837" s="43"/>
      <c r="G2837" s="42"/>
      <c r="H2837" s="42"/>
      <c r="I2837" s="42"/>
      <c r="J2837" s="42"/>
      <c r="K2837" s="42">
        <f t="shared" si="44"/>
        <v>1900</v>
      </c>
    </row>
    <row r="2838" spans="1:11" ht="18" customHeight="1" x14ac:dyDescent="0.25">
      <c r="A2838" s="40"/>
      <c r="B2838" s="40"/>
      <c r="C2838" s="40"/>
      <c r="D2838" s="40"/>
      <c r="E2838" s="41"/>
      <c r="F2838" s="41"/>
      <c r="G2838" s="40"/>
      <c r="H2838" s="40"/>
      <c r="I2838" s="40"/>
      <c r="J2838" s="40"/>
      <c r="K2838" s="40">
        <f t="shared" si="44"/>
        <v>1900</v>
      </c>
    </row>
    <row r="2839" spans="1:11" ht="18" customHeight="1" x14ac:dyDescent="0.25">
      <c r="A2839" s="42"/>
      <c r="B2839" s="42"/>
      <c r="C2839" s="42"/>
      <c r="D2839" s="42"/>
      <c r="E2839" s="43"/>
      <c r="F2839" s="43"/>
      <c r="G2839" s="42"/>
      <c r="H2839" s="42"/>
      <c r="I2839" s="42"/>
      <c r="J2839" s="42"/>
      <c r="K2839" s="42">
        <f t="shared" si="44"/>
        <v>1900</v>
      </c>
    </row>
    <row r="2840" spans="1:11" ht="18" customHeight="1" x14ac:dyDescent="0.25">
      <c r="A2840" s="40"/>
      <c r="B2840" s="40"/>
      <c r="C2840" s="40"/>
      <c r="D2840" s="40"/>
      <c r="E2840" s="41"/>
      <c r="F2840" s="41"/>
      <c r="G2840" s="40"/>
      <c r="H2840" s="40"/>
      <c r="I2840" s="40"/>
      <c r="J2840" s="40"/>
      <c r="K2840" s="40">
        <f t="shared" si="44"/>
        <v>1900</v>
      </c>
    </row>
    <row r="2841" spans="1:11" ht="18" customHeight="1" x14ac:dyDescent="0.25">
      <c r="A2841" s="42"/>
      <c r="B2841" s="42"/>
      <c r="C2841" s="42"/>
      <c r="D2841" s="42"/>
      <c r="E2841" s="43"/>
      <c r="F2841" s="43"/>
      <c r="G2841" s="42"/>
      <c r="H2841" s="42"/>
      <c r="I2841" s="42"/>
      <c r="J2841" s="42"/>
      <c r="K2841" s="42">
        <f t="shared" si="44"/>
        <v>1900</v>
      </c>
    </row>
    <row r="2842" spans="1:11" ht="18" customHeight="1" x14ac:dyDescent="0.25">
      <c r="A2842" s="40"/>
      <c r="B2842" s="40"/>
      <c r="C2842" s="40"/>
      <c r="D2842" s="40"/>
      <c r="E2842" s="41"/>
      <c r="F2842" s="41"/>
      <c r="G2842" s="40"/>
      <c r="H2842" s="40"/>
      <c r="I2842" s="40"/>
      <c r="J2842" s="40"/>
      <c r="K2842" s="40">
        <f t="shared" si="44"/>
        <v>1900</v>
      </c>
    </row>
    <row r="2843" spans="1:11" ht="18" customHeight="1" x14ac:dyDescent="0.25">
      <c r="A2843" s="42"/>
      <c r="B2843" s="42"/>
      <c r="C2843" s="42"/>
      <c r="D2843" s="42"/>
      <c r="E2843" s="43"/>
      <c r="F2843" s="43"/>
      <c r="G2843" s="42"/>
      <c r="H2843" s="42"/>
      <c r="I2843" s="42"/>
      <c r="J2843" s="42"/>
      <c r="K2843" s="42">
        <f t="shared" si="44"/>
        <v>1900</v>
      </c>
    </row>
    <row r="2844" spans="1:11" ht="18" customHeight="1" x14ac:dyDescent="0.25">
      <c r="A2844" s="40"/>
      <c r="B2844" s="40"/>
      <c r="C2844" s="40"/>
      <c r="D2844" s="40"/>
      <c r="E2844" s="41"/>
      <c r="F2844" s="41"/>
      <c r="G2844" s="40"/>
      <c r="H2844" s="40"/>
      <c r="I2844" s="40"/>
      <c r="J2844" s="40"/>
      <c r="K2844" s="40">
        <f t="shared" si="44"/>
        <v>1900</v>
      </c>
    </row>
    <row r="2845" spans="1:11" ht="18" customHeight="1" x14ac:dyDescent="0.25">
      <c r="A2845" s="42"/>
      <c r="B2845" s="42"/>
      <c r="C2845" s="42"/>
      <c r="D2845" s="42"/>
      <c r="E2845" s="43"/>
      <c r="F2845" s="43"/>
      <c r="G2845" s="42"/>
      <c r="H2845" s="42"/>
      <c r="I2845" s="42"/>
      <c r="J2845" s="42"/>
      <c r="K2845" s="42">
        <f t="shared" si="44"/>
        <v>1900</v>
      </c>
    </row>
    <row r="2846" spans="1:11" ht="18" customHeight="1" x14ac:dyDescent="0.25">
      <c r="A2846" s="40"/>
      <c r="B2846" s="40"/>
      <c r="C2846" s="40"/>
      <c r="D2846" s="40"/>
      <c r="E2846" s="41"/>
      <c r="F2846" s="41"/>
      <c r="G2846" s="40"/>
      <c r="H2846" s="40"/>
      <c r="I2846" s="40"/>
      <c r="J2846" s="40"/>
      <c r="K2846" s="40">
        <f t="shared" si="44"/>
        <v>1900</v>
      </c>
    </row>
    <row r="2847" spans="1:11" ht="18" customHeight="1" x14ac:dyDescent="0.25">
      <c r="A2847" s="42"/>
      <c r="B2847" s="42"/>
      <c r="C2847" s="42"/>
      <c r="D2847" s="42"/>
      <c r="E2847" s="43"/>
      <c r="F2847" s="43"/>
      <c r="G2847" s="42"/>
      <c r="H2847" s="42"/>
      <c r="I2847" s="42"/>
      <c r="J2847" s="42"/>
      <c r="K2847" s="42">
        <f t="shared" si="44"/>
        <v>1900</v>
      </c>
    </row>
    <row r="2848" spans="1:11" ht="18" customHeight="1" x14ac:dyDescent="0.25">
      <c r="A2848" s="40"/>
      <c r="B2848" s="40"/>
      <c r="C2848" s="40"/>
      <c r="D2848" s="40"/>
      <c r="E2848" s="41"/>
      <c r="F2848" s="41"/>
      <c r="G2848" s="40"/>
      <c r="H2848" s="40"/>
      <c r="I2848" s="40"/>
      <c r="J2848" s="40"/>
      <c r="K2848" s="40">
        <f t="shared" si="44"/>
        <v>1900</v>
      </c>
    </row>
    <row r="2849" spans="1:11" ht="18" customHeight="1" x14ac:dyDescent="0.25">
      <c r="A2849" s="42"/>
      <c r="B2849" s="42"/>
      <c r="C2849" s="42"/>
      <c r="D2849" s="42"/>
      <c r="E2849" s="43"/>
      <c r="F2849" s="43"/>
      <c r="G2849" s="42"/>
      <c r="H2849" s="42"/>
      <c r="I2849" s="42"/>
      <c r="J2849" s="42"/>
      <c r="K2849" s="42">
        <f t="shared" si="44"/>
        <v>1900</v>
      </c>
    </row>
    <row r="2850" spans="1:11" ht="18" customHeight="1" x14ac:dyDescent="0.25">
      <c r="A2850" s="40"/>
      <c r="B2850" s="40"/>
      <c r="C2850" s="40"/>
      <c r="D2850" s="40"/>
      <c r="E2850" s="41"/>
      <c r="F2850" s="41"/>
      <c r="G2850" s="40"/>
      <c r="H2850" s="40"/>
      <c r="I2850" s="40"/>
      <c r="J2850" s="40"/>
      <c r="K2850" s="40">
        <f t="shared" si="44"/>
        <v>1900</v>
      </c>
    </row>
    <row r="2851" spans="1:11" ht="18" customHeight="1" x14ac:dyDescent="0.25">
      <c r="A2851" s="42"/>
      <c r="B2851" s="42"/>
      <c r="C2851" s="42"/>
      <c r="D2851" s="42"/>
      <c r="E2851" s="43"/>
      <c r="F2851" s="43"/>
      <c r="G2851" s="42"/>
      <c r="H2851" s="42"/>
      <c r="I2851" s="42"/>
      <c r="J2851" s="42"/>
      <c r="K2851" s="42">
        <f t="shared" si="44"/>
        <v>1900</v>
      </c>
    </row>
    <row r="2852" spans="1:11" ht="18" customHeight="1" x14ac:dyDescent="0.25">
      <c r="A2852" s="40"/>
      <c r="B2852" s="40"/>
      <c r="C2852" s="40"/>
      <c r="D2852" s="40"/>
      <c r="E2852" s="41"/>
      <c r="F2852" s="41"/>
      <c r="G2852" s="40"/>
      <c r="H2852" s="40"/>
      <c r="I2852" s="40"/>
      <c r="J2852" s="40"/>
      <c r="K2852" s="40">
        <f t="shared" si="44"/>
        <v>1900</v>
      </c>
    </row>
    <row r="2853" spans="1:11" ht="18" customHeight="1" x14ac:dyDescent="0.25">
      <c r="A2853" s="42"/>
      <c r="B2853" s="42"/>
      <c r="C2853" s="42"/>
      <c r="D2853" s="42"/>
      <c r="E2853" s="43"/>
      <c r="F2853" s="43"/>
      <c r="G2853" s="42"/>
      <c r="H2853" s="42"/>
      <c r="I2853" s="42"/>
      <c r="J2853" s="42"/>
      <c r="K2853" s="42">
        <f t="shared" si="44"/>
        <v>1900</v>
      </c>
    </row>
    <row r="2854" spans="1:11" ht="18" customHeight="1" x14ac:dyDescent="0.25">
      <c r="A2854" s="40"/>
      <c r="B2854" s="40"/>
      <c r="C2854" s="40"/>
      <c r="D2854" s="40"/>
      <c r="E2854" s="41"/>
      <c r="F2854" s="41"/>
      <c r="G2854" s="40"/>
      <c r="H2854" s="40"/>
      <c r="I2854" s="40"/>
      <c r="J2854" s="40"/>
      <c r="K2854" s="40">
        <f t="shared" si="44"/>
        <v>1900</v>
      </c>
    </row>
    <row r="2855" spans="1:11" ht="18" customHeight="1" x14ac:dyDescent="0.25">
      <c r="A2855" s="42"/>
      <c r="B2855" s="42"/>
      <c r="C2855" s="42"/>
      <c r="D2855" s="42"/>
      <c r="E2855" s="43"/>
      <c r="F2855" s="43"/>
      <c r="G2855" s="42"/>
      <c r="H2855" s="42"/>
      <c r="I2855" s="42"/>
      <c r="J2855" s="42"/>
      <c r="K2855" s="42">
        <f t="shared" si="44"/>
        <v>1900</v>
      </c>
    </row>
    <row r="2856" spans="1:11" ht="18" customHeight="1" x14ac:dyDescent="0.25">
      <c r="A2856" s="40"/>
      <c r="B2856" s="40"/>
      <c r="C2856" s="40"/>
      <c r="D2856" s="40"/>
      <c r="E2856" s="41"/>
      <c r="F2856" s="41"/>
      <c r="G2856" s="40"/>
      <c r="H2856" s="40"/>
      <c r="I2856" s="40"/>
      <c r="J2856" s="40"/>
      <c r="K2856" s="40">
        <f t="shared" si="44"/>
        <v>1900</v>
      </c>
    </row>
    <row r="2857" spans="1:11" ht="18" customHeight="1" x14ac:dyDescent="0.25">
      <c r="A2857" s="42"/>
      <c r="B2857" s="42"/>
      <c r="C2857" s="42"/>
      <c r="D2857" s="42"/>
      <c r="E2857" s="43"/>
      <c r="F2857" s="43"/>
      <c r="G2857" s="42"/>
      <c r="H2857" s="42"/>
      <c r="I2857" s="42"/>
      <c r="J2857" s="42"/>
      <c r="K2857" s="42">
        <f t="shared" si="44"/>
        <v>1900</v>
      </c>
    </row>
    <row r="2858" spans="1:11" ht="18" customHeight="1" x14ac:dyDescent="0.25">
      <c r="A2858" s="40"/>
      <c r="B2858" s="40"/>
      <c r="C2858" s="40"/>
      <c r="D2858" s="40"/>
      <c r="E2858" s="41"/>
      <c r="F2858" s="41"/>
      <c r="G2858" s="40"/>
      <c r="H2858" s="40"/>
      <c r="I2858" s="40"/>
      <c r="J2858" s="40"/>
      <c r="K2858" s="40">
        <f t="shared" si="44"/>
        <v>1900</v>
      </c>
    </row>
    <row r="2859" spans="1:11" ht="18" customHeight="1" x14ac:dyDescent="0.25">
      <c r="A2859" s="42"/>
      <c r="B2859" s="42"/>
      <c r="C2859" s="42"/>
      <c r="D2859" s="42"/>
      <c r="E2859" s="43"/>
      <c r="F2859" s="43"/>
      <c r="G2859" s="42"/>
      <c r="H2859" s="42"/>
      <c r="I2859" s="42"/>
      <c r="J2859" s="42"/>
      <c r="K2859" s="42">
        <f t="shared" si="44"/>
        <v>1900</v>
      </c>
    </row>
    <row r="2860" spans="1:11" ht="18" customHeight="1" x14ac:dyDescent="0.25">
      <c r="A2860" s="40"/>
      <c r="B2860" s="40"/>
      <c r="C2860" s="40"/>
      <c r="D2860" s="40"/>
      <c r="E2860" s="41"/>
      <c r="F2860" s="41"/>
      <c r="G2860" s="40"/>
      <c r="H2860" s="40"/>
      <c r="I2860" s="40"/>
      <c r="J2860" s="40"/>
      <c r="K2860" s="40">
        <f t="shared" si="44"/>
        <v>1900</v>
      </c>
    </row>
    <row r="2861" spans="1:11" ht="18" customHeight="1" x14ac:dyDescent="0.25">
      <c r="A2861" s="42"/>
      <c r="B2861" s="42"/>
      <c r="C2861" s="42"/>
      <c r="D2861" s="42"/>
      <c r="E2861" s="43"/>
      <c r="F2861" s="43"/>
      <c r="G2861" s="42"/>
      <c r="H2861" s="42"/>
      <c r="I2861" s="42"/>
      <c r="J2861" s="42"/>
      <c r="K2861" s="42">
        <f t="shared" si="44"/>
        <v>1900</v>
      </c>
    </row>
    <row r="2862" spans="1:11" ht="18" customHeight="1" x14ac:dyDescent="0.25">
      <c r="A2862" s="40"/>
      <c r="B2862" s="40"/>
      <c r="C2862" s="40"/>
      <c r="D2862" s="40"/>
      <c r="E2862" s="41"/>
      <c r="F2862" s="41"/>
      <c r="G2862" s="40"/>
      <c r="H2862" s="40"/>
      <c r="I2862" s="40"/>
      <c r="J2862" s="40"/>
      <c r="K2862" s="40">
        <f t="shared" si="44"/>
        <v>1900</v>
      </c>
    </row>
    <row r="2863" spans="1:11" ht="18" customHeight="1" x14ac:dyDescent="0.25">
      <c r="A2863" s="42"/>
      <c r="B2863" s="42"/>
      <c r="C2863" s="42"/>
      <c r="D2863" s="42"/>
      <c r="E2863" s="43"/>
      <c r="F2863" s="43"/>
      <c r="G2863" s="42"/>
      <c r="H2863" s="42"/>
      <c r="I2863" s="42"/>
      <c r="J2863" s="42"/>
      <c r="K2863" s="42">
        <f t="shared" si="44"/>
        <v>1900</v>
      </c>
    </row>
    <row r="2864" spans="1:11" ht="18" customHeight="1" x14ac:dyDescent="0.25">
      <c r="A2864" s="40"/>
      <c r="B2864" s="40"/>
      <c r="C2864" s="40"/>
      <c r="D2864" s="40"/>
      <c r="E2864" s="41"/>
      <c r="F2864" s="41"/>
      <c r="G2864" s="40"/>
      <c r="H2864" s="40"/>
      <c r="I2864" s="40"/>
      <c r="J2864" s="40"/>
      <c r="K2864" s="40">
        <f t="shared" si="44"/>
        <v>1900</v>
      </c>
    </row>
    <row r="2865" spans="1:11" ht="18" customHeight="1" x14ac:dyDescent="0.25">
      <c r="A2865" s="42"/>
      <c r="B2865" s="42"/>
      <c r="C2865" s="42"/>
      <c r="D2865" s="42"/>
      <c r="E2865" s="43"/>
      <c r="F2865" s="43"/>
      <c r="G2865" s="42"/>
      <c r="H2865" s="42"/>
      <c r="I2865" s="42"/>
      <c r="J2865" s="42"/>
      <c r="K2865" s="42">
        <f t="shared" si="44"/>
        <v>1900</v>
      </c>
    </row>
    <row r="2866" spans="1:11" ht="18" customHeight="1" x14ac:dyDescent="0.25">
      <c r="A2866" s="40"/>
      <c r="B2866" s="40"/>
      <c r="C2866" s="40"/>
      <c r="D2866" s="40"/>
      <c r="E2866" s="41"/>
      <c r="F2866" s="41"/>
      <c r="G2866" s="40"/>
      <c r="H2866" s="40"/>
      <c r="I2866" s="40"/>
      <c r="J2866" s="40"/>
      <c r="K2866" s="40">
        <f t="shared" si="44"/>
        <v>1900</v>
      </c>
    </row>
    <row r="2867" spans="1:11" ht="18" customHeight="1" x14ac:dyDescent="0.25">
      <c r="A2867" s="42"/>
      <c r="B2867" s="42"/>
      <c r="C2867" s="42"/>
      <c r="D2867" s="42"/>
      <c r="E2867" s="43"/>
      <c r="F2867" s="43"/>
      <c r="G2867" s="42"/>
      <c r="H2867" s="42"/>
      <c r="I2867" s="42"/>
      <c r="J2867" s="42"/>
      <c r="K2867" s="42">
        <f t="shared" si="44"/>
        <v>1900</v>
      </c>
    </row>
    <row r="2868" spans="1:11" ht="18" customHeight="1" x14ac:dyDescent="0.25">
      <c r="A2868" s="40"/>
      <c r="B2868" s="40"/>
      <c r="C2868" s="40"/>
      <c r="D2868" s="40"/>
      <c r="E2868" s="41"/>
      <c r="F2868" s="41"/>
      <c r="G2868" s="40"/>
      <c r="H2868" s="40"/>
      <c r="I2868" s="40"/>
      <c r="J2868" s="40"/>
      <c r="K2868" s="40">
        <f t="shared" si="44"/>
        <v>1900</v>
      </c>
    </row>
    <row r="2869" spans="1:11" ht="18" customHeight="1" x14ac:dyDescent="0.25">
      <c r="A2869" s="42"/>
      <c r="B2869" s="42"/>
      <c r="C2869" s="42"/>
      <c r="D2869" s="42"/>
      <c r="E2869" s="43"/>
      <c r="F2869" s="43"/>
      <c r="G2869" s="42"/>
      <c r="H2869" s="42"/>
      <c r="I2869" s="42"/>
      <c r="J2869" s="42"/>
      <c r="K2869" s="42">
        <f t="shared" si="44"/>
        <v>1900</v>
      </c>
    </row>
    <row r="2870" spans="1:11" ht="18" customHeight="1" x14ac:dyDescent="0.25">
      <c r="A2870" s="40"/>
      <c r="B2870" s="40"/>
      <c r="C2870" s="40"/>
      <c r="D2870" s="40"/>
      <c r="E2870" s="41"/>
      <c r="F2870" s="41"/>
      <c r="G2870" s="40"/>
      <c r="H2870" s="40"/>
      <c r="I2870" s="40"/>
      <c r="J2870" s="40"/>
      <c r="K2870" s="40">
        <f t="shared" si="44"/>
        <v>1900</v>
      </c>
    </row>
    <row r="2871" spans="1:11" ht="18" customHeight="1" x14ac:dyDescent="0.25">
      <c r="A2871" s="42"/>
      <c r="B2871" s="42"/>
      <c r="C2871" s="42"/>
      <c r="D2871" s="42"/>
      <c r="E2871" s="43"/>
      <c r="F2871" s="43"/>
      <c r="G2871" s="42"/>
      <c r="H2871" s="42"/>
      <c r="I2871" s="42"/>
      <c r="J2871" s="42"/>
      <c r="K2871" s="42">
        <f t="shared" si="44"/>
        <v>1900</v>
      </c>
    </row>
    <row r="2872" spans="1:11" ht="18" customHeight="1" x14ac:dyDescent="0.25">
      <c r="A2872" s="40"/>
      <c r="B2872" s="40"/>
      <c r="C2872" s="40"/>
      <c r="D2872" s="40"/>
      <c r="E2872" s="41"/>
      <c r="F2872" s="41"/>
      <c r="G2872" s="40"/>
      <c r="H2872" s="40"/>
      <c r="I2872" s="40"/>
      <c r="J2872" s="40"/>
      <c r="K2872" s="40">
        <f t="shared" si="44"/>
        <v>1900</v>
      </c>
    </row>
    <row r="2873" spans="1:11" ht="18" customHeight="1" x14ac:dyDescent="0.25">
      <c r="A2873" s="42"/>
      <c r="B2873" s="42"/>
      <c r="C2873" s="42"/>
      <c r="D2873" s="42"/>
      <c r="E2873" s="43"/>
      <c r="F2873" s="43"/>
      <c r="G2873" s="42"/>
      <c r="H2873" s="42"/>
      <c r="I2873" s="42"/>
      <c r="J2873" s="42"/>
      <c r="K2873" s="42">
        <f t="shared" si="44"/>
        <v>1900</v>
      </c>
    </row>
    <row r="2874" spans="1:11" ht="18" customHeight="1" x14ac:dyDescent="0.25">
      <c r="A2874" s="40"/>
      <c r="B2874" s="40"/>
      <c r="C2874" s="40"/>
      <c r="D2874" s="40"/>
      <c r="E2874" s="41"/>
      <c r="F2874" s="41"/>
      <c r="G2874" s="40"/>
      <c r="H2874" s="40"/>
      <c r="I2874" s="40"/>
      <c r="J2874" s="40"/>
      <c r="K2874" s="40">
        <f t="shared" si="44"/>
        <v>1900</v>
      </c>
    </row>
    <row r="2875" spans="1:11" ht="18" customHeight="1" x14ac:dyDescent="0.25">
      <c r="A2875" s="42"/>
      <c r="B2875" s="42"/>
      <c r="C2875" s="42"/>
      <c r="D2875" s="42"/>
      <c r="E2875" s="43"/>
      <c r="F2875" s="43"/>
      <c r="G2875" s="42"/>
      <c r="H2875" s="42"/>
      <c r="I2875" s="42"/>
      <c r="J2875" s="42"/>
      <c r="K2875" s="42">
        <f t="shared" si="44"/>
        <v>1900</v>
      </c>
    </row>
    <row r="2876" spans="1:11" ht="18" customHeight="1" x14ac:dyDescent="0.25">
      <c r="A2876" s="40"/>
      <c r="B2876" s="40"/>
      <c r="C2876" s="40"/>
      <c r="D2876" s="40"/>
      <c r="E2876" s="41"/>
      <c r="F2876" s="41"/>
      <c r="G2876" s="40"/>
      <c r="H2876" s="40"/>
      <c r="I2876" s="40"/>
      <c r="J2876" s="40"/>
      <c r="K2876" s="40">
        <f t="shared" si="44"/>
        <v>1900</v>
      </c>
    </row>
    <row r="2877" spans="1:11" ht="18" customHeight="1" x14ac:dyDescent="0.25">
      <c r="A2877" s="42"/>
      <c r="B2877" s="42"/>
      <c r="C2877" s="42"/>
      <c r="D2877" s="42"/>
      <c r="E2877" s="43"/>
      <c r="F2877" s="43"/>
      <c r="G2877" s="42"/>
      <c r="H2877" s="42"/>
      <c r="I2877" s="42"/>
      <c r="J2877" s="42"/>
      <c r="K2877" s="42">
        <f t="shared" si="44"/>
        <v>1900</v>
      </c>
    </row>
    <row r="2878" spans="1:11" ht="18" customHeight="1" x14ac:dyDescent="0.25">
      <c r="A2878" s="40"/>
      <c r="B2878" s="40"/>
      <c r="C2878" s="40"/>
      <c r="D2878" s="40"/>
      <c r="E2878" s="41"/>
      <c r="F2878" s="41"/>
      <c r="G2878" s="40"/>
      <c r="H2878" s="40"/>
      <c r="I2878" s="40"/>
      <c r="J2878" s="40"/>
      <c r="K2878" s="40">
        <f t="shared" si="44"/>
        <v>1900</v>
      </c>
    </row>
    <row r="2879" spans="1:11" ht="18" customHeight="1" x14ac:dyDescent="0.25">
      <c r="A2879" s="42"/>
      <c r="B2879" s="42"/>
      <c r="C2879" s="42"/>
      <c r="D2879" s="42"/>
      <c r="E2879" s="43"/>
      <c r="F2879" s="43"/>
      <c r="G2879" s="42"/>
      <c r="H2879" s="42"/>
      <c r="I2879" s="42"/>
      <c r="J2879" s="42"/>
      <c r="K2879" s="42">
        <f t="shared" si="44"/>
        <v>1900</v>
      </c>
    </row>
    <row r="2880" spans="1:11" ht="18" customHeight="1" x14ac:dyDescent="0.25">
      <c r="A2880" s="40"/>
      <c r="B2880" s="40"/>
      <c r="C2880" s="40"/>
      <c r="D2880" s="40"/>
      <c r="E2880" s="41"/>
      <c r="F2880" s="41"/>
      <c r="G2880" s="40"/>
      <c r="H2880" s="40"/>
      <c r="I2880" s="40"/>
      <c r="J2880" s="40"/>
      <c r="K2880" s="40">
        <f t="shared" si="44"/>
        <v>1900</v>
      </c>
    </row>
    <row r="2881" spans="1:11" ht="18" customHeight="1" x14ac:dyDescent="0.25">
      <c r="A2881" s="42"/>
      <c r="B2881" s="42"/>
      <c r="C2881" s="42"/>
      <c r="D2881" s="42"/>
      <c r="E2881" s="43"/>
      <c r="F2881" s="43"/>
      <c r="G2881" s="42"/>
      <c r="H2881" s="42"/>
      <c r="I2881" s="42"/>
      <c r="J2881" s="42"/>
      <c r="K2881" s="42">
        <f t="shared" si="44"/>
        <v>1900</v>
      </c>
    </row>
    <row r="2882" spans="1:11" ht="18" customHeight="1" x14ac:dyDescent="0.25">
      <c r="A2882" s="40"/>
      <c r="B2882" s="40"/>
      <c r="C2882" s="40"/>
      <c r="D2882" s="40"/>
      <c r="E2882" s="41"/>
      <c r="F2882" s="41"/>
      <c r="G2882" s="40"/>
      <c r="H2882" s="40"/>
      <c r="I2882" s="40"/>
      <c r="J2882" s="40"/>
      <c r="K2882" s="40">
        <f t="shared" si="44"/>
        <v>1900</v>
      </c>
    </row>
    <row r="2883" spans="1:11" ht="18" customHeight="1" x14ac:dyDescent="0.25">
      <c r="A2883" s="42"/>
      <c r="B2883" s="42"/>
      <c r="C2883" s="42"/>
      <c r="D2883" s="42"/>
      <c r="E2883" s="43"/>
      <c r="F2883" s="43"/>
      <c r="G2883" s="42"/>
      <c r="H2883" s="42"/>
      <c r="I2883" s="42"/>
      <c r="J2883" s="42"/>
      <c r="K2883" s="42">
        <f t="shared" si="44"/>
        <v>1900</v>
      </c>
    </row>
    <row r="2884" spans="1:11" ht="18" customHeight="1" x14ac:dyDescent="0.25">
      <c r="A2884" s="40"/>
      <c r="B2884" s="40"/>
      <c r="C2884" s="40"/>
      <c r="D2884" s="40"/>
      <c r="E2884" s="41"/>
      <c r="F2884" s="41"/>
      <c r="G2884" s="40"/>
      <c r="H2884" s="40"/>
      <c r="I2884" s="40"/>
      <c r="J2884" s="40"/>
      <c r="K2884" s="40">
        <f t="shared" ref="K2884:K2947" si="45">IFERROR(YEAR(D2884),"")</f>
        <v>1900</v>
      </c>
    </row>
    <row r="2885" spans="1:11" ht="18" customHeight="1" x14ac:dyDescent="0.25">
      <c r="A2885" s="42"/>
      <c r="B2885" s="42"/>
      <c r="C2885" s="42"/>
      <c r="D2885" s="42"/>
      <c r="E2885" s="43"/>
      <c r="F2885" s="43"/>
      <c r="G2885" s="42"/>
      <c r="H2885" s="42"/>
      <c r="I2885" s="42"/>
      <c r="J2885" s="42"/>
      <c r="K2885" s="42">
        <f t="shared" si="45"/>
        <v>1900</v>
      </c>
    </row>
    <row r="2886" spans="1:11" ht="18" customHeight="1" x14ac:dyDescent="0.25">
      <c r="A2886" s="40"/>
      <c r="B2886" s="40"/>
      <c r="C2886" s="40"/>
      <c r="D2886" s="40"/>
      <c r="E2886" s="41"/>
      <c r="F2886" s="41"/>
      <c r="G2886" s="40"/>
      <c r="H2886" s="40"/>
      <c r="I2886" s="40"/>
      <c r="J2886" s="40"/>
      <c r="K2886" s="40">
        <f t="shared" si="45"/>
        <v>1900</v>
      </c>
    </row>
    <row r="2887" spans="1:11" ht="18" customHeight="1" x14ac:dyDescent="0.25">
      <c r="A2887" s="42"/>
      <c r="B2887" s="42"/>
      <c r="C2887" s="42"/>
      <c r="D2887" s="42"/>
      <c r="E2887" s="43"/>
      <c r="F2887" s="43"/>
      <c r="G2887" s="42"/>
      <c r="H2887" s="42"/>
      <c r="I2887" s="42"/>
      <c r="J2887" s="42"/>
      <c r="K2887" s="42">
        <f t="shared" si="45"/>
        <v>1900</v>
      </c>
    </row>
    <row r="2888" spans="1:11" ht="18" customHeight="1" x14ac:dyDescent="0.25">
      <c r="A2888" s="40"/>
      <c r="B2888" s="40"/>
      <c r="C2888" s="40"/>
      <c r="D2888" s="40"/>
      <c r="E2888" s="41"/>
      <c r="F2888" s="41"/>
      <c r="G2888" s="40"/>
      <c r="H2888" s="40"/>
      <c r="I2888" s="40"/>
      <c r="J2888" s="40"/>
      <c r="K2888" s="40">
        <f t="shared" si="45"/>
        <v>1900</v>
      </c>
    </row>
    <row r="2889" spans="1:11" ht="18" customHeight="1" x14ac:dyDescent="0.25">
      <c r="A2889" s="42"/>
      <c r="B2889" s="42"/>
      <c r="C2889" s="42"/>
      <c r="D2889" s="42"/>
      <c r="E2889" s="43"/>
      <c r="F2889" s="43"/>
      <c r="G2889" s="42"/>
      <c r="H2889" s="42"/>
      <c r="I2889" s="42"/>
      <c r="J2889" s="42"/>
      <c r="K2889" s="42">
        <f t="shared" si="45"/>
        <v>1900</v>
      </c>
    </row>
    <row r="2890" spans="1:11" ht="18" customHeight="1" x14ac:dyDescent="0.25">
      <c r="A2890" s="40"/>
      <c r="B2890" s="40"/>
      <c r="C2890" s="40"/>
      <c r="D2890" s="40"/>
      <c r="E2890" s="41"/>
      <c r="F2890" s="41"/>
      <c r="G2890" s="40"/>
      <c r="H2890" s="40"/>
      <c r="I2890" s="40"/>
      <c r="J2890" s="40"/>
      <c r="K2890" s="40">
        <f t="shared" si="45"/>
        <v>1900</v>
      </c>
    </row>
    <row r="2891" spans="1:11" ht="18" customHeight="1" x14ac:dyDescent="0.25">
      <c r="A2891" s="42"/>
      <c r="B2891" s="42"/>
      <c r="C2891" s="42"/>
      <c r="D2891" s="42"/>
      <c r="E2891" s="43"/>
      <c r="F2891" s="43"/>
      <c r="G2891" s="42"/>
      <c r="H2891" s="42"/>
      <c r="I2891" s="42"/>
      <c r="J2891" s="42"/>
      <c r="K2891" s="42">
        <f t="shared" si="45"/>
        <v>1900</v>
      </c>
    </row>
    <row r="2892" spans="1:11" ht="18" customHeight="1" x14ac:dyDescent="0.25">
      <c r="A2892" s="40"/>
      <c r="B2892" s="40"/>
      <c r="C2892" s="40"/>
      <c r="D2892" s="40"/>
      <c r="E2892" s="41"/>
      <c r="F2892" s="41"/>
      <c r="G2892" s="40"/>
      <c r="H2892" s="40"/>
      <c r="I2892" s="40"/>
      <c r="J2892" s="40"/>
      <c r="K2892" s="40">
        <f t="shared" si="45"/>
        <v>1900</v>
      </c>
    </row>
    <row r="2893" spans="1:11" ht="18" customHeight="1" x14ac:dyDescent="0.25">
      <c r="A2893" s="42"/>
      <c r="B2893" s="42"/>
      <c r="C2893" s="42"/>
      <c r="D2893" s="42"/>
      <c r="E2893" s="43"/>
      <c r="F2893" s="43"/>
      <c r="G2893" s="42"/>
      <c r="H2893" s="42"/>
      <c r="I2893" s="42"/>
      <c r="J2893" s="42"/>
      <c r="K2893" s="42">
        <f t="shared" si="45"/>
        <v>1900</v>
      </c>
    </row>
    <row r="2894" spans="1:11" ht="18" customHeight="1" x14ac:dyDescent="0.25">
      <c r="A2894" s="40"/>
      <c r="B2894" s="40"/>
      <c r="C2894" s="40"/>
      <c r="D2894" s="40"/>
      <c r="E2894" s="41"/>
      <c r="F2894" s="41"/>
      <c r="G2894" s="40"/>
      <c r="H2894" s="40"/>
      <c r="I2894" s="40"/>
      <c r="J2894" s="40"/>
      <c r="K2894" s="40">
        <f t="shared" si="45"/>
        <v>1900</v>
      </c>
    </row>
    <row r="2895" spans="1:11" ht="18" customHeight="1" x14ac:dyDescent="0.25">
      <c r="A2895" s="42"/>
      <c r="B2895" s="42"/>
      <c r="C2895" s="42"/>
      <c r="D2895" s="42"/>
      <c r="E2895" s="43"/>
      <c r="F2895" s="43"/>
      <c r="G2895" s="42"/>
      <c r="H2895" s="42"/>
      <c r="I2895" s="42"/>
      <c r="J2895" s="42"/>
      <c r="K2895" s="42">
        <f t="shared" si="45"/>
        <v>1900</v>
      </c>
    </row>
    <row r="2896" spans="1:11" ht="18" customHeight="1" x14ac:dyDescent="0.25">
      <c r="A2896" s="40"/>
      <c r="B2896" s="40"/>
      <c r="C2896" s="40"/>
      <c r="D2896" s="40"/>
      <c r="E2896" s="41"/>
      <c r="F2896" s="41"/>
      <c r="G2896" s="40"/>
      <c r="H2896" s="40"/>
      <c r="I2896" s="40"/>
      <c r="J2896" s="40"/>
      <c r="K2896" s="40">
        <f t="shared" si="45"/>
        <v>1900</v>
      </c>
    </row>
    <row r="2897" spans="1:11" ht="18" customHeight="1" x14ac:dyDescent="0.25">
      <c r="A2897" s="42"/>
      <c r="B2897" s="42"/>
      <c r="C2897" s="42"/>
      <c r="D2897" s="42"/>
      <c r="E2897" s="43"/>
      <c r="F2897" s="43"/>
      <c r="G2897" s="42"/>
      <c r="H2897" s="42"/>
      <c r="I2897" s="42"/>
      <c r="J2897" s="42"/>
      <c r="K2897" s="42">
        <f t="shared" si="45"/>
        <v>1900</v>
      </c>
    </row>
    <row r="2898" spans="1:11" ht="18" customHeight="1" x14ac:dyDescent="0.25">
      <c r="A2898" s="40"/>
      <c r="B2898" s="40"/>
      <c r="C2898" s="40"/>
      <c r="D2898" s="40"/>
      <c r="E2898" s="41"/>
      <c r="F2898" s="41"/>
      <c r="G2898" s="40"/>
      <c r="H2898" s="40"/>
      <c r="I2898" s="40"/>
      <c r="J2898" s="40"/>
      <c r="K2898" s="40">
        <f t="shared" si="45"/>
        <v>1900</v>
      </c>
    </row>
    <row r="2899" spans="1:11" ht="18" customHeight="1" x14ac:dyDescent="0.25">
      <c r="A2899" s="42"/>
      <c r="B2899" s="42"/>
      <c r="C2899" s="42"/>
      <c r="D2899" s="42"/>
      <c r="E2899" s="43"/>
      <c r="F2899" s="43"/>
      <c r="G2899" s="42"/>
      <c r="H2899" s="42"/>
      <c r="I2899" s="42"/>
      <c r="J2899" s="42"/>
      <c r="K2899" s="42">
        <f t="shared" si="45"/>
        <v>1900</v>
      </c>
    </row>
    <row r="2900" spans="1:11" ht="18" customHeight="1" x14ac:dyDescent="0.25">
      <c r="A2900" s="40"/>
      <c r="B2900" s="40"/>
      <c r="C2900" s="40"/>
      <c r="D2900" s="40"/>
      <c r="E2900" s="41"/>
      <c r="F2900" s="41"/>
      <c r="G2900" s="40"/>
      <c r="H2900" s="40"/>
      <c r="I2900" s="40"/>
      <c r="J2900" s="40"/>
      <c r="K2900" s="40">
        <f t="shared" si="45"/>
        <v>1900</v>
      </c>
    </row>
    <row r="2901" spans="1:11" ht="18" customHeight="1" x14ac:dyDescent="0.25">
      <c r="A2901" s="42"/>
      <c r="B2901" s="42"/>
      <c r="C2901" s="42"/>
      <c r="D2901" s="42"/>
      <c r="E2901" s="43"/>
      <c r="F2901" s="43"/>
      <c r="G2901" s="42"/>
      <c r="H2901" s="42"/>
      <c r="I2901" s="42"/>
      <c r="J2901" s="42"/>
      <c r="K2901" s="42">
        <f t="shared" si="45"/>
        <v>1900</v>
      </c>
    </row>
    <row r="2902" spans="1:11" ht="18" customHeight="1" x14ac:dyDescent="0.25">
      <c r="A2902" s="40"/>
      <c r="B2902" s="40"/>
      <c r="C2902" s="40"/>
      <c r="D2902" s="40"/>
      <c r="E2902" s="41"/>
      <c r="F2902" s="41"/>
      <c r="G2902" s="40"/>
      <c r="H2902" s="40"/>
      <c r="I2902" s="40"/>
      <c r="J2902" s="40"/>
      <c r="K2902" s="40">
        <f t="shared" si="45"/>
        <v>1900</v>
      </c>
    </row>
    <row r="2903" spans="1:11" ht="18" customHeight="1" x14ac:dyDescent="0.25">
      <c r="A2903" s="42"/>
      <c r="B2903" s="42"/>
      <c r="C2903" s="42"/>
      <c r="D2903" s="42"/>
      <c r="E2903" s="43"/>
      <c r="F2903" s="43"/>
      <c r="G2903" s="42"/>
      <c r="H2903" s="42"/>
      <c r="I2903" s="42"/>
      <c r="J2903" s="42"/>
      <c r="K2903" s="42">
        <f t="shared" si="45"/>
        <v>1900</v>
      </c>
    </row>
    <row r="2904" spans="1:11" ht="18" customHeight="1" x14ac:dyDescent="0.25">
      <c r="A2904" s="40"/>
      <c r="B2904" s="40"/>
      <c r="C2904" s="40"/>
      <c r="D2904" s="40"/>
      <c r="E2904" s="41"/>
      <c r="F2904" s="41"/>
      <c r="G2904" s="40"/>
      <c r="H2904" s="40"/>
      <c r="I2904" s="40"/>
      <c r="J2904" s="40"/>
      <c r="K2904" s="40">
        <f t="shared" si="45"/>
        <v>1900</v>
      </c>
    </row>
    <row r="2905" spans="1:11" ht="18" customHeight="1" x14ac:dyDescent="0.25">
      <c r="A2905" s="42"/>
      <c r="B2905" s="42"/>
      <c r="C2905" s="42"/>
      <c r="D2905" s="42"/>
      <c r="E2905" s="43"/>
      <c r="F2905" s="43"/>
      <c r="G2905" s="42"/>
      <c r="H2905" s="42"/>
      <c r="I2905" s="42"/>
      <c r="J2905" s="42"/>
      <c r="K2905" s="42">
        <f t="shared" si="45"/>
        <v>1900</v>
      </c>
    </row>
    <row r="2906" spans="1:11" ht="18" customHeight="1" x14ac:dyDescent="0.25">
      <c r="A2906" s="40"/>
      <c r="B2906" s="40"/>
      <c r="C2906" s="40"/>
      <c r="D2906" s="40"/>
      <c r="E2906" s="41"/>
      <c r="F2906" s="41"/>
      <c r="G2906" s="40"/>
      <c r="H2906" s="40"/>
      <c r="I2906" s="40"/>
      <c r="J2906" s="40"/>
      <c r="K2906" s="40">
        <f t="shared" si="45"/>
        <v>1900</v>
      </c>
    </row>
    <row r="2907" spans="1:11" ht="18" customHeight="1" x14ac:dyDescent="0.25">
      <c r="A2907" s="42"/>
      <c r="B2907" s="42"/>
      <c r="C2907" s="42"/>
      <c r="D2907" s="42"/>
      <c r="E2907" s="43"/>
      <c r="F2907" s="43"/>
      <c r="G2907" s="42"/>
      <c r="H2907" s="42"/>
      <c r="I2907" s="42"/>
      <c r="J2907" s="42"/>
      <c r="K2907" s="42">
        <f t="shared" si="45"/>
        <v>1900</v>
      </c>
    </row>
    <row r="2908" spans="1:11" ht="18" customHeight="1" x14ac:dyDescent="0.25">
      <c r="A2908" s="40"/>
      <c r="B2908" s="40"/>
      <c r="C2908" s="40"/>
      <c r="D2908" s="40"/>
      <c r="E2908" s="41"/>
      <c r="F2908" s="41"/>
      <c r="G2908" s="40"/>
      <c r="H2908" s="40"/>
      <c r="I2908" s="40"/>
      <c r="J2908" s="40"/>
      <c r="K2908" s="40">
        <f t="shared" si="45"/>
        <v>1900</v>
      </c>
    </row>
    <row r="2909" spans="1:11" ht="18" customHeight="1" x14ac:dyDescent="0.25">
      <c r="A2909" s="42"/>
      <c r="B2909" s="42"/>
      <c r="C2909" s="42"/>
      <c r="D2909" s="42"/>
      <c r="E2909" s="43"/>
      <c r="F2909" s="43"/>
      <c r="G2909" s="42"/>
      <c r="H2909" s="42"/>
      <c r="I2909" s="42"/>
      <c r="J2909" s="42"/>
      <c r="K2909" s="42">
        <f t="shared" si="45"/>
        <v>1900</v>
      </c>
    </row>
    <row r="2910" spans="1:11" ht="18" customHeight="1" x14ac:dyDescent="0.25">
      <c r="A2910" s="40"/>
      <c r="B2910" s="40"/>
      <c r="C2910" s="40"/>
      <c r="D2910" s="40"/>
      <c r="E2910" s="41"/>
      <c r="F2910" s="41"/>
      <c r="G2910" s="40"/>
      <c r="H2910" s="40"/>
      <c r="I2910" s="40"/>
      <c r="J2910" s="40"/>
      <c r="K2910" s="40">
        <f t="shared" si="45"/>
        <v>1900</v>
      </c>
    </row>
    <row r="2911" spans="1:11" ht="18" customHeight="1" x14ac:dyDescent="0.25">
      <c r="A2911" s="42"/>
      <c r="B2911" s="42"/>
      <c r="C2911" s="42"/>
      <c r="D2911" s="42"/>
      <c r="E2911" s="43"/>
      <c r="F2911" s="43"/>
      <c r="G2911" s="42"/>
      <c r="H2911" s="42"/>
      <c r="I2911" s="42"/>
      <c r="J2911" s="42"/>
      <c r="K2911" s="42">
        <f t="shared" si="45"/>
        <v>1900</v>
      </c>
    </row>
    <row r="2912" spans="1:11" ht="18" customHeight="1" x14ac:dyDescent="0.25">
      <c r="A2912" s="40"/>
      <c r="B2912" s="40"/>
      <c r="C2912" s="40"/>
      <c r="D2912" s="40"/>
      <c r="E2912" s="41"/>
      <c r="F2912" s="41"/>
      <c r="G2912" s="40"/>
      <c r="H2912" s="40"/>
      <c r="I2912" s="40"/>
      <c r="J2912" s="40"/>
      <c r="K2912" s="40">
        <f t="shared" si="45"/>
        <v>1900</v>
      </c>
    </row>
    <row r="2913" spans="1:11" ht="18" customHeight="1" x14ac:dyDescent="0.25">
      <c r="A2913" s="42"/>
      <c r="B2913" s="42"/>
      <c r="C2913" s="42"/>
      <c r="D2913" s="42"/>
      <c r="E2913" s="43"/>
      <c r="F2913" s="43"/>
      <c r="G2913" s="42"/>
      <c r="H2913" s="42"/>
      <c r="I2913" s="42"/>
      <c r="J2913" s="42"/>
      <c r="K2913" s="42">
        <f t="shared" si="45"/>
        <v>1900</v>
      </c>
    </row>
    <row r="2914" spans="1:11" ht="18" customHeight="1" x14ac:dyDescent="0.25">
      <c r="A2914" s="40"/>
      <c r="B2914" s="40"/>
      <c r="C2914" s="40"/>
      <c r="D2914" s="40"/>
      <c r="E2914" s="41"/>
      <c r="F2914" s="41"/>
      <c r="G2914" s="40"/>
      <c r="H2914" s="40"/>
      <c r="I2914" s="40"/>
      <c r="J2914" s="40"/>
      <c r="K2914" s="40">
        <f t="shared" si="45"/>
        <v>1900</v>
      </c>
    </row>
    <row r="2915" spans="1:11" ht="18" customHeight="1" x14ac:dyDescent="0.25">
      <c r="A2915" s="42"/>
      <c r="B2915" s="42"/>
      <c r="C2915" s="42"/>
      <c r="D2915" s="42"/>
      <c r="E2915" s="43"/>
      <c r="F2915" s="43"/>
      <c r="G2915" s="42"/>
      <c r="H2915" s="42"/>
      <c r="I2915" s="42"/>
      <c r="J2915" s="42"/>
      <c r="K2915" s="42">
        <f t="shared" si="45"/>
        <v>1900</v>
      </c>
    </row>
    <row r="2916" spans="1:11" ht="18" customHeight="1" x14ac:dyDescent="0.25">
      <c r="A2916" s="40"/>
      <c r="B2916" s="40"/>
      <c r="C2916" s="40"/>
      <c r="D2916" s="40"/>
      <c r="E2916" s="41"/>
      <c r="F2916" s="41"/>
      <c r="G2916" s="40"/>
      <c r="H2916" s="40"/>
      <c r="I2916" s="40"/>
      <c r="J2916" s="40"/>
      <c r="K2916" s="40">
        <f t="shared" si="45"/>
        <v>1900</v>
      </c>
    </row>
    <row r="2917" spans="1:11" ht="18" customHeight="1" x14ac:dyDescent="0.25">
      <c r="A2917" s="42"/>
      <c r="B2917" s="42"/>
      <c r="C2917" s="42"/>
      <c r="D2917" s="42"/>
      <c r="E2917" s="43"/>
      <c r="F2917" s="43"/>
      <c r="G2917" s="42"/>
      <c r="H2917" s="42"/>
      <c r="I2917" s="42"/>
      <c r="J2917" s="42"/>
      <c r="K2917" s="42">
        <f t="shared" si="45"/>
        <v>1900</v>
      </c>
    </row>
    <row r="2918" spans="1:11" ht="18" customHeight="1" x14ac:dyDescent="0.25">
      <c r="A2918" s="40"/>
      <c r="B2918" s="40"/>
      <c r="C2918" s="40"/>
      <c r="D2918" s="40"/>
      <c r="E2918" s="41"/>
      <c r="F2918" s="41"/>
      <c r="G2918" s="40"/>
      <c r="H2918" s="40"/>
      <c r="I2918" s="40"/>
      <c r="J2918" s="40"/>
      <c r="K2918" s="40">
        <f t="shared" si="45"/>
        <v>1900</v>
      </c>
    </row>
    <row r="2919" spans="1:11" ht="18" customHeight="1" x14ac:dyDescent="0.25">
      <c r="A2919" s="42"/>
      <c r="B2919" s="42"/>
      <c r="C2919" s="42"/>
      <c r="D2919" s="42"/>
      <c r="E2919" s="43"/>
      <c r="F2919" s="43"/>
      <c r="G2919" s="42"/>
      <c r="H2919" s="42"/>
      <c r="I2919" s="42"/>
      <c r="J2919" s="42"/>
      <c r="K2919" s="42">
        <f t="shared" si="45"/>
        <v>1900</v>
      </c>
    </row>
    <row r="2920" spans="1:11" ht="18" customHeight="1" x14ac:dyDescent="0.25">
      <c r="A2920" s="40"/>
      <c r="B2920" s="40"/>
      <c r="C2920" s="40"/>
      <c r="D2920" s="40"/>
      <c r="E2920" s="41"/>
      <c r="F2920" s="41"/>
      <c r="G2920" s="40"/>
      <c r="H2920" s="40"/>
      <c r="I2920" s="40"/>
      <c r="J2920" s="40"/>
      <c r="K2920" s="40">
        <f t="shared" si="45"/>
        <v>1900</v>
      </c>
    </row>
    <row r="2921" spans="1:11" ht="18" customHeight="1" x14ac:dyDescent="0.25">
      <c r="A2921" s="42"/>
      <c r="B2921" s="42"/>
      <c r="C2921" s="42"/>
      <c r="D2921" s="42"/>
      <c r="E2921" s="43"/>
      <c r="F2921" s="43"/>
      <c r="G2921" s="42"/>
      <c r="H2921" s="42"/>
      <c r="I2921" s="42"/>
      <c r="J2921" s="42"/>
      <c r="K2921" s="42">
        <f t="shared" si="45"/>
        <v>1900</v>
      </c>
    </row>
    <row r="2922" spans="1:11" ht="18" customHeight="1" x14ac:dyDescent="0.25">
      <c r="A2922" s="40"/>
      <c r="B2922" s="40"/>
      <c r="C2922" s="40"/>
      <c r="D2922" s="40"/>
      <c r="E2922" s="41"/>
      <c r="F2922" s="41"/>
      <c r="G2922" s="40"/>
      <c r="H2922" s="40"/>
      <c r="I2922" s="40"/>
      <c r="J2922" s="40"/>
      <c r="K2922" s="40">
        <f t="shared" si="45"/>
        <v>1900</v>
      </c>
    </row>
    <row r="2923" spans="1:11" ht="18" customHeight="1" x14ac:dyDescent="0.25">
      <c r="A2923" s="42"/>
      <c r="B2923" s="42"/>
      <c r="C2923" s="42"/>
      <c r="D2923" s="42"/>
      <c r="E2923" s="43"/>
      <c r="F2923" s="43"/>
      <c r="G2923" s="42"/>
      <c r="H2923" s="42"/>
      <c r="I2923" s="42"/>
      <c r="J2923" s="42"/>
      <c r="K2923" s="42">
        <f t="shared" si="45"/>
        <v>1900</v>
      </c>
    </row>
    <row r="2924" spans="1:11" ht="18" customHeight="1" x14ac:dyDescent="0.25">
      <c r="A2924" s="40"/>
      <c r="B2924" s="40"/>
      <c r="C2924" s="40"/>
      <c r="D2924" s="40"/>
      <c r="E2924" s="41"/>
      <c r="F2924" s="41"/>
      <c r="G2924" s="40"/>
      <c r="H2924" s="40"/>
      <c r="I2924" s="40"/>
      <c r="J2924" s="40"/>
      <c r="K2924" s="40">
        <f t="shared" si="45"/>
        <v>1900</v>
      </c>
    </row>
    <row r="2925" spans="1:11" ht="18" customHeight="1" x14ac:dyDescent="0.25">
      <c r="A2925" s="42"/>
      <c r="B2925" s="42"/>
      <c r="C2925" s="42"/>
      <c r="D2925" s="42"/>
      <c r="E2925" s="43"/>
      <c r="F2925" s="43"/>
      <c r="G2925" s="42"/>
      <c r="H2925" s="42"/>
      <c r="I2925" s="42"/>
      <c r="J2925" s="42"/>
      <c r="K2925" s="42">
        <f t="shared" si="45"/>
        <v>1900</v>
      </c>
    </row>
    <row r="2926" spans="1:11" ht="18" customHeight="1" x14ac:dyDescent="0.25">
      <c r="A2926" s="40"/>
      <c r="B2926" s="40"/>
      <c r="C2926" s="40"/>
      <c r="D2926" s="40"/>
      <c r="E2926" s="41"/>
      <c r="F2926" s="41"/>
      <c r="G2926" s="40"/>
      <c r="H2926" s="40"/>
      <c r="I2926" s="40"/>
      <c r="J2926" s="40"/>
      <c r="K2926" s="40">
        <f t="shared" si="45"/>
        <v>1900</v>
      </c>
    </row>
    <row r="2927" spans="1:11" ht="18" customHeight="1" x14ac:dyDescent="0.25">
      <c r="A2927" s="42"/>
      <c r="B2927" s="42"/>
      <c r="C2927" s="42"/>
      <c r="D2927" s="42"/>
      <c r="E2927" s="43"/>
      <c r="F2927" s="43"/>
      <c r="G2927" s="42"/>
      <c r="H2927" s="42"/>
      <c r="I2927" s="42"/>
      <c r="J2927" s="42"/>
      <c r="K2927" s="42">
        <f t="shared" si="45"/>
        <v>1900</v>
      </c>
    </row>
    <row r="2928" spans="1:11" ht="18" customHeight="1" x14ac:dyDescent="0.25">
      <c r="A2928" s="40"/>
      <c r="B2928" s="40"/>
      <c r="C2928" s="40"/>
      <c r="D2928" s="40"/>
      <c r="E2928" s="41"/>
      <c r="F2928" s="41"/>
      <c r="G2928" s="40"/>
      <c r="H2928" s="40"/>
      <c r="I2928" s="40"/>
      <c r="J2928" s="40"/>
      <c r="K2928" s="40">
        <f t="shared" si="45"/>
        <v>1900</v>
      </c>
    </row>
    <row r="2929" spans="1:11" ht="18" customHeight="1" x14ac:dyDescent="0.25">
      <c r="A2929" s="42"/>
      <c r="B2929" s="42"/>
      <c r="C2929" s="42"/>
      <c r="D2929" s="42"/>
      <c r="E2929" s="43"/>
      <c r="F2929" s="43"/>
      <c r="G2929" s="42"/>
      <c r="H2929" s="42"/>
      <c r="I2929" s="42"/>
      <c r="J2929" s="42"/>
      <c r="K2929" s="42">
        <f t="shared" si="45"/>
        <v>1900</v>
      </c>
    </row>
    <row r="2930" spans="1:11" ht="18" customHeight="1" x14ac:dyDescent="0.25">
      <c r="A2930" s="40"/>
      <c r="B2930" s="40"/>
      <c r="C2930" s="40"/>
      <c r="D2930" s="40"/>
      <c r="E2930" s="41"/>
      <c r="F2930" s="41"/>
      <c r="G2930" s="40"/>
      <c r="H2930" s="40"/>
      <c r="I2930" s="40"/>
      <c r="J2930" s="40"/>
      <c r="K2930" s="40">
        <f t="shared" si="45"/>
        <v>1900</v>
      </c>
    </row>
    <row r="2931" spans="1:11" ht="18" customHeight="1" x14ac:dyDescent="0.25">
      <c r="A2931" s="42"/>
      <c r="B2931" s="42"/>
      <c r="C2931" s="42"/>
      <c r="D2931" s="42"/>
      <c r="E2931" s="43"/>
      <c r="F2931" s="43"/>
      <c r="G2931" s="42"/>
      <c r="H2931" s="42"/>
      <c r="I2931" s="42"/>
      <c r="J2931" s="42"/>
      <c r="K2931" s="42">
        <f t="shared" si="45"/>
        <v>1900</v>
      </c>
    </row>
    <row r="2932" spans="1:11" ht="18" customHeight="1" x14ac:dyDescent="0.25">
      <c r="A2932" s="40"/>
      <c r="B2932" s="40"/>
      <c r="C2932" s="40"/>
      <c r="D2932" s="40"/>
      <c r="E2932" s="41"/>
      <c r="F2932" s="41"/>
      <c r="G2932" s="40"/>
      <c r="H2932" s="40"/>
      <c r="I2932" s="40"/>
      <c r="J2932" s="40"/>
      <c r="K2932" s="40">
        <f t="shared" si="45"/>
        <v>1900</v>
      </c>
    </row>
    <row r="2933" spans="1:11" ht="18" customHeight="1" x14ac:dyDescent="0.25">
      <c r="A2933" s="42"/>
      <c r="B2933" s="42"/>
      <c r="C2933" s="42"/>
      <c r="D2933" s="42"/>
      <c r="E2933" s="43"/>
      <c r="F2933" s="43"/>
      <c r="G2933" s="42"/>
      <c r="H2933" s="42"/>
      <c r="I2933" s="42"/>
      <c r="J2933" s="42"/>
      <c r="K2933" s="42">
        <f t="shared" si="45"/>
        <v>1900</v>
      </c>
    </row>
    <row r="2934" spans="1:11" ht="18" customHeight="1" x14ac:dyDescent="0.25">
      <c r="A2934" s="40"/>
      <c r="B2934" s="40"/>
      <c r="C2934" s="40"/>
      <c r="D2934" s="40"/>
      <c r="E2934" s="41"/>
      <c r="F2934" s="41"/>
      <c r="G2934" s="40"/>
      <c r="H2934" s="40"/>
      <c r="I2934" s="40"/>
      <c r="J2934" s="40"/>
      <c r="K2934" s="40">
        <f t="shared" si="45"/>
        <v>1900</v>
      </c>
    </row>
    <row r="2935" spans="1:11" ht="18" customHeight="1" x14ac:dyDescent="0.25">
      <c r="A2935" s="42"/>
      <c r="B2935" s="42"/>
      <c r="C2935" s="42"/>
      <c r="D2935" s="42"/>
      <c r="E2935" s="43"/>
      <c r="F2935" s="43"/>
      <c r="G2935" s="42"/>
      <c r="H2935" s="42"/>
      <c r="I2935" s="42"/>
      <c r="J2935" s="42"/>
      <c r="K2935" s="42">
        <f t="shared" si="45"/>
        <v>1900</v>
      </c>
    </row>
    <row r="2936" spans="1:11" ht="18" customHeight="1" x14ac:dyDescent="0.25">
      <c r="A2936" s="40"/>
      <c r="B2936" s="40"/>
      <c r="C2936" s="40"/>
      <c r="D2936" s="40"/>
      <c r="E2936" s="41"/>
      <c r="F2936" s="41"/>
      <c r="G2936" s="40"/>
      <c r="H2936" s="40"/>
      <c r="I2936" s="40"/>
      <c r="J2936" s="40"/>
      <c r="K2936" s="40">
        <f t="shared" si="45"/>
        <v>1900</v>
      </c>
    </row>
    <row r="2937" spans="1:11" ht="18" customHeight="1" x14ac:dyDescent="0.25">
      <c r="A2937" s="42"/>
      <c r="B2937" s="42"/>
      <c r="C2937" s="42"/>
      <c r="D2937" s="42"/>
      <c r="E2937" s="43"/>
      <c r="F2937" s="43"/>
      <c r="G2937" s="42"/>
      <c r="H2937" s="42"/>
      <c r="I2937" s="42"/>
      <c r="J2937" s="42"/>
      <c r="K2937" s="42">
        <f t="shared" si="45"/>
        <v>1900</v>
      </c>
    </row>
    <row r="2938" spans="1:11" ht="18" customHeight="1" x14ac:dyDescent="0.25">
      <c r="A2938" s="40"/>
      <c r="B2938" s="40"/>
      <c r="C2938" s="40"/>
      <c r="D2938" s="40"/>
      <c r="E2938" s="41"/>
      <c r="F2938" s="41"/>
      <c r="G2938" s="40"/>
      <c r="H2938" s="40"/>
      <c r="I2938" s="40"/>
      <c r="J2938" s="40"/>
      <c r="K2938" s="40">
        <f t="shared" si="45"/>
        <v>1900</v>
      </c>
    </row>
    <row r="2939" spans="1:11" ht="18" customHeight="1" x14ac:dyDescent="0.25">
      <c r="A2939" s="42"/>
      <c r="B2939" s="42"/>
      <c r="C2939" s="42"/>
      <c r="D2939" s="42"/>
      <c r="E2939" s="43"/>
      <c r="F2939" s="43"/>
      <c r="G2939" s="42"/>
      <c r="H2939" s="42"/>
      <c r="I2939" s="42"/>
      <c r="J2939" s="42"/>
      <c r="K2939" s="42">
        <f t="shared" si="45"/>
        <v>1900</v>
      </c>
    </row>
    <row r="2940" spans="1:11" ht="18" customHeight="1" x14ac:dyDescent="0.25">
      <c r="A2940" s="40"/>
      <c r="B2940" s="40"/>
      <c r="C2940" s="40"/>
      <c r="D2940" s="40"/>
      <c r="E2940" s="41"/>
      <c r="F2940" s="41"/>
      <c r="G2940" s="40"/>
      <c r="H2940" s="40"/>
      <c r="I2940" s="40"/>
      <c r="J2940" s="40"/>
      <c r="K2940" s="40">
        <f t="shared" si="45"/>
        <v>1900</v>
      </c>
    </row>
    <row r="2941" spans="1:11" ht="18" customHeight="1" x14ac:dyDescent="0.25">
      <c r="A2941" s="42"/>
      <c r="B2941" s="42"/>
      <c r="C2941" s="42"/>
      <c r="D2941" s="42"/>
      <c r="E2941" s="43"/>
      <c r="F2941" s="43"/>
      <c r="G2941" s="42"/>
      <c r="H2941" s="42"/>
      <c r="I2941" s="42"/>
      <c r="J2941" s="42"/>
      <c r="K2941" s="42">
        <f t="shared" si="45"/>
        <v>1900</v>
      </c>
    </row>
    <row r="2942" spans="1:11" ht="18" customHeight="1" x14ac:dyDescent="0.25">
      <c r="A2942" s="40"/>
      <c r="B2942" s="40"/>
      <c r="C2942" s="40"/>
      <c r="D2942" s="40"/>
      <c r="E2942" s="41"/>
      <c r="F2942" s="41"/>
      <c r="G2942" s="40"/>
      <c r="H2942" s="40"/>
      <c r="I2942" s="40"/>
      <c r="J2942" s="40"/>
      <c r="K2942" s="40">
        <f t="shared" si="45"/>
        <v>1900</v>
      </c>
    </row>
    <row r="2943" spans="1:11" ht="18" customHeight="1" x14ac:dyDescent="0.25">
      <c r="A2943" s="42"/>
      <c r="B2943" s="42"/>
      <c r="C2943" s="42"/>
      <c r="D2943" s="42"/>
      <c r="E2943" s="43"/>
      <c r="F2943" s="43"/>
      <c r="G2943" s="42"/>
      <c r="H2943" s="42"/>
      <c r="I2943" s="42"/>
      <c r="J2943" s="42"/>
      <c r="K2943" s="42">
        <f t="shared" si="45"/>
        <v>1900</v>
      </c>
    </row>
    <row r="2944" spans="1:11" ht="18" customHeight="1" x14ac:dyDescent="0.25">
      <c r="A2944" s="40"/>
      <c r="B2944" s="40"/>
      <c r="C2944" s="40"/>
      <c r="D2944" s="40"/>
      <c r="E2944" s="41"/>
      <c r="F2944" s="41"/>
      <c r="G2944" s="40"/>
      <c r="H2944" s="40"/>
      <c r="I2944" s="40"/>
      <c r="J2944" s="40"/>
      <c r="K2944" s="40">
        <f t="shared" si="45"/>
        <v>1900</v>
      </c>
    </row>
    <row r="2945" spans="1:11" ht="18" customHeight="1" x14ac:dyDescent="0.25">
      <c r="A2945" s="42"/>
      <c r="B2945" s="42"/>
      <c r="C2945" s="42"/>
      <c r="D2945" s="42"/>
      <c r="E2945" s="43"/>
      <c r="F2945" s="43"/>
      <c r="G2945" s="42"/>
      <c r="H2945" s="42"/>
      <c r="I2945" s="42"/>
      <c r="J2945" s="42"/>
      <c r="K2945" s="42">
        <f t="shared" si="45"/>
        <v>1900</v>
      </c>
    </row>
    <row r="2946" spans="1:11" ht="18" customHeight="1" x14ac:dyDescent="0.25">
      <c r="A2946" s="40"/>
      <c r="B2946" s="40"/>
      <c r="C2946" s="40"/>
      <c r="D2946" s="40"/>
      <c r="E2946" s="41"/>
      <c r="F2946" s="41"/>
      <c r="G2946" s="40"/>
      <c r="H2946" s="40"/>
      <c r="I2946" s="40"/>
      <c r="J2946" s="40"/>
      <c r="K2946" s="40">
        <f t="shared" si="45"/>
        <v>1900</v>
      </c>
    </row>
    <row r="2947" spans="1:11" ht="18" customHeight="1" x14ac:dyDescent="0.25">
      <c r="A2947" s="42"/>
      <c r="B2947" s="42"/>
      <c r="C2947" s="42"/>
      <c r="D2947" s="42"/>
      <c r="E2947" s="43"/>
      <c r="F2947" s="43"/>
      <c r="G2947" s="42"/>
      <c r="H2947" s="42"/>
      <c r="I2947" s="42"/>
      <c r="J2947" s="42"/>
      <c r="K2947" s="42">
        <f t="shared" si="45"/>
        <v>1900</v>
      </c>
    </row>
    <row r="2948" spans="1:11" ht="18" customHeight="1" x14ac:dyDescent="0.25">
      <c r="A2948" s="40"/>
      <c r="B2948" s="40"/>
      <c r="C2948" s="40"/>
      <c r="D2948" s="40"/>
      <c r="E2948" s="41"/>
      <c r="F2948" s="41"/>
      <c r="G2948" s="40"/>
      <c r="H2948" s="40"/>
      <c r="I2948" s="40"/>
      <c r="J2948" s="40"/>
      <c r="K2948" s="40">
        <f t="shared" ref="K2948:K3011" si="46">IFERROR(YEAR(D2948),"")</f>
        <v>1900</v>
      </c>
    </row>
    <row r="2949" spans="1:11" ht="18" customHeight="1" x14ac:dyDescent="0.25">
      <c r="A2949" s="42"/>
      <c r="B2949" s="42"/>
      <c r="C2949" s="42"/>
      <c r="D2949" s="42"/>
      <c r="E2949" s="43"/>
      <c r="F2949" s="43"/>
      <c r="G2949" s="42"/>
      <c r="H2949" s="42"/>
      <c r="I2949" s="42"/>
      <c r="J2949" s="42"/>
      <c r="K2949" s="42">
        <f t="shared" si="46"/>
        <v>1900</v>
      </c>
    </row>
    <row r="2950" spans="1:11" ht="18" customHeight="1" x14ac:dyDescent="0.25">
      <c r="A2950" s="40"/>
      <c r="B2950" s="40"/>
      <c r="C2950" s="40"/>
      <c r="D2950" s="40"/>
      <c r="E2950" s="41"/>
      <c r="F2950" s="41"/>
      <c r="G2950" s="40"/>
      <c r="H2950" s="40"/>
      <c r="I2950" s="40"/>
      <c r="J2950" s="40"/>
      <c r="K2950" s="40">
        <f t="shared" si="46"/>
        <v>1900</v>
      </c>
    </row>
    <row r="2951" spans="1:11" ht="18" customHeight="1" x14ac:dyDescent="0.25">
      <c r="A2951" s="42"/>
      <c r="B2951" s="42"/>
      <c r="C2951" s="42"/>
      <c r="D2951" s="42"/>
      <c r="E2951" s="43"/>
      <c r="F2951" s="43"/>
      <c r="G2951" s="42"/>
      <c r="H2951" s="42"/>
      <c r="I2951" s="42"/>
      <c r="J2951" s="42"/>
      <c r="K2951" s="42">
        <f t="shared" si="46"/>
        <v>1900</v>
      </c>
    </row>
    <row r="2952" spans="1:11" ht="18" customHeight="1" x14ac:dyDescent="0.25">
      <c r="A2952" s="40"/>
      <c r="B2952" s="40"/>
      <c r="C2952" s="40"/>
      <c r="D2952" s="40"/>
      <c r="E2952" s="41"/>
      <c r="F2952" s="41"/>
      <c r="G2952" s="40"/>
      <c r="H2952" s="40"/>
      <c r="I2952" s="40"/>
      <c r="J2952" s="40"/>
      <c r="K2952" s="40">
        <f t="shared" si="46"/>
        <v>1900</v>
      </c>
    </row>
    <row r="2953" spans="1:11" ht="18" customHeight="1" x14ac:dyDescent="0.25">
      <c r="A2953" s="42"/>
      <c r="B2953" s="42"/>
      <c r="C2953" s="42"/>
      <c r="D2953" s="42"/>
      <c r="E2953" s="43"/>
      <c r="F2953" s="43"/>
      <c r="G2953" s="42"/>
      <c r="H2953" s="42"/>
      <c r="I2953" s="42"/>
      <c r="J2953" s="42"/>
      <c r="K2953" s="42">
        <f t="shared" si="46"/>
        <v>1900</v>
      </c>
    </row>
    <row r="2954" spans="1:11" ht="18" customHeight="1" x14ac:dyDescent="0.25">
      <c r="A2954" s="40"/>
      <c r="B2954" s="40"/>
      <c r="C2954" s="40"/>
      <c r="D2954" s="40"/>
      <c r="E2954" s="41"/>
      <c r="F2954" s="41"/>
      <c r="G2954" s="40"/>
      <c r="H2954" s="40"/>
      <c r="I2954" s="40"/>
      <c r="J2954" s="40"/>
      <c r="K2954" s="40">
        <f t="shared" si="46"/>
        <v>1900</v>
      </c>
    </row>
    <row r="2955" spans="1:11" ht="18" customHeight="1" x14ac:dyDescent="0.25">
      <c r="A2955" s="42"/>
      <c r="B2955" s="42"/>
      <c r="C2955" s="42"/>
      <c r="D2955" s="42"/>
      <c r="E2955" s="43"/>
      <c r="F2955" s="43"/>
      <c r="G2955" s="42"/>
      <c r="H2955" s="42"/>
      <c r="I2955" s="42"/>
      <c r="J2955" s="42"/>
      <c r="K2955" s="42">
        <f t="shared" si="46"/>
        <v>1900</v>
      </c>
    </row>
    <row r="2956" spans="1:11" ht="18" customHeight="1" x14ac:dyDescent="0.25">
      <c r="A2956" s="40"/>
      <c r="B2956" s="40"/>
      <c r="C2956" s="40"/>
      <c r="D2956" s="40"/>
      <c r="E2956" s="41"/>
      <c r="F2956" s="41"/>
      <c r="G2956" s="40"/>
      <c r="H2956" s="40"/>
      <c r="I2956" s="40"/>
      <c r="J2956" s="40"/>
      <c r="K2956" s="40">
        <f t="shared" si="46"/>
        <v>1900</v>
      </c>
    </row>
    <row r="2957" spans="1:11" ht="18" customHeight="1" x14ac:dyDescent="0.25">
      <c r="A2957" s="42"/>
      <c r="B2957" s="42"/>
      <c r="C2957" s="42"/>
      <c r="D2957" s="42"/>
      <c r="E2957" s="43"/>
      <c r="F2957" s="43"/>
      <c r="G2957" s="42"/>
      <c r="H2957" s="42"/>
      <c r="I2957" s="42"/>
      <c r="J2957" s="42"/>
      <c r="K2957" s="42">
        <f t="shared" si="46"/>
        <v>1900</v>
      </c>
    </row>
    <row r="2958" spans="1:11" ht="18" customHeight="1" x14ac:dyDescent="0.25">
      <c r="A2958" s="40"/>
      <c r="B2958" s="40"/>
      <c r="C2958" s="40"/>
      <c r="D2958" s="40"/>
      <c r="E2958" s="41"/>
      <c r="F2958" s="41"/>
      <c r="G2958" s="40"/>
      <c r="H2958" s="40"/>
      <c r="I2958" s="40"/>
      <c r="J2958" s="40"/>
      <c r="K2958" s="40">
        <f t="shared" si="46"/>
        <v>1900</v>
      </c>
    </row>
    <row r="2959" spans="1:11" ht="18" customHeight="1" x14ac:dyDescent="0.25">
      <c r="A2959" s="42"/>
      <c r="B2959" s="42"/>
      <c r="C2959" s="42"/>
      <c r="D2959" s="42"/>
      <c r="E2959" s="43"/>
      <c r="F2959" s="43"/>
      <c r="G2959" s="42"/>
      <c r="H2959" s="42"/>
      <c r="I2959" s="42"/>
      <c r="J2959" s="42"/>
      <c r="K2959" s="42">
        <f t="shared" si="46"/>
        <v>1900</v>
      </c>
    </row>
    <row r="2960" spans="1:11" ht="18" customHeight="1" x14ac:dyDescent="0.25">
      <c r="A2960" s="40"/>
      <c r="B2960" s="40"/>
      <c r="C2960" s="40"/>
      <c r="D2960" s="40"/>
      <c r="E2960" s="41"/>
      <c r="F2960" s="41"/>
      <c r="G2960" s="40"/>
      <c r="H2960" s="40"/>
      <c r="I2960" s="40"/>
      <c r="J2960" s="40"/>
      <c r="K2960" s="40">
        <f t="shared" si="46"/>
        <v>1900</v>
      </c>
    </row>
    <row r="2961" spans="1:11" ht="18" customHeight="1" x14ac:dyDescent="0.25">
      <c r="A2961" s="42"/>
      <c r="B2961" s="42"/>
      <c r="C2961" s="42"/>
      <c r="D2961" s="42"/>
      <c r="E2961" s="43"/>
      <c r="F2961" s="43"/>
      <c r="G2961" s="42"/>
      <c r="H2961" s="42"/>
      <c r="I2961" s="42"/>
      <c r="J2961" s="42"/>
      <c r="K2961" s="42">
        <f t="shared" si="46"/>
        <v>1900</v>
      </c>
    </row>
    <row r="2962" spans="1:11" ht="18" customHeight="1" x14ac:dyDescent="0.25">
      <c r="A2962" s="40"/>
      <c r="B2962" s="40"/>
      <c r="C2962" s="40"/>
      <c r="D2962" s="40"/>
      <c r="E2962" s="41"/>
      <c r="F2962" s="41"/>
      <c r="G2962" s="40"/>
      <c r="H2962" s="40"/>
      <c r="I2962" s="40"/>
      <c r="J2962" s="40"/>
      <c r="K2962" s="40">
        <f t="shared" si="46"/>
        <v>1900</v>
      </c>
    </row>
    <row r="2963" spans="1:11" ht="18" customHeight="1" x14ac:dyDescent="0.25">
      <c r="A2963" s="42"/>
      <c r="B2963" s="42"/>
      <c r="C2963" s="42"/>
      <c r="D2963" s="42"/>
      <c r="E2963" s="43"/>
      <c r="F2963" s="43"/>
      <c r="G2963" s="42"/>
      <c r="H2963" s="42"/>
      <c r="I2963" s="42"/>
      <c r="J2963" s="42"/>
      <c r="K2963" s="42">
        <f t="shared" si="46"/>
        <v>1900</v>
      </c>
    </row>
    <row r="2964" spans="1:11" ht="18" customHeight="1" x14ac:dyDescent="0.25">
      <c r="A2964" s="40"/>
      <c r="B2964" s="40"/>
      <c r="C2964" s="40"/>
      <c r="D2964" s="40"/>
      <c r="E2964" s="41"/>
      <c r="F2964" s="41"/>
      <c r="G2964" s="40"/>
      <c r="H2964" s="40"/>
      <c r="I2964" s="40"/>
      <c r="J2964" s="40"/>
      <c r="K2964" s="40">
        <f t="shared" si="46"/>
        <v>1900</v>
      </c>
    </row>
    <row r="2965" spans="1:11" ht="18" customHeight="1" x14ac:dyDescent="0.25">
      <c r="A2965" s="42"/>
      <c r="B2965" s="42"/>
      <c r="C2965" s="42"/>
      <c r="D2965" s="42"/>
      <c r="E2965" s="43"/>
      <c r="F2965" s="43"/>
      <c r="G2965" s="42"/>
      <c r="H2965" s="42"/>
      <c r="I2965" s="42"/>
      <c r="J2965" s="42"/>
      <c r="K2965" s="42">
        <f t="shared" si="46"/>
        <v>1900</v>
      </c>
    </row>
    <row r="2966" spans="1:11" ht="18" customHeight="1" x14ac:dyDescent="0.25">
      <c r="A2966" s="40"/>
      <c r="B2966" s="40"/>
      <c r="C2966" s="40"/>
      <c r="D2966" s="40"/>
      <c r="E2966" s="41"/>
      <c r="F2966" s="41"/>
      <c r="G2966" s="40"/>
      <c r="H2966" s="40"/>
      <c r="I2966" s="40"/>
      <c r="J2966" s="40"/>
      <c r="K2966" s="40">
        <f t="shared" si="46"/>
        <v>1900</v>
      </c>
    </row>
    <row r="2967" spans="1:11" ht="18" customHeight="1" x14ac:dyDescent="0.25">
      <c r="A2967" s="42"/>
      <c r="B2967" s="42"/>
      <c r="C2967" s="42"/>
      <c r="D2967" s="42"/>
      <c r="E2967" s="43"/>
      <c r="F2967" s="43"/>
      <c r="G2967" s="42"/>
      <c r="H2967" s="42"/>
      <c r="I2967" s="42"/>
      <c r="J2967" s="42"/>
      <c r="K2967" s="42">
        <f t="shared" si="46"/>
        <v>1900</v>
      </c>
    </row>
    <row r="2968" spans="1:11" ht="18" customHeight="1" x14ac:dyDescent="0.25">
      <c r="A2968" s="40"/>
      <c r="B2968" s="40"/>
      <c r="C2968" s="40"/>
      <c r="D2968" s="40"/>
      <c r="E2968" s="41"/>
      <c r="F2968" s="41"/>
      <c r="G2968" s="40"/>
      <c r="H2968" s="40"/>
      <c r="I2968" s="40"/>
      <c r="J2968" s="40"/>
      <c r="K2968" s="40">
        <f t="shared" si="46"/>
        <v>1900</v>
      </c>
    </row>
    <row r="2969" spans="1:11" ht="18" customHeight="1" x14ac:dyDescent="0.25">
      <c r="A2969" s="42"/>
      <c r="B2969" s="42"/>
      <c r="C2969" s="42"/>
      <c r="D2969" s="42"/>
      <c r="E2969" s="43"/>
      <c r="F2969" s="43"/>
      <c r="G2969" s="42"/>
      <c r="H2969" s="42"/>
      <c r="I2969" s="42"/>
      <c r="J2969" s="42"/>
      <c r="K2969" s="42">
        <f t="shared" si="46"/>
        <v>1900</v>
      </c>
    </row>
    <row r="2970" spans="1:11" ht="18" customHeight="1" x14ac:dyDescent="0.25">
      <c r="A2970" s="40"/>
      <c r="B2970" s="40"/>
      <c r="C2970" s="40"/>
      <c r="D2970" s="40"/>
      <c r="E2970" s="41"/>
      <c r="F2970" s="41"/>
      <c r="G2970" s="40"/>
      <c r="H2970" s="40"/>
      <c r="I2970" s="40"/>
      <c r="J2970" s="40"/>
      <c r="K2970" s="40">
        <f t="shared" si="46"/>
        <v>1900</v>
      </c>
    </row>
    <row r="2971" spans="1:11" ht="18" customHeight="1" x14ac:dyDescent="0.25">
      <c r="A2971" s="42"/>
      <c r="B2971" s="42"/>
      <c r="C2971" s="42"/>
      <c r="D2971" s="42"/>
      <c r="E2971" s="43"/>
      <c r="F2971" s="43"/>
      <c r="G2971" s="42"/>
      <c r="H2971" s="42"/>
      <c r="I2971" s="42"/>
      <c r="J2971" s="42"/>
      <c r="K2971" s="42">
        <f t="shared" si="46"/>
        <v>1900</v>
      </c>
    </row>
    <row r="2972" spans="1:11" ht="18" customHeight="1" x14ac:dyDescent="0.25">
      <c r="A2972" s="40"/>
      <c r="B2972" s="40"/>
      <c r="C2972" s="40"/>
      <c r="D2972" s="40"/>
      <c r="E2972" s="41"/>
      <c r="F2972" s="41"/>
      <c r="G2972" s="40"/>
      <c r="H2972" s="40"/>
      <c r="I2972" s="40"/>
      <c r="J2972" s="40"/>
      <c r="K2972" s="40">
        <f t="shared" si="46"/>
        <v>1900</v>
      </c>
    </row>
    <row r="2973" spans="1:11" ht="18" customHeight="1" x14ac:dyDescent="0.25">
      <c r="A2973" s="42"/>
      <c r="B2973" s="42"/>
      <c r="C2973" s="42"/>
      <c r="D2973" s="42"/>
      <c r="E2973" s="43"/>
      <c r="F2973" s="43"/>
      <c r="G2973" s="42"/>
      <c r="H2973" s="42"/>
      <c r="I2973" s="42"/>
      <c r="J2973" s="42"/>
      <c r="K2973" s="42">
        <f t="shared" si="46"/>
        <v>1900</v>
      </c>
    </row>
    <row r="2974" spans="1:11" ht="18" customHeight="1" x14ac:dyDescent="0.25">
      <c r="A2974" s="40"/>
      <c r="B2974" s="40"/>
      <c r="C2974" s="40"/>
      <c r="D2974" s="40"/>
      <c r="E2974" s="41"/>
      <c r="F2974" s="41"/>
      <c r="G2974" s="40"/>
      <c r="H2974" s="40"/>
      <c r="I2974" s="40"/>
      <c r="J2974" s="40"/>
      <c r="K2974" s="40">
        <f t="shared" si="46"/>
        <v>1900</v>
      </c>
    </row>
    <row r="2975" spans="1:11" ht="18" customHeight="1" x14ac:dyDescent="0.25">
      <c r="A2975" s="42"/>
      <c r="B2975" s="42"/>
      <c r="C2975" s="42"/>
      <c r="D2975" s="42"/>
      <c r="E2975" s="43"/>
      <c r="F2975" s="43"/>
      <c r="G2975" s="42"/>
      <c r="H2975" s="42"/>
      <c r="I2975" s="42"/>
      <c r="J2975" s="42"/>
      <c r="K2975" s="42">
        <f t="shared" si="46"/>
        <v>1900</v>
      </c>
    </row>
    <row r="2976" spans="1:11" ht="18" customHeight="1" x14ac:dyDescent="0.25">
      <c r="A2976" s="40"/>
      <c r="B2976" s="40"/>
      <c r="C2976" s="40"/>
      <c r="D2976" s="40"/>
      <c r="E2976" s="41"/>
      <c r="F2976" s="41"/>
      <c r="G2976" s="40"/>
      <c r="H2976" s="40"/>
      <c r="I2976" s="40"/>
      <c r="J2976" s="40"/>
      <c r="K2976" s="40">
        <f t="shared" si="46"/>
        <v>1900</v>
      </c>
    </row>
    <row r="2977" spans="1:11" ht="18" customHeight="1" x14ac:dyDescent="0.25">
      <c r="A2977" s="42"/>
      <c r="B2977" s="42"/>
      <c r="C2977" s="42"/>
      <c r="D2977" s="42"/>
      <c r="E2977" s="43"/>
      <c r="F2977" s="43"/>
      <c r="G2977" s="42"/>
      <c r="H2977" s="42"/>
      <c r="I2977" s="42"/>
      <c r="J2977" s="42"/>
      <c r="K2977" s="42">
        <f t="shared" si="46"/>
        <v>1900</v>
      </c>
    </row>
    <row r="2978" spans="1:11" ht="18" customHeight="1" x14ac:dyDescent="0.25">
      <c r="A2978" s="40"/>
      <c r="B2978" s="40"/>
      <c r="C2978" s="40"/>
      <c r="D2978" s="40"/>
      <c r="E2978" s="41"/>
      <c r="F2978" s="41"/>
      <c r="G2978" s="40"/>
      <c r="H2978" s="40"/>
      <c r="I2978" s="40"/>
      <c r="J2978" s="40"/>
      <c r="K2978" s="40">
        <f t="shared" si="46"/>
        <v>1900</v>
      </c>
    </row>
    <row r="2979" spans="1:11" ht="18" customHeight="1" x14ac:dyDescent="0.25">
      <c r="A2979" s="42"/>
      <c r="B2979" s="42"/>
      <c r="C2979" s="42"/>
      <c r="D2979" s="42"/>
      <c r="E2979" s="43"/>
      <c r="F2979" s="43"/>
      <c r="G2979" s="42"/>
      <c r="H2979" s="42"/>
      <c r="I2979" s="42"/>
      <c r="J2979" s="42"/>
      <c r="K2979" s="42">
        <f t="shared" si="46"/>
        <v>1900</v>
      </c>
    </row>
    <row r="2980" spans="1:11" ht="18" customHeight="1" x14ac:dyDescent="0.25">
      <c r="A2980" s="40"/>
      <c r="B2980" s="40"/>
      <c r="C2980" s="40"/>
      <c r="D2980" s="40"/>
      <c r="E2980" s="41"/>
      <c r="F2980" s="41"/>
      <c r="G2980" s="40"/>
      <c r="H2980" s="40"/>
      <c r="I2980" s="40"/>
      <c r="J2980" s="40"/>
      <c r="K2980" s="40">
        <f t="shared" si="46"/>
        <v>1900</v>
      </c>
    </row>
    <row r="2981" spans="1:11" ht="18" customHeight="1" x14ac:dyDescent="0.25">
      <c r="A2981" s="42"/>
      <c r="B2981" s="42"/>
      <c r="C2981" s="42"/>
      <c r="D2981" s="42"/>
      <c r="E2981" s="43"/>
      <c r="F2981" s="43"/>
      <c r="G2981" s="42"/>
      <c r="H2981" s="42"/>
      <c r="I2981" s="42"/>
      <c r="J2981" s="42"/>
      <c r="K2981" s="42">
        <f t="shared" si="46"/>
        <v>1900</v>
      </c>
    </row>
    <row r="2982" spans="1:11" ht="18" customHeight="1" x14ac:dyDescent="0.25">
      <c r="A2982" s="40"/>
      <c r="B2982" s="40"/>
      <c r="C2982" s="40"/>
      <c r="D2982" s="40"/>
      <c r="E2982" s="41"/>
      <c r="F2982" s="41"/>
      <c r="G2982" s="40"/>
      <c r="H2982" s="40"/>
      <c r="I2982" s="40"/>
      <c r="J2982" s="40"/>
      <c r="K2982" s="40">
        <f t="shared" si="46"/>
        <v>1900</v>
      </c>
    </row>
    <row r="2983" spans="1:11" ht="18" customHeight="1" x14ac:dyDescent="0.25">
      <c r="A2983" s="42"/>
      <c r="B2983" s="42"/>
      <c r="C2983" s="42"/>
      <c r="D2983" s="42"/>
      <c r="E2983" s="43"/>
      <c r="F2983" s="43"/>
      <c r="G2983" s="42"/>
      <c r="H2983" s="42"/>
      <c r="I2983" s="42"/>
      <c r="J2983" s="42"/>
      <c r="K2983" s="42">
        <f t="shared" si="46"/>
        <v>1900</v>
      </c>
    </row>
    <row r="2984" spans="1:11" ht="18" customHeight="1" x14ac:dyDescent="0.25">
      <c r="A2984" s="40"/>
      <c r="B2984" s="40"/>
      <c r="C2984" s="40"/>
      <c r="D2984" s="40"/>
      <c r="E2984" s="41"/>
      <c r="F2984" s="41"/>
      <c r="G2984" s="40"/>
      <c r="H2984" s="40"/>
      <c r="I2984" s="40"/>
      <c r="J2984" s="40"/>
      <c r="K2984" s="40">
        <f t="shared" si="46"/>
        <v>1900</v>
      </c>
    </row>
    <row r="2985" spans="1:11" ht="18" customHeight="1" x14ac:dyDescent="0.25">
      <c r="A2985" s="42"/>
      <c r="B2985" s="42"/>
      <c r="C2985" s="42"/>
      <c r="D2985" s="42"/>
      <c r="E2985" s="43"/>
      <c r="F2985" s="43"/>
      <c r="G2985" s="42"/>
      <c r="H2985" s="42"/>
      <c r="I2985" s="42"/>
      <c r="J2985" s="42"/>
      <c r="K2985" s="42">
        <f t="shared" si="46"/>
        <v>1900</v>
      </c>
    </row>
    <row r="2986" spans="1:11" ht="18" customHeight="1" x14ac:dyDescent="0.25">
      <c r="A2986" s="40"/>
      <c r="B2986" s="40"/>
      <c r="C2986" s="40"/>
      <c r="D2986" s="40"/>
      <c r="E2986" s="41"/>
      <c r="F2986" s="41"/>
      <c r="G2986" s="40"/>
      <c r="H2986" s="40"/>
      <c r="I2986" s="40"/>
      <c r="J2986" s="40"/>
      <c r="K2986" s="40">
        <f t="shared" si="46"/>
        <v>1900</v>
      </c>
    </row>
    <row r="2987" spans="1:11" ht="18" customHeight="1" x14ac:dyDescent="0.25">
      <c r="A2987" s="42"/>
      <c r="B2987" s="42"/>
      <c r="C2987" s="42"/>
      <c r="D2987" s="42"/>
      <c r="E2987" s="43"/>
      <c r="F2987" s="43"/>
      <c r="G2987" s="42"/>
      <c r="H2987" s="42"/>
      <c r="I2987" s="42"/>
      <c r="J2987" s="42"/>
      <c r="K2987" s="42">
        <f t="shared" si="46"/>
        <v>1900</v>
      </c>
    </row>
    <row r="2988" spans="1:11" ht="18" customHeight="1" x14ac:dyDescent="0.25">
      <c r="A2988" s="40"/>
      <c r="B2988" s="40"/>
      <c r="C2988" s="40"/>
      <c r="D2988" s="40"/>
      <c r="E2988" s="41"/>
      <c r="F2988" s="41"/>
      <c r="G2988" s="40"/>
      <c r="H2988" s="40"/>
      <c r="I2988" s="40"/>
      <c r="J2988" s="40"/>
      <c r="K2988" s="40">
        <f t="shared" si="46"/>
        <v>1900</v>
      </c>
    </row>
    <row r="2989" spans="1:11" ht="18" customHeight="1" x14ac:dyDescent="0.25">
      <c r="A2989" s="42"/>
      <c r="B2989" s="42"/>
      <c r="C2989" s="42"/>
      <c r="D2989" s="42"/>
      <c r="E2989" s="43"/>
      <c r="F2989" s="43"/>
      <c r="G2989" s="42"/>
      <c r="H2989" s="42"/>
      <c r="I2989" s="42"/>
      <c r="J2989" s="42"/>
      <c r="K2989" s="42">
        <f t="shared" si="46"/>
        <v>1900</v>
      </c>
    </row>
    <row r="2990" spans="1:11" ht="18" customHeight="1" x14ac:dyDescent="0.25">
      <c r="A2990" s="40"/>
      <c r="B2990" s="40"/>
      <c r="C2990" s="40"/>
      <c r="D2990" s="40"/>
      <c r="E2990" s="41"/>
      <c r="F2990" s="41"/>
      <c r="G2990" s="40"/>
      <c r="H2990" s="40"/>
      <c r="I2990" s="40"/>
      <c r="J2990" s="40"/>
      <c r="K2990" s="40">
        <f t="shared" si="46"/>
        <v>1900</v>
      </c>
    </row>
    <row r="2991" spans="1:11" ht="18" customHeight="1" x14ac:dyDescent="0.25">
      <c r="A2991" s="42"/>
      <c r="B2991" s="42"/>
      <c r="C2991" s="42"/>
      <c r="D2991" s="42"/>
      <c r="E2991" s="43"/>
      <c r="F2991" s="43"/>
      <c r="G2991" s="42"/>
      <c r="H2991" s="42"/>
      <c r="I2991" s="42"/>
      <c r="J2991" s="42"/>
      <c r="K2991" s="42">
        <f t="shared" si="46"/>
        <v>1900</v>
      </c>
    </row>
    <row r="2992" spans="1:11" ht="18" customHeight="1" x14ac:dyDescent="0.25">
      <c r="A2992" s="40"/>
      <c r="B2992" s="40"/>
      <c r="C2992" s="40"/>
      <c r="D2992" s="40"/>
      <c r="E2992" s="41"/>
      <c r="F2992" s="41"/>
      <c r="G2992" s="40"/>
      <c r="H2992" s="40"/>
      <c r="I2992" s="40"/>
      <c r="J2992" s="40"/>
      <c r="K2992" s="40">
        <f t="shared" si="46"/>
        <v>1900</v>
      </c>
    </row>
    <row r="2993" spans="1:11" ht="18" customHeight="1" x14ac:dyDescent="0.25">
      <c r="A2993" s="42"/>
      <c r="B2993" s="42"/>
      <c r="C2993" s="42"/>
      <c r="D2993" s="42"/>
      <c r="E2993" s="43"/>
      <c r="F2993" s="43"/>
      <c r="G2993" s="42"/>
      <c r="H2993" s="42"/>
      <c r="I2993" s="42"/>
      <c r="J2993" s="42"/>
      <c r="K2993" s="42">
        <f t="shared" si="46"/>
        <v>1900</v>
      </c>
    </row>
    <row r="2994" spans="1:11" ht="18" customHeight="1" x14ac:dyDescent="0.25">
      <c r="A2994" s="40"/>
      <c r="B2994" s="40"/>
      <c r="C2994" s="40"/>
      <c r="D2994" s="40"/>
      <c r="E2994" s="41"/>
      <c r="F2994" s="41"/>
      <c r="G2994" s="40"/>
      <c r="H2994" s="40"/>
      <c r="I2994" s="40"/>
      <c r="J2994" s="40"/>
      <c r="K2994" s="40">
        <f t="shared" si="46"/>
        <v>1900</v>
      </c>
    </row>
    <row r="2995" spans="1:11" ht="18" customHeight="1" x14ac:dyDescent="0.25">
      <c r="A2995" s="42"/>
      <c r="B2995" s="42"/>
      <c r="C2995" s="42"/>
      <c r="D2995" s="42"/>
      <c r="E2995" s="43"/>
      <c r="F2995" s="43"/>
      <c r="G2995" s="42"/>
      <c r="H2995" s="42"/>
      <c r="I2995" s="42"/>
      <c r="J2995" s="42"/>
      <c r="K2995" s="42">
        <f t="shared" si="46"/>
        <v>1900</v>
      </c>
    </row>
    <row r="2996" spans="1:11" ht="18" customHeight="1" x14ac:dyDescent="0.25">
      <c r="A2996" s="40"/>
      <c r="B2996" s="40"/>
      <c r="C2996" s="40"/>
      <c r="D2996" s="40"/>
      <c r="E2996" s="41"/>
      <c r="F2996" s="41"/>
      <c r="G2996" s="40"/>
      <c r="H2996" s="40"/>
      <c r="I2996" s="40"/>
      <c r="J2996" s="40"/>
      <c r="K2996" s="40">
        <f t="shared" si="46"/>
        <v>1900</v>
      </c>
    </row>
    <row r="2997" spans="1:11" ht="18" customHeight="1" x14ac:dyDescent="0.25">
      <c r="A2997" s="42"/>
      <c r="B2997" s="42"/>
      <c r="C2997" s="42"/>
      <c r="D2997" s="42"/>
      <c r="E2997" s="43"/>
      <c r="F2997" s="43"/>
      <c r="G2997" s="42"/>
      <c r="H2997" s="42"/>
      <c r="I2997" s="42"/>
      <c r="J2997" s="42"/>
      <c r="K2997" s="42">
        <f t="shared" si="46"/>
        <v>1900</v>
      </c>
    </row>
    <row r="2998" spans="1:11" ht="18" customHeight="1" x14ac:dyDescent="0.25">
      <c r="A2998" s="40"/>
      <c r="B2998" s="40"/>
      <c r="C2998" s="40"/>
      <c r="D2998" s="40"/>
      <c r="E2998" s="41"/>
      <c r="F2998" s="41"/>
      <c r="G2998" s="40"/>
      <c r="H2998" s="40"/>
      <c r="I2998" s="40"/>
      <c r="J2998" s="40"/>
      <c r="K2998" s="40">
        <f t="shared" si="46"/>
        <v>1900</v>
      </c>
    </row>
    <row r="2999" spans="1:11" ht="18" customHeight="1" x14ac:dyDescent="0.25">
      <c r="A2999" s="42"/>
      <c r="B2999" s="42"/>
      <c r="C2999" s="42"/>
      <c r="D2999" s="42"/>
      <c r="E2999" s="43"/>
      <c r="F2999" s="43"/>
      <c r="G2999" s="42"/>
      <c r="H2999" s="42"/>
      <c r="I2999" s="42"/>
      <c r="J2999" s="42"/>
      <c r="K2999" s="42">
        <f t="shared" si="46"/>
        <v>1900</v>
      </c>
    </row>
    <row r="3000" spans="1:11" ht="18" customHeight="1" x14ac:dyDescent="0.25">
      <c r="A3000" s="40"/>
      <c r="B3000" s="40"/>
      <c r="C3000" s="40"/>
      <c r="D3000" s="40"/>
      <c r="E3000" s="41"/>
      <c r="F3000" s="41"/>
      <c r="G3000" s="40"/>
      <c r="H3000" s="40"/>
      <c r="I3000" s="40"/>
      <c r="J3000" s="40"/>
      <c r="K3000" s="40">
        <f t="shared" si="46"/>
        <v>1900</v>
      </c>
    </row>
    <row r="3001" spans="1:11" ht="18" customHeight="1" x14ac:dyDescent="0.25">
      <c r="A3001" s="42"/>
      <c r="B3001" s="42"/>
      <c r="C3001" s="42"/>
      <c r="D3001" s="42"/>
      <c r="E3001" s="43"/>
      <c r="F3001" s="43"/>
      <c r="G3001" s="42"/>
      <c r="H3001" s="42"/>
      <c r="I3001" s="42"/>
      <c r="J3001" s="42"/>
      <c r="K3001" s="42">
        <f t="shared" si="46"/>
        <v>1900</v>
      </c>
    </row>
    <row r="3002" spans="1:11" ht="18" customHeight="1" x14ac:dyDescent="0.25">
      <c r="A3002" s="40"/>
      <c r="B3002" s="40"/>
      <c r="C3002" s="40"/>
      <c r="D3002" s="40"/>
      <c r="E3002" s="41"/>
      <c r="F3002" s="41"/>
      <c r="G3002" s="40"/>
      <c r="H3002" s="40"/>
      <c r="I3002" s="40"/>
      <c r="J3002" s="40"/>
      <c r="K3002" s="40">
        <f t="shared" si="46"/>
        <v>1900</v>
      </c>
    </row>
    <row r="3003" spans="1:11" ht="18" customHeight="1" x14ac:dyDescent="0.25">
      <c r="A3003" s="42"/>
      <c r="B3003" s="42"/>
      <c r="C3003" s="42"/>
      <c r="D3003" s="42"/>
      <c r="E3003" s="43"/>
      <c r="F3003" s="43"/>
      <c r="G3003" s="42"/>
      <c r="H3003" s="42"/>
      <c r="I3003" s="42"/>
      <c r="J3003" s="42"/>
      <c r="K3003" s="42">
        <f t="shared" si="46"/>
        <v>1900</v>
      </c>
    </row>
    <row r="3004" spans="1:11" ht="18" customHeight="1" x14ac:dyDescent="0.25">
      <c r="A3004" s="40"/>
      <c r="B3004" s="40"/>
      <c r="C3004" s="40"/>
      <c r="D3004" s="40"/>
      <c r="E3004" s="41"/>
      <c r="F3004" s="41"/>
      <c r="G3004" s="40"/>
      <c r="H3004" s="40"/>
      <c r="I3004" s="40"/>
      <c r="J3004" s="40"/>
      <c r="K3004" s="40">
        <f t="shared" si="46"/>
        <v>1900</v>
      </c>
    </row>
    <row r="3005" spans="1:11" ht="18" customHeight="1" x14ac:dyDescent="0.25">
      <c r="A3005" s="42"/>
      <c r="B3005" s="42"/>
      <c r="C3005" s="42"/>
      <c r="D3005" s="42"/>
      <c r="E3005" s="43"/>
      <c r="F3005" s="43"/>
      <c r="G3005" s="42"/>
      <c r="H3005" s="42"/>
      <c r="I3005" s="42"/>
      <c r="J3005" s="42"/>
      <c r="K3005" s="42">
        <f t="shared" si="46"/>
        <v>1900</v>
      </c>
    </row>
    <row r="3006" spans="1:11" ht="18" customHeight="1" x14ac:dyDescent="0.25">
      <c r="A3006" s="40"/>
      <c r="B3006" s="40"/>
      <c r="C3006" s="40"/>
      <c r="D3006" s="40"/>
      <c r="E3006" s="41"/>
      <c r="F3006" s="41"/>
      <c r="G3006" s="40"/>
      <c r="H3006" s="40"/>
      <c r="I3006" s="40"/>
      <c r="J3006" s="40"/>
      <c r="K3006" s="40">
        <f t="shared" si="46"/>
        <v>1900</v>
      </c>
    </row>
    <row r="3007" spans="1:11" ht="18" customHeight="1" x14ac:dyDescent="0.25">
      <c r="A3007" s="42"/>
      <c r="B3007" s="42"/>
      <c r="C3007" s="42"/>
      <c r="D3007" s="42"/>
      <c r="E3007" s="43"/>
      <c r="F3007" s="43"/>
      <c r="G3007" s="42"/>
      <c r="H3007" s="42"/>
      <c r="I3007" s="42"/>
      <c r="J3007" s="42"/>
      <c r="K3007" s="42">
        <f t="shared" si="46"/>
        <v>1900</v>
      </c>
    </row>
    <row r="3008" spans="1:11" ht="18" customHeight="1" x14ac:dyDescent="0.25">
      <c r="A3008" s="40"/>
      <c r="B3008" s="40"/>
      <c r="C3008" s="40"/>
      <c r="D3008" s="40"/>
      <c r="E3008" s="41"/>
      <c r="F3008" s="41"/>
      <c r="G3008" s="40"/>
      <c r="H3008" s="40"/>
      <c r="I3008" s="40"/>
      <c r="J3008" s="40"/>
      <c r="K3008" s="40">
        <f t="shared" si="46"/>
        <v>1900</v>
      </c>
    </row>
    <row r="3009" spans="1:11" ht="18" customHeight="1" x14ac:dyDescent="0.25">
      <c r="A3009" s="42"/>
      <c r="B3009" s="42"/>
      <c r="C3009" s="42"/>
      <c r="D3009" s="42"/>
      <c r="E3009" s="43"/>
      <c r="F3009" s="43"/>
      <c r="G3009" s="42"/>
      <c r="H3009" s="42"/>
      <c r="I3009" s="42"/>
      <c r="J3009" s="42"/>
      <c r="K3009" s="42">
        <f t="shared" si="46"/>
        <v>1900</v>
      </c>
    </row>
    <row r="3010" spans="1:11" ht="18" customHeight="1" x14ac:dyDescent="0.25">
      <c r="A3010" s="40"/>
      <c r="B3010" s="40"/>
      <c r="C3010" s="40"/>
      <c r="D3010" s="40"/>
      <c r="E3010" s="41"/>
      <c r="F3010" s="41"/>
      <c r="G3010" s="40"/>
      <c r="H3010" s="40"/>
      <c r="I3010" s="40"/>
      <c r="J3010" s="40"/>
      <c r="K3010" s="40">
        <f t="shared" si="46"/>
        <v>1900</v>
      </c>
    </row>
    <row r="3011" spans="1:11" ht="18" customHeight="1" x14ac:dyDescent="0.25">
      <c r="A3011" s="42"/>
      <c r="B3011" s="42"/>
      <c r="C3011" s="42"/>
      <c r="D3011" s="42"/>
      <c r="E3011" s="43"/>
      <c r="F3011" s="43"/>
      <c r="G3011" s="42"/>
      <c r="H3011" s="42"/>
      <c r="I3011" s="42"/>
      <c r="J3011" s="42"/>
      <c r="K3011" s="42">
        <f t="shared" si="46"/>
        <v>1900</v>
      </c>
    </row>
    <row r="3012" spans="1:11" ht="18" customHeight="1" x14ac:dyDescent="0.25">
      <c r="A3012" s="40"/>
      <c r="B3012" s="40"/>
      <c r="C3012" s="40"/>
      <c r="D3012" s="40"/>
      <c r="E3012" s="41"/>
      <c r="F3012" s="41"/>
      <c r="G3012" s="40"/>
      <c r="H3012" s="40"/>
      <c r="I3012" s="40"/>
      <c r="J3012" s="40"/>
      <c r="K3012" s="40">
        <f t="shared" ref="K3012:K3075" si="47">IFERROR(YEAR(D3012),"")</f>
        <v>1900</v>
      </c>
    </row>
    <row r="3013" spans="1:11" ht="18" customHeight="1" x14ac:dyDescent="0.25">
      <c r="A3013" s="42"/>
      <c r="B3013" s="42"/>
      <c r="C3013" s="42"/>
      <c r="D3013" s="42"/>
      <c r="E3013" s="43"/>
      <c r="F3013" s="43"/>
      <c r="G3013" s="42"/>
      <c r="H3013" s="42"/>
      <c r="I3013" s="42"/>
      <c r="J3013" s="42"/>
      <c r="K3013" s="42">
        <f t="shared" si="47"/>
        <v>1900</v>
      </c>
    </row>
    <row r="3014" spans="1:11" ht="18" customHeight="1" x14ac:dyDescent="0.25">
      <c r="A3014" s="40"/>
      <c r="B3014" s="40"/>
      <c r="C3014" s="40"/>
      <c r="D3014" s="40"/>
      <c r="E3014" s="41"/>
      <c r="F3014" s="41"/>
      <c r="G3014" s="40"/>
      <c r="H3014" s="40"/>
      <c r="I3014" s="40"/>
      <c r="J3014" s="40"/>
      <c r="K3014" s="40">
        <f t="shared" si="47"/>
        <v>1900</v>
      </c>
    </row>
    <row r="3015" spans="1:11" ht="18" customHeight="1" x14ac:dyDescent="0.25">
      <c r="A3015" s="42"/>
      <c r="B3015" s="42"/>
      <c r="C3015" s="42"/>
      <c r="D3015" s="42"/>
      <c r="E3015" s="43"/>
      <c r="F3015" s="43"/>
      <c r="G3015" s="42"/>
      <c r="H3015" s="42"/>
      <c r="I3015" s="42"/>
      <c r="J3015" s="42"/>
      <c r="K3015" s="42">
        <f t="shared" si="47"/>
        <v>1900</v>
      </c>
    </row>
    <row r="3016" spans="1:11" ht="18" customHeight="1" x14ac:dyDescent="0.25">
      <c r="A3016" s="40"/>
      <c r="B3016" s="40"/>
      <c r="C3016" s="40"/>
      <c r="D3016" s="40"/>
      <c r="E3016" s="41"/>
      <c r="F3016" s="41"/>
      <c r="G3016" s="40"/>
      <c r="H3016" s="40"/>
      <c r="I3016" s="40"/>
      <c r="J3016" s="40"/>
      <c r="K3016" s="40">
        <f t="shared" si="47"/>
        <v>1900</v>
      </c>
    </row>
    <row r="3017" spans="1:11" ht="18" customHeight="1" x14ac:dyDescent="0.25">
      <c r="A3017" s="42"/>
      <c r="B3017" s="42"/>
      <c r="C3017" s="42"/>
      <c r="D3017" s="42"/>
      <c r="E3017" s="43"/>
      <c r="F3017" s="43"/>
      <c r="G3017" s="42"/>
      <c r="H3017" s="42"/>
      <c r="I3017" s="42"/>
      <c r="J3017" s="42"/>
      <c r="K3017" s="42">
        <f t="shared" si="47"/>
        <v>1900</v>
      </c>
    </row>
    <row r="3018" spans="1:11" ht="18" customHeight="1" x14ac:dyDescent="0.25">
      <c r="A3018" s="40"/>
      <c r="B3018" s="40"/>
      <c r="C3018" s="40"/>
      <c r="D3018" s="40"/>
      <c r="E3018" s="41"/>
      <c r="F3018" s="41"/>
      <c r="G3018" s="40"/>
      <c r="H3018" s="40"/>
      <c r="I3018" s="40"/>
      <c r="J3018" s="40"/>
      <c r="K3018" s="40">
        <f t="shared" si="47"/>
        <v>1900</v>
      </c>
    </row>
    <row r="3019" spans="1:11" ht="18" customHeight="1" x14ac:dyDescent="0.25">
      <c r="A3019" s="42"/>
      <c r="B3019" s="42"/>
      <c r="C3019" s="42"/>
      <c r="D3019" s="42"/>
      <c r="E3019" s="43"/>
      <c r="F3019" s="43"/>
      <c r="G3019" s="42"/>
      <c r="H3019" s="42"/>
      <c r="I3019" s="42"/>
      <c r="J3019" s="42"/>
      <c r="K3019" s="42">
        <f t="shared" si="47"/>
        <v>1900</v>
      </c>
    </row>
    <row r="3020" spans="1:11" ht="18" customHeight="1" x14ac:dyDescent="0.25">
      <c r="A3020" s="40"/>
      <c r="B3020" s="40"/>
      <c r="C3020" s="40"/>
      <c r="D3020" s="40"/>
      <c r="E3020" s="41"/>
      <c r="F3020" s="41"/>
      <c r="G3020" s="40"/>
      <c r="H3020" s="40"/>
      <c r="I3020" s="40"/>
      <c r="J3020" s="40"/>
      <c r="K3020" s="40">
        <f t="shared" si="47"/>
        <v>1900</v>
      </c>
    </row>
    <row r="3021" spans="1:11" ht="18" customHeight="1" x14ac:dyDescent="0.25">
      <c r="A3021" s="42"/>
      <c r="B3021" s="42"/>
      <c r="C3021" s="42"/>
      <c r="D3021" s="42"/>
      <c r="E3021" s="43"/>
      <c r="F3021" s="43"/>
      <c r="G3021" s="42"/>
      <c r="H3021" s="42"/>
      <c r="I3021" s="42"/>
      <c r="J3021" s="42"/>
      <c r="K3021" s="42">
        <f t="shared" si="47"/>
        <v>1900</v>
      </c>
    </row>
    <row r="3022" spans="1:11" ht="18" customHeight="1" x14ac:dyDescent="0.25">
      <c r="A3022" s="40"/>
      <c r="B3022" s="40"/>
      <c r="C3022" s="40"/>
      <c r="D3022" s="40"/>
      <c r="E3022" s="41"/>
      <c r="F3022" s="41"/>
      <c r="G3022" s="40"/>
      <c r="H3022" s="40"/>
      <c r="I3022" s="40"/>
      <c r="J3022" s="40"/>
      <c r="K3022" s="40">
        <f t="shared" si="47"/>
        <v>1900</v>
      </c>
    </row>
    <row r="3023" spans="1:11" ht="18" customHeight="1" x14ac:dyDescent="0.25">
      <c r="A3023" s="42"/>
      <c r="B3023" s="42"/>
      <c r="C3023" s="42"/>
      <c r="D3023" s="42"/>
      <c r="E3023" s="43"/>
      <c r="F3023" s="43"/>
      <c r="G3023" s="42"/>
      <c r="H3023" s="42"/>
      <c r="I3023" s="42"/>
      <c r="J3023" s="42"/>
      <c r="K3023" s="42">
        <f t="shared" si="47"/>
        <v>1900</v>
      </c>
    </row>
    <row r="3024" spans="1:11" ht="18" customHeight="1" x14ac:dyDescent="0.25">
      <c r="A3024" s="40"/>
      <c r="B3024" s="40"/>
      <c r="C3024" s="40"/>
      <c r="D3024" s="40"/>
      <c r="E3024" s="41"/>
      <c r="F3024" s="41"/>
      <c r="G3024" s="40"/>
      <c r="H3024" s="40"/>
      <c r="I3024" s="40"/>
      <c r="J3024" s="40"/>
      <c r="K3024" s="40">
        <f t="shared" si="47"/>
        <v>1900</v>
      </c>
    </row>
    <row r="3025" spans="1:11" ht="18" customHeight="1" x14ac:dyDescent="0.25">
      <c r="A3025" s="42"/>
      <c r="B3025" s="42"/>
      <c r="C3025" s="42"/>
      <c r="D3025" s="42"/>
      <c r="E3025" s="43"/>
      <c r="F3025" s="43"/>
      <c r="G3025" s="42"/>
      <c r="H3025" s="42"/>
      <c r="I3025" s="42"/>
      <c r="J3025" s="42"/>
      <c r="K3025" s="42">
        <f t="shared" si="47"/>
        <v>1900</v>
      </c>
    </row>
    <row r="3026" spans="1:11" ht="18" customHeight="1" x14ac:dyDescent="0.25">
      <c r="A3026" s="40"/>
      <c r="B3026" s="40"/>
      <c r="C3026" s="40"/>
      <c r="D3026" s="40"/>
      <c r="E3026" s="41"/>
      <c r="F3026" s="41"/>
      <c r="G3026" s="40"/>
      <c r="H3026" s="40"/>
      <c r="I3026" s="40"/>
      <c r="J3026" s="40"/>
      <c r="K3026" s="40">
        <f t="shared" si="47"/>
        <v>1900</v>
      </c>
    </row>
    <row r="3027" spans="1:11" ht="18" customHeight="1" x14ac:dyDescent="0.25">
      <c r="A3027" s="42"/>
      <c r="B3027" s="42"/>
      <c r="C3027" s="42"/>
      <c r="D3027" s="42"/>
      <c r="E3027" s="43"/>
      <c r="F3027" s="43"/>
      <c r="G3027" s="42"/>
      <c r="H3027" s="42"/>
      <c r="I3027" s="42"/>
      <c r="J3027" s="42"/>
      <c r="K3027" s="42">
        <f t="shared" si="47"/>
        <v>1900</v>
      </c>
    </row>
    <row r="3028" spans="1:11" ht="18" customHeight="1" x14ac:dyDescent="0.25">
      <c r="A3028" s="40"/>
      <c r="B3028" s="40"/>
      <c r="C3028" s="40"/>
      <c r="D3028" s="40"/>
      <c r="E3028" s="41"/>
      <c r="F3028" s="41"/>
      <c r="G3028" s="40"/>
      <c r="H3028" s="40"/>
      <c r="I3028" s="40"/>
      <c r="J3028" s="40"/>
      <c r="K3028" s="40">
        <f t="shared" si="47"/>
        <v>1900</v>
      </c>
    </row>
    <row r="3029" spans="1:11" ht="18" customHeight="1" x14ac:dyDescent="0.25">
      <c r="A3029" s="42"/>
      <c r="B3029" s="42"/>
      <c r="C3029" s="42"/>
      <c r="D3029" s="42"/>
      <c r="E3029" s="43"/>
      <c r="F3029" s="43"/>
      <c r="G3029" s="42"/>
      <c r="H3029" s="42"/>
      <c r="I3029" s="42"/>
      <c r="J3029" s="42"/>
      <c r="K3029" s="42">
        <f t="shared" si="47"/>
        <v>1900</v>
      </c>
    </row>
    <row r="3030" spans="1:11" ht="18" customHeight="1" x14ac:dyDescent="0.25">
      <c r="A3030" s="40"/>
      <c r="B3030" s="40"/>
      <c r="C3030" s="40"/>
      <c r="D3030" s="40"/>
      <c r="E3030" s="41"/>
      <c r="F3030" s="41"/>
      <c r="G3030" s="40"/>
      <c r="H3030" s="40"/>
      <c r="I3030" s="40"/>
      <c r="J3030" s="40"/>
      <c r="K3030" s="40">
        <f t="shared" si="47"/>
        <v>1900</v>
      </c>
    </row>
    <row r="3031" spans="1:11" ht="18" customHeight="1" x14ac:dyDescent="0.25">
      <c r="A3031" s="42"/>
      <c r="B3031" s="42"/>
      <c r="C3031" s="42"/>
      <c r="D3031" s="42"/>
      <c r="E3031" s="43"/>
      <c r="F3031" s="43"/>
      <c r="G3031" s="42"/>
      <c r="H3031" s="42"/>
      <c r="I3031" s="42"/>
      <c r="J3031" s="42"/>
      <c r="K3031" s="42">
        <f t="shared" si="47"/>
        <v>1900</v>
      </c>
    </row>
    <row r="3032" spans="1:11" ht="18" customHeight="1" x14ac:dyDescent="0.25">
      <c r="A3032" s="40"/>
      <c r="B3032" s="40"/>
      <c r="C3032" s="40"/>
      <c r="D3032" s="40"/>
      <c r="E3032" s="41"/>
      <c r="F3032" s="41"/>
      <c r="G3032" s="40"/>
      <c r="H3032" s="40"/>
      <c r="I3032" s="40"/>
      <c r="J3032" s="40"/>
      <c r="K3032" s="40">
        <f t="shared" si="47"/>
        <v>1900</v>
      </c>
    </row>
    <row r="3033" spans="1:11" ht="18" customHeight="1" x14ac:dyDescent="0.25">
      <c r="A3033" s="42"/>
      <c r="B3033" s="42"/>
      <c r="C3033" s="42"/>
      <c r="D3033" s="42"/>
      <c r="E3033" s="43"/>
      <c r="F3033" s="43"/>
      <c r="G3033" s="42"/>
      <c r="H3033" s="42"/>
      <c r="I3033" s="42"/>
      <c r="J3033" s="42"/>
      <c r="K3033" s="42">
        <f t="shared" si="47"/>
        <v>1900</v>
      </c>
    </row>
    <row r="3034" spans="1:11" ht="18" customHeight="1" x14ac:dyDescent="0.25">
      <c r="A3034" s="40"/>
      <c r="B3034" s="40"/>
      <c r="C3034" s="40"/>
      <c r="D3034" s="40"/>
      <c r="E3034" s="41"/>
      <c r="F3034" s="41"/>
      <c r="G3034" s="40"/>
      <c r="H3034" s="40"/>
      <c r="I3034" s="40"/>
      <c r="J3034" s="40"/>
      <c r="K3034" s="40">
        <f t="shared" si="47"/>
        <v>1900</v>
      </c>
    </row>
    <row r="3035" spans="1:11" ht="18" customHeight="1" x14ac:dyDescent="0.25">
      <c r="A3035" s="42"/>
      <c r="B3035" s="42"/>
      <c r="C3035" s="42"/>
      <c r="D3035" s="42"/>
      <c r="E3035" s="43"/>
      <c r="F3035" s="43"/>
      <c r="G3035" s="42"/>
      <c r="H3035" s="42"/>
      <c r="I3035" s="42"/>
      <c r="J3035" s="42"/>
      <c r="K3035" s="42">
        <f t="shared" si="47"/>
        <v>1900</v>
      </c>
    </row>
    <row r="3036" spans="1:11" ht="18" customHeight="1" x14ac:dyDescent="0.25">
      <c r="A3036" s="40"/>
      <c r="B3036" s="40"/>
      <c r="C3036" s="40"/>
      <c r="D3036" s="40"/>
      <c r="E3036" s="41"/>
      <c r="F3036" s="41"/>
      <c r="G3036" s="40"/>
      <c r="H3036" s="40"/>
      <c r="I3036" s="40"/>
      <c r="J3036" s="40"/>
      <c r="K3036" s="40">
        <f t="shared" si="47"/>
        <v>1900</v>
      </c>
    </row>
    <row r="3037" spans="1:11" ht="18" customHeight="1" x14ac:dyDescent="0.25">
      <c r="A3037" s="42"/>
      <c r="B3037" s="42"/>
      <c r="C3037" s="42"/>
      <c r="D3037" s="42"/>
      <c r="E3037" s="43"/>
      <c r="F3037" s="43"/>
      <c r="G3037" s="42"/>
      <c r="H3037" s="42"/>
      <c r="I3037" s="42"/>
      <c r="J3037" s="42"/>
      <c r="K3037" s="42">
        <f t="shared" si="47"/>
        <v>1900</v>
      </c>
    </row>
    <row r="3038" spans="1:11" ht="18" customHeight="1" x14ac:dyDescent="0.25">
      <c r="A3038" s="40"/>
      <c r="B3038" s="40"/>
      <c r="C3038" s="40"/>
      <c r="D3038" s="40"/>
      <c r="E3038" s="41"/>
      <c r="F3038" s="41"/>
      <c r="G3038" s="40"/>
      <c r="H3038" s="40"/>
      <c r="I3038" s="40"/>
      <c r="J3038" s="40"/>
      <c r="K3038" s="40">
        <f t="shared" si="47"/>
        <v>1900</v>
      </c>
    </row>
    <row r="3039" spans="1:11" ht="18" customHeight="1" x14ac:dyDescent="0.25">
      <c r="A3039" s="42"/>
      <c r="B3039" s="42"/>
      <c r="C3039" s="42"/>
      <c r="D3039" s="42"/>
      <c r="E3039" s="43"/>
      <c r="F3039" s="43"/>
      <c r="G3039" s="42"/>
      <c r="H3039" s="42"/>
      <c r="I3039" s="42"/>
      <c r="J3039" s="42"/>
      <c r="K3039" s="42">
        <f t="shared" si="47"/>
        <v>1900</v>
      </c>
    </row>
    <row r="3040" spans="1:11" ht="18" customHeight="1" x14ac:dyDescent="0.25">
      <c r="A3040" s="40"/>
      <c r="B3040" s="40"/>
      <c r="C3040" s="40"/>
      <c r="D3040" s="40"/>
      <c r="E3040" s="41"/>
      <c r="F3040" s="41"/>
      <c r="G3040" s="40"/>
      <c r="H3040" s="40"/>
      <c r="I3040" s="40"/>
      <c r="J3040" s="40"/>
      <c r="K3040" s="40">
        <f t="shared" si="47"/>
        <v>1900</v>
      </c>
    </row>
    <row r="3041" spans="1:11" ht="18" customHeight="1" x14ac:dyDescent="0.25">
      <c r="A3041" s="42"/>
      <c r="B3041" s="42"/>
      <c r="C3041" s="42"/>
      <c r="D3041" s="42"/>
      <c r="E3041" s="43"/>
      <c r="F3041" s="43"/>
      <c r="G3041" s="42"/>
      <c r="H3041" s="42"/>
      <c r="I3041" s="42"/>
      <c r="J3041" s="42"/>
      <c r="K3041" s="42">
        <f t="shared" si="47"/>
        <v>1900</v>
      </c>
    </row>
    <row r="3042" spans="1:11" ht="18" customHeight="1" x14ac:dyDescent="0.25">
      <c r="A3042" s="40"/>
      <c r="B3042" s="40"/>
      <c r="C3042" s="40"/>
      <c r="D3042" s="40"/>
      <c r="E3042" s="41"/>
      <c r="F3042" s="41"/>
      <c r="G3042" s="40"/>
      <c r="H3042" s="40"/>
      <c r="I3042" s="40"/>
      <c r="J3042" s="40"/>
      <c r="K3042" s="40">
        <f t="shared" si="47"/>
        <v>1900</v>
      </c>
    </row>
    <row r="3043" spans="1:11" ht="18" customHeight="1" x14ac:dyDescent="0.25">
      <c r="A3043" s="42"/>
      <c r="B3043" s="42"/>
      <c r="C3043" s="42"/>
      <c r="D3043" s="42"/>
      <c r="E3043" s="43"/>
      <c r="F3043" s="43"/>
      <c r="G3043" s="42"/>
      <c r="H3043" s="42"/>
      <c r="I3043" s="42"/>
      <c r="J3043" s="42"/>
      <c r="K3043" s="42">
        <f t="shared" si="47"/>
        <v>1900</v>
      </c>
    </row>
    <row r="3044" spans="1:11" ht="18" customHeight="1" x14ac:dyDescent="0.25">
      <c r="A3044" s="40"/>
      <c r="B3044" s="40"/>
      <c r="C3044" s="40"/>
      <c r="D3044" s="40"/>
      <c r="E3044" s="41"/>
      <c r="F3044" s="41"/>
      <c r="G3044" s="40"/>
      <c r="H3044" s="40"/>
      <c r="I3044" s="40"/>
      <c r="J3044" s="40"/>
      <c r="K3044" s="40">
        <f t="shared" si="47"/>
        <v>1900</v>
      </c>
    </row>
    <row r="3045" spans="1:11" ht="18" customHeight="1" x14ac:dyDescent="0.25">
      <c r="A3045" s="42"/>
      <c r="B3045" s="42"/>
      <c r="C3045" s="42"/>
      <c r="D3045" s="42"/>
      <c r="E3045" s="43"/>
      <c r="F3045" s="43"/>
      <c r="G3045" s="42"/>
      <c r="H3045" s="42"/>
      <c r="I3045" s="42"/>
      <c r="J3045" s="42"/>
      <c r="K3045" s="42">
        <f t="shared" si="47"/>
        <v>1900</v>
      </c>
    </row>
    <row r="3046" spans="1:11" ht="18" customHeight="1" x14ac:dyDescent="0.25">
      <c r="A3046" s="40"/>
      <c r="B3046" s="40"/>
      <c r="C3046" s="40"/>
      <c r="D3046" s="40"/>
      <c r="E3046" s="41"/>
      <c r="F3046" s="41"/>
      <c r="G3046" s="40"/>
      <c r="H3046" s="40"/>
      <c r="I3046" s="40"/>
      <c r="J3046" s="40"/>
      <c r="K3046" s="40">
        <f t="shared" si="47"/>
        <v>1900</v>
      </c>
    </row>
    <row r="3047" spans="1:11" ht="18" customHeight="1" x14ac:dyDescent="0.25">
      <c r="A3047" s="42"/>
      <c r="B3047" s="42"/>
      <c r="C3047" s="42"/>
      <c r="D3047" s="42"/>
      <c r="E3047" s="43"/>
      <c r="F3047" s="43"/>
      <c r="G3047" s="42"/>
      <c r="H3047" s="42"/>
      <c r="I3047" s="42"/>
      <c r="J3047" s="42"/>
      <c r="K3047" s="42">
        <f t="shared" si="47"/>
        <v>1900</v>
      </c>
    </row>
    <row r="3048" spans="1:11" ht="18" customHeight="1" x14ac:dyDescent="0.25">
      <c r="A3048" s="40"/>
      <c r="B3048" s="40"/>
      <c r="C3048" s="40"/>
      <c r="D3048" s="40"/>
      <c r="E3048" s="41"/>
      <c r="F3048" s="41"/>
      <c r="G3048" s="40"/>
      <c r="H3048" s="40"/>
      <c r="I3048" s="40"/>
      <c r="J3048" s="40"/>
      <c r="K3048" s="40">
        <f t="shared" si="47"/>
        <v>1900</v>
      </c>
    </row>
    <row r="3049" spans="1:11" ht="18" customHeight="1" x14ac:dyDescent="0.25">
      <c r="A3049" s="42"/>
      <c r="B3049" s="42"/>
      <c r="C3049" s="42"/>
      <c r="D3049" s="42"/>
      <c r="E3049" s="43"/>
      <c r="F3049" s="43"/>
      <c r="G3049" s="42"/>
      <c r="H3049" s="42"/>
      <c r="I3049" s="42"/>
      <c r="J3049" s="42"/>
      <c r="K3049" s="42">
        <f t="shared" si="47"/>
        <v>1900</v>
      </c>
    </row>
    <row r="3050" spans="1:11" ht="18" customHeight="1" x14ac:dyDescent="0.25">
      <c r="A3050" s="40"/>
      <c r="B3050" s="40"/>
      <c r="C3050" s="40"/>
      <c r="D3050" s="40"/>
      <c r="E3050" s="41"/>
      <c r="F3050" s="41"/>
      <c r="G3050" s="40"/>
      <c r="H3050" s="40"/>
      <c r="I3050" s="40"/>
      <c r="J3050" s="40"/>
      <c r="K3050" s="40">
        <f t="shared" si="47"/>
        <v>1900</v>
      </c>
    </row>
    <row r="3051" spans="1:11" ht="18" customHeight="1" x14ac:dyDescent="0.25">
      <c r="A3051" s="42"/>
      <c r="B3051" s="42"/>
      <c r="C3051" s="42"/>
      <c r="D3051" s="42"/>
      <c r="E3051" s="43"/>
      <c r="F3051" s="43"/>
      <c r="G3051" s="42"/>
      <c r="H3051" s="42"/>
      <c r="I3051" s="42"/>
      <c r="J3051" s="42"/>
      <c r="K3051" s="42">
        <f t="shared" si="47"/>
        <v>1900</v>
      </c>
    </row>
    <row r="3052" spans="1:11" ht="18" customHeight="1" x14ac:dyDescent="0.25">
      <c r="A3052" s="40"/>
      <c r="B3052" s="40"/>
      <c r="C3052" s="40"/>
      <c r="D3052" s="40"/>
      <c r="E3052" s="41"/>
      <c r="F3052" s="41"/>
      <c r="G3052" s="40"/>
      <c r="H3052" s="40"/>
      <c r="I3052" s="40"/>
      <c r="J3052" s="40"/>
      <c r="K3052" s="40">
        <f t="shared" si="47"/>
        <v>1900</v>
      </c>
    </row>
    <row r="3053" spans="1:11" ht="18" customHeight="1" x14ac:dyDescent="0.25">
      <c r="A3053" s="42"/>
      <c r="B3053" s="42"/>
      <c r="C3053" s="42"/>
      <c r="D3053" s="42"/>
      <c r="E3053" s="43"/>
      <c r="F3053" s="43"/>
      <c r="G3053" s="42"/>
      <c r="H3053" s="42"/>
      <c r="I3053" s="42"/>
      <c r="J3053" s="42"/>
      <c r="K3053" s="42">
        <f t="shared" si="47"/>
        <v>1900</v>
      </c>
    </row>
    <row r="3054" spans="1:11" ht="18" customHeight="1" x14ac:dyDescent="0.25">
      <c r="A3054" s="40"/>
      <c r="B3054" s="40"/>
      <c r="C3054" s="40"/>
      <c r="D3054" s="40"/>
      <c r="E3054" s="41"/>
      <c r="F3054" s="41"/>
      <c r="G3054" s="40"/>
      <c r="H3054" s="40"/>
      <c r="I3054" s="40"/>
      <c r="J3054" s="40"/>
      <c r="K3054" s="40">
        <f t="shared" si="47"/>
        <v>1900</v>
      </c>
    </row>
    <row r="3055" spans="1:11" ht="18" customHeight="1" x14ac:dyDescent="0.25">
      <c r="A3055" s="42"/>
      <c r="B3055" s="42"/>
      <c r="C3055" s="42"/>
      <c r="D3055" s="42"/>
      <c r="E3055" s="43"/>
      <c r="F3055" s="43"/>
      <c r="G3055" s="42"/>
      <c r="H3055" s="42"/>
      <c r="I3055" s="42"/>
      <c r="J3055" s="42"/>
      <c r="K3055" s="42">
        <f t="shared" si="47"/>
        <v>1900</v>
      </c>
    </row>
    <row r="3056" spans="1:11" ht="18" customHeight="1" x14ac:dyDescent="0.25">
      <c r="A3056" s="40"/>
      <c r="B3056" s="40"/>
      <c r="C3056" s="40"/>
      <c r="D3056" s="40"/>
      <c r="E3056" s="41"/>
      <c r="F3056" s="41"/>
      <c r="G3056" s="40"/>
      <c r="H3056" s="40"/>
      <c r="I3056" s="40"/>
      <c r="J3056" s="40"/>
      <c r="K3056" s="40">
        <f t="shared" si="47"/>
        <v>1900</v>
      </c>
    </row>
    <row r="3057" spans="1:11" ht="18" customHeight="1" x14ac:dyDescent="0.25">
      <c r="A3057" s="42"/>
      <c r="B3057" s="42"/>
      <c r="C3057" s="42"/>
      <c r="D3057" s="42"/>
      <c r="E3057" s="43"/>
      <c r="F3057" s="43"/>
      <c r="G3057" s="42"/>
      <c r="H3057" s="42"/>
      <c r="I3057" s="42"/>
      <c r="J3057" s="42"/>
      <c r="K3057" s="42">
        <f t="shared" si="47"/>
        <v>1900</v>
      </c>
    </row>
    <row r="3058" spans="1:11" ht="18" customHeight="1" x14ac:dyDescent="0.25">
      <c r="A3058" s="40"/>
      <c r="B3058" s="40"/>
      <c r="C3058" s="40"/>
      <c r="D3058" s="40"/>
      <c r="E3058" s="41"/>
      <c r="F3058" s="41"/>
      <c r="G3058" s="40"/>
      <c r="H3058" s="40"/>
      <c r="I3058" s="40"/>
      <c r="J3058" s="40"/>
      <c r="K3058" s="40">
        <f t="shared" si="47"/>
        <v>1900</v>
      </c>
    </row>
    <row r="3059" spans="1:11" ht="18" customHeight="1" x14ac:dyDescent="0.25">
      <c r="A3059" s="42"/>
      <c r="B3059" s="42"/>
      <c r="C3059" s="42"/>
      <c r="D3059" s="42"/>
      <c r="E3059" s="43"/>
      <c r="F3059" s="43"/>
      <c r="G3059" s="42"/>
      <c r="H3059" s="42"/>
      <c r="I3059" s="42"/>
      <c r="J3059" s="42"/>
      <c r="K3059" s="42">
        <f t="shared" si="47"/>
        <v>1900</v>
      </c>
    </row>
    <row r="3060" spans="1:11" ht="18" customHeight="1" x14ac:dyDescent="0.25">
      <c r="A3060" s="40"/>
      <c r="B3060" s="40"/>
      <c r="C3060" s="40"/>
      <c r="D3060" s="40"/>
      <c r="E3060" s="41"/>
      <c r="F3060" s="41"/>
      <c r="G3060" s="40"/>
      <c r="H3060" s="40"/>
      <c r="I3060" s="40"/>
      <c r="J3060" s="40"/>
      <c r="K3060" s="40">
        <f t="shared" si="47"/>
        <v>1900</v>
      </c>
    </row>
    <row r="3061" spans="1:11" ht="18" customHeight="1" x14ac:dyDescent="0.25">
      <c r="A3061" s="42"/>
      <c r="B3061" s="42"/>
      <c r="C3061" s="42"/>
      <c r="D3061" s="42"/>
      <c r="E3061" s="43"/>
      <c r="F3061" s="43"/>
      <c r="G3061" s="42"/>
      <c r="H3061" s="42"/>
      <c r="I3061" s="42"/>
      <c r="J3061" s="42"/>
      <c r="K3061" s="42">
        <f t="shared" si="47"/>
        <v>1900</v>
      </c>
    </row>
    <row r="3062" spans="1:11" ht="18" customHeight="1" x14ac:dyDescent="0.25">
      <c r="A3062" s="40"/>
      <c r="B3062" s="40"/>
      <c r="C3062" s="40"/>
      <c r="D3062" s="40"/>
      <c r="E3062" s="41"/>
      <c r="F3062" s="41"/>
      <c r="G3062" s="40"/>
      <c r="H3062" s="40"/>
      <c r="I3062" s="40"/>
      <c r="J3062" s="40"/>
      <c r="K3062" s="40">
        <f t="shared" si="47"/>
        <v>1900</v>
      </c>
    </row>
    <row r="3063" spans="1:11" ht="18" customHeight="1" x14ac:dyDescent="0.25">
      <c r="A3063" s="42"/>
      <c r="B3063" s="42"/>
      <c r="C3063" s="42"/>
      <c r="D3063" s="42"/>
      <c r="E3063" s="43"/>
      <c r="F3063" s="43"/>
      <c r="G3063" s="42"/>
      <c r="H3063" s="42"/>
      <c r="I3063" s="42"/>
      <c r="J3063" s="42"/>
      <c r="K3063" s="42">
        <f t="shared" si="47"/>
        <v>1900</v>
      </c>
    </row>
    <row r="3064" spans="1:11" ht="18" customHeight="1" x14ac:dyDescent="0.25">
      <c r="A3064" s="40"/>
      <c r="B3064" s="40"/>
      <c r="C3064" s="40"/>
      <c r="D3064" s="40"/>
      <c r="E3064" s="41"/>
      <c r="F3064" s="41"/>
      <c r="G3064" s="40"/>
      <c r="H3064" s="40"/>
      <c r="I3064" s="40"/>
      <c r="J3064" s="40"/>
      <c r="K3064" s="40">
        <f t="shared" si="47"/>
        <v>1900</v>
      </c>
    </row>
    <row r="3065" spans="1:11" ht="18" customHeight="1" x14ac:dyDescent="0.25">
      <c r="A3065" s="42"/>
      <c r="B3065" s="42"/>
      <c r="C3065" s="42"/>
      <c r="D3065" s="42"/>
      <c r="E3065" s="43"/>
      <c r="F3065" s="43"/>
      <c r="G3065" s="42"/>
      <c r="H3065" s="42"/>
      <c r="I3065" s="42"/>
      <c r="J3065" s="42"/>
      <c r="K3065" s="42">
        <f t="shared" si="47"/>
        <v>1900</v>
      </c>
    </row>
    <row r="3066" spans="1:11" ht="18" customHeight="1" x14ac:dyDescent="0.25">
      <c r="A3066" s="40"/>
      <c r="B3066" s="40"/>
      <c r="C3066" s="40"/>
      <c r="D3066" s="40"/>
      <c r="E3066" s="41"/>
      <c r="F3066" s="41"/>
      <c r="G3066" s="40"/>
      <c r="H3066" s="40"/>
      <c r="I3066" s="40"/>
      <c r="J3066" s="40"/>
      <c r="K3066" s="40">
        <f t="shared" si="47"/>
        <v>1900</v>
      </c>
    </row>
    <row r="3067" spans="1:11" ht="18" customHeight="1" x14ac:dyDescent="0.25">
      <c r="A3067" s="42"/>
      <c r="B3067" s="42"/>
      <c r="C3067" s="42"/>
      <c r="D3067" s="42"/>
      <c r="E3067" s="43"/>
      <c r="F3067" s="43"/>
      <c r="G3067" s="42"/>
      <c r="H3067" s="42"/>
      <c r="I3067" s="42"/>
      <c r="J3067" s="42"/>
      <c r="K3067" s="42">
        <f t="shared" si="47"/>
        <v>1900</v>
      </c>
    </row>
    <row r="3068" spans="1:11" ht="18" customHeight="1" x14ac:dyDescent="0.25">
      <c r="A3068" s="40"/>
      <c r="B3068" s="40"/>
      <c r="C3068" s="40"/>
      <c r="D3068" s="40"/>
      <c r="E3068" s="41"/>
      <c r="F3068" s="41"/>
      <c r="G3068" s="40"/>
      <c r="H3068" s="40"/>
      <c r="I3068" s="40"/>
      <c r="J3068" s="40"/>
      <c r="K3068" s="40">
        <f t="shared" si="47"/>
        <v>1900</v>
      </c>
    </row>
    <row r="3069" spans="1:11" ht="18" customHeight="1" x14ac:dyDescent="0.25">
      <c r="A3069" s="42"/>
      <c r="B3069" s="42"/>
      <c r="C3069" s="42"/>
      <c r="D3069" s="42"/>
      <c r="E3069" s="43"/>
      <c r="F3069" s="43"/>
      <c r="G3069" s="42"/>
      <c r="H3069" s="42"/>
      <c r="I3069" s="42"/>
      <c r="J3069" s="42"/>
      <c r="K3069" s="42">
        <f t="shared" si="47"/>
        <v>1900</v>
      </c>
    </row>
    <row r="3070" spans="1:11" ht="18" customHeight="1" x14ac:dyDescent="0.25">
      <c r="A3070" s="40"/>
      <c r="B3070" s="40"/>
      <c r="C3070" s="40"/>
      <c r="D3070" s="40"/>
      <c r="E3070" s="41"/>
      <c r="F3070" s="41"/>
      <c r="G3070" s="40"/>
      <c r="H3070" s="40"/>
      <c r="I3070" s="40"/>
      <c r="J3070" s="40"/>
      <c r="K3070" s="40">
        <f t="shared" si="47"/>
        <v>1900</v>
      </c>
    </row>
    <row r="3071" spans="1:11" ht="18" customHeight="1" x14ac:dyDescent="0.25">
      <c r="A3071" s="42"/>
      <c r="B3071" s="42"/>
      <c r="C3071" s="42"/>
      <c r="D3071" s="42"/>
      <c r="E3071" s="43"/>
      <c r="F3071" s="43"/>
      <c r="G3071" s="42"/>
      <c r="H3071" s="42"/>
      <c r="I3071" s="42"/>
      <c r="J3071" s="42"/>
      <c r="K3071" s="42">
        <f t="shared" si="47"/>
        <v>1900</v>
      </c>
    </row>
    <row r="3072" spans="1:11" ht="18" customHeight="1" x14ac:dyDescent="0.25">
      <c r="A3072" s="40"/>
      <c r="B3072" s="40"/>
      <c r="C3072" s="40"/>
      <c r="D3072" s="40"/>
      <c r="E3072" s="41"/>
      <c r="F3072" s="41"/>
      <c r="G3072" s="40"/>
      <c r="H3072" s="40"/>
      <c r="I3072" s="40"/>
      <c r="J3072" s="40"/>
      <c r="K3072" s="40">
        <f t="shared" si="47"/>
        <v>1900</v>
      </c>
    </row>
    <row r="3073" spans="1:11" ht="18" customHeight="1" x14ac:dyDescent="0.25">
      <c r="A3073" s="42"/>
      <c r="B3073" s="42"/>
      <c r="C3073" s="42"/>
      <c r="D3073" s="42"/>
      <c r="E3073" s="43"/>
      <c r="F3073" s="43"/>
      <c r="G3073" s="42"/>
      <c r="H3073" s="42"/>
      <c r="I3073" s="42"/>
      <c r="J3073" s="42"/>
      <c r="K3073" s="42">
        <f t="shared" si="47"/>
        <v>1900</v>
      </c>
    </row>
    <row r="3074" spans="1:11" ht="18" customHeight="1" x14ac:dyDescent="0.25">
      <c r="A3074" s="40"/>
      <c r="B3074" s="40"/>
      <c r="C3074" s="40"/>
      <c r="D3074" s="40"/>
      <c r="E3074" s="41"/>
      <c r="F3074" s="41"/>
      <c r="G3074" s="40"/>
      <c r="H3074" s="40"/>
      <c r="I3074" s="40"/>
      <c r="J3074" s="40"/>
      <c r="K3074" s="40">
        <f t="shared" si="47"/>
        <v>1900</v>
      </c>
    </row>
    <row r="3075" spans="1:11" ht="18" customHeight="1" x14ac:dyDescent="0.25">
      <c r="A3075" s="42"/>
      <c r="B3075" s="42"/>
      <c r="C3075" s="42"/>
      <c r="D3075" s="42"/>
      <c r="E3075" s="43"/>
      <c r="F3075" s="43"/>
      <c r="G3075" s="42"/>
      <c r="H3075" s="42"/>
      <c r="I3075" s="42"/>
      <c r="J3075" s="42"/>
      <c r="K3075" s="42">
        <f t="shared" si="47"/>
        <v>1900</v>
      </c>
    </row>
    <row r="3076" spans="1:11" ht="18" customHeight="1" x14ac:dyDescent="0.25">
      <c r="A3076" s="40"/>
      <c r="B3076" s="40"/>
      <c r="C3076" s="40"/>
      <c r="D3076" s="40"/>
      <c r="E3076" s="41"/>
      <c r="F3076" s="41"/>
      <c r="G3076" s="40"/>
      <c r="H3076" s="40"/>
      <c r="I3076" s="40"/>
      <c r="J3076" s="40"/>
      <c r="K3076" s="40">
        <f t="shared" ref="K3076:K3139" si="48">IFERROR(YEAR(D3076),"")</f>
        <v>1900</v>
      </c>
    </row>
    <row r="3077" spans="1:11" ht="18" customHeight="1" x14ac:dyDescent="0.25">
      <c r="A3077" s="42"/>
      <c r="B3077" s="42"/>
      <c r="C3077" s="42"/>
      <c r="D3077" s="42"/>
      <c r="E3077" s="43"/>
      <c r="F3077" s="43"/>
      <c r="G3077" s="42"/>
      <c r="H3077" s="42"/>
      <c r="I3077" s="42"/>
      <c r="J3077" s="42"/>
      <c r="K3077" s="42">
        <f t="shared" si="48"/>
        <v>1900</v>
      </c>
    </row>
    <row r="3078" spans="1:11" ht="18" customHeight="1" x14ac:dyDescent="0.25">
      <c r="A3078" s="40"/>
      <c r="B3078" s="40"/>
      <c r="C3078" s="40"/>
      <c r="D3078" s="40"/>
      <c r="E3078" s="41"/>
      <c r="F3078" s="41"/>
      <c r="G3078" s="40"/>
      <c r="H3078" s="40"/>
      <c r="I3078" s="40"/>
      <c r="J3078" s="40"/>
      <c r="K3078" s="40">
        <f t="shared" si="48"/>
        <v>1900</v>
      </c>
    </row>
    <row r="3079" spans="1:11" ht="18" customHeight="1" x14ac:dyDescent="0.25">
      <c r="A3079" s="42"/>
      <c r="B3079" s="42"/>
      <c r="C3079" s="42"/>
      <c r="D3079" s="42"/>
      <c r="E3079" s="43"/>
      <c r="F3079" s="43"/>
      <c r="G3079" s="42"/>
      <c r="H3079" s="42"/>
      <c r="I3079" s="42"/>
      <c r="J3079" s="42"/>
      <c r="K3079" s="42">
        <f t="shared" si="48"/>
        <v>1900</v>
      </c>
    </row>
    <row r="3080" spans="1:11" ht="18" customHeight="1" x14ac:dyDescent="0.25">
      <c r="A3080" s="40"/>
      <c r="B3080" s="40"/>
      <c r="C3080" s="40"/>
      <c r="D3080" s="40"/>
      <c r="E3080" s="41"/>
      <c r="F3080" s="41"/>
      <c r="G3080" s="40"/>
      <c r="H3080" s="40"/>
      <c r="I3080" s="40"/>
      <c r="J3080" s="40"/>
      <c r="K3080" s="40">
        <f t="shared" si="48"/>
        <v>1900</v>
      </c>
    </row>
    <row r="3081" spans="1:11" ht="18" customHeight="1" x14ac:dyDescent="0.25">
      <c r="A3081" s="42"/>
      <c r="B3081" s="42"/>
      <c r="C3081" s="42"/>
      <c r="D3081" s="42"/>
      <c r="E3081" s="43"/>
      <c r="F3081" s="43"/>
      <c r="G3081" s="42"/>
      <c r="H3081" s="42"/>
      <c r="I3081" s="42"/>
      <c r="J3081" s="42"/>
      <c r="K3081" s="42">
        <f t="shared" si="48"/>
        <v>1900</v>
      </c>
    </row>
    <row r="3082" spans="1:11" ht="18" customHeight="1" x14ac:dyDescent="0.25">
      <c r="A3082" s="40"/>
      <c r="B3082" s="40"/>
      <c r="C3082" s="40"/>
      <c r="D3082" s="40"/>
      <c r="E3082" s="41"/>
      <c r="F3082" s="41"/>
      <c r="G3082" s="40"/>
      <c r="H3082" s="40"/>
      <c r="I3082" s="40"/>
      <c r="J3082" s="40"/>
      <c r="K3082" s="40">
        <f t="shared" si="48"/>
        <v>1900</v>
      </c>
    </row>
    <row r="3083" spans="1:11" ht="18" customHeight="1" x14ac:dyDescent="0.25">
      <c r="A3083" s="42"/>
      <c r="B3083" s="42"/>
      <c r="C3083" s="42"/>
      <c r="D3083" s="42"/>
      <c r="E3083" s="43"/>
      <c r="F3083" s="43"/>
      <c r="G3083" s="42"/>
      <c r="H3083" s="42"/>
      <c r="I3083" s="42"/>
      <c r="J3083" s="42"/>
      <c r="K3083" s="42">
        <f t="shared" si="48"/>
        <v>1900</v>
      </c>
    </row>
    <row r="3084" spans="1:11" ht="18" customHeight="1" x14ac:dyDescent="0.25">
      <c r="A3084" s="40"/>
      <c r="B3084" s="40"/>
      <c r="C3084" s="40"/>
      <c r="D3084" s="40"/>
      <c r="E3084" s="41"/>
      <c r="F3084" s="41"/>
      <c r="G3084" s="40"/>
      <c r="H3084" s="40"/>
      <c r="I3084" s="40"/>
      <c r="J3084" s="40"/>
      <c r="K3084" s="40">
        <f t="shared" si="48"/>
        <v>1900</v>
      </c>
    </row>
    <row r="3085" spans="1:11" ht="18" customHeight="1" x14ac:dyDescent="0.25">
      <c r="A3085" s="42"/>
      <c r="B3085" s="42"/>
      <c r="C3085" s="42"/>
      <c r="D3085" s="42"/>
      <c r="E3085" s="43"/>
      <c r="F3085" s="43"/>
      <c r="G3085" s="42"/>
      <c r="H3085" s="42"/>
      <c r="I3085" s="42"/>
      <c r="J3085" s="42"/>
      <c r="K3085" s="42">
        <f t="shared" si="48"/>
        <v>1900</v>
      </c>
    </row>
    <row r="3086" spans="1:11" ht="18" customHeight="1" x14ac:dyDescent="0.25">
      <c r="A3086" s="40"/>
      <c r="B3086" s="40"/>
      <c r="C3086" s="40"/>
      <c r="D3086" s="40"/>
      <c r="E3086" s="41"/>
      <c r="F3086" s="41"/>
      <c r="G3086" s="40"/>
      <c r="H3086" s="40"/>
      <c r="I3086" s="40"/>
      <c r="J3086" s="40"/>
      <c r="K3086" s="40">
        <f t="shared" si="48"/>
        <v>1900</v>
      </c>
    </row>
    <row r="3087" spans="1:11" ht="18" customHeight="1" x14ac:dyDescent="0.25">
      <c r="A3087" s="42"/>
      <c r="B3087" s="42"/>
      <c r="C3087" s="42"/>
      <c r="D3087" s="42"/>
      <c r="E3087" s="43"/>
      <c r="F3087" s="43"/>
      <c r="G3087" s="42"/>
      <c r="H3087" s="42"/>
      <c r="I3087" s="42"/>
      <c r="J3087" s="42"/>
      <c r="K3087" s="42">
        <f t="shared" si="48"/>
        <v>1900</v>
      </c>
    </row>
    <row r="3088" spans="1:11" ht="18" customHeight="1" x14ac:dyDescent="0.25">
      <c r="A3088" s="40"/>
      <c r="B3088" s="40"/>
      <c r="C3088" s="40"/>
      <c r="D3088" s="40"/>
      <c r="E3088" s="41"/>
      <c r="F3088" s="41"/>
      <c r="G3088" s="40"/>
      <c r="H3088" s="40"/>
      <c r="I3088" s="40"/>
      <c r="J3088" s="40"/>
      <c r="K3088" s="40">
        <f t="shared" si="48"/>
        <v>1900</v>
      </c>
    </row>
    <row r="3089" spans="1:11" ht="18" customHeight="1" x14ac:dyDescent="0.25">
      <c r="A3089" s="42"/>
      <c r="B3089" s="42"/>
      <c r="C3089" s="42"/>
      <c r="D3089" s="42"/>
      <c r="E3089" s="43"/>
      <c r="F3089" s="43"/>
      <c r="G3089" s="42"/>
      <c r="H3089" s="42"/>
      <c r="I3089" s="42"/>
      <c r="J3089" s="42"/>
      <c r="K3089" s="42">
        <f t="shared" si="48"/>
        <v>1900</v>
      </c>
    </row>
    <row r="3090" spans="1:11" ht="18" customHeight="1" x14ac:dyDescent="0.25">
      <c r="A3090" s="40"/>
      <c r="B3090" s="40"/>
      <c r="C3090" s="40"/>
      <c r="D3090" s="40"/>
      <c r="E3090" s="41"/>
      <c r="F3090" s="41"/>
      <c r="G3090" s="40"/>
      <c r="H3090" s="40"/>
      <c r="I3090" s="40"/>
      <c r="J3090" s="40"/>
      <c r="K3090" s="40">
        <f t="shared" si="48"/>
        <v>1900</v>
      </c>
    </row>
    <row r="3091" spans="1:11" ht="18" customHeight="1" x14ac:dyDescent="0.25">
      <c r="A3091" s="42"/>
      <c r="B3091" s="42"/>
      <c r="C3091" s="42"/>
      <c r="D3091" s="42"/>
      <c r="E3091" s="43"/>
      <c r="F3091" s="43"/>
      <c r="G3091" s="42"/>
      <c r="H3091" s="42"/>
      <c r="I3091" s="42"/>
      <c r="J3091" s="42"/>
      <c r="K3091" s="42">
        <f t="shared" si="48"/>
        <v>1900</v>
      </c>
    </row>
    <row r="3092" spans="1:11" ht="18" customHeight="1" x14ac:dyDescent="0.25">
      <c r="A3092" s="40"/>
      <c r="B3092" s="40"/>
      <c r="C3092" s="40"/>
      <c r="D3092" s="40"/>
      <c r="E3092" s="41"/>
      <c r="F3092" s="41"/>
      <c r="G3092" s="40"/>
      <c r="H3092" s="40"/>
      <c r="I3092" s="40"/>
      <c r="J3092" s="40"/>
      <c r="K3092" s="40">
        <f t="shared" si="48"/>
        <v>1900</v>
      </c>
    </row>
    <row r="3093" spans="1:11" ht="18" customHeight="1" x14ac:dyDescent="0.25">
      <c r="A3093" s="42"/>
      <c r="B3093" s="42"/>
      <c r="C3093" s="42"/>
      <c r="D3093" s="42"/>
      <c r="E3093" s="43"/>
      <c r="F3093" s="43"/>
      <c r="G3093" s="42"/>
      <c r="H3093" s="42"/>
      <c r="I3093" s="42"/>
      <c r="J3093" s="42"/>
      <c r="K3093" s="42">
        <f t="shared" si="48"/>
        <v>1900</v>
      </c>
    </row>
    <row r="3094" spans="1:11" ht="18" customHeight="1" x14ac:dyDescent="0.25">
      <c r="A3094" s="40"/>
      <c r="B3094" s="40"/>
      <c r="C3094" s="40"/>
      <c r="D3094" s="40"/>
      <c r="E3094" s="41"/>
      <c r="F3094" s="41"/>
      <c r="G3094" s="40"/>
      <c r="H3094" s="40"/>
      <c r="I3094" s="40"/>
      <c r="J3094" s="40"/>
      <c r="K3094" s="40">
        <f t="shared" si="48"/>
        <v>1900</v>
      </c>
    </row>
    <row r="3095" spans="1:11" ht="18" customHeight="1" x14ac:dyDescent="0.25">
      <c r="A3095" s="42"/>
      <c r="B3095" s="42"/>
      <c r="C3095" s="42"/>
      <c r="D3095" s="42"/>
      <c r="E3095" s="43"/>
      <c r="F3095" s="43"/>
      <c r="G3095" s="42"/>
      <c r="H3095" s="42"/>
      <c r="I3095" s="42"/>
      <c r="J3095" s="42"/>
      <c r="K3095" s="42">
        <f t="shared" si="48"/>
        <v>1900</v>
      </c>
    </row>
    <row r="3096" spans="1:11" ht="18" customHeight="1" x14ac:dyDescent="0.25">
      <c r="A3096" s="40"/>
      <c r="B3096" s="40"/>
      <c r="C3096" s="40"/>
      <c r="D3096" s="40"/>
      <c r="E3096" s="41"/>
      <c r="F3096" s="41"/>
      <c r="G3096" s="40"/>
      <c r="H3096" s="40"/>
      <c r="I3096" s="40"/>
      <c r="J3096" s="40"/>
      <c r="K3096" s="40">
        <f t="shared" si="48"/>
        <v>1900</v>
      </c>
    </row>
    <row r="3097" spans="1:11" ht="18" customHeight="1" x14ac:dyDescent="0.25">
      <c r="A3097" s="42"/>
      <c r="B3097" s="42"/>
      <c r="C3097" s="42"/>
      <c r="D3097" s="42"/>
      <c r="E3097" s="43"/>
      <c r="F3097" s="43"/>
      <c r="G3097" s="42"/>
      <c r="H3097" s="42"/>
      <c r="I3097" s="42"/>
      <c r="J3097" s="42"/>
      <c r="K3097" s="42">
        <f t="shared" si="48"/>
        <v>1900</v>
      </c>
    </row>
    <row r="3098" spans="1:11" ht="18" customHeight="1" x14ac:dyDescent="0.25">
      <c r="A3098" s="40"/>
      <c r="B3098" s="40"/>
      <c r="C3098" s="40"/>
      <c r="D3098" s="40"/>
      <c r="E3098" s="41"/>
      <c r="F3098" s="41"/>
      <c r="G3098" s="40"/>
      <c r="H3098" s="40"/>
      <c r="I3098" s="40"/>
      <c r="J3098" s="40"/>
      <c r="K3098" s="40">
        <f t="shared" si="48"/>
        <v>1900</v>
      </c>
    </row>
    <row r="3099" spans="1:11" ht="18" customHeight="1" x14ac:dyDescent="0.25">
      <c r="A3099" s="42"/>
      <c r="B3099" s="42"/>
      <c r="C3099" s="42"/>
      <c r="D3099" s="42"/>
      <c r="E3099" s="43"/>
      <c r="F3099" s="43"/>
      <c r="G3099" s="42"/>
      <c r="H3099" s="42"/>
      <c r="I3099" s="42"/>
      <c r="J3099" s="42"/>
      <c r="K3099" s="42">
        <f t="shared" si="48"/>
        <v>1900</v>
      </c>
    </row>
    <row r="3100" spans="1:11" ht="18" customHeight="1" x14ac:dyDescent="0.25">
      <c r="A3100" s="40"/>
      <c r="B3100" s="40"/>
      <c r="C3100" s="40"/>
      <c r="D3100" s="40"/>
      <c r="E3100" s="41"/>
      <c r="F3100" s="41"/>
      <c r="G3100" s="40"/>
      <c r="H3100" s="40"/>
      <c r="I3100" s="40"/>
      <c r="J3100" s="40"/>
      <c r="K3100" s="40">
        <f t="shared" si="48"/>
        <v>1900</v>
      </c>
    </row>
    <row r="3101" spans="1:11" ht="18" customHeight="1" x14ac:dyDescent="0.25">
      <c r="A3101" s="42"/>
      <c r="B3101" s="42"/>
      <c r="C3101" s="42"/>
      <c r="D3101" s="42"/>
      <c r="E3101" s="43"/>
      <c r="F3101" s="43"/>
      <c r="G3101" s="42"/>
      <c r="H3101" s="42"/>
      <c r="I3101" s="42"/>
      <c r="J3101" s="42"/>
      <c r="K3101" s="42">
        <f t="shared" si="48"/>
        <v>1900</v>
      </c>
    </row>
    <row r="3102" spans="1:11" ht="18" customHeight="1" x14ac:dyDescent="0.25">
      <c r="A3102" s="40"/>
      <c r="B3102" s="40"/>
      <c r="C3102" s="40"/>
      <c r="D3102" s="40"/>
      <c r="E3102" s="41"/>
      <c r="F3102" s="41"/>
      <c r="G3102" s="40"/>
      <c r="H3102" s="40"/>
      <c r="I3102" s="40"/>
      <c r="J3102" s="40"/>
      <c r="K3102" s="40">
        <f t="shared" si="48"/>
        <v>1900</v>
      </c>
    </row>
    <row r="3103" spans="1:11" ht="18" customHeight="1" x14ac:dyDescent="0.25">
      <c r="A3103" s="42"/>
      <c r="B3103" s="42"/>
      <c r="C3103" s="42"/>
      <c r="D3103" s="42"/>
      <c r="E3103" s="43"/>
      <c r="F3103" s="43"/>
      <c r="G3103" s="42"/>
      <c r="H3103" s="42"/>
      <c r="I3103" s="42"/>
      <c r="J3103" s="42"/>
      <c r="K3103" s="42">
        <f t="shared" si="48"/>
        <v>1900</v>
      </c>
    </row>
    <row r="3104" spans="1:11" ht="18" customHeight="1" x14ac:dyDescent="0.25">
      <c r="A3104" s="40"/>
      <c r="B3104" s="40"/>
      <c r="C3104" s="40"/>
      <c r="D3104" s="40"/>
      <c r="E3104" s="41"/>
      <c r="F3104" s="41"/>
      <c r="G3104" s="40"/>
      <c r="H3104" s="40"/>
      <c r="I3104" s="40"/>
      <c r="J3104" s="40"/>
      <c r="K3104" s="40">
        <f t="shared" si="48"/>
        <v>1900</v>
      </c>
    </row>
    <row r="3105" spans="1:11" ht="18" customHeight="1" x14ac:dyDescent="0.25">
      <c r="A3105" s="42"/>
      <c r="B3105" s="42"/>
      <c r="C3105" s="42"/>
      <c r="D3105" s="42"/>
      <c r="E3105" s="43"/>
      <c r="F3105" s="43"/>
      <c r="G3105" s="42"/>
      <c r="H3105" s="42"/>
      <c r="I3105" s="42"/>
      <c r="J3105" s="42"/>
      <c r="K3105" s="42">
        <f t="shared" si="48"/>
        <v>1900</v>
      </c>
    </row>
    <row r="3106" spans="1:11" ht="18" customHeight="1" x14ac:dyDescent="0.25">
      <c r="A3106" s="40"/>
      <c r="B3106" s="40"/>
      <c r="C3106" s="40"/>
      <c r="D3106" s="40"/>
      <c r="E3106" s="41"/>
      <c r="F3106" s="41"/>
      <c r="G3106" s="40"/>
      <c r="H3106" s="40"/>
      <c r="I3106" s="40"/>
      <c r="J3106" s="40"/>
      <c r="K3106" s="40">
        <f t="shared" si="48"/>
        <v>1900</v>
      </c>
    </row>
    <row r="3107" spans="1:11" ht="18" customHeight="1" x14ac:dyDescent="0.25">
      <c r="A3107" s="42"/>
      <c r="B3107" s="42"/>
      <c r="C3107" s="42"/>
      <c r="D3107" s="42"/>
      <c r="E3107" s="43"/>
      <c r="F3107" s="43"/>
      <c r="G3107" s="42"/>
      <c r="H3107" s="42"/>
      <c r="I3107" s="42"/>
      <c r="J3107" s="42"/>
      <c r="K3107" s="42">
        <f t="shared" si="48"/>
        <v>1900</v>
      </c>
    </row>
    <row r="3108" spans="1:11" ht="18" customHeight="1" x14ac:dyDescent="0.25">
      <c r="A3108" s="40"/>
      <c r="B3108" s="40"/>
      <c r="C3108" s="40"/>
      <c r="D3108" s="40"/>
      <c r="E3108" s="41"/>
      <c r="F3108" s="41"/>
      <c r="G3108" s="40"/>
      <c r="H3108" s="40"/>
      <c r="I3108" s="40"/>
      <c r="J3108" s="40"/>
      <c r="K3108" s="40">
        <f t="shared" si="48"/>
        <v>1900</v>
      </c>
    </row>
    <row r="3109" spans="1:11" ht="18" customHeight="1" x14ac:dyDescent="0.25">
      <c r="A3109" s="42"/>
      <c r="B3109" s="42"/>
      <c r="C3109" s="42"/>
      <c r="D3109" s="42"/>
      <c r="E3109" s="43"/>
      <c r="F3109" s="43"/>
      <c r="G3109" s="42"/>
      <c r="H3109" s="42"/>
      <c r="I3109" s="42"/>
      <c r="J3109" s="42"/>
      <c r="K3109" s="42">
        <f t="shared" si="48"/>
        <v>1900</v>
      </c>
    </row>
    <row r="3110" spans="1:11" ht="18" customHeight="1" x14ac:dyDescent="0.25">
      <c r="A3110" s="40"/>
      <c r="B3110" s="40"/>
      <c r="C3110" s="40"/>
      <c r="D3110" s="40"/>
      <c r="E3110" s="41"/>
      <c r="F3110" s="41"/>
      <c r="G3110" s="40"/>
      <c r="H3110" s="40"/>
      <c r="I3110" s="40"/>
      <c r="J3110" s="40"/>
      <c r="K3110" s="40">
        <f t="shared" si="48"/>
        <v>1900</v>
      </c>
    </row>
    <row r="3111" spans="1:11" ht="18" customHeight="1" x14ac:dyDescent="0.25">
      <c r="A3111" s="42"/>
      <c r="B3111" s="42"/>
      <c r="C3111" s="42"/>
      <c r="D3111" s="42"/>
      <c r="E3111" s="43"/>
      <c r="F3111" s="43"/>
      <c r="G3111" s="42"/>
      <c r="H3111" s="42"/>
      <c r="I3111" s="42"/>
      <c r="J3111" s="42"/>
      <c r="K3111" s="42">
        <f t="shared" si="48"/>
        <v>1900</v>
      </c>
    </row>
    <row r="3112" spans="1:11" ht="18" customHeight="1" x14ac:dyDescent="0.25">
      <c r="A3112" s="40"/>
      <c r="B3112" s="40"/>
      <c r="C3112" s="40"/>
      <c r="D3112" s="40"/>
      <c r="E3112" s="41"/>
      <c r="F3112" s="41"/>
      <c r="G3112" s="40"/>
      <c r="H3112" s="40"/>
      <c r="I3112" s="40"/>
      <c r="J3112" s="40"/>
      <c r="K3112" s="40">
        <f t="shared" si="48"/>
        <v>1900</v>
      </c>
    </row>
    <row r="3113" spans="1:11" ht="18" customHeight="1" x14ac:dyDescent="0.25">
      <c r="A3113" s="42"/>
      <c r="B3113" s="42"/>
      <c r="C3113" s="42"/>
      <c r="D3113" s="42"/>
      <c r="E3113" s="43"/>
      <c r="F3113" s="43"/>
      <c r="G3113" s="42"/>
      <c r="H3113" s="42"/>
      <c r="I3113" s="42"/>
      <c r="J3113" s="42"/>
      <c r="K3113" s="42">
        <f t="shared" si="48"/>
        <v>1900</v>
      </c>
    </row>
    <row r="3114" spans="1:11" ht="18" customHeight="1" x14ac:dyDescent="0.25">
      <c r="A3114" s="40"/>
      <c r="B3114" s="40"/>
      <c r="C3114" s="40"/>
      <c r="D3114" s="40"/>
      <c r="E3114" s="41"/>
      <c r="F3114" s="41"/>
      <c r="G3114" s="40"/>
      <c r="H3114" s="40"/>
      <c r="I3114" s="40"/>
      <c r="J3114" s="40"/>
      <c r="K3114" s="40">
        <f t="shared" si="48"/>
        <v>1900</v>
      </c>
    </row>
    <row r="3115" spans="1:11" ht="18" customHeight="1" x14ac:dyDescent="0.25">
      <c r="A3115" s="42"/>
      <c r="B3115" s="42"/>
      <c r="C3115" s="42"/>
      <c r="D3115" s="42"/>
      <c r="E3115" s="43"/>
      <c r="F3115" s="43"/>
      <c r="G3115" s="42"/>
      <c r="H3115" s="42"/>
      <c r="I3115" s="42"/>
      <c r="J3115" s="42"/>
      <c r="K3115" s="42">
        <f t="shared" si="48"/>
        <v>1900</v>
      </c>
    </row>
    <row r="3116" spans="1:11" ht="18" customHeight="1" x14ac:dyDescent="0.25">
      <c r="A3116" s="40"/>
      <c r="B3116" s="40"/>
      <c r="C3116" s="40"/>
      <c r="D3116" s="40"/>
      <c r="E3116" s="41"/>
      <c r="F3116" s="41"/>
      <c r="G3116" s="40"/>
      <c r="H3116" s="40"/>
      <c r="I3116" s="40"/>
      <c r="J3116" s="40"/>
      <c r="K3116" s="40">
        <f t="shared" si="48"/>
        <v>1900</v>
      </c>
    </row>
    <row r="3117" spans="1:11" ht="18" customHeight="1" x14ac:dyDescent="0.25">
      <c r="A3117" s="42"/>
      <c r="B3117" s="42"/>
      <c r="C3117" s="42"/>
      <c r="D3117" s="42"/>
      <c r="E3117" s="43"/>
      <c r="F3117" s="43"/>
      <c r="G3117" s="42"/>
      <c r="H3117" s="42"/>
      <c r="I3117" s="42"/>
      <c r="J3117" s="42"/>
      <c r="K3117" s="42">
        <f t="shared" si="48"/>
        <v>1900</v>
      </c>
    </row>
    <row r="3118" spans="1:11" ht="18" customHeight="1" x14ac:dyDescent="0.25">
      <c r="A3118" s="40"/>
      <c r="B3118" s="40"/>
      <c r="C3118" s="40"/>
      <c r="D3118" s="40"/>
      <c r="E3118" s="41"/>
      <c r="F3118" s="41"/>
      <c r="G3118" s="40"/>
      <c r="H3118" s="40"/>
      <c r="I3118" s="40"/>
      <c r="J3118" s="40"/>
      <c r="K3118" s="40">
        <f t="shared" si="48"/>
        <v>1900</v>
      </c>
    </row>
    <row r="3119" spans="1:11" ht="18" customHeight="1" x14ac:dyDescent="0.25">
      <c r="A3119" s="42"/>
      <c r="B3119" s="42"/>
      <c r="C3119" s="42"/>
      <c r="D3119" s="42"/>
      <c r="E3119" s="43"/>
      <c r="F3119" s="43"/>
      <c r="G3119" s="42"/>
      <c r="H3119" s="42"/>
      <c r="I3119" s="42"/>
      <c r="J3119" s="42"/>
      <c r="K3119" s="42">
        <f t="shared" si="48"/>
        <v>1900</v>
      </c>
    </row>
    <row r="3120" spans="1:11" ht="18" customHeight="1" x14ac:dyDescent="0.25">
      <c r="A3120" s="40"/>
      <c r="B3120" s="40"/>
      <c r="C3120" s="40"/>
      <c r="D3120" s="40"/>
      <c r="E3120" s="41"/>
      <c r="F3120" s="41"/>
      <c r="G3120" s="40"/>
      <c r="H3120" s="40"/>
      <c r="I3120" s="40"/>
      <c r="J3120" s="40"/>
      <c r="K3120" s="40">
        <f t="shared" si="48"/>
        <v>1900</v>
      </c>
    </row>
    <row r="3121" spans="1:11" ht="18" customHeight="1" x14ac:dyDescent="0.25">
      <c r="A3121" s="42"/>
      <c r="B3121" s="42"/>
      <c r="C3121" s="42"/>
      <c r="D3121" s="42"/>
      <c r="E3121" s="43"/>
      <c r="F3121" s="43"/>
      <c r="G3121" s="42"/>
      <c r="H3121" s="42"/>
      <c r="I3121" s="42"/>
      <c r="J3121" s="42"/>
      <c r="K3121" s="42">
        <f t="shared" si="48"/>
        <v>1900</v>
      </c>
    </row>
    <row r="3122" spans="1:11" ht="18" customHeight="1" x14ac:dyDescent="0.25">
      <c r="A3122" s="40"/>
      <c r="B3122" s="40"/>
      <c r="C3122" s="40"/>
      <c r="D3122" s="40"/>
      <c r="E3122" s="41"/>
      <c r="F3122" s="41"/>
      <c r="G3122" s="40"/>
      <c r="H3122" s="40"/>
      <c r="I3122" s="40"/>
      <c r="J3122" s="40"/>
      <c r="K3122" s="40">
        <f t="shared" si="48"/>
        <v>1900</v>
      </c>
    </row>
    <row r="3123" spans="1:11" ht="18" customHeight="1" x14ac:dyDescent="0.25">
      <c r="A3123" s="42"/>
      <c r="B3123" s="42"/>
      <c r="C3123" s="42"/>
      <c r="D3123" s="42"/>
      <c r="E3123" s="43"/>
      <c r="F3123" s="43"/>
      <c r="G3123" s="42"/>
      <c r="H3123" s="42"/>
      <c r="I3123" s="42"/>
      <c r="J3123" s="42"/>
      <c r="K3123" s="42">
        <f t="shared" si="48"/>
        <v>1900</v>
      </c>
    </row>
    <row r="3124" spans="1:11" ht="18" customHeight="1" x14ac:dyDescent="0.25">
      <c r="A3124" s="40"/>
      <c r="B3124" s="40"/>
      <c r="C3124" s="40"/>
      <c r="D3124" s="40"/>
      <c r="E3124" s="41"/>
      <c r="F3124" s="41"/>
      <c r="G3124" s="40"/>
      <c r="H3124" s="40"/>
      <c r="I3124" s="40"/>
      <c r="J3124" s="40"/>
      <c r="K3124" s="40">
        <f t="shared" si="48"/>
        <v>1900</v>
      </c>
    </row>
    <row r="3125" spans="1:11" ht="18" customHeight="1" x14ac:dyDescent="0.25">
      <c r="A3125" s="42"/>
      <c r="B3125" s="42"/>
      <c r="C3125" s="42"/>
      <c r="D3125" s="42"/>
      <c r="E3125" s="43"/>
      <c r="F3125" s="43"/>
      <c r="G3125" s="42"/>
      <c r="H3125" s="42"/>
      <c r="I3125" s="42"/>
      <c r="J3125" s="42"/>
      <c r="K3125" s="42">
        <f t="shared" si="48"/>
        <v>1900</v>
      </c>
    </row>
    <row r="3126" spans="1:11" ht="18" customHeight="1" x14ac:dyDescent="0.25">
      <c r="A3126" s="40"/>
      <c r="B3126" s="40"/>
      <c r="C3126" s="40"/>
      <c r="D3126" s="40"/>
      <c r="E3126" s="41"/>
      <c r="F3126" s="41"/>
      <c r="G3126" s="40"/>
      <c r="H3126" s="40"/>
      <c r="I3126" s="40"/>
      <c r="J3126" s="40"/>
      <c r="K3126" s="40">
        <f t="shared" si="48"/>
        <v>1900</v>
      </c>
    </row>
    <row r="3127" spans="1:11" ht="18" customHeight="1" x14ac:dyDescent="0.25">
      <c r="A3127" s="42"/>
      <c r="B3127" s="42"/>
      <c r="C3127" s="42"/>
      <c r="D3127" s="42"/>
      <c r="E3127" s="43"/>
      <c r="F3127" s="43"/>
      <c r="G3127" s="42"/>
      <c r="H3127" s="42"/>
      <c r="I3127" s="42"/>
      <c r="J3127" s="42"/>
      <c r="K3127" s="42">
        <f t="shared" si="48"/>
        <v>1900</v>
      </c>
    </row>
    <row r="3128" spans="1:11" ht="18" customHeight="1" x14ac:dyDescent="0.25">
      <c r="A3128" s="40"/>
      <c r="B3128" s="40"/>
      <c r="C3128" s="40"/>
      <c r="D3128" s="40"/>
      <c r="E3128" s="41"/>
      <c r="F3128" s="41"/>
      <c r="G3128" s="40"/>
      <c r="H3128" s="40"/>
      <c r="I3128" s="40"/>
      <c r="J3128" s="40"/>
      <c r="K3128" s="40">
        <f t="shared" si="48"/>
        <v>1900</v>
      </c>
    </row>
    <row r="3129" spans="1:11" ht="18" customHeight="1" x14ac:dyDescent="0.25">
      <c r="A3129" s="42"/>
      <c r="B3129" s="42"/>
      <c r="C3129" s="42"/>
      <c r="D3129" s="42"/>
      <c r="E3129" s="43"/>
      <c r="F3129" s="43"/>
      <c r="G3129" s="42"/>
      <c r="H3129" s="42"/>
      <c r="I3129" s="42"/>
      <c r="J3129" s="42"/>
      <c r="K3129" s="42">
        <f t="shared" si="48"/>
        <v>1900</v>
      </c>
    </row>
    <row r="3130" spans="1:11" ht="18" customHeight="1" x14ac:dyDescent="0.25">
      <c r="A3130" s="40"/>
      <c r="B3130" s="40"/>
      <c r="C3130" s="40"/>
      <c r="D3130" s="40"/>
      <c r="E3130" s="41"/>
      <c r="F3130" s="41"/>
      <c r="G3130" s="40"/>
      <c r="H3130" s="40"/>
      <c r="I3130" s="40"/>
      <c r="J3130" s="40"/>
      <c r="K3130" s="40">
        <f t="shared" si="48"/>
        <v>1900</v>
      </c>
    </row>
    <row r="3131" spans="1:11" ht="18" customHeight="1" x14ac:dyDescent="0.25">
      <c r="A3131" s="42"/>
      <c r="B3131" s="42"/>
      <c r="C3131" s="42"/>
      <c r="D3131" s="42"/>
      <c r="E3131" s="43"/>
      <c r="F3131" s="43"/>
      <c r="G3131" s="42"/>
      <c r="H3131" s="42"/>
      <c r="I3131" s="42"/>
      <c r="J3131" s="42"/>
      <c r="K3131" s="42">
        <f t="shared" si="48"/>
        <v>1900</v>
      </c>
    </row>
    <row r="3132" spans="1:11" ht="18" customHeight="1" x14ac:dyDescent="0.25">
      <c r="A3132" s="40"/>
      <c r="B3132" s="40"/>
      <c r="C3132" s="40"/>
      <c r="D3132" s="40"/>
      <c r="E3132" s="41"/>
      <c r="F3132" s="41"/>
      <c r="G3132" s="40"/>
      <c r="H3132" s="40"/>
      <c r="I3132" s="40"/>
      <c r="J3132" s="40"/>
      <c r="K3132" s="40">
        <f t="shared" si="48"/>
        <v>1900</v>
      </c>
    </row>
    <row r="3133" spans="1:11" ht="18" customHeight="1" x14ac:dyDescent="0.25">
      <c r="A3133" s="42"/>
      <c r="B3133" s="42"/>
      <c r="C3133" s="42"/>
      <c r="D3133" s="42"/>
      <c r="E3133" s="43"/>
      <c r="F3133" s="43"/>
      <c r="G3133" s="42"/>
      <c r="H3133" s="42"/>
      <c r="I3133" s="42"/>
      <c r="J3133" s="42"/>
      <c r="K3133" s="42">
        <f t="shared" si="48"/>
        <v>1900</v>
      </c>
    </row>
    <row r="3134" spans="1:11" ht="18" customHeight="1" x14ac:dyDescent="0.25">
      <c r="A3134" s="40"/>
      <c r="B3134" s="40"/>
      <c r="C3134" s="40"/>
      <c r="D3134" s="40"/>
      <c r="E3134" s="41"/>
      <c r="F3134" s="41"/>
      <c r="G3134" s="40"/>
      <c r="H3134" s="40"/>
      <c r="I3134" s="40"/>
      <c r="J3134" s="40"/>
      <c r="K3134" s="40">
        <f t="shared" si="48"/>
        <v>1900</v>
      </c>
    </row>
    <row r="3135" spans="1:11" ht="18" customHeight="1" x14ac:dyDescent="0.25">
      <c r="A3135" s="42"/>
      <c r="B3135" s="42"/>
      <c r="C3135" s="42"/>
      <c r="D3135" s="42"/>
      <c r="E3135" s="43"/>
      <c r="F3135" s="43"/>
      <c r="G3135" s="42"/>
      <c r="H3135" s="42"/>
      <c r="I3135" s="42"/>
      <c r="J3135" s="42"/>
      <c r="K3135" s="42">
        <f t="shared" si="48"/>
        <v>1900</v>
      </c>
    </row>
    <row r="3136" spans="1:11" ht="18" customHeight="1" x14ac:dyDescent="0.25">
      <c r="A3136" s="40"/>
      <c r="B3136" s="40"/>
      <c r="C3136" s="40"/>
      <c r="D3136" s="40"/>
      <c r="E3136" s="41"/>
      <c r="F3136" s="41"/>
      <c r="G3136" s="40"/>
      <c r="H3136" s="40"/>
      <c r="I3136" s="40"/>
      <c r="J3136" s="40"/>
      <c r="K3136" s="40">
        <f t="shared" si="48"/>
        <v>1900</v>
      </c>
    </row>
    <row r="3137" spans="1:11" ht="18" customHeight="1" x14ac:dyDescent="0.25">
      <c r="A3137" s="42"/>
      <c r="B3137" s="42"/>
      <c r="C3137" s="42"/>
      <c r="D3137" s="42"/>
      <c r="E3137" s="43"/>
      <c r="F3137" s="43"/>
      <c r="G3137" s="42"/>
      <c r="H3137" s="42"/>
      <c r="I3137" s="42"/>
      <c r="J3137" s="42"/>
      <c r="K3137" s="42">
        <f t="shared" si="48"/>
        <v>1900</v>
      </c>
    </row>
    <row r="3138" spans="1:11" ht="18" customHeight="1" x14ac:dyDescent="0.25">
      <c r="A3138" s="40"/>
      <c r="B3138" s="40"/>
      <c r="C3138" s="40"/>
      <c r="D3138" s="40"/>
      <c r="E3138" s="41"/>
      <c r="F3138" s="41"/>
      <c r="G3138" s="40"/>
      <c r="H3138" s="40"/>
      <c r="I3138" s="40"/>
      <c r="J3138" s="40"/>
      <c r="K3138" s="40">
        <f t="shared" si="48"/>
        <v>1900</v>
      </c>
    </row>
    <row r="3139" spans="1:11" ht="18" customHeight="1" x14ac:dyDescent="0.25">
      <c r="A3139" s="42"/>
      <c r="B3139" s="42"/>
      <c r="C3139" s="42"/>
      <c r="D3139" s="42"/>
      <c r="E3139" s="43"/>
      <c r="F3139" s="43"/>
      <c r="G3139" s="42"/>
      <c r="H3139" s="42"/>
      <c r="I3139" s="42"/>
      <c r="J3139" s="42"/>
      <c r="K3139" s="42">
        <f t="shared" si="48"/>
        <v>1900</v>
      </c>
    </row>
    <row r="3140" spans="1:11" ht="18" customHeight="1" x14ac:dyDescent="0.25">
      <c r="A3140" s="40"/>
      <c r="B3140" s="40"/>
      <c r="C3140" s="40"/>
      <c r="D3140" s="40"/>
      <c r="E3140" s="41"/>
      <c r="F3140" s="41"/>
      <c r="G3140" s="40"/>
      <c r="H3140" s="40"/>
      <c r="I3140" s="40"/>
      <c r="J3140" s="40"/>
      <c r="K3140" s="40">
        <f t="shared" ref="K3140:K3203" si="49">IFERROR(YEAR(D3140),"")</f>
        <v>1900</v>
      </c>
    </row>
    <row r="3141" spans="1:11" ht="18" customHeight="1" x14ac:dyDescent="0.25">
      <c r="A3141" s="42"/>
      <c r="B3141" s="42"/>
      <c r="C3141" s="42"/>
      <c r="D3141" s="42"/>
      <c r="E3141" s="43"/>
      <c r="F3141" s="43"/>
      <c r="G3141" s="42"/>
      <c r="H3141" s="42"/>
      <c r="I3141" s="42"/>
      <c r="J3141" s="42"/>
      <c r="K3141" s="42">
        <f t="shared" si="49"/>
        <v>1900</v>
      </c>
    </row>
    <row r="3142" spans="1:11" ht="18" customHeight="1" x14ac:dyDescent="0.25">
      <c r="A3142" s="40"/>
      <c r="B3142" s="40"/>
      <c r="C3142" s="40"/>
      <c r="D3142" s="40"/>
      <c r="E3142" s="41"/>
      <c r="F3142" s="41"/>
      <c r="G3142" s="40"/>
      <c r="H3142" s="40"/>
      <c r="I3142" s="40"/>
      <c r="J3142" s="40"/>
      <c r="K3142" s="40">
        <f t="shared" si="49"/>
        <v>1900</v>
      </c>
    </row>
    <row r="3143" spans="1:11" ht="18" customHeight="1" x14ac:dyDescent="0.25">
      <c r="A3143" s="42"/>
      <c r="B3143" s="42"/>
      <c r="C3143" s="42"/>
      <c r="D3143" s="42"/>
      <c r="E3143" s="43"/>
      <c r="F3143" s="43"/>
      <c r="G3143" s="42"/>
      <c r="H3143" s="42"/>
      <c r="I3143" s="42"/>
      <c r="J3143" s="42"/>
      <c r="K3143" s="42">
        <f t="shared" si="49"/>
        <v>1900</v>
      </c>
    </row>
    <row r="3144" spans="1:11" ht="18" customHeight="1" x14ac:dyDescent="0.25">
      <c r="A3144" s="40"/>
      <c r="B3144" s="40"/>
      <c r="C3144" s="40"/>
      <c r="D3144" s="40"/>
      <c r="E3144" s="41"/>
      <c r="F3144" s="41"/>
      <c r="G3144" s="40"/>
      <c r="H3144" s="40"/>
      <c r="I3144" s="40"/>
      <c r="J3144" s="40"/>
      <c r="K3144" s="40">
        <f t="shared" si="49"/>
        <v>1900</v>
      </c>
    </row>
    <row r="3145" spans="1:11" ht="18" customHeight="1" x14ac:dyDescent="0.25">
      <c r="A3145" s="42"/>
      <c r="B3145" s="42"/>
      <c r="C3145" s="42"/>
      <c r="D3145" s="42"/>
      <c r="E3145" s="43"/>
      <c r="F3145" s="43"/>
      <c r="G3145" s="42"/>
      <c r="H3145" s="42"/>
      <c r="I3145" s="42"/>
      <c r="J3145" s="42"/>
      <c r="K3145" s="42">
        <f t="shared" si="49"/>
        <v>1900</v>
      </c>
    </row>
    <row r="3146" spans="1:11" ht="18" customHeight="1" x14ac:dyDescent="0.25">
      <c r="A3146" s="40"/>
      <c r="B3146" s="40"/>
      <c r="C3146" s="40"/>
      <c r="D3146" s="40"/>
      <c r="E3146" s="41"/>
      <c r="F3146" s="41"/>
      <c r="G3146" s="40"/>
      <c r="H3146" s="40"/>
      <c r="I3146" s="40"/>
      <c r="J3146" s="40"/>
      <c r="K3146" s="40">
        <f t="shared" si="49"/>
        <v>1900</v>
      </c>
    </row>
    <row r="3147" spans="1:11" ht="18" customHeight="1" x14ac:dyDescent="0.25">
      <c r="A3147" s="42"/>
      <c r="B3147" s="42"/>
      <c r="C3147" s="42"/>
      <c r="D3147" s="42"/>
      <c r="E3147" s="43"/>
      <c r="F3147" s="43"/>
      <c r="G3147" s="42"/>
      <c r="H3147" s="42"/>
      <c r="I3147" s="42"/>
      <c r="J3147" s="42"/>
      <c r="K3147" s="42">
        <f t="shared" si="49"/>
        <v>1900</v>
      </c>
    </row>
    <row r="3148" spans="1:11" ht="18" customHeight="1" x14ac:dyDescent="0.25">
      <c r="A3148" s="40"/>
      <c r="B3148" s="40"/>
      <c r="C3148" s="40"/>
      <c r="D3148" s="40"/>
      <c r="E3148" s="41"/>
      <c r="F3148" s="41"/>
      <c r="G3148" s="40"/>
      <c r="H3148" s="40"/>
      <c r="I3148" s="40"/>
      <c r="J3148" s="40"/>
      <c r="K3148" s="40">
        <f t="shared" si="49"/>
        <v>1900</v>
      </c>
    </row>
    <row r="3149" spans="1:11" ht="18" customHeight="1" x14ac:dyDescent="0.25">
      <c r="A3149" s="42"/>
      <c r="B3149" s="42"/>
      <c r="C3149" s="42"/>
      <c r="D3149" s="42"/>
      <c r="E3149" s="43"/>
      <c r="F3149" s="43"/>
      <c r="G3149" s="42"/>
      <c r="H3149" s="42"/>
      <c r="I3149" s="42"/>
      <c r="J3149" s="42"/>
      <c r="K3149" s="42">
        <f t="shared" si="49"/>
        <v>1900</v>
      </c>
    </row>
    <row r="3150" spans="1:11" ht="18" customHeight="1" x14ac:dyDescent="0.25">
      <c r="A3150" s="40"/>
      <c r="B3150" s="40"/>
      <c r="C3150" s="40"/>
      <c r="D3150" s="40"/>
      <c r="E3150" s="41"/>
      <c r="F3150" s="41"/>
      <c r="G3150" s="40"/>
      <c r="H3150" s="40"/>
      <c r="I3150" s="40"/>
      <c r="J3150" s="40"/>
      <c r="K3150" s="40">
        <f t="shared" si="49"/>
        <v>1900</v>
      </c>
    </row>
    <row r="3151" spans="1:11" ht="18" customHeight="1" x14ac:dyDescent="0.25">
      <c r="A3151" s="42"/>
      <c r="B3151" s="42"/>
      <c r="C3151" s="42"/>
      <c r="D3151" s="42"/>
      <c r="E3151" s="43"/>
      <c r="F3151" s="43"/>
      <c r="G3151" s="42"/>
      <c r="H3151" s="42"/>
      <c r="I3151" s="42"/>
      <c r="J3151" s="42"/>
      <c r="K3151" s="42">
        <f t="shared" si="49"/>
        <v>1900</v>
      </c>
    </row>
    <row r="3152" spans="1:11" ht="18" customHeight="1" x14ac:dyDescent="0.25">
      <c r="A3152" s="40"/>
      <c r="B3152" s="40"/>
      <c r="C3152" s="40"/>
      <c r="D3152" s="40"/>
      <c r="E3152" s="41"/>
      <c r="F3152" s="41"/>
      <c r="G3152" s="40"/>
      <c r="H3152" s="40"/>
      <c r="I3152" s="40"/>
      <c r="J3152" s="40"/>
      <c r="K3152" s="40">
        <f t="shared" si="49"/>
        <v>1900</v>
      </c>
    </row>
    <row r="3153" spans="1:11" ht="18" customHeight="1" x14ac:dyDescent="0.25">
      <c r="A3153" s="42"/>
      <c r="B3153" s="42"/>
      <c r="C3153" s="42"/>
      <c r="D3153" s="42"/>
      <c r="E3153" s="43"/>
      <c r="F3153" s="43"/>
      <c r="G3153" s="42"/>
      <c r="H3153" s="42"/>
      <c r="I3153" s="42"/>
      <c r="J3153" s="42"/>
      <c r="K3153" s="42">
        <f t="shared" si="49"/>
        <v>1900</v>
      </c>
    </row>
    <row r="3154" spans="1:11" ht="18" customHeight="1" x14ac:dyDescent="0.25">
      <c r="A3154" s="40"/>
      <c r="B3154" s="40"/>
      <c r="C3154" s="40"/>
      <c r="D3154" s="40"/>
      <c r="E3154" s="41"/>
      <c r="F3154" s="41"/>
      <c r="G3154" s="40"/>
      <c r="H3154" s="40"/>
      <c r="I3154" s="40"/>
      <c r="J3154" s="40"/>
      <c r="K3154" s="40">
        <f t="shared" si="49"/>
        <v>1900</v>
      </c>
    </row>
    <row r="3155" spans="1:11" ht="18" customHeight="1" x14ac:dyDescent="0.25">
      <c r="A3155" s="42"/>
      <c r="B3155" s="42"/>
      <c r="C3155" s="42"/>
      <c r="D3155" s="42"/>
      <c r="E3155" s="43"/>
      <c r="F3155" s="43"/>
      <c r="G3155" s="42"/>
      <c r="H3155" s="42"/>
      <c r="I3155" s="42"/>
      <c r="J3155" s="42"/>
      <c r="K3155" s="42">
        <f t="shared" si="49"/>
        <v>1900</v>
      </c>
    </row>
    <row r="3156" spans="1:11" ht="18" customHeight="1" x14ac:dyDescent="0.25">
      <c r="A3156" s="40"/>
      <c r="B3156" s="40"/>
      <c r="C3156" s="40"/>
      <c r="D3156" s="40"/>
      <c r="E3156" s="41"/>
      <c r="F3156" s="41"/>
      <c r="G3156" s="40"/>
      <c r="H3156" s="40"/>
      <c r="I3156" s="40"/>
      <c r="J3156" s="40"/>
      <c r="K3156" s="40">
        <f t="shared" si="49"/>
        <v>1900</v>
      </c>
    </row>
    <row r="3157" spans="1:11" ht="18" customHeight="1" x14ac:dyDescent="0.25">
      <c r="A3157" s="42"/>
      <c r="B3157" s="42"/>
      <c r="C3157" s="42"/>
      <c r="D3157" s="42"/>
      <c r="E3157" s="43"/>
      <c r="F3157" s="43"/>
      <c r="G3157" s="42"/>
      <c r="H3157" s="42"/>
      <c r="I3157" s="42"/>
      <c r="J3157" s="42"/>
      <c r="K3157" s="42">
        <f t="shared" si="49"/>
        <v>1900</v>
      </c>
    </row>
    <row r="3158" spans="1:11" ht="18" customHeight="1" x14ac:dyDescent="0.25">
      <c r="A3158" s="40"/>
      <c r="B3158" s="40"/>
      <c r="C3158" s="40"/>
      <c r="D3158" s="40"/>
      <c r="E3158" s="41"/>
      <c r="F3158" s="41"/>
      <c r="G3158" s="40"/>
      <c r="H3158" s="40"/>
      <c r="I3158" s="40"/>
      <c r="J3158" s="40"/>
      <c r="K3158" s="40">
        <f t="shared" si="49"/>
        <v>1900</v>
      </c>
    </row>
    <row r="3159" spans="1:11" ht="18" customHeight="1" x14ac:dyDescent="0.25">
      <c r="A3159" s="42"/>
      <c r="B3159" s="42"/>
      <c r="C3159" s="42"/>
      <c r="D3159" s="42"/>
      <c r="E3159" s="43"/>
      <c r="F3159" s="43"/>
      <c r="G3159" s="42"/>
      <c r="H3159" s="42"/>
      <c r="I3159" s="42"/>
      <c r="J3159" s="42"/>
      <c r="K3159" s="42">
        <f t="shared" si="49"/>
        <v>1900</v>
      </c>
    </row>
    <row r="3160" spans="1:11" ht="18" customHeight="1" x14ac:dyDescent="0.25">
      <c r="A3160" s="40"/>
      <c r="B3160" s="40"/>
      <c r="C3160" s="40"/>
      <c r="D3160" s="40"/>
      <c r="E3160" s="41"/>
      <c r="F3160" s="41"/>
      <c r="G3160" s="40"/>
      <c r="H3160" s="40"/>
      <c r="I3160" s="40"/>
      <c r="J3160" s="40"/>
      <c r="K3160" s="40">
        <f t="shared" si="49"/>
        <v>1900</v>
      </c>
    </row>
    <row r="3161" spans="1:11" ht="18" customHeight="1" x14ac:dyDescent="0.25">
      <c r="A3161" s="42"/>
      <c r="B3161" s="42"/>
      <c r="C3161" s="42"/>
      <c r="D3161" s="42"/>
      <c r="E3161" s="43"/>
      <c r="F3161" s="43"/>
      <c r="G3161" s="42"/>
      <c r="H3161" s="42"/>
      <c r="I3161" s="42"/>
      <c r="J3161" s="42"/>
      <c r="K3161" s="42">
        <f t="shared" si="49"/>
        <v>1900</v>
      </c>
    </row>
    <row r="3162" spans="1:11" ht="18" customHeight="1" x14ac:dyDescent="0.25">
      <c r="A3162" s="40"/>
      <c r="B3162" s="40"/>
      <c r="C3162" s="40"/>
      <c r="D3162" s="40"/>
      <c r="E3162" s="41"/>
      <c r="F3162" s="41"/>
      <c r="G3162" s="40"/>
      <c r="H3162" s="40"/>
      <c r="I3162" s="40"/>
      <c r="J3162" s="40"/>
      <c r="K3162" s="40">
        <f t="shared" si="49"/>
        <v>1900</v>
      </c>
    </row>
    <row r="3163" spans="1:11" ht="18" customHeight="1" x14ac:dyDescent="0.25">
      <c r="A3163" s="42"/>
      <c r="B3163" s="42"/>
      <c r="C3163" s="42"/>
      <c r="D3163" s="42"/>
      <c r="E3163" s="43"/>
      <c r="F3163" s="43"/>
      <c r="G3163" s="42"/>
      <c r="H3163" s="42"/>
      <c r="I3163" s="42"/>
      <c r="J3163" s="42"/>
      <c r="K3163" s="42">
        <f t="shared" si="49"/>
        <v>1900</v>
      </c>
    </row>
    <row r="3164" spans="1:11" ht="18" customHeight="1" x14ac:dyDescent="0.25">
      <c r="A3164" s="40"/>
      <c r="B3164" s="40"/>
      <c r="C3164" s="40"/>
      <c r="D3164" s="40"/>
      <c r="E3164" s="41"/>
      <c r="F3164" s="41"/>
      <c r="G3164" s="40"/>
      <c r="H3164" s="40"/>
      <c r="I3164" s="40"/>
      <c r="J3164" s="40"/>
      <c r="K3164" s="40">
        <f t="shared" si="49"/>
        <v>1900</v>
      </c>
    </row>
    <row r="3165" spans="1:11" ht="18" customHeight="1" x14ac:dyDescent="0.25">
      <c r="A3165" s="42"/>
      <c r="B3165" s="42"/>
      <c r="C3165" s="42"/>
      <c r="D3165" s="42"/>
      <c r="E3165" s="43"/>
      <c r="F3165" s="43"/>
      <c r="G3165" s="42"/>
      <c r="H3165" s="42"/>
      <c r="I3165" s="42"/>
      <c r="J3165" s="42"/>
      <c r="K3165" s="42">
        <f t="shared" si="49"/>
        <v>1900</v>
      </c>
    </row>
    <row r="3166" spans="1:11" ht="18" customHeight="1" x14ac:dyDescent="0.25">
      <c r="A3166" s="40"/>
      <c r="B3166" s="40"/>
      <c r="C3166" s="40"/>
      <c r="D3166" s="40"/>
      <c r="E3166" s="41"/>
      <c r="F3166" s="41"/>
      <c r="G3166" s="40"/>
      <c r="H3166" s="40"/>
      <c r="I3166" s="40"/>
      <c r="J3166" s="40"/>
      <c r="K3166" s="40">
        <f t="shared" si="49"/>
        <v>1900</v>
      </c>
    </row>
    <row r="3167" spans="1:11" ht="18" customHeight="1" x14ac:dyDescent="0.25">
      <c r="A3167" s="42"/>
      <c r="B3167" s="42"/>
      <c r="C3167" s="42"/>
      <c r="D3167" s="42"/>
      <c r="E3167" s="43"/>
      <c r="F3167" s="43"/>
      <c r="G3167" s="42"/>
      <c r="H3167" s="42"/>
      <c r="I3167" s="42"/>
      <c r="J3167" s="42"/>
      <c r="K3167" s="42">
        <f t="shared" si="49"/>
        <v>1900</v>
      </c>
    </row>
    <row r="3168" spans="1:11" ht="18" customHeight="1" x14ac:dyDescent="0.25">
      <c r="A3168" s="40"/>
      <c r="B3168" s="40"/>
      <c r="C3168" s="40"/>
      <c r="D3168" s="40"/>
      <c r="E3168" s="41"/>
      <c r="F3168" s="41"/>
      <c r="G3168" s="40"/>
      <c r="H3168" s="40"/>
      <c r="I3168" s="40"/>
      <c r="J3168" s="40"/>
      <c r="K3168" s="40">
        <f t="shared" si="49"/>
        <v>1900</v>
      </c>
    </row>
    <row r="3169" spans="1:11" ht="18" customHeight="1" x14ac:dyDescent="0.25">
      <c r="A3169" s="42"/>
      <c r="B3169" s="42"/>
      <c r="C3169" s="42"/>
      <c r="D3169" s="42"/>
      <c r="E3169" s="43"/>
      <c r="F3169" s="43"/>
      <c r="G3169" s="42"/>
      <c r="H3169" s="42"/>
      <c r="I3169" s="42"/>
      <c r="J3169" s="42"/>
      <c r="K3169" s="42">
        <f t="shared" si="49"/>
        <v>1900</v>
      </c>
    </row>
    <row r="3170" spans="1:11" ht="18" customHeight="1" x14ac:dyDescent="0.25">
      <c r="A3170" s="40"/>
      <c r="B3170" s="40"/>
      <c r="C3170" s="40"/>
      <c r="D3170" s="40"/>
      <c r="E3170" s="41"/>
      <c r="F3170" s="41"/>
      <c r="G3170" s="40"/>
      <c r="H3170" s="40"/>
      <c r="I3170" s="40"/>
      <c r="J3170" s="40"/>
      <c r="K3170" s="40">
        <f t="shared" si="49"/>
        <v>1900</v>
      </c>
    </row>
    <row r="3171" spans="1:11" ht="18" customHeight="1" x14ac:dyDescent="0.25">
      <c r="A3171" s="42"/>
      <c r="B3171" s="42"/>
      <c r="C3171" s="42"/>
      <c r="D3171" s="42"/>
      <c r="E3171" s="43"/>
      <c r="F3171" s="43"/>
      <c r="G3171" s="42"/>
      <c r="H3171" s="42"/>
      <c r="I3171" s="42"/>
      <c r="J3171" s="42"/>
      <c r="K3171" s="42">
        <f t="shared" si="49"/>
        <v>1900</v>
      </c>
    </row>
    <row r="3172" spans="1:11" ht="18" customHeight="1" x14ac:dyDescent="0.25">
      <c r="A3172" s="40"/>
      <c r="B3172" s="40"/>
      <c r="C3172" s="40"/>
      <c r="D3172" s="40"/>
      <c r="E3172" s="41"/>
      <c r="F3172" s="41"/>
      <c r="G3172" s="40"/>
      <c r="H3172" s="40"/>
      <c r="I3172" s="40"/>
      <c r="J3172" s="40"/>
      <c r="K3172" s="40">
        <f t="shared" si="49"/>
        <v>1900</v>
      </c>
    </row>
    <row r="3173" spans="1:11" ht="18" customHeight="1" x14ac:dyDescent="0.25">
      <c r="A3173" s="42"/>
      <c r="B3173" s="42"/>
      <c r="C3173" s="42"/>
      <c r="D3173" s="42"/>
      <c r="E3173" s="43"/>
      <c r="F3173" s="43"/>
      <c r="G3173" s="42"/>
      <c r="H3173" s="42"/>
      <c r="I3173" s="42"/>
      <c r="J3173" s="42"/>
      <c r="K3173" s="42">
        <f t="shared" si="49"/>
        <v>1900</v>
      </c>
    </row>
    <row r="3174" spans="1:11" ht="18" customHeight="1" x14ac:dyDescent="0.25">
      <c r="A3174" s="40"/>
      <c r="B3174" s="40"/>
      <c r="C3174" s="40"/>
      <c r="D3174" s="40"/>
      <c r="E3174" s="41"/>
      <c r="F3174" s="41"/>
      <c r="G3174" s="40"/>
      <c r="H3174" s="40"/>
      <c r="I3174" s="40"/>
      <c r="J3174" s="40"/>
      <c r="K3174" s="40">
        <f t="shared" si="49"/>
        <v>1900</v>
      </c>
    </row>
    <row r="3175" spans="1:11" ht="18" customHeight="1" x14ac:dyDescent="0.25">
      <c r="A3175" s="42"/>
      <c r="B3175" s="42"/>
      <c r="C3175" s="42"/>
      <c r="D3175" s="42"/>
      <c r="E3175" s="43"/>
      <c r="F3175" s="43"/>
      <c r="G3175" s="42"/>
      <c r="H3175" s="42"/>
      <c r="I3175" s="42"/>
      <c r="J3175" s="42"/>
      <c r="K3175" s="42">
        <f t="shared" si="49"/>
        <v>1900</v>
      </c>
    </row>
    <row r="3176" spans="1:11" ht="18" customHeight="1" x14ac:dyDescent="0.25">
      <c r="A3176" s="40"/>
      <c r="B3176" s="40"/>
      <c r="C3176" s="40"/>
      <c r="D3176" s="40"/>
      <c r="E3176" s="41"/>
      <c r="F3176" s="41"/>
      <c r="G3176" s="40"/>
      <c r="H3176" s="40"/>
      <c r="I3176" s="40"/>
      <c r="J3176" s="40"/>
      <c r="K3176" s="40">
        <f t="shared" si="49"/>
        <v>1900</v>
      </c>
    </row>
    <row r="3177" spans="1:11" ht="18" customHeight="1" x14ac:dyDescent="0.25">
      <c r="A3177" s="42"/>
      <c r="B3177" s="42"/>
      <c r="C3177" s="42"/>
      <c r="D3177" s="42"/>
      <c r="E3177" s="43"/>
      <c r="F3177" s="43"/>
      <c r="G3177" s="42"/>
      <c r="H3177" s="42"/>
      <c r="I3177" s="42"/>
      <c r="J3177" s="42"/>
      <c r="K3177" s="42">
        <f t="shared" si="49"/>
        <v>1900</v>
      </c>
    </row>
    <row r="3178" spans="1:11" ht="18" customHeight="1" x14ac:dyDescent="0.25">
      <c r="A3178" s="40"/>
      <c r="B3178" s="40"/>
      <c r="C3178" s="40"/>
      <c r="D3178" s="40"/>
      <c r="E3178" s="41"/>
      <c r="F3178" s="41"/>
      <c r="G3178" s="40"/>
      <c r="H3178" s="40"/>
      <c r="I3178" s="40"/>
      <c r="J3178" s="40"/>
      <c r="K3178" s="40">
        <f t="shared" si="49"/>
        <v>1900</v>
      </c>
    </row>
    <row r="3179" spans="1:11" ht="18" customHeight="1" x14ac:dyDescent="0.25">
      <c r="A3179" s="42"/>
      <c r="B3179" s="42"/>
      <c r="C3179" s="42"/>
      <c r="D3179" s="42"/>
      <c r="E3179" s="43"/>
      <c r="F3179" s="43"/>
      <c r="G3179" s="42"/>
      <c r="H3179" s="42"/>
      <c r="I3179" s="42"/>
      <c r="J3179" s="42"/>
      <c r="K3179" s="42">
        <f t="shared" si="49"/>
        <v>1900</v>
      </c>
    </row>
    <row r="3180" spans="1:11" ht="18" customHeight="1" x14ac:dyDescent="0.25">
      <c r="A3180" s="40"/>
      <c r="B3180" s="40"/>
      <c r="C3180" s="40"/>
      <c r="D3180" s="40"/>
      <c r="E3180" s="41"/>
      <c r="F3180" s="41"/>
      <c r="G3180" s="40"/>
      <c r="H3180" s="40"/>
      <c r="I3180" s="40"/>
      <c r="J3180" s="40"/>
      <c r="K3180" s="40">
        <f t="shared" si="49"/>
        <v>1900</v>
      </c>
    </row>
    <row r="3181" spans="1:11" ht="18" customHeight="1" x14ac:dyDescent="0.25">
      <c r="A3181" s="42"/>
      <c r="B3181" s="42"/>
      <c r="C3181" s="42"/>
      <c r="D3181" s="42"/>
      <c r="E3181" s="43"/>
      <c r="F3181" s="43"/>
      <c r="G3181" s="42"/>
      <c r="H3181" s="42"/>
      <c r="I3181" s="42"/>
      <c r="J3181" s="42"/>
      <c r="K3181" s="42">
        <f t="shared" si="49"/>
        <v>1900</v>
      </c>
    </row>
    <row r="3182" spans="1:11" ht="18" customHeight="1" x14ac:dyDescent="0.25">
      <c r="A3182" s="40"/>
      <c r="B3182" s="40"/>
      <c r="C3182" s="40"/>
      <c r="D3182" s="40"/>
      <c r="E3182" s="41"/>
      <c r="F3182" s="41"/>
      <c r="G3182" s="40"/>
      <c r="H3182" s="40"/>
      <c r="I3182" s="40"/>
      <c r="J3182" s="40"/>
      <c r="K3182" s="40">
        <f t="shared" si="49"/>
        <v>1900</v>
      </c>
    </row>
    <row r="3183" spans="1:11" ht="18" customHeight="1" x14ac:dyDescent="0.25">
      <c r="A3183" s="42"/>
      <c r="B3183" s="42"/>
      <c r="C3183" s="42"/>
      <c r="D3183" s="42"/>
      <c r="E3183" s="43"/>
      <c r="F3183" s="43"/>
      <c r="G3183" s="42"/>
      <c r="H3183" s="42"/>
      <c r="I3183" s="42"/>
      <c r="J3183" s="42"/>
      <c r="K3183" s="42">
        <f t="shared" si="49"/>
        <v>1900</v>
      </c>
    </row>
    <row r="3184" spans="1:11" ht="18" customHeight="1" x14ac:dyDescent="0.25">
      <c r="A3184" s="40"/>
      <c r="B3184" s="40"/>
      <c r="C3184" s="40"/>
      <c r="D3184" s="40"/>
      <c r="E3184" s="41"/>
      <c r="F3184" s="41"/>
      <c r="G3184" s="40"/>
      <c r="H3184" s="40"/>
      <c r="I3184" s="40"/>
      <c r="J3184" s="40"/>
      <c r="K3184" s="40">
        <f t="shared" si="49"/>
        <v>1900</v>
      </c>
    </row>
    <row r="3185" spans="1:11" ht="18" customHeight="1" x14ac:dyDescent="0.25">
      <c r="A3185" s="42"/>
      <c r="B3185" s="42"/>
      <c r="C3185" s="42"/>
      <c r="D3185" s="42"/>
      <c r="E3185" s="43"/>
      <c r="F3185" s="43"/>
      <c r="G3185" s="42"/>
      <c r="H3185" s="42"/>
      <c r="I3185" s="42"/>
      <c r="J3185" s="42"/>
      <c r="K3185" s="42">
        <f t="shared" si="49"/>
        <v>1900</v>
      </c>
    </row>
    <row r="3186" spans="1:11" ht="18" customHeight="1" x14ac:dyDescent="0.25">
      <c r="A3186" s="40"/>
      <c r="B3186" s="40"/>
      <c r="C3186" s="40"/>
      <c r="D3186" s="40"/>
      <c r="E3186" s="41"/>
      <c r="F3186" s="41"/>
      <c r="G3186" s="40"/>
      <c r="H3186" s="40"/>
      <c r="I3186" s="40"/>
      <c r="J3186" s="40"/>
      <c r="K3186" s="40">
        <f t="shared" si="49"/>
        <v>1900</v>
      </c>
    </row>
    <row r="3187" spans="1:11" ht="18" customHeight="1" x14ac:dyDescent="0.25">
      <c r="A3187" s="42"/>
      <c r="B3187" s="42"/>
      <c r="C3187" s="42"/>
      <c r="D3187" s="42"/>
      <c r="E3187" s="43"/>
      <c r="F3187" s="43"/>
      <c r="G3187" s="42"/>
      <c r="H3187" s="42"/>
      <c r="I3187" s="42"/>
      <c r="J3187" s="42"/>
      <c r="K3187" s="42">
        <f t="shared" si="49"/>
        <v>1900</v>
      </c>
    </row>
    <row r="3188" spans="1:11" ht="18" customHeight="1" x14ac:dyDescent="0.25">
      <c r="A3188" s="40"/>
      <c r="B3188" s="40"/>
      <c r="C3188" s="40"/>
      <c r="D3188" s="40"/>
      <c r="E3188" s="41"/>
      <c r="F3188" s="41"/>
      <c r="G3188" s="40"/>
      <c r="H3188" s="40"/>
      <c r="I3188" s="40"/>
      <c r="J3188" s="40"/>
      <c r="K3188" s="40">
        <f t="shared" si="49"/>
        <v>1900</v>
      </c>
    </row>
    <row r="3189" spans="1:11" ht="18" customHeight="1" x14ac:dyDescent="0.25">
      <c r="A3189" s="42"/>
      <c r="B3189" s="42"/>
      <c r="C3189" s="42"/>
      <c r="D3189" s="42"/>
      <c r="E3189" s="43"/>
      <c r="F3189" s="43"/>
      <c r="G3189" s="42"/>
      <c r="H3189" s="42"/>
      <c r="I3189" s="42"/>
      <c r="J3189" s="42"/>
      <c r="K3189" s="42">
        <f t="shared" si="49"/>
        <v>1900</v>
      </c>
    </row>
    <row r="3190" spans="1:11" ht="18" customHeight="1" x14ac:dyDescent="0.25">
      <c r="A3190" s="40"/>
      <c r="B3190" s="40"/>
      <c r="C3190" s="40"/>
      <c r="D3190" s="40"/>
      <c r="E3190" s="41"/>
      <c r="F3190" s="41"/>
      <c r="G3190" s="40"/>
      <c r="H3190" s="40"/>
      <c r="I3190" s="40"/>
      <c r="J3190" s="40"/>
      <c r="K3190" s="40">
        <f t="shared" si="49"/>
        <v>1900</v>
      </c>
    </row>
    <row r="3191" spans="1:11" ht="18" customHeight="1" x14ac:dyDescent="0.25">
      <c r="A3191" s="42"/>
      <c r="B3191" s="42"/>
      <c r="C3191" s="42"/>
      <c r="D3191" s="42"/>
      <c r="E3191" s="43"/>
      <c r="F3191" s="43"/>
      <c r="G3191" s="42"/>
      <c r="H3191" s="42"/>
      <c r="I3191" s="42"/>
      <c r="J3191" s="42"/>
      <c r="K3191" s="42">
        <f t="shared" si="49"/>
        <v>1900</v>
      </c>
    </row>
    <row r="3192" spans="1:11" ht="18" customHeight="1" x14ac:dyDescent="0.25">
      <c r="A3192" s="40"/>
      <c r="B3192" s="40"/>
      <c r="C3192" s="40"/>
      <c r="D3192" s="40"/>
      <c r="E3192" s="41"/>
      <c r="F3192" s="41"/>
      <c r="G3192" s="40"/>
      <c r="H3192" s="40"/>
      <c r="I3192" s="40"/>
      <c r="J3192" s="40"/>
      <c r="K3192" s="40">
        <f t="shared" si="49"/>
        <v>1900</v>
      </c>
    </row>
    <row r="3193" spans="1:11" ht="18" customHeight="1" x14ac:dyDescent="0.25">
      <c r="A3193" s="42"/>
      <c r="B3193" s="42"/>
      <c r="C3193" s="42"/>
      <c r="D3193" s="42"/>
      <c r="E3193" s="43"/>
      <c r="F3193" s="43"/>
      <c r="G3193" s="42"/>
      <c r="H3193" s="42"/>
      <c r="I3193" s="42"/>
      <c r="J3193" s="42"/>
      <c r="K3193" s="42">
        <f t="shared" si="49"/>
        <v>1900</v>
      </c>
    </row>
    <row r="3194" spans="1:11" ht="18" customHeight="1" x14ac:dyDescent="0.25">
      <c r="A3194" s="40"/>
      <c r="B3194" s="40"/>
      <c r="C3194" s="40"/>
      <c r="D3194" s="40"/>
      <c r="E3194" s="41"/>
      <c r="F3194" s="41"/>
      <c r="G3194" s="40"/>
      <c r="H3194" s="40"/>
      <c r="I3194" s="40"/>
      <c r="J3194" s="40"/>
      <c r="K3194" s="40">
        <f t="shared" si="49"/>
        <v>1900</v>
      </c>
    </row>
    <row r="3195" spans="1:11" ht="18" customHeight="1" x14ac:dyDescent="0.25">
      <c r="A3195" s="42"/>
      <c r="B3195" s="42"/>
      <c r="C3195" s="42"/>
      <c r="D3195" s="42"/>
      <c r="E3195" s="43"/>
      <c r="F3195" s="43"/>
      <c r="G3195" s="42"/>
      <c r="H3195" s="42"/>
      <c r="I3195" s="42"/>
      <c r="J3195" s="42"/>
      <c r="K3195" s="42">
        <f t="shared" si="49"/>
        <v>1900</v>
      </c>
    </row>
    <row r="3196" spans="1:11" ht="18" customHeight="1" x14ac:dyDescent="0.25">
      <c r="A3196" s="40"/>
      <c r="B3196" s="40"/>
      <c r="C3196" s="40"/>
      <c r="D3196" s="40"/>
      <c r="E3196" s="41"/>
      <c r="F3196" s="41"/>
      <c r="G3196" s="40"/>
      <c r="H3196" s="40"/>
      <c r="I3196" s="40"/>
      <c r="J3196" s="40"/>
      <c r="K3196" s="40">
        <f t="shared" si="49"/>
        <v>1900</v>
      </c>
    </row>
    <row r="3197" spans="1:11" ht="18" customHeight="1" x14ac:dyDescent="0.25">
      <c r="A3197" s="42"/>
      <c r="B3197" s="42"/>
      <c r="C3197" s="42"/>
      <c r="D3197" s="42"/>
      <c r="E3197" s="43"/>
      <c r="F3197" s="43"/>
      <c r="G3197" s="42"/>
      <c r="H3197" s="42"/>
      <c r="I3197" s="42"/>
      <c r="J3197" s="42"/>
      <c r="K3197" s="42">
        <f t="shared" si="49"/>
        <v>1900</v>
      </c>
    </row>
    <row r="3198" spans="1:11" ht="18" customHeight="1" x14ac:dyDescent="0.25">
      <c r="A3198" s="40"/>
      <c r="B3198" s="40"/>
      <c r="C3198" s="40"/>
      <c r="D3198" s="40"/>
      <c r="E3198" s="41"/>
      <c r="F3198" s="41"/>
      <c r="G3198" s="40"/>
      <c r="H3198" s="40"/>
      <c r="I3198" s="40"/>
      <c r="J3198" s="40"/>
      <c r="K3198" s="40">
        <f t="shared" si="49"/>
        <v>1900</v>
      </c>
    </row>
    <row r="3199" spans="1:11" ht="18" customHeight="1" x14ac:dyDescent="0.25">
      <c r="A3199" s="42"/>
      <c r="B3199" s="42"/>
      <c r="C3199" s="42"/>
      <c r="D3199" s="42"/>
      <c r="E3199" s="43"/>
      <c r="F3199" s="43"/>
      <c r="G3199" s="42"/>
      <c r="H3199" s="42"/>
      <c r="I3199" s="42"/>
      <c r="J3199" s="42"/>
      <c r="K3199" s="42">
        <f t="shared" si="49"/>
        <v>1900</v>
      </c>
    </row>
    <row r="3200" spans="1:11" ht="18" customHeight="1" x14ac:dyDescent="0.25">
      <c r="A3200" s="40"/>
      <c r="B3200" s="40"/>
      <c r="C3200" s="40"/>
      <c r="D3200" s="40"/>
      <c r="E3200" s="41"/>
      <c r="F3200" s="41"/>
      <c r="G3200" s="40"/>
      <c r="H3200" s="40"/>
      <c r="I3200" s="40"/>
      <c r="J3200" s="40"/>
      <c r="K3200" s="40">
        <f t="shared" si="49"/>
        <v>1900</v>
      </c>
    </row>
    <row r="3201" spans="1:11" ht="18" customHeight="1" x14ac:dyDescent="0.25">
      <c r="A3201" s="42"/>
      <c r="B3201" s="42"/>
      <c r="C3201" s="42"/>
      <c r="D3201" s="42"/>
      <c r="E3201" s="43"/>
      <c r="F3201" s="43"/>
      <c r="G3201" s="42"/>
      <c r="H3201" s="42"/>
      <c r="I3201" s="42"/>
      <c r="J3201" s="42"/>
      <c r="K3201" s="42">
        <f t="shared" si="49"/>
        <v>1900</v>
      </c>
    </row>
    <row r="3202" spans="1:11" ht="18" customHeight="1" x14ac:dyDescent="0.25">
      <c r="A3202" s="40"/>
      <c r="B3202" s="40"/>
      <c r="C3202" s="40"/>
      <c r="D3202" s="40"/>
      <c r="E3202" s="41"/>
      <c r="F3202" s="41"/>
      <c r="G3202" s="40"/>
      <c r="H3202" s="40"/>
      <c r="I3202" s="40"/>
      <c r="J3202" s="40"/>
      <c r="K3202" s="40">
        <f t="shared" si="49"/>
        <v>1900</v>
      </c>
    </row>
    <row r="3203" spans="1:11" ht="18" customHeight="1" x14ac:dyDescent="0.25">
      <c r="A3203" s="42"/>
      <c r="B3203" s="42"/>
      <c r="C3203" s="42"/>
      <c r="D3203" s="42"/>
      <c r="E3203" s="43"/>
      <c r="F3203" s="43"/>
      <c r="G3203" s="42"/>
      <c r="H3203" s="42"/>
      <c r="I3203" s="42"/>
      <c r="J3203" s="42"/>
      <c r="K3203" s="42">
        <f t="shared" si="49"/>
        <v>1900</v>
      </c>
    </row>
    <row r="3204" spans="1:11" ht="18" customHeight="1" x14ac:dyDescent="0.25">
      <c r="A3204" s="40"/>
      <c r="B3204" s="40"/>
      <c r="C3204" s="40"/>
      <c r="D3204" s="40"/>
      <c r="E3204" s="41"/>
      <c r="F3204" s="41"/>
      <c r="G3204" s="40"/>
      <c r="H3204" s="40"/>
      <c r="I3204" s="40"/>
      <c r="J3204" s="40"/>
      <c r="K3204" s="40">
        <f t="shared" ref="K3204:K3267" si="50">IFERROR(YEAR(D3204),"")</f>
        <v>1900</v>
      </c>
    </row>
    <row r="3205" spans="1:11" ht="18" customHeight="1" x14ac:dyDescent="0.25">
      <c r="A3205" s="42"/>
      <c r="B3205" s="42"/>
      <c r="C3205" s="42"/>
      <c r="D3205" s="42"/>
      <c r="E3205" s="43"/>
      <c r="F3205" s="43"/>
      <c r="G3205" s="42"/>
      <c r="H3205" s="42"/>
      <c r="I3205" s="42"/>
      <c r="J3205" s="42"/>
      <c r="K3205" s="42">
        <f t="shared" si="50"/>
        <v>1900</v>
      </c>
    </row>
    <row r="3206" spans="1:11" ht="18" customHeight="1" x14ac:dyDescent="0.25">
      <c r="A3206" s="40"/>
      <c r="B3206" s="40"/>
      <c r="C3206" s="40"/>
      <c r="D3206" s="40"/>
      <c r="E3206" s="41"/>
      <c r="F3206" s="41"/>
      <c r="G3206" s="40"/>
      <c r="H3206" s="40"/>
      <c r="I3206" s="40"/>
      <c r="J3206" s="40"/>
      <c r="K3206" s="40">
        <f t="shared" si="50"/>
        <v>1900</v>
      </c>
    </row>
    <row r="3207" spans="1:11" ht="18" customHeight="1" x14ac:dyDescent="0.25">
      <c r="A3207" s="42"/>
      <c r="B3207" s="42"/>
      <c r="C3207" s="42"/>
      <c r="D3207" s="42"/>
      <c r="E3207" s="43"/>
      <c r="F3207" s="43"/>
      <c r="G3207" s="42"/>
      <c r="H3207" s="42"/>
      <c r="I3207" s="42"/>
      <c r="J3207" s="42"/>
      <c r="K3207" s="42">
        <f t="shared" si="50"/>
        <v>1900</v>
      </c>
    </row>
    <row r="3208" spans="1:11" ht="18" customHeight="1" x14ac:dyDescent="0.25">
      <c r="A3208" s="40"/>
      <c r="B3208" s="40"/>
      <c r="C3208" s="40"/>
      <c r="D3208" s="40"/>
      <c r="E3208" s="41"/>
      <c r="F3208" s="41"/>
      <c r="G3208" s="40"/>
      <c r="H3208" s="40"/>
      <c r="I3208" s="40"/>
      <c r="J3208" s="40"/>
      <c r="K3208" s="40">
        <f t="shared" si="50"/>
        <v>1900</v>
      </c>
    </row>
    <row r="3209" spans="1:11" ht="18" customHeight="1" x14ac:dyDescent="0.25">
      <c r="A3209" s="42"/>
      <c r="B3209" s="42"/>
      <c r="C3209" s="42"/>
      <c r="D3209" s="42"/>
      <c r="E3209" s="43"/>
      <c r="F3209" s="43"/>
      <c r="G3209" s="42"/>
      <c r="H3209" s="42"/>
      <c r="I3209" s="42"/>
      <c r="J3209" s="42"/>
      <c r="K3209" s="42">
        <f t="shared" si="50"/>
        <v>1900</v>
      </c>
    </row>
    <row r="3210" spans="1:11" ht="18" customHeight="1" x14ac:dyDescent="0.25">
      <c r="A3210" s="40"/>
      <c r="B3210" s="40"/>
      <c r="C3210" s="40"/>
      <c r="D3210" s="40"/>
      <c r="E3210" s="41"/>
      <c r="F3210" s="41"/>
      <c r="G3210" s="40"/>
      <c r="H3210" s="40"/>
      <c r="I3210" s="40"/>
      <c r="J3210" s="40"/>
      <c r="K3210" s="40">
        <f t="shared" si="50"/>
        <v>1900</v>
      </c>
    </row>
    <row r="3211" spans="1:11" ht="18" customHeight="1" x14ac:dyDescent="0.25">
      <c r="A3211" s="42"/>
      <c r="B3211" s="42"/>
      <c r="C3211" s="42"/>
      <c r="D3211" s="42"/>
      <c r="E3211" s="43"/>
      <c r="F3211" s="43"/>
      <c r="G3211" s="42"/>
      <c r="H3211" s="42"/>
      <c r="I3211" s="42"/>
      <c r="J3211" s="42"/>
      <c r="K3211" s="42">
        <f t="shared" si="50"/>
        <v>1900</v>
      </c>
    </row>
    <row r="3212" spans="1:11" ht="18" customHeight="1" x14ac:dyDescent="0.25">
      <c r="A3212" s="40"/>
      <c r="B3212" s="40"/>
      <c r="C3212" s="40"/>
      <c r="D3212" s="40"/>
      <c r="E3212" s="41"/>
      <c r="F3212" s="41"/>
      <c r="G3212" s="40"/>
      <c r="H3212" s="40"/>
      <c r="I3212" s="40"/>
      <c r="J3212" s="40"/>
      <c r="K3212" s="40">
        <f t="shared" si="50"/>
        <v>1900</v>
      </c>
    </row>
    <row r="3213" spans="1:11" ht="18" customHeight="1" x14ac:dyDescent="0.25">
      <c r="A3213" s="42"/>
      <c r="B3213" s="42"/>
      <c r="C3213" s="42"/>
      <c r="D3213" s="42"/>
      <c r="E3213" s="43"/>
      <c r="F3213" s="43"/>
      <c r="G3213" s="42"/>
      <c r="H3213" s="42"/>
      <c r="I3213" s="42"/>
      <c r="J3213" s="42"/>
      <c r="K3213" s="42">
        <f t="shared" si="50"/>
        <v>1900</v>
      </c>
    </row>
    <row r="3214" spans="1:11" ht="18" customHeight="1" x14ac:dyDescent="0.25">
      <c r="A3214" s="40"/>
      <c r="B3214" s="40"/>
      <c r="C3214" s="40"/>
      <c r="D3214" s="40"/>
      <c r="E3214" s="41"/>
      <c r="F3214" s="41"/>
      <c r="G3214" s="40"/>
      <c r="H3214" s="40"/>
      <c r="I3214" s="40"/>
      <c r="J3214" s="40"/>
      <c r="K3214" s="40">
        <f t="shared" si="50"/>
        <v>1900</v>
      </c>
    </row>
    <row r="3215" spans="1:11" ht="18" customHeight="1" x14ac:dyDescent="0.25">
      <c r="A3215" s="42"/>
      <c r="B3215" s="42"/>
      <c r="C3215" s="42"/>
      <c r="D3215" s="42"/>
      <c r="E3215" s="43"/>
      <c r="F3215" s="43"/>
      <c r="G3215" s="42"/>
      <c r="H3215" s="42"/>
      <c r="I3215" s="42"/>
      <c r="J3215" s="42"/>
      <c r="K3215" s="42">
        <f t="shared" si="50"/>
        <v>1900</v>
      </c>
    </row>
    <row r="3216" spans="1:11" ht="18" customHeight="1" x14ac:dyDescent="0.25">
      <c r="A3216" s="40"/>
      <c r="B3216" s="40"/>
      <c r="C3216" s="40"/>
      <c r="D3216" s="40"/>
      <c r="E3216" s="41"/>
      <c r="F3216" s="41"/>
      <c r="G3216" s="40"/>
      <c r="H3216" s="40"/>
      <c r="I3216" s="40"/>
      <c r="J3216" s="40"/>
      <c r="K3216" s="40">
        <f t="shared" si="50"/>
        <v>1900</v>
      </c>
    </row>
    <row r="3217" spans="1:11" ht="18" customHeight="1" x14ac:dyDescent="0.25">
      <c r="A3217" s="42"/>
      <c r="B3217" s="42"/>
      <c r="C3217" s="42"/>
      <c r="D3217" s="42"/>
      <c r="E3217" s="43"/>
      <c r="F3217" s="43"/>
      <c r="G3217" s="42"/>
      <c r="H3217" s="42"/>
      <c r="I3217" s="42"/>
      <c r="J3217" s="42"/>
      <c r="K3217" s="42">
        <f t="shared" si="50"/>
        <v>1900</v>
      </c>
    </row>
    <row r="3218" spans="1:11" ht="18" customHeight="1" x14ac:dyDescent="0.25">
      <c r="A3218" s="40"/>
      <c r="B3218" s="40"/>
      <c r="C3218" s="40"/>
      <c r="D3218" s="40"/>
      <c r="E3218" s="41"/>
      <c r="F3218" s="41"/>
      <c r="G3218" s="40"/>
      <c r="H3218" s="40"/>
      <c r="I3218" s="40"/>
      <c r="J3218" s="40"/>
      <c r="K3218" s="40">
        <f t="shared" si="50"/>
        <v>1900</v>
      </c>
    </row>
    <row r="3219" spans="1:11" ht="18" customHeight="1" x14ac:dyDescent="0.25">
      <c r="A3219" s="42"/>
      <c r="B3219" s="42"/>
      <c r="C3219" s="42"/>
      <c r="D3219" s="42"/>
      <c r="E3219" s="43"/>
      <c r="F3219" s="43"/>
      <c r="G3219" s="42"/>
      <c r="H3219" s="42"/>
      <c r="I3219" s="42"/>
      <c r="J3219" s="42"/>
      <c r="K3219" s="42">
        <f t="shared" si="50"/>
        <v>1900</v>
      </c>
    </row>
    <row r="3220" spans="1:11" ht="18" customHeight="1" x14ac:dyDescent="0.25">
      <c r="A3220" s="40"/>
      <c r="B3220" s="40"/>
      <c r="C3220" s="40"/>
      <c r="D3220" s="40"/>
      <c r="E3220" s="41"/>
      <c r="F3220" s="41"/>
      <c r="G3220" s="40"/>
      <c r="H3220" s="40"/>
      <c r="I3220" s="40"/>
      <c r="J3220" s="40"/>
      <c r="K3220" s="40">
        <f t="shared" si="50"/>
        <v>1900</v>
      </c>
    </row>
    <row r="3221" spans="1:11" ht="18" customHeight="1" x14ac:dyDescent="0.25">
      <c r="A3221" s="42"/>
      <c r="B3221" s="42"/>
      <c r="C3221" s="42"/>
      <c r="D3221" s="42"/>
      <c r="E3221" s="43"/>
      <c r="F3221" s="43"/>
      <c r="G3221" s="42"/>
      <c r="H3221" s="42"/>
      <c r="I3221" s="42"/>
      <c r="J3221" s="42"/>
      <c r="K3221" s="42">
        <f t="shared" si="50"/>
        <v>1900</v>
      </c>
    </row>
    <row r="3222" spans="1:11" ht="18" customHeight="1" x14ac:dyDescent="0.25">
      <c r="A3222" s="40"/>
      <c r="B3222" s="40"/>
      <c r="C3222" s="40"/>
      <c r="D3222" s="40"/>
      <c r="E3222" s="41"/>
      <c r="F3222" s="41"/>
      <c r="G3222" s="40"/>
      <c r="H3222" s="40"/>
      <c r="I3222" s="40"/>
      <c r="J3222" s="40"/>
      <c r="K3222" s="40">
        <f t="shared" si="50"/>
        <v>1900</v>
      </c>
    </row>
    <row r="3223" spans="1:11" ht="18" customHeight="1" x14ac:dyDescent="0.25">
      <c r="A3223" s="42"/>
      <c r="B3223" s="42"/>
      <c r="C3223" s="42"/>
      <c r="D3223" s="42"/>
      <c r="E3223" s="43"/>
      <c r="F3223" s="43"/>
      <c r="G3223" s="42"/>
      <c r="H3223" s="42"/>
      <c r="I3223" s="42"/>
      <c r="J3223" s="42"/>
      <c r="K3223" s="42">
        <f t="shared" si="50"/>
        <v>1900</v>
      </c>
    </row>
    <row r="3224" spans="1:11" ht="18" customHeight="1" x14ac:dyDescent="0.25">
      <c r="A3224" s="40"/>
      <c r="B3224" s="40"/>
      <c r="C3224" s="40"/>
      <c r="D3224" s="40"/>
      <c r="E3224" s="41"/>
      <c r="F3224" s="41"/>
      <c r="G3224" s="40"/>
      <c r="H3224" s="40"/>
      <c r="I3224" s="40"/>
      <c r="J3224" s="40"/>
      <c r="K3224" s="40">
        <f t="shared" si="50"/>
        <v>1900</v>
      </c>
    </row>
    <row r="3225" spans="1:11" ht="18" customHeight="1" x14ac:dyDescent="0.25">
      <c r="A3225" s="42"/>
      <c r="B3225" s="42"/>
      <c r="C3225" s="42"/>
      <c r="D3225" s="42"/>
      <c r="E3225" s="43"/>
      <c r="F3225" s="43"/>
      <c r="G3225" s="42"/>
      <c r="H3225" s="42"/>
      <c r="I3225" s="42"/>
      <c r="J3225" s="42"/>
      <c r="K3225" s="42">
        <f t="shared" si="50"/>
        <v>1900</v>
      </c>
    </row>
    <row r="3226" spans="1:11" ht="18" customHeight="1" x14ac:dyDescent="0.25">
      <c r="A3226" s="40"/>
      <c r="B3226" s="40"/>
      <c r="C3226" s="40"/>
      <c r="D3226" s="40"/>
      <c r="E3226" s="41"/>
      <c r="F3226" s="41"/>
      <c r="G3226" s="40"/>
      <c r="H3226" s="40"/>
      <c r="I3226" s="40"/>
      <c r="J3226" s="40"/>
      <c r="K3226" s="40">
        <f t="shared" si="50"/>
        <v>1900</v>
      </c>
    </row>
    <row r="3227" spans="1:11" ht="18" customHeight="1" x14ac:dyDescent="0.25">
      <c r="A3227" s="42"/>
      <c r="B3227" s="42"/>
      <c r="C3227" s="42"/>
      <c r="D3227" s="42"/>
      <c r="E3227" s="43"/>
      <c r="F3227" s="43"/>
      <c r="G3227" s="42"/>
      <c r="H3227" s="42"/>
      <c r="I3227" s="42"/>
      <c r="J3227" s="42"/>
      <c r="K3227" s="42">
        <f t="shared" si="50"/>
        <v>1900</v>
      </c>
    </row>
    <row r="3228" spans="1:11" ht="18" customHeight="1" x14ac:dyDescent="0.25">
      <c r="A3228" s="40"/>
      <c r="B3228" s="40"/>
      <c r="C3228" s="40"/>
      <c r="D3228" s="40"/>
      <c r="E3228" s="41"/>
      <c r="F3228" s="41"/>
      <c r="G3228" s="40"/>
      <c r="H3228" s="40"/>
      <c r="I3228" s="40"/>
      <c r="J3228" s="40"/>
      <c r="K3228" s="40">
        <f t="shared" si="50"/>
        <v>1900</v>
      </c>
    </row>
    <row r="3229" spans="1:11" ht="18" customHeight="1" x14ac:dyDescent="0.25">
      <c r="A3229" s="42"/>
      <c r="B3229" s="42"/>
      <c r="C3229" s="42"/>
      <c r="D3229" s="42"/>
      <c r="E3229" s="43"/>
      <c r="F3229" s="43"/>
      <c r="G3229" s="42"/>
      <c r="H3229" s="42"/>
      <c r="I3229" s="42"/>
      <c r="J3229" s="42"/>
      <c r="K3229" s="42">
        <f t="shared" si="50"/>
        <v>1900</v>
      </c>
    </row>
    <row r="3230" spans="1:11" ht="18" customHeight="1" x14ac:dyDescent="0.25">
      <c r="A3230" s="40"/>
      <c r="B3230" s="40"/>
      <c r="C3230" s="40"/>
      <c r="D3230" s="40"/>
      <c r="E3230" s="41"/>
      <c r="F3230" s="41"/>
      <c r="G3230" s="40"/>
      <c r="H3230" s="40"/>
      <c r="I3230" s="40"/>
      <c r="J3230" s="40"/>
      <c r="K3230" s="40">
        <f t="shared" si="50"/>
        <v>1900</v>
      </c>
    </row>
    <row r="3231" spans="1:11" ht="18" customHeight="1" x14ac:dyDescent="0.25">
      <c r="A3231" s="42"/>
      <c r="B3231" s="42"/>
      <c r="C3231" s="42"/>
      <c r="D3231" s="42"/>
      <c r="E3231" s="43"/>
      <c r="F3231" s="43"/>
      <c r="G3231" s="42"/>
      <c r="H3231" s="42"/>
      <c r="I3231" s="42"/>
      <c r="J3231" s="42"/>
      <c r="K3231" s="42">
        <f t="shared" si="50"/>
        <v>1900</v>
      </c>
    </row>
    <row r="3232" spans="1:11" ht="18" customHeight="1" x14ac:dyDescent="0.25">
      <c r="A3232" s="40"/>
      <c r="B3232" s="40"/>
      <c r="C3232" s="40"/>
      <c r="D3232" s="40"/>
      <c r="E3232" s="41"/>
      <c r="F3232" s="41"/>
      <c r="G3232" s="40"/>
      <c r="H3232" s="40"/>
      <c r="I3232" s="40"/>
      <c r="J3232" s="40"/>
      <c r="K3232" s="40">
        <f t="shared" si="50"/>
        <v>1900</v>
      </c>
    </row>
    <row r="3233" spans="1:11" ht="18" customHeight="1" x14ac:dyDescent="0.25">
      <c r="A3233" s="42"/>
      <c r="B3233" s="42"/>
      <c r="C3233" s="42"/>
      <c r="D3233" s="42"/>
      <c r="E3233" s="43"/>
      <c r="F3233" s="43"/>
      <c r="G3233" s="42"/>
      <c r="H3233" s="42"/>
      <c r="I3233" s="42"/>
      <c r="J3233" s="42"/>
      <c r="K3233" s="42">
        <f t="shared" si="50"/>
        <v>1900</v>
      </c>
    </row>
    <row r="3234" spans="1:11" ht="18" customHeight="1" x14ac:dyDescent="0.25">
      <c r="A3234" s="40"/>
      <c r="B3234" s="40"/>
      <c r="C3234" s="40"/>
      <c r="D3234" s="40"/>
      <c r="E3234" s="41"/>
      <c r="F3234" s="41"/>
      <c r="G3234" s="40"/>
      <c r="H3234" s="40"/>
      <c r="I3234" s="40"/>
      <c r="J3234" s="40"/>
      <c r="K3234" s="40">
        <f t="shared" si="50"/>
        <v>1900</v>
      </c>
    </row>
    <row r="3235" spans="1:11" ht="18" customHeight="1" x14ac:dyDescent="0.25">
      <c r="A3235" s="42"/>
      <c r="B3235" s="42"/>
      <c r="C3235" s="42"/>
      <c r="D3235" s="42"/>
      <c r="E3235" s="43"/>
      <c r="F3235" s="43"/>
      <c r="G3235" s="42"/>
      <c r="H3235" s="42"/>
      <c r="I3235" s="42"/>
      <c r="J3235" s="42"/>
      <c r="K3235" s="42">
        <f t="shared" si="50"/>
        <v>1900</v>
      </c>
    </row>
    <row r="3236" spans="1:11" ht="18" customHeight="1" x14ac:dyDescent="0.25">
      <c r="A3236" s="40"/>
      <c r="B3236" s="40"/>
      <c r="C3236" s="40"/>
      <c r="D3236" s="40"/>
      <c r="E3236" s="41"/>
      <c r="F3236" s="41"/>
      <c r="G3236" s="40"/>
      <c r="H3236" s="40"/>
      <c r="I3236" s="40"/>
      <c r="J3236" s="40"/>
      <c r="K3236" s="40">
        <f t="shared" si="50"/>
        <v>1900</v>
      </c>
    </row>
    <row r="3237" spans="1:11" ht="18" customHeight="1" x14ac:dyDescent="0.25">
      <c r="A3237" s="42"/>
      <c r="B3237" s="42"/>
      <c r="C3237" s="42"/>
      <c r="D3237" s="42"/>
      <c r="E3237" s="43"/>
      <c r="F3237" s="43"/>
      <c r="G3237" s="42"/>
      <c r="H3237" s="42"/>
      <c r="I3237" s="42"/>
      <c r="J3237" s="42"/>
      <c r="K3237" s="42">
        <f t="shared" si="50"/>
        <v>1900</v>
      </c>
    </row>
    <row r="3238" spans="1:11" ht="18" customHeight="1" x14ac:dyDescent="0.25">
      <c r="A3238" s="40"/>
      <c r="B3238" s="40"/>
      <c r="C3238" s="40"/>
      <c r="D3238" s="40"/>
      <c r="E3238" s="41"/>
      <c r="F3238" s="41"/>
      <c r="G3238" s="40"/>
      <c r="H3238" s="40"/>
      <c r="I3238" s="40"/>
      <c r="J3238" s="40"/>
      <c r="K3238" s="40">
        <f t="shared" si="50"/>
        <v>1900</v>
      </c>
    </row>
    <row r="3239" spans="1:11" ht="18" customHeight="1" x14ac:dyDescent="0.25">
      <c r="A3239" s="42"/>
      <c r="B3239" s="42"/>
      <c r="C3239" s="42"/>
      <c r="D3239" s="42"/>
      <c r="E3239" s="43"/>
      <c r="F3239" s="43"/>
      <c r="G3239" s="42"/>
      <c r="H3239" s="42"/>
      <c r="I3239" s="42"/>
      <c r="J3239" s="42"/>
      <c r="K3239" s="42">
        <f t="shared" si="50"/>
        <v>1900</v>
      </c>
    </row>
    <row r="3240" spans="1:11" ht="18" customHeight="1" x14ac:dyDescent="0.25">
      <c r="A3240" s="40"/>
      <c r="B3240" s="40"/>
      <c r="C3240" s="40"/>
      <c r="D3240" s="40"/>
      <c r="E3240" s="41"/>
      <c r="F3240" s="41"/>
      <c r="G3240" s="40"/>
      <c r="H3240" s="40"/>
      <c r="I3240" s="40"/>
      <c r="J3240" s="40"/>
      <c r="K3240" s="40">
        <f t="shared" si="50"/>
        <v>1900</v>
      </c>
    </row>
    <row r="3241" spans="1:11" ht="18" customHeight="1" x14ac:dyDescent="0.25">
      <c r="A3241" s="42"/>
      <c r="B3241" s="42"/>
      <c r="C3241" s="42"/>
      <c r="D3241" s="42"/>
      <c r="E3241" s="43"/>
      <c r="F3241" s="43"/>
      <c r="G3241" s="42"/>
      <c r="H3241" s="42"/>
      <c r="I3241" s="42"/>
      <c r="J3241" s="42"/>
      <c r="K3241" s="42">
        <f t="shared" si="50"/>
        <v>1900</v>
      </c>
    </row>
    <row r="3242" spans="1:11" ht="18" customHeight="1" x14ac:dyDescent="0.25">
      <c r="A3242" s="40"/>
      <c r="B3242" s="40"/>
      <c r="C3242" s="40"/>
      <c r="D3242" s="40"/>
      <c r="E3242" s="41"/>
      <c r="F3242" s="41"/>
      <c r="G3242" s="40"/>
      <c r="H3242" s="40"/>
      <c r="I3242" s="40"/>
      <c r="J3242" s="40"/>
      <c r="K3242" s="40">
        <f t="shared" si="50"/>
        <v>1900</v>
      </c>
    </row>
    <row r="3243" spans="1:11" ht="18" customHeight="1" x14ac:dyDescent="0.25">
      <c r="A3243" s="42"/>
      <c r="B3243" s="42"/>
      <c r="C3243" s="42"/>
      <c r="D3243" s="42"/>
      <c r="E3243" s="43"/>
      <c r="F3243" s="43"/>
      <c r="G3243" s="42"/>
      <c r="H3243" s="42"/>
      <c r="I3243" s="42"/>
      <c r="J3243" s="42"/>
      <c r="K3243" s="42">
        <f t="shared" si="50"/>
        <v>1900</v>
      </c>
    </row>
    <row r="3244" spans="1:11" ht="18" customHeight="1" x14ac:dyDescent="0.25">
      <c r="A3244" s="40"/>
      <c r="B3244" s="40"/>
      <c r="C3244" s="40"/>
      <c r="D3244" s="40"/>
      <c r="E3244" s="41"/>
      <c r="F3244" s="41"/>
      <c r="G3244" s="40"/>
      <c r="H3244" s="40"/>
      <c r="I3244" s="40"/>
      <c r="J3244" s="40"/>
      <c r="K3244" s="40">
        <f t="shared" si="50"/>
        <v>1900</v>
      </c>
    </row>
    <row r="3245" spans="1:11" ht="18" customHeight="1" x14ac:dyDescent="0.25">
      <c r="A3245" s="42"/>
      <c r="B3245" s="42"/>
      <c r="C3245" s="42"/>
      <c r="D3245" s="42"/>
      <c r="E3245" s="43"/>
      <c r="F3245" s="43"/>
      <c r="G3245" s="42"/>
      <c r="H3245" s="42"/>
      <c r="I3245" s="42"/>
      <c r="J3245" s="42"/>
      <c r="K3245" s="42">
        <f t="shared" si="50"/>
        <v>1900</v>
      </c>
    </row>
    <row r="3246" spans="1:11" ht="18" customHeight="1" x14ac:dyDescent="0.25">
      <c r="A3246" s="40"/>
      <c r="B3246" s="40"/>
      <c r="C3246" s="40"/>
      <c r="D3246" s="40"/>
      <c r="E3246" s="41"/>
      <c r="F3246" s="41"/>
      <c r="G3246" s="40"/>
      <c r="H3246" s="40"/>
      <c r="I3246" s="40"/>
      <c r="J3246" s="40"/>
      <c r="K3246" s="40">
        <f t="shared" si="50"/>
        <v>1900</v>
      </c>
    </row>
    <row r="3247" spans="1:11" ht="18" customHeight="1" x14ac:dyDescent="0.25">
      <c r="A3247" s="42"/>
      <c r="B3247" s="42"/>
      <c r="C3247" s="42"/>
      <c r="D3247" s="42"/>
      <c r="E3247" s="43"/>
      <c r="F3247" s="43"/>
      <c r="G3247" s="42"/>
      <c r="H3247" s="42"/>
      <c r="I3247" s="42"/>
      <c r="J3247" s="42"/>
      <c r="K3247" s="42">
        <f t="shared" si="50"/>
        <v>1900</v>
      </c>
    </row>
    <row r="3248" spans="1:11" ht="18" customHeight="1" x14ac:dyDescent="0.25">
      <c r="A3248" s="40"/>
      <c r="B3248" s="40"/>
      <c r="C3248" s="40"/>
      <c r="D3248" s="40"/>
      <c r="E3248" s="41"/>
      <c r="F3248" s="41"/>
      <c r="G3248" s="40"/>
      <c r="H3248" s="40"/>
      <c r="I3248" s="40"/>
      <c r="J3248" s="40"/>
      <c r="K3248" s="40">
        <f t="shared" si="50"/>
        <v>1900</v>
      </c>
    </row>
    <row r="3249" spans="1:11" ht="18" customHeight="1" x14ac:dyDescent="0.25">
      <c r="A3249" s="42"/>
      <c r="B3249" s="42"/>
      <c r="C3249" s="42"/>
      <c r="D3249" s="42"/>
      <c r="E3249" s="43"/>
      <c r="F3249" s="43"/>
      <c r="G3249" s="42"/>
      <c r="H3249" s="42"/>
      <c r="I3249" s="42"/>
      <c r="J3249" s="42"/>
      <c r="K3249" s="42">
        <f t="shared" si="50"/>
        <v>1900</v>
      </c>
    </row>
    <row r="3250" spans="1:11" ht="18" customHeight="1" x14ac:dyDescent="0.25">
      <c r="A3250" s="40"/>
      <c r="B3250" s="40"/>
      <c r="C3250" s="40"/>
      <c r="D3250" s="40"/>
      <c r="E3250" s="41"/>
      <c r="F3250" s="41"/>
      <c r="G3250" s="40"/>
      <c r="H3250" s="40"/>
      <c r="I3250" s="40"/>
      <c r="J3250" s="40"/>
      <c r="K3250" s="40">
        <f t="shared" si="50"/>
        <v>1900</v>
      </c>
    </row>
    <row r="3251" spans="1:11" ht="18" customHeight="1" x14ac:dyDescent="0.25">
      <c r="A3251" s="42"/>
      <c r="B3251" s="42"/>
      <c r="C3251" s="42"/>
      <c r="D3251" s="42"/>
      <c r="E3251" s="43"/>
      <c r="F3251" s="43"/>
      <c r="G3251" s="42"/>
      <c r="H3251" s="42"/>
      <c r="I3251" s="42"/>
      <c r="J3251" s="42"/>
      <c r="K3251" s="42">
        <f t="shared" si="50"/>
        <v>1900</v>
      </c>
    </row>
    <row r="3252" spans="1:11" ht="18" customHeight="1" x14ac:dyDescent="0.25">
      <c r="A3252" s="40"/>
      <c r="B3252" s="40"/>
      <c r="C3252" s="40"/>
      <c r="D3252" s="40"/>
      <c r="E3252" s="41"/>
      <c r="F3252" s="41"/>
      <c r="G3252" s="40"/>
      <c r="H3252" s="40"/>
      <c r="I3252" s="40"/>
      <c r="J3252" s="40"/>
      <c r="K3252" s="40">
        <f t="shared" si="50"/>
        <v>1900</v>
      </c>
    </row>
    <row r="3253" spans="1:11" ht="18" customHeight="1" x14ac:dyDescent="0.25">
      <c r="A3253" s="42"/>
      <c r="B3253" s="42"/>
      <c r="C3253" s="42"/>
      <c r="D3253" s="42"/>
      <c r="E3253" s="43"/>
      <c r="F3253" s="43"/>
      <c r="G3253" s="42"/>
      <c r="H3253" s="42"/>
      <c r="I3253" s="42"/>
      <c r="J3253" s="42"/>
      <c r="K3253" s="42">
        <f t="shared" si="50"/>
        <v>1900</v>
      </c>
    </row>
    <row r="3254" spans="1:11" ht="18" customHeight="1" x14ac:dyDescent="0.25">
      <c r="A3254" s="40"/>
      <c r="B3254" s="40"/>
      <c r="C3254" s="40"/>
      <c r="D3254" s="40"/>
      <c r="E3254" s="41"/>
      <c r="F3254" s="41"/>
      <c r="G3254" s="40"/>
      <c r="H3254" s="40"/>
      <c r="I3254" s="40"/>
      <c r="J3254" s="40"/>
      <c r="K3254" s="40">
        <f t="shared" si="50"/>
        <v>1900</v>
      </c>
    </row>
    <row r="3255" spans="1:11" ht="18" customHeight="1" x14ac:dyDescent="0.25">
      <c r="A3255" s="42"/>
      <c r="B3255" s="42"/>
      <c r="C3255" s="42"/>
      <c r="D3255" s="42"/>
      <c r="E3255" s="43"/>
      <c r="F3255" s="43"/>
      <c r="G3255" s="42"/>
      <c r="H3255" s="42"/>
      <c r="I3255" s="42"/>
      <c r="J3255" s="42"/>
      <c r="K3255" s="42">
        <f t="shared" si="50"/>
        <v>1900</v>
      </c>
    </row>
    <row r="3256" spans="1:11" ht="18" customHeight="1" x14ac:dyDescent="0.25">
      <c r="A3256" s="40"/>
      <c r="B3256" s="40"/>
      <c r="C3256" s="40"/>
      <c r="D3256" s="40"/>
      <c r="E3256" s="41"/>
      <c r="F3256" s="41"/>
      <c r="G3256" s="40"/>
      <c r="H3256" s="40"/>
      <c r="I3256" s="40"/>
      <c r="J3256" s="40"/>
      <c r="K3256" s="40">
        <f t="shared" si="50"/>
        <v>1900</v>
      </c>
    </row>
    <row r="3257" spans="1:11" ht="18" customHeight="1" x14ac:dyDescent="0.25">
      <c r="A3257" s="42"/>
      <c r="B3257" s="42"/>
      <c r="C3257" s="42"/>
      <c r="D3257" s="42"/>
      <c r="E3257" s="43"/>
      <c r="F3257" s="43"/>
      <c r="G3257" s="42"/>
      <c r="H3257" s="42"/>
      <c r="I3257" s="42"/>
      <c r="J3257" s="42"/>
      <c r="K3257" s="42">
        <f t="shared" si="50"/>
        <v>1900</v>
      </c>
    </row>
    <row r="3258" spans="1:11" ht="18" customHeight="1" x14ac:dyDescent="0.25">
      <c r="A3258" s="40"/>
      <c r="B3258" s="40"/>
      <c r="C3258" s="40"/>
      <c r="D3258" s="40"/>
      <c r="E3258" s="41"/>
      <c r="F3258" s="41"/>
      <c r="G3258" s="40"/>
      <c r="H3258" s="40"/>
      <c r="I3258" s="40"/>
      <c r="J3258" s="40"/>
      <c r="K3258" s="40">
        <f t="shared" si="50"/>
        <v>1900</v>
      </c>
    </row>
    <row r="3259" spans="1:11" ht="18" customHeight="1" x14ac:dyDescent="0.25">
      <c r="A3259" s="42"/>
      <c r="B3259" s="42"/>
      <c r="C3259" s="42"/>
      <c r="D3259" s="42"/>
      <c r="E3259" s="43"/>
      <c r="F3259" s="43"/>
      <c r="G3259" s="42"/>
      <c r="H3259" s="42"/>
      <c r="I3259" s="42"/>
      <c r="J3259" s="42"/>
      <c r="K3259" s="42">
        <f t="shared" si="50"/>
        <v>1900</v>
      </c>
    </row>
    <row r="3260" spans="1:11" ht="18" customHeight="1" x14ac:dyDescent="0.25">
      <c r="A3260" s="40"/>
      <c r="B3260" s="40"/>
      <c r="C3260" s="40"/>
      <c r="D3260" s="40"/>
      <c r="E3260" s="41"/>
      <c r="F3260" s="41"/>
      <c r="G3260" s="40"/>
      <c r="H3260" s="40"/>
      <c r="I3260" s="40"/>
      <c r="J3260" s="40"/>
      <c r="K3260" s="40">
        <f t="shared" si="50"/>
        <v>1900</v>
      </c>
    </row>
    <row r="3261" spans="1:11" ht="18" customHeight="1" x14ac:dyDescent="0.25">
      <c r="A3261" s="42"/>
      <c r="B3261" s="42"/>
      <c r="C3261" s="42"/>
      <c r="D3261" s="42"/>
      <c r="E3261" s="43"/>
      <c r="F3261" s="43"/>
      <c r="G3261" s="42"/>
      <c r="H3261" s="42"/>
      <c r="I3261" s="42"/>
      <c r="J3261" s="42"/>
      <c r="K3261" s="42">
        <f t="shared" si="50"/>
        <v>1900</v>
      </c>
    </row>
    <row r="3262" spans="1:11" ht="18" customHeight="1" x14ac:dyDescent="0.25">
      <c r="A3262" s="40"/>
      <c r="B3262" s="40"/>
      <c r="C3262" s="40"/>
      <c r="D3262" s="40"/>
      <c r="E3262" s="41"/>
      <c r="F3262" s="41"/>
      <c r="G3262" s="40"/>
      <c r="H3262" s="40"/>
      <c r="I3262" s="40"/>
      <c r="J3262" s="40"/>
      <c r="K3262" s="40">
        <f t="shared" si="50"/>
        <v>1900</v>
      </c>
    </row>
    <row r="3263" spans="1:11" ht="18" customHeight="1" x14ac:dyDescent="0.25">
      <c r="A3263" s="42"/>
      <c r="B3263" s="42"/>
      <c r="C3263" s="42"/>
      <c r="D3263" s="42"/>
      <c r="E3263" s="43"/>
      <c r="F3263" s="43"/>
      <c r="G3263" s="42"/>
      <c r="H3263" s="42"/>
      <c r="I3263" s="42"/>
      <c r="J3263" s="42"/>
      <c r="K3263" s="42">
        <f t="shared" si="50"/>
        <v>1900</v>
      </c>
    </row>
    <row r="3264" spans="1:11" ht="18" customHeight="1" x14ac:dyDescent="0.25">
      <c r="A3264" s="40"/>
      <c r="B3264" s="40"/>
      <c r="C3264" s="40"/>
      <c r="D3264" s="40"/>
      <c r="E3264" s="41"/>
      <c r="F3264" s="41"/>
      <c r="G3264" s="40"/>
      <c r="H3264" s="40"/>
      <c r="I3264" s="40"/>
      <c r="J3264" s="40"/>
      <c r="K3264" s="40">
        <f t="shared" si="50"/>
        <v>1900</v>
      </c>
    </row>
    <row r="3265" spans="1:11" ht="18" customHeight="1" x14ac:dyDescent="0.25">
      <c r="A3265" s="42"/>
      <c r="B3265" s="42"/>
      <c r="C3265" s="42"/>
      <c r="D3265" s="42"/>
      <c r="E3265" s="43"/>
      <c r="F3265" s="43"/>
      <c r="G3265" s="42"/>
      <c r="H3265" s="42"/>
      <c r="I3265" s="42"/>
      <c r="J3265" s="42"/>
      <c r="K3265" s="42">
        <f t="shared" si="50"/>
        <v>1900</v>
      </c>
    </row>
    <row r="3266" spans="1:11" ht="18" customHeight="1" x14ac:dyDescent="0.25">
      <c r="A3266" s="40"/>
      <c r="B3266" s="40"/>
      <c r="C3266" s="40"/>
      <c r="D3266" s="40"/>
      <c r="E3266" s="41"/>
      <c r="F3266" s="41"/>
      <c r="G3266" s="40"/>
      <c r="H3266" s="40"/>
      <c r="I3266" s="40"/>
      <c r="J3266" s="40"/>
      <c r="K3266" s="40">
        <f t="shared" si="50"/>
        <v>1900</v>
      </c>
    </row>
    <row r="3267" spans="1:11" ht="18" customHeight="1" x14ac:dyDescent="0.25">
      <c r="A3267" s="42"/>
      <c r="B3267" s="42"/>
      <c r="C3267" s="42"/>
      <c r="D3267" s="42"/>
      <c r="E3267" s="43"/>
      <c r="F3267" s="43"/>
      <c r="G3267" s="42"/>
      <c r="H3267" s="42"/>
      <c r="I3267" s="42"/>
      <c r="J3267" s="42"/>
      <c r="K3267" s="42">
        <f t="shared" si="50"/>
        <v>1900</v>
      </c>
    </row>
    <row r="3268" spans="1:11" ht="18" customHeight="1" x14ac:dyDescent="0.25">
      <c r="A3268" s="40"/>
      <c r="B3268" s="40"/>
      <c r="C3268" s="40"/>
      <c r="D3268" s="40"/>
      <c r="E3268" s="41"/>
      <c r="F3268" s="41"/>
      <c r="G3268" s="40"/>
      <c r="H3268" s="40"/>
      <c r="I3268" s="40"/>
      <c r="J3268" s="40"/>
      <c r="K3268" s="40">
        <f t="shared" ref="K3268:K3331" si="51">IFERROR(YEAR(D3268),"")</f>
        <v>1900</v>
      </c>
    </row>
    <row r="3269" spans="1:11" ht="18" customHeight="1" x14ac:dyDescent="0.25">
      <c r="A3269" s="42"/>
      <c r="B3269" s="42"/>
      <c r="C3269" s="42"/>
      <c r="D3269" s="42"/>
      <c r="E3269" s="43"/>
      <c r="F3269" s="43"/>
      <c r="G3269" s="42"/>
      <c r="H3269" s="42"/>
      <c r="I3269" s="42"/>
      <c r="J3269" s="42"/>
      <c r="K3269" s="42">
        <f t="shared" si="51"/>
        <v>1900</v>
      </c>
    </row>
    <row r="3270" spans="1:11" ht="18" customHeight="1" x14ac:dyDescent="0.25">
      <c r="A3270" s="40"/>
      <c r="B3270" s="40"/>
      <c r="C3270" s="40"/>
      <c r="D3270" s="40"/>
      <c r="E3270" s="41"/>
      <c r="F3270" s="41"/>
      <c r="G3270" s="40"/>
      <c r="H3270" s="40"/>
      <c r="I3270" s="40"/>
      <c r="J3270" s="40"/>
      <c r="K3270" s="40">
        <f t="shared" si="51"/>
        <v>1900</v>
      </c>
    </row>
    <row r="3271" spans="1:11" ht="18" customHeight="1" x14ac:dyDescent="0.25">
      <c r="A3271" s="42"/>
      <c r="B3271" s="42"/>
      <c r="C3271" s="42"/>
      <c r="D3271" s="42"/>
      <c r="E3271" s="43"/>
      <c r="F3271" s="43"/>
      <c r="G3271" s="42"/>
      <c r="H3271" s="42"/>
      <c r="I3271" s="42"/>
      <c r="J3271" s="42"/>
      <c r="K3271" s="42">
        <f t="shared" si="51"/>
        <v>1900</v>
      </c>
    </row>
    <row r="3272" spans="1:11" ht="18" customHeight="1" x14ac:dyDescent="0.25">
      <c r="A3272" s="40"/>
      <c r="B3272" s="40"/>
      <c r="C3272" s="40"/>
      <c r="D3272" s="40"/>
      <c r="E3272" s="41"/>
      <c r="F3272" s="41"/>
      <c r="G3272" s="40"/>
      <c r="H3272" s="40"/>
      <c r="I3272" s="40"/>
      <c r="J3272" s="40"/>
      <c r="K3272" s="40">
        <f t="shared" si="51"/>
        <v>1900</v>
      </c>
    </row>
    <row r="3273" spans="1:11" ht="18" customHeight="1" x14ac:dyDescent="0.25">
      <c r="A3273" s="42"/>
      <c r="B3273" s="42"/>
      <c r="C3273" s="42"/>
      <c r="D3273" s="42"/>
      <c r="E3273" s="43"/>
      <c r="F3273" s="43"/>
      <c r="G3273" s="42"/>
      <c r="H3273" s="42"/>
      <c r="I3273" s="42"/>
      <c r="J3273" s="42"/>
      <c r="K3273" s="42">
        <f t="shared" si="51"/>
        <v>1900</v>
      </c>
    </row>
    <row r="3274" spans="1:11" ht="18" customHeight="1" x14ac:dyDescent="0.25">
      <c r="A3274" s="40"/>
      <c r="B3274" s="40"/>
      <c r="C3274" s="40"/>
      <c r="D3274" s="40"/>
      <c r="E3274" s="41"/>
      <c r="F3274" s="41"/>
      <c r="G3274" s="40"/>
      <c r="H3274" s="40"/>
      <c r="I3274" s="40"/>
      <c r="J3274" s="40"/>
      <c r="K3274" s="40">
        <f t="shared" si="51"/>
        <v>1900</v>
      </c>
    </row>
    <row r="3275" spans="1:11" ht="18" customHeight="1" x14ac:dyDescent="0.25">
      <c r="A3275" s="42"/>
      <c r="B3275" s="42"/>
      <c r="C3275" s="42"/>
      <c r="D3275" s="42"/>
      <c r="E3275" s="43"/>
      <c r="F3275" s="43"/>
      <c r="G3275" s="42"/>
      <c r="H3275" s="42"/>
      <c r="I3275" s="42"/>
      <c r="J3275" s="42"/>
      <c r="K3275" s="42">
        <f t="shared" si="51"/>
        <v>1900</v>
      </c>
    </row>
    <row r="3276" spans="1:11" ht="18" customHeight="1" x14ac:dyDescent="0.25">
      <c r="A3276" s="40"/>
      <c r="B3276" s="40"/>
      <c r="C3276" s="40"/>
      <c r="D3276" s="40"/>
      <c r="E3276" s="41"/>
      <c r="F3276" s="41"/>
      <c r="G3276" s="40"/>
      <c r="H3276" s="40"/>
      <c r="I3276" s="40"/>
      <c r="J3276" s="40"/>
      <c r="K3276" s="40">
        <f t="shared" si="51"/>
        <v>1900</v>
      </c>
    </row>
    <row r="3277" spans="1:11" ht="18" customHeight="1" x14ac:dyDescent="0.25">
      <c r="A3277" s="42"/>
      <c r="B3277" s="42"/>
      <c r="C3277" s="42"/>
      <c r="D3277" s="42"/>
      <c r="E3277" s="43"/>
      <c r="F3277" s="43"/>
      <c r="G3277" s="42"/>
      <c r="H3277" s="42"/>
      <c r="I3277" s="42"/>
      <c r="J3277" s="42"/>
      <c r="K3277" s="42">
        <f t="shared" si="51"/>
        <v>1900</v>
      </c>
    </row>
    <row r="3278" spans="1:11" ht="18" customHeight="1" x14ac:dyDescent="0.25">
      <c r="A3278" s="40"/>
      <c r="B3278" s="40"/>
      <c r="C3278" s="40"/>
      <c r="D3278" s="40"/>
      <c r="E3278" s="41"/>
      <c r="F3278" s="41"/>
      <c r="G3278" s="40"/>
      <c r="H3278" s="40"/>
      <c r="I3278" s="40"/>
      <c r="J3278" s="40"/>
      <c r="K3278" s="40">
        <f t="shared" si="51"/>
        <v>1900</v>
      </c>
    </row>
    <row r="3279" spans="1:11" ht="18" customHeight="1" x14ac:dyDescent="0.25">
      <c r="A3279" s="42"/>
      <c r="B3279" s="42"/>
      <c r="C3279" s="42"/>
      <c r="D3279" s="42"/>
      <c r="E3279" s="43"/>
      <c r="F3279" s="43"/>
      <c r="G3279" s="42"/>
      <c r="H3279" s="42"/>
      <c r="I3279" s="42"/>
      <c r="J3279" s="42"/>
      <c r="K3279" s="42">
        <f t="shared" si="51"/>
        <v>1900</v>
      </c>
    </row>
    <row r="3280" spans="1:11" ht="18" customHeight="1" x14ac:dyDescent="0.25">
      <c r="A3280" s="40"/>
      <c r="B3280" s="40"/>
      <c r="C3280" s="40"/>
      <c r="D3280" s="40"/>
      <c r="E3280" s="41"/>
      <c r="F3280" s="41"/>
      <c r="G3280" s="40"/>
      <c r="H3280" s="40"/>
      <c r="I3280" s="40"/>
      <c r="J3280" s="40"/>
      <c r="K3280" s="40">
        <f t="shared" si="51"/>
        <v>1900</v>
      </c>
    </row>
    <row r="3281" spans="1:11" ht="18" customHeight="1" x14ac:dyDescent="0.25">
      <c r="A3281" s="42"/>
      <c r="B3281" s="42"/>
      <c r="C3281" s="42"/>
      <c r="D3281" s="42"/>
      <c r="E3281" s="43"/>
      <c r="F3281" s="43"/>
      <c r="G3281" s="42"/>
      <c r="H3281" s="42"/>
      <c r="I3281" s="42"/>
      <c r="J3281" s="42"/>
      <c r="K3281" s="42">
        <f t="shared" si="51"/>
        <v>1900</v>
      </c>
    </row>
    <row r="3282" spans="1:11" ht="18" customHeight="1" x14ac:dyDescent="0.25">
      <c r="A3282" s="40"/>
      <c r="B3282" s="40"/>
      <c r="C3282" s="40"/>
      <c r="D3282" s="40"/>
      <c r="E3282" s="41"/>
      <c r="F3282" s="41"/>
      <c r="G3282" s="40"/>
      <c r="H3282" s="40"/>
      <c r="I3282" s="40"/>
      <c r="J3282" s="40"/>
      <c r="K3282" s="40">
        <f t="shared" si="51"/>
        <v>1900</v>
      </c>
    </row>
    <row r="3283" spans="1:11" ht="18" customHeight="1" x14ac:dyDescent="0.25">
      <c r="A3283" s="42"/>
      <c r="B3283" s="42"/>
      <c r="C3283" s="42"/>
      <c r="D3283" s="42"/>
      <c r="E3283" s="43"/>
      <c r="F3283" s="43"/>
      <c r="G3283" s="42"/>
      <c r="H3283" s="42"/>
      <c r="I3283" s="42"/>
      <c r="J3283" s="42"/>
      <c r="K3283" s="42">
        <f t="shared" si="51"/>
        <v>1900</v>
      </c>
    </row>
    <row r="3284" spans="1:11" ht="18" customHeight="1" x14ac:dyDescent="0.25">
      <c r="A3284" s="40"/>
      <c r="B3284" s="40"/>
      <c r="C3284" s="40"/>
      <c r="D3284" s="40"/>
      <c r="E3284" s="41"/>
      <c r="F3284" s="41"/>
      <c r="G3284" s="40"/>
      <c r="H3284" s="40"/>
      <c r="I3284" s="40"/>
      <c r="J3284" s="40"/>
      <c r="K3284" s="40">
        <f t="shared" si="51"/>
        <v>1900</v>
      </c>
    </row>
    <row r="3285" spans="1:11" ht="18" customHeight="1" x14ac:dyDescent="0.25">
      <c r="A3285" s="42"/>
      <c r="B3285" s="42"/>
      <c r="C3285" s="42"/>
      <c r="D3285" s="42"/>
      <c r="E3285" s="43"/>
      <c r="F3285" s="43"/>
      <c r="G3285" s="42"/>
      <c r="H3285" s="42"/>
      <c r="I3285" s="42"/>
      <c r="J3285" s="42"/>
      <c r="K3285" s="42">
        <f t="shared" si="51"/>
        <v>1900</v>
      </c>
    </row>
    <row r="3286" spans="1:11" ht="18" customHeight="1" x14ac:dyDescent="0.25">
      <c r="A3286" s="40"/>
      <c r="B3286" s="40"/>
      <c r="C3286" s="40"/>
      <c r="D3286" s="40"/>
      <c r="E3286" s="41"/>
      <c r="F3286" s="41"/>
      <c r="G3286" s="40"/>
      <c r="H3286" s="40"/>
      <c r="I3286" s="40"/>
      <c r="J3286" s="40"/>
      <c r="K3286" s="40">
        <f t="shared" si="51"/>
        <v>1900</v>
      </c>
    </row>
    <row r="3287" spans="1:11" ht="18" customHeight="1" x14ac:dyDescent="0.25">
      <c r="A3287" s="42"/>
      <c r="B3287" s="42"/>
      <c r="C3287" s="42"/>
      <c r="D3287" s="42"/>
      <c r="E3287" s="43"/>
      <c r="F3287" s="43"/>
      <c r="G3287" s="42"/>
      <c r="H3287" s="42"/>
      <c r="I3287" s="42"/>
      <c r="J3287" s="42"/>
      <c r="K3287" s="42">
        <f t="shared" si="51"/>
        <v>1900</v>
      </c>
    </row>
    <row r="3288" spans="1:11" ht="18" customHeight="1" x14ac:dyDescent="0.25">
      <c r="A3288" s="40"/>
      <c r="B3288" s="40"/>
      <c r="C3288" s="40"/>
      <c r="D3288" s="40"/>
      <c r="E3288" s="41"/>
      <c r="F3288" s="41"/>
      <c r="G3288" s="40"/>
      <c r="H3288" s="40"/>
      <c r="I3288" s="40"/>
      <c r="J3288" s="40"/>
      <c r="K3288" s="40">
        <f t="shared" si="51"/>
        <v>1900</v>
      </c>
    </row>
    <row r="3289" spans="1:11" ht="18" customHeight="1" x14ac:dyDescent="0.25">
      <c r="A3289" s="42"/>
      <c r="B3289" s="42"/>
      <c r="C3289" s="42"/>
      <c r="D3289" s="42"/>
      <c r="E3289" s="43"/>
      <c r="F3289" s="43"/>
      <c r="G3289" s="42"/>
      <c r="H3289" s="42"/>
      <c r="I3289" s="42"/>
      <c r="J3289" s="42"/>
      <c r="K3289" s="42">
        <f t="shared" si="51"/>
        <v>1900</v>
      </c>
    </row>
    <row r="3290" spans="1:11" ht="18" customHeight="1" x14ac:dyDescent="0.25">
      <c r="A3290" s="40"/>
      <c r="B3290" s="40"/>
      <c r="C3290" s="40"/>
      <c r="D3290" s="40"/>
      <c r="E3290" s="41"/>
      <c r="F3290" s="41"/>
      <c r="G3290" s="40"/>
      <c r="H3290" s="40"/>
      <c r="I3290" s="40"/>
      <c r="J3290" s="40"/>
      <c r="K3290" s="40">
        <f t="shared" si="51"/>
        <v>1900</v>
      </c>
    </row>
    <row r="3291" spans="1:11" ht="18" customHeight="1" x14ac:dyDescent="0.25">
      <c r="A3291" s="42"/>
      <c r="B3291" s="42"/>
      <c r="C3291" s="42"/>
      <c r="D3291" s="42"/>
      <c r="E3291" s="43"/>
      <c r="F3291" s="43"/>
      <c r="G3291" s="42"/>
      <c r="H3291" s="42"/>
      <c r="I3291" s="42"/>
      <c r="J3291" s="42"/>
      <c r="K3291" s="42">
        <f t="shared" si="51"/>
        <v>1900</v>
      </c>
    </row>
    <row r="3292" spans="1:11" ht="18" customHeight="1" x14ac:dyDescent="0.25">
      <c r="A3292" s="40"/>
      <c r="B3292" s="40"/>
      <c r="C3292" s="40"/>
      <c r="D3292" s="40"/>
      <c r="E3292" s="41"/>
      <c r="F3292" s="41"/>
      <c r="G3292" s="40"/>
      <c r="H3292" s="40"/>
      <c r="I3292" s="40"/>
      <c r="J3292" s="40"/>
      <c r="K3292" s="40">
        <f t="shared" si="51"/>
        <v>1900</v>
      </c>
    </row>
    <row r="3293" spans="1:11" ht="18" customHeight="1" x14ac:dyDescent="0.25">
      <c r="A3293" s="42"/>
      <c r="B3293" s="42"/>
      <c r="C3293" s="42"/>
      <c r="D3293" s="42"/>
      <c r="E3293" s="43"/>
      <c r="F3293" s="43"/>
      <c r="G3293" s="42"/>
      <c r="H3293" s="42"/>
      <c r="I3293" s="42"/>
      <c r="J3293" s="42"/>
      <c r="K3293" s="42">
        <f t="shared" si="51"/>
        <v>1900</v>
      </c>
    </row>
    <row r="3294" spans="1:11" ht="18" customHeight="1" x14ac:dyDescent="0.25">
      <c r="A3294" s="40"/>
      <c r="B3294" s="40"/>
      <c r="C3294" s="40"/>
      <c r="D3294" s="40"/>
      <c r="E3294" s="41"/>
      <c r="F3294" s="41"/>
      <c r="G3294" s="40"/>
      <c r="H3294" s="40"/>
      <c r="I3294" s="40"/>
      <c r="J3294" s="40"/>
      <c r="K3294" s="40">
        <f t="shared" si="51"/>
        <v>1900</v>
      </c>
    </row>
    <row r="3295" spans="1:11" ht="18" customHeight="1" x14ac:dyDescent="0.25">
      <c r="A3295" s="42"/>
      <c r="B3295" s="42"/>
      <c r="C3295" s="42"/>
      <c r="D3295" s="42"/>
      <c r="E3295" s="43"/>
      <c r="F3295" s="43"/>
      <c r="G3295" s="42"/>
      <c r="H3295" s="42"/>
      <c r="I3295" s="42"/>
      <c r="J3295" s="42"/>
      <c r="K3295" s="42">
        <f t="shared" si="51"/>
        <v>1900</v>
      </c>
    </row>
    <row r="3296" spans="1:11" ht="18" customHeight="1" x14ac:dyDescent="0.25">
      <c r="A3296" s="40"/>
      <c r="B3296" s="40"/>
      <c r="C3296" s="40"/>
      <c r="D3296" s="40"/>
      <c r="E3296" s="41"/>
      <c r="F3296" s="41"/>
      <c r="G3296" s="40"/>
      <c r="H3296" s="40"/>
      <c r="I3296" s="40"/>
      <c r="J3296" s="40"/>
      <c r="K3296" s="40">
        <f t="shared" si="51"/>
        <v>1900</v>
      </c>
    </row>
    <row r="3297" spans="1:11" ht="18" customHeight="1" x14ac:dyDescent="0.25">
      <c r="A3297" s="42"/>
      <c r="B3297" s="42"/>
      <c r="C3297" s="42"/>
      <c r="D3297" s="42"/>
      <c r="E3297" s="43"/>
      <c r="F3297" s="43"/>
      <c r="G3297" s="42"/>
      <c r="H3297" s="42"/>
      <c r="I3297" s="42"/>
      <c r="J3297" s="42"/>
      <c r="K3297" s="42">
        <f t="shared" si="51"/>
        <v>1900</v>
      </c>
    </row>
    <row r="3298" spans="1:11" ht="18" customHeight="1" x14ac:dyDescent="0.25">
      <c r="A3298" s="40"/>
      <c r="B3298" s="40"/>
      <c r="C3298" s="40"/>
      <c r="D3298" s="40"/>
      <c r="E3298" s="41"/>
      <c r="F3298" s="41"/>
      <c r="G3298" s="40"/>
      <c r="H3298" s="40"/>
      <c r="I3298" s="40"/>
      <c r="J3298" s="40"/>
      <c r="K3298" s="40">
        <f t="shared" si="51"/>
        <v>1900</v>
      </c>
    </row>
    <row r="3299" spans="1:11" ht="18" customHeight="1" x14ac:dyDescent="0.25">
      <c r="A3299" s="42"/>
      <c r="B3299" s="42"/>
      <c r="C3299" s="42"/>
      <c r="D3299" s="42"/>
      <c r="E3299" s="43"/>
      <c r="F3299" s="43"/>
      <c r="G3299" s="42"/>
      <c r="H3299" s="42"/>
      <c r="I3299" s="42"/>
      <c r="J3299" s="42"/>
      <c r="K3299" s="42">
        <f t="shared" si="51"/>
        <v>1900</v>
      </c>
    </row>
    <row r="3300" spans="1:11" ht="18" customHeight="1" x14ac:dyDescent="0.25">
      <c r="A3300" s="40"/>
      <c r="B3300" s="40"/>
      <c r="C3300" s="40"/>
      <c r="D3300" s="40"/>
      <c r="E3300" s="41"/>
      <c r="F3300" s="41"/>
      <c r="G3300" s="40"/>
      <c r="H3300" s="40"/>
      <c r="I3300" s="40"/>
      <c r="J3300" s="40"/>
      <c r="K3300" s="40">
        <f t="shared" si="51"/>
        <v>1900</v>
      </c>
    </row>
    <row r="3301" spans="1:11" ht="18" customHeight="1" x14ac:dyDescent="0.25">
      <c r="A3301" s="42"/>
      <c r="B3301" s="42"/>
      <c r="C3301" s="42"/>
      <c r="D3301" s="42"/>
      <c r="E3301" s="43"/>
      <c r="F3301" s="43"/>
      <c r="G3301" s="42"/>
      <c r="H3301" s="42"/>
      <c r="I3301" s="42"/>
      <c r="J3301" s="42"/>
      <c r="K3301" s="42">
        <f t="shared" si="51"/>
        <v>1900</v>
      </c>
    </row>
    <row r="3302" spans="1:11" ht="18" customHeight="1" x14ac:dyDescent="0.25">
      <c r="A3302" s="40"/>
      <c r="B3302" s="40"/>
      <c r="C3302" s="40"/>
      <c r="D3302" s="40"/>
      <c r="E3302" s="41"/>
      <c r="F3302" s="41"/>
      <c r="G3302" s="40"/>
      <c r="H3302" s="40"/>
      <c r="I3302" s="40"/>
      <c r="J3302" s="40"/>
      <c r="K3302" s="40">
        <f t="shared" si="51"/>
        <v>1900</v>
      </c>
    </row>
    <row r="3303" spans="1:11" ht="18" customHeight="1" x14ac:dyDescent="0.25">
      <c r="A3303" s="42"/>
      <c r="B3303" s="42"/>
      <c r="C3303" s="42"/>
      <c r="D3303" s="42"/>
      <c r="E3303" s="43"/>
      <c r="F3303" s="43"/>
      <c r="G3303" s="42"/>
      <c r="H3303" s="42"/>
      <c r="I3303" s="42"/>
      <c r="J3303" s="42"/>
      <c r="K3303" s="42">
        <f t="shared" si="51"/>
        <v>1900</v>
      </c>
    </row>
    <row r="3304" spans="1:11" ht="18" customHeight="1" x14ac:dyDescent="0.25">
      <c r="A3304" s="40"/>
      <c r="B3304" s="40"/>
      <c r="C3304" s="40"/>
      <c r="D3304" s="40"/>
      <c r="E3304" s="41"/>
      <c r="F3304" s="41"/>
      <c r="G3304" s="40"/>
      <c r="H3304" s="40"/>
      <c r="I3304" s="40"/>
      <c r="J3304" s="40"/>
      <c r="K3304" s="40">
        <f t="shared" si="51"/>
        <v>1900</v>
      </c>
    </row>
    <row r="3305" spans="1:11" ht="18" customHeight="1" x14ac:dyDescent="0.25">
      <c r="A3305" s="42"/>
      <c r="B3305" s="42"/>
      <c r="C3305" s="42"/>
      <c r="D3305" s="42"/>
      <c r="E3305" s="43"/>
      <c r="F3305" s="43"/>
      <c r="G3305" s="42"/>
      <c r="H3305" s="42"/>
      <c r="I3305" s="42"/>
      <c r="J3305" s="42"/>
      <c r="K3305" s="42">
        <f t="shared" si="51"/>
        <v>1900</v>
      </c>
    </row>
    <row r="3306" spans="1:11" ht="18" customHeight="1" x14ac:dyDescent="0.25">
      <c r="A3306" s="40"/>
      <c r="B3306" s="40"/>
      <c r="C3306" s="40"/>
      <c r="D3306" s="40"/>
      <c r="E3306" s="41"/>
      <c r="F3306" s="41"/>
      <c r="G3306" s="40"/>
      <c r="H3306" s="40"/>
      <c r="I3306" s="40"/>
      <c r="J3306" s="40"/>
      <c r="K3306" s="40">
        <f t="shared" si="51"/>
        <v>1900</v>
      </c>
    </row>
    <row r="3307" spans="1:11" ht="18" customHeight="1" x14ac:dyDescent="0.25">
      <c r="A3307" s="42"/>
      <c r="B3307" s="42"/>
      <c r="C3307" s="42"/>
      <c r="D3307" s="42"/>
      <c r="E3307" s="43"/>
      <c r="F3307" s="43"/>
      <c r="G3307" s="42"/>
      <c r="H3307" s="42"/>
      <c r="I3307" s="42"/>
      <c r="J3307" s="42"/>
      <c r="K3307" s="42">
        <f t="shared" si="51"/>
        <v>1900</v>
      </c>
    </row>
    <row r="3308" spans="1:11" ht="18" customHeight="1" x14ac:dyDescent="0.25">
      <c r="A3308" s="40"/>
      <c r="B3308" s="40"/>
      <c r="C3308" s="40"/>
      <c r="D3308" s="40"/>
      <c r="E3308" s="41"/>
      <c r="F3308" s="41"/>
      <c r="G3308" s="40"/>
      <c r="H3308" s="40"/>
      <c r="I3308" s="40"/>
      <c r="J3308" s="40"/>
      <c r="K3308" s="40">
        <f t="shared" si="51"/>
        <v>1900</v>
      </c>
    </row>
    <row r="3309" spans="1:11" ht="18" customHeight="1" x14ac:dyDescent="0.25">
      <c r="A3309" s="42"/>
      <c r="B3309" s="42"/>
      <c r="C3309" s="42"/>
      <c r="D3309" s="42"/>
      <c r="E3309" s="43"/>
      <c r="F3309" s="43"/>
      <c r="G3309" s="42"/>
      <c r="H3309" s="42"/>
      <c r="I3309" s="42"/>
      <c r="J3309" s="42"/>
      <c r="K3309" s="42">
        <f t="shared" si="51"/>
        <v>1900</v>
      </c>
    </row>
    <row r="3310" spans="1:11" ht="18" customHeight="1" x14ac:dyDescent="0.25">
      <c r="A3310" s="40"/>
      <c r="B3310" s="40"/>
      <c r="C3310" s="40"/>
      <c r="D3310" s="40"/>
      <c r="E3310" s="41"/>
      <c r="F3310" s="41"/>
      <c r="G3310" s="40"/>
      <c r="H3310" s="40"/>
      <c r="I3310" s="40"/>
      <c r="J3310" s="40"/>
      <c r="K3310" s="40">
        <f t="shared" si="51"/>
        <v>1900</v>
      </c>
    </row>
    <row r="3311" spans="1:11" ht="18" customHeight="1" x14ac:dyDescent="0.25">
      <c r="A3311" s="42"/>
      <c r="B3311" s="42"/>
      <c r="C3311" s="42"/>
      <c r="D3311" s="42"/>
      <c r="E3311" s="43"/>
      <c r="F3311" s="43"/>
      <c r="G3311" s="42"/>
      <c r="H3311" s="42"/>
      <c r="I3311" s="42"/>
      <c r="J3311" s="42"/>
      <c r="K3311" s="42">
        <f t="shared" si="51"/>
        <v>1900</v>
      </c>
    </row>
    <row r="3312" spans="1:11" ht="18" customHeight="1" x14ac:dyDescent="0.25">
      <c r="A3312" s="40"/>
      <c r="B3312" s="40"/>
      <c r="C3312" s="40"/>
      <c r="D3312" s="40"/>
      <c r="E3312" s="41"/>
      <c r="F3312" s="41"/>
      <c r="G3312" s="40"/>
      <c r="H3312" s="40"/>
      <c r="I3312" s="40"/>
      <c r="J3312" s="40"/>
      <c r="K3312" s="40">
        <f t="shared" si="51"/>
        <v>1900</v>
      </c>
    </row>
    <row r="3313" spans="1:11" ht="18" customHeight="1" x14ac:dyDescent="0.25">
      <c r="A3313" s="42"/>
      <c r="B3313" s="42"/>
      <c r="C3313" s="42"/>
      <c r="D3313" s="42"/>
      <c r="E3313" s="43"/>
      <c r="F3313" s="43"/>
      <c r="G3313" s="42"/>
      <c r="H3313" s="42"/>
      <c r="I3313" s="42"/>
      <c r="J3313" s="42"/>
      <c r="K3313" s="42">
        <f t="shared" si="51"/>
        <v>1900</v>
      </c>
    </row>
    <row r="3314" spans="1:11" ht="18" customHeight="1" x14ac:dyDescent="0.25">
      <c r="A3314" s="40"/>
      <c r="B3314" s="40"/>
      <c r="C3314" s="40"/>
      <c r="D3314" s="40"/>
      <c r="E3314" s="41"/>
      <c r="F3314" s="41"/>
      <c r="G3314" s="40"/>
      <c r="H3314" s="40"/>
      <c r="I3314" s="40"/>
      <c r="J3314" s="40"/>
      <c r="K3314" s="40">
        <f t="shared" si="51"/>
        <v>1900</v>
      </c>
    </row>
    <row r="3315" spans="1:11" ht="18" customHeight="1" x14ac:dyDescent="0.25">
      <c r="A3315" s="42"/>
      <c r="B3315" s="42"/>
      <c r="C3315" s="42"/>
      <c r="D3315" s="42"/>
      <c r="E3315" s="43"/>
      <c r="F3315" s="43"/>
      <c r="G3315" s="42"/>
      <c r="H3315" s="42"/>
      <c r="I3315" s="42"/>
      <c r="J3315" s="42"/>
      <c r="K3315" s="42">
        <f t="shared" si="51"/>
        <v>1900</v>
      </c>
    </row>
    <row r="3316" spans="1:11" ht="18" customHeight="1" x14ac:dyDescent="0.25">
      <c r="A3316" s="40"/>
      <c r="B3316" s="40"/>
      <c r="C3316" s="40"/>
      <c r="D3316" s="40"/>
      <c r="E3316" s="41"/>
      <c r="F3316" s="41"/>
      <c r="G3316" s="40"/>
      <c r="H3316" s="40"/>
      <c r="I3316" s="40"/>
      <c r="J3316" s="40"/>
      <c r="K3316" s="40">
        <f t="shared" si="51"/>
        <v>1900</v>
      </c>
    </row>
    <row r="3317" spans="1:11" ht="18" customHeight="1" x14ac:dyDescent="0.25">
      <c r="A3317" s="42"/>
      <c r="B3317" s="42"/>
      <c r="C3317" s="42"/>
      <c r="D3317" s="42"/>
      <c r="E3317" s="43"/>
      <c r="F3317" s="43"/>
      <c r="G3317" s="42"/>
      <c r="H3317" s="42"/>
      <c r="I3317" s="42"/>
      <c r="J3317" s="42"/>
      <c r="K3317" s="42">
        <f t="shared" si="51"/>
        <v>1900</v>
      </c>
    </row>
    <row r="3318" spans="1:11" ht="18" customHeight="1" x14ac:dyDescent="0.25">
      <c r="A3318" s="40"/>
      <c r="B3318" s="40"/>
      <c r="C3318" s="40"/>
      <c r="D3318" s="40"/>
      <c r="E3318" s="41"/>
      <c r="F3318" s="41"/>
      <c r="G3318" s="40"/>
      <c r="H3318" s="40"/>
      <c r="I3318" s="40"/>
      <c r="J3318" s="40"/>
      <c r="K3318" s="40">
        <f t="shared" si="51"/>
        <v>1900</v>
      </c>
    </row>
    <row r="3319" spans="1:11" ht="18" customHeight="1" x14ac:dyDescent="0.25">
      <c r="A3319" s="42"/>
      <c r="B3319" s="42"/>
      <c r="C3319" s="42"/>
      <c r="D3319" s="42"/>
      <c r="E3319" s="43"/>
      <c r="F3319" s="43"/>
      <c r="G3319" s="42"/>
      <c r="H3319" s="42"/>
      <c r="I3319" s="42"/>
      <c r="J3319" s="42"/>
      <c r="K3319" s="42">
        <f t="shared" si="51"/>
        <v>1900</v>
      </c>
    </row>
    <row r="3320" spans="1:11" ht="18" customHeight="1" x14ac:dyDescent="0.25">
      <c r="A3320" s="40"/>
      <c r="B3320" s="40"/>
      <c r="C3320" s="40"/>
      <c r="D3320" s="40"/>
      <c r="E3320" s="41"/>
      <c r="F3320" s="41"/>
      <c r="G3320" s="40"/>
      <c r="H3320" s="40"/>
      <c r="I3320" s="40"/>
      <c r="J3320" s="40"/>
      <c r="K3320" s="40">
        <f t="shared" si="51"/>
        <v>1900</v>
      </c>
    </row>
    <row r="3321" spans="1:11" ht="18" customHeight="1" x14ac:dyDescent="0.25">
      <c r="A3321" s="42"/>
      <c r="B3321" s="42"/>
      <c r="C3321" s="42"/>
      <c r="D3321" s="42"/>
      <c r="E3321" s="43"/>
      <c r="F3321" s="43"/>
      <c r="G3321" s="42"/>
      <c r="H3321" s="42"/>
      <c r="I3321" s="42"/>
      <c r="J3321" s="42"/>
      <c r="K3321" s="42">
        <f t="shared" si="51"/>
        <v>1900</v>
      </c>
    </row>
    <row r="3322" spans="1:11" ht="18" customHeight="1" x14ac:dyDescent="0.25">
      <c r="A3322" s="40"/>
      <c r="B3322" s="40"/>
      <c r="C3322" s="40"/>
      <c r="D3322" s="40"/>
      <c r="E3322" s="41"/>
      <c r="F3322" s="41"/>
      <c r="G3322" s="40"/>
      <c r="H3322" s="40"/>
      <c r="I3322" s="40"/>
      <c r="J3322" s="40"/>
      <c r="K3322" s="40">
        <f t="shared" si="51"/>
        <v>1900</v>
      </c>
    </row>
    <row r="3323" spans="1:11" ht="18" customHeight="1" x14ac:dyDescent="0.25">
      <c r="A3323" s="42"/>
      <c r="B3323" s="42"/>
      <c r="C3323" s="42"/>
      <c r="D3323" s="42"/>
      <c r="E3323" s="43"/>
      <c r="F3323" s="43"/>
      <c r="G3323" s="42"/>
      <c r="H3323" s="42"/>
      <c r="I3323" s="42"/>
      <c r="J3323" s="42"/>
      <c r="K3323" s="42">
        <f t="shared" si="51"/>
        <v>1900</v>
      </c>
    </row>
    <row r="3324" spans="1:11" ht="18" customHeight="1" x14ac:dyDescent="0.25">
      <c r="A3324" s="40"/>
      <c r="B3324" s="40"/>
      <c r="C3324" s="40"/>
      <c r="D3324" s="40"/>
      <c r="E3324" s="41"/>
      <c r="F3324" s="41"/>
      <c r="G3324" s="40"/>
      <c r="H3324" s="40"/>
      <c r="I3324" s="40"/>
      <c r="J3324" s="40"/>
      <c r="K3324" s="40">
        <f t="shared" si="51"/>
        <v>1900</v>
      </c>
    </row>
    <row r="3325" spans="1:11" ht="18" customHeight="1" x14ac:dyDescent="0.25">
      <c r="A3325" s="42"/>
      <c r="B3325" s="42"/>
      <c r="C3325" s="42"/>
      <c r="D3325" s="42"/>
      <c r="E3325" s="43"/>
      <c r="F3325" s="43"/>
      <c r="G3325" s="42"/>
      <c r="H3325" s="42"/>
      <c r="I3325" s="42"/>
      <c r="J3325" s="42"/>
      <c r="K3325" s="42">
        <f t="shared" si="51"/>
        <v>1900</v>
      </c>
    </row>
    <row r="3326" spans="1:11" ht="18" customHeight="1" x14ac:dyDescent="0.25">
      <c r="A3326" s="40"/>
      <c r="B3326" s="40"/>
      <c r="C3326" s="40"/>
      <c r="D3326" s="40"/>
      <c r="E3326" s="41"/>
      <c r="F3326" s="41"/>
      <c r="G3326" s="40"/>
      <c r="H3326" s="40"/>
      <c r="I3326" s="40"/>
      <c r="J3326" s="40"/>
      <c r="K3326" s="40">
        <f t="shared" si="51"/>
        <v>1900</v>
      </c>
    </row>
    <row r="3327" spans="1:11" ht="18" customHeight="1" x14ac:dyDescent="0.25">
      <c r="A3327" s="42"/>
      <c r="B3327" s="42"/>
      <c r="C3327" s="42"/>
      <c r="D3327" s="42"/>
      <c r="E3327" s="43"/>
      <c r="F3327" s="43"/>
      <c r="G3327" s="42"/>
      <c r="H3327" s="42"/>
      <c r="I3327" s="42"/>
      <c r="J3327" s="42"/>
      <c r="K3327" s="42">
        <f t="shared" si="51"/>
        <v>1900</v>
      </c>
    </row>
    <row r="3328" spans="1:11" ht="18" customHeight="1" x14ac:dyDescent="0.25">
      <c r="A3328" s="40"/>
      <c r="B3328" s="40"/>
      <c r="C3328" s="40"/>
      <c r="D3328" s="40"/>
      <c r="E3328" s="41"/>
      <c r="F3328" s="41"/>
      <c r="G3328" s="40"/>
      <c r="H3328" s="40"/>
      <c r="I3328" s="40"/>
      <c r="J3328" s="40"/>
      <c r="K3328" s="40">
        <f t="shared" si="51"/>
        <v>1900</v>
      </c>
    </row>
    <row r="3329" spans="1:11" ht="18" customHeight="1" x14ac:dyDescent="0.25">
      <c r="A3329" s="42"/>
      <c r="B3329" s="42"/>
      <c r="C3329" s="42"/>
      <c r="D3329" s="42"/>
      <c r="E3329" s="43"/>
      <c r="F3329" s="43"/>
      <c r="G3329" s="42"/>
      <c r="H3329" s="42"/>
      <c r="I3329" s="42"/>
      <c r="J3329" s="42"/>
      <c r="K3329" s="42">
        <f t="shared" si="51"/>
        <v>1900</v>
      </c>
    </row>
    <row r="3330" spans="1:11" ht="18" customHeight="1" x14ac:dyDescent="0.25">
      <c r="A3330" s="40"/>
      <c r="B3330" s="40"/>
      <c r="C3330" s="40"/>
      <c r="D3330" s="40"/>
      <c r="E3330" s="41"/>
      <c r="F3330" s="41"/>
      <c r="G3330" s="40"/>
      <c r="H3330" s="40"/>
      <c r="I3330" s="40"/>
      <c r="J3330" s="40"/>
      <c r="K3330" s="40">
        <f t="shared" si="51"/>
        <v>1900</v>
      </c>
    </row>
    <row r="3331" spans="1:11" ht="18" customHeight="1" x14ac:dyDescent="0.25">
      <c r="A3331" s="42"/>
      <c r="B3331" s="42"/>
      <c r="C3331" s="42"/>
      <c r="D3331" s="42"/>
      <c r="E3331" s="43"/>
      <c r="F3331" s="43"/>
      <c r="G3331" s="42"/>
      <c r="H3331" s="42"/>
      <c r="I3331" s="42"/>
      <c r="J3331" s="42"/>
      <c r="K3331" s="42">
        <f t="shared" si="51"/>
        <v>1900</v>
      </c>
    </row>
    <row r="3332" spans="1:11" ht="18" customHeight="1" x14ac:dyDescent="0.25">
      <c r="A3332" s="40"/>
      <c r="B3332" s="40"/>
      <c r="C3332" s="40"/>
      <c r="D3332" s="40"/>
      <c r="E3332" s="41"/>
      <c r="F3332" s="41"/>
      <c r="G3332" s="40"/>
      <c r="H3332" s="40"/>
      <c r="I3332" s="40"/>
      <c r="J3332" s="40"/>
      <c r="K3332" s="40">
        <f t="shared" ref="K3332:K3395" si="52">IFERROR(YEAR(D3332),"")</f>
        <v>1900</v>
      </c>
    </row>
    <row r="3333" spans="1:11" ht="18" customHeight="1" x14ac:dyDescent="0.25">
      <c r="A3333" s="42"/>
      <c r="B3333" s="42"/>
      <c r="C3333" s="42"/>
      <c r="D3333" s="42"/>
      <c r="E3333" s="43"/>
      <c r="F3333" s="43"/>
      <c r="G3333" s="42"/>
      <c r="H3333" s="42"/>
      <c r="I3333" s="42"/>
      <c r="J3333" s="42"/>
      <c r="K3333" s="42">
        <f t="shared" si="52"/>
        <v>1900</v>
      </c>
    </row>
    <row r="3334" spans="1:11" ht="18" customHeight="1" x14ac:dyDescent="0.25">
      <c r="A3334" s="40"/>
      <c r="B3334" s="40"/>
      <c r="C3334" s="40"/>
      <c r="D3334" s="40"/>
      <c r="E3334" s="41"/>
      <c r="F3334" s="41"/>
      <c r="G3334" s="40"/>
      <c r="H3334" s="40"/>
      <c r="I3334" s="40"/>
      <c r="J3334" s="40"/>
      <c r="K3334" s="40">
        <f t="shared" si="52"/>
        <v>1900</v>
      </c>
    </row>
    <row r="3335" spans="1:11" ht="18" customHeight="1" x14ac:dyDescent="0.25">
      <c r="A3335" s="42"/>
      <c r="B3335" s="42"/>
      <c r="C3335" s="42"/>
      <c r="D3335" s="42"/>
      <c r="E3335" s="43"/>
      <c r="F3335" s="43"/>
      <c r="G3335" s="42"/>
      <c r="H3335" s="42"/>
      <c r="I3335" s="42"/>
      <c r="J3335" s="42"/>
      <c r="K3335" s="42">
        <f t="shared" si="52"/>
        <v>1900</v>
      </c>
    </row>
    <row r="3336" spans="1:11" ht="18" customHeight="1" x14ac:dyDescent="0.25">
      <c r="A3336" s="40"/>
      <c r="B3336" s="40"/>
      <c r="C3336" s="40"/>
      <c r="D3336" s="40"/>
      <c r="E3336" s="41"/>
      <c r="F3336" s="41"/>
      <c r="G3336" s="40"/>
      <c r="H3336" s="40"/>
      <c r="I3336" s="40"/>
      <c r="J3336" s="40"/>
      <c r="K3336" s="40">
        <f t="shared" si="52"/>
        <v>1900</v>
      </c>
    </row>
    <row r="3337" spans="1:11" ht="18" customHeight="1" x14ac:dyDescent="0.25">
      <c r="A3337" s="42"/>
      <c r="B3337" s="42"/>
      <c r="C3337" s="42"/>
      <c r="D3337" s="42"/>
      <c r="E3337" s="43"/>
      <c r="F3337" s="43"/>
      <c r="G3337" s="42"/>
      <c r="H3337" s="42"/>
      <c r="I3337" s="42"/>
      <c r="J3337" s="42"/>
      <c r="K3337" s="42">
        <f t="shared" si="52"/>
        <v>1900</v>
      </c>
    </row>
    <row r="3338" spans="1:11" ht="18" customHeight="1" x14ac:dyDescent="0.25">
      <c r="A3338" s="40"/>
      <c r="B3338" s="40"/>
      <c r="C3338" s="40"/>
      <c r="D3338" s="40"/>
      <c r="E3338" s="41"/>
      <c r="F3338" s="41"/>
      <c r="G3338" s="40"/>
      <c r="H3338" s="40"/>
      <c r="I3338" s="40"/>
      <c r="J3338" s="40"/>
      <c r="K3338" s="40">
        <f t="shared" si="52"/>
        <v>1900</v>
      </c>
    </row>
    <row r="3339" spans="1:11" ht="18" customHeight="1" x14ac:dyDescent="0.25">
      <c r="A3339" s="42"/>
      <c r="B3339" s="42"/>
      <c r="C3339" s="42"/>
      <c r="D3339" s="42"/>
      <c r="E3339" s="43"/>
      <c r="F3339" s="43"/>
      <c r="G3339" s="42"/>
      <c r="H3339" s="42"/>
      <c r="I3339" s="42"/>
      <c r="J3339" s="42"/>
      <c r="K3339" s="42">
        <f t="shared" si="52"/>
        <v>1900</v>
      </c>
    </row>
    <row r="3340" spans="1:11" ht="18" customHeight="1" x14ac:dyDescent="0.25">
      <c r="A3340" s="40"/>
      <c r="B3340" s="40"/>
      <c r="C3340" s="40"/>
      <c r="D3340" s="40"/>
      <c r="E3340" s="41"/>
      <c r="F3340" s="41"/>
      <c r="G3340" s="40"/>
      <c r="H3340" s="40"/>
      <c r="I3340" s="40"/>
      <c r="J3340" s="40"/>
      <c r="K3340" s="40">
        <f t="shared" si="52"/>
        <v>1900</v>
      </c>
    </row>
    <row r="3341" spans="1:11" ht="18" customHeight="1" x14ac:dyDescent="0.25">
      <c r="A3341" s="42"/>
      <c r="B3341" s="42"/>
      <c r="C3341" s="42"/>
      <c r="D3341" s="42"/>
      <c r="E3341" s="43"/>
      <c r="F3341" s="43"/>
      <c r="G3341" s="42"/>
      <c r="H3341" s="42"/>
      <c r="I3341" s="42"/>
      <c r="J3341" s="42"/>
      <c r="K3341" s="42">
        <f t="shared" si="52"/>
        <v>1900</v>
      </c>
    </row>
    <row r="3342" spans="1:11" ht="18" customHeight="1" x14ac:dyDescent="0.25">
      <c r="A3342" s="40"/>
      <c r="B3342" s="40"/>
      <c r="C3342" s="40"/>
      <c r="D3342" s="40"/>
      <c r="E3342" s="41"/>
      <c r="F3342" s="41"/>
      <c r="G3342" s="40"/>
      <c r="H3342" s="40"/>
      <c r="I3342" s="40"/>
      <c r="J3342" s="40"/>
      <c r="K3342" s="40">
        <f t="shared" si="52"/>
        <v>1900</v>
      </c>
    </row>
    <row r="3343" spans="1:11" ht="18" customHeight="1" x14ac:dyDescent="0.25">
      <c r="A3343" s="42"/>
      <c r="B3343" s="42"/>
      <c r="C3343" s="42"/>
      <c r="D3343" s="42"/>
      <c r="E3343" s="43"/>
      <c r="F3343" s="43"/>
      <c r="G3343" s="42"/>
      <c r="H3343" s="42"/>
      <c r="I3343" s="42"/>
      <c r="J3343" s="42"/>
      <c r="K3343" s="42">
        <f t="shared" si="52"/>
        <v>1900</v>
      </c>
    </row>
    <row r="3344" spans="1:11" ht="18" customHeight="1" x14ac:dyDescent="0.25">
      <c r="A3344" s="40"/>
      <c r="B3344" s="40"/>
      <c r="C3344" s="40"/>
      <c r="D3344" s="40"/>
      <c r="E3344" s="41"/>
      <c r="F3344" s="41"/>
      <c r="G3344" s="40"/>
      <c r="H3344" s="40"/>
      <c r="I3344" s="40"/>
      <c r="J3344" s="40"/>
      <c r="K3344" s="40">
        <f t="shared" si="52"/>
        <v>1900</v>
      </c>
    </row>
    <row r="3345" spans="1:11" ht="18" customHeight="1" x14ac:dyDescent="0.25">
      <c r="A3345" s="42"/>
      <c r="B3345" s="42"/>
      <c r="C3345" s="42"/>
      <c r="D3345" s="42"/>
      <c r="E3345" s="43"/>
      <c r="F3345" s="43"/>
      <c r="G3345" s="42"/>
      <c r="H3345" s="42"/>
      <c r="I3345" s="42"/>
      <c r="J3345" s="42"/>
      <c r="K3345" s="42">
        <f t="shared" si="52"/>
        <v>1900</v>
      </c>
    </row>
    <row r="3346" spans="1:11" ht="18" customHeight="1" x14ac:dyDescent="0.25">
      <c r="A3346" s="40"/>
      <c r="B3346" s="40"/>
      <c r="C3346" s="40"/>
      <c r="D3346" s="40"/>
      <c r="E3346" s="41"/>
      <c r="F3346" s="41"/>
      <c r="G3346" s="40"/>
      <c r="H3346" s="40"/>
      <c r="I3346" s="40"/>
      <c r="J3346" s="40"/>
      <c r="K3346" s="40">
        <f t="shared" si="52"/>
        <v>1900</v>
      </c>
    </row>
    <row r="3347" spans="1:11" ht="18" customHeight="1" x14ac:dyDescent="0.25">
      <c r="A3347" s="42"/>
      <c r="B3347" s="42"/>
      <c r="C3347" s="42"/>
      <c r="D3347" s="42"/>
      <c r="E3347" s="43"/>
      <c r="F3347" s="43"/>
      <c r="G3347" s="42"/>
      <c r="H3347" s="42"/>
      <c r="I3347" s="42"/>
      <c r="J3347" s="42"/>
      <c r="K3347" s="42">
        <f t="shared" si="52"/>
        <v>1900</v>
      </c>
    </row>
    <row r="3348" spans="1:11" ht="18" customHeight="1" x14ac:dyDescent="0.25">
      <c r="A3348" s="40"/>
      <c r="B3348" s="40"/>
      <c r="C3348" s="40"/>
      <c r="D3348" s="40"/>
      <c r="E3348" s="41"/>
      <c r="F3348" s="41"/>
      <c r="G3348" s="40"/>
      <c r="H3348" s="40"/>
      <c r="I3348" s="40"/>
      <c r="J3348" s="40"/>
      <c r="K3348" s="40">
        <f t="shared" si="52"/>
        <v>1900</v>
      </c>
    </row>
    <row r="3349" spans="1:11" ht="18" customHeight="1" x14ac:dyDescent="0.25">
      <c r="A3349" s="42"/>
      <c r="B3349" s="42"/>
      <c r="C3349" s="42"/>
      <c r="D3349" s="42"/>
      <c r="E3349" s="43"/>
      <c r="F3349" s="43"/>
      <c r="G3349" s="42"/>
      <c r="H3349" s="42"/>
      <c r="I3349" s="42"/>
      <c r="J3349" s="42"/>
      <c r="K3349" s="42">
        <f t="shared" si="52"/>
        <v>1900</v>
      </c>
    </row>
    <row r="3350" spans="1:11" ht="18" customHeight="1" x14ac:dyDescent="0.25">
      <c r="A3350" s="40"/>
      <c r="B3350" s="40"/>
      <c r="C3350" s="40"/>
      <c r="D3350" s="40"/>
      <c r="E3350" s="41"/>
      <c r="F3350" s="41"/>
      <c r="G3350" s="40"/>
      <c r="H3350" s="40"/>
      <c r="I3350" s="40"/>
      <c r="J3350" s="40"/>
      <c r="K3350" s="40">
        <f t="shared" si="52"/>
        <v>1900</v>
      </c>
    </row>
    <row r="3351" spans="1:11" ht="18" customHeight="1" x14ac:dyDescent="0.25">
      <c r="A3351" s="42"/>
      <c r="B3351" s="42"/>
      <c r="C3351" s="42"/>
      <c r="D3351" s="42"/>
      <c r="E3351" s="43"/>
      <c r="F3351" s="43"/>
      <c r="G3351" s="42"/>
      <c r="H3351" s="42"/>
      <c r="I3351" s="42"/>
      <c r="J3351" s="42"/>
      <c r="K3351" s="42">
        <f t="shared" si="52"/>
        <v>1900</v>
      </c>
    </row>
    <row r="3352" spans="1:11" ht="18" customHeight="1" x14ac:dyDescent="0.25">
      <c r="A3352" s="40"/>
      <c r="B3352" s="40"/>
      <c r="C3352" s="40"/>
      <c r="D3352" s="40"/>
      <c r="E3352" s="41"/>
      <c r="F3352" s="41"/>
      <c r="G3352" s="40"/>
      <c r="H3352" s="40"/>
      <c r="I3352" s="40"/>
      <c r="J3352" s="40"/>
      <c r="K3352" s="40">
        <f t="shared" si="52"/>
        <v>1900</v>
      </c>
    </row>
    <row r="3353" spans="1:11" ht="18" customHeight="1" x14ac:dyDescent="0.25">
      <c r="A3353" s="42"/>
      <c r="B3353" s="42"/>
      <c r="C3353" s="42"/>
      <c r="D3353" s="42"/>
      <c r="E3353" s="43"/>
      <c r="F3353" s="43"/>
      <c r="G3353" s="42"/>
      <c r="H3353" s="42"/>
      <c r="I3353" s="42"/>
      <c r="J3353" s="42"/>
      <c r="K3353" s="42">
        <f t="shared" si="52"/>
        <v>1900</v>
      </c>
    </row>
    <row r="3354" spans="1:11" ht="18" customHeight="1" x14ac:dyDescent="0.25">
      <c r="A3354" s="40"/>
      <c r="B3354" s="40"/>
      <c r="C3354" s="40"/>
      <c r="D3354" s="40"/>
      <c r="E3354" s="41"/>
      <c r="F3354" s="41"/>
      <c r="G3354" s="40"/>
      <c r="H3354" s="40"/>
      <c r="I3354" s="40"/>
      <c r="J3354" s="40"/>
      <c r="K3354" s="40">
        <f t="shared" si="52"/>
        <v>1900</v>
      </c>
    </row>
    <row r="3355" spans="1:11" ht="18" customHeight="1" x14ac:dyDescent="0.25">
      <c r="A3355" s="42"/>
      <c r="B3355" s="42"/>
      <c r="C3355" s="42"/>
      <c r="D3355" s="42"/>
      <c r="E3355" s="43"/>
      <c r="F3355" s="43"/>
      <c r="G3355" s="42"/>
      <c r="H3355" s="42"/>
      <c r="I3355" s="42"/>
      <c r="J3355" s="42"/>
      <c r="K3355" s="42">
        <f t="shared" si="52"/>
        <v>1900</v>
      </c>
    </row>
    <row r="3356" spans="1:11" ht="18" customHeight="1" x14ac:dyDescent="0.25">
      <c r="A3356" s="40"/>
      <c r="B3356" s="40"/>
      <c r="C3356" s="40"/>
      <c r="D3356" s="40"/>
      <c r="E3356" s="41"/>
      <c r="F3356" s="41"/>
      <c r="G3356" s="40"/>
      <c r="H3356" s="40"/>
      <c r="I3356" s="40"/>
      <c r="J3356" s="40"/>
      <c r="K3356" s="40">
        <f t="shared" si="52"/>
        <v>1900</v>
      </c>
    </row>
    <row r="3357" spans="1:11" ht="18" customHeight="1" x14ac:dyDescent="0.25">
      <c r="A3357" s="42"/>
      <c r="B3357" s="42"/>
      <c r="C3357" s="42"/>
      <c r="D3357" s="42"/>
      <c r="E3357" s="43"/>
      <c r="F3357" s="43"/>
      <c r="G3357" s="42"/>
      <c r="H3357" s="42"/>
      <c r="I3357" s="42"/>
      <c r="J3357" s="42"/>
      <c r="K3357" s="42">
        <f t="shared" si="52"/>
        <v>1900</v>
      </c>
    </row>
    <row r="3358" spans="1:11" ht="18" customHeight="1" x14ac:dyDescent="0.25">
      <c r="A3358" s="40"/>
      <c r="B3358" s="40"/>
      <c r="C3358" s="40"/>
      <c r="D3358" s="40"/>
      <c r="E3358" s="41"/>
      <c r="F3358" s="41"/>
      <c r="G3358" s="40"/>
      <c r="H3358" s="40"/>
      <c r="I3358" s="40"/>
      <c r="J3358" s="40"/>
      <c r="K3358" s="40">
        <f t="shared" si="52"/>
        <v>1900</v>
      </c>
    </row>
    <row r="3359" spans="1:11" ht="18" customHeight="1" x14ac:dyDescent="0.25">
      <c r="A3359" s="42"/>
      <c r="B3359" s="42"/>
      <c r="C3359" s="42"/>
      <c r="D3359" s="42"/>
      <c r="E3359" s="43"/>
      <c r="F3359" s="43"/>
      <c r="G3359" s="42"/>
      <c r="H3359" s="42"/>
      <c r="I3359" s="42"/>
      <c r="J3359" s="42"/>
      <c r="K3359" s="42">
        <f t="shared" si="52"/>
        <v>1900</v>
      </c>
    </row>
    <row r="3360" spans="1:11" ht="18" customHeight="1" x14ac:dyDescent="0.25">
      <c r="A3360" s="40"/>
      <c r="B3360" s="40"/>
      <c r="C3360" s="40"/>
      <c r="D3360" s="40"/>
      <c r="E3360" s="41"/>
      <c r="F3360" s="41"/>
      <c r="G3360" s="40"/>
      <c r="H3360" s="40"/>
      <c r="I3360" s="40"/>
      <c r="J3360" s="40"/>
      <c r="K3360" s="40">
        <f t="shared" si="52"/>
        <v>1900</v>
      </c>
    </row>
    <row r="3361" spans="1:11" ht="18" customHeight="1" x14ac:dyDescent="0.25">
      <c r="A3361" s="42"/>
      <c r="B3361" s="42"/>
      <c r="C3361" s="42"/>
      <c r="D3361" s="42"/>
      <c r="E3361" s="43"/>
      <c r="F3361" s="43"/>
      <c r="G3361" s="42"/>
      <c r="H3361" s="42"/>
      <c r="I3361" s="42"/>
      <c r="J3361" s="42"/>
      <c r="K3361" s="42">
        <f t="shared" si="52"/>
        <v>1900</v>
      </c>
    </row>
    <row r="3362" spans="1:11" ht="18" customHeight="1" x14ac:dyDescent="0.25">
      <c r="A3362" s="40"/>
      <c r="B3362" s="40"/>
      <c r="C3362" s="40"/>
      <c r="D3362" s="40"/>
      <c r="E3362" s="41"/>
      <c r="F3362" s="41"/>
      <c r="G3362" s="40"/>
      <c r="H3362" s="40"/>
      <c r="I3362" s="40"/>
      <c r="J3362" s="40"/>
      <c r="K3362" s="40">
        <f t="shared" si="52"/>
        <v>1900</v>
      </c>
    </row>
    <row r="3363" spans="1:11" ht="18" customHeight="1" x14ac:dyDescent="0.25">
      <c r="A3363" s="42"/>
      <c r="B3363" s="42"/>
      <c r="C3363" s="42"/>
      <c r="D3363" s="42"/>
      <c r="E3363" s="43"/>
      <c r="F3363" s="43"/>
      <c r="G3363" s="42"/>
      <c r="H3363" s="42"/>
      <c r="I3363" s="42"/>
      <c r="J3363" s="42"/>
      <c r="K3363" s="42">
        <f t="shared" si="52"/>
        <v>1900</v>
      </c>
    </row>
    <row r="3364" spans="1:11" ht="18" customHeight="1" x14ac:dyDescent="0.25">
      <c r="A3364" s="40"/>
      <c r="B3364" s="40"/>
      <c r="C3364" s="40"/>
      <c r="D3364" s="40"/>
      <c r="E3364" s="41"/>
      <c r="F3364" s="41"/>
      <c r="G3364" s="40"/>
      <c r="H3364" s="40"/>
      <c r="I3364" s="40"/>
      <c r="J3364" s="40"/>
      <c r="K3364" s="40">
        <f t="shared" si="52"/>
        <v>1900</v>
      </c>
    </row>
    <row r="3365" spans="1:11" ht="18" customHeight="1" x14ac:dyDescent="0.25">
      <c r="A3365" s="42"/>
      <c r="B3365" s="42"/>
      <c r="C3365" s="42"/>
      <c r="D3365" s="42"/>
      <c r="E3365" s="43"/>
      <c r="F3365" s="43"/>
      <c r="G3365" s="42"/>
      <c r="H3365" s="42"/>
      <c r="I3365" s="42"/>
      <c r="J3365" s="42"/>
      <c r="K3365" s="42">
        <f t="shared" si="52"/>
        <v>1900</v>
      </c>
    </row>
    <row r="3366" spans="1:11" ht="18" customHeight="1" x14ac:dyDescent="0.25">
      <c r="A3366" s="40"/>
      <c r="B3366" s="40"/>
      <c r="C3366" s="40"/>
      <c r="D3366" s="40"/>
      <c r="E3366" s="41"/>
      <c r="F3366" s="41"/>
      <c r="G3366" s="40"/>
      <c r="H3366" s="40"/>
      <c r="I3366" s="40"/>
      <c r="J3366" s="40"/>
      <c r="K3366" s="40">
        <f t="shared" si="52"/>
        <v>1900</v>
      </c>
    </row>
    <row r="3367" spans="1:11" ht="18" customHeight="1" x14ac:dyDescent="0.25">
      <c r="A3367" s="42"/>
      <c r="B3367" s="42"/>
      <c r="C3367" s="42"/>
      <c r="D3367" s="42"/>
      <c r="E3367" s="43"/>
      <c r="F3367" s="43"/>
      <c r="G3367" s="42"/>
      <c r="H3367" s="42"/>
      <c r="I3367" s="42"/>
      <c r="J3367" s="42"/>
      <c r="K3367" s="42">
        <f t="shared" si="52"/>
        <v>1900</v>
      </c>
    </row>
    <row r="3368" spans="1:11" ht="18" customHeight="1" x14ac:dyDescent="0.25">
      <c r="A3368" s="40"/>
      <c r="B3368" s="40"/>
      <c r="C3368" s="40"/>
      <c r="D3368" s="40"/>
      <c r="E3368" s="41"/>
      <c r="F3368" s="41"/>
      <c r="G3368" s="40"/>
      <c r="H3368" s="40"/>
      <c r="I3368" s="40"/>
      <c r="J3368" s="40"/>
      <c r="K3368" s="40">
        <f t="shared" si="52"/>
        <v>1900</v>
      </c>
    </row>
    <row r="3369" spans="1:11" ht="18" customHeight="1" x14ac:dyDescent="0.25">
      <c r="A3369" s="42"/>
      <c r="B3369" s="42"/>
      <c r="C3369" s="42"/>
      <c r="D3369" s="42"/>
      <c r="E3369" s="43"/>
      <c r="F3369" s="43"/>
      <c r="G3369" s="42"/>
      <c r="H3369" s="42"/>
      <c r="I3369" s="42"/>
      <c r="J3369" s="42"/>
      <c r="K3369" s="42">
        <f t="shared" si="52"/>
        <v>1900</v>
      </c>
    </row>
    <row r="3370" spans="1:11" ht="18" customHeight="1" x14ac:dyDescent="0.25">
      <c r="A3370" s="40"/>
      <c r="B3370" s="40"/>
      <c r="C3370" s="40"/>
      <c r="D3370" s="40"/>
      <c r="E3370" s="41"/>
      <c r="F3370" s="41"/>
      <c r="G3370" s="40"/>
      <c r="H3370" s="40"/>
      <c r="I3370" s="40"/>
      <c r="J3370" s="40"/>
      <c r="K3370" s="40">
        <f t="shared" si="52"/>
        <v>1900</v>
      </c>
    </row>
    <row r="3371" spans="1:11" ht="18" customHeight="1" x14ac:dyDescent="0.25">
      <c r="A3371" s="42"/>
      <c r="B3371" s="42"/>
      <c r="C3371" s="42"/>
      <c r="D3371" s="42"/>
      <c r="E3371" s="43"/>
      <c r="F3371" s="43"/>
      <c r="G3371" s="42"/>
      <c r="H3371" s="42"/>
      <c r="I3371" s="42"/>
      <c r="J3371" s="42"/>
      <c r="K3371" s="42">
        <f t="shared" si="52"/>
        <v>1900</v>
      </c>
    </row>
    <row r="3372" spans="1:11" ht="18" customHeight="1" x14ac:dyDescent="0.25">
      <c r="A3372" s="40"/>
      <c r="B3372" s="40"/>
      <c r="C3372" s="40"/>
      <c r="D3372" s="40"/>
      <c r="E3372" s="41"/>
      <c r="F3372" s="41"/>
      <c r="G3372" s="40"/>
      <c r="H3372" s="40"/>
      <c r="I3372" s="40"/>
      <c r="J3372" s="40"/>
      <c r="K3372" s="40">
        <f t="shared" si="52"/>
        <v>1900</v>
      </c>
    </row>
    <row r="3373" spans="1:11" ht="18" customHeight="1" x14ac:dyDescent="0.25">
      <c r="A3373" s="42"/>
      <c r="B3373" s="42"/>
      <c r="C3373" s="42"/>
      <c r="D3373" s="42"/>
      <c r="E3373" s="43"/>
      <c r="F3373" s="43"/>
      <c r="G3373" s="42"/>
      <c r="H3373" s="42"/>
      <c r="I3373" s="42"/>
      <c r="J3373" s="42"/>
      <c r="K3373" s="42">
        <f t="shared" si="52"/>
        <v>1900</v>
      </c>
    </row>
    <row r="3374" spans="1:11" ht="18" customHeight="1" x14ac:dyDescent="0.25">
      <c r="A3374" s="40"/>
      <c r="B3374" s="40"/>
      <c r="C3374" s="40"/>
      <c r="D3374" s="40"/>
      <c r="E3374" s="41"/>
      <c r="F3374" s="41"/>
      <c r="G3374" s="40"/>
      <c r="H3374" s="40"/>
      <c r="I3374" s="40"/>
      <c r="J3374" s="40"/>
      <c r="K3374" s="40">
        <f t="shared" si="52"/>
        <v>1900</v>
      </c>
    </row>
    <row r="3375" spans="1:11" ht="18" customHeight="1" x14ac:dyDescent="0.25">
      <c r="A3375" s="42"/>
      <c r="B3375" s="42"/>
      <c r="C3375" s="42"/>
      <c r="D3375" s="42"/>
      <c r="E3375" s="43"/>
      <c r="F3375" s="43"/>
      <c r="G3375" s="42"/>
      <c r="H3375" s="42"/>
      <c r="I3375" s="42"/>
      <c r="J3375" s="42"/>
      <c r="K3375" s="42">
        <f t="shared" si="52"/>
        <v>1900</v>
      </c>
    </row>
    <row r="3376" spans="1:11" ht="18" customHeight="1" x14ac:dyDescent="0.25">
      <c r="A3376" s="40"/>
      <c r="B3376" s="40"/>
      <c r="C3376" s="40"/>
      <c r="D3376" s="40"/>
      <c r="E3376" s="41"/>
      <c r="F3376" s="41"/>
      <c r="G3376" s="40"/>
      <c r="H3376" s="40"/>
      <c r="I3376" s="40"/>
      <c r="J3376" s="40"/>
      <c r="K3376" s="40">
        <f t="shared" si="52"/>
        <v>1900</v>
      </c>
    </row>
    <row r="3377" spans="1:11" ht="18" customHeight="1" x14ac:dyDescent="0.25">
      <c r="A3377" s="42"/>
      <c r="B3377" s="42"/>
      <c r="C3377" s="42"/>
      <c r="D3377" s="42"/>
      <c r="E3377" s="43"/>
      <c r="F3377" s="43"/>
      <c r="G3377" s="42"/>
      <c r="H3377" s="42"/>
      <c r="I3377" s="42"/>
      <c r="J3377" s="42"/>
      <c r="K3377" s="42">
        <f t="shared" si="52"/>
        <v>1900</v>
      </c>
    </row>
    <row r="3378" spans="1:11" ht="18" customHeight="1" x14ac:dyDescent="0.25">
      <c r="A3378" s="40"/>
      <c r="B3378" s="40"/>
      <c r="C3378" s="40"/>
      <c r="D3378" s="40"/>
      <c r="E3378" s="41"/>
      <c r="F3378" s="41"/>
      <c r="G3378" s="40"/>
      <c r="H3378" s="40"/>
      <c r="I3378" s="40"/>
      <c r="J3378" s="40"/>
      <c r="K3378" s="40">
        <f t="shared" si="52"/>
        <v>1900</v>
      </c>
    </row>
    <row r="3379" spans="1:11" ht="18" customHeight="1" x14ac:dyDescent="0.25">
      <c r="A3379" s="42"/>
      <c r="B3379" s="42"/>
      <c r="C3379" s="42"/>
      <c r="D3379" s="42"/>
      <c r="E3379" s="43"/>
      <c r="F3379" s="43"/>
      <c r="G3379" s="42"/>
      <c r="H3379" s="42"/>
      <c r="I3379" s="42"/>
      <c r="J3379" s="42"/>
      <c r="K3379" s="42">
        <f t="shared" si="52"/>
        <v>1900</v>
      </c>
    </row>
    <row r="3380" spans="1:11" ht="18" customHeight="1" x14ac:dyDescent="0.25">
      <c r="A3380" s="40"/>
      <c r="B3380" s="40"/>
      <c r="C3380" s="40"/>
      <c r="D3380" s="40"/>
      <c r="E3380" s="41"/>
      <c r="F3380" s="41"/>
      <c r="G3380" s="40"/>
      <c r="H3380" s="40"/>
      <c r="I3380" s="40"/>
      <c r="J3380" s="40"/>
      <c r="K3380" s="40">
        <f t="shared" si="52"/>
        <v>1900</v>
      </c>
    </row>
    <row r="3381" spans="1:11" ht="18" customHeight="1" x14ac:dyDescent="0.25">
      <c r="A3381" s="42"/>
      <c r="B3381" s="42"/>
      <c r="C3381" s="42"/>
      <c r="D3381" s="42"/>
      <c r="E3381" s="43"/>
      <c r="F3381" s="43"/>
      <c r="G3381" s="42"/>
      <c r="H3381" s="42"/>
      <c r="I3381" s="42"/>
      <c r="J3381" s="42"/>
      <c r="K3381" s="42">
        <f t="shared" si="52"/>
        <v>1900</v>
      </c>
    </row>
    <row r="3382" spans="1:11" ht="18" customHeight="1" x14ac:dyDescent="0.25">
      <c r="A3382" s="40"/>
      <c r="B3382" s="40"/>
      <c r="C3382" s="40"/>
      <c r="D3382" s="40"/>
      <c r="E3382" s="41"/>
      <c r="F3382" s="41"/>
      <c r="G3382" s="40"/>
      <c r="H3382" s="40"/>
      <c r="I3382" s="40"/>
      <c r="J3382" s="40"/>
      <c r="K3382" s="40">
        <f t="shared" si="52"/>
        <v>1900</v>
      </c>
    </row>
    <row r="3383" spans="1:11" ht="18" customHeight="1" x14ac:dyDescent="0.25">
      <c r="A3383" s="42"/>
      <c r="B3383" s="42"/>
      <c r="C3383" s="42"/>
      <c r="D3383" s="42"/>
      <c r="E3383" s="43"/>
      <c r="F3383" s="43"/>
      <c r="G3383" s="42"/>
      <c r="H3383" s="42"/>
      <c r="I3383" s="42"/>
      <c r="J3383" s="42"/>
      <c r="K3383" s="42">
        <f t="shared" si="52"/>
        <v>1900</v>
      </c>
    </row>
    <row r="3384" spans="1:11" ht="18" customHeight="1" x14ac:dyDescent="0.25">
      <c r="A3384" s="40"/>
      <c r="B3384" s="40"/>
      <c r="C3384" s="40"/>
      <c r="D3384" s="40"/>
      <c r="E3384" s="41"/>
      <c r="F3384" s="41"/>
      <c r="G3384" s="40"/>
      <c r="H3384" s="40"/>
      <c r="I3384" s="40"/>
      <c r="J3384" s="40"/>
      <c r="K3384" s="40">
        <f t="shared" si="52"/>
        <v>1900</v>
      </c>
    </row>
    <row r="3385" spans="1:11" ht="18" customHeight="1" x14ac:dyDescent="0.25">
      <c r="A3385" s="42"/>
      <c r="B3385" s="42"/>
      <c r="C3385" s="42"/>
      <c r="D3385" s="42"/>
      <c r="E3385" s="43"/>
      <c r="F3385" s="43"/>
      <c r="G3385" s="42"/>
      <c r="H3385" s="42"/>
      <c r="I3385" s="42"/>
      <c r="J3385" s="42"/>
      <c r="K3385" s="42">
        <f t="shared" si="52"/>
        <v>1900</v>
      </c>
    </row>
    <row r="3386" spans="1:11" ht="18" customHeight="1" x14ac:dyDescent="0.25">
      <c r="A3386" s="40"/>
      <c r="B3386" s="40"/>
      <c r="C3386" s="40"/>
      <c r="D3386" s="40"/>
      <c r="E3386" s="41"/>
      <c r="F3386" s="41"/>
      <c r="G3386" s="40"/>
      <c r="H3386" s="40"/>
      <c r="I3386" s="40"/>
      <c r="J3386" s="40"/>
      <c r="K3386" s="40">
        <f t="shared" si="52"/>
        <v>1900</v>
      </c>
    </row>
    <row r="3387" spans="1:11" ht="18" customHeight="1" x14ac:dyDescent="0.25">
      <c r="A3387" s="42"/>
      <c r="B3387" s="42"/>
      <c r="C3387" s="42"/>
      <c r="D3387" s="42"/>
      <c r="E3387" s="43"/>
      <c r="F3387" s="43"/>
      <c r="G3387" s="42"/>
      <c r="H3387" s="42"/>
      <c r="I3387" s="42"/>
      <c r="J3387" s="42"/>
      <c r="K3387" s="42">
        <f t="shared" si="52"/>
        <v>1900</v>
      </c>
    </row>
    <row r="3388" spans="1:11" ht="18" customHeight="1" x14ac:dyDescent="0.25">
      <c r="A3388" s="40"/>
      <c r="B3388" s="40"/>
      <c r="C3388" s="40"/>
      <c r="D3388" s="40"/>
      <c r="E3388" s="41"/>
      <c r="F3388" s="41"/>
      <c r="G3388" s="40"/>
      <c r="H3388" s="40"/>
      <c r="I3388" s="40"/>
      <c r="J3388" s="40"/>
      <c r="K3388" s="40">
        <f t="shared" si="52"/>
        <v>1900</v>
      </c>
    </row>
    <row r="3389" spans="1:11" ht="18" customHeight="1" x14ac:dyDescent="0.25">
      <c r="A3389" s="42"/>
      <c r="B3389" s="42"/>
      <c r="C3389" s="42"/>
      <c r="D3389" s="42"/>
      <c r="E3389" s="43"/>
      <c r="F3389" s="43"/>
      <c r="G3389" s="42"/>
      <c r="H3389" s="42"/>
      <c r="I3389" s="42"/>
      <c r="J3389" s="42"/>
      <c r="K3389" s="42">
        <f t="shared" si="52"/>
        <v>1900</v>
      </c>
    </row>
    <row r="3390" spans="1:11" ht="18" customHeight="1" x14ac:dyDescent="0.25">
      <c r="A3390" s="40"/>
      <c r="B3390" s="40"/>
      <c r="C3390" s="40"/>
      <c r="D3390" s="40"/>
      <c r="E3390" s="41"/>
      <c r="F3390" s="41"/>
      <c r="G3390" s="40"/>
      <c r="H3390" s="40"/>
      <c r="I3390" s="40"/>
      <c r="J3390" s="40"/>
      <c r="K3390" s="40">
        <f t="shared" si="52"/>
        <v>1900</v>
      </c>
    </row>
    <row r="3391" spans="1:11" ht="18" customHeight="1" x14ac:dyDescent="0.25">
      <c r="A3391" s="42"/>
      <c r="B3391" s="42"/>
      <c r="C3391" s="42"/>
      <c r="D3391" s="42"/>
      <c r="E3391" s="43"/>
      <c r="F3391" s="43"/>
      <c r="G3391" s="42"/>
      <c r="H3391" s="42"/>
      <c r="I3391" s="42"/>
      <c r="J3391" s="42"/>
      <c r="K3391" s="42">
        <f t="shared" si="52"/>
        <v>1900</v>
      </c>
    </row>
    <row r="3392" spans="1:11" ht="18" customHeight="1" x14ac:dyDescent="0.25">
      <c r="A3392" s="40"/>
      <c r="B3392" s="40"/>
      <c r="C3392" s="40"/>
      <c r="D3392" s="40"/>
      <c r="E3392" s="41"/>
      <c r="F3392" s="41"/>
      <c r="G3392" s="40"/>
      <c r="H3392" s="40"/>
      <c r="I3392" s="40"/>
      <c r="J3392" s="40"/>
      <c r="K3392" s="40">
        <f t="shared" si="52"/>
        <v>1900</v>
      </c>
    </row>
    <row r="3393" spans="1:11" ht="18" customHeight="1" x14ac:dyDescent="0.25">
      <c r="A3393" s="42"/>
      <c r="B3393" s="42"/>
      <c r="C3393" s="42"/>
      <c r="D3393" s="42"/>
      <c r="E3393" s="43"/>
      <c r="F3393" s="43"/>
      <c r="G3393" s="42"/>
      <c r="H3393" s="42"/>
      <c r="I3393" s="42"/>
      <c r="J3393" s="42"/>
      <c r="K3393" s="42">
        <f t="shared" si="52"/>
        <v>1900</v>
      </c>
    </row>
    <row r="3394" spans="1:11" ht="18" customHeight="1" x14ac:dyDescent="0.25">
      <c r="A3394" s="40"/>
      <c r="B3394" s="40"/>
      <c r="C3394" s="40"/>
      <c r="D3394" s="40"/>
      <c r="E3394" s="41"/>
      <c r="F3394" s="41"/>
      <c r="G3394" s="40"/>
      <c r="H3394" s="40"/>
      <c r="I3394" s="40"/>
      <c r="J3394" s="40"/>
      <c r="K3394" s="40">
        <f t="shared" si="52"/>
        <v>1900</v>
      </c>
    </row>
    <row r="3395" spans="1:11" ht="18" customHeight="1" x14ac:dyDescent="0.25">
      <c r="A3395" s="42"/>
      <c r="B3395" s="42"/>
      <c r="C3395" s="42"/>
      <c r="D3395" s="42"/>
      <c r="E3395" s="43"/>
      <c r="F3395" s="43"/>
      <c r="G3395" s="42"/>
      <c r="H3395" s="42"/>
      <c r="I3395" s="42"/>
      <c r="J3395" s="42"/>
      <c r="K3395" s="42">
        <f t="shared" si="52"/>
        <v>1900</v>
      </c>
    </row>
    <row r="3396" spans="1:11" ht="18" customHeight="1" x14ac:dyDescent="0.25">
      <c r="A3396" s="40"/>
      <c r="B3396" s="40"/>
      <c r="C3396" s="40"/>
      <c r="D3396" s="40"/>
      <c r="E3396" s="41"/>
      <c r="F3396" s="41"/>
      <c r="G3396" s="40"/>
      <c r="H3396" s="40"/>
      <c r="I3396" s="40"/>
      <c r="J3396" s="40"/>
      <c r="K3396" s="40">
        <f t="shared" ref="K3396:K3459" si="53">IFERROR(YEAR(D3396),"")</f>
        <v>1900</v>
      </c>
    </row>
    <row r="3397" spans="1:11" ht="18" customHeight="1" x14ac:dyDescent="0.25">
      <c r="A3397" s="42"/>
      <c r="B3397" s="42"/>
      <c r="C3397" s="42"/>
      <c r="D3397" s="42"/>
      <c r="E3397" s="43"/>
      <c r="F3397" s="43"/>
      <c r="G3397" s="42"/>
      <c r="H3397" s="42"/>
      <c r="I3397" s="42"/>
      <c r="J3397" s="42"/>
      <c r="K3397" s="42">
        <f t="shared" si="53"/>
        <v>1900</v>
      </c>
    </row>
    <row r="3398" spans="1:11" ht="18" customHeight="1" x14ac:dyDescent="0.25">
      <c r="A3398" s="40"/>
      <c r="B3398" s="40"/>
      <c r="C3398" s="40"/>
      <c r="D3398" s="40"/>
      <c r="E3398" s="41"/>
      <c r="F3398" s="41"/>
      <c r="G3398" s="40"/>
      <c r="H3398" s="40"/>
      <c r="I3398" s="40"/>
      <c r="J3398" s="40"/>
      <c r="K3398" s="40">
        <f t="shared" si="53"/>
        <v>1900</v>
      </c>
    </row>
    <row r="3399" spans="1:11" ht="18" customHeight="1" x14ac:dyDescent="0.25">
      <c r="A3399" s="42"/>
      <c r="B3399" s="42"/>
      <c r="C3399" s="42"/>
      <c r="D3399" s="42"/>
      <c r="E3399" s="43"/>
      <c r="F3399" s="43"/>
      <c r="G3399" s="42"/>
      <c r="H3399" s="42"/>
      <c r="I3399" s="42"/>
      <c r="J3399" s="42"/>
      <c r="K3399" s="42">
        <f t="shared" si="53"/>
        <v>1900</v>
      </c>
    </row>
    <row r="3400" spans="1:11" ht="18" customHeight="1" x14ac:dyDescent="0.25">
      <c r="A3400" s="40"/>
      <c r="B3400" s="40"/>
      <c r="C3400" s="40"/>
      <c r="D3400" s="40"/>
      <c r="E3400" s="41"/>
      <c r="F3400" s="41"/>
      <c r="G3400" s="40"/>
      <c r="H3400" s="40"/>
      <c r="I3400" s="40"/>
      <c r="J3400" s="40"/>
      <c r="K3400" s="40">
        <f t="shared" si="53"/>
        <v>1900</v>
      </c>
    </row>
    <row r="3401" spans="1:11" ht="18" customHeight="1" x14ac:dyDescent="0.25">
      <c r="A3401" s="42"/>
      <c r="B3401" s="42"/>
      <c r="C3401" s="42"/>
      <c r="D3401" s="42"/>
      <c r="E3401" s="43"/>
      <c r="F3401" s="43"/>
      <c r="G3401" s="42"/>
      <c r="H3401" s="42"/>
      <c r="I3401" s="42"/>
      <c r="J3401" s="42"/>
      <c r="K3401" s="42">
        <f t="shared" si="53"/>
        <v>1900</v>
      </c>
    </row>
    <row r="3402" spans="1:11" ht="18" customHeight="1" x14ac:dyDescent="0.25">
      <c r="A3402" s="40"/>
      <c r="B3402" s="40"/>
      <c r="C3402" s="40"/>
      <c r="D3402" s="40"/>
      <c r="E3402" s="41"/>
      <c r="F3402" s="41"/>
      <c r="G3402" s="40"/>
      <c r="H3402" s="40"/>
      <c r="I3402" s="40"/>
      <c r="J3402" s="40"/>
      <c r="K3402" s="40">
        <f t="shared" si="53"/>
        <v>1900</v>
      </c>
    </row>
    <row r="3403" spans="1:11" ht="18" customHeight="1" x14ac:dyDescent="0.25">
      <c r="A3403" s="42"/>
      <c r="B3403" s="42"/>
      <c r="C3403" s="42"/>
      <c r="D3403" s="42"/>
      <c r="E3403" s="43"/>
      <c r="F3403" s="43"/>
      <c r="G3403" s="42"/>
      <c r="H3403" s="42"/>
      <c r="I3403" s="42"/>
      <c r="J3403" s="42"/>
      <c r="K3403" s="42">
        <f t="shared" si="53"/>
        <v>1900</v>
      </c>
    </row>
    <row r="3404" spans="1:11" ht="18" customHeight="1" x14ac:dyDescent="0.25">
      <c r="A3404" s="40"/>
      <c r="B3404" s="40"/>
      <c r="C3404" s="40"/>
      <c r="D3404" s="40"/>
      <c r="E3404" s="41"/>
      <c r="F3404" s="41"/>
      <c r="G3404" s="40"/>
      <c r="H3404" s="40"/>
      <c r="I3404" s="40"/>
      <c r="J3404" s="40"/>
      <c r="K3404" s="40">
        <f t="shared" si="53"/>
        <v>1900</v>
      </c>
    </row>
    <row r="3405" spans="1:11" ht="18" customHeight="1" x14ac:dyDescent="0.25">
      <c r="A3405" s="42"/>
      <c r="B3405" s="42"/>
      <c r="C3405" s="42"/>
      <c r="D3405" s="42"/>
      <c r="E3405" s="43"/>
      <c r="F3405" s="43"/>
      <c r="G3405" s="42"/>
      <c r="H3405" s="42"/>
      <c r="I3405" s="42"/>
      <c r="J3405" s="42"/>
      <c r="K3405" s="42">
        <f t="shared" si="53"/>
        <v>1900</v>
      </c>
    </row>
    <row r="3406" spans="1:11" ht="18" customHeight="1" x14ac:dyDescent="0.25">
      <c r="A3406" s="40"/>
      <c r="B3406" s="40"/>
      <c r="C3406" s="40"/>
      <c r="D3406" s="40"/>
      <c r="E3406" s="41"/>
      <c r="F3406" s="41"/>
      <c r="G3406" s="40"/>
      <c r="H3406" s="40"/>
      <c r="I3406" s="40"/>
      <c r="J3406" s="40"/>
      <c r="K3406" s="40">
        <f t="shared" si="53"/>
        <v>1900</v>
      </c>
    </row>
    <row r="3407" spans="1:11" ht="18" customHeight="1" x14ac:dyDescent="0.25">
      <c r="A3407" s="42"/>
      <c r="B3407" s="42"/>
      <c r="C3407" s="42"/>
      <c r="D3407" s="42"/>
      <c r="E3407" s="43"/>
      <c r="F3407" s="43"/>
      <c r="G3407" s="42"/>
      <c r="H3407" s="42"/>
      <c r="I3407" s="42"/>
      <c r="J3407" s="42"/>
      <c r="K3407" s="42">
        <f t="shared" si="53"/>
        <v>1900</v>
      </c>
    </row>
    <row r="3408" spans="1:11" ht="18" customHeight="1" x14ac:dyDescent="0.25">
      <c r="A3408" s="40"/>
      <c r="B3408" s="40"/>
      <c r="C3408" s="40"/>
      <c r="D3408" s="40"/>
      <c r="E3408" s="41"/>
      <c r="F3408" s="41"/>
      <c r="G3408" s="40"/>
      <c r="H3408" s="40"/>
      <c r="I3408" s="40"/>
      <c r="J3408" s="40"/>
      <c r="K3408" s="40">
        <f t="shared" si="53"/>
        <v>1900</v>
      </c>
    </row>
    <row r="3409" spans="1:11" ht="18" customHeight="1" x14ac:dyDescent="0.25">
      <c r="A3409" s="42"/>
      <c r="B3409" s="42"/>
      <c r="C3409" s="42"/>
      <c r="D3409" s="42"/>
      <c r="E3409" s="43"/>
      <c r="F3409" s="43"/>
      <c r="G3409" s="42"/>
      <c r="H3409" s="42"/>
      <c r="I3409" s="42"/>
      <c r="J3409" s="42"/>
      <c r="K3409" s="42">
        <f t="shared" si="53"/>
        <v>1900</v>
      </c>
    </row>
    <row r="3410" spans="1:11" ht="18" customHeight="1" x14ac:dyDescent="0.25">
      <c r="A3410" s="40"/>
      <c r="B3410" s="40"/>
      <c r="C3410" s="40"/>
      <c r="D3410" s="40"/>
      <c r="E3410" s="41"/>
      <c r="F3410" s="41"/>
      <c r="G3410" s="40"/>
      <c r="H3410" s="40"/>
      <c r="I3410" s="40"/>
      <c r="J3410" s="40"/>
      <c r="K3410" s="40">
        <f t="shared" si="53"/>
        <v>1900</v>
      </c>
    </row>
    <row r="3411" spans="1:11" ht="18" customHeight="1" x14ac:dyDescent="0.25">
      <c r="A3411" s="42"/>
      <c r="B3411" s="42"/>
      <c r="C3411" s="42"/>
      <c r="D3411" s="42"/>
      <c r="E3411" s="43"/>
      <c r="F3411" s="43"/>
      <c r="G3411" s="42"/>
      <c r="H3411" s="42"/>
      <c r="I3411" s="42"/>
      <c r="J3411" s="42"/>
      <c r="K3411" s="42">
        <f t="shared" si="53"/>
        <v>1900</v>
      </c>
    </row>
    <row r="3412" spans="1:11" ht="18" customHeight="1" x14ac:dyDescent="0.25">
      <c r="A3412" s="40"/>
      <c r="B3412" s="40"/>
      <c r="C3412" s="40"/>
      <c r="D3412" s="40"/>
      <c r="E3412" s="41"/>
      <c r="F3412" s="41"/>
      <c r="G3412" s="40"/>
      <c r="H3412" s="40"/>
      <c r="I3412" s="40"/>
      <c r="J3412" s="40"/>
      <c r="K3412" s="40">
        <f t="shared" si="53"/>
        <v>1900</v>
      </c>
    </row>
    <row r="3413" spans="1:11" ht="18" customHeight="1" x14ac:dyDescent="0.25">
      <c r="A3413" s="42"/>
      <c r="B3413" s="42"/>
      <c r="C3413" s="42"/>
      <c r="D3413" s="42"/>
      <c r="E3413" s="43"/>
      <c r="F3413" s="43"/>
      <c r="G3413" s="42"/>
      <c r="H3413" s="42"/>
      <c r="I3413" s="42"/>
      <c r="J3413" s="42"/>
      <c r="K3413" s="42">
        <f t="shared" si="53"/>
        <v>1900</v>
      </c>
    </row>
    <row r="3414" spans="1:11" ht="18" customHeight="1" x14ac:dyDescent="0.25">
      <c r="A3414" s="40"/>
      <c r="B3414" s="40"/>
      <c r="C3414" s="40"/>
      <c r="D3414" s="40"/>
      <c r="E3414" s="41"/>
      <c r="F3414" s="41"/>
      <c r="G3414" s="40"/>
      <c r="H3414" s="40"/>
      <c r="I3414" s="40"/>
      <c r="J3414" s="40"/>
      <c r="K3414" s="40">
        <f t="shared" si="53"/>
        <v>1900</v>
      </c>
    </row>
    <row r="3415" spans="1:11" ht="18" customHeight="1" x14ac:dyDescent="0.25">
      <c r="A3415" s="42"/>
      <c r="B3415" s="42"/>
      <c r="C3415" s="42"/>
      <c r="D3415" s="42"/>
      <c r="E3415" s="43"/>
      <c r="F3415" s="43"/>
      <c r="G3415" s="42"/>
      <c r="H3415" s="42"/>
      <c r="I3415" s="42"/>
      <c r="J3415" s="42"/>
      <c r="K3415" s="42">
        <f t="shared" si="53"/>
        <v>1900</v>
      </c>
    </row>
    <row r="3416" spans="1:11" ht="18" customHeight="1" x14ac:dyDescent="0.25">
      <c r="A3416" s="40"/>
      <c r="B3416" s="40"/>
      <c r="C3416" s="40"/>
      <c r="D3416" s="40"/>
      <c r="E3416" s="41"/>
      <c r="F3416" s="41"/>
      <c r="G3416" s="40"/>
      <c r="H3416" s="40"/>
      <c r="I3416" s="40"/>
      <c r="J3416" s="40"/>
      <c r="K3416" s="40">
        <f t="shared" si="53"/>
        <v>1900</v>
      </c>
    </row>
    <row r="3417" spans="1:11" ht="18" customHeight="1" x14ac:dyDescent="0.25">
      <c r="A3417" s="42"/>
      <c r="B3417" s="42"/>
      <c r="C3417" s="42"/>
      <c r="D3417" s="42"/>
      <c r="E3417" s="43"/>
      <c r="F3417" s="43"/>
      <c r="G3417" s="42"/>
      <c r="H3417" s="42"/>
      <c r="I3417" s="42"/>
      <c r="J3417" s="42"/>
      <c r="K3417" s="42">
        <f t="shared" si="53"/>
        <v>1900</v>
      </c>
    </row>
    <row r="3418" spans="1:11" ht="18" customHeight="1" x14ac:dyDescent="0.25">
      <c r="A3418" s="40"/>
      <c r="B3418" s="40"/>
      <c r="C3418" s="40"/>
      <c r="D3418" s="40"/>
      <c r="E3418" s="41"/>
      <c r="F3418" s="41"/>
      <c r="G3418" s="40"/>
      <c r="H3418" s="40"/>
      <c r="I3418" s="40"/>
      <c r="J3418" s="40"/>
      <c r="K3418" s="40">
        <f t="shared" si="53"/>
        <v>1900</v>
      </c>
    </row>
    <row r="3419" spans="1:11" ht="18" customHeight="1" x14ac:dyDescent="0.25">
      <c r="A3419" s="42"/>
      <c r="B3419" s="42"/>
      <c r="C3419" s="42"/>
      <c r="D3419" s="42"/>
      <c r="E3419" s="43"/>
      <c r="F3419" s="43"/>
      <c r="G3419" s="42"/>
      <c r="H3419" s="42"/>
      <c r="I3419" s="42"/>
      <c r="J3419" s="42"/>
      <c r="K3419" s="42">
        <f t="shared" si="53"/>
        <v>1900</v>
      </c>
    </row>
    <row r="3420" spans="1:11" ht="18" customHeight="1" x14ac:dyDescent="0.25">
      <c r="A3420" s="40"/>
      <c r="B3420" s="40"/>
      <c r="C3420" s="40"/>
      <c r="D3420" s="40"/>
      <c r="E3420" s="41"/>
      <c r="F3420" s="41"/>
      <c r="G3420" s="40"/>
      <c r="H3420" s="40"/>
      <c r="I3420" s="40"/>
      <c r="J3420" s="40"/>
      <c r="K3420" s="40">
        <f t="shared" si="53"/>
        <v>1900</v>
      </c>
    </row>
    <row r="3421" spans="1:11" ht="18" customHeight="1" x14ac:dyDescent="0.25">
      <c r="A3421" s="42"/>
      <c r="B3421" s="42"/>
      <c r="C3421" s="42"/>
      <c r="D3421" s="42"/>
      <c r="E3421" s="43"/>
      <c r="F3421" s="43"/>
      <c r="G3421" s="42"/>
      <c r="H3421" s="42"/>
      <c r="I3421" s="42"/>
      <c r="J3421" s="42"/>
      <c r="K3421" s="42">
        <f t="shared" si="53"/>
        <v>1900</v>
      </c>
    </row>
    <row r="3422" spans="1:11" ht="18" customHeight="1" x14ac:dyDescent="0.25">
      <c r="A3422" s="40"/>
      <c r="B3422" s="40"/>
      <c r="C3422" s="40"/>
      <c r="D3422" s="40"/>
      <c r="E3422" s="41"/>
      <c r="F3422" s="41"/>
      <c r="G3422" s="40"/>
      <c r="H3422" s="40"/>
      <c r="I3422" s="40"/>
      <c r="J3422" s="40"/>
      <c r="K3422" s="40">
        <f t="shared" si="53"/>
        <v>1900</v>
      </c>
    </row>
    <row r="3423" spans="1:11" ht="18" customHeight="1" x14ac:dyDescent="0.25">
      <c r="A3423" s="42"/>
      <c r="B3423" s="42"/>
      <c r="C3423" s="42"/>
      <c r="D3423" s="42"/>
      <c r="E3423" s="43"/>
      <c r="F3423" s="43"/>
      <c r="G3423" s="42"/>
      <c r="H3423" s="42"/>
      <c r="I3423" s="42"/>
      <c r="J3423" s="42"/>
      <c r="K3423" s="42">
        <f t="shared" si="53"/>
        <v>1900</v>
      </c>
    </row>
    <row r="3424" spans="1:11" ht="18" customHeight="1" x14ac:dyDescent="0.25">
      <c r="A3424" s="40"/>
      <c r="B3424" s="40"/>
      <c r="C3424" s="40"/>
      <c r="D3424" s="40"/>
      <c r="E3424" s="41"/>
      <c r="F3424" s="41"/>
      <c r="G3424" s="40"/>
      <c r="H3424" s="40"/>
      <c r="I3424" s="40"/>
      <c r="J3424" s="40"/>
      <c r="K3424" s="40">
        <f t="shared" si="53"/>
        <v>1900</v>
      </c>
    </row>
    <row r="3425" spans="1:11" ht="18" customHeight="1" x14ac:dyDescent="0.25">
      <c r="A3425" s="42"/>
      <c r="B3425" s="42"/>
      <c r="C3425" s="42"/>
      <c r="D3425" s="42"/>
      <c r="E3425" s="43"/>
      <c r="F3425" s="43"/>
      <c r="G3425" s="42"/>
      <c r="H3425" s="42"/>
      <c r="I3425" s="42"/>
      <c r="J3425" s="42"/>
      <c r="K3425" s="42">
        <f t="shared" si="53"/>
        <v>1900</v>
      </c>
    </row>
    <row r="3426" spans="1:11" ht="18" customHeight="1" x14ac:dyDescent="0.25">
      <c r="A3426" s="40"/>
      <c r="B3426" s="40"/>
      <c r="C3426" s="40"/>
      <c r="D3426" s="40"/>
      <c r="E3426" s="41"/>
      <c r="F3426" s="41"/>
      <c r="G3426" s="40"/>
      <c r="H3426" s="40"/>
      <c r="I3426" s="40"/>
      <c r="J3426" s="40"/>
      <c r="K3426" s="40">
        <f t="shared" si="53"/>
        <v>1900</v>
      </c>
    </row>
    <row r="3427" spans="1:11" ht="18" customHeight="1" x14ac:dyDescent="0.25">
      <c r="A3427" s="42"/>
      <c r="B3427" s="42"/>
      <c r="C3427" s="42"/>
      <c r="D3427" s="42"/>
      <c r="E3427" s="43"/>
      <c r="F3427" s="43"/>
      <c r="G3427" s="42"/>
      <c r="H3427" s="42"/>
      <c r="I3427" s="42"/>
      <c r="J3427" s="42"/>
      <c r="K3427" s="42">
        <f t="shared" si="53"/>
        <v>1900</v>
      </c>
    </row>
    <row r="3428" spans="1:11" ht="18" customHeight="1" x14ac:dyDescent="0.25">
      <c r="A3428" s="40"/>
      <c r="B3428" s="40"/>
      <c r="C3428" s="40"/>
      <c r="D3428" s="40"/>
      <c r="E3428" s="41"/>
      <c r="F3428" s="41"/>
      <c r="G3428" s="40"/>
      <c r="H3428" s="40"/>
      <c r="I3428" s="40"/>
      <c r="J3428" s="40"/>
      <c r="K3428" s="40">
        <f t="shared" si="53"/>
        <v>1900</v>
      </c>
    </row>
    <row r="3429" spans="1:11" ht="18" customHeight="1" x14ac:dyDescent="0.25">
      <c r="A3429" s="42"/>
      <c r="B3429" s="42"/>
      <c r="C3429" s="42"/>
      <c r="D3429" s="42"/>
      <c r="E3429" s="43"/>
      <c r="F3429" s="43"/>
      <c r="G3429" s="42"/>
      <c r="H3429" s="42"/>
      <c r="I3429" s="42"/>
      <c r="J3429" s="42"/>
      <c r="K3429" s="42">
        <f t="shared" si="53"/>
        <v>1900</v>
      </c>
    </row>
    <row r="3430" spans="1:11" ht="18" customHeight="1" x14ac:dyDescent="0.25">
      <c r="A3430" s="40"/>
      <c r="B3430" s="40"/>
      <c r="C3430" s="40"/>
      <c r="D3430" s="40"/>
      <c r="E3430" s="41"/>
      <c r="F3430" s="41"/>
      <c r="G3430" s="40"/>
      <c r="H3430" s="40"/>
      <c r="I3430" s="40"/>
      <c r="J3430" s="40"/>
      <c r="K3430" s="40">
        <f t="shared" si="53"/>
        <v>1900</v>
      </c>
    </row>
    <row r="3431" spans="1:11" ht="18" customHeight="1" x14ac:dyDescent="0.25">
      <c r="A3431" s="42"/>
      <c r="B3431" s="42"/>
      <c r="C3431" s="42"/>
      <c r="D3431" s="42"/>
      <c r="E3431" s="43"/>
      <c r="F3431" s="43"/>
      <c r="G3431" s="42"/>
      <c r="H3431" s="42"/>
      <c r="I3431" s="42"/>
      <c r="J3431" s="42"/>
      <c r="K3431" s="42">
        <f t="shared" si="53"/>
        <v>1900</v>
      </c>
    </row>
    <row r="3432" spans="1:11" ht="18" customHeight="1" x14ac:dyDescent="0.25">
      <c r="A3432" s="40"/>
      <c r="B3432" s="40"/>
      <c r="C3432" s="40"/>
      <c r="D3432" s="40"/>
      <c r="E3432" s="41"/>
      <c r="F3432" s="41"/>
      <c r="G3432" s="40"/>
      <c r="H3432" s="40"/>
      <c r="I3432" s="40"/>
      <c r="J3432" s="40"/>
      <c r="K3432" s="40">
        <f t="shared" si="53"/>
        <v>1900</v>
      </c>
    </row>
    <row r="3433" spans="1:11" ht="18" customHeight="1" x14ac:dyDescent="0.25">
      <c r="A3433" s="42"/>
      <c r="B3433" s="42"/>
      <c r="C3433" s="42"/>
      <c r="D3433" s="42"/>
      <c r="E3433" s="43"/>
      <c r="F3433" s="43"/>
      <c r="G3433" s="42"/>
      <c r="H3433" s="42"/>
      <c r="I3433" s="42"/>
      <c r="J3433" s="42"/>
      <c r="K3433" s="42">
        <f t="shared" si="53"/>
        <v>1900</v>
      </c>
    </row>
    <row r="3434" spans="1:11" ht="18" customHeight="1" x14ac:dyDescent="0.25">
      <c r="A3434" s="40"/>
      <c r="B3434" s="40"/>
      <c r="C3434" s="40"/>
      <c r="D3434" s="40"/>
      <c r="E3434" s="41"/>
      <c r="F3434" s="41"/>
      <c r="G3434" s="40"/>
      <c r="H3434" s="40"/>
      <c r="I3434" s="40"/>
      <c r="J3434" s="40"/>
      <c r="K3434" s="40">
        <f t="shared" si="53"/>
        <v>1900</v>
      </c>
    </row>
    <row r="3435" spans="1:11" ht="18" customHeight="1" x14ac:dyDescent="0.25">
      <c r="A3435" s="42"/>
      <c r="B3435" s="42"/>
      <c r="C3435" s="42"/>
      <c r="D3435" s="42"/>
      <c r="E3435" s="43"/>
      <c r="F3435" s="43"/>
      <c r="G3435" s="42"/>
      <c r="H3435" s="42"/>
      <c r="I3435" s="42"/>
      <c r="J3435" s="42"/>
      <c r="K3435" s="42">
        <f t="shared" si="53"/>
        <v>1900</v>
      </c>
    </row>
    <row r="3436" spans="1:11" ht="18" customHeight="1" x14ac:dyDescent="0.25">
      <c r="A3436" s="40"/>
      <c r="B3436" s="40"/>
      <c r="C3436" s="40"/>
      <c r="D3436" s="40"/>
      <c r="E3436" s="41"/>
      <c r="F3436" s="41"/>
      <c r="G3436" s="40"/>
      <c r="H3436" s="40"/>
      <c r="I3436" s="40"/>
      <c r="J3436" s="40"/>
      <c r="K3436" s="40">
        <f t="shared" si="53"/>
        <v>1900</v>
      </c>
    </row>
    <row r="3437" spans="1:11" ht="18" customHeight="1" x14ac:dyDescent="0.25">
      <c r="A3437" s="42"/>
      <c r="B3437" s="42"/>
      <c r="C3437" s="42"/>
      <c r="D3437" s="42"/>
      <c r="E3437" s="43"/>
      <c r="F3437" s="43"/>
      <c r="G3437" s="42"/>
      <c r="H3437" s="42"/>
      <c r="I3437" s="42"/>
      <c r="J3437" s="42"/>
      <c r="K3437" s="42">
        <f t="shared" si="53"/>
        <v>1900</v>
      </c>
    </row>
    <row r="3438" spans="1:11" ht="18" customHeight="1" x14ac:dyDescent="0.25">
      <c r="A3438" s="40"/>
      <c r="B3438" s="40"/>
      <c r="C3438" s="40"/>
      <c r="D3438" s="40"/>
      <c r="E3438" s="41"/>
      <c r="F3438" s="41"/>
      <c r="G3438" s="40"/>
      <c r="H3438" s="40"/>
      <c r="I3438" s="40"/>
      <c r="J3438" s="40"/>
      <c r="K3438" s="40">
        <f t="shared" si="53"/>
        <v>1900</v>
      </c>
    </row>
    <row r="3439" spans="1:11" ht="18" customHeight="1" x14ac:dyDescent="0.25">
      <c r="A3439" s="42"/>
      <c r="B3439" s="42"/>
      <c r="C3439" s="42"/>
      <c r="D3439" s="42"/>
      <c r="E3439" s="43"/>
      <c r="F3439" s="43"/>
      <c r="G3439" s="42"/>
      <c r="H3439" s="42"/>
      <c r="I3439" s="42"/>
      <c r="J3439" s="42"/>
      <c r="K3439" s="42">
        <f t="shared" si="53"/>
        <v>1900</v>
      </c>
    </row>
    <row r="3440" spans="1:11" ht="18" customHeight="1" x14ac:dyDescent="0.25">
      <c r="A3440" s="40"/>
      <c r="B3440" s="40"/>
      <c r="C3440" s="40"/>
      <c r="D3440" s="40"/>
      <c r="E3440" s="41"/>
      <c r="F3440" s="41"/>
      <c r="G3440" s="40"/>
      <c r="H3440" s="40"/>
      <c r="I3440" s="40"/>
      <c r="J3440" s="40"/>
      <c r="K3440" s="40">
        <f t="shared" si="53"/>
        <v>1900</v>
      </c>
    </row>
    <row r="3441" spans="1:11" ht="18" customHeight="1" x14ac:dyDescent="0.25">
      <c r="A3441" s="42"/>
      <c r="B3441" s="42"/>
      <c r="C3441" s="42"/>
      <c r="D3441" s="42"/>
      <c r="E3441" s="43"/>
      <c r="F3441" s="43"/>
      <c r="G3441" s="42"/>
      <c r="H3441" s="42"/>
      <c r="I3441" s="42"/>
      <c r="J3441" s="42"/>
      <c r="K3441" s="42">
        <f t="shared" si="53"/>
        <v>1900</v>
      </c>
    </row>
    <row r="3442" spans="1:11" ht="18" customHeight="1" x14ac:dyDescent="0.25">
      <c r="A3442" s="40"/>
      <c r="B3442" s="40"/>
      <c r="C3442" s="40"/>
      <c r="D3442" s="40"/>
      <c r="E3442" s="41"/>
      <c r="F3442" s="41"/>
      <c r="G3442" s="40"/>
      <c r="H3442" s="40"/>
      <c r="I3442" s="40"/>
      <c r="J3442" s="40"/>
      <c r="K3442" s="40">
        <f t="shared" si="53"/>
        <v>1900</v>
      </c>
    </row>
    <row r="3443" spans="1:11" ht="18" customHeight="1" x14ac:dyDescent="0.25">
      <c r="A3443" s="42"/>
      <c r="B3443" s="42"/>
      <c r="C3443" s="42"/>
      <c r="D3443" s="42"/>
      <c r="E3443" s="43"/>
      <c r="F3443" s="43"/>
      <c r="G3443" s="42"/>
      <c r="H3443" s="42"/>
      <c r="I3443" s="42"/>
      <c r="J3443" s="42"/>
      <c r="K3443" s="42">
        <f t="shared" si="53"/>
        <v>1900</v>
      </c>
    </row>
    <row r="3444" spans="1:11" ht="18" customHeight="1" x14ac:dyDescent="0.25">
      <c r="A3444" s="40"/>
      <c r="B3444" s="40"/>
      <c r="C3444" s="40"/>
      <c r="D3444" s="40"/>
      <c r="E3444" s="41"/>
      <c r="F3444" s="41"/>
      <c r="G3444" s="40"/>
      <c r="H3444" s="40"/>
      <c r="I3444" s="40"/>
      <c r="J3444" s="40"/>
      <c r="K3444" s="40">
        <f t="shared" si="53"/>
        <v>1900</v>
      </c>
    </row>
    <row r="3445" spans="1:11" ht="18" customHeight="1" x14ac:dyDescent="0.25">
      <c r="A3445" s="42"/>
      <c r="B3445" s="42"/>
      <c r="C3445" s="42"/>
      <c r="D3445" s="42"/>
      <c r="E3445" s="43"/>
      <c r="F3445" s="43"/>
      <c r="G3445" s="42"/>
      <c r="H3445" s="42"/>
      <c r="I3445" s="42"/>
      <c r="J3445" s="42"/>
      <c r="K3445" s="42">
        <f t="shared" si="53"/>
        <v>1900</v>
      </c>
    </row>
    <row r="3446" spans="1:11" ht="18" customHeight="1" x14ac:dyDescent="0.25">
      <c r="A3446" s="40"/>
      <c r="B3446" s="40"/>
      <c r="C3446" s="40"/>
      <c r="D3446" s="40"/>
      <c r="E3446" s="41"/>
      <c r="F3446" s="41"/>
      <c r="G3446" s="40"/>
      <c r="H3446" s="40"/>
      <c r="I3446" s="40"/>
      <c r="J3446" s="40"/>
      <c r="K3446" s="40">
        <f t="shared" si="53"/>
        <v>1900</v>
      </c>
    </row>
    <row r="3447" spans="1:11" ht="18" customHeight="1" x14ac:dyDescent="0.25">
      <c r="A3447" s="42"/>
      <c r="B3447" s="42"/>
      <c r="C3447" s="42"/>
      <c r="D3447" s="42"/>
      <c r="E3447" s="43"/>
      <c r="F3447" s="43"/>
      <c r="G3447" s="42"/>
      <c r="H3447" s="42"/>
      <c r="I3447" s="42"/>
      <c r="J3447" s="42"/>
      <c r="K3447" s="42">
        <f t="shared" si="53"/>
        <v>1900</v>
      </c>
    </row>
    <row r="3448" spans="1:11" ht="18" customHeight="1" x14ac:dyDescent="0.25">
      <c r="A3448" s="40"/>
      <c r="B3448" s="40"/>
      <c r="C3448" s="40"/>
      <c r="D3448" s="40"/>
      <c r="E3448" s="41"/>
      <c r="F3448" s="41"/>
      <c r="G3448" s="40"/>
      <c r="H3448" s="40"/>
      <c r="I3448" s="40"/>
      <c r="J3448" s="40"/>
      <c r="K3448" s="40">
        <f t="shared" si="53"/>
        <v>1900</v>
      </c>
    </row>
    <row r="3449" spans="1:11" ht="18" customHeight="1" x14ac:dyDescent="0.25">
      <c r="A3449" s="42"/>
      <c r="B3449" s="42"/>
      <c r="C3449" s="42"/>
      <c r="D3449" s="42"/>
      <c r="E3449" s="43"/>
      <c r="F3449" s="43"/>
      <c r="G3449" s="42"/>
      <c r="H3449" s="42"/>
      <c r="I3449" s="42"/>
      <c r="J3449" s="42"/>
      <c r="K3449" s="42">
        <f t="shared" si="53"/>
        <v>1900</v>
      </c>
    </row>
    <row r="3450" spans="1:11" ht="18" customHeight="1" x14ac:dyDescent="0.25">
      <c r="A3450" s="40"/>
      <c r="B3450" s="40"/>
      <c r="C3450" s="40"/>
      <c r="D3450" s="40"/>
      <c r="E3450" s="41"/>
      <c r="F3450" s="41"/>
      <c r="G3450" s="40"/>
      <c r="H3450" s="40"/>
      <c r="I3450" s="40"/>
      <c r="J3450" s="40"/>
      <c r="K3450" s="40">
        <f t="shared" si="53"/>
        <v>1900</v>
      </c>
    </row>
    <row r="3451" spans="1:11" ht="18" customHeight="1" x14ac:dyDescent="0.25">
      <c r="A3451" s="42"/>
      <c r="B3451" s="42"/>
      <c r="C3451" s="42"/>
      <c r="D3451" s="42"/>
      <c r="E3451" s="43"/>
      <c r="F3451" s="43"/>
      <c r="G3451" s="42"/>
      <c r="H3451" s="42"/>
      <c r="I3451" s="42"/>
      <c r="J3451" s="42"/>
      <c r="K3451" s="42">
        <f t="shared" si="53"/>
        <v>1900</v>
      </c>
    </row>
    <row r="3452" spans="1:11" ht="18" customHeight="1" x14ac:dyDescent="0.25">
      <c r="A3452" s="40"/>
      <c r="B3452" s="40"/>
      <c r="C3452" s="40"/>
      <c r="D3452" s="40"/>
      <c r="E3452" s="41"/>
      <c r="F3452" s="41"/>
      <c r="G3452" s="40"/>
      <c r="H3452" s="40"/>
      <c r="I3452" s="40"/>
      <c r="J3452" s="40"/>
      <c r="K3452" s="40">
        <f t="shared" si="53"/>
        <v>1900</v>
      </c>
    </row>
    <row r="3453" spans="1:11" ht="18" customHeight="1" x14ac:dyDescent="0.25">
      <c r="A3453" s="42"/>
      <c r="B3453" s="42"/>
      <c r="C3453" s="42"/>
      <c r="D3453" s="42"/>
      <c r="E3453" s="43"/>
      <c r="F3453" s="43"/>
      <c r="G3453" s="42"/>
      <c r="H3453" s="42"/>
      <c r="I3453" s="42"/>
      <c r="J3453" s="42"/>
      <c r="K3453" s="42">
        <f t="shared" si="53"/>
        <v>1900</v>
      </c>
    </row>
    <row r="3454" spans="1:11" ht="18" customHeight="1" x14ac:dyDescent="0.25">
      <c r="A3454" s="40"/>
      <c r="B3454" s="40"/>
      <c r="C3454" s="40"/>
      <c r="D3454" s="40"/>
      <c r="E3454" s="41"/>
      <c r="F3454" s="41"/>
      <c r="G3454" s="40"/>
      <c r="H3454" s="40"/>
      <c r="I3454" s="40"/>
      <c r="J3454" s="40"/>
      <c r="K3454" s="40">
        <f t="shared" si="53"/>
        <v>1900</v>
      </c>
    </row>
    <row r="3455" spans="1:11" ht="18" customHeight="1" x14ac:dyDescent="0.25">
      <c r="A3455" s="42"/>
      <c r="B3455" s="42"/>
      <c r="C3455" s="42"/>
      <c r="D3455" s="42"/>
      <c r="E3455" s="43"/>
      <c r="F3455" s="43"/>
      <c r="G3455" s="42"/>
      <c r="H3455" s="42"/>
      <c r="I3455" s="42"/>
      <c r="J3455" s="42"/>
      <c r="K3455" s="42">
        <f t="shared" si="53"/>
        <v>1900</v>
      </c>
    </row>
    <row r="3456" spans="1:11" ht="18" customHeight="1" x14ac:dyDescent="0.25">
      <c r="A3456" s="40"/>
      <c r="B3456" s="40"/>
      <c r="C3456" s="40"/>
      <c r="D3456" s="40"/>
      <c r="E3456" s="41"/>
      <c r="F3456" s="41"/>
      <c r="G3456" s="40"/>
      <c r="H3456" s="40"/>
      <c r="I3456" s="40"/>
      <c r="J3456" s="40"/>
      <c r="K3456" s="40">
        <f t="shared" si="53"/>
        <v>1900</v>
      </c>
    </row>
    <row r="3457" spans="1:11" ht="18" customHeight="1" x14ac:dyDescent="0.25">
      <c r="A3457" s="42"/>
      <c r="B3457" s="42"/>
      <c r="C3457" s="42"/>
      <c r="D3457" s="42"/>
      <c r="E3457" s="43"/>
      <c r="F3457" s="43"/>
      <c r="G3457" s="42"/>
      <c r="H3457" s="42"/>
      <c r="I3457" s="42"/>
      <c r="J3457" s="42"/>
      <c r="K3457" s="42">
        <f t="shared" si="53"/>
        <v>1900</v>
      </c>
    </row>
    <row r="3458" spans="1:11" ht="18" customHeight="1" x14ac:dyDescent="0.25">
      <c r="A3458" s="40"/>
      <c r="B3458" s="40"/>
      <c r="C3458" s="40"/>
      <c r="D3458" s="40"/>
      <c r="E3458" s="41"/>
      <c r="F3458" s="41"/>
      <c r="G3458" s="40"/>
      <c r="H3458" s="40"/>
      <c r="I3458" s="40"/>
      <c r="J3458" s="40"/>
      <c r="K3458" s="40">
        <f t="shared" si="53"/>
        <v>1900</v>
      </c>
    </row>
    <row r="3459" spans="1:11" ht="18" customHeight="1" x14ac:dyDescent="0.25">
      <c r="A3459" s="42"/>
      <c r="B3459" s="42"/>
      <c r="C3459" s="42"/>
      <c r="D3459" s="42"/>
      <c r="E3459" s="43"/>
      <c r="F3459" s="43"/>
      <c r="G3459" s="42"/>
      <c r="H3459" s="42"/>
      <c r="I3459" s="42"/>
      <c r="J3459" s="42"/>
      <c r="K3459" s="42">
        <f t="shared" si="53"/>
        <v>1900</v>
      </c>
    </row>
    <row r="3460" spans="1:11" ht="18" customHeight="1" x14ac:dyDescent="0.25">
      <c r="A3460" s="40"/>
      <c r="B3460" s="40"/>
      <c r="C3460" s="40"/>
      <c r="D3460" s="40"/>
      <c r="E3460" s="41"/>
      <c r="F3460" s="41"/>
      <c r="G3460" s="40"/>
      <c r="H3460" s="40"/>
      <c r="I3460" s="40"/>
      <c r="J3460" s="40"/>
      <c r="K3460" s="40">
        <f t="shared" ref="K3460:K3523" si="54">IFERROR(YEAR(D3460),"")</f>
        <v>1900</v>
      </c>
    </row>
    <row r="3461" spans="1:11" ht="18" customHeight="1" x14ac:dyDescent="0.25">
      <c r="A3461" s="42"/>
      <c r="B3461" s="42"/>
      <c r="C3461" s="42"/>
      <c r="D3461" s="42"/>
      <c r="E3461" s="43"/>
      <c r="F3461" s="43"/>
      <c r="G3461" s="42"/>
      <c r="H3461" s="42"/>
      <c r="I3461" s="42"/>
      <c r="J3461" s="42"/>
      <c r="K3461" s="42">
        <f t="shared" si="54"/>
        <v>1900</v>
      </c>
    </row>
    <row r="3462" spans="1:11" ht="18" customHeight="1" x14ac:dyDescent="0.25">
      <c r="A3462" s="40"/>
      <c r="B3462" s="40"/>
      <c r="C3462" s="40"/>
      <c r="D3462" s="40"/>
      <c r="E3462" s="41"/>
      <c r="F3462" s="41"/>
      <c r="G3462" s="40"/>
      <c r="H3462" s="40"/>
      <c r="I3462" s="40"/>
      <c r="J3462" s="40"/>
      <c r="K3462" s="40">
        <f t="shared" si="54"/>
        <v>1900</v>
      </c>
    </row>
    <row r="3463" spans="1:11" ht="18" customHeight="1" x14ac:dyDescent="0.25">
      <c r="A3463" s="42"/>
      <c r="B3463" s="42"/>
      <c r="C3463" s="42"/>
      <c r="D3463" s="42"/>
      <c r="E3463" s="43"/>
      <c r="F3463" s="43"/>
      <c r="G3463" s="42"/>
      <c r="H3463" s="42"/>
      <c r="I3463" s="42"/>
      <c r="J3463" s="42"/>
      <c r="K3463" s="42">
        <f t="shared" si="54"/>
        <v>1900</v>
      </c>
    </row>
    <row r="3464" spans="1:11" ht="18" customHeight="1" x14ac:dyDescent="0.25">
      <c r="A3464" s="40"/>
      <c r="B3464" s="40"/>
      <c r="C3464" s="40"/>
      <c r="D3464" s="40"/>
      <c r="E3464" s="41"/>
      <c r="F3464" s="41"/>
      <c r="G3464" s="40"/>
      <c r="H3464" s="40"/>
      <c r="I3464" s="40"/>
      <c r="J3464" s="40"/>
      <c r="K3464" s="40">
        <f t="shared" si="54"/>
        <v>1900</v>
      </c>
    </row>
    <row r="3465" spans="1:11" ht="18" customHeight="1" x14ac:dyDescent="0.25">
      <c r="A3465" s="42"/>
      <c r="B3465" s="42"/>
      <c r="C3465" s="42"/>
      <c r="D3465" s="42"/>
      <c r="E3465" s="43"/>
      <c r="F3465" s="43"/>
      <c r="G3465" s="42"/>
      <c r="H3465" s="42"/>
      <c r="I3465" s="42"/>
      <c r="J3465" s="42"/>
      <c r="K3465" s="42">
        <f t="shared" si="54"/>
        <v>1900</v>
      </c>
    </row>
    <row r="3466" spans="1:11" ht="18" customHeight="1" x14ac:dyDescent="0.25">
      <c r="A3466" s="40"/>
      <c r="B3466" s="40"/>
      <c r="C3466" s="40"/>
      <c r="D3466" s="40"/>
      <c r="E3466" s="41"/>
      <c r="F3466" s="41"/>
      <c r="G3466" s="40"/>
      <c r="H3466" s="40"/>
      <c r="I3466" s="40"/>
      <c r="J3466" s="40"/>
      <c r="K3466" s="40">
        <f t="shared" si="54"/>
        <v>1900</v>
      </c>
    </row>
    <row r="3467" spans="1:11" ht="18" customHeight="1" x14ac:dyDescent="0.25">
      <c r="A3467" s="42"/>
      <c r="B3467" s="42"/>
      <c r="C3467" s="42"/>
      <c r="D3467" s="42"/>
      <c r="E3467" s="43"/>
      <c r="F3467" s="43"/>
      <c r="G3467" s="42"/>
      <c r="H3467" s="42"/>
      <c r="I3467" s="42"/>
      <c r="J3467" s="42"/>
      <c r="K3467" s="42">
        <f t="shared" si="54"/>
        <v>1900</v>
      </c>
    </row>
    <row r="3468" spans="1:11" ht="18" customHeight="1" x14ac:dyDescent="0.25">
      <c r="A3468" s="40"/>
      <c r="B3468" s="40"/>
      <c r="C3468" s="40"/>
      <c r="D3468" s="40"/>
      <c r="E3468" s="41"/>
      <c r="F3468" s="41"/>
      <c r="G3468" s="40"/>
      <c r="H3468" s="40"/>
      <c r="I3468" s="40"/>
      <c r="J3468" s="40"/>
      <c r="K3468" s="40">
        <f t="shared" si="54"/>
        <v>1900</v>
      </c>
    </row>
    <row r="3469" spans="1:11" ht="18" customHeight="1" x14ac:dyDescent="0.25">
      <c r="A3469" s="42"/>
      <c r="B3469" s="42"/>
      <c r="C3469" s="42"/>
      <c r="D3469" s="42"/>
      <c r="E3469" s="43"/>
      <c r="F3469" s="43"/>
      <c r="G3469" s="42"/>
      <c r="H3469" s="42"/>
      <c r="I3469" s="42"/>
      <c r="J3469" s="42"/>
      <c r="K3469" s="42">
        <f t="shared" si="54"/>
        <v>1900</v>
      </c>
    </row>
    <row r="3470" spans="1:11" ht="18" customHeight="1" x14ac:dyDescent="0.25">
      <c r="A3470" s="40"/>
      <c r="B3470" s="40"/>
      <c r="C3470" s="40"/>
      <c r="D3470" s="40"/>
      <c r="E3470" s="41"/>
      <c r="F3470" s="41"/>
      <c r="G3470" s="40"/>
      <c r="H3470" s="40"/>
      <c r="I3470" s="40"/>
      <c r="J3470" s="40"/>
      <c r="K3470" s="40">
        <f t="shared" si="54"/>
        <v>1900</v>
      </c>
    </row>
    <row r="3471" spans="1:11" ht="18" customHeight="1" x14ac:dyDescent="0.25">
      <c r="A3471" s="42"/>
      <c r="B3471" s="42"/>
      <c r="C3471" s="42"/>
      <c r="D3471" s="42"/>
      <c r="E3471" s="43"/>
      <c r="F3471" s="43"/>
      <c r="G3471" s="42"/>
      <c r="H3471" s="42"/>
      <c r="I3471" s="42"/>
      <c r="J3471" s="42"/>
      <c r="K3471" s="42">
        <f t="shared" si="54"/>
        <v>1900</v>
      </c>
    </row>
    <row r="3472" spans="1:11" ht="18" customHeight="1" x14ac:dyDescent="0.25">
      <c r="A3472" s="40"/>
      <c r="B3472" s="40"/>
      <c r="C3472" s="40"/>
      <c r="D3472" s="40"/>
      <c r="E3472" s="41"/>
      <c r="F3472" s="41"/>
      <c r="G3472" s="40"/>
      <c r="H3472" s="40"/>
      <c r="I3472" s="40"/>
      <c r="J3472" s="40"/>
      <c r="K3472" s="40">
        <f t="shared" si="54"/>
        <v>1900</v>
      </c>
    </row>
    <row r="3473" spans="1:11" ht="18" customHeight="1" x14ac:dyDescent="0.25">
      <c r="A3473" s="42"/>
      <c r="B3473" s="42"/>
      <c r="C3473" s="42"/>
      <c r="D3473" s="42"/>
      <c r="E3473" s="43"/>
      <c r="F3473" s="43"/>
      <c r="G3473" s="42"/>
      <c r="H3473" s="42"/>
      <c r="I3473" s="42"/>
      <c r="J3473" s="42"/>
      <c r="K3473" s="42">
        <f t="shared" si="54"/>
        <v>1900</v>
      </c>
    </row>
    <row r="3474" spans="1:11" ht="18" customHeight="1" x14ac:dyDescent="0.25">
      <c r="A3474" s="40"/>
      <c r="B3474" s="40"/>
      <c r="C3474" s="40"/>
      <c r="D3474" s="40"/>
      <c r="E3474" s="41"/>
      <c r="F3474" s="41"/>
      <c r="G3474" s="40"/>
      <c r="H3474" s="40"/>
      <c r="I3474" s="40"/>
      <c r="J3474" s="40"/>
      <c r="K3474" s="40">
        <f t="shared" si="54"/>
        <v>1900</v>
      </c>
    </row>
    <row r="3475" spans="1:11" ht="18" customHeight="1" x14ac:dyDescent="0.25">
      <c r="A3475" s="42"/>
      <c r="B3475" s="42"/>
      <c r="C3475" s="42"/>
      <c r="D3475" s="42"/>
      <c r="E3475" s="43"/>
      <c r="F3475" s="43"/>
      <c r="G3475" s="42"/>
      <c r="H3475" s="42"/>
      <c r="I3475" s="42"/>
      <c r="J3475" s="42"/>
      <c r="K3475" s="42">
        <f t="shared" si="54"/>
        <v>1900</v>
      </c>
    </row>
    <row r="3476" spans="1:11" ht="18" customHeight="1" x14ac:dyDescent="0.25">
      <c r="A3476" s="40"/>
      <c r="B3476" s="40"/>
      <c r="C3476" s="40"/>
      <c r="D3476" s="40"/>
      <c r="E3476" s="41"/>
      <c r="F3476" s="41"/>
      <c r="G3476" s="40"/>
      <c r="H3476" s="40"/>
      <c r="I3476" s="40"/>
      <c r="J3476" s="40"/>
      <c r="K3476" s="40">
        <f t="shared" si="54"/>
        <v>1900</v>
      </c>
    </row>
    <row r="3477" spans="1:11" ht="18" customHeight="1" x14ac:dyDescent="0.25">
      <c r="A3477" s="42"/>
      <c r="B3477" s="42"/>
      <c r="C3477" s="42"/>
      <c r="D3477" s="42"/>
      <c r="E3477" s="43"/>
      <c r="F3477" s="43"/>
      <c r="G3477" s="42"/>
      <c r="H3477" s="42"/>
      <c r="I3477" s="42"/>
      <c r="J3477" s="42"/>
      <c r="K3477" s="42">
        <f t="shared" si="54"/>
        <v>1900</v>
      </c>
    </row>
    <row r="3478" spans="1:11" ht="18" customHeight="1" x14ac:dyDescent="0.25">
      <c r="A3478" s="40"/>
      <c r="B3478" s="40"/>
      <c r="C3478" s="40"/>
      <c r="D3478" s="40"/>
      <c r="E3478" s="41"/>
      <c r="F3478" s="41"/>
      <c r="G3478" s="40"/>
      <c r="H3478" s="40"/>
      <c r="I3478" s="40"/>
      <c r="J3478" s="40"/>
      <c r="K3478" s="40">
        <f t="shared" si="54"/>
        <v>1900</v>
      </c>
    </row>
    <row r="3479" spans="1:11" ht="18" customHeight="1" x14ac:dyDescent="0.25">
      <c r="A3479" s="42"/>
      <c r="B3479" s="42"/>
      <c r="C3479" s="42"/>
      <c r="D3479" s="42"/>
      <c r="E3479" s="43"/>
      <c r="F3479" s="43"/>
      <c r="G3479" s="42"/>
      <c r="H3479" s="42"/>
      <c r="I3479" s="42"/>
      <c r="J3479" s="42"/>
      <c r="K3479" s="42">
        <f t="shared" si="54"/>
        <v>1900</v>
      </c>
    </row>
    <row r="3480" spans="1:11" ht="18" customHeight="1" x14ac:dyDescent="0.25">
      <c r="A3480" s="40"/>
      <c r="B3480" s="40"/>
      <c r="C3480" s="40"/>
      <c r="D3480" s="40"/>
      <c r="E3480" s="41"/>
      <c r="F3480" s="41"/>
      <c r="G3480" s="40"/>
      <c r="H3480" s="40"/>
      <c r="I3480" s="40"/>
      <c r="J3480" s="40"/>
      <c r="K3480" s="40">
        <f t="shared" si="54"/>
        <v>1900</v>
      </c>
    </row>
    <row r="3481" spans="1:11" ht="18" customHeight="1" x14ac:dyDescent="0.25">
      <c r="A3481" s="42"/>
      <c r="B3481" s="42"/>
      <c r="C3481" s="42"/>
      <c r="D3481" s="42"/>
      <c r="E3481" s="43"/>
      <c r="F3481" s="43"/>
      <c r="G3481" s="42"/>
      <c r="H3481" s="42"/>
      <c r="I3481" s="42"/>
      <c r="J3481" s="42"/>
      <c r="K3481" s="42">
        <f t="shared" si="54"/>
        <v>1900</v>
      </c>
    </row>
    <row r="3482" spans="1:11" ht="18" customHeight="1" x14ac:dyDescent="0.25">
      <c r="A3482" s="40"/>
      <c r="B3482" s="40"/>
      <c r="C3482" s="40"/>
      <c r="D3482" s="40"/>
      <c r="E3482" s="41"/>
      <c r="F3482" s="41"/>
      <c r="G3482" s="40"/>
      <c r="H3482" s="40"/>
      <c r="I3482" s="40"/>
      <c r="J3482" s="40"/>
      <c r="K3482" s="40">
        <f t="shared" si="54"/>
        <v>1900</v>
      </c>
    </row>
    <row r="3483" spans="1:11" ht="18" customHeight="1" x14ac:dyDescent="0.25">
      <c r="A3483" s="42"/>
      <c r="B3483" s="42"/>
      <c r="C3483" s="42"/>
      <c r="D3483" s="42"/>
      <c r="E3483" s="43"/>
      <c r="F3483" s="43"/>
      <c r="G3483" s="42"/>
      <c r="H3483" s="42"/>
      <c r="I3483" s="42"/>
      <c r="J3483" s="42"/>
      <c r="K3483" s="42">
        <f t="shared" si="54"/>
        <v>1900</v>
      </c>
    </row>
    <row r="3484" spans="1:11" ht="18" customHeight="1" x14ac:dyDescent="0.25">
      <c r="A3484" s="40"/>
      <c r="B3484" s="40"/>
      <c r="C3484" s="40"/>
      <c r="D3484" s="40"/>
      <c r="E3484" s="41"/>
      <c r="F3484" s="41"/>
      <c r="G3484" s="40"/>
      <c r="H3484" s="40"/>
      <c r="I3484" s="40"/>
      <c r="J3484" s="40"/>
      <c r="K3484" s="40">
        <f t="shared" si="54"/>
        <v>1900</v>
      </c>
    </row>
    <row r="3485" spans="1:11" ht="18" customHeight="1" x14ac:dyDescent="0.25">
      <c r="A3485" s="42"/>
      <c r="B3485" s="42"/>
      <c r="C3485" s="42"/>
      <c r="D3485" s="42"/>
      <c r="E3485" s="43"/>
      <c r="F3485" s="43"/>
      <c r="G3485" s="42"/>
      <c r="H3485" s="42"/>
      <c r="I3485" s="42"/>
      <c r="J3485" s="42"/>
      <c r="K3485" s="42">
        <f t="shared" si="54"/>
        <v>1900</v>
      </c>
    </row>
    <row r="3486" spans="1:11" ht="18" customHeight="1" x14ac:dyDescent="0.25">
      <c r="A3486" s="40"/>
      <c r="B3486" s="40"/>
      <c r="C3486" s="40"/>
      <c r="D3486" s="40"/>
      <c r="E3486" s="41"/>
      <c r="F3486" s="41"/>
      <c r="G3486" s="40"/>
      <c r="H3486" s="40"/>
      <c r="I3486" s="40"/>
      <c r="J3486" s="40"/>
      <c r="K3486" s="40">
        <f t="shared" si="54"/>
        <v>1900</v>
      </c>
    </row>
    <row r="3487" spans="1:11" ht="18" customHeight="1" x14ac:dyDescent="0.25">
      <c r="A3487" s="42"/>
      <c r="B3487" s="42"/>
      <c r="C3487" s="42"/>
      <c r="D3487" s="42"/>
      <c r="E3487" s="43"/>
      <c r="F3487" s="43"/>
      <c r="G3487" s="42"/>
      <c r="H3487" s="42"/>
      <c r="I3487" s="42"/>
      <c r="J3487" s="42"/>
      <c r="K3487" s="42">
        <f t="shared" si="54"/>
        <v>1900</v>
      </c>
    </row>
    <row r="3488" spans="1:11" ht="18" customHeight="1" x14ac:dyDescent="0.25">
      <c r="A3488" s="40"/>
      <c r="B3488" s="40"/>
      <c r="C3488" s="40"/>
      <c r="D3488" s="40"/>
      <c r="E3488" s="41"/>
      <c r="F3488" s="41"/>
      <c r="G3488" s="40"/>
      <c r="H3488" s="40"/>
      <c r="I3488" s="40"/>
      <c r="J3488" s="40"/>
      <c r="K3488" s="40">
        <f t="shared" si="54"/>
        <v>1900</v>
      </c>
    </row>
    <row r="3489" spans="1:11" ht="18" customHeight="1" x14ac:dyDescent="0.25">
      <c r="A3489" s="42"/>
      <c r="B3489" s="42"/>
      <c r="C3489" s="42"/>
      <c r="D3489" s="42"/>
      <c r="E3489" s="43"/>
      <c r="F3489" s="43"/>
      <c r="G3489" s="42"/>
      <c r="H3489" s="42"/>
      <c r="I3489" s="42"/>
      <c r="J3489" s="42"/>
      <c r="K3489" s="42">
        <f t="shared" si="54"/>
        <v>1900</v>
      </c>
    </row>
    <row r="3490" spans="1:11" ht="18" customHeight="1" x14ac:dyDescent="0.25">
      <c r="A3490" s="40"/>
      <c r="B3490" s="40"/>
      <c r="C3490" s="40"/>
      <c r="D3490" s="40"/>
      <c r="E3490" s="41"/>
      <c r="F3490" s="41"/>
      <c r="G3490" s="40"/>
      <c r="H3490" s="40"/>
      <c r="I3490" s="40"/>
      <c r="J3490" s="40"/>
      <c r="K3490" s="40">
        <f t="shared" si="54"/>
        <v>1900</v>
      </c>
    </row>
    <row r="3491" spans="1:11" ht="18" customHeight="1" x14ac:dyDescent="0.25">
      <c r="A3491" s="42"/>
      <c r="B3491" s="42"/>
      <c r="C3491" s="42"/>
      <c r="D3491" s="42"/>
      <c r="E3491" s="43"/>
      <c r="F3491" s="43"/>
      <c r="G3491" s="42"/>
      <c r="H3491" s="42"/>
      <c r="I3491" s="42"/>
      <c r="J3491" s="42"/>
      <c r="K3491" s="42">
        <f t="shared" si="54"/>
        <v>1900</v>
      </c>
    </row>
    <row r="3492" spans="1:11" ht="18" customHeight="1" x14ac:dyDescent="0.25">
      <c r="A3492" s="40"/>
      <c r="B3492" s="40"/>
      <c r="C3492" s="40"/>
      <c r="D3492" s="40"/>
      <c r="E3492" s="41"/>
      <c r="F3492" s="41"/>
      <c r="G3492" s="40"/>
      <c r="H3492" s="40"/>
      <c r="I3492" s="40"/>
      <c r="J3492" s="40"/>
      <c r="K3492" s="40">
        <f t="shared" si="54"/>
        <v>1900</v>
      </c>
    </row>
    <row r="3493" spans="1:11" ht="18" customHeight="1" x14ac:dyDescent="0.25">
      <c r="A3493" s="42"/>
      <c r="B3493" s="42"/>
      <c r="C3493" s="42"/>
      <c r="D3493" s="42"/>
      <c r="E3493" s="43"/>
      <c r="F3493" s="43"/>
      <c r="G3493" s="42"/>
      <c r="H3493" s="42"/>
      <c r="I3493" s="42"/>
      <c r="J3493" s="42"/>
      <c r="K3493" s="42">
        <f t="shared" si="54"/>
        <v>1900</v>
      </c>
    </row>
    <row r="3494" spans="1:11" ht="18" customHeight="1" x14ac:dyDescent="0.25">
      <c r="A3494" s="40"/>
      <c r="B3494" s="40"/>
      <c r="C3494" s="40"/>
      <c r="D3494" s="40"/>
      <c r="E3494" s="41"/>
      <c r="F3494" s="41"/>
      <c r="G3494" s="40"/>
      <c r="H3494" s="40"/>
      <c r="I3494" s="40"/>
      <c r="J3494" s="40"/>
      <c r="K3494" s="40">
        <f t="shared" si="54"/>
        <v>1900</v>
      </c>
    </row>
    <row r="3495" spans="1:11" ht="18" customHeight="1" x14ac:dyDescent="0.25">
      <c r="A3495" s="42"/>
      <c r="B3495" s="42"/>
      <c r="C3495" s="42"/>
      <c r="D3495" s="42"/>
      <c r="E3495" s="43"/>
      <c r="F3495" s="43"/>
      <c r="G3495" s="42"/>
      <c r="H3495" s="42"/>
      <c r="I3495" s="42"/>
      <c r="J3495" s="42"/>
      <c r="K3495" s="42">
        <f t="shared" si="54"/>
        <v>1900</v>
      </c>
    </row>
    <row r="3496" spans="1:11" ht="18" customHeight="1" x14ac:dyDescent="0.25">
      <c r="A3496" s="40"/>
      <c r="B3496" s="40"/>
      <c r="C3496" s="40"/>
      <c r="D3496" s="40"/>
      <c r="E3496" s="41"/>
      <c r="F3496" s="41"/>
      <c r="G3496" s="40"/>
      <c r="H3496" s="40"/>
      <c r="I3496" s="40"/>
      <c r="J3496" s="40"/>
      <c r="K3496" s="40">
        <f t="shared" si="54"/>
        <v>1900</v>
      </c>
    </row>
    <row r="3497" spans="1:11" ht="18" customHeight="1" x14ac:dyDescent="0.25">
      <c r="A3497" s="42"/>
      <c r="B3497" s="42"/>
      <c r="C3497" s="42"/>
      <c r="D3497" s="42"/>
      <c r="E3497" s="43"/>
      <c r="F3497" s="43"/>
      <c r="G3497" s="42"/>
      <c r="H3497" s="42"/>
      <c r="I3497" s="42"/>
      <c r="J3497" s="42"/>
      <c r="K3497" s="42">
        <f t="shared" si="54"/>
        <v>1900</v>
      </c>
    </row>
    <row r="3498" spans="1:11" ht="18" customHeight="1" x14ac:dyDescent="0.25">
      <c r="A3498" s="40"/>
      <c r="B3498" s="40"/>
      <c r="C3498" s="40"/>
      <c r="D3498" s="40"/>
      <c r="E3498" s="41"/>
      <c r="F3498" s="41"/>
      <c r="G3498" s="40"/>
      <c r="H3498" s="40"/>
      <c r="I3498" s="40"/>
      <c r="J3498" s="40"/>
      <c r="K3498" s="40">
        <f t="shared" si="54"/>
        <v>1900</v>
      </c>
    </row>
    <row r="3499" spans="1:11" ht="18" customHeight="1" x14ac:dyDescent="0.25">
      <c r="A3499" s="42"/>
      <c r="B3499" s="42"/>
      <c r="C3499" s="42"/>
      <c r="D3499" s="42"/>
      <c r="E3499" s="43"/>
      <c r="F3499" s="43"/>
      <c r="G3499" s="42"/>
      <c r="H3499" s="42"/>
      <c r="I3499" s="42"/>
      <c r="J3499" s="42"/>
      <c r="K3499" s="42">
        <f t="shared" si="54"/>
        <v>1900</v>
      </c>
    </row>
    <row r="3500" spans="1:11" ht="18" customHeight="1" x14ac:dyDescent="0.25">
      <c r="A3500" s="40"/>
      <c r="B3500" s="40"/>
      <c r="C3500" s="40"/>
      <c r="D3500" s="40"/>
      <c r="E3500" s="41"/>
      <c r="F3500" s="41"/>
      <c r="G3500" s="40"/>
      <c r="H3500" s="40"/>
      <c r="I3500" s="40"/>
      <c r="J3500" s="40"/>
      <c r="K3500" s="40">
        <f t="shared" si="54"/>
        <v>1900</v>
      </c>
    </row>
    <row r="3501" spans="1:11" ht="18" customHeight="1" x14ac:dyDescent="0.25">
      <c r="A3501" s="42"/>
      <c r="B3501" s="42"/>
      <c r="C3501" s="42"/>
      <c r="D3501" s="42"/>
      <c r="E3501" s="43"/>
      <c r="F3501" s="43"/>
      <c r="G3501" s="42"/>
      <c r="H3501" s="42"/>
      <c r="I3501" s="42"/>
      <c r="J3501" s="42"/>
      <c r="K3501" s="42">
        <f t="shared" si="54"/>
        <v>1900</v>
      </c>
    </row>
    <row r="3502" spans="1:11" ht="18" customHeight="1" x14ac:dyDescent="0.25">
      <c r="A3502" s="40"/>
      <c r="B3502" s="40"/>
      <c r="C3502" s="40"/>
      <c r="D3502" s="40"/>
      <c r="E3502" s="41"/>
      <c r="F3502" s="41"/>
      <c r="G3502" s="40"/>
      <c r="H3502" s="40"/>
      <c r="I3502" s="40"/>
      <c r="J3502" s="40"/>
      <c r="K3502" s="40">
        <f t="shared" si="54"/>
        <v>1900</v>
      </c>
    </row>
    <row r="3503" spans="1:11" ht="18" customHeight="1" x14ac:dyDescent="0.25">
      <c r="A3503" s="42"/>
      <c r="B3503" s="42"/>
      <c r="C3503" s="42"/>
      <c r="D3503" s="42"/>
      <c r="E3503" s="43"/>
      <c r="F3503" s="43"/>
      <c r="G3503" s="42"/>
      <c r="H3503" s="42"/>
      <c r="I3503" s="42"/>
      <c r="J3503" s="42"/>
      <c r="K3503" s="42">
        <f t="shared" si="54"/>
        <v>1900</v>
      </c>
    </row>
    <row r="3504" spans="1:11" ht="18" customHeight="1" x14ac:dyDescent="0.25">
      <c r="A3504" s="40"/>
      <c r="B3504" s="40"/>
      <c r="C3504" s="40"/>
      <c r="D3504" s="40"/>
      <c r="E3504" s="41"/>
      <c r="F3504" s="41"/>
      <c r="G3504" s="40"/>
      <c r="H3504" s="40"/>
      <c r="I3504" s="40"/>
      <c r="J3504" s="40"/>
      <c r="K3504" s="40">
        <f t="shared" si="54"/>
        <v>1900</v>
      </c>
    </row>
    <row r="3505" spans="1:11" ht="18" customHeight="1" x14ac:dyDescent="0.25">
      <c r="A3505" s="42"/>
      <c r="B3505" s="42"/>
      <c r="C3505" s="42"/>
      <c r="D3505" s="42"/>
      <c r="E3505" s="43"/>
      <c r="F3505" s="43"/>
      <c r="G3505" s="42"/>
      <c r="H3505" s="42"/>
      <c r="I3505" s="42"/>
      <c r="J3505" s="42"/>
      <c r="K3505" s="42">
        <f t="shared" si="54"/>
        <v>1900</v>
      </c>
    </row>
    <row r="3506" spans="1:11" ht="18" customHeight="1" x14ac:dyDescent="0.25">
      <c r="A3506" s="40"/>
      <c r="B3506" s="40"/>
      <c r="C3506" s="40"/>
      <c r="D3506" s="40"/>
      <c r="E3506" s="41"/>
      <c r="F3506" s="41"/>
      <c r="G3506" s="40"/>
      <c r="H3506" s="40"/>
      <c r="I3506" s="40"/>
      <c r="J3506" s="40"/>
      <c r="K3506" s="40">
        <f t="shared" si="54"/>
        <v>1900</v>
      </c>
    </row>
    <row r="3507" spans="1:11" ht="18" customHeight="1" x14ac:dyDescent="0.25">
      <c r="A3507" s="42"/>
      <c r="B3507" s="42"/>
      <c r="C3507" s="42"/>
      <c r="D3507" s="42"/>
      <c r="E3507" s="43"/>
      <c r="F3507" s="43"/>
      <c r="G3507" s="42"/>
      <c r="H3507" s="42"/>
      <c r="I3507" s="42"/>
      <c r="J3507" s="42"/>
      <c r="K3507" s="42">
        <f t="shared" si="54"/>
        <v>1900</v>
      </c>
    </row>
    <row r="3508" spans="1:11" ht="18" customHeight="1" x14ac:dyDescent="0.25">
      <c r="A3508" s="40"/>
      <c r="B3508" s="40"/>
      <c r="C3508" s="40"/>
      <c r="D3508" s="40"/>
      <c r="E3508" s="41"/>
      <c r="F3508" s="41"/>
      <c r="G3508" s="40"/>
      <c r="H3508" s="40"/>
      <c r="I3508" s="40"/>
      <c r="J3508" s="40"/>
      <c r="K3508" s="40">
        <f t="shared" si="54"/>
        <v>1900</v>
      </c>
    </row>
    <row r="3509" spans="1:11" ht="18" customHeight="1" x14ac:dyDescent="0.25">
      <c r="A3509" s="42"/>
      <c r="B3509" s="42"/>
      <c r="C3509" s="42"/>
      <c r="D3509" s="42"/>
      <c r="E3509" s="43"/>
      <c r="F3509" s="43"/>
      <c r="G3509" s="42"/>
      <c r="H3509" s="42"/>
      <c r="I3509" s="42"/>
      <c r="J3509" s="42"/>
      <c r="K3509" s="42">
        <f t="shared" si="54"/>
        <v>1900</v>
      </c>
    </row>
    <row r="3510" spans="1:11" ht="18" customHeight="1" x14ac:dyDescent="0.25">
      <c r="A3510" s="40"/>
      <c r="B3510" s="40"/>
      <c r="C3510" s="40"/>
      <c r="D3510" s="40"/>
      <c r="E3510" s="41"/>
      <c r="F3510" s="41"/>
      <c r="G3510" s="40"/>
      <c r="H3510" s="40"/>
      <c r="I3510" s="40"/>
      <c r="J3510" s="40"/>
      <c r="K3510" s="40">
        <f t="shared" si="54"/>
        <v>1900</v>
      </c>
    </row>
    <row r="3511" spans="1:11" ht="18" customHeight="1" x14ac:dyDescent="0.25">
      <c r="A3511" s="42"/>
      <c r="B3511" s="42"/>
      <c r="C3511" s="42"/>
      <c r="D3511" s="42"/>
      <c r="E3511" s="43"/>
      <c r="F3511" s="43"/>
      <c r="G3511" s="42"/>
      <c r="H3511" s="42"/>
      <c r="I3511" s="42"/>
      <c r="J3511" s="42"/>
      <c r="K3511" s="42">
        <f t="shared" si="54"/>
        <v>1900</v>
      </c>
    </row>
    <row r="3512" spans="1:11" ht="18" customHeight="1" x14ac:dyDescent="0.25">
      <c r="A3512" s="40"/>
      <c r="B3512" s="40"/>
      <c r="C3512" s="40"/>
      <c r="D3512" s="40"/>
      <c r="E3512" s="41"/>
      <c r="F3512" s="41"/>
      <c r="G3512" s="40"/>
      <c r="H3512" s="40"/>
      <c r="I3512" s="40"/>
      <c r="J3512" s="40"/>
      <c r="K3512" s="40">
        <f t="shared" si="54"/>
        <v>1900</v>
      </c>
    </row>
    <row r="3513" spans="1:11" ht="18" customHeight="1" x14ac:dyDescent="0.25">
      <c r="A3513" s="42"/>
      <c r="B3513" s="42"/>
      <c r="C3513" s="42"/>
      <c r="D3513" s="42"/>
      <c r="E3513" s="43"/>
      <c r="F3513" s="43"/>
      <c r="G3513" s="42"/>
      <c r="H3513" s="42"/>
      <c r="I3513" s="42"/>
      <c r="J3513" s="42"/>
      <c r="K3513" s="42">
        <f t="shared" si="54"/>
        <v>1900</v>
      </c>
    </row>
    <row r="3514" spans="1:11" ht="18" customHeight="1" x14ac:dyDescent="0.25">
      <c r="A3514" s="40"/>
      <c r="B3514" s="40"/>
      <c r="C3514" s="40"/>
      <c r="D3514" s="40"/>
      <c r="E3514" s="41"/>
      <c r="F3514" s="41"/>
      <c r="G3514" s="40"/>
      <c r="H3514" s="40"/>
      <c r="I3514" s="40"/>
      <c r="J3514" s="40"/>
      <c r="K3514" s="40">
        <f t="shared" si="54"/>
        <v>1900</v>
      </c>
    </row>
    <row r="3515" spans="1:11" ht="18" customHeight="1" x14ac:dyDescent="0.25">
      <c r="A3515" s="42"/>
      <c r="B3515" s="42"/>
      <c r="C3515" s="42"/>
      <c r="D3515" s="42"/>
      <c r="E3515" s="43"/>
      <c r="F3515" s="43"/>
      <c r="G3515" s="42"/>
      <c r="H3515" s="42"/>
      <c r="I3515" s="42"/>
      <c r="J3515" s="42"/>
      <c r="K3515" s="42">
        <f t="shared" si="54"/>
        <v>1900</v>
      </c>
    </row>
    <row r="3516" spans="1:11" ht="18" customHeight="1" x14ac:dyDescent="0.25">
      <c r="A3516" s="40"/>
      <c r="B3516" s="40"/>
      <c r="C3516" s="40"/>
      <c r="D3516" s="40"/>
      <c r="E3516" s="41"/>
      <c r="F3516" s="41"/>
      <c r="G3516" s="40"/>
      <c r="H3516" s="40"/>
      <c r="I3516" s="40"/>
      <c r="J3516" s="40"/>
      <c r="K3516" s="40">
        <f t="shared" si="54"/>
        <v>1900</v>
      </c>
    </row>
    <row r="3517" spans="1:11" ht="18" customHeight="1" x14ac:dyDescent="0.25">
      <c r="A3517" s="42"/>
      <c r="B3517" s="42"/>
      <c r="C3517" s="42"/>
      <c r="D3517" s="42"/>
      <c r="E3517" s="43"/>
      <c r="F3517" s="43"/>
      <c r="G3517" s="42"/>
      <c r="H3517" s="42"/>
      <c r="I3517" s="42"/>
      <c r="J3517" s="42"/>
      <c r="K3517" s="42">
        <f t="shared" si="54"/>
        <v>1900</v>
      </c>
    </row>
    <row r="3518" spans="1:11" ht="18" customHeight="1" x14ac:dyDescent="0.25">
      <c r="A3518" s="40"/>
      <c r="B3518" s="40"/>
      <c r="C3518" s="40"/>
      <c r="D3518" s="40"/>
      <c r="E3518" s="41"/>
      <c r="F3518" s="41"/>
      <c r="G3518" s="40"/>
      <c r="H3518" s="40"/>
      <c r="I3518" s="40"/>
      <c r="J3518" s="40"/>
      <c r="K3518" s="40">
        <f t="shared" si="54"/>
        <v>1900</v>
      </c>
    </row>
    <row r="3519" spans="1:11" ht="18" customHeight="1" x14ac:dyDescent="0.25">
      <c r="A3519" s="42"/>
      <c r="B3519" s="42"/>
      <c r="C3519" s="42"/>
      <c r="D3519" s="42"/>
      <c r="E3519" s="43"/>
      <c r="F3519" s="43"/>
      <c r="G3519" s="42"/>
      <c r="H3519" s="42"/>
      <c r="I3519" s="42"/>
      <c r="J3519" s="42"/>
      <c r="K3519" s="42">
        <f t="shared" si="54"/>
        <v>1900</v>
      </c>
    </row>
    <row r="3520" spans="1:11" ht="18" customHeight="1" x14ac:dyDescent="0.25">
      <c r="A3520" s="40"/>
      <c r="B3520" s="40"/>
      <c r="C3520" s="40"/>
      <c r="D3520" s="40"/>
      <c r="E3520" s="41"/>
      <c r="F3520" s="41"/>
      <c r="G3520" s="40"/>
      <c r="H3520" s="40"/>
      <c r="I3520" s="40"/>
      <c r="J3520" s="40"/>
      <c r="K3520" s="40">
        <f t="shared" si="54"/>
        <v>1900</v>
      </c>
    </row>
    <row r="3521" spans="1:11" ht="18" customHeight="1" x14ac:dyDescent="0.25">
      <c r="A3521" s="42"/>
      <c r="B3521" s="42"/>
      <c r="C3521" s="42"/>
      <c r="D3521" s="42"/>
      <c r="E3521" s="43"/>
      <c r="F3521" s="43"/>
      <c r="G3521" s="42"/>
      <c r="H3521" s="42"/>
      <c r="I3521" s="42"/>
      <c r="J3521" s="42"/>
      <c r="K3521" s="42">
        <f t="shared" si="54"/>
        <v>1900</v>
      </c>
    </row>
    <row r="3522" spans="1:11" ht="18" customHeight="1" x14ac:dyDescent="0.25">
      <c r="A3522" s="40"/>
      <c r="B3522" s="40"/>
      <c r="C3522" s="40"/>
      <c r="D3522" s="40"/>
      <c r="E3522" s="41"/>
      <c r="F3522" s="41"/>
      <c r="G3522" s="40"/>
      <c r="H3522" s="40"/>
      <c r="I3522" s="40"/>
      <c r="J3522" s="40"/>
      <c r="K3522" s="40">
        <f t="shared" si="54"/>
        <v>1900</v>
      </c>
    </row>
    <row r="3523" spans="1:11" ht="18" customHeight="1" x14ac:dyDescent="0.25">
      <c r="A3523" s="42"/>
      <c r="B3523" s="42"/>
      <c r="C3523" s="42"/>
      <c r="D3523" s="42"/>
      <c r="E3523" s="43"/>
      <c r="F3523" s="43"/>
      <c r="G3523" s="42"/>
      <c r="H3523" s="42"/>
      <c r="I3523" s="42"/>
      <c r="J3523" s="42"/>
      <c r="K3523" s="42">
        <f t="shared" si="54"/>
        <v>1900</v>
      </c>
    </row>
    <row r="3524" spans="1:11" ht="18" customHeight="1" x14ac:dyDescent="0.25">
      <c r="A3524" s="40"/>
      <c r="B3524" s="40"/>
      <c r="C3524" s="40"/>
      <c r="D3524" s="40"/>
      <c r="E3524" s="41"/>
      <c r="F3524" s="41"/>
      <c r="G3524" s="40"/>
      <c r="H3524" s="40"/>
      <c r="I3524" s="40"/>
      <c r="J3524" s="40"/>
      <c r="K3524" s="40">
        <f t="shared" ref="K3524:K3587" si="55">IFERROR(YEAR(D3524),"")</f>
        <v>1900</v>
      </c>
    </row>
    <row r="3525" spans="1:11" ht="18" customHeight="1" x14ac:dyDescent="0.25">
      <c r="A3525" s="42"/>
      <c r="B3525" s="42"/>
      <c r="C3525" s="42"/>
      <c r="D3525" s="42"/>
      <c r="E3525" s="43"/>
      <c r="F3525" s="43"/>
      <c r="G3525" s="42"/>
      <c r="H3525" s="42"/>
      <c r="I3525" s="42"/>
      <c r="J3525" s="42"/>
      <c r="K3525" s="42">
        <f t="shared" si="55"/>
        <v>1900</v>
      </c>
    </row>
    <row r="3526" spans="1:11" ht="18" customHeight="1" x14ac:dyDescent="0.25">
      <c r="A3526" s="40"/>
      <c r="B3526" s="40"/>
      <c r="C3526" s="40"/>
      <c r="D3526" s="40"/>
      <c r="E3526" s="41"/>
      <c r="F3526" s="41"/>
      <c r="G3526" s="40"/>
      <c r="H3526" s="40"/>
      <c r="I3526" s="40"/>
      <c r="J3526" s="40"/>
      <c r="K3526" s="40">
        <f t="shared" si="55"/>
        <v>1900</v>
      </c>
    </row>
    <row r="3527" spans="1:11" ht="18" customHeight="1" x14ac:dyDescent="0.25">
      <c r="A3527" s="42"/>
      <c r="B3527" s="42"/>
      <c r="C3527" s="42"/>
      <c r="D3527" s="42"/>
      <c r="E3527" s="43"/>
      <c r="F3527" s="43"/>
      <c r="G3527" s="42"/>
      <c r="H3527" s="42"/>
      <c r="I3527" s="42"/>
      <c r="J3527" s="42"/>
      <c r="K3527" s="42">
        <f t="shared" si="55"/>
        <v>1900</v>
      </c>
    </row>
    <row r="3528" spans="1:11" ht="18" customHeight="1" x14ac:dyDescent="0.25">
      <c r="A3528" s="40"/>
      <c r="B3528" s="40"/>
      <c r="C3528" s="40"/>
      <c r="D3528" s="40"/>
      <c r="E3528" s="41"/>
      <c r="F3528" s="41"/>
      <c r="G3528" s="40"/>
      <c r="H3528" s="40"/>
      <c r="I3528" s="40"/>
      <c r="J3528" s="40"/>
      <c r="K3528" s="40">
        <f t="shared" si="55"/>
        <v>1900</v>
      </c>
    </row>
    <row r="3529" spans="1:11" ht="18" customHeight="1" x14ac:dyDescent="0.25">
      <c r="A3529" s="42"/>
      <c r="B3529" s="42"/>
      <c r="C3529" s="42"/>
      <c r="D3529" s="42"/>
      <c r="E3529" s="43"/>
      <c r="F3529" s="43"/>
      <c r="G3529" s="42"/>
      <c r="H3529" s="42"/>
      <c r="I3529" s="42"/>
      <c r="J3529" s="42"/>
      <c r="K3529" s="42">
        <f t="shared" si="55"/>
        <v>1900</v>
      </c>
    </row>
    <row r="3530" spans="1:11" ht="18" customHeight="1" x14ac:dyDescent="0.25">
      <c r="A3530" s="40"/>
      <c r="B3530" s="40"/>
      <c r="C3530" s="40"/>
      <c r="D3530" s="40"/>
      <c r="E3530" s="41"/>
      <c r="F3530" s="41"/>
      <c r="G3530" s="40"/>
      <c r="H3530" s="40"/>
      <c r="I3530" s="40"/>
      <c r="J3530" s="40"/>
      <c r="K3530" s="40">
        <f t="shared" si="55"/>
        <v>1900</v>
      </c>
    </row>
    <row r="3531" spans="1:11" ht="18" customHeight="1" x14ac:dyDescent="0.25">
      <c r="A3531" s="42"/>
      <c r="B3531" s="42"/>
      <c r="C3531" s="42"/>
      <c r="D3531" s="42"/>
      <c r="E3531" s="43"/>
      <c r="F3531" s="43"/>
      <c r="G3531" s="42"/>
      <c r="H3531" s="42"/>
      <c r="I3531" s="42"/>
      <c r="J3531" s="42"/>
      <c r="K3531" s="42">
        <f t="shared" si="55"/>
        <v>1900</v>
      </c>
    </row>
    <row r="3532" spans="1:11" ht="18" customHeight="1" x14ac:dyDescent="0.25">
      <c r="A3532" s="40"/>
      <c r="B3532" s="40"/>
      <c r="C3532" s="40"/>
      <c r="D3532" s="40"/>
      <c r="E3532" s="41"/>
      <c r="F3532" s="41"/>
      <c r="G3532" s="40"/>
      <c r="H3532" s="40"/>
      <c r="I3532" s="40"/>
      <c r="J3532" s="40"/>
      <c r="K3532" s="40">
        <f t="shared" si="55"/>
        <v>1900</v>
      </c>
    </row>
    <row r="3533" spans="1:11" ht="18" customHeight="1" x14ac:dyDescent="0.25">
      <c r="A3533" s="42"/>
      <c r="B3533" s="42"/>
      <c r="C3533" s="42"/>
      <c r="D3533" s="42"/>
      <c r="E3533" s="43"/>
      <c r="F3533" s="43"/>
      <c r="G3533" s="42"/>
      <c r="H3533" s="42"/>
      <c r="I3533" s="42"/>
      <c r="J3533" s="42"/>
      <c r="K3533" s="42">
        <f t="shared" si="55"/>
        <v>1900</v>
      </c>
    </row>
    <row r="3534" spans="1:11" ht="18" customHeight="1" x14ac:dyDescent="0.25">
      <c r="A3534" s="40"/>
      <c r="B3534" s="40"/>
      <c r="C3534" s="40"/>
      <c r="D3534" s="40"/>
      <c r="E3534" s="41"/>
      <c r="F3534" s="41"/>
      <c r="G3534" s="40"/>
      <c r="H3534" s="40"/>
      <c r="I3534" s="40"/>
      <c r="J3534" s="40"/>
      <c r="K3534" s="40">
        <f t="shared" si="55"/>
        <v>1900</v>
      </c>
    </row>
    <row r="3535" spans="1:11" ht="18" customHeight="1" x14ac:dyDescent="0.25">
      <c r="A3535" s="42"/>
      <c r="B3535" s="42"/>
      <c r="C3535" s="42"/>
      <c r="D3535" s="42"/>
      <c r="E3535" s="43"/>
      <c r="F3535" s="43"/>
      <c r="G3535" s="42"/>
      <c r="H3535" s="42"/>
      <c r="I3535" s="42"/>
      <c r="J3535" s="42"/>
      <c r="K3535" s="42">
        <f t="shared" si="55"/>
        <v>1900</v>
      </c>
    </row>
    <row r="3536" spans="1:11" ht="18" customHeight="1" x14ac:dyDescent="0.25">
      <c r="A3536" s="40"/>
      <c r="B3536" s="40"/>
      <c r="C3536" s="40"/>
      <c r="D3536" s="40"/>
      <c r="E3536" s="41"/>
      <c r="F3536" s="41"/>
      <c r="G3536" s="40"/>
      <c r="H3536" s="40"/>
      <c r="I3536" s="40"/>
      <c r="J3536" s="40"/>
      <c r="K3536" s="40">
        <f t="shared" si="55"/>
        <v>1900</v>
      </c>
    </row>
    <row r="3537" spans="1:11" ht="18" customHeight="1" x14ac:dyDescent="0.25">
      <c r="A3537" s="42"/>
      <c r="B3537" s="42"/>
      <c r="C3537" s="42"/>
      <c r="D3537" s="42"/>
      <c r="E3537" s="43"/>
      <c r="F3537" s="43"/>
      <c r="G3537" s="42"/>
      <c r="H3537" s="42"/>
      <c r="I3537" s="42"/>
      <c r="J3537" s="42"/>
      <c r="K3537" s="42">
        <f t="shared" si="55"/>
        <v>1900</v>
      </c>
    </row>
    <row r="3538" spans="1:11" ht="18" customHeight="1" x14ac:dyDescent="0.25">
      <c r="A3538" s="40"/>
      <c r="B3538" s="40"/>
      <c r="C3538" s="40"/>
      <c r="D3538" s="40"/>
      <c r="E3538" s="41"/>
      <c r="F3538" s="41"/>
      <c r="G3538" s="40"/>
      <c r="H3538" s="40"/>
      <c r="I3538" s="40"/>
      <c r="J3538" s="40"/>
      <c r="K3538" s="40">
        <f t="shared" si="55"/>
        <v>1900</v>
      </c>
    </row>
    <row r="3539" spans="1:11" ht="18" customHeight="1" x14ac:dyDescent="0.25">
      <c r="A3539" s="42"/>
      <c r="B3539" s="42"/>
      <c r="C3539" s="42"/>
      <c r="D3539" s="42"/>
      <c r="E3539" s="43"/>
      <c r="F3539" s="43"/>
      <c r="G3539" s="42"/>
      <c r="H3539" s="42"/>
      <c r="I3539" s="42"/>
      <c r="J3539" s="42"/>
      <c r="K3539" s="42">
        <f t="shared" si="55"/>
        <v>1900</v>
      </c>
    </row>
    <row r="3540" spans="1:11" ht="18" customHeight="1" x14ac:dyDescent="0.25">
      <c r="A3540" s="40"/>
      <c r="B3540" s="40"/>
      <c r="C3540" s="40"/>
      <c r="D3540" s="40"/>
      <c r="E3540" s="41"/>
      <c r="F3540" s="41"/>
      <c r="G3540" s="40"/>
      <c r="H3540" s="40"/>
      <c r="I3540" s="40"/>
      <c r="J3540" s="40"/>
      <c r="K3540" s="40">
        <f t="shared" si="55"/>
        <v>1900</v>
      </c>
    </row>
    <row r="3541" spans="1:11" ht="18" customHeight="1" x14ac:dyDescent="0.25">
      <c r="A3541" s="42"/>
      <c r="B3541" s="42"/>
      <c r="C3541" s="42"/>
      <c r="D3541" s="42"/>
      <c r="E3541" s="43"/>
      <c r="F3541" s="43"/>
      <c r="G3541" s="42"/>
      <c r="H3541" s="42"/>
      <c r="I3541" s="42"/>
      <c r="J3541" s="42"/>
      <c r="K3541" s="42">
        <f t="shared" si="55"/>
        <v>1900</v>
      </c>
    </row>
    <row r="3542" spans="1:11" ht="18" customHeight="1" x14ac:dyDescent="0.25">
      <c r="A3542" s="40"/>
      <c r="B3542" s="40"/>
      <c r="C3542" s="40"/>
      <c r="D3542" s="40"/>
      <c r="E3542" s="41"/>
      <c r="F3542" s="41"/>
      <c r="G3542" s="40"/>
      <c r="H3542" s="40"/>
      <c r="I3542" s="40"/>
      <c r="J3542" s="40"/>
      <c r="K3542" s="40">
        <f t="shared" si="55"/>
        <v>1900</v>
      </c>
    </row>
    <row r="3543" spans="1:11" ht="18" customHeight="1" x14ac:dyDescent="0.25">
      <c r="A3543" s="42"/>
      <c r="B3543" s="42"/>
      <c r="C3543" s="42"/>
      <c r="D3543" s="42"/>
      <c r="E3543" s="43"/>
      <c r="F3543" s="43"/>
      <c r="G3543" s="42"/>
      <c r="H3543" s="42"/>
      <c r="I3543" s="42"/>
      <c r="J3543" s="42"/>
      <c r="K3543" s="42">
        <f t="shared" si="55"/>
        <v>1900</v>
      </c>
    </row>
    <row r="3544" spans="1:11" ht="18" customHeight="1" x14ac:dyDescent="0.25">
      <c r="A3544" s="40"/>
      <c r="B3544" s="40"/>
      <c r="C3544" s="40"/>
      <c r="D3544" s="40"/>
      <c r="E3544" s="41"/>
      <c r="F3544" s="41"/>
      <c r="G3544" s="40"/>
      <c r="H3544" s="40"/>
      <c r="I3544" s="40"/>
      <c r="J3544" s="40"/>
      <c r="K3544" s="40">
        <f t="shared" si="55"/>
        <v>1900</v>
      </c>
    </row>
    <row r="3545" spans="1:11" ht="18" customHeight="1" x14ac:dyDescent="0.25">
      <c r="A3545" s="42"/>
      <c r="B3545" s="42"/>
      <c r="C3545" s="42"/>
      <c r="D3545" s="42"/>
      <c r="E3545" s="43"/>
      <c r="F3545" s="43"/>
      <c r="G3545" s="42"/>
      <c r="H3545" s="42"/>
      <c r="I3545" s="42"/>
      <c r="J3545" s="42"/>
      <c r="K3545" s="42">
        <f t="shared" si="55"/>
        <v>1900</v>
      </c>
    </row>
    <row r="3546" spans="1:11" ht="18" customHeight="1" x14ac:dyDescent="0.25">
      <c r="A3546" s="40"/>
      <c r="B3546" s="40"/>
      <c r="C3546" s="40"/>
      <c r="D3546" s="40"/>
      <c r="E3546" s="41"/>
      <c r="F3546" s="41"/>
      <c r="G3546" s="40"/>
      <c r="H3546" s="40"/>
      <c r="I3546" s="40"/>
      <c r="J3546" s="40"/>
      <c r="K3546" s="40">
        <f t="shared" si="55"/>
        <v>1900</v>
      </c>
    </row>
    <row r="3547" spans="1:11" ht="18" customHeight="1" x14ac:dyDescent="0.25">
      <c r="A3547" s="42"/>
      <c r="B3547" s="42"/>
      <c r="C3547" s="42"/>
      <c r="D3547" s="42"/>
      <c r="E3547" s="43"/>
      <c r="F3547" s="43"/>
      <c r="G3547" s="42"/>
      <c r="H3547" s="42"/>
      <c r="I3547" s="42"/>
      <c r="J3547" s="42"/>
      <c r="K3547" s="42">
        <f t="shared" si="55"/>
        <v>1900</v>
      </c>
    </row>
    <row r="3548" spans="1:11" ht="18" customHeight="1" x14ac:dyDescent="0.25">
      <c r="A3548" s="40"/>
      <c r="B3548" s="40"/>
      <c r="C3548" s="40"/>
      <c r="D3548" s="40"/>
      <c r="E3548" s="41"/>
      <c r="F3548" s="41"/>
      <c r="G3548" s="40"/>
      <c r="H3548" s="40"/>
      <c r="I3548" s="40"/>
      <c r="J3548" s="40"/>
      <c r="K3548" s="40">
        <f t="shared" si="55"/>
        <v>1900</v>
      </c>
    </row>
    <row r="3549" spans="1:11" ht="18" customHeight="1" x14ac:dyDescent="0.25">
      <c r="A3549" s="42"/>
      <c r="B3549" s="42"/>
      <c r="C3549" s="42"/>
      <c r="D3549" s="42"/>
      <c r="E3549" s="43"/>
      <c r="F3549" s="43"/>
      <c r="G3549" s="42"/>
      <c r="H3549" s="42"/>
      <c r="I3549" s="42"/>
      <c r="J3549" s="42"/>
      <c r="K3549" s="42">
        <f t="shared" si="55"/>
        <v>1900</v>
      </c>
    </row>
    <row r="3550" spans="1:11" ht="18" customHeight="1" x14ac:dyDescent="0.25">
      <c r="A3550" s="40"/>
      <c r="B3550" s="40"/>
      <c r="C3550" s="40"/>
      <c r="D3550" s="40"/>
      <c r="E3550" s="41"/>
      <c r="F3550" s="41"/>
      <c r="G3550" s="40"/>
      <c r="H3550" s="40"/>
      <c r="I3550" s="40"/>
      <c r="J3550" s="40"/>
      <c r="K3550" s="40">
        <f t="shared" si="55"/>
        <v>1900</v>
      </c>
    </row>
    <row r="3551" spans="1:11" ht="18" customHeight="1" x14ac:dyDescent="0.25">
      <c r="A3551" s="42"/>
      <c r="B3551" s="42"/>
      <c r="C3551" s="42"/>
      <c r="D3551" s="42"/>
      <c r="E3551" s="43"/>
      <c r="F3551" s="43"/>
      <c r="G3551" s="42"/>
      <c r="H3551" s="42"/>
      <c r="I3551" s="42"/>
      <c r="J3551" s="42"/>
      <c r="K3551" s="42">
        <f t="shared" si="55"/>
        <v>1900</v>
      </c>
    </row>
    <row r="3552" spans="1:11" ht="18" customHeight="1" x14ac:dyDescent="0.25">
      <c r="A3552" s="40"/>
      <c r="B3552" s="40"/>
      <c r="C3552" s="40"/>
      <c r="D3552" s="40"/>
      <c r="E3552" s="41"/>
      <c r="F3552" s="41"/>
      <c r="G3552" s="40"/>
      <c r="H3552" s="40"/>
      <c r="I3552" s="40"/>
      <c r="J3552" s="40"/>
      <c r="K3552" s="40">
        <f t="shared" si="55"/>
        <v>1900</v>
      </c>
    </row>
    <row r="3553" spans="1:11" ht="18" customHeight="1" x14ac:dyDescent="0.25">
      <c r="A3553" s="42"/>
      <c r="B3553" s="42"/>
      <c r="C3553" s="42"/>
      <c r="D3553" s="42"/>
      <c r="E3553" s="43"/>
      <c r="F3553" s="43"/>
      <c r="G3553" s="42"/>
      <c r="H3553" s="42"/>
      <c r="I3553" s="42"/>
      <c r="J3553" s="42"/>
      <c r="K3553" s="42">
        <f t="shared" si="55"/>
        <v>1900</v>
      </c>
    </row>
    <row r="3554" spans="1:11" ht="18" customHeight="1" x14ac:dyDescent="0.25">
      <c r="A3554" s="40"/>
      <c r="B3554" s="40"/>
      <c r="C3554" s="40"/>
      <c r="D3554" s="40"/>
      <c r="E3554" s="41"/>
      <c r="F3554" s="41"/>
      <c r="G3554" s="40"/>
      <c r="H3554" s="40"/>
      <c r="I3554" s="40"/>
      <c r="J3554" s="40"/>
      <c r="K3554" s="40">
        <f t="shared" si="55"/>
        <v>1900</v>
      </c>
    </row>
    <row r="3555" spans="1:11" ht="18" customHeight="1" x14ac:dyDescent="0.25">
      <c r="A3555" s="42"/>
      <c r="B3555" s="42"/>
      <c r="C3555" s="42"/>
      <c r="D3555" s="42"/>
      <c r="E3555" s="43"/>
      <c r="F3555" s="43"/>
      <c r="G3555" s="42"/>
      <c r="H3555" s="42"/>
      <c r="I3555" s="42"/>
      <c r="J3555" s="42"/>
      <c r="K3555" s="42">
        <f t="shared" si="55"/>
        <v>1900</v>
      </c>
    </row>
    <row r="3556" spans="1:11" ht="18" customHeight="1" x14ac:dyDescent="0.25">
      <c r="A3556" s="40"/>
      <c r="B3556" s="40"/>
      <c r="C3556" s="40"/>
      <c r="D3556" s="40"/>
      <c r="E3556" s="41"/>
      <c r="F3556" s="41"/>
      <c r="G3556" s="40"/>
      <c r="H3556" s="40"/>
      <c r="I3556" s="40"/>
      <c r="J3556" s="40"/>
      <c r="K3556" s="40">
        <f t="shared" si="55"/>
        <v>1900</v>
      </c>
    </row>
    <row r="3557" spans="1:11" ht="18" customHeight="1" x14ac:dyDescent="0.25">
      <c r="A3557" s="42"/>
      <c r="B3557" s="42"/>
      <c r="C3557" s="42"/>
      <c r="D3557" s="42"/>
      <c r="E3557" s="43"/>
      <c r="F3557" s="43"/>
      <c r="G3557" s="42"/>
      <c r="H3557" s="42"/>
      <c r="I3557" s="42"/>
      <c r="J3557" s="42"/>
      <c r="K3557" s="42">
        <f t="shared" si="55"/>
        <v>1900</v>
      </c>
    </row>
    <row r="3558" spans="1:11" ht="18" customHeight="1" x14ac:dyDescent="0.25">
      <c r="A3558" s="40"/>
      <c r="B3558" s="40"/>
      <c r="C3558" s="40"/>
      <c r="D3558" s="40"/>
      <c r="E3558" s="41"/>
      <c r="F3558" s="41"/>
      <c r="G3558" s="40"/>
      <c r="H3558" s="40"/>
      <c r="I3558" s="40"/>
      <c r="J3558" s="40"/>
      <c r="K3558" s="40">
        <f t="shared" si="55"/>
        <v>1900</v>
      </c>
    </row>
    <row r="3559" spans="1:11" ht="18" customHeight="1" x14ac:dyDescent="0.25">
      <c r="A3559" s="42"/>
      <c r="B3559" s="42"/>
      <c r="C3559" s="42"/>
      <c r="D3559" s="42"/>
      <c r="E3559" s="43"/>
      <c r="F3559" s="43"/>
      <c r="G3559" s="42"/>
      <c r="H3559" s="42"/>
      <c r="I3559" s="42"/>
      <c r="J3559" s="42"/>
      <c r="K3559" s="42">
        <f t="shared" si="55"/>
        <v>1900</v>
      </c>
    </row>
    <row r="3560" spans="1:11" ht="18" customHeight="1" x14ac:dyDescent="0.25">
      <c r="A3560" s="40"/>
      <c r="B3560" s="40"/>
      <c r="C3560" s="40"/>
      <c r="D3560" s="40"/>
      <c r="E3560" s="41"/>
      <c r="F3560" s="41"/>
      <c r="G3560" s="40"/>
      <c r="H3560" s="40"/>
      <c r="I3560" s="40"/>
      <c r="J3560" s="40"/>
      <c r="K3560" s="40">
        <f t="shared" si="55"/>
        <v>1900</v>
      </c>
    </row>
    <row r="3561" spans="1:11" ht="18" customHeight="1" x14ac:dyDescent="0.25">
      <c r="A3561" s="42"/>
      <c r="B3561" s="42"/>
      <c r="C3561" s="42"/>
      <c r="D3561" s="42"/>
      <c r="E3561" s="43"/>
      <c r="F3561" s="43"/>
      <c r="G3561" s="42"/>
      <c r="H3561" s="42"/>
      <c r="I3561" s="42"/>
      <c r="J3561" s="42"/>
      <c r="K3561" s="42">
        <f t="shared" si="55"/>
        <v>1900</v>
      </c>
    </row>
    <row r="3562" spans="1:11" ht="18" customHeight="1" x14ac:dyDescent="0.25">
      <c r="A3562" s="40"/>
      <c r="B3562" s="40"/>
      <c r="C3562" s="40"/>
      <c r="D3562" s="40"/>
      <c r="E3562" s="41"/>
      <c r="F3562" s="41"/>
      <c r="G3562" s="40"/>
      <c r="H3562" s="40"/>
      <c r="I3562" s="40"/>
      <c r="J3562" s="40"/>
      <c r="K3562" s="40">
        <f t="shared" si="55"/>
        <v>1900</v>
      </c>
    </row>
    <row r="3563" spans="1:11" ht="18" customHeight="1" x14ac:dyDescent="0.25">
      <c r="A3563" s="42"/>
      <c r="B3563" s="42"/>
      <c r="C3563" s="42"/>
      <c r="D3563" s="42"/>
      <c r="E3563" s="43"/>
      <c r="F3563" s="43"/>
      <c r="G3563" s="42"/>
      <c r="H3563" s="42"/>
      <c r="I3563" s="42"/>
      <c r="J3563" s="42"/>
      <c r="K3563" s="42">
        <f t="shared" si="55"/>
        <v>1900</v>
      </c>
    </row>
    <row r="3564" spans="1:11" ht="18" customHeight="1" x14ac:dyDescent="0.25">
      <c r="A3564" s="40"/>
      <c r="B3564" s="40"/>
      <c r="C3564" s="40"/>
      <c r="D3564" s="40"/>
      <c r="E3564" s="41"/>
      <c r="F3564" s="41"/>
      <c r="G3564" s="40"/>
      <c r="H3564" s="40"/>
      <c r="I3564" s="40"/>
      <c r="J3564" s="40"/>
      <c r="K3564" s="40">
        <f t="shared" si="55"/>
        <v>1900</v>
      </c>
    </row>
    <row r="3565" spans="1:11" ht="18" customHeight="1" x14ac:dyDescent="0.25">
      <c r="A3565" s="42"/>
      <c r="B3565" s="42"/>
      <c r="C3565" s="42"/>
      <c r="D3565" s="42"/>
      <c r="E3565" s="43"/>
      <c r="F3565" s="43"/>
      <c r="G3565" s="42"/>
      <c r="H3565" s="42"/>
      <c r="I3565" s="42"/>
      <c r="J3565" s="42"/>
      <c r="K3565" s="42">
        <f t="shared" si="55"/>
        <v>1900</v>
      </c>
    </row>
    <row r="3566" spans="1:11" ht="18" customHeight="1" x14ac:dyDescent="0.25">
      <c r="A3566" s="40"/>
      <c r="B3566" s="40"/>
      <c r="C3566" s="40"/>
      <c r="D3566" s="40"/>
      <c r="E3566" s="41"/>
      <c r="F3566" s="41"/>
      <c r="G3566" s="40"/>
      <c r="H3566" s="40"/>
      <c r="I3566" s="40"/>
      <c r="J3566" s="40"/>
      <c r="K3566" s="40">
        <f t="shared" si="55"/>
        <v>1900</v>
      </c>
    </row>
    <row r="3567" spans="1:11" ht="18" customHeight="1" x14ac:dyDescent="0.25">
      <c r="A3567" s="42"/>
      <c r="B3567" s="42"/>
      <c r="C3567" s="42"/>
      <c r="D3567" s="42"/>
      <c r="E3567" s="43"/>
      <c r="F3567" s="43"/>
      <c r="G3567" s="42"/>
      <c r="H3567" s="42"/>
      <c r="I3567" s="42"/>
      <c r="J3567" s="42"/>
      <c r="K3567" s="42">
        <f t="shared" si="55"/>
        <v>1900</v>
      </c>
    </row>
    <row r="3568" spans="1:11" ht="18" customHeight="1" x14ac:dyDescent="0.25">
      <c r="A3568" s="40"/>
      <c r="B3568" s="40"/>
      <c r="C3568" s="40"/>
      <c r="D3568" s="40"/>
      <c r="E3568" s="41"/>
      <c r="F3568" s="41"/>
      <c r="G3568" s="40"/>
      <c r="H3568" s="40"/>
      <c r="I3568" s="40"/>
      <c r="J3568" s="40"/>
      <c r="K3568" s="40">
        <f t="shared" si="55"/>
        <v>1900</v>
      </c>
    </row>
    <row r="3569" spans="1:11" ht="18" customHeight="1" x14ac:dyDescent="0.25">
      <c r="A3569" s="42"/>
      <c r="B3569" s="42"/>
      <c r="C3569" s="42"/>
      <c r="D3569" s="42"/>
      <c r="E3569" s="43"/>
      <c r="F3569" s="43"/>
      <c r="G3569" s="42"/>
      <c r="H3569" s="42"/>
      <c r="I3569" s="42"/>
      <c r="J3569" s="42"/>
      <c r="K3569" s="42">
        <f t="shared" si="55"/>
        <v>1900</v>
      </c>
    </row>
    <row r="3570" spans="1:11" ht="18" customHeight="1" x14ac:dyDescent="0.25">
      <c r="A3570" s="40"/>
      <c r="B3570" s="40"/>
      <c r="C3570" s="40"/>
      <c r="D3570" s="40"/>
      <c r="E3570" s="41"/>
      <c r="F3570" s="41"/>
      <c r="G3570" s="40"/>
      <c r="H3570" s="40"/>
      <c r="I3570" s="40"/>
      <c r="J3570" s="40"/>
      <c r="K3570" s="40">
        <f t="shared" si="55"/>
        <v>1900</v>
      </c>
    </row>
    <row r="3571" spans="1:11" ht="18" customHeight="1" x14ac:dyDescent="0.25">
      <c r="A3571" s="42"/>
      <c r="B3571" s="42"/>
      <c r="C3571" s="42"/>
      <c r="D3571" s="42"/>
      <c r="E3571" s="43"/>
      <c r="F3571" s="43"/>
      <c r="G3571" s="42"/>
      <c r="H3571" s="42"/>
      <c r="I3571" s="42"/>
      <c r="J3571" s="42"/>
      <c r="K3571" s="42">
        <f t="shared" si="55"/>
        <v>1900</v>
      </c>
    </row>
    <row r="3572" spans="1:11" ht="18" customHeight="1" x14ac:dyDescent="0.25">
      <c r="A3572" s="40"/>
      <c r="B3572" s="40"/>
      <c r="C3572" s="40"/>
      <c r="D3572" s="40"/>
      <c r="E3572" s="41"/>
      <c r="F3572" s="41"/>
      <c r="G3572" s="40"/>
      <c r="H3572" s="40"/>
      <c r="I3572" s="40"/>
      <c r="J3572" s="40"/>
      <c r="K3572" s="40">
        <f t="shared" si="55"/>
        <v>1900</v>
      </c>
    </row>
    <row r="3573" spans="1:11" ht="18" customHeight="1" x14ac:dyDescent="0.25">
      <c r="A3573" s="42"/>
      <c r="B3573" s="42"/>
      <c r="C3573" s="42"/>
      <c r="D3573" s="42"/>
      <c r="E3573" s="43"/>
      <c r="F3573" s="43"/>
      <c r="G3573" s="42"/>
      <c r="H3573" s="42"/>
      <c r="I3573" s="42"/>
      <c r="J3573" s="42"/>
      <c r="K3573" s="42">
        <f t="shared" si="55"/>
        <v>1900</v>
      </c>
    </row>
    <row r="3574" spans="1:11" ht="18" customHeight="1" x14ac:dyDescent="0.25">
      <c r="A3574" s="40"/>
      <c r="B3574" s="40"/>
      <c r="C3574" s="40"/>
      <c r="D3574" s="40"/>
      <c r="E3574" s="41"/>
      <c r="F3574" s="41"/>
      <c r="G3574" s="40"/>
      <c r="H3574" s="40"/>
      <c r="I3574" s="40"/>
      <c r="J3574" s="40"/>
      <c r="K3574" s="40">
        <f t="shared" si="55"/>
        <v>1900</v>
      </c>
    </row>
    <row r="3575" spans="1:11" ht="18" customHeight="1" x14ac:dyDescent="0.25">
      <c r="A3575" s="42"/>
      <c r="B3575" s="42"/>
      <c r="C3575" s="42"/>
      <c r="D3575" s="42"/>
      <c r="E3575" s="43"/>
      <c r="F3575" s="43"/>
      <c r="G3575" s="42"/>
      <c r="H3575" s="42"/>
      <c r="I3575" s="42"/>
      <c r="J3575" s="42"/>
      <c r="K3575" s="42">
        <f t="shared" si="55"/>
        <v>1900</v>
      </c>
    </row>
    <row r="3576" spans="1:11" ht="18" customHeight="1" x14ac:dyDescent="0.25">
      <c r="A3576" s="40"/>
      <c r="B3576" s="40"/>
      <c r="C3576" s="40"/>
      <c r="D3576" s="40"/>
      <c r="E3576" s="41"/>
      <c r="F3576" s="41"/>
      <c r="G3576" s="40"/>
      <c r="H3576" s="40"/>
      <c r="I3576" s="40"/>
      <c r="J3576" s="40"/>
      <c r="K3576" s="40">
        <f t="shared" si="55"/>
        <v>1900</v>
      </c>
    </row>
    <row r="3577" spans="1:11" ht="18" customHeight="1" x14ac:dyDescent="0.25">
      <c r="A3577" s="42"/>
      <c r="B3577" s="42"/>
      <c r="C3577" s="42"/>
      <c r="D3577" s="42"/>
      <c r="E3577" s="43"/>
      <c r="F3577" s="43"/>
      <c r="G3577" s="42"/>
      <c r="H3577" s="42"/>
      <c r="I3577" s="42"/>
      <c r="J3577" s="42"/>
      <c r="K3577" s="42">
        <f t="shared" si="55"/>
        <v>1900</v>
      </c>
    </row>
    <row r="3578" spans="1:11" ht="18" customHeight="1" x14ac:dyDescent="0.25">
      <c r="A3578" s="40"/>
      <c r="B3578" s="40"/>
      <c r="C3578" s="40"/>
      <c r="D3578" s="40"/>
      <c r="E3578" s="41"/>
      <c r="F3578" s="41"/>
      <c r="G3578" s="40"/>
      <c r="H3578" s="40"/>
      <c r="I3578" s="40"/>
      <c r="J3578" s="40"/>
      <c r="K3578" s="40">
        <f t="shared" si="55"/>
        <v>1900</v>
      </c>
    </row>
    <row r="3579" spans="1:11" ht="18" customHeight="1" x14ac:dyDescent="0.25">
      <c r="A3579" s="42"/>
      <c r="B3579" s="42"/>
      <c r="C3579" s="42"/>
      <c r="D3579" s="42"/>
      <c r="E3579" s="43"/>
      <c r="F3579" s="43"/>
      <c r="G3579" s="42"/>
      <c r="H3579" s="42"/>
      <c r="I3579" s="42"/>
      <c r="J3579" s="42"/>
      <c r="K3579" s="42">
        <f t="shared" si="55"/>
        <v>1900</v>
      </c>
    </row>
    <row r="3580" spans="1:11" ht="18" customHeight="1" x14ac:dyDescent="0.25">
      <c r="A3580" s="40"/>
      <c r="B3580" s="40"/>
      <c r="C3580" s="40"/>
      <c r="D3580" s="40"/>
      <c r="E3580" s="41"/>
      <c r="F3580" s="41"/>
      <c r="G3580" s="40"/>
      <c r="H3580" s="40"/>
      <c r="I3580" s="40"/>
      <c r="J3580" s="40"/>
      <c r="K3580" s="40">
        <f t="shared" si="55"/>
        <v>1900</v>
      </c>
    </row>
    <row r="3581" spans="1:11" ht="18" customHeight="1" x14ac:dyDescent="0.25">
      <c r="A3581" s="42"/>
      <c r="B3581" s="42"/>
      <c r="C3581" s="42"/>
      <c r="D3581" s="42"/>
      <c r="E3581" s="43"/>
      <c r="F3581" s="43"/>
      <c r="G3581" s="42"/>
      <c r="H3581" s="42"/>
      <c r="I3581" s="42"/>
      <c r="J3581" s="42"/>
      <c r="K3581" s="42">
        <f t="shared" si="55"/>
        <v>1900</v>
      </c>
    </row>
    <row r="3582" spans="1:11" ht="18" customHeight="1" x14ac:dyDescent="0.25">
      <c r="A3582" s="40"/>
      <c r="B3582" s="40"/>
      <c r="C3582" s="40"/>
      <c r="D3582" s="40"/>
      <c r="E3582" s="41"/>
      <c r="F3582" s="41"/>
      <c r="G3582" s="40"/>
      <c r="H3582" s="40"/>
      <c r="I3582" s="40"/>
      <c r="J3582" s="40"/>
      <c r="K3582" s="40">
        <f t="shared" si="55"/>
        <v>1900</v>
      </c>
    </row>
    <row r="3583" spans="1:11" ht="18" customHeight="1" x14ac:dyDescent="0.25">
      <c r="A3583" s="42"/>
      <c r="B3583" s="42"/>
      <c r="C3583" s="42"/>
      <c r="D3583" s="42"/>
      <c r="E3583" s="43"/>
      <c r="F3583" s="43"/>
      <c r="G3583" s="42"/>
      <c r="H3583" s="42"/>
      <c r="I3583" s="42"/>
      <c r="J3583" s="42"/>
      <c r="K3583" s="42">
        <f t="shared" si="55"/>
        <v>1900</v>
      </c>
    </row>
    <row r="3584" spans="1:11" ht="18" customHeight="1" x14ac:dyDescent="0.25">
      <c r="A3584" s="40"/>
      <c r="B3584" s="40"/>
      <c r="C3584" s="40"/>
      <c r="D3584" s="40"/>
      <c r="E3584" s="41"/>
      <c r="F3584" s="41"/>
      <c r="G3584" s="40"/>
      <c r="H3584" s="40"/>
      <c r="I3584" s="40"/>
      <c r="J3584" s="40"/>
      <c r="K3584" s="40">
        <f t="shared" si="55"/>
        <v>1900</v>
      </c>
    </row>
    <row r="3585" spans="1:11" ht="18" customHeight="1" x14ac:dyDescent="0.25">
      <c r="A3585" s="42"/>
      <c r="B3585" s="42"/>
      <c r="C3585" s="42"/>
      <c r="D3585" s="42"/>
      <c r="E3585" s="43"/>
      <c r="F3585" s="43"/>
      <c r="G3585" s="42"/>
      <c r="H3585" s="42"/>
      <c r="I3585" s="42"/>
      <c r="J3585" s="42"/>
      <c r="K3585" s="42">
        <f t="shared" si="55"/>
        <v>1900</v>
      </c>
    </row>
    <row r="3586" spans="1:11" ht="18" customHeight="1" x14ac:dyDescent="0.25">
      <c r="A3586" s="40"/>
      <c r="B3586" s="40"/>
      <c r="C3586" s="40"/>
      <c r="D3586" s="40"/>
      <c r="E3586" s="41"/>
      <c r="F3586" s="41"/>
      <c r="G3586" s="40"/>
      <c r="H3586" s="40"/>
      <c r="I3586" s="40"/>
      <c r="J3586" s="40"/>
      <c r="K3586" s="40">
        <f t="shared" si="55"/>
        <v>1900</v>
      </c>
    </row>
    <row r="3587" spans="1:11" ht="18" customHeight="1" x14ac:dyDescent="0.25">
      <c r="A3587" s="42"/>
      <c r="B3587" s="42"/>
      <c r="C3587" s="42"/>
      <c r="D3587" s="42"/>
      <c r="E3587" s="43"/>
      <c r="F3587" s="43"/>
      <c r="G3587" s="42"/>
      <c r="H3587" s="42"/>
      <c r="I3587" s="42"/>
      <c r="J3587" s="42"/>
      <c r="K3587" s="42">
        <f t="shared" si="55"/>
        <v>1900</v>
      </c>
    </row>
    <row r="3588" spans="1:11" ht="18" customHeight="1" x14ac:dyDescent="0.25">
      <c r="A3588" s="40"/>
      <c r="B3588" s="40"/>
      <c r="C3588" s="40"/>
      <c r="D3588" s="40"/>
      <c r="E3588" s="41"/>
      <c r="F3588" s="41"/>
      <c r="G3588" s="40"/>
      <c r="H3588" s="40"/>
      <c r="I3588" s="40"/>
      <c r="J3588" s="40"/>
      <c r="K3588" s="40">
        <f t="shared" ref="K3588:K3651" si="56">IFERROR(YEAR(D3588),"")</f>
        <v>1900</v>
      </c>
    </row>
    <row r="3589" spans="1:11" ht="18" customHeight="1" x14ac:dyDescent="0.25">
      <c r="A3589" s="42"/>
      <c r="B3589" s="42"/>
      <c r="C3589" s="42"/>
      <c r="D3589" s="42"/>
      <c r="E3589" s="43"/>
      <c r="F3589" s="43"/>
      <c r="G3589" s="42"/>
      <c r="H3589" s="42"/>
      <c r="I3589" s="42"/>
      <c r="J3589" s="42"/>
      <c r="K3589" s="42">
        <f t="shared" si="56"/>
        <v>1900</v>
      </c>
    </row>
    <row r="3590" spans="1:11" ht="18" customHeight="1" x14ac:dyDescent="0.25">
      <c r="A3590" s="40"/>
      <c r="B3590" s="40"/>
      <c r="C3590" s="40"/>
      <c r="D3590" s="40"/>
      <c r="E3590" s="41"/>
      <c r="F3590" s="41"/>
      <c r="G3590" s="40"/>
      <c r="H3590" s="40"/>
      <c r="I3590" s="40"/>
      <c r="J3590" s="40"/>
      <c r="K3590" s="40">
        <f t="shared" si="56"/>
        <v>1900</v>
      </c>
    </row>
    <row r="3591" spans="1:11" ht="18" customHeight="1" x14ac:dyDescent="0.25">
      <c r="A3591" s="42"/>
      <c r="B3591" s="42"/>
      <c r="C3591" s="42"/>
      <c r="D3591" s="42"/>
      <c r="E3591" s="43"/>
      <c r="F3591" s="43"/>
      <c r="G3591" s="42"/>
      <c r="H3591" s="42"/>
      <c r="I3591" s="42"/>
      <c r="J3591" s="42"/>
      <c r="K3591" s="42">
        <f t="shared" si="56"/>
        <v>1900</v>
      </c>
    </row>
    <row r="3592" spans="1:11" ht="18" customHeight="1" x14ac:dyDescent="0.25">
      <c r="A3592" s="40"/>
      <c r="B3592" s="40"/>
      <c r="C3592" s="40"/>
      <c r="D3592" s="40"/>
      <c r="E3592" s="41"/>
      <c r="F3592" s="41"/>
      <c r="G3592" s="40"/>
      <c r="H3592" s="40"/>
      <c r="I3592" s="40"/>
      <c r="J3592" s="40"/>
      <c r="K3592" s="40">
        <f t="shared" si="56"/>
        <v>1900</v>
      </c>
    </row>
    <row r="3593" spans="1:11" ht="18" customHeight="1" x14ac:dyDescent="0.25">
      <c r="A3593" s="42"/>
      <c r="B3593" s="42"/>
      <c r="C3593" s="42"/>
      <c r="D3593" s="42"/>
      <c r="E3593" s="43"/>
      <c r="F3593" s="43"/>
      <c r="G3593" s="42"/>
      <c r="H3593" s="42"/>
      <c r="I3593" s="42"/>
      <c r="J3593" s="42"/>
      <c r="K3593" s="42">
        <f t="shared" si="56"/>
        <v>1900</v>
      </c>
    </row>
    <row r="3594" spans="1:11" ht="18" customHeight="1" x14ac:dyDescent="0.25">
      <c r="A3594" s="40"/>
      <c r="B3594" s="40"/>
      <c r="C3594" s="40"/>
      <c r="D3594" s="40"/>
      <c r="E3594" s="41"/>
      <c r="F3594" s="41"/>
      <c r="G3594" s="40"/>
      <c r="H3594" s="40"/>
      <c r="I3594" s="40"/>
      <c r="J3594" s="40"/>
      <c r="K3594" s="40">
        <f t="shared" si="56"/>
        <v>1900</v>
      </c>
    </row>
    <row r="3595" spans="1:11" ht="18" customHeight="1" x14ac:dyDescent="0.25">
      <c r="A3595" s="42"/>
      <c r="B3595" s="42"/>
      <c r="C3595" s="42"/>
      <c r="D3595" s="42"/>
      <c r="E3595" s="43"/>
      <c r="F3595" s="43"/>
      <c r="G3595" s="42"/>
      <c r="H3595" s="42"/>
      <c r="I3595" s="42"/>
      <c r="J3595" s="42"/>
      <c r="K3595" s="42">
        <f t="shared" si="56"/>
        <v>1900</v>
      </c>
    </row>
    <row r="3596" spans="1:11" ht="18" customHeight="1" x14ac:dyDescent="0.25">
      <c r="A3596" s="40"/>
      <c r="B3596" s="40"/>
      <c r="C3596" s="40"/>
      <c r="D3596" s="40"/>
      <c r="E3596" s="41"/>
      <c r="F3596" s="41"/>
      <c r="G3596" s="40"/>
      <c r="H3596" s="40"/>
      <c r="I3596" s="40"/>
      <c r="J3596" s="40"/>
      <c r="K3596" s="40">
        <f t="shared" si="56"/>
        <v>1900</v>
      </c>
    </row>
    <row r="3597" spans="1:11" ht="18" customHeight="1" x14ac:dyDescent="0.25">
      <c r="A3597" s="42"/>
      <c r="B3597" s="42"/>
      <c r="C3597" s="42"/>
      <c r="D3597" s="42"/>
      <c r="E3597" s="43"/>
      <c r="F3597" s="43"/>
      <c r="G3597" s="42"/>
      <c r="H3597" s="42"/>
      <c r="I3597" s="42"/>
      <c r="J3597" s="42"/>
      <c r="K3597" s="42">
        <f t="shared" si="56"/>
        <v>1900</v>
      </c>
    </row>
    <row r="3598" spans="1:11" ht="18" customHeight="1" x14ac:dyDescent="0.25">
      <c r="A3598" s="40"/>
      <c r="B3598" s="40"/>
      <c r="C3598" s="40"/>
      <c r="D3598" s="40"/>
      <c r="E3598" s="41"/>
      <c r="F3598" s="41"/>
      <c r="G3598" s="40"/>
      <c r="H3598" s="40"/>
      <c r="I3598" s="40"/>
      <c r="J3598" s="40"/>
      <c r="K3598" s="40">
        <f t="shared" si="56"/>
        <v>1900</v>
      </c>
    </row>
    <row r="3599" spans="1:11" ht="18" customHeight="1" x14ac:dyDescent="0.25">
      <c r="A3599" s="42"/>
      <c r="B3599" s="42"/>
      <c r="C3599" s="42"/>
      <c r="D3599" s="42"/>
      <c r="E3599" s="43"/>
      <c r="F3599" s="43"/>
      <c r="G3599" s="42"/>
      <c r="H3599" s="42"/>
      <c r="I3599" s="42"/>
      <c r="J3599" s="42"/>
      <c r="K3599" s="42">
        <f t="shared" si="56"/>
        <v>1900</v>
      </c>
    </row>
    <row r="3600" spans="1:11" ht="18" customHeight="1" x14ac:dyDescent="0.25">
      <c r="A3600" s="40"/>
      <c r="B3600" s="40"/>
      <c r="C3600" s="40"/>
      <c r="D3600" s="40"/>
      <c r="E3600" s="41"/>
      <c r="F3600" s="41"/>
      <c r="G3600" s="40"/>
      <c r="H3600" s="40"/>
      <c r="I3600" s="40"/>
      <c r="J3600" s="40"/>
      <c r="K3600" s="40">
        <f t="shared" si="56"/>
        <v>1900</v>
      </c>
    </row>
    <row r="3601" spans="1:11" ht="18" customHeight="1" x14ac:dyDescent="0.25">
      <c r="A3601" s="42"/>
      <c r="B3601" s="42"/>
      <c r="C3601" s="42"/>
      <c r="D3601" s="42"/>
      <c r="E3601" s="43"/>
      <c r="F3601" s="43"/>
      <c r="G3601" s="42"/>
      <c r="H3601" s="42"/>
      <c r="I3601" s="42"/>
      <c r="J3601" s="42"/>
      <c r="K3601" s="42">
        <f t="shared" si="56"/>
        <v>1900</v>
      </c>
    </row>
    <row r="3602" spans="1:11" ht="18" customHeight="1" x14ac:dyDescent="0.25">
      <c r="A3602" s="40"/>
      <c r="B3602" s="40"/>
      <c r="C3602" s="40"/>
      <c r="D3602" s="40"/>
      <c r="E3602" s="41"/>
      <c r="F3602" s="41"/>
      <c r="G3602" s="40"/>
      <c r="H3602" s="40"/>
      <c r="I3602" s="40"/>
      <c r="J3602" s="40"/>
      <c r="K3602" s="40">
        <f t="shared" si="56"/>
        <v>1900</v>
      </c>
    </row>
    <row r="3603" spans="1:11" ht="18" customHeight="1" x14ac:dyDescent="0.25">
      <c r="A3603" s="42"/>
      <c r="B3603" s="42"/>
      <c r="C3603" s="42"/>
      <c r="D3603" s="42"/>
      <c r="E3603" s="43"/>
      <c r="F3603" s="43"/>
      <c r="G3603" s="42"/>
      <c r="H3603" s="42"/>
      <c r="I3603" s="42"/>
      <c r="J3603" s="42"/>
      <c r="K3603" s="42">
        <f t="shared" si="56"/>
        <v>1900</v>
      </c>
    </row>
    <row r="3604" spans="1:11" ht="18" customHeight="1" x14ac:dyDescent="0.25">
      <c r="A3604" s="40"/>
      <c r="B3604" s="40"/>
      <c r="C3604" s="40"/>
      <c r="D3604" s="40"/>
      <c r="E3604" s="41"/>
      <c r="F3604" s="41"/>
      <c r="G3604" s="40"/>
      <c r="H3604" s="40"/>
      <c r="I3604" s="40"/>
      <c r="J3604" s="40"/>
      <c r="K3604" s="40">
        <f t="shared" si="56"/>
        <v>1900</v>
      </c>
    </row>
    <row r="3605" spans="1:11" ht="18" customHeight="1" x14ac:dyDescent="0.25">
      <c r="A3605" s="42"/>
      <c r="B3605" s="42"/>
      <c r="C3605" s="42"/>
      <c r="D3605" s="42"/>
      <c r="E3605" s="43"/>
      <c r="F3605" s="43"/>
      <c r="G3605" s="42"/>
      <c r="H3605" s="42"/>
      <c r="I3605" s="42"/>
      <c r="J3605" s="42"/>
      <c r="K3605" s="42">
        <f t="shared" si="56"/>
        <v>1900</v>
      </c>
    </row>
    <row r="3606" spans="1:11" ht="18" customHeight="1" x14ac:dyDescent="0.25">
      <c r="A3606" s="40"/>
      <c r="B3606" s="40"/>
      <c r="C3606" s="40"/>
      <c r="D3606" s="40"/>
      <c r="E3606" s="41"/>
      <c r="F3606" s="41"/>
      <c r="G3606" s="40"/>
      <c r="H3606" s="40"/>
      <c r="I3606" s="40"/>
      <c r="J3606" s="40"/>
      <c r="K3606" s="40">
        <f t="shared" si="56"/>
        <v>1900</v>
      </c>
    </row>
    <row r="3607" spans="1:11" ht="18" customHeight="1" x14ac:dyDescent="0.25">
      <c r="A3607" s="42"/>
      <c r="B3607" s="42"/>
      <c r="C3607" s="42"/>
      <c r="D3607" s="42"/>
      <c r="E3607" s="43"/>
      <c r="F3607" s="43"/>
      <c r="G3607" s="42"/>
      <c r="H3607" s="42"/>
      <c r="I3607" s="42"/>
      <c r="J3607" s="42"/>
      <c r="K3607" s="42">
        <f t="shared" si="56"/>
        <v>1900</v>
      </c>
    </row>
    <row r="3608" spans="1:11" ht="18" customHeight="1" x14ac:dyDescent="0.25">
      <c r="A3608" s="40"/>
      <c r="B3608" s="40"/>
      <c r="C3608" s="40"/>
      <c r="D3608" s="40"/>
      <c r="E3608" s="41"/>
      <c r="F3608" s="41"/>
      <c r="G3608" s="40"/>
      <c r="H3608" s="40"/>
      <c r="I3608" s="40"/>
      <c r="J3608" s="40"/>
      <c r="K3608" s="40">
        <f t="shared" si="56"/>
        <v>1900</v>
      </c>
    </row>
    <row r="3609" spans="1:11" ht="18" customHeight="1" x14ac:dyDescent="0.25">
      <c r="A3609" s="42"/>
      <c r="B3609" s="42"/>
      <c r="C3609" s="42"/>
      <c r="D3609" s="42"/>
      <c r="E3609" s="43"/>
      <c r="F3609" s="43"/>
      <c r="G3609" s="42"/>
      <c r="H3609" s="42"/>
      <c r="I3609" s="42"/>
      <c r="J3609" s="42"/>
      <c r="K3609" s="42">
        <f t="shared" si="56"/>
        <v>1900</v>
      </c>
    </row>
    <row r="3610" spans="1:11" ht="18" customHeight="1" x14ac:dyDescent="0.25">
      <c r="A3610" s="40"/>
      <c r="B3610" s="40"/>
      <c r="C3610" s="40"/>
      <c r="D3610" s="40"/>
      <c r="E3610" s="41"/>
      <c r="F3610" s="41"/>
      <c r="G3610" s="40"/>
      <c r="H3610" s="40"/>
      <c r="I3610" s="40"/>
      <c r="J3610" s="40"/>
      <c r="K3610" s="40">
        <f t="shared" si="56"/>
        <v>1900</v>
      </c>
    </row>
    <row r="3611" spans="1:11" ht="18" customHeight="1" x14ac:dyDescent="0.25">
      <c r="A3611" s="42"/>
      <c r="B3611" s="42"/>
      <c r="C3611" s="42"/>
      <c r="D3611" s="42"/>
      <c r="E3611" s="43"/>
      <c r="F3611" s="43"/>
      <c r="G3611" s="42"/>
      <c r="H3611" s="42"/>
      <c r="I3611" s="42"/>
      <c r="J3611" s="42"/>
      <c r="K3611" s="42">
        <f t="shared" si="56"/>
        <v>1900</v>
      </c>
    </row>
    <row r="3612" spans="1:11" ht="18" customHeight="1" x14ac:dyDescent="0.25">
      <c r="A3612" s="40"/>
      <c r="B3612" s="40"/>
      <c r="C3612" s="40"/>
      <c r="D3612" s="40"/>
      <c r="E3612" s="41"/>
      <c r="F3612" s="41"/>
      <c r="G3612" s="40"/>
      <c r="H3612" s="40"/>
      <c r="I3612" s="40"/>
      <c r="J3612" s="40"/>
      <c r="K3612" s="40">
        <f t="shared" si="56"/>
        <v>1900</v>
      </c>
    </row>
    <row r="3613" spans="1:11" ht="18" customHeight="1" x14ac:dyDescent="0.25">
      <c r="A3613" s="42"/>
      <c r="B3613" s="42"/>
      <c r="C3613" s="42"/>
      <c r="D3613" s="42"/>
      <c r="E3613" s="43"/>
      <c r="F3613" s="43"/>
      <c r="G3613" s="42"/>
      <c r="H3613" s="42"/>
      <c r="I3613" s="42"/>
      <c r="J3613" s="42"/>
      <c r="K3613" s="42">
        <f t="shared" si="56"/>
        <v>1900</v>
      </c>
    </row>
    <row r="3614" spans="1:11" ht="18" customHeight="1" x14ac:dyDescent="0.25">
      <c r="A3614" s="40"/>
      <c r="B3614" s="40"/>
      <c r="C3614" s="40"/>
      <c r="D3614" s="40"/>
      <c r="E3614" s="41"/>
      <c r="F3614" s="41"/>
      <c r="G3614" s="40"/>
      <c r="H3614" s="40"/>
      <c r="I3614" s="40"/>
      <c r="J3614" s="40"/>
      <c r="K3614" s="40">
        <f t="shared" si="56"/>
        <v>1900</v>
      </c>
    </row>
    <row r="3615" spans="1:11" ht="18" customHeight="1" x14ac:dyDescent="0.25">
      <c r="A3615" s="42"/>
      <c r="B3615" s="42"/>
      <c r="C3615" s="42"/>
      <c r="D3615" s="42"/>
      <c r="E3615" s="43"/>
      <c r="F3615" s="43"/>
      <c r="G3615" s="42"/>
      <c r="H3615" s="42"/>
      <c r="I3615" s="42"/>
      <c r="J3615" s="42"/>
      <c r="K3615" s="42">
        <f t="shared" si="56"/>
        <v>1900</v>
      </c>
    </row>
    <row r="3616" spans="1:11" ht="18" customHeight="1" x14ac:dyDescent="0.25">
      <c r="A3616" s="40"/>
      <c r="B3616" s="40"/>
      <c r="C3616" s="40"/>
      <c r="D3616" s="40"/>
      <c r="E3616" s="41"/>
      <c r="F3616" s="41"/>
      <c r="G3616" s="40"/>
      <c r="H3616" s="40"/>
      <c r="I3616" s="40"/>
      <c r="J3616" s="40"/>
      <c r="K3616" s="40">
        <f t="shared" si="56"/>
        <v>1900</v>
      </c>
    </row>
    <row r="3617" spans="1:11" ht="18" customHeight="1" x14ac:dyDescent="0.25">
      <c r="A3617" s="42"/>
      <c r="B3617" s="42"/>
      <c r="C3617" s="42"/>
      <c r="D3617" s="42"/>
      <c r="E3617" s="43"/>
      <c r="F3617" s="43"/>
      <c r="G3617" s="42"/>
      <c r="H3617" s="42"/>
      <c r="I3617" s="42"/>
      <c r="J3617" s="42"/>
      <c r="K3617" s="42">
        <f t="shared" si="56"/>
        <v>1900</v>
      </c>
    </row>
    <row r="3618" spans="1:11" ht="18" customHeight="1" x14ac:dyDescent="0.25">
      <c r="A3618" s="40"/>
      <c r="B3618" s="40"/>
      <c r="C3618" s="40"/>
      <c r="D3618" s="40"/>
      <c r="E3618" s="41"/>
      <c r="F3618" s="41"/>
      <c r="G3618" s="40"/>
      <c r="H3618" s="40"/>
      <c r="I3618" s="40"/>
      <c r="J3618" s="40"/>
      <c r="K3618" s="40">
        <f t="shared" si="56"/>
        <v>1900</v>
      </c>
    </row>
    <row r="3619" spans="1:11" ht="18" customHeight="1" x14ac:dyDescent="0.25">
      <c r="A3619" s="42"/>
      <c r="B3619" s="42"/>
      <c r="C3619" s="42"/>
      <c r="D3619" s="42"/>
      <c r="E3619" s="43"/>
      <c r="F3619" s="43"/>
      <c r="G3619" s="42"/>
      <c r="H3619" s="42"/>
      <c r="I3619" s="42"/>
      <c r="J3619" s="42"/>
      <c r="K3619" s="42">
        <f t="shared" si="56"/>
        <v>1900</v>
      </c>
    </row>
    <row r="3620" spans="1:11" ht="18" customHeight="1" x14ac:dyDescent="0.25">
      <c r="A3620" s="40"/>
      <c r="B3620" s="40"/>
      <c r="C3620" s="40"/>
      <c r="D3620" s="40"/>
      <c r="E3620" s="41"/>
      <c r="F3620" s="41"/>
      <c r="G3620" s="40"/>
      <c r="H3620" s="40"/>
      <c r="I3620" s="40"/>
      <c r="J3620" s="40"/>
      <c r="K3620" s="40">
        <f t="shared" si="56"/>
        <v>1900</v>
      </c>
    </row>
    <row r="3621" spans="1:11" ht="18" customHeight="1" x14ac:dyDescent="0.25">
      <c r="A3621" s="42"/>
      <c r="B3621" s="42"/>
      <c r="C3621" s="42"/>
      <c r="D3621" s="42"/>
      <c r="E3621" s="43"/>
      <c r="F3621" s="43"/>
      <c r="G3621" s="42"/>
      <c r="H3621" s="42"/>
      <c r="I3621" s="42"/>
      <c r="J3621" s="42"/>
      <c r="K3621" s="42">
        <f t="shared" si="56"/>
        <v>1900</v>
      </c>
    </row>
    <row r="3622" spans="1:11" ht="18" customHeight="1" x14ac:dyDescent="0.25">
      <c r="A3622" s="40"/>
      <c r="B3622" s="40"/>
      <c r="C3622" s="40"/>
      <c r="D3622" s="40"/>
      <c r="E3622" s="41"/>
      <c r="F3622" s="41"/>
      <c r="G3622" s="40"/>
      <c r="H3622" s="40"/>
      <c r="I3622" s="40"/>
      <c r="J3622" s="40"/>
      <c r="K3622" s="40">
        <f t="shared" si="56"/>
        <v>1900</v>
      </c>
    </row>
    <row r="3623" spans="1:11" ht="18" customHeight="1" x14ac:dyDescent="0.25">
      <c r="A3623" s="42"/>
      <c r="B3623" s="42"/>
      <c r="C3623" s="42"/>
      <c r="D3623" s="42"/>
      <c r="E3623" s="43"/>
      <c r="F3623" s="43"/>
      <c r="G3623" s="42"/>
      <c r="H3623" s="42"/>
      <c r="I3623" s="42"/>
      <c r="J3623" s="42"/>
      <c r="K3623" s="42">
        <f t="shared" si="56"/>
        <v>1900</v>
      </c>
    </row>
    <row r="3624" spans="1:11" ht="18" customHeight="1" x14ac:dyDescent="0.25">
      <c r="A3624" s="40"/>
      <c r="B3624" s="40"/>
      <c r="C3624" s="40"/>
      <c r="D3624" s="40"/>
      <c r="E3624" s="41"/>
      <c r="F3624" s="41"/>
      <c r="G3624" s="40"/>
      <c r="H3624" s="40"/>
      <c r="I3624" s="40"/>
      <c r="J3624" s="40"/>
      <c r="K3624" s="40">
        <f t="shared" si="56"/>
        <v>1900</v>
      </c>
    </row>
    <row r="3625" spans="1:11" ht="18" customHeight="1" x14ac:dyDescent="0.25">
      <c r="A3625" s="42"/>
      <c r="B3625" s="42"/>
      <c r="C3625" s="42"/>
      <c r="D3625" s="42"/>
      <c r="E3625" s="43"/>
      <c r="F3625" s="43"/>
      <c r="G3625" s="42"/>
      <c r="H3625" s="42"/>
      <c r="I3625" s="42"/>
      <c r="J3625" s="42"/>
      <c r="K3625" s="42">
        <f t="shared" si="56"/>
        <v>1900</v>
      </c>
    </row>
    <row r="3626" spans="1:11" ht="18" customHeight="1" x14ac:dyDescent="0.25">
      <c r="A3626" s="40"/>
      <c r="B3626" s="40"/>
      <c r="C3626" s="40"/>
      <c r="D3626" s="40"/>
      <c r="E3626" s="41"/>
      <c r="F3626" s="41"/>
      <c r="G3626" s="40"/>
      <c r="H3626" s="40"/>
      <c r="I3626" s="40"/>
      <c r="J3626" s="40"/>
      <c r="K3626" s="40">
        <f t="shared" si="56"/>
        <v>1900</v>
      </c>
    </row>
    <row r="3627" spans="1:11" ht="18" customHeight="1" x14ac:dyDescent="0.25">
      <c r="A3627" s="42"/>
      <c r="B3627" s="42"/>
      <c r="C3627" s="42"/>
      <c r="D3627" s="42"/>
      <c r="E3627" s="43"/>
      <c r="F3627" s="43"/>
      <c r="G3627" s="42"/>
      <c r="H3627" s="42"/>
      <c r="I3627" s="42"/>
      <c r="J3627" s="42"/>
      <c r="K3627" s="42">
        <f t="shared" si="56"/>
        <v>1900</v>
      </c>
    </row>
    <row r="3628" spans="1:11" ht="18" customHeight="1" x14ac:dyDescent="0.25">
      <c r="A3628" s="40"/>
      <c r="B3628" s="40"/>
      <c r="C3628" s="40"/>
      <c r="D3628" s="40"/>
      <c r="E3628" s="41"/>
      <c r="F3628" s="41"/>
      <c r="G3628" s="40"/>
      <c r="H3628" s="40"/>
      <c r="I3628" s="40"/>
      <c r="J3628" s="40"/>
      <c r="K3628" s="40">
        <f t="shared" si="56"/>
        <v>1900</v>
      </c>
    </row>
    <row r="3629" spans="1:11" ht="18" customHeight="1" x14ac:dyDescent="0.25">
      <c r="A3629" s="42"/>
      <c r="B3629" s="42"/>
      <c r="C3629" s="42"/>
      <c r="D3629" s="42"/>
      <c r="E3629" s="43"/>
      <c r="F3629" s="43"/>
      <c r="G3629" s="42"/>
      <c r="H3629" s="42"/>
      <c r="I3629" s="42"/>
      <c r="J3629" s="42"/>
      <c r="K3629" s="42">
        <f t="shared" si="56"/>
        <v>1900</v>
      </c>
    </row>
    <row r="3630" spans="1:11" ht="18" customHeight="1" x14ac:dyDescent="0.25">
      <c r="A3630" s="40"/>
      <c r="B3630" s="40"/>
      <c r="C3630" s="40"/>
      <c r="D3630" s="40"/>
      <c r="E3630" s="41"/>
      <c r="F3630" s="41"/>
      <c r="G3630" s="40"/>
      <c r="H3630" s="40"/>
      <c r="I3630" s="40"/>
      <c r="J3630" s="40"/>
      <c r="K3630" s="40">
        <f t="shared" si="56"/>
        <v>1900</v>
      </c>
    </row>
    <row r="3631" spans="1:11" ht="18" customHeight="1" x14ac:dyDescent="0.25">
      <c r="A3631" s="42"/>
      <c r="B3631" s="42"/>
      <c r="C3631" s="42"/>
      <c r="D3631" s="42"/>
      <c r="E3631" s="43"/>
      <c r="F3631" s="43"/>
      <c r="G3631" s="42"/>
      <c r="H3631" s="42"/>
      <c r="I3631" s="42"/>
      <c r="J3631" s="42"/>
      <c r="K3631" s="42">
        <f t="shared" si="56"/>
        <v>1900</v>
      </c>
    </row>
    <row r="3632" spans="1:11" ht="18" customHeight="1" x14ac:dyDescent="0.25">
      <c r="A3632" s="40"/>
      <c r="B3632" s="40"/>
      <c r="C3632" s="40"/>
      <c r="D3632" s="40"/>
      <c r="E3632" s="41"/>
      <c r="F3632" s="41"/>
      <c r="G3632" s="40"/>
      <c r="H3632" s="40"/>
      <c r="I3632" s="40"/>
      <c r="J3632" s="40"/>
      <c r="K3632" s="40">
        <f t="shared" si="56"/>
        <v>1900</v>
      </c>
    </row>
    <row r="3633" spans="1:11" ht="18" customHeight="1" x14ac:dyDescent="0.25">
      <c r="A3633" s="42"/>
      <c r="B3633" s="42"/>
      <c r="C3633" s="42"/>
      <c r="D3633" s="42"/>
      <c r="E3633" s="43"/>
      <c r="F3633" s="43"/>
      <c r="G3633" s="42"/>
      <c r="H3633" s="42"/>
      <c r="I3633" s="42"/>
      <c r="J3633" s="42"/>
      <c r="K3633" s="42">
        <f t="shared" si="56"/>
        <v>1900</v>
      </c>
    </row>
    <row r="3634" spans="1:11" ht="18" customHeight="1" x14ac:dyDescent="0.25">
      <c r="A3634" s="40"/>
      <c r="B3634" s="40"/>
      <c r="C3634" s="40"/>
      <c r="D3634" s="40"/>
      <c r="E3634" s="41"/>
      <c r="F3634" s="41"/>
      <c r="G3634" s="40"/>
      <c r="H3634" s="40"/>
      <c r="I3634" s="40"/>
      <c r="J3634" s="40"/>
      <c r="K3634" s="40">
        <f t="shared" si="56"/>
        <v>1900</v>
      </c>
    </row>
    <row r="3635" spans="1:11" ht="18" customHeight="1" x14ac:dyDescent="0.25">
      <c r="A3635" s="42"/>
      <c r="B3635" s="42"/>
      <c r="C3635" s="42"/>
      <c r="D3635" s="42"/>
      <c r="E3635" s="43"/>
      <c r="F3635" s="43"/>
      <c r="G3635" s="42"/>
      <c r="H3635" s="42"/>
      <c r="I3635" s="42"/>
      <c r="J3635" s="42"/>
      <c r="K3635" s="42">
        <f t="shared" si="56"/>
        <v>1900</v>
      </c>
    </row>
    <row r="3636" spans="1:11" ht="18" customHeight="1" x14ac:dyDescent="0.25">
      <c r="A3636" s="40"/>
      <c r="B3636" s="40"/>
      <c r="C3636" s="40"/>
      <c r="D3636" s="40"/>
      <c r="E3636" s="41"/>
      <c r="F3636" s="41"/>
      <c r="G3636" s="40"/>
      <c r="H3636" s="40"/>
      <c r="I3636" s="40"/>
      <c r="J3636" s="40"/>
      <c r="K3636" s="40">
        <f t="shared" si="56"/>
        <v>1900</v>
      </c>
    </row>
    <row r="3637" spans="1:11" ht="18" customHeight="1" x14ac:dyDescent="0.25">
      <c r="A3637" s="42"/>
      <c r="B3637" s="42"/>
      <c r="C3637" s="42"/>
      <c r="D3637" s="42"/>
      <c r="E3637" s="43"/>
      <c r="F3637" s="43"/>
      <c r="G3637" s="42"/>
      <c r="H3637" s="42"/>
      <c r="I3637" s="42"/>
      <c r="J3637" s="42"/>
      <c r="K3637" s="42">
        <f t="shared" si="56"/>
        <v>1900</v>
      </c>
    </row>
    <row r="3638" spans="1:11" ht="18" customHeight="1" x14ac:dyDescent="0.25">
      <c r="A3638" s="40"/>
      <c r="B3638" s="40"/>
      <c r="C3638" s="40"/>
      <c r="D3638" s="40"/>
      <c r="E3638" s="41"/>
      <c r="F3638" s="41"/>
      <c r="G3638" s="40"/>
      <c r="H3638" s="40"/>
      <c r="I3638" s="40"/>
      <c r="J3638" s="40"/>
      <c r="K3638" s="40">
        <f t="shared" si="56"/>
        <v>1900</v>
      </c>
    </row>
    <row r="3639" spans="1:11" ht="18" customHeight="1" x14ac:dyDescent="0.25">
      <c r="A3639" s="42"/>
      <c r="B3639" s="42"/>
      <c r="C3639" s="42"/>
      <c r="D3639" s="42"/>
      <c r="E3639" s="43"/>
      <c r="F3639" s="43"/>
      <c r="G3639" s="42"/>
      <c r="H3639" s="42"/>
      <c r="I3639" s="42"/>
      <c r="J3639" s="42"/>
      <c r="K3639" s="42">
        <f t="shared" si="56"/>
        <v>1900</v>
      </c>
    </row>
    <row r="3640" spans="1:11" ht="18" customHeight="1" x14ac:dyDescent="0.25">
      <c r="A3640" s="40"/>
      <c r="B3640" s="40"/>
      <c r="C3640" s="40"/>
      <c r="D3640" s="40"/>
      <c r="E3640" s="41"/>
      <c r="F3640" s="41"/>
      <c r="G3640" s="40"/>
      <c r="H3640" s="40"/>
      <c r="I3640" s="40"/>
      <c r="J3640" s="40"/>
      <c r="K3640" s="40">
        <f t="shared" si="56"/>
        <v>1900</v>
      </c>
    </row>
    <row r="3641" spans="1:11" ht="18" customHeight="1" x14ac:dyDescent="0.25">
      <c r="A3641" s="42"/>
      <c r="B3641" s="42"/>
      <c r="C3641" s="42"/>
      <c r="D3641" s="42"/>
      <c r="E3641" s="43"/>
      <c r="F3641" s="43"/>
      <c r="G3641" s="42"/>
      <c r="H3641" s="42"/>
      <c r="I3641" s="42"/>
      <c r="J3641" s="42"/>
      <c r="K3641" s="42">
        <f t="shared" si="56"/>
        <v>1900</v>
      </c>
    </row>
    <row r="3642" spans="1:11" ht="18" customHeight="1" x14ac:dyDescent="0.25">
      <c r="A3642" s="40"/>
      <c r="B3642" s="40"/>
      <c r="C3642" s="40"/>
      <c r="D3642" s="40"/>
      <c r="E3642" s="41"/>
      <c r="F3642" s="41"/>
      <c r="G3642" s="40"/>
      <c r="H3642" s="40"/>
      <c r="I3642" s="40"/>
      <c r="J3642" s="40"/>
      <c r="K3642" s="40">
        <f t="shared" si="56"/>
        <v>1900</v>
      </c>
    </row>
    <row r="3643" spans="1:11" ht="18" customHeight="1" x14ac:dyDescent="0.25">
      <c r="A3643" s="42"/>
      <c r="B3643" s="42"/>
      <c r="C3643" s="42"/>
      <c r="D3643" s="42"/>
      <c r="E3643" s="43"/>
      <c r="F3643" s="43"/>
      <c r="G3643" s="42"/>
      <c r="H3643" s="42"/>
      <c r="I3643" s="42"/>
      <c r="J3643" s="42"/>
      <c r="K3643" s="42">
        <f t="shared" si="56"/>
        <v>1900</v>
      </c>
    </row>
    <row r="3644" spans="1:11" ht="18" customHeight="1" x14ac:dyDescent="0.25">
      <c r="A3644" s="40"/>
      <c r="B3644" s="40"/>
      <c r="C3644" s="40"/>
      <c r="D3644" s="40"/>
      <c r="E3644" s="41"/>
      <c r="F3644" s="41"/>
      <c r="G3644" s="40"/>
      <c r="H3644" s="40"/>
      <c r="I3644" s="40"/>
      <c r="J3644" s="40"/>
      <c r="K3644" s="40">
        <f t="shared" si="56"/>
        <v>1900</v>
      </c>
    </row>
    <row r="3645" spans="1:11" ht="18" customHeight="1" x14ac:dyDescent="0.25">
      <c r="A3645" s="42"/>
      <c r="B3645" s="42"/>
      <c r="C3645" s="42"/>
      <c r="D3645" s="42"/>
      <c r="E3645" s="43"/>
      <c r="F3645" s="43"/>
      <c r="G3645" s="42"/>
      <c r="H3645" s="42"/>
      <c r="I3645" s="42"/>
      <c r="J3645" s="42"/>
      <c r="K3645" s="42">
        <f t="shared" si="56"/>
        <v>1900</v>
      </c>
    </row>
    <row r="3646" spans="1:11" ht="18" customHeight="1" x14ac:dyDescent="0.25">
      <c r="A3646" s="40"/>
      <c r="B3646" s="40"/>
      <c r="C3646" s="40"/>
      <c r="D3646" s="40"/>
      <c r="E3646" s="41"/>
      <c r="F3646" s="41"/>
      <c r="G3646" s="40"/>
      <c r="H3646" s="40"/>
      <c r="I3646" s="40"/>
      <c r="J3646" s="40"/>
      <c r="K3646" s="40">
        <f t="shared" si="56"/>
        <v>1900</v>
      </c>
    </row>
    <row r="3647" spans="1:11" ht="18" customHeight="1" x14ac:dyDescent="0.25">
      <c r="A3647" s="42"/>
      <c r="B3647" s="42"/>
      <c r="C3647" s="42"/>
      <c r="D3647" s="42"/>
      <c r="E3647" s="43"/>
      <c r="F3647" s="43"/>
      <c r="G3647" s="42"/>
      <c r="H3647" s="42"/>
      <c r="I3647" s="42"/>
      <c r="J3647" s="42"/>
      <c r="K3647" s="42">
        <f t="shared" si="56"/>
        <v>1900</v>
      </c>
    </row>
    <row r="3648" spans="1:11" ht="18" customHeight="1" x14ac:dyDescent="0.25">
      <c r="A3648" s="40"/>
      <c r="B3648" s="40"/>
      <c r="C3648" s="40"/>
      <c r="D3648" s="40"/>
      <c r="E3648" s="41"/>
      <c r="F3648" s="41"/>
      <c r="G3648" s="40"/>
      <c r="H3648" s="40"/>
      <c r="I3648" s="40"/>
      <c r="J3648" s="40"/>
      <c r="K3648" s="40">
        <f t="shared" si="56"/>
        <v>1900</v>
      </c>
    </row>
    <row r="3649" spans="1:11" ht="18" customHeight="1" x14ac:dyDescent="0.25">
      <c r="A3649" s="42"/>
      <c r="B3649" s="42"/>
      <c r="C3649" s="42"/>
      <c r="D3649" s="42"/>
      <c r="E3649" s="43"/>
      <c r="F3649" s="43"/>
      <c r="G3649" s="42"/>
      <c r="H3649" s="42"/>
      <c r="I3649" s="42"/>
      <c r="J3649" s="42"/>
      <c r="K3649" s="42">
        <f t="shared" si="56"/>
        <v>1900</v>
      </c>
    </row>
    <row r="3650" spans="1:11" ht="18" customHeight="1" x14ac:dyDescent="0.25">
      <c r="A3650" s="40"/>
      <c r="B3650" s="40"/>
      <c r="C3650" s="40"/>
      <c r="D3650" s="40"/>
      <c r="E3650" s="41"/>
      <c r="F3650" s="41"/>
      <c r="G3650" s="40"/>
      <c r="H3650" s="40"/>
      <c r="I3650" s="40"/>
      <c r="J3650" s="40"/>
      <c r="K3650" s="40">
        <f t="shared" si="56"/>
        <v>1900</v>
      </c>
    </row>
    <row r="3651" spans="1:11" ht="18" customHeight="1" x14ac:dyDescent="0.25">
      <c r="A3651" s="42"/>
      <c r="B3651" s="42"/>
      <c r="C3651" s="42"/>
      <c r="D3651" s="42"/>
      <c r="E3651" s="43"/>
      <c r="F3651" s="43"/>
      <c r="G3651" s="42"/>
      <c r="H3651" s="42"/>
      <c r="I3651" s="42"/>
      <c r="J3651" s="42"/>
      <c r="K3651" s="42">
        <f t="shared" si="56"/>
        <v>1900</v>
      </c>
    </row>
    <row r="3652" spans="1:11" ht="18" customHeight="1" x14ac:dyDescent="0.25">
      <c r="A3652" s="40"/>
      <c r="B3652" s="40"/>
      <c r="C3652" s="40"/>
      <c r="D3652" s="40"/>
      <c r="E3652" s="41"/>
      <c r="F3652" s="41"/>
      <c r="G3652" s="40"/>
      <c r="H3652" s="40"/>
      <c r="I3652" s="40"/>
      <c r="J3652" s="40"/>
      <c r="K3652" s="40">
        <f t="shared" ref="K3652:K3715" si="57">IFERROR(YEAR(D3652),"")</f>
        <v>1900</v>
      </c>
    </row>
    <row r="3653" spans="1:11" ht="18" customHeight="1" x14ac:dyDescent="0.25">
      <c r="A3653" s="42"/>
      <c r="B3653" s="42"/>
      <c r="C3653" s="42"/>
      <c r="D3653" s="42"/>
      <c r="E3653" s="43"/>
      <c r="F3653" s="43"/>
      <c r="G3653" s="42"/>
      <c r="H3653" s="42"/>
      <c r="I3653" s="42"/>
      <c r="J3653" s="42"/>
      <c r="K3653" s="42">
        <f t="shared" si="57"/>
        <v>1900</v>
      </c>
    </row>
    <row r="3654" spans="1:11" ht="18" customHeight="1" x14ac:dyDescent="0.25">
      <c r="A3654" s="40"/>
      <c r="B3654" s="40"/>
      <c r="C3654" s="40"/>
      <c r="D3654" s="40"/>
      <c r="E3654" s="41"/>
      <c r="F3654" s="41"/>
      <c r="G3654" s="40"/>
      <c r="H3654" s="40"/>
      <c r="I3654" s="40"/>
      <c r="J3654" s="40"/>
      <c r="K3654" s="40">
        <f t="shared" si="57"/>
        <v>1900</v>
      </c>
    </row>
    <row r="3655" spans="1:11" ht="18" customHeight="1" x14ac:dyDescent="0.25">
      <c r="A3655" s="42"/>
      <c r="B3655" s="42"/>
      <c r="C3655" s="42"/>
      <c r="D3655" s="42"/>
      <c r="E3655" s="43"/>
      <c r="F3655" s="43"/>
      <c r="G3655" s="42"/>
      <c r="H3655" s="42"/>
      <c r="I3655" s="42"/>
      <c r="J3655" s="42"/>
      <c r="K3655" s="42">
        <f t="shared" si="57"/>
        <v>1900</v>
      </c>
    </row>
    <row r="3656" spans="1:11" ht="18" customHeight="1" x14ac:dyDescent="0.25">
      <c r="A3656" s="40"/>
      <c r="B3656" s="40"/>
      <c r="C3656" s="40"/>
      <c r="D3656" s="40"/>
      <c r="E3656" s="41"/>
      <c r="F3656" s="41"/>
      <c r="G3656" s="40"/>
      <c r="H3656" s="40"/>
      <c r="I3656" s="40"/>
      <c r="J3656" s="40"/>
      <c r="K3656" s="40">
        <f t="shared" si="57"/>
        <v>1900</v>
      </c>
    </row>
    <row r="3657" spans="1:11" ht="18" customHeight="1" x14ac:dyDescent="0.25">
      <c r="A3657" s="42"/>
      <c r="B3657" s="42"/>
      <c r="C3657" s="42"/>
      <c r="D3657" s="42"/>
      <c r="E3657" s="43"/>
      <c r="F3657" s="43"/>
      <c r="G3657" s="42"/>
      <c r="H3657" s="42"/>
      <c r="I3657" s="42"/>
      <c r="J3657" s="42"/>
      <c r="K3657" s="42">
        <f t="shared" si="57"/>
        <v>1900</v>
      </c>
    </row>
    <row r="3658" spans="1:11" ht="18" customHeight="1" x14ac:dyDescent="0.25">
      <c r="A3658" s="40"/>
      <c r="B3658" s="40"/>
      <c r="C3658" s="40"/>
      <c r="D3658" s="40"/>
      <c r="E3658" s="41"/>
      <c r="F3658" s="41"/>
      <c r="G3658" s="40"/>
      <c r="H3658" s="40"/>
      <c r="I3658" s="40"/>
      <c r="J3658" s="40"/>
      <c r="K3658" s="40">
        <f t="shared" si="57"/>
        <v>1900</v>
      </c>
    </row>
    <row r="3659" spans="1:11" ht="18" customHeight="1" x14ac:dyDescent="0.25">
      <c r="A3659" s="42"/>
      <c r="B3659" s="42"/>
      <c r="C3659" s="42"/>
      <c r="D3659" s="42"/>
      <c r="E3659" s="43"/>
      <c r="F3659" s="43"/>
      <c r="G3659" s="42"/>
      <c r="H3659" s="42"/>
      <c r="I3659" s="42"/>
      <c r="J3659" s="42"/>
      <c r="K3659" s="42">
        <f t="shared" si="57"/>
        <v>1900</v>
      </c>
    </row>
    <row r="3660" spans="1:11" ht="18" customHeight="1" x14ac:dyDescent="0.25">
      <c r="A3660" s="40"/>
      <c r="B3660" s="40"/>
      <c r="C3660" s="40"/>
      <c r="D3660" s="40"/>
      <c r="E3660" s="41"/>
      <c r="F3660" s="41"/>
      <c r="G3660" s="40"/>
      <c r="H3660" s="40"/>
      <c r="I3660" s="40"/>
      <c r="J3660" s="40"/>
      <c r="K3660" s="40">
        <f t="shared" si="57"/>
        <v>1900</v>
      </c>
    </row>
    <row r="3661" spans="1:11" ht="18" customHeight="1" x14ac:dyDescent="0.25">
      <c r="A3661" s="42"/>
      <c r="B3661" s="42"/>
      <c r="C3661" s="42"/>
      <c r="D3661" s="42"/>
      <c r="E3661" s="43"/>
      <c r="F3661" s="43"/>
      <c r="G3661" s="42"/>
      <c r="H3661" s="42"/>
      <c r="I3661" s="42"/>
      <c r="J3661" s="42"/>
      <c r="K3661" s="42">
        <f t="shared" si="57"/>
        <v>1900</v>
      </c>
    </row>
    <row r="3662" spans="1:11" ht="18" customHeight="1" x14ac:dyDescent="0.25">
      <c r="A3662" s="40"/>
      <c r="B3662" s="40"/>
      <c r="C3662" s="40"/>
      <c r="D3662" s="40"/>
      <c r="E3662" s="41"/>
      <c r="F3662" s="41"/>
      <c r="G3662" s="40"/>
      <c r="H3662" s="40"/>
      <c r="I3662" s="40"/>
      <c r="J3662" s="40"/>
      <c r="K3662" s="40">
        <f t="shared" si="57"/>
        <v>1900</v>
      </c>
    </row>
    <row r="3663" spans="1:11" ht="18" customHeight="1" x14ac:dyDescent="0.25">
      <c r="A3663" s="42"/>
      <c r="B3663" s="42"/>
      <c r="C3663" s="42"/>
      <c r="D3663" s="42"/>
      <c r="E3663" s="43"/>
      <c r="F3663" s="43"/>
      <c r="G3663" s="42"/>
      <c r="H3663" s="42"/>
      <c r="I3663" s="42"/>
      <c r="J3663" s="42"/>
      <c r="K3663" s="42">
        <f t="shared" si="57"/>
        <v>1900</v>
      </c>
    </row>
    <row r="3664" spans="1:11" ht="18" customHeight="1" x14ac:dyDescent="0.25">
      <c r="A3664" s="40"/>
      <c r="B3664" s="40"/>
      <c r="C3664" s="40"/>
      <c r="D3664" s="40"/>
      <c r="E3664" s="41"/>
      <c r="F3664" s="41"/>
      <c r="G3664" s="40"/>
      <c r="H3664" s="40"/>
      <c r="I3664" s="40"/>
      <c r="J3664" s="40"/>
      <c r="K3664" s="40">
        <f t="shared" si="57"/>
        <v>1900</v>
      </c>
    </row>
    <row r="3665" spans="1:11" ht="18" customHeight="1" x14ac:dyDescent="0.25">
      <c r="A3665" s="42"/>
      <c r="B3665" s="42"/>
      <c r="C3665" s="42"/>
      <c r="D3665" s="42"/>
      <c r="E3665" s="43"/>
      <c r="F3665" s="43"/>
      <c r="G3665" s="42"/>
      <c r="H3665" s="42"/>
      <c r="I3665" s="42"/>
      <c r="J3665" s="42"/>
      <c r="K3665" s="42">
        <f t="shared" si="57"/>
        <v>1900</v>
      </c>
    </row>
    <row r="3666" spans="1:11" ht="18" customHeight="1" x14ac:dyDescent="0.25">
      <c r="A3666" s="40"/>
      <c r="B3666" s="40"/>
      <c r="C3666" s="40"/>
      <c r="D3666" s="40"/>
      <c r="E3666" s="41"/>
      <c r="F3666" s="41"/>
      <c r="G3666" s="40"/>
      <c r="H3666" s="40"/>
      <c r="I3666" s="40"/>
      <c r="J3666" s="40"/>
      <c r="K3666" s="40">
        <f t="shared" si="57"/>
        <v>1900</v>
      </c>
    </row>
    <row r="3667" spans="1:11" ht="18" customHeight="1" x14ac:dyDescent="0.25">
      <c r="A3667" s="42"/>
      <c r="B3667" s="42"/>
      <c r="C3667" s="42"/>
      <c r="D3667" s="42"/>
      <c r="E3667" s="43"/>
      <c r="F3667" s="43"/>
      <c r="G3667" s="42"/>
      <c r="H3667" s="42"/>
      <c r="I3667" s="42"/>
      <c r="J3667" s="42"/>
      <c r="K3667" s="42">
        <f t="shared" si="57"/>
        <v>1900</v>
      </c>
    </row>
    <row r="3668" spans="1:11" ht="18" customHeight="1" x14ac:dyDescent="0.25">
      <c r="A3668" s="40"/>
      <c r="B3668" s="40"/>
      <c r="C3668" s="40"/>
      <c r="D3668" s="40"/>
      <c r="E3668" s="41"/>
      <c r="F3668" s="41"/>
      <c r="G3668" s="40"/>
      <c r="H3668" s="40"/>
      <c r="I3668" s="40"/>
      <c r="J3668" s="40"/>
      <c r="K3668" s="40">
        <f t="shared" si="57"/>
        <v>1900</v>
      </c>
    </row>
    <row r="3669" spans="1:11" ht="18" customHeight="1" x14ac:dyDescent="0.25">
      <c r="A3669" s="42"/>
      <c r="B3669" s="42"/>
      <c r="C3669" s="42"/>
      <c r="D3669" s="42"/>
      <c r="E3669" s="43"/>
      <c r="F3669" s="43"/>
      <c r="G3669" s="42"/>
      <c r="H3669" s="42"/>
      <c r="I3669" s="42"/>
      <c r="J3669" s="42"/>
      <c r="K3669" s="42">
        <f t="shared" si="57"/>
        <v>1900</v>
      </c>
    </row>
    <row r="3670" spans="1:11" ht="18" customHeight="1" x14ac:dyDescent="0.25">
      <c r="A3670" s="40"/>
      <c r="B3670" s="40"/>
      <c r="C3670" s="40"/>
      <c r="D3670" s="40"/>
      <c r="E3670" s="41"/>
      <c r="F3670" s="41"/>
      <c r="G3670" s="40"/>
      <c r="H3670" s="40"/>
      <c r="I3670" s="40"/>
      <c r="J3670" s="40"/>
      <c r="K3670" s="40">
        <f t="shared" si="57"/>
        <v>1900</v>
      </c>
    </row>
    <row r="3671" spans="1:11" ht="18" customHeight="1" x14ac:dyDescent="0.25">
      <c r="A3671" s="42"/>
      <c r="B3671" s="42"/>
      <c r="C3671" s="42"/>
      <c r="D3671" s="42"/>
      <c r="E3671" s="43"/>
      <c r="F3671" s="43"/>
      <c r="G3671" s="42"/>
      <c r="H3671" s="42"/>
      <c r="I3671" s="42"/>
      <c r="J3671" s="42"/>
      <c r="K3671" s="42">
        <f t="shared" si="57"/>
        <v>1900</v>
      </c>
    </row>
    <row r="3672" spans="1:11" ht="18" customHeight="1" x14ac:dyDescent="0.25">
      <c r="A3672" s="40"/>
      <c r="B3672" s="40"/>
      <c r="C3672" s="40"/>
      <c r="D3672" s="40"/>
      <c r="E3672" s="41"/>
      <c r="F3672" s="41"/>
      <c r="G3672" s="40"/>
      <c r="H3672" s="40"/>
      <c r="I3672" s="40"/>
      <c r="J3672" s="40"/>
      <c r="K3672" s="40">
        <f t="shared" si="57"/>
        <v>1900</v>
      </c>
    </row>
    <row r="3673" spans="1:11" ht="18" customHeight="1" x14ac:dyDescent="0.25">
      <c r="A3673" s="42"/>
      <c r="B3673" s="42"/>
      <c r="C3673" s="42"/>
      <c r="D3673" s="42"/>
      <c r="E3673" s="43"/>
      <c r="F3673" s="43"/>
      <c r="G3673" s="42"/>
      <c r="H3673" s="42"/>
      <c r="I3673" s="42"/>
      <c r="J3673" s="42"/>
      <c r="K3673" s="42">
        <f t="shared" si="57"/>
        <v>1900</v>
      </c>
    </row>
    <row r="3674" spans="1:11" ht="18" customHeight="1" x14ac:dyDescent="0.25">
      <c r="A3674" s="40"/>
      <c r="B3674" s="40"/>
      <c r="C3674" s="40"/>
      <c r="D3674" s="40"/>
      <c r="E3674" s="41"/>
      <c r="F3674" s="41"/>
      <c r="G3674" s="40"/>
      <c r="H3674" s="40"/>
      <c r="I3674" s="40"/>
      <c r="J3674" s="40"/>
      <c r="K3674" s="40">
        <f t="shared" si="57"/>
        <v>1900</v>
      </c>
    </row>
    <row r="3675" spans="1:11" ht="18" customHeight="1" x14ac:dyDescent="0.25">
      <c r="A3675" s="42"/>
      <c r="B3675" s="42"/>
      <c r="C3675" s="42"/>
      <c r="D3675" s="42"/>
      <c r="E3675" s="43"/>
      <c r="F3675" s="43"/>
      <c r="G3675" s="42"/>
      <c r="H3675" s="42"/>
      <c r="I3675" s="42"/>
      <c r="J3675" s="42"/>
      <c r="K3675" s="42">
        <f t="shared" si="57"/>
        <v>1900</v>
      </c>
    </row>
    <row r="3676" spans="1:11" ht="18" customHeight="1" x14ac:dyDescent="0.25">
      <c r="A3676" s="40"/>
      <c r="B3676" s="40"/>
      <c r="C3676" s="40"/>
      <c r="D3676" s="40"/>
      <c r="E3676" s="41"/>
      <c r="F3676" s="41"/>
      <c r="G3676" s="40"/>
      <c r="H3676" s="40"/>
      <c r="I3676" s="40"/>
      <c r="J3676" s="40"/>
      <c r="K3676" s="40">
        <f t="shared" si="57"/>
        <v>1900</v>
      </c>
    </row>
    <row r="3677" spans="1:11" ht="18" customHeight="1" x14ac:dyDescent="0.25">
      <c r="A3677" s="42"/>
      <c r="B3677" s="42"/>
      <c r="C3677" s="42"/>
      <c r="D3677" s="42"/>
      <c r="E3677" s="43"/>
      <c r="F3677" s="43"/>
      <c r="G3677" s="42"/>
      <c r="H3677" s="42"/>
      <c r="I3677" s="42"/>
      <c r="J3677" s="42"/>
      <c r="K3677" s="42">
        <f t="shared" si="57"/>
        <v>1900</v>
      </c>
    </row>
    <row r="3678" spans="1:11" ht="18" customHeight="1" x14ac:dyDescent="0.25">
      <c r="A3678" s="40"/>
      <c r="B3678" s="40"/>
      <c r="C3678" s="40"/>
      <c r="D3678" s="40"/>
      <c r="E3678" s="41"/>
      <c r="F3678" s="41"/>
      <c r="G3678" s="40"/>
      <c r="H3678" s="40"/>
      <c r="I3678" s="40"/>
      <c r="J3678" s="40"/>
      <c r="K3678" s="40">
        <f t="shared" si="57"/>
        <v>1900</v>
      </c>
    </row>
    <row r="3679" spans="1:11" ht="18" customHeight="1" x14ac:dyDescent="0.25">
      <c r="A3679" s="42"/>
      <c r="B3679" s="42"/>
      <c r="C3679" s="42"/>
      <c r="D3679" s="42"/>
      <c r="E3679" s="43"/>
      <c r="F3679" s="43"/>
      <c r="G3679" s="42"/>
      <c r="H3679" s="42"/>
      <c r="I3679" s="42"/>
      <c r="J3679" s="42"/>
      <c r="K3679" s="42">
        <f t="shared" si="57"/>
        <v>1900</v>
      </c>
    </row>
    <row r="3680" spans="1:11" ht="18" customHeight="1" x14ac:dyDescent="0.25">
      <c r="A3680" s="40"/>
      <c r="B3680" s="40"/>
      <c r="C3680" s="40"/>
      <c r="D3680" s="40"/>
      <c r="E3680" s="41"/>
      <c r="F3680" s="41"/>
      <c r="G3680" s="40"/>
      <c r="H3680" s="40"/>
      <c r="I3680" s="40"/>
      <c r="J3680" s="40"/>
      <c r="K3680" s="40">
        <f t="shared" si="57"/>
        <v>1900</v>
      </c>
    </row>
    <row r="3681" spans="1:11" ht="18" customHeight="1" x14ac:dyDescent="0.25">
      <c r="A3681" s="42"/>
      <c r="B3681" s="42"/>
      <c r="C3681" s="42"/>
      <c r="D3681" s="42"/>
      <c r="E3681" s="43"/>
      <c r="F3681" s="43"/>
      <c r="G3681" s="42"/>
      <c r="H3681" s="42"/>
      <c r="I3681" s="42"/>
      <c r="J3681" s="42"/>
      <c r="K3681" s="42">
        <f t="shared" si="57"/>
        <v>1900</v>
      </c>
    </row>
    <row r="3682" spans="1:11" ht="18" customHeight="1" x14ac:dyDescent="0.25">
      <c r="A3682" s="40"/>
      <c r="B3682" s="40"/>
      <c r="C3682" s="40"/>
      <c r="D3682" s="40"/>
      <c r="E3682" s="41"/>
      <c r="F3682" s="41"/>
      <c r="G3682" s="40"/>
      <c r="H3682" s="40"/>
      <c r="I3682" s="40"/>
      <c r="J3682" s="40"/>
      <c r="K3682" s="40">
        <f t="shared" si="57"/>
        <v>1900</v>
      </c>
    </row>
    <row r="3683" spans="1:11" ht="18" customHeight="1" x14ac:dyDescent="0.25">
      <c r="A3683" s="42"/>
      <c r="B3683" s="42"/>
      <c r="C3683" s="42"/>
      <c r="D3683" s="42"/>
      <c r="E3683" s="43"/>
      <c r="F3683" s="43"/>
      <c r="G3683" s="42"/>
      <c r="H3683" s="42"/>
      <c r="I3683" s="42"/>
      <c r="J3683" s="42"/>
      <c r="K3683" s="42">
        <f t="shared" si="57"/>
        <v>1900</v>
      </c>
    </row>
    <row r="3684" spans="1:11" ht="18" customHeight="1" x14ac:dyDescent="0.25">
      <c r="A3684" s="40"/>
      <c r="B3684" s="40"/>
      <c r="C3684" s="40"/>
      <c r="D3684" s="40"/>
      <c r="E3684" s="41"/>
      <c r="F3684" s="41"/>
      <c r="G3684" s="40"/>
      <c r="H3684" s="40"/>
      <c r="I3684" s="40"/>
      <c r="J3684" s="40"/>
      <c r="K3684" s="40">
        <f t="shared" si="57"/>
        <v>1900</v>
      </c>
    </row>
    <row r="3685" spans="1:11" ht="18" customHeight="1" x14ac:dyDescent="0.25">
      <c r="A3685" s="42"/>
      <c r="B3685" s="42"/>
      <c r="C3685" s="42"/>
      <c r="D3685" s="42"/>
      <c r="E3685" s="43"/>
      <c r="F3685" s="43"/>
      <c r="G3685" s="42"/>
      <c r="H3685" s="42"/>
      <c r="I3685" s="42"/>
      <c r="J3685" s="42"/>
      <c r="K3685" s="42">
        <f t="shared" si="57"/>
        <v>1900</v>
      </c>
    </row>
    <row r="3686" spans="1:11" ht="18" customHeight="1" x14ac:dyDescent="0.25">
      <c r="A3686" s="40"/>
      <c r="B3686" s="40"/>
      <c r="C3686" s="40"/>
      <c r="D3686" s="40"/>
      <c r="E3686" s="41"/>
      <c r="F3686" s="41"/>
      <c r="G3686" s="40"/>
      <c r="H3686" s="40"/>
      <c r="I3686" s="40"/>
      <c r="J3686" s="40"/>
      <c r="K3686" s="40">
        <f t="shared" si="57"/>
        <v>1900</v>
      </c>
    </row>
    <row r="3687" spans="1:11" ht="18" customHeight="1" x14ac:dyDescent="0.25">
      <c r="A3687" s="42"/>
      <c r="B3687" s="42"/>
      <c r="C3687" s="42"/>
      <c r="D3687" s="42"/>
      <c r="E3687" s="43"/>
      <c r="F3687" s="43"/>
      <c r="G3687" s="42"/>
      <c r="H3687" s="42"/>
      <c r="I3687" s="42"/>
      <c r="J3687" s="42"/>
      <c r="K3687" s="42">
        <f t="shared" si="57"/>
        <v>1900</v>
      </c>
    </row>
    <row r="3688" spans="1:11" ht="18" customHeight="1" x14ac:dyDescent="0.25">
      <c r="A3688" s="40"/>
      <c r="B3688" s="40"/>
      <c r="C3688" s="40"/>
      <c r="D3688" s="40"/>
      <c r="E3688" s="41"/>
      <c r="F3688" s="41"/>
      <c r="G3688" s="40"/>
      <c r="H3688" s="40"/>
      <c r="I3688" s="40"/>
      <c r="J3688" s="40"/>
      <c r="K3688" s="40">
        <f t="shared" si="57"/>
        <v>1900</v>
      </c>
    </row>
    <row r="3689" spans="1:11" ht="18" customHeight="1" x14ac:dyDescent="0.25">
      <c r="A3689" s="42"/>
      <c r="B3689" s="42"/>
      <c r="C3689" s="42"/>
      <c r="D3689" s="42"/>
      <c r="E3689" s="43"/>
      <c r="F3689" s="43"/>
      <c r="G3689" s="42"/>
      <c r="H3689" s="42"/>
      <c r="I3689" s="42"/>
      <c r="J3689" s="42"/>
      <c r="K3689" s="42">
        <f t="shared" si="57"/>
        <v>1900</v>
      </c>
    </row>
    <row r="3690" spans="1:11" ht="18" customHeight="1" x14ac:dyDescent="0.25">
      <c r="A3690" s="40"/>
      <c r="B3690" s="40"/>
      <c r="C3690" s="40"/>
      <c r="D3690" s="40"/>
      <c r="E3690" s="41"/>
      <c r="F3690" s="41"/>
      <c r="G3690" s="40"/>
      <c r="H3690" s="40"/>
      <c r="I3690" s="40"/>
      <c r="J3690" s="40"/>
      <c r="K3690" s="40">
        <f t="shared" si="57"/>
        <v>1900</v>
      </c>
    </row>
    <row r="3691" spans="1:11" ht="18" customHeight="1" x14ac:dyDescent="0.25">
      <c r="A3691" s="42"/>
      <c r="B3691" s="42"/>
      <c r="C3691" s="42"/>
      <c r="D3691" s="42"/>
      <c r="E3691" s="43"/>
      <c r="F3691" s="43"/>
      <c r="G3691" s="42"/>
      <c r="H3691" s="42"/>
      <c r="I3691" s="42"/>
      <c r="J3691" s="42"/>
      <c r="K3691" s="42">
        <f t="shared" si="57"/>
        <v>1900</v>
      </c>
    </row>
    <row r="3692" spans="1:11" ht="18" customHeight="1" x14ac:dyDescent="0.25">
      <c r="A3692" s="40"/>
      <c r="B3692" s="40"/>
      <c r="C3692" s="40"/>
      <c r="D3692" s="40"/>
      <c r="E3692" s="41"/>
      <c r="F3692" s="41"/>
      <c r="G3692" s="40"/>
      <c r="H3692" s="40"/>
      <c r="I3692" s="40"/>
      <c r="J3692" s="40"/>
      <c r="K3692" s="40">
        <f t="shared" si="57"/>
        <v>1900</v>
      </c>
    </row>
    <row r="3693" spans="1:11" ht="18" customHeight="1" x14ac:dyDescent="0.25">
      <c r="A3693" s="42"/>
      <c r="B3693" s="42"/>
      <c r="C3693" s="42"/>
      <c r="D3693" s="42"/>
      <c r="E3693" s="43"/>
      <c r="F3693" s="43"/>
      <c r="G3693" s="42"/>
      <c r="H3693" s="42"/>
      <c r="I3693" s="42"/>
      <c r="J3693" s="42"/>
      <c r="K3693" s="42">
        <f t="shared" si="57"/>
        <v>1900</v>
      </c>
    </row>
    <row r="3694" spans="1:11" ht="18" customHeight="1" x14ac:dyDescent="0.25">
      <c r="A3694" s="40"/>
      <c r="B3694" s="40"/>
      <c r="C3694" s="40"/>
      <c r="D3694" s="40"/>
      <c r="E3694" s="41"/>
      <c r="F3694" s="41"/>
      <c r="G3694" s="40"/>
      <c r="H3694" s="40"/>
      <c r="I3694" s="40"/>
      <c r="J3694" s="40"/>
      <c r="K3694" s="40">
        <f t="shared" si="57"/>
        <v>1900</v>
      </c>
    </row>
    <row r="3695" spans="1:11" ht="18" customHeight="1" x14ac:dyDescent="0.25">
      <c r="A3695" s="42"/>
      <c r="B3695" s="42"/>
      <c r="C3695" s="42"/>
      <c r="D3695" s="42"/>
      <c r="E3695" s="43"/>
      <c r="F3695" s="43"/>
      <c r="G3695" s="42"/>
      <c r="H3695" s="42"/>
      <c r="I3695" s="42"/>
      <c r="J3695" s="42"/>
      <c r="K3695" s="42">
        <f t="shared" si="57"/>
        <v>1900</v>
      </c>
    </row>
    <row r="3696" spans="1:11" ht="18" customHeight="1" x14ac:dyDescent="0.25">
      <c r="A3696" s="40"/>
      <c r="B3696" s="40"/>
      <c r="C3696" s="40"/>
      <c r="D3696" s="40"/>
      <c r="E3696" s="41"/>
      <c r="F3696" s="41"/>
      <c r="G3696" s="40"/>
      <c r="H3696" s="40"/>
      <c r="I3696" s="40"/>
      <c r="J3696" s="40"/>
      <c r="K3696" s="40">
        <f t="shared" si="57"/>
        <v>1900</v>
      </c>
    </row>
    <row r="3697" spans="1:11" ht="18" customHeight="1" x14ac:dyDescent="0.25">
      <c r="A3697" s="42"/>
      <c r="B3697" s="42"/>
      <c r="C3697" s="42"/>
      <c r="D3697" s="42"/>
      <c r="E3697" s="43"/>
      <c r="F3697" s="43"/>
      <c r="G3697" s="42"/>
      <c r="H3697" s="42"/>
      <c r="I3697" s="42"/>
      <c r="J3697" s="42"/>
      <c r="K3697" s="42">
        <f t="shared" si="57"/>
        <v>1900</v>
      </c>
    </row>
    <row r="3698" spans="1:11" ht="18" customHeight="1" x14ac:dyDescent="0.25">
      <c r="A3698" s="40"/>
      <c r="B3698" s="40"/>
      <c r="C3698" s="40"/>
      <c r="D3698" s="40"/>
      <c r="E3698" s="41"/>
      <c r="F3698" s="41"/>
      <c r="G3698" s="40"/>
      <c r="H3698" s="40"/>
      <c r="I3698" s="40"/>
      <c r="J3698" s="40"/>
      <c r="K3698" s="40">
        <f t="shared" si="57"/>
        <v>1900</v>
      </c>
    </row>
    <row r="3699" spans="1:11" ht="18" customHeight="1" x14ac:dyDescent="0.25">
      <c r="A3699" s="42"/>
      <c r="B3699" s="42"/>
      <c r="C3699" s="42"/>
      <c r="D3699" s="42"/>
      <c r="E3699" s="43"/>
      <c r="F3699" s="43"/>
      <c r="G3699" s="42"/>
      <c r="H3699" s="42"/>
      <c r="I3699" s="42"/>
      <c r="J3699" s="42"/>
      <c r="K3699" s="42">
        <f t="shared" si="57"/>
        <v>1900</v>
      </c>
    </row>
    <row r="3700" spans="1:11" ht="18" customHeight="1" x14ac:dyDescent="0.25">
      <c r="A3700" s="40"/>
      <c r="B3700" s="40"/>
      <c r="C3700" s="40"/>
      <c r="D3700" s="40"/>
      <c r="E3700" s="41"/>
      <c r="F3700" s="41"/>
      <c r="G3700" s="40"/>
      <c r="H3700" s="40"/>
      <c r="I3700" s="40"/>
      <c r="J3700" s="40"/>
      <c r="K3700" s="40">
        <f t="shared" si="57"/>
        <v>1900</v>
      </c>
    </row>
    <row r="3701" spans="1:11" ht="18" customHeight="1" x14ac:dyDescent="0.25">
      <c r="A3701" s="42"/>
      <c r="B3701" s="42"/>
      <c r="C3701" s="42"/>
      <c r="D3701" s="42"/>
      <c r="E3701" s="43"/>
      <c r="F3701" s="43"/>
      <c r="G3701" s="42"/>
      <c r="H3701" s="42"/>
      <c r="I3701" s="42"/>
      <c r="J3701" s="42"/>
      <c r="K3701" s="42">
        <f t="shared" si="57"/>
        <v>1900</v>
      </c>
    </row>
    <row r="3702" spans="1:11" ht="18" customHeight="1" x14ac:dyDescent="0.25">
      <c r="A3702" s="40"/>
      <c r="B3702" s="40"/>
      <c r="C3702" s="40"/>
      <c r="D3702" s="40"/>
      <c r="E3702" s="41"/>
      <c r="F3702" s="41"/>
      <c r="G3702" s="40"/>
      <c r="H3702" s="40"/>
      <c r="I3702" s="40"/>
      <c r="J3702" s="40"/>
      <c r="K3702" s="40">
        <f t="shared" si="57"/>
        <v>1900</v>
      </c>
    </row>
    <row r="3703" spans="1:11" ht="18" customHeight="1" x14ac:dyDescent="0.25">
      <c r="A3703" s="42"/>
      <c r="B3703" s="42"/>
      <c r="C3703" s="42"/>
      <c r="D3703" s="42"/>
      <c r="E3703" s="43"/>
      <c r="F3703" s="43"/>
      <c r="G3703" s="42"/>
      <c r="H3703" s="42"/>
      <c r="I3703" s="42"/>
      <c r="J3703" s="42"/>
      <c r="K3703" s="42">
        <f t="shared" si="57"/>
        <v>1900</v>
      </c>
    </row>
    <row r="3704" spans="1:11" ht="18" customHeight="1" x14ac:dyDescent="0.25">
      <c r="A3704" s="40"/>
      <c r="B3704" s="40"/>
      <c r="C3704" s="40"/>
      <c r="D3704" s="40"/>
      <c r="E3704" s="41"/>
      <c r="F3704" s="41"/>
      <c r="G3704" s="40"/>
      <c r="H3704" s="40"/>
      <c r="I3704" s="40"/>
      <c r="J3704" s="40"/>
      <c r="K3704" s="40">
        <f t="shared" si="57"/>
        <v>1900</v>
      </c>
    </row>
    <row r="3705" spans="1:11" ht="18" customHeight="1" x14ac:dyDescent="0.25">
      <c r="A3705" s="42"/>
      <c r="B3705" s="42"/>
      <c r="C3705" s="42"/>
      <c r="D3705" s="42"/>
      <c r="E3705" s="43"/>
      <c r="F3705" s="43"/>
      <c r="G3705" s="42"/>
      <c r="H3705" s="42"/>
      <c r="I3705" s="42"/>
      <c r="J3705" s="42"/>
      <c r="K3705" s="42">
        <f t="shared" si="57"/>
        <v>1900</v>
      </c>
    </row>
    <row r="3706" spans="1:11" ht="18" customHeight="1" x14ac:dyDescent="0.25">
      <c r="A3706" s="40"/>
      <c r="B3706" s="40"/>
      <c r="C3706" s="40"/>
      <c r="D3706" s="40"/>
      <c r="E3706" s="41"/>
      <c r="F3706" s="41"/>
      <c r="G3706" s="40"/>
      <c r="H3706" s="40"/>
      <c r="I3706" s="40"/>
      <c r="J3706" s="40"/>
      <c r="K3706" s="40">
        <f t="shared" si="57"/>
        <v>1900</v>
      </c>
    </row>
    <row r="3707" spans="1:11" ht="18" customHeight="1" x14ac:dyDescent="0.25">
      <c r="A3707" s="42"/>
      <c r="B3707" s="42"/>
      <c r="C3707" s="42"/>
      <c r="D3707" s="42"/>
      <c r="E3707" s="43"/>
      <c r="F3707" s="43"/>
      <c r="G3707" s="42"/>
      <c r="H3707" s="42"/>
      <c r="I3707" s="42"/>
      <c r="J3707" s="42"/>
      <c r="K3707" s="42">
        <f t="shared" si="57"/>
        <v>1900</v>
      </c>
    </row>
    <row r="3708" spans="1:11" ht="18" customHeight="1" x14ac:dyDescent="0.25">
      <c r="A3708" s="40"/>
      <c r="B3708" s="40"/>
      <c r="C3708" s="40"/>
      <c r="D3708" s="40"/>
      <c r="E3708" s="41"/>
      <c r="F3708" s="41"/>
      <c r="G3708" s="40"/>
      <c r="H3708" s="40"/>
      <c r="I3708" s="40"/>
      <c r="J3708" s="40"/>
      <c r="K3708" s="40">
        <f t="shared" si="57"/>
        <v>1900</v>
      </c>
    </row>
    <row r="3709" spans="1:11" ht="18" customHeight="1" x14ac:dyDescent="0.25">
      <c r="A3709" s="42"/>
      <c r="B3709" s="42"/>
      <c r="C3709" s="42"/>
      <c r="D3709" s="42"/>
      <c r="E3709" s="43"/>
      <c r="F3709" s="43"/>
      <c r="G3709" s="42"/>
      <c r="H3709" s="42"/>
      <c r="I3709" s="42"/>
      <c r="J3709" s="42"/>
      <c r="K3709" s="42">
        <f t="shared" si="57"/>
        <v>1900</v>
      </c>
    </row>
    <row r="3710" spans="1:11" ht="18" customHeight="1" x14ac:dyDescent="0.25">
      <c r="A3710" s="40"/>
      <c r="B3710" s="40"/>
      <c r="C3710" s="40"/>
      <c r="D3710" s="40"/>
      <c r="E3710" s="41"/>
      <c r="F3710" s="41"/>
      <c r="G3710" s="40"/>
      <c r="H3710" s="40"/>
      <c r="I3710" s="40"/>
      <c r="J3710" s="40"/>
      <c r="K3710" s="40">
        <f t="shared" si="57"/>
        <v>1900</v>
      </c>
    </row>
    <row r="3711" spans="1:11" ht="18" customHeight="1" x14ac:dyDescent="0.25">
      <c r="A3711" s="42"/>
      <c r="B3711" s="42"/>
      <c r="C3711" s="42"/>
      <c r="D3711" s="42"/>
      <c r="E3711" s="43"/>
      <c r="F3711" s="43"/>
      <c r="G3711" s="42"/>
      <c r="H3711" s="42"/>
      <c r="I3711" s="42"/>
      <c r="J3711" s="42"/>
      <c r="K3711" s="42">
        <f t="shared" si="57"/>
        <v>1900</v>
      </c>
    </row>
    <row r="3712" spans="1:11" ht="18" customHeight="1" x14ac:dyDescent="0.25">
      <c r="A3712" s="40"/>
      <c r="B3712" s="40"/>
      <c r="C3712" s="40"/>
      <c r="D3712" s="40"/>
      <c r="E3712" s="41"/>
      <c r="F3712" s="41"/>
      <c r="G3712" s="40"/>
      <c r="H3712" s="40"/>
      <c r="I3712" s="40"/>
      <c r="J3712" s="40"/>
      <c r="K3712" s="40">
        <f t="shared" si="57"/>
        <v>1900</v>
      </c>
    </row>
    <row r="3713" spans="1:11" ht="18" customHeight="1" x14ac:dyDescent="0.25">
      <c r="A3713" s="42"/>
      <c r="B3713" s="42"/>
      <c r="C3713" s="42"/>
      <c r="D3713" s="42"/>
      <c r="E3713" s="43"/>
      <c r="F3713" s="43"/>
      <c r="G3713" s="42"/>
      <c r="H3713" s="42"/>
      <c r="I3713" s="42"/>
      <c r="J3713" s="42"/>
      <c r="K3713" s="42">
        <f t="shared" si="57"/>
        <v>1900</v>
      </c>
    </row>
    <row r="3714" spans="1:11" ht="18" customHeight="1" x14ac:dyDescent="0.25">
      <c r="A3714" s="40"/>
      <c r="B3714" s="40"/>
      <c r="C3714" s="40"/>
      <c r="D3714" s="40"/>
      <c r="E3714" s="41"/>
      <c r="F3714" s="41"/>
      <c r="G3714" s="40"/>
      <c r="H3714" s="40"/>
      <c r="I3714" s="40"/>
      <c r="J3714" s="40"/>
      <c r="K3714" s="40">
        <f t="shared" si="57"/>
        <v>1900</v>
      </c>
    </row>
    <row r="3715" spans="1:11" ht="18" customHeight="1" x14ac:dyDescent="0.25">
      <c r="A3715" s="42"/>
      <c r="B3715" s="42"/>
      <c r="C3715" s="42"/>
      <c r="D3715" s="42"/>
      <c r="E3715" s="43"/>
      <c r="F3715" s="43"/>
      <c r="G3715" s="42"/>
      <c r="H3715" s="42"/>
      <c r="I3715" s="42"/>
      <c r="J3715" s="42"/>
      <c r="K3715" s="42">
        <f t="shared" si="57"/>
        <v>1900</v>
      </c>
    </row>
    <row r="3716" spans="1:11" ht="18" customHeight="1" x14ac:dyDescent="0.25">
      <c r="A3716" s="40"/>
      <c r="B3716" s="40"/>
      <c r="C3716" s="40"/>
      <c r="D3716" s="40"/>
      <c r="E3716" s="41"/>
      <c r="F3716" s="41"/>
      <c r="G3716" s="40"/>
      <c r="H3716" s="40"/>
      <c r="I3716" s="40"/>
      <c r="J3716" s="40"/>
      <c r="K3716" s="40">
        <f t="shared" ref="K3716:K3779" si="58">IFERROR(YEAR(D3716),"")</f>
        <v>1900</v>
      </c>
    </row>
    <row r="3717" spans="1:11" ht="18" customHeight="1" x14ac:dyDescent="0.25">
      <c r="A3717" s="42"/>
      <c r="B3717" s="42"/>
      <c r="C3717" s="42"/>
      <c r="D3717" s="42"/>
      <c r="E3717" s="43"/>
      <c r="F3717" s="43"/>
      <c r="G3717" s="42"/>
      <c r="H3717" s="42"/>
      <c r="I3717" s="42"/>
      <c r="J3717" s="42"/>
      <c r="K3717" s="42">
        <f t="shared" si="58"/>
        <v>1900</v>
      </c>
    </row>
    <row r="3718" spans="1:11" ht="18" customHeight="1" x14ac:dyDescent="0.25">
      <c r="A3718" s="40"/>
      <c r="B3718" s="40"/>
      <c r="C3718" s="40"/>
      <c r="D3718" s="40"/>
      <c r="E3718" s="41"/>
      <c r="F3718" s="41"/>
      <c r="G3718" s="40"/>
      <c r="H3718" s="40"/>
      <c r="I3718" s="40"/>
      <c r="J3718" s="40"/>
      <c r="K3718" s="40">
        <f t="shared" si="58"/>
        <v>1900</v>
      </c>
    </row>
    <row r="3719" spans="1:11" ht="18" customHeight="1" x14ac:dyDescent="0.25">
      <c r="A3719" s="42"/>
      <c r="B3719" s="42"/>
      <c r="C3719" s="42"/>
      <c r="D3719" s="42"/>
      <c r="E3719" s="43"/>
      <c r="F3719" s="43"/>
      <c r="G3719" s="42"/>
      <c r="H3719" s="42"/>
      <c r="I3719" s="42"/>
      <c r="J3719" s="42"/>
      <c r="K3719" s="42">
        <f t="shared" si="58"/>
        <v>1900</v>
      </c>
    </row>
    <row r="3720" spans="1:11" ht="18" customHeight="1" x14ac:dyDescent="0.25">
      <c r="A3720" s="40"/>
      <c r="B3720" s="40"/>
      <c r="C3720" s="40"/>
      <c r="D3720" s="40"/>
      <c r="E3720" s="41"/>
      <c r="F3720" s="41"/>
      <c r="G3720" s="40"/>
      <c r="H3720" s="40"/>
      <c r="I3720" s="40"/>
      <c r="J3720" s="40"/>
      <c r="K3720" s="40">
        <f t="shared" si="58"/>
        <v>1900</v>
      </c>
    </row>
    <row r="3721" spans="1:11" ht="18" customHeight="1" x14ac:dyDescent="0.25">
      <c r="A3721" s="42"/>
      <c r="B3721" s="42"/>
      <c r="C3721" s="42"/>
      <c r="D3721" s="42"/>
      <c r="E3721" s="43"/>
      <c r="F3721" s="43"/>
      <c r="G3721" s="42"/>
      <c r="H3721" s="42"/>
      <c r="I3721" s="42"/>
      <c r="J3721" s="42"/>
      <c r="K3721" s="42">
        <f t="shared" si="58"/>
        <v>1900</v>
      </c>
    </row>
    <row r="3722" spans="1:11" ht="18" customHeight="1" x14ac:dyDescent="0.25">
      <c r="A3722" s="40"/>
      <c r="B3722" s="40"/>
      <c r="C3722" s="40"/>
      <c r="D3722" s="40"/>
      <c r="E3722" s="41"/>
      <c r="F3722" s="41"/>
      <c r="G3722" s="40"/>
      <c r="H3722" s="40"/>
      <c r="I3722" s="40"/>
      <c r="J3722" s="40"/>
      <c r="K3722" s="40">
        <f t="shared" si="58"/>
        <v>1900</v>
      </c>
    </row>
    <row r="3723" spans="1:11" ht="18" customHeight="1" x14ac:dyDescent="0.25">
      <c r="A3723" s="42"/>
      <c r="B3723" s="42"/>
      <c r="C3723" s="42"/>
      <c r="D3723" s="42"/>
      <c r="E3723" s="43"/>
      <c r="F3723" s="43"/>
      <c r="G3723" s="42"/>
      <c r="H3723" s="42"/>
      <c r="I3723" s="42"/>
      <c r="J3723" s="42"/>
      <c r="K3723" s="42">
        <f t="shared" si="58"/>
        <v>1900</v>
      </c>
    </row>
    <row r="3724" spans="1:11" ht="18" customHeight="1" x14ac:dyDescent="0.25">
      <c r="A3724" s="40"/>
      <c r="B3724" s="40"/>
      <c r="C3724" s="40"/>
      <c r="D3724" s="40"/>
      <c r="E3724" s="41"/>
      <c r="F3724" s="41"/>
      <c r="G3724" s="40"/>
      <c r="H3724" s="40"/>
      <c r="I3724" s="40"/>
      <c r="J3724" s="40"/>
      <c r="K3724" s="40">
        <f t="shared" si="58"/>
        <v>1900</v>
      </c>
    </row>
    <row r="3725" spans="1:11" ht="18" customHeight="1" x14ac:dyDescent="0.25">
      <c r="A3725" s="42"/>
      <c r="B3725" s="42"/>
      <c r="C3725" s="42"/>
      <c r="D3725" s="42"/>
      <c r="E3725" s="43"/>
      <c r="F3725" s="43"/>
      <c r="G3725" s="42"/>
      <c r="H3725" s="42"/>
      <c r="I3725" s="42"/>
      <c r="J3725" s="42"/>
      <c r="K3725" s="42">
        <f t="shared" si="58"/>
        <v>1900</v>
      </c>
    </row>
    <row r="3726" spans="1:11" ht="18" customHeight="1" x14ac:dyDescent="0.25">
      <c r="A3726" s="40"/>
      <c r="B3726" s="40"/>
      <c r="C3726" s="40"/>
      <c r="D3726" s="40"/>
      <c r="E3726" s="41"/>
      <c r="F3726" s="41"/>
      <c r="G3726" s="40"/>
      <c r="H3726" s="40"/>
      <c r="I3726" s="40"/>
      <c r="J3726" s="40"/>
      <c r="K3726" s="40">
        <f t="shared" si="58"/>
        <v>1900</v>
      </c>
    </row>
    <row r="3727" spans="1:11" ht="18" customHeight="1" x14ac:dyDescent="0.25">
      <c r="A3727" s="42"/>
      <c r="B3727" s="42"/>
      <c r="C3727" s="42"/>
      <c r="D3727" s="42"/>
      <c r="E3727" s="43"/>
      <c r="F3727" s="43"/>
      <c r="G3727" s="42"/>
      <c r="H3727" s="42"/>
      <c r="I3727" s="42"/>
      <c r="J3727" s="42"/>
      <c r="K3727" s="42">
        <f t="shared" si="58"/>
        <v>1900</v>
      </c>
    </row>
    <row r="3728" spans="1:11" ht="18" customHeight="1" x14ac:dyDescent="0.25">
      <c r="A3728" s="40"/>
      <c r="B3728" s="40"/>
      <c r="C3728" s="40"/>
      <c r="D3728" s="40"/>
      <c r="E3728" s="41"/>
      <c r="F3728" s="41"/>
      <c r="G3728" s="40"/>
      <c r="H3728" s="40"/>
      <c r="I3728" s="40"/>
      <c r="J3728" s="40"/>
      <c r="K3728" s="40">
        <f t="shared" si="58"/>
        <v>1900</v>
      </c>
    </row>
    <row r="3729" spans="1:11" ht="18" customHeight="1" x14ac:dyDescent="0.25">
      <c r="A3729" s="42"/>
      <c r="B3729" s="42"/>
      <c r="C3729" s="42"/>
      <c r="D3729" s="42"/>
      <c r="E3729" s="43"/>
      <c r="F3729" s="43"/>
      <c r="G3729" s="42"/>
      <c r="H3729" s="42"/>
      <c r="I3729" s="42"/>
      <c r="J3729" s="42"/>
      <c r="K3729" s="42">
        <f t="shared" si="58"/>
        <v>1900</v>
      </c>
    </row>
    <row r="3730" spans="1:11" ht="18" customHeight="1" x14ac:dyDescent="0.25">
      <c r="A3730" s="40"/>
      <c r="B3730" s="40"/>
      <c r="C3730" s="40"/>
      <c r="D3730" s="40"/>
      <c r="E3730" s="41"/>
      <c r="F3730" s="41"/>
      <c r="G3730" s="40"/>
      <c r="H3730" s="40"/>
      <c r="I3730" s="40"/>
      <c r="J3730" s="40"/>
      <c r="K3730" s="40">
        <f t="shared" si="58"/>
        <v>1900</v>
      </c>
    </row>
    <row r="3731" spans="1:11" ht="18" customHeight="1" x14ac:dyDescent="0.25">
      <c r="A3731" s="42"/>
      <c r="B3731" s="42"/>
      <c r="C3731" s="42"/>
      <c r="D3731" s="42"/>
      <c r="E3731" s="43"/>
      <c r="F3731" s="43"/>
      <c r="G3731" s="42"/>
      <c r="H3731" s="42"/>
      <c r="I3731" s="42"/>
      <c r="J3731" s="42"/>
      <c r="K3731" s="42">
        <f t="shared" si="58"/>
        <v>1900</v>
      </c>
    </row>
    <row r="3732" spans="1:11" ht="18" customHeight="1" x14ac:dyDescent="0.25">
      <c r="A3732" s="40"/>
      <c r="B3732" s="40"/>
      <c r="C3732" s="40"/>
      <c r="D3732" s="40"/>
      <c r="E3732" s="41"/>
      <c r="F3732" s="41"/>
      <c r="G3732" s="40"/>
      <c r="H3732" s="40"/>
      <c r="I3732" s="40"/>
      <c r="J3732" s="40"/>
      <c r="K3732" s="40">
        <f t="shared" si="58"/>
        <v>1900</v>
      </c>
    </row>
    <row r="3733" spans="1:11" ht="18" customHeight="1" x14ac:dyDescent="0.25">
      <c r="A3733" s="42"/>
      <c r="B3733" s="42"/>
      <c r="C3733" s="42"/>
      <c r="D3733" s="42"/>
      <c r="E3733" s="43"/>
      <c r="F3733" s="43"/>
      <c r="G3733" s="42"/>
      <c r="H3733" s="42"/>
      <c r="I3733" s="42"/>
      <c r="J3733" s="42"/>
      <c r="K3733" s="42">
        <f t="shared" si="58"/>
        <v>1900</v>
      </c>
    </row>
    <row r="3734" spans="1:11" ht="18" customHeight="1" x14ac:dyDescent="0.25">
      <c r="A3734" s="40"/>
      <c r="B3734" s="40"/>
      <c r="C3734" s="40"/>
      <c r="D3734" s="40"/>
      <c r="E3734" s="41"/>
      <c r="F3734" s="41"/>
      <c r="G3734" s="40"/>
      <c r="H3734" s="40"/>
      <c r="I3734" s="40"/>
      <c r="J3734" s="40"/>
      <c r="K3734" s="40">
        <f t="shared" si="58"/>
        <v>1900</v>
      </c>
    </row>
    <row r="3735" spans="1:11" ht="18" customHeight="1" x14ac:dyDescent="0.25">
      <c r="A3735" s="42"/>
      <c r="B3735" s="42"/>
      <c r="C3735" s="42"/>
      <c r="D3735" s="42"/>
      <c r="E3735" s="43"/>
      <c r="F3735" s="43"/>
      <c r="G3735" s="42"/>
      <c r="H3735" s="42"/>
      <c r="I3735" s="42"/>
      <c r="J3735" s="42"/>
      <c r="K3735" s="42">
        <f t="shared" si="58"/>
        <v>1900</v>
      </c>
    </row>
    <row r="3736" spans="1:11" ht="18" customHeight="1" x14ac:dyDescent="0.25">
      <c r="A3736" s="40"/>
      <c r="B3736" s="40"/>
      <c r="C3736" s="40"/>
      <c r="D3736" s="40"/>
      <c r="E3736" s="41"/>
      <c r="F3736" s="41"/>
      <c r="G3736" s="40"/>
      <c r="H3736" s="40"/>
      <c r="I3736" s="40"/>
      <c r="J3736" s="40"/>
      <c r="K3736" s="40">
        <f t="shared" si="58"/>
        <v>1900</v>
      </c>
    </row>
    <row r="3737" spans="1:11" ht="18" customHeight="1" x14ac:dyDescent="0.25">
      <c r="A3737" s="42"/>
      <c r="B3737" s="42"/>
      <c r="C3737" s="42"/>
      <c r="D3737" s="42"/>
      <c r="E3737" s="43"/>
      <c r="F3737" s="43"/>
      <c r="G3737" s="42"/>
      <c r="H3737" s="42"/>
      <c r="I3737" s="42"/>
      <c r="J3737" s="42"/>
      <c r="K3737" s="42">
        <f t="shared" si="58"/>
        <v>1900</v>
      </c>
    </row>
    <row r="3738" spans="1:11" ht="18" customHeight="1" x14ac:dyDescent="0.25">
      <c r="A3738" s="40"/>
      <c r="B3738" s="40"/>
      <c r="C3738" s="40"/>
      <c r="D3738" s="40"/>
      <c r="E3738" s="41"/>
      <c r="F3738" s="41"/>
      <c r="G3738" s="40"/>
      <c r="H3738" s="40"/>
      <c r="I3738" s="40"/>
      <c r="J3738" s="40"/>
      <c r="K3738" s="40">
        <f t="shared" si="58"/>
        <v>1900</v>
      </c>
    </row>
    <row r="3739" spans="1:11" ht="18" customHeight="1" x14ac:dyDescent="0.25">
      <c r="A3739" s="42"/>
      <c r="B3739" s="42"/>
      <c r="C3739" s="42"/>
      <c r="D3739" s="42"/>
      <c r="E3739" s="43"/>
      <c r="F3739" s="43"/>
      <c r="G3739" s="42"/>
      <c r="H3739" s="42"/>
      <c r="I3739" s="42"/>
      <c r="J3739" s="42"/>
      <c r="K3739" s="42">
        <f t="shared" si="58"/>
        <v>1900</v>
      </c>
    </row>
    <row r="3740" spans="1:11" ht="18" customHeight="1" x14ac:dyDescent="0.25">
      <c r="A3740" s="40"/>
      <c r="B3740" s="40"/>
      <c r="C3740" s="40"/>
      <c r="D3740" s="40"/>
      <c r="E3740" s="41"/>
      <c r="F3740" s="41"/>
      <c r="G3740" s="40"/>
      <c r="H3740" s="40"/>
      <c r="I3740" s="40"/>
      <c r="J3740" s="40"/>
      <c r="K3740" s="40">
        <f t="shared" si="58"/>
        <v>1900</v>
      </c>
    </row>
    <row r="3741" spans="1:11" ht="18" customHeight="1" x14ac:dyDescent="0.25">
      <c r="A3741" s="42"/>
      <c r="B3741" s="42"/>
      <c r="C3741" s="42"/>
      <c r="D3741" s="42"/>
      <c r="E3741" s="43"/>
      <c r="F3741" s="43"/>
      <c r="G3741" s="42"/>
      <c r="H3741" s="42"/>
      <c r="I3741" s="42"/>
      <c r="J3741" s="42"/>
      <c r="K3741" s="42">
        <f t="shared" si="58"/>
        <v>1900</v>
      </c>
    </row>
    <row r="3742" spans="1:11" ht="18" customHeight="1" x14ac:dyDescent="0.25">
      <c r="A3742" s="40"/>
      <c r="B3742" s="40"/>
      <c r="C3742" s="40"/>
      <c r="D3742" s="40"/>
      <c r="E3742" s="41"/>
      <c r="F3742" s="41"/>
      <c r="G3742" s="40"/>
      <c r="H3742" s="40"/>
      <c r="I3742" s="40"/>
      <c r="J3742" s="40"/>
      <c r="K3742" s="40">
        <f t="shared" si="58"/>
        <v>1900</v>
      </c>
    </row>
    <row r="3743" spans="1:11" ht="18" customHeight="1" x14ac:dyDescent="0.25">
      <c r="A3743" s="42"/>
      <c r="B3743" s="42"/>
      <c r="C3743" s="42"/>
      <c r="D3743" s="42"/>
      <c r="E3743" s="43"/>
      <c r="F3743" s="43"/>
      <c r="G3743" s="42"/>
      <c r="H3743" s="42"/>
      <c r="I3743" s="42"/>
      <c r="J3743" s="42"/>
      <c r="K3743" s="42">
        <f t="shared" si="58"/>
        <v>1900</v>
      </c>
    </row>
    <row r="3744" spans="1:11" ht="18" customHeight="1" x14ac:dyDescent="0.25">
      <c r="A3744" s="40"/>
      <c r="B3744" s="40"/>
      <c r="C3744" s="40"/>
      <c r="D3744" s="40"/>
      <c r="E3744" s="41"/>
      <c r="F3744" s="41"/>
      <c r="G3744" s="40"/>
      <c r="H3744" s="40"/>
      <c r="I3744" s="40"/>
      <c r="J3744" s="40"/>
      <c r="K3744" s="40">
        <f t="shared" si="58"/>
        <v>1900</v>
      </c>
    </row>
    <row r="3745" spans="1:11" ht="18" customHeight="1" x14ac:dyDescent="0.25">
      <c r="A3745" s="42"/>
      <c r="B3745" s="42"/>
      <c r="C3745" s="42"/>
      <c r="D3745" s="42"/>
      <c r="E3745" s="43"/>
      <c r="F3745" s="43"/>
      <c r="G3745" s="42"/>
      <c r="H3745" s="42"/>
      <c r="I3745" s="42"/>
      <c r="J3745" s="42"/>
      <c r="K3745" s="42">
        <f t="shared" si="58"/>
        <v>1900</v>
      </c>
    </row>
    <row r="3746" spans="1:11" ht="18" customHeight="1" x14ac:dyDescent="0.25">
      <c r="A3746" s="40"/>
      <c r="B3746" s="40"/>
      <c r="C3746" s="40"/>
      <c r="D3746" s="40"/>
      <c r="E3746" s="41"/>
      <c r="F3746" s="41"/>
      <c r="G3746" s="40"/>
      <c r="H3746" s="40"/>
      <c r="I3746" s="40"/>
      <c r="J3746" s="40"/>
      <c r="K3746" s="40">
        <f t="shared" si="58"/>
        <v>1900</v>
      </c>
    </row>
    <row r="3747" spans="1:11" ht="18" customHeight="1" x14ac:dyDescent="0.25">
      <c r="A3747" s="42"/>
      <c r="B3747" s="42"/>
      <c r="C3747" s="42"/>
      <c r="D3747" s="42"/>
      <c r="E3747" s="43"/>
      <c r="F3747" s="43"/>
      <c r="G3747" s="42"/>
      <c r="H3747" s="42"/>
      <c r="I3747" s="42"/>
      <c r="J3747" s="42"/>
      <c r="K3747" s="42">
        <f t="shared" si="58"/>
        <v>1900</v>
      </c>
    </row>
    <row r="3748" spans="1:11" ht="18" customHeight="1" x14ac:dyDescent="0.25">
      <c r="A3748" s="40"/>
      <c r="B3748" s="40"/>
      <c r="C3748" s="40"/>
      <c r="D3748" s="40"/>
      <c r="E3748" s="41"/>
      <c r="F3748" s="41"/>
      <c r="G3748" s="40"/>
      <c r="H3748" s="40"/>
      <c r="I3748" s="40"/>
      <c r="J3748" s="40"/>
      <c r="K3748" s="40">
        <f t="shared" si="58"/>
        <v>1900</v>
      </c>
    </row>
    <row r="3749" spans="1:11" ht="18" customHeight="1" x14ac:dyDescent="0.25">
      <c r="A3749" s="42"/>
      <c r="B3749" s="42"/>
      <c r="C3749" s="42"/>
      <c r="D3749" s="42"/>
      <c r="E3749" s="43"/>
      <c r="F3749" s="43"/>
      <c r="G3749" s="42"/>
      <c r="H3749" s="42"/>
      <c r="I3749" s="42"/>
      <c r="J3749" s="42"/>
      <c r="K3749" s="42">
        <f t="shared" si="58"/>
        <v>1900</v>
      </c>
    </row>
    <row r="3750" spans="1:11" ht="18" customHeight="1" x14ac:dyDescent="0.25">
      <c r="A3750" s="40"/>
      <c r="B3750" s="40"/>
      <c r="C3750" s="40"/>
      <c r="D3750" s="40"/>
      <c r="E3750" s="41"/>
      <c r="F3750" s="41"/>
      <c r="G3750" s="40"/>
      <c r="H3750" s="40"/>
      <c r="I3750" s="40"/>
      <c r="J3750" s="40"/>
      <c r="K3750" s="40">
        <f t="shared" si="58"/>
        <v>1900</v>
      </c>
    </row>
    <row r="3751" spans="1:11" ht="18" customHeight="1" x14ac:dyDescent="0.25">
      <c r="A3751" s="42"/>
      <c r="B3751" s="42"/>
      <c r="C3751" s="42"/>
      <c r="D3751" s="42"/>
      <c r="E3751" s="43"/>
      <c r="F3751" s="43"/>
      <c r="G3751" s="42"/>
      <c r="H3751" s="42"/>
      <c r="I3751" s="42"/>
      <c r="J3751" s="42"/>
      <c r="K3751" s="42">
        <f t="shared" si="58"/>
        <v>1900</v>
      </c>
    </row>
    <row r="3752" spans="1:11" ht="18" customHeight="1" x14ac:dyDescent="0.25">
      <c r="A3752" s="40"/>
      <c r="B3752" s="40"/>
      <c r="C3752" s="40"/>
      <c r="D3752" s="40"/>
      <c r="E3752" s="41"/>
      <c r="F3752" s="41"/>
      <c r="G3752" s="40"/>
      <c r="H3752" s="40"/>
      <c r="I3752" s="40"/>
      <c r="J3752" s="40"/>
      <c r="K3752" s="40">
        <f t="shared" si="58"/>
        <v>1900</v>
      </c>
    </row>
    <row r="3753" spans="1:11" ht="18" customHeight="1" x14ac:dyDescent="0.25">
      <c r="A3753" s="42"/>
      <c r="B3753" s="42"/>
      <c r="C3753" s="42"/>
      <c r="D3753" s="42"/>
      <c r="E3753" s="43"/>
      <c r="F3753" s="43"/>
      <c r="G3753" s="42"/>
      <c r="H3753" s="42"/>
      <c r="I3753" s="42"/>
      <c r="J3753" s="42"/>
      <c r="K3753" s="42">
        <f t="shared" si="58"/>
        <v>1900</v>
      </c>
    </row>
    <row r="3754" spans="1:11" ht="18" customHeight="1" x14ac:dyDescent="0.25">
      <c r="A3754" s="40"/>
      <c r="B3754" s="40"/>
      <c r="C3754" s="40"/>
      <c r="D3754" s="40"/>
      <c r="E3754" s="41"/>
      <c r="F3754" s="41"/>
      <c r="G3754" s="40"/>
      <c r="H3754" s="40"/>
      <c r="I3754" s="40"/>
      <c r="J3754" s="40"/>
      <c r="K3754" s="40">
        <f t="shared" si="58"/>
        <v>1900</v>
      </c>
    </row>
    <row r="3755" spans="1:11" ht="18" customHeight="1" x14ac:dyDescent="0.25">
      <c r="A3755" s="42"/>
      <c r="B3755" s="42"/>
      <c r="C3755" s="42"/>
      <c r="D3755" s="42"/>
      <c r="E3755" s="43"/>
      <c r="F3755" s="43"/>
      <c r="G3755" s="42"/>
      <c r="H3755" s="42"/>
      <c r="I3755" s="42"/>
      <c r="J3755" s="42"/>
      <c r="K3755" s="42">
        <f t="shared" si="58"/>
        <v>1900</v>
      </c>
    </row>
    <row r="3756" spans="1:11" ht="18" customHeight="1" x14ac:dyDescent="0.25">
      <c r="A3756" s="40"/>
      <c r="B3756" s="40"/>
      <c r="C3756" s="40"/>
      <c r="D3756" s="40"/>
      <c r="E3756" s="41"/>
      <c r="F3756" s="41"/>
      <c r="G3756" s="40"/>
      <c r="H3756" s="40"/>
      <c r="I3756" s="40"/>
      <c r="J3756" s="40"/>
      <c r="K3756" s="40">
        <f t="shared" si="58"/>
        <v>1900</v>
      </c>
    </row>
    <row r="3757" spans="1:11" ht="18" customHeight="1" x14ac:dyDescent="0.25">
      <c r="A3757" s="42"/>
      <c r="B3757" s="42"/>
      <c r="C3757" s="42"/>
      <c r="D3757" s="42"/>
      <c r="E3757" s="43"/>
      <c r="F3757" s="43"/>
      <c r="G3757" s="42"/>
      <c r="H3757" s="42"/>
      <c r="I3757" s="42"/>
      <c r="J3757" s="42"/>
      <c r="K3757" s="42">
        <f t="shared" si="58"/>
        <v>1900</v>
      </c>
    </row>
    <row r="3758" spans="1:11" ht="18" customHeight="1" x14ac:dyDescent="0.25">
      <c r="A3758" s="40"/>
      <c r="B3758" s="40"/>
      <c r="C3758" s="40"/>
      <c r="D3758" s="40"/>
      <c r="E3758" s="41"/>
      <c r="F3758" s="41"/>
      <c r="G3758" s="40"/>
      <c r="H3758" s="40"/>
      <c r="I3758" s="40"/>
      <c r="J3758" s="40"/>
      <c r="K3758" s="40">
        <f t="shared" si="58"/>
        <v>1900</v>
      </c>
    </row>
    <row r="3759" spans="1:11" ht="18" customHeight="1" x14ac:dyDescent="0.25">
      <c r="A3759" s="42"/>
      <c r="B3759" s="42"/>
      <c r="C3759" s="42"/>
      <c r="D3759" s="42"/>
      <c r="E3759" s="43"/>
      <c r="F3759" s="43"/>
      <c r="G3759" s="42"/>
      <c r="H3759" s="42"/>
      <c r="I3759" s="42"/>
      <c r="J3759" s="42"/>
      <c r="K3759" s="42">
        <f t="shared" si="58"/>
        <v>1900</v>
      </c>
    </row>
    <row r="3760" spans="1:11" ht="18" customHeight="1" x14ac:dyDescent="0.25">
      <c r="A3760" s="40"/>
      <c r="B3760" s="40"/>
      <c r="C3760" s="40"/>
      <c r="D3760" s="40"/>
      <c r="E3760" s="41"/>
      <c r="F3760" s="41"/>
      <c r="G3760" s="40"/>
      <c r="H3760" s="40"/>
      <c r="I3760" s="40"/>
      <c r="J3760" s="40"/>
      <c r="K3760" s="40">
        <f t="shared" si="58"/>
        <v>1900</v>
      </c>
    </row>
    <row r="3761" spans="1:11" ht="18" customHeight="1" x14ac:dyDescent="0.25">
      <c r="A3761" s="42"/>
      <c r="B3761" s="42"/>
      <c r="C3761" s="42"/>
      <c r="D3761" s="42"/>
      <c r="E3761" s="43"/>
      <c r="F3761" s="43"/>
      <c r="G3761" s="42"/>
      <c r="H3761" s="42"/>
      <c r="I3761" s="42"/>
      <c r="J3761" s="42"/>
      <c r="K3761" s="42">
        <f t="shared" si="58"/>
        <v>1900</v>
      </c>
    </row>
    <row r="3762" spans="1:11" ht="18" customHeight="1" x14ac:dyDescent="0.25">
      <c r="A3762" s="40"/>
      <c r="B3762" s="40"/>
      <c r="C3762" s="40"/>
      <c r="D3762" s="40"/>
      <c r="E3762" s="41"/>
      <c r="F3762" s="41"/>
      <c r="G3762" s="40"/>
      <c r="H3762" s="40"/>
      <c r="I3762" s="40"/>
      <c r="J3762" s="40"/>
      <c r="K3762" s="40">
        <f t="shared" si="58"/>
        <v>1900</v>
      </c>
    </row>
    <row r="3763" spans="1:11" ht="18" customHeight="1" x14ac:dyDescent="0.25">
      <c r="A3763" s="42"/>
      <c r="B3763" s="42"/>
      <c r="C3763" s="42"/>
      <c r="D3763" s="42"/>
      <c r="E3763" s="43"/>
      <c r="F3763" s="43"/>
      <c r="G3763" s="42"/>
      <c r="H3763" s="42"/>
      <c r="I3763" s="42"/>
      <c r="J3763" s="42"/>
      <c r="K3763" s="42">
        <f t="shared" si="58"/>
        <v>1900</v>
      </c>
    </row>
    <row r="3764" spans="1:11" ht="18" customHeight="1" x14ac:dyDescent="0.25">
      <c r="A3764" s="40"/>
      <c r="B3764" s="40"/>
      <c r="C3764" s="40"/>
      <c r="D3764" s="40"/>
      <c r="E3764" s="41"/>
      <c r="F3764" s="41"/>
      <c r="G3764" s="40"/>
      <c r="H3764" s="40"/>
      <c r="I3764" s="40"/>
      <c r="J3764" s="40"/>
      <c r="K3764" s="40">
        <f t="shared" si="58"/>
        <v>1900</v>
      </c>
    </row>
    <row r="3765" spans="1:11" ht="18" customHeight="1" x14ac:dyDescent="0.25">
      <c r="A3765" s="42"/>
      <c r="B3765" s="42"/>
      <c r="C3765" s="42"/>
      <c r="D3765" s="42"/>
      <c r="E3765" s="43"/>
      <c r="F3765" s="43"/>
      <c r="G3765" s="42"/>
      <c r="H3765" s="42"/>
      <c r="I3765" s="42"/>
      <c r="J3765" s="42"/>
      <c r="K3765" s="42">
        <f t="shared" si="58"/>
        <v>1900</v>
      </c>
    </row>
    <row r="3766" spans="1:11" ht="18" customHeight="1" x14ac:dyDescent="0.25">
      <c r="A3766" s="40"/>
      <c r="B3766" s="40"/>
      <c r="C3766" s="40"/>
      <c r="D3766" s="40"/>
      <c r="E3766" s="41"/>
      <c r="F3766" s="41"/>
      <c r="G3766" s="40"/>
      <c r="H3766" s="40"/>
      <c r="I3766" s="40"/>
      <c r="J3766" s="40"/>
      <c r="K3766" s="40">
        <f t="shared" si="58"/>
        <v>1900</v>
      </c>
    </row>
    <row r="3767" spans="1:11" ht="18" customHeight="1" x14ac:dyDescent="0.25">
      <c r="A3767" s="42"/>
      <c r="B3767" s="42"/>
      <c r="C3767" s="42"/>
      <c r="D3767" s="42"/>
      <c r="E3767" s="43"/>
      <c r="F3767" s="43"/>
      <c r="G3767" s="42"/>
      <c r="H3767" s="42"/>
      <c r="I3767" s="42"/>
      <c r="J3767" s="42"/>
      <c r="K3767" s="42">
        <f t="shared" si="58"/>
        <v>1900</v>
      </c>
    </row>
    <row r="3768" spans="1:11" ht="18" customHeight="1" x14ac:dyDescent="0.25">
      <c r="A3768" s="40"/>
      <c r="B3768" s="40"/>
      <c r="C3768" s="40"/>
      <c r="D3768" s="40"/>
      <c r="E3768" s="41"/>
      <c r="F3768" s="41"/>
      <c r="G3768" s="40"/>
      <c r="H3768" s="40"/>
      <c r="I3768" s="40"/>
      <c r="J3768" s="40"/>
      <c r="K3768" s="40">
        <f t="shared" si="58"/>
        <v>1900</v>
      </c>
    </row>
    <row r="3769" spans="1:11" ht="18" customHeight="1" x14ac:dyDescent="0.25">
      <c r="A3769" s="42"/>
      <c r="B3769" s="42"/>
      <c r="C3769" s="42"/>
      <c r="D3769" s="42"/>
      <c r="E3769" s="43"/>
      <c r="F3769" s="43"/>
      <c r="G3769" s="42"/>
      <c r="H3769" s="42"/>
      <c r="I3769" s="42"/>
      <c r="J3769" s="42"/>
      <c r="K3769" s="42">
        <f t="shared" si="58"/>
        <v>1900</v>
      </c>
    </row>
    <row r="3770" spans="1:11" ht="18" customHeight="1" x14ac:dyDescent="0.25">
      <c r="A3770" s="40"/>
      <c r="B3770" s="40"/>
      <c r="C3770" s="40"/>
      <c r="D3770" s="40"/>
      <c r="E3770" s="41"/>
      <c r="F3770" s="41"/>
      <c r="G3770" s="40"/>
      <c r="H3770" s="40"/>
      <c r="I3770" s="40"/>
      <c r="J3770" s="40"/>
      <c r="K3770" s="40">
        <f t="shared" si="58"/>
        <v>1900</v>
      </c>
    </row>
    <row r="3771" spans="1:11" ht="18" customHeight="1" x14ac:dyDescent="0.25">
      <c r="A3771" s="42"/>
      <c r="B3771" s="42"/>
      <c r="C3771" s="42"/>
      <c r="D3771" s="42"/>
      <c r="E3771" s="43"/>
      <c r="F3771" s="43"/>
      <c r="G3771" s="42"/>
      <c r="H3771" s="42"/>
      <c r="I3771" s="42"/>
      <c r="J3771" s="42"/>
      <c r="K3771" s="42">
        <f t="shared" si="58"/>
        <v>1900</v>
      </c>
    </row>
    <row r="3772" spans="1:11" ht="18" customHeight="1" x14ac:dyDescent="0.25">
      <c r="A3772" s="40"/>
      <c r="B3772" s="40"/>
      <c r="C3772" s="40"/>
      <c r="D3772" s="40"/>
      <c r="E3772" s="41"/>
      <c r="F3772" s="41"/>
      <c r="G3772" s="40"/>
      <c r="H3772" s="40"/>
      <c r="I3772" s="40"/>
      <c r="J3772" s="40"/>
      <c r="K3772" s="40">
        <f t="shared" si="58"/>
        <v>1900</v>
      </c>
    </row>
    <row r="3773" spans="1:11" ht="18" customHeight="1" x14ac:dyDescent="0.25">
      <c r="A3773" s="42"/>
      <c r="B3773" s="42"/>
      <c r="C3773" s="42"/>
      <c r="D3773" s="42"/>
      <c r="E3773" s="43"/>
      <c r="F3773" s="43"/>
      <c r="G3773" s="42"/>
      <c r="H3773" s="42"/>
      <c r="I3773" s="42"/>
      <c r="J3773" s="42"/>
      <c r="K3773" s="42">
        <f t="shared" si="58"/>
        <v>1900</v>
      </c>
    </row>
    <row r="3774" spans="1:11" ht="18" customHeight="1" x14ac:dyDescent="0.25">
      <c r="A3774" s="40"/>
      <c r="B3774" s="40"/>
      <c r="C3774" s="40"/>
      <c r="D3774" s="40"/>
      <c r="E3774" s="41"/>
      <c r="F3774" s="41"/>
      <c r="G3774" s="40"/>
      <c r="H3774" s="40"/>
      <c r="I3774" s="40"/>
      <c r="J3774" s="40"/>
      <c r="K3774" s="40">
        <f t="shared" si="58"/>
        <v>1900</v>
      </c>
    </row>
    <row r="3775" spans="1:11" ht="18" customHeight="1" x14ac:dyDescent="0.25">
      <c r="A3775" s="42"/>
      <c r="B3775" s="42"/>
      <c r="C3775" s="42"/>
      <c r="D3775" s="42"/>
      <c r="E3775" s="43"/>
      <c r="F3775" s="43"/>
      <c r="G3775" s="42"/>
      <c r="H3775" s="42"/>
      <c r="I3775" s="42"/>
      <c r="J3775" s="42"/>
      <c r="K3775" s="42">
        <f t="shared" si="58"/>
        <v>1900</v>
      </c>
    </row>
    <row r="3776" spans="1:11" ht="18" customHeight="1" x14ac:dyDescent="0.25">
      <c r="A3776" s="40"/>
      <c r="B3776" s="40"/>
      <c r="C3776" s="40"/>
      <c r="D3776" s="40"/>
      <c r="E3776" s="41"/>
      <c r="F3776" s="41"/>
      <c r="G3776" s="40"/>
      <c r="H3776" s="40"/>
      <c r="I3776" s="40"/>
      <c r="J3776" s="40"/>
      <c r="K3776" s="40">
        <f t="shared" si="58"/>
        <v>1900</v>
      </c>
    </row>
    <row r="3777" spans="1:11" ht="18" customHeight="1" x14ac:dyDescent="0.25">
      <c r="A3777" s="42"/>
      <c r="B3777" s="42"/>
      <c r="C3777" s="42"/>
      <c r="D3777" s="42"/>
      <c r="E3777" s="43"/>
      <c r="F3777" s="43"/>
      <c r="G3777" s="42"/>
      <c r="H3777" s="42"/>
      <c r="I3777" s="42"/>
      <c r="J3777" s="42"/>
      <c r="K3777" s="42">
        <f t="shared" si="58"/>
        <v>1900</v>
      </c>
    </row>
    <row r="3778" spans="1:11" ht="18" customHeight="1" x14ac:dyDescent="0.25">
      <c r="A3778" s="40"/>
      <c r="B3778" s="40"/>
      <c r="C3778" s="40"/>
      <c r="D3778" s="40"/>
      <c r="E3778" s="41"/>
      <c r="F3778" s="41"/>
      <c r="G3778" s="40"/>
      <c r="H3778" s="40"/>
      <c r="I3778" s="40"/>
      <c r="J3778" s="40"/>
      <c r="K3778" s="40">
        <f t="shared" si="58"/>
        <v>1900</v>
      </c>
    </row>
    <row r="3779" spans="1:11" ht="18" customHeight="1" x14ac:dyDescent="0.25">
      <c r="A3779" s="42"/>
      <c r="B3779" s="42"/>
      <c r="C3779" s="42"/>
      <c r="D3779" s="42"/>
      <c r="E3779" s="43"/>
      <c r="F3779" s="43"/>
      <c r="G3779" s="42"/>
      <c r="H3779" s="42"/>
      <c r="I3779" s="42"/>
      <c r="J3779" s="42"/>
      <c r="K3779" s="42">
        <f t="shared" si="58"/>
        <v>1900</v>
      </c>
    </row>
    <row r="3780" spans="1:11" ht="18" customHeight="1" x14ac:dyDescent="0.25">
      <c r="A3780" s="40"/>
      <c r="B3780" s="40"/>
      <c r="C3780" s="40"/>
      <c r="D3780" s="40"/>
      <c r="E3780" s="41"/>
      <c r="F3780" s="41"/>
      <c r="G3780" s="40"/>
      <c r="H3780" s="40"/>
      <c r="I3780" s="40"/>
      <c r="J3780" s="40"/>
      <c r="K3780" s="40">
        <f t="shared" ref="K3780:K3843" si="59">IFERROR(YEAR(D3780),"")</f>
        <v>1900</v>
      </c>
    </row>
    <row r="3781" spans="1:11" ht="18" customHeight="1" x14ac:dyDescent="0.25">
      <c r="A3781" s="42"/>
      <c r="B3781" s="42"/>
      <c r="C3781" s="42"/>
      <c r="D3781" s="42"/>
      <c r="E3781" s="43"/>
      <c r="F3781" s="43"/>
      <c r="G3781" s="42"/>
      <c r="H3781" s="42"/>
      <c r="I3781" s="42"/>
      <c r="J3781" s="42"/>
      <c r="K3781" s="42">
        <f t="shared" si="59"/>
        <v>1900</v>
      </c>
    </row>
    <row r="3782" spans="1:11" ht="18" customHeight="1" x14ac:dyDescent="0.25">
      <c r="A3782" s="40"/>
      <c r="B3782" s="40"/>
      <c r="C3782" s="40"/>
      <c r="D3782" s="40"/>
      <c r="E3782" s="41"/>
      <c r="F3782" s="41"/>
      <c r="G3782" s="40"/>
      <c r="H3782" s="40"/>
      <c r="I3782" s="40"/>
      <c r="J3782" s="40"/>
      <c r="K3782" s="40">
        <f t="shared" si="59"/>
        <v>1900</v>
      </c>
    </row>
    <row r="3783" spans="1:11" ht="18" customHeight="1" x14ac:dyDescent="0.25">
      <c r="A3783" s="42"/>
      <c r="B3783" s="42"/>
      <c r="C3783" s="42"/>
      <c r="D3783" s="42"/>
      <c r="E3783" s="43"/>
      <c r="F3783" s="43"/>
      <c r="G3783" s="42"/>
      <c r="H3783" s="42"/>
      <c r="I3783" s="42"/>
      <c r="J3783" s="42"/>
      <c r="K3783" s="42">
        <f t="shared" si="59"/>
        <v>1900</v>
      </c>
    </row>
    <row r="3784" spans="1:11" ht="18" customHeight="1" x14ac:dyDescent="0.25">
      <c r="A3784" s="40"/>
      <c r="B3784" s="40"/>
      <c r="C3784" s="40"/>
      <c r="D3784" s="40"/>
      <c r="E3784" s="41"/>
      <c r="F3784" s="41"/>
      <c r="G3784" s="40"/>
      <c r="H3784" s="40"/>
      <c r="I3784" s="40"/>
      <c r="J3784" s="40"/>
      <c r="K3784" s="40">
        <f t="shared" si="59"/>
        <v>1900</v>
      </c>
    </row>
    <row r="3785" spans="1:11" ht="18" customHeight="1" x14ac:dyDescent="0.25">
      <c r="A3785" s="42"/>
      <c r="B3785" s="42"/>
      <c r="C3785" s="42"/>
      <c r="D3785" s="42"/>
      <c r="E3785" s="43"/>
      <c r="F3785" s="43"/>
      <c r="G3785" s="42"/>
      <c r="H3785" s="42"/>
      <c r="I3785" s="42"/>
      <c r="J3785" s="42"/>
      <c r="K3785" s="42">
        <f t="shared" si="59"/>
        <v>1900</v>
      </c>
    </row>
    <row r="3786" spans="1:11" ht="18" customHeight="1" x14ac:dyDescent="0.25">
      <c r="A3786" s="40"/>
      <c r="B3786" s="40"/>
      <c r="C3786" s="40"/>
      <c r="D3786" s="40"/>
      <c r="E3786" s="41"/>
      <c r="F3786" s="41"/>
      <c r="G3786" s="40"/>
      <c r="H3786" s="40"/>
      <c r="I3786" s="40"/>
      <c r="J3786" s="40"/>
      <c r="K3786" s="40">
        <f t="shared" si="59"/>
        <v>1900</v>
      </c>
    </row>
    <row r="3787" spans="1:11" ht="18" customHeight="1" x14ac:dyDescent="0.25">
      <c r="A3787" s="42"/>
      <c r="B3787" s="42"/>
      <c r="C3787" s="42"/>
      <c r="D3787" s="42"/>
      <c r="E3787" s="43"/>
      <c r="F3787" s="43"/>
      <c r="G3787" s="42"/>
      <c r="H3787" s="42"/>
      <c r="I3787" s="42"/>
      <c r="J3787" s="42"/>
      <c r="K3787" s="42">
        <f t="shared" si="59"/>
        <v>1900</v>
      </c>
    </row>
    <row r="3788" spans="1:11" ht="18" customHeight="1" x14ac:dyDescent="0.25">
      <c r="A3788" s="40"/>
      <c r="B3788" s="40"/>
      <c r="C3788" s="40"/>
      <c r="D3788" s="40"/>
      <c r="E3788" s="41"/>
      <c r="F3788" s="41"/>
      <c r="G3788" s="40"/>
      <c r="H3788" s="40"/>
      <c r="I3788" s="40"/>
      <c r="J3788" s="40"/>
      <c r="K3788" s="40">
        <f t="shared" si="59"/>
        <v>1900</v>
      </c>
    </row>
    <row r="3789" spans="1:11" ht="18" customHeight="1" x14ac:dyDescent="0.25">
      <c r="A3789" s="42"/>
      <c r="B3789" s="42"/>
      <c r="C3789" s="42"/>
      <c r="D3789" s="42"/>
      <c r="E3789" s="43"/>
      <c r="F3789" s="43"/>
      <c r="G3789" s="42"/>
      <c r="H3789" s="42"/>
      <c r="I3789" s="42"/>
      <c r="J3789" s="42"/>
      <c r="K3789" s="42">
        <f t="shared" si="59"/>
        <v>1900</v>
      </c>
    </row>
    <row r="3790" spans="1:11" ht="18" customHeight="1" x14ac:dyDescent="0.25">
      <c r="A3790" s="40"/>
      <c r="B3790" s="40"/>
      <c r="C3790" s="40"/>
      <c r="D3790" s="40"/>
      <c r="E3790" s="41"/>
      <c r="F3790" s="41"/>
      <c r="G3790" s="40"/>
      <c r="H3790" s="40"/>
      <c r="I3790" s="40"/>
      <c r="J3790" s="40"/>
      <c r="K3790" s="40">
        <f t="shared" si="59"/>
        <v>1900</v>
      </c>
    </row>
    <row r="3791" spans="1:11" ht="18" customHeight="1" x14ac:dyDescent="0.25">
      <c r="A3791" s="42"/>
      <c r="B3791" s="42"/>
      <c r="C3791" s="42"/>
      <c r="D3791" s="42"/>
      <c r="E3791" s="43"/>
      <c r="F3791" s="43"/>
      <c r="G3791" s="42"/>
      <c r="H3791" s="42"/>
      <c r="I3791" s="42"/>
      <c r="J3791" s="42"/>
      <c r="K3791" s="42">
        <f t="shared" si="59"/>
        <v>1900</v>
      </c>
    </row>
    <row r="3792" spans="1:11" ht="18" customHeight="1" x14ac:dyDescent="0.25">
      <c r="A3792" s="40"/>
      <c r="B3792" s="40"/>
      <c r="C3792" s="40"/>
      <c r="D3792" s="40"/>
      <c r="E3792" s="41"/>
      <c r="F3792" s="41"/>
      <c r="G3792" s="40"/>
      <c r="H3792" s="40"/>
      <c r="I3792" s="40"/>
      <c r="J3792" s="40"/>
      <c r="K3792" s="40">
        <f t="shared" si="59"/>
        <v>1900</v>
      </c>
    </row>
    <row r="3793" spans="1:11" ht="18" customHeight="1" x14ac:dyDescent="0.25">
      <c r="A3793" s="42"/>
      <c r="B3793" s="42"/>
      <c r="C3793" s="42"/>
      <c r="D3793" s="42"/>
      <c r="E3793" s="43"/>
      <c r="F3793" s="43"/>
      <c r="G3793" s="42"/>
      <c r="H3793" s="42"/>
      <c r="I3793" s="42"/>
      <c r="J3793" s="42"/>
      <c r="K3793" s="42">
        <f t="shared" si="59"/>
        <v>1900</v>
      </c>
    </row>
    <row r="3794" spans="1:11" ht="18" customHeight="1" x14ac:dyDescent="0.25">
      <c r="A3794" s="40"/>
      <c r="B3794" s="40"/>
      <c r="C3794" s="40"/>
      <c r="D3794" s="40"/>
      <c r="E3794" s="41"/>
      <c r="F3794" s="41"/>
      <c r="G3794" s="40"/>
      <c r="H3794" s="40"/>
      <c r="I3794" s="40"/>
      <c r="J3794" s="40"/>
      <c r="K3794" s="40">
        <f t="shared" si="59"/>
        <v>1900</v>
      </c>
    </row>
    <row r="3795" spans="1:11" ht="18" customHeight="1" x14ac:dyDescent="0.25">
      <c r="A3795" s="42"/>
      <c r="B3795" s="42"/>
      <c r="C3795" s="42"/>
      <c r="D3795" s="42"/>
      <c r="E3795" s="43"/>
      <c r="F3795" s="43"/>
      <c r="G3795" s="42"/>
      <c r="H3795" s="42"/>
      <c r="I3795" s="42"/>
      <c r="J3795" s="42"/>
      <c r="K3795" s="42">
        <f t="shared" si="59"/>
        <v>1900</v>
      </c>
    </row>
    <row r="3796" spans="1:11" ht="18" customHeight="1" x14ac:dyDescent="0.25">
      <c r="A3796" s="40"/>
      <c r="B3796" s="40"/>
      <c r="C3796" s="40"/>
      <c r="D3796" s="40"/>
      <c r="E3796" s="41"/>
      <c r="F3796" s="41"/>
      <c r="G3796" s="40"/>
      <c r="H3796" s="40"/>
      <c r="I3796" s="40"/>
      <c r="J3796" s="40"/>
      <c r="K3796" s="40">
        <f t="shared" si="59"/>
        <v>1900</v>
      </c>
    </row>
    <row r="3797" spans="1:11" ht="18" customHeight="1" x14ac:dyDescent="0.25">
      <c r="A3797" s="42"/>
      <c r="B3797" s="42"/>
      <c r="C3797" s="42"/>
      <c r="D3797" s="42"/>
      <c r="E3797" s="43"/>
      <c r="F3797" s="43"/>
      <c r="G3797" s="42"/>
      <c r="H3797" s="42"/>
      <c r="I3797" s="42"/>
      <c r="J3797" s="42"/>
      <c r="K3797" s="42">
        <f t="shared" si="59"/>
        <v>1900</v>
      </c>
    </row>
    <row r="3798" spans="1:11" ht="18" customHeight="1" x14ac:dyDescent="0.25">
      <c r="A3798" s="40"/>
      <c r="B3798" s="40"/>
      <c r="C3798" s="40"/>
      <c r="D3798" s="40"/>
      <c r="E3798" s="41"/>
      <c r="F3798" s="41"/>
      <c r="G3798" s="40"/>
      <c r="H3798" s="40"/>
      <c r="I3798" s="40"/>
      <c r="J3798" s="40"/>
      <c r="K3798" s="40">
        <f t="shared" si="59"/>
        <v>1900</v>
      </c>
    </row>
    <row r="3799" spans="1:11" ht="18" customHeight="1" x14ac:dyDescent="0.25">
      <c r="A3799" s="42"/>
      <c r="B3799" s="42"/>
      <c r="C3799" s="42"/>
      <c r="D3799" s="42"/>
      <c r="E3799" s="43"/>
      <c r="F3799" s="43"/>
      <c r="G3799" s="42"/>
      <c r="H3799" s="42"/>
      <c r="I3799" s="42"/>
      <c r="J3799" s="42"/>
      <c r="K3799" s="42">
        <f t="shared" si="59"/>
        <v>1900</v>
      </c>
    </row>
    <row r="3800" spans="1:11" ht="18" customHeight="1" x14ac:dyDescent="0.25">
      <c r="A3800" s="40"/>
      <c r="B3800" s="40"/>
      <c r="C3800" s="40"/>
      <c r="D3800" s="40"/>
      <c r="E3800" s="41"/>
      <c r="F3800" s="41"/>
      <c r="G3800" s="40"/>
      <c r="H3800" s="40"/>
      <c r="I3800" s="40"/>
      <c r="J3800" s="40"/>
      <c r="K3800" s="40">
        <f t="shared" si="59"/>
        <v>1900</v>
      </c>
    </row>
    <row r="3801" spans="1:11" ht="18" customHeight="1" x14ac:dyDescent="0.25">
      <c r="A3801" s="42"/>
      <c r="B3801" s="42"/>
      <c r="C3801" s="42"/>
      <c r="D3801" s="42"/>
      <c r="E3801" s="43"/>
      <c r="F3801" s="43"/>
      <c r="G3801" s="42"/>
      <c r="H3801" s="42"/>
      <c r="I3801" s="42"/>
      <c r="J3801" s="42"/>
      <c r="K3801" s="42">
        <f t="shared" si="59"/>
        <v>1900</v>
      </c>
    </row>
    <row r="3802" spans="1:11" ht="18" customHeight="1" x14ac:dyDescent="0.25">
      <c r="A3802" s="40"/>
      <c r="B3802" s="40"/>
      <c r="C3802" s="40"/>
      <c r="D3802" s="40"/>
      <c r="E3802" s="41"/>
      <c r="F3802" s="41"/>
      <c r="G3802" s="40"/>
      <c r="H3802" s="40"/>
      <c r="I3802" s="40"/>
      <c r="J3802" s="40"/>
      <c r="K3802" s="40">
        <f t="shared" si="59"/>
        <v>1900</v>
      </c>
    </row>
    <row r="3803" spans="1:11" ht="18" customHeight="1" x14ac:dyDescent="0.25">
      <c r="A3803" s="42"/>
      <c r="B3803" s="42"/>
      <c r="C3803" s="42"/>
      <c r="D3803" s="42"/>
      <c r="E3803" s="43"/>
      <c r="F3803" s="43"/>
      <c r="G3803" s="42"/>
      <c r="H3803" s="42"/>
      <c r="I3803" s="42"/>
      <c r="J3803" s="42"/>
      <c r="K3803" s="42">
        <f t="shared" si="59"/>
        <v>1900</v>
      </c>
    </row>
    <row r="3804" spans="1:11" ht="18" customHeight="1" x14ac:dyDescent="0.25">
      <c r="A3804" s="40"/>
      <c r="B3804" s="40"/>
      <c r="C3804" s="40"/>
      <c r="D3804" s="40"/>
      <c r="E3804" s="41"/>
      <c r="F3804" s="41"/>
      <c r="G3804" s="40"/>
      <c r="H3804" s="40"/>
      <c r="I3804" s="40"/>
      <c r="J3804" s="40"/>
      <c r="K3804" s="40">
        <f t="shared" si="59"/>
        <v>1900</v>
      </c>
    </row>
    <row r="3805" spans="1:11" ht="18" customHeight="1" x14ac:dyDescent="0.25">
      <c r="A3805" s="42"/>
      <c r="B3805" s="42"/>
      <c r="C3805" s="42"/>
      <c r="D3805" s="42"/>
      <c r="E3805" s="43"/>
      <c r="F3805" s="43"/>
      <c r="G3805" s="42"/>
      <c r="H3805" s="42"/>
      <c r="I3805" s="42"/>
      <c r="J3805" s="42"/>
      <c r="K3805" s="42">
        <f t="shared" si="59"/>
        <v>1900</v>
      </c>
    </row>
    <row r="3806" spans="1:11" ht="18" customHeight="1" x14ac:dyDescent="0.25">
      <c r="A3806" s="40"/>
      <c r="B3806" s="40"/>
      <c r="C3806" s="40"/>
      <c r="D3806" s="40"/>
      <c r="E3806" s="41"/>
      <c r="F3806" s="41"/>
      <c r="G3806" s="40"/>
      <c r="H3806" s="40"/>
      <c r="I3806" s="40"/>
      <c r="J3806" s="40"/>
      <c r="K3806" s="40">
        <f t="shared" si="59"/>
        <v>1900</v>
      </c>
    </row>
    <row r="3807" spans="1:11" ht="18" customHeight="1" x14ac:dyDescent="0.25">
      <c r="A3807" s="42"/>
      <c r="B3807" s="42"/>
      <c r="C3807" s="42"/>
      <c r="D3807" s="42"/>
      <c r="E3807" s="43"/>
      <c r="F3807" s="43"/>
      <c r="G3807" s="42"/>
      <c r="H3807" s="42"/>
      <c r="I3807" s="42"/>
      <c r="J3807" s="42"/>
      <c r="K3807" s="42">
        <f t="shared" si="59"/>
        <v>1900</v>
      </c>
    </row>
    <row r="3808" spans="1:11" ht="18" customHeight="1" x14ac:dyDescent="0.25">
      <c r="A3808" s="40"/>
      <c r="B3808" s="40"/>
      <c r="C3808" s="40"/>
      <c r="D3808" s="40"/>
      <c r="E3808" s="41"/>
      <c r="F3808" s="41"/>
      <c r="G3808" s="40"/>
      <c r="H3808" s="40"/>
      <c r="I3808" s="40"/>
      <c r="J3808" s="40"/>
      <c r="K3808" s="40">
        <f t="shared" si="59"/>
        <v>1900</v>
      </c>
    </row>
    <row r="3809" spans="1:11" ht="18" customHeight="1" x14ac:dyDescent="0.25">
      <c r="A3809" s="42"/>
      <c r="B3809" s="42"/>
      <c r="C3809" s="42"/>
      <c r="D3809" s="42"/>
      <c r="E3809" s="43"/>
      <c r="F3809" s="43"/>
      <c r="G3809" s="42"/>
      <c r="H3809" s="42"/>
      <c r="I3809" s="42"/>
      <c r="J3809" s="42"/>
      <c r="K3809" s="42">
        <f t="shared" si="59"/>
        <v>1900</v>
      </c>
    </row>
    <row r="3810" spans="1:11" ht="18" customHeight="1" x14ac:dyDescent="0.25">
      <c r="A3810" s="40"/>
      <c r="B3810" s="40"/>
      <c r="C3810" s="40"/>
      <c r="D3810" s="40"/>
      <c r="E3810" s="41"/>
      <c r="F3810" s="41"/>
      <c r="G3810" s="40"/>
      <c r="H3810" s="40"/>
      <c r="I3810" s="40"/>
      <c r="J3810" s="40"/>
      <c r="K3810" s="40">
        <f t="shared" si="59"/>
        <v>1900</v>
      </c>
    </row>
    <row r="3811" spans="1:11" ht="18" customHeight="1" x14ac:dyDescent="0.25">
      <c r="A3811" s="42"/>
      <c r="B3811" s="42"/>
      <c r="C3811" s="42"/>
      <c r="D3811" s="42"/>
      <c r="E3811" s="43"/>
      <c r="F3811" s="43"/>
      <c r="G3811" s="42"/>
      <c r="H3811" s="42"/>
      <c r="I3811" s="42"/>
      <c r="J3811" s="42"/>
      <c r="K3811" s="42">
        <f t="shared" si="59"/>
        <v>1900</v>
      </c>
    </row>
    <row r="3812" spans="1:11" ht="18" customHeight="1" x14ac:dyDescent="0.25">
      <c r="A3812" s="40"/>
      <c r="B3812" s="40"/>
      <c r="C3812" s="40"/>
      <c r="D3812" s="40"/>
      <c r="E3812" s="41"/>
      <c r="F3812" s="41"/>
      <c r="G3812" s="40"/>
      <c r="H3812" s="40"/>
      <c r="I3812" s="40"/>
      <c r="J3812" s="40"/>
      <c r="K3812" s="40">
        <f t="shared" si="59"/>
        <v>1900</v>
      </c>
    </row>
    <row r="3813" spans="1:11" ht="18" customHeight="1" x14ac:dyDescent="0.25">
      <c r="A3813" s="42"/>
      <c r="B3813" s="42"/>
      <c r="C3813" s="42"/>
      <c r="D3813" s="42"/>
      <c r="E3813" s="43"/>
      <c r="F3813" s="43"/>
      <c r="G3813" s="42"/>
      <c r="H3813" s="42"/>
      <c r="I3813" s="42"/>
      <c r="J3813" s="42"/>
      <c r="K3813" s="42">
        <f t="shared" si="59"/>
        <v>1900</v>
      </c>
    </row>
    <row r="3814" spans="1:11" ht="18" customHeight="1" x14ac:dyDescent="0.25">
      <c r="A3814" s="40"/>
      <c r="B3814" s="40"/>
      <c r="C3814" s="40"/>
      <c r="D3814" s="40"/>
      <c r="E3814" s="41"/>
      <c r="F3814" s="41"/>
      <c r="G3814" s="40"/>
      <c r="H3814" s="40"/>
      <c r="I3814" s="40"/>
      <c r="J3814" s="40"/>
      <c r="K3814" s="40">
        <f t="shared" si="59"/>
        <v>1900</v>
      </c>
    </row>
    <row r="3815" spans="1:11" ht="18" customHeight="1" x14ac:dyDescent="0.25">
      <c r="A3815" s="42"/>
      <c r="B3815" s="42"/>
      <c r="C3815" s="42"/>
      <c r="D3815" s="42"/>
      <c r="E3815" s="43"/>
      <c r="F3815" s="43"/>
      <c r="G3815" s="42"/>
      <c r="H3815" s="42"/>
      <c r="I3815" s="42"/>
      <c r="J3815" s="42"/>
      <c r="K3815" s="42">
        <f t="shared" si="59"/>
        <v>1900</v>
      </c>
    </row>
    <row r="3816" spans="1:11" ht="18" customHeight="1" x14ac:dyDescent="0.25">
      <c r="A3816" s="40"/>
      <c r="B3816" s="40"/>
      <c r="C3816" s="40"/>
      <c r="D3816" s="40"/>
      <c r="E3816" s="41"/>
      <c r="F3816" s="41"/>
      <c r="G3816" s="40"/>
      <c r="H3816" s="40"/>
      <c r="I3816" s="40"/>
      <c r="J3816" s="40"/>
      <c r="K3816" s="40">
        <f t="shared" si="59"/>
        <v>1900</v>
      </c>
    </row>
    <row r="3817" spans="1:11" ht="18" customHeight="1" x14ac:dyDescent="0.25">
      <c r="A3817" s="42"/>
      <c r="B3817" s="42"/>
      <c r="C3817" s="42"/>
      <c r="D3817" s="42"/>
      <c r="E3817" s="43"/>
      <c r="F3817" s="43"/>
      <c r="G3817" s="42"/>
      <c r="H3817" s="42"/>
      <c r="I3817" s="42"/>
      <c r="J3817" s="42"/>
      <c r="K3817" s="42">
        <f t="shared" si="59"/>
        <v>1900</v>
      </c>
    </row>
    <row r="3818" spans="1:11" ht="18" customHeight="1" x14ac:dyDescent="0.25">
      <c r="A3818" s="40"/>
      <c r="B3818" s="40"/>
      <c r="C3818" s="40"/>
      <c r="D3818" s="40"/>
      <c r="E3818" s="41"/>
      <c r="F3818" s="41"/>
      <c r="G3818" s="40"/>
      <c r="H3818" s="40"/>
      <c r="I3818" s="40"/>
      <c r="J3818" s="40"/>
      <c r="K3818" s="40">
        <f t="shared" si="59"/>
        <v>1900</v>
      </c>
    </row>
    <row r="3819" spans="1:11" ht="18" customHeight="1" x14ac:dyDescent="0.25">
      <c r="A3819" s="42"/>
      <c r="B3819" s="42"/>
      <c r="C3819" s="42"/>
      <c r="D3819" s="42"/>
      <c r="E3819" s="43"/>
      <c r="F3819" s="43"/>
      <c r="G3819" s="42"/>
      <c r="H3819" s="42"/>
      <c r="I3819" s="42"/>
      <c r="J3819" s="42"/>
      <c r="K3819" s="42">
        <f t="shared" si="59"/>
        <v>1900</v>
      </c>
    </row>
    <row r="3820" spans="1:11" ht="18" customHeight="1" x14ac:dyDescent="0.25">
      <c r="A3820" s="40"/>
      <c r="B3820" s="40"/>
      <c r="C3820" s="40"/>
      <c r="D3820" s="40"/>
      <c r="E3820" s="41"/>
      <c r="F3820" s="41"/>
      <c r="G3820" s="40"/>
      <c r="H3820" s="40"/>
      <c r="I3820" s="40"/>
      <c r="J3820" s="40"/>
      <c r="K3820" s="40">
        <f t="shared" si="59"/>
        <v>1900</v>
      </c>
    </row>
    <row r="3821" spans="1:11" ht="18" customHeight="1" x14ac:dyDescent="0.25">
      <c r="A3821" s="42"/>
      <c r="B3821" s="42"/>
      <c r="C3821" s="42"/>
      <c r="D3821" s="42"/>
      <c r="E3821" s="43"/>
      <c r="F3821" s="43"/>
      <c r="G3821" s="42"/>
      <c r="H3821" s="42"/>
      <c r="I3821" s="42"/>
      <c r="J3821" s="42"/>
      <c r="K3821" s="42">
        <f t="shared" si="59"/>
        <v>1900</v>
      </c>
    </row>
    <row r="3822" spans="1:11" ht="18" customHeight="1" x14ac:dyDescent="0.25">
      <c r="A3822" s="40"/>
      <c r="B3822" s="40"/>
      <c r="C3822" s="40"/>
      <c r="D3822" s="40"/>
      <c r="E3822" s="41"/>
      <c r="F3822" s="41"/>
      <c r="G3822" s="40"/>
      <c r="H3822" s="40"/>
      <c r="I3822" s="40"/>
      <c r="J3822" s="40"/>
      <c r="K3822" s="40">
        <f t="shared" si="59"/>
        <v>1900</v>
      </c>
    </row>
    <row r="3823" spans="1:11" ht="18" customHeight="1" x14ac:dyDescent="0.25">
      <c r="A3823" s="42"/>
      <c r="B3823" s="42"/>
      <c r="C3823" s="42"/>
      <c r="D3823" s="42"/>
      <c r="E3823" s="43"/>
      <c r="F3823" s="43"/>
      <c r="G3823" s="42"/>
      <c r="H3823" s="42"/>
      <c r="I3823" s="42"/>
      <c r="J3823" s="42"/>
      <c r="K3823" s="42">
        <f t="shared" si="59"/>
        <v>1900</v>
      </c>
    </row>
    <row r="3824" spans="1:11" ht="18" customHeight="1" x14ac:dyDescent="0.25">
      <c r="A3824" s="40"/>
      <c r="B3824" s="40"/>
      <c r="C3824" s="40"/>
      <c r="D3824" s="40"/>
      <c r="E3824" s="41"/>
      <c r="F3824" s="41"/>
      <c r="G3824" s="40"/>
      <c r="H3824" s="40"/>
      <c r="I3824" s="40"/>
      <c r="J3824" s="40"/>
      <c r="K3824" s="40">
        <f t="shared" si="59"/>
        <v>1900</v>
      </c>
    </row>
    <row r="3825" spans="1:11" ht="18" customHeight="1" x14ac:dyDescent="0.25">
      <c r="A3825" s="42"/>
      <c r="B3825" s="42"/>
      <c r="C3825" s="42"/>
      <c r="D3825" s="42"/>
      <c r="E3825" s="43"/>
      <c r="F3825" s="43"/>
      <c r="G3825" s="42"/>
      <c r="H3825" s="42"/>
      <c r="I3825" s="42"/>
      <c r="J3825" s="42"/>
      <c r="K3825" s="42">
        <f t="shared" si="59"/>
        <v>1900</v>
      </c>
    </row>
    <row r="3826" spans="1:11" ht="18" customHeight="1" x14ac:dyDescent="0.25">
      <c r="A3826" s="40"/>
      <c r="B3826" s="40"/>
      <c r="C3826" s="40"/>
      <c r="D3826" s="40"/>
      <c r="E3826" s="41"/>
      <c r="F3826" s="41"/>
      <c r="G3826" s="40"/>
      <c r="H3826" s="40"/>
      <c r="I3826" s="40"/>
      <c r="J3826" s="40"/>
      <c r="K3826" s="40">
        <f t="shared" si="59"/>
        <v>1900</v>
      </c>
    </row>
    <row r="3827" spans="1:11" ht="18" customHeight="1" x14ac:dyDescent="0.25">
      <c r="A3827" s="42"/>
      <c r="B3827" s="42"/>
      <c r="C3827" s="42"/>
      <c r="D3827" s="42"/>
      <c r="E3827" s="43"/>
      <c r="F3827" s="43"/>
      <c r="G3827" s="42"/>
      <c r="H3827" s="42"/>
      <c r="I3827" s="42"/>
      <c r="J3827" s="42"/>
      <c r="K3827" s="42">
        <f t="shared" si="59"/>
        <v>1900</v>
      </c>
    </row>
    <row r="3828" spans="1:11" ht="18" customHeight="1" x14ac:dyDescent="0.25">
      <c r="A3828" s="40"/>
      <c r="B3828" s="40"/>
      <c r="C3828" s="40"/>
      <c r="D3828" s="40"/>
      <c r="E3828" s="41"/>
      <c r="F3828" s="41"/>
      <c r="G3828" s="40"/>
      <c r="H3828" s="40"/>
      <c r="I3828" s="40"/>
      <c r="J3828" s="40"/>
      <c r="K3828" s="40">
        <f t="shared" si="59"/>
        <v>1900</v>
      </c>
    </row>
    <row r="3829" spans="1:11" ht="18" customHeight="1" x14ac:dyDescent="0.25">
      <c r="A3829" s="42"/>
      <c r="B3829" s="42"/>
      <c r="C3829" s="42"/>
      <c r="D3829" s="42"/>
      <c r="E3829" s="43"/>
      <c r="F3829" s="43"/>
      <c r="G3829" s="42"/>
      <c r="H3829" s="42"/>
      <c r="I3829" s="42"/>
      <c r="J3829" s="42"/>
      <c r="K3829" s="42">
        <f t="shared" si="59"/>
        <v>1900</v>
      </c>
    </row>
    <row r="3830" spans="1:11" ht="18" customHeight="1" x14ac:dyDescent="0.25">
      <c r="A3830" s="40"/>
      <c r="B3830" s="40"/>
      <c r="C3830" s="40"/>
      <c r="D3830" s="40"/>
      <c r="E3830" s="41"/>
      <c r="F3830" s="41"/>
      <c r="G3830" s="40"/>
      <c r="H3830" s="40"/>
      <c r="I3830" s="40"/>
      <c r="J3830" s="40"/>
      <c r="K3830" s="40">
        <f t="shared" si="59"/>
        <v>1900</v>
      </c>
    </row>
    <row r="3831" spans="1:11" ht="18" customHeight="1" x14ac:dyDescent="0.25">
      <c r="A3831" s="42"/>
      <c r="B3831" s="42"/>
      <c r="C3831" s="42"/>
      <c r="D3831" s="42"/>
      <c r="E3831" s="43"/>
      <c r="F3831" s="43"/>
      <c r="G3831" s="42"/>
      <c r="H3831" s="42"/>
      <c r="I3831" s="42"/>
      <c r="J3831" s="42"/>
      <c r="K3831" s="42">
        <f t="shared" si="59"/>
        <v>1900</v>
      </c>
    </row>
    <row r="3832" spans="1:11" ht="18" customHeight="1" x14ac:dyDescent="0.25">
      <c r="A3832" s="40"/>
      <c r="B3832" s="40"/>
      <c r="C3832" s="40"/>
      <c r="D3832" s="40"/>
      <c r="E3832" s="41"/>
      <c r="F3832" s="41"/>
      <c r="G3832" s="40"/>
      <c r="H3832" s="40"/>
      <c r="I3832" s="40"/>
      <c r="J3832" s="40"/>
      <c r="K3832" s="40">
        <f t="shared" si="59"/>
        <v>1900</v>
      </c>
    </row>
    <row r="3833" spans="1:11" ht="18" customHeight="1" x14ac:dyDescent="0.25">
      <c r="A3833" s="42"/>
      <c r="B3833" s="42"/>
      <c r="C3833" s="42"/>
      <c r="D3833" s="42"/>
      <c r="E3833" s="43"/>
      <c r="F3833" s="43"/>
      <c r="G3833" s="42"/>
      <c r="H3833" s="42"/>
      <c r="I3833" s="42"/>
      <c r="J3833" s="42"/>
      <c r="K3833" s="42">
        <f t="shared" si="59"/>
        <v>1900</v>
      </c>
    </row>
    <row r="3834" spans="1:11" ht="18" customHeight="1" x14ac:dyDescent="0.25">
      <c r="A3834" s="40"/>
      <c r="B3834" s="40"/>
      <c r="C3834" s="40"/>
      <c r="D3834" s="40"/>
      <c r="E3834" s="41"/>
      <c r="F3834" s="41"/>
      <c r="G3834" s="40"/>
      <c r="H3834" s="40"/>
      <c r="I3834" s="40"/>
      <c r="J3834" s="40"/>
      <c r="K3834" s="40">
        <f t="shared" si="59"/>
        <v>1900</v>
      </c>
    </row>
    <row r="3835" spans="1:11" ht="18" customHeight="1" x14ac:dyDescent="0.25">
      <c r="A3835" s="42"/>
      <c r="B3835" s="42"/>
      <c r="C3835" s="42"/>
      <c r="D3835" s="42"/>
      <c r="E3835" s="43"/>
      <c r="F3835" s="43"/>
      <c r="G3835" s="42"/>
      <c r="H3835" s="42"/>
      <c r="I3835" s="42"/>
      <c r="J3835" s="42"/>
      <c r="K3835" s="42">
        <f t="shared" si="59"/>
        <v>1900</v>
      </c>
    </row>
    <row r="3836" spans="1:11" ht="18" customHeight="1" x14ac:dyDescent="0.25">
      <c r="A3836" s="40"/>
      <c r="B3836" s="40"/>
      <c r="C3836" s="40"/>
      <c r="D3836" s="40"/>
      <c r="E3836" s="41"/>
      <c r="F3836" s="41"/>
      <c r="G3836" s="40"/>
      <c r="H3836" s="40"/>
      <c r="I3836" s="40"/>
      <c r="J3836" s="40"/>
      <c r="K3836" s="40">
        <f t="shared" si="59"/>
        <v>1900</v>
      </c>
    </row>
    <row r="3837" spans="1:11" ht="18" customHeight="1" x14ac:dyDescent="0.25">
      <c r="A3837" s="42"/>
      <c r="B3837" s="42"/>
      <c r="C3837" s="42"/>
      <c r="D3837" s="42"/>
      <c r="E3837" s="43"/>
      <c r="F3837" s="43"/>
      <c r="G3837" s="42"/>
      <c r="H3837" s="42"/>
      <c r="I3837" s="42"/>
      <c r="J3837" s="42"/>
      <c r="K3837" s="42">
        <f t="shared" si="59"/>
        <v>1900</v>
      </c>
    </row>
    <row r="3838" spans="1:11" ht="18" customHeight="1" x14ac:dyDescent="0.25">
      <c r="A3838" s="40"/>
      <c r="B3838" s="40"/>
      <c r="C3838" s="40"/>
      <c r="D3838" s="40"/>
      <c r="E3838" s="41"/>
      <c r="F3838" s="41"/>
      <c r="G3838" s="40"/>
      <c r="H3838" s="40"/>
      <c r="I3838" s="40"/>
      <c r="J3838" s="40"/>
      <c r="K3838" s="40">
        <f t="shared" si="59"/>
        <v>1900</v>
      </c>
    </row>
    <row r="3839" spans="1:11" ht="18" customHeight="1" x14ac:dyDescent="0.25">
      <c r="A3839" s="42"/>
      <c r="B3839" s="42"/>
      <c r="C3839" s="42"/>
      <c r="D3839" s="42"/>
      <c r="E3839" s="43"/>
      <c r="F3839" s="43"/>
      <c r="G3839" s="42"/>
      <c r="H3839" s="42"/>
      <c r="I3839" s="42"/>
      <c r="J3839" s="42"/>
      <c r="K3839" s="42">
        <f t="shared" si="59"/>
        <v>1900</v>
      </c>
    </row>
    <row r="3840" spans="1:11" ht="18" customHeight="1" x14ac:dyDescent="0.25">
      <c r="A3840" s="40"/>
      <c r="B3840" s="40"/>
      <c r="C3840" s="40"/>
      <c r="D3840" s="40"/>
      <c r="E3840" s="41"/>
      <c r="F3840" s="41"/>
      <c r="G3840" s="40"/>
      <c r="H3840" s="40"/>
      <c r="I3840" s="40"/>
      <c r="J3840" s="40"/>
      <c r="K3840" s="40">
        <f t="shared" si="59"/>
        <v>1900</v>
      </c>
    </row>
    <row r="3841" spans="1:11" ht="18" customHeight="1" x14ac:dyDescent="0.25">
      <c r="A3841" s="42"/>
      <c r="B3841" s="42"/>
      <c r="C3841" s="42"/>
      <c r="D3841" s="42"/>
      <c r="E3841" s="43"/>
      <c r="F3841" s="43"/>
      <c r="G3841" s="42"/>
      <c r="H3841" s="42"/>
      <c r="I3841" s="42"/>
      <c r="J3841" s="42"/>
      <c r="K3841" s="42">
        <f t="shared" si="59"/>
        <v>1900</v>
      </c>
    </row>
    <row r="3842" spans="1:11" ht="18" customHeight="1" x14ac:dyDescent="0.25">
      <c r="A3842" s="40"/>
      <c r="B3842" s="40"/>
      <c r="C3842" s="40"/>
      <c r="D3842" s="40"/>
      <c r="E3842" s="41"/>
      <c r="F3842" s="41"/>
      <c r="G3842" s="40"/>
      <c r="H3842" s="40"/>
      <c r="I3842" s="40"/>
      <c r="J3842" s="40"/>
      <c r="K3842" s="40">
        <f t="shared" si="59"/>
        <v>1900</v>
      </c>
    </row>
    <row r="3843" spans="1:11" ht="18" customHeight="1" x14ac:dyDescent="0.25">
      <c r="A3843" s="42"/>
      <c r="B3843" s="42"/>
      <c r="C3843" s="42"/>
      <c r="D3843" s="42"/>
      <c r="E3843" s="43"/>
      <c r="F3843" s="43"/>
      <c r="G3843" s="42"/>
      <c r="H3843" s="42"/>
      <c r="I3843" s="42"/>
      <c r="J3843" s="42"/>
      <c r="K3843" s="42">
        <f t="shared" si="59"/>
        <v>1900</v>
      </c>
    </row>
    <row r="3844" spans="1:11" ht="18" customHeight="1" x14ac:dyDescent="0.25">
      <c r="A3844" s="40"/>
      <c r="B3844" s="40"/>
      <c r="C3844" s="40"/>
      <c r="D3844" s="40"/>
      <c r="E3844" s="41"/>
      <c r="F3844" s="41"/>
      <c r="G3844" s="40"/>
      <c r="H3844" s="40"/>
      <c r="I3844" s="40"/>
      <c r="J3844" s="40"/>
      <c r="K3844" s="40">
        <f t="shared" ref="K3844:K3907" si="60">IFERROR(YEAR(D3844),"")</f>
        <v>1900</v>
      </c>
    </row>
    <row r="3845" spans="1:11" ht="18" customHeight="1" x14ac:dyDescent="0.25">
      <c r="A3845" s="42"/>
      <c r="B3845" s="42"/>
      <c r="C3845" s="42"/>
      <c r="D3845" s="42"/>
      <c r="E3845" s="43"/>
      <c r="F3845" s="43"/>
      <c r="G3845" s="42"/>
      <c r="H3845" s="42"/>
      <c r="I3845" s="42"/>
      <c r="J3845" s="42"/>
      <c r="K3845" s="42">
        <f t="shared" si="60"/>
        <v>1900</v>
      </c>
    </row>
    <row r="3846" spans="1:11" ht="18" customHeight="1" x14ac:dyDescent="0.25">
      <c r="A3846" s="40"/>
      <c r="B3846" s="40"/>
      <c r="C3846" s="40"/>
      <c r="D3846" s="40"/>
      <c r="E3846" s="41"/>
      <c r="F3846" s="41"/>
      <c r="G3846" s="40"/>
      <c r="H3846" s="40"/>
      <c r="I3846" s="40"/>
      <c r="J3846" s="40"/>
      <c r="K3846" s="40">
        <f t="shared" si="60"/>
        <v>1900</v>
      </c>
    </row>
    <row r="3847" spans="1:11" ht="18" customHeight="1" x14ac:dyDescent="0.25">
      <c r="A3847" s="42"/>
      <c r="B3847" s="42"/>
      <c r="C3847" s="42"/>
      <c r="D3847" s="42"/>
      <c r="E3847" s="43"/>
      <c r="F3847" s="43"/>
      <c r="G3847" s="42"/>
      <c r="H3847" s="42"/>
      <c r="I3847" s="42"/>
      <c r="J3847" s="42"/>
      <c r="K3847" s="42">
        <f t="shared" si="60"/>
        <v>1900</v>
      </c>
    </row>
    <row r="3848" spans="1:11" ht="18" customHeight="1" x14ac:dyDescent="0.25">
      <c r="A3848" s="40"/>
      <c r="B3848" s="40"/>
      <c r="C3848" s="40"/>
      <c r="D3848" s="40"/>
      <c r="E3848" s="41"/>
      <c r="F3848" s="41"/>
      <c r="G3848" s="40"/>
      <c r="H3848" s="40"/>
      <c r="I3848" s="40"/>
      <c r="J3848" s="40"/>
      <c r="K3848" s="40">
        <f t="shared" si="60"/>
        <v>1900</v>
      </c>
    </row>
    <row r="3849" spans="1:11" ht="18" customHeight="1" x14ac:dyDescent="0.25">
      <c r="A3849" s="42"/>
      <c r="B3849" s="42"/>
      <c r="C3849" s="42"/>
      <c r="D3849" s="42"/>
      <c r="E3849" s="43"/>
      <c r="F3849" s="43"/>
      <c r="G3849" s="42"/>
      <c r="H3849" s="42"/>
      <c r="I3849" s="42"/>
      <c r="J3849" s="42"/>
      <c r="K3849" s="42">
        <f t="shared" si="60"/>
        <v>1900</v>
      </c>
    </row>
    <row r="3850" spans="1:11" ht="18" customHeight="1" x14ac:dyDescent="0.25">
      <c r="A3850" s="40"/>
      <c r="B3850" s="40"/>
      <c r="C3850" s="40"/>
      <c r="D3850" s="40"/>
      <c r="E3850" s="41"/>
      <c r="F3850" s="41"/>
      <c r="G3850" s="40"/>
      <c r="H3850" s="40"/>
      <c r="I3850" s="40"/>
      <c r="J3850" s="40"/>
      <c r="K3850" s="40">
        <f t="shared" si="60"/>
        <v>1900</v>
      </c>
    </row>
    <row r="3851" spans="1:11" ht="18" customHeight="1" x14ac:dyDescent="0.25">
      <c r="A3851" s="42"/>
      <c r="B3851" s="42"/>
      <c r="C3851" s="42"/>
      <c r="D3851" s="42"/>
      <c r="E3851" s="43"/>
      <c r="F3851" s="43"/>
      <c r="G3851" s="42"/>
      <c r="H3851" s="42"/>
      <c r="I3851" s="42"/>
      <c r="J3851" s="42"/>
      <c r="K3851" s="42">
        <f t="shared" si="60"/>
        <v>1900</v>
      </c>
    </row>
    <row r="3852" spans="1:11" ht="18" customHeight="1" x14ac:dyDescent="0.25">
      <c r="A3852" s="40"/>
      <c r="B3852" s="40"/>
      <c r="C3852" s="40"/>
      <c r="D3852" s="40"/>
      <c r="E3852" s="41"/>
      <c r="F3852" s="41"/>
      <c r="G3852" s="40"/>
      <c r="H3852" s="40"/>
      <c r="I3852" s="40"/>
      <c r="J3852" s="40"/>
      <c r="K3852" s="40">
        <f t="shared" si="60"/>
        <v>1900</v>
      </c>
    </row>
    <row r="3853" spans="1:11" ht="18" customHeight="1" x14ac:dyDescent="0.25">
      <c r="A3853" s="42"/>
      <c r="B3853" s="42"/>
      <c r="C3853" s="42"/>
      <c r="D3853" s="42"/>
      <c r="E3853" s="43"/>
      <c r="F3853" s="43"/>
      <c r="G3853" s="42"/>
      <c r="H3853" s="42"/>
      <c r="I3853" s="42"/>
      <c r="J3853" s="42"/>
      <c r="K3853" s="42">
        <f t="shared" si="60"/>
        <v>1900</v>
      </c>
    </row>
    <row r="3854" spans="1:11" ht="18" customHeight="1" x14ac:dyDescent="0.25">
      <c r="A3854" s="40"/>
      <c r="B3854" s="40"/>
      <c r="C3854" s="40"/>
      <c r="D3854" s="40"/>
      <c r="E3854" s="41"/>
      <c r="F3854" s="41"/>
      <c r="G3854" s="40"/>
      <c r="H3854" s="40"/>
      <c r="I3854" s="40"/>
      <c r="J3854" s="40"/>
      <c r="K3854" s="40">
        <f t="shared" si="60"/>
        <v>1900</v>
      </c>
    </row>
    <row r="3855" spans="1:11" ht="18" customHeight="1" x14ac:dyDescent="0.25">
      <c r="A3855" s="42"/>
      <c r="B3855" s="42"/>
      <c r="C3855" s="42"/>
      <c r="D3855" s="42"/>
      <c r="E3855" s="43"/>
      <c r="F3855" s="43"/>
      <c r="G3855" s="42"/>
      <c r="H3855" s="42"/>
      <c r="I3855" s="42"/>
      <c r="J3855" s="42"/>
      <c r="K3855" s="42">
        <f t="shared" si="60"/>
        <v>1900</v>
      </c>
    </row>
    <row r="3856" spans="1:11" ht="18" customHeight="1" x14ac:dyDescent="0.25">
      <c r="A3856" s="40"/>
      <c r="B3856" s="40"/>
      <c r="C3856" s="40"/>
      <c r="D3856" s="40"/>
      <c r="E3856" s="41"/>
      <c r="F3856" s="41"/>
      <c r="G3856" s="40"/>
      <c r="H3856" s="40"/>
      <c r="I3856" s="40"/>
      <c r="J3856" s="40"/>
      <c r="K3856" s="40">
        <f t="shared" si="60"/>
        <v>1900</v>
      </c>
    </row>
    <row r="3857" spans="1:11" ht="18" customHeight="1" x14ac:dyDescent="0.25">
      <c r="A3857" s="42"/>
      <c r="B3857" s="42"/>
      <c r="C3857" s="42"/>
      <c r="D3857" s="42"/>
      <c r="E3857" s="43"/>
      <c r="F3857" s="43"/>
      <c r="G3857" s="42"/>
      <c r="H3857" s="42"/>
      <c r="I3857" s="42"/>
      <c r="J3857" s="42"/>
      <c r="K3857" s="42">
        <f t="shared" si="60"/>
        <v>1900</v>
      </c>
    </row>
    <row r="3858" spans="1:11" ht="18" customHeight="1" x14ac:dyDescent="0.25">
      <c r="A3858" s="40"/>
      <c r="B3858" s="40"/>
      <c r="C3858" s="40"/>
      <c r="D3858" s="40"/>
      <c r="E3858" s="41"/>
      <c r="F3858" s="41"/>
      <c r="G3858" s="40"/>
      <c r="H3858" s="40"/>
      <c r="I3858" s="40"/>
      <c r="J3858" s="40"/>
      <c r="K3858" s="40">
        <f t="shared" si="60"/>
        <v>1900</v>
      </c>
    </row>
    <row r="3859" spans="1:11" ht="18" customHeight="1" x14ac:dyDescent="0.25">
      <c r="A3859" s="42"/>
      <c r="B3859" s="42"/>
      <c r="C3859" s="42"/>
      <c r="D3859" s="42"/>
      <c r="E3859" s="43"/>
      <c r="F3859" s="43"/>
      <c r="G3859" s="42"/>
      <c r="H3859" s="42"/>
      <c r="I3859" s="42"/>
      <c r="J3859" s="42"/>
      <c r="K3859" s="42">
        <f t="shared" si="60"/>
        <v>1900</v>
      </c>
    </row>
    <row r="3860" spans="1:11" ht="18" customHeight="1" x14ac:dyDescent="0.25">
      <c r="A3860" s="40"/>
      <c r="B3860" s="40"/>
      <c r="C3860" s="40"/>
      <c r="D3860" s="40"/>
      <c r="E3860" s="41"/>
      <c r="F3860" s="41"/>
      <c r="G3860" s="40"/>
      <c r="H3860" s="40"/>
      <c r="I3860" s="40"/>
      <c r="J3860" s="40"/>
      <c r="K3860" s="40">
        <f t="shared" si="60"/>
        <v>1900</v>
      </c>
    </row>
    <row r="3861" spans="1:11" ht="18" customHeight="1" x14ac:dyDescent="0.25">
      <c r="A3861" s="42"/>
      <c r="B3861" s="42"/>
      <c r="C3861" s="42"/>
      <c r="D3861" s="42"/>
      <c r="E3861" s="43"/>
      <c r="F3861" s="43"/>
      <c r="G3861" s="42"/>
      <c r="H3861" s="42"/>
      <c r="I3861" s="42"/>
      <c r="J3861" s="42"/>
      <c r="K3861" s="42">
        <f t="shared" si="60"/>
        <v>1900</v>
      </c>
    </row>
    <row r="3862" spans="1:11" ht="18" customHeight="1" x14ac:dyDescent="0.25">
      <c r="A3862" s="40"/>
      <c r="B3862" s="40"/>
      <c r="C3862" s="40"/>
      <c r="D3862" s="40"/>
      <c r="E3862" s="41"/>
      <c r="F3862" s="41"/>
      <c r="G3862" s="40"/>
      <c r="H3862" s="40"/>
      <c r="I3862" s="40"/>
      <c r="J3862" s="40"/>
      <c r="K3862" s="40">
        <f t="shared" si="60"/>
        <v>1900</v>
      </c>
    </row>
    <row r="3863" spans="1:11" ht="18" customHeight="1" x14ac:dyDescent="0.25">
      <c r="A3863" s="42"/>
      <c r="B3863" s="42"/>
      <c r="C3863" s="42"/>
      <c r="D3863" s="42"/>
      <c r="E3863" s="43"/>
      <c r="F3863" s="43"/>
      <c r="G3863" s="42"/>
      <c r="H3863" s="42"/>
      <c r="I3863" s="42"/>
      <c r="J3863" s="42"/>
      <c r="K3863" s="42">
        <f t="shared" si="60"/>
        <v>1900</v>
      </c>
    </row>
    <row r="3864" spans="1:11" ht="18" customHeight="1" x14ac:dyDescent="0.25">
      <c r="A3864" s="40"/>
      <c r="B3864" s="40"/>
      <c r="C3864" s="40"/>
      <c r="D3864" s="40"/>
      <c r="E3864" s="41"/>
      <c r="F3864" s="41"/>
      <c r="G3864" s="40"/>
      <c r="H3864" s="40"/>
      <c r="I3864" s="40"/>
      <c r="J3864" s="40"/>
      <c r="K3864" s="40">
        <f t="shared" si="60"/>
        <v>1900</v>
      </c>
    </row>
    <row r="3865" spans="1:11" ht="18" customHeight="1" x14ac:dyDescent="0.25">
      <c r="A3865" s="42"/>
      <c r="B3865" s="42"/>
      <c r="C3865" s="42"/>
      <c r="D3865" s="42"/>
      <c r="E3865" s="43"/>
      <c r="F3865" s="43"/>
      <c r="G3865" s="42"/>
      <c r="H3865" s="42"/>
      <c r="I3865" s="42"/>
      <c r="J3865" s="42"/>
      <c r="K3865" s="42">
        <f t="shared" si="60"/>
        <v>1900</v>
      </c>
    </row>
    <row r="3866" spans="1:11" ht="18" customHeight="1" x14ac:dyDescent="0.25">
      <c r="A3866" s="40"/>
      <c r="B3866" s="40"/>
      <c r="C3866" s="40"/>
      <c r="D3866" s="40"/>
      <c r="E3866" s="41"/>
      <c r="F3866" s="41"/>
      <c r="G3866" s="40"/>
      <c r="H3866" s="40"/>
      <c r="I3866" s="40"/>
      <c r="J3866" s="40"/>
      <c r="K3866" s="40">
        <f t="shared" si="60"/>
        <v>1900</v>
      </c>
    </row>
    <row r="3867" spans="1:11" ht="18" customHeight="1" x14ac:dyDescent="0.25">
      <c r="A3867" s="42"/>
      <c r="B3867" s="42"/>
      <c r="C3867" s="42"/>
      <c r="D3867" s="42"/>
      <c r="E3867" s="43"/>
      <c r="F3867" s="43"/>
      <c r="G3867" s="42"/>
      <c r="H3867" s="42"/>
      <c r="I3867" s="42"/>
      <c r="J3867" s="42"/>
      <c r="K3867" s="42">
        <f t="shared" si="60"/>
        <v>1900</v>
      </c>
    </row>
    <row r="3868" spans="1:11" ht="18" customHeight="1" x14ac:dyDescent="0.25">
      <c r="A3868" s="40"/>
      <c r="B3868" s="40"/>
      <c r="C3868" s="40"/>
      <c r="D3868" s="40"/>
      <c r="E3868" s="41"/>
      <c r="F3868" s="41"/>
      <c r="G3868" s="40"/>
      <c r="H3868" s="40"/>
      <c r="I3868" s="40"/>
      <c r="J3868" s="40"/>
      <c r="K3868" s="40">
        <f t="shared" si="60"/>
        <v>1900</v>
      </c>
    </row>
    <row r="3869" spans="1:11" ht="18" customHeight="1" x14ac:dyDescent="0.25">
      <c r="A3869" s="42"/>
      <c r="B3869" s="42"/>
      <c r="C3869" s="42"/>
      <c r="D3869" s="42"/>
      <c r="E3869" s="43"/>
      <c r="F3869" s="43"/>
      <c r="G3869" s="42"/>
      <c r="H3869" s="42"/>
      <c r="I3869" s="42"/>
      <c r="J3869" s="42"/>
      <c r="K3869" s="42">
        <f t="shared" si="60"/>
        <v>1900</v>
      </c>
    </row>
    <row r="3870" spans="1:11" ht="18" customHeight="1" x14ac:dyDescent="0.25">
      <c r="A3870" s="40"/>
      <c r="B3870" s="40"/>
      <c r="C3870" s="40"/>
      <c r="D3870" s="40"/>
      <c r="E3870" s="41"/>
      <c r="F3870" s="41"/>
      <c r="G3870" s="40"/>
      <c r="H3870" s="40"/>
      <c r="I3870" s="40"/>
      <c r="J3870" s="40"/>
      <c r="K3870" s="40">
        <f t="shared" si="60"/>
        <v>1900</v>
      </c>
    </row>
    <row r="3871" spans="1:11" ht="18" customHeight="1" x14ac:dyDescent="0.25">
      <c r="A3871" s="42"/>
      <c r="B3871" s="42"/>
      <c r="C3871" s="42"/>
      <c r="D3871" s="42"/>
      <c r="E3871" s="43"/>
      <c r="F3871" s="43"/>
      <c r="G3871" s="42"/>
      <c r="H3871" s="42"/>
      <c r="I3871" s="42"/>
      <c r="J3871" s="42"/>
      <c r="K3871" s="42">
        <f t="shared" si="60"/>
        <v>1900</v>
      </c>
    </row>
    <row r="3872" spans="1:11" ht="18" customHeight="1" x14ac:dyDescent="0.25">
      <c r="A3872" s="40"/>
      <c r="B3872" s="40"/>
      <c r="C3872" s="40"/>
      <c r="D3872" s="40"/>
      <c r="E3872" s="41"/>
      <c r="F3872" s="41"/>
      <c r="G3872" s="40"/>
      <c r="H3872" s="40"/>
      <c r="I3872" s="40"/>
      <c r="J3872" s="40"/>
      <c r="K3872" s="40">
        <f t="shared" si="60"/>
        <v>1900</v>
      </c>
    </row>
    <row r="3873" spans="1:11" ht="18" customHeight="1" x14ac:dyDescent="0.25">
      <c r="A3873" s="42"/>
      <c r="B3873" s="42"/>
      <c r="C3873" s="42"/>
      <c r="D3873" s="42"/>
      <c r="E3873" s="43"/>
      <c r="F3873" s="43"/>
      <c r="G3873" s="42"/>
      <c r="H3873" s="42"/>
      <c r="I3873" s="42"/>
      <c r="J3873" s="42"/>
      <c r="K3873" s="42">
        <f t="shared" si="60"/>
        <v>1900</v>
      </c>
    </row>
    <row r="3874" spans="1:11" ht="18" customHeight="1" x14ac:dyDescent="0.25">
      <c r="A3874" s="40"/>
      <c r="B3874" s="40"/>
      <c r="C3874" s="40"/>
      <c r="D3874" s="40"/>
      <c r="E3874" s="41"/>
      <c r="F3874" s="41"/>
      <c r="G3874" s="40"/>
      <c r="H3874" s="40"/>
      <c r="I3874" s="40"/>
      <c r="J3874" s="40"/>
      <c r="K3874" s="40">
        <f t="shared" si="60"/>
        <v>1900</v>
      </c>
    </row>
    <row r="3875" spans="1:11" ht="18" customHeight="1" x14ac:dyDescent="0.25">
      <c r="A3875" s="42"/>
      <c r="B3875" s="42"/>
      <c r="C3875" s="42"/>
      <c r="D3875" s="42"/>
      <c r="E3875" s="43"/>
      <c r="F3875" s="43"/>
      <c r="G3875" s="42"/>
      <c r="H3875" s="42"/>
      <c r="I3875" s="42"/>
      <c r="J3875" s="42"/>
      <c r="K3875" s="42">
        <f t="shared" si="60"/>
        <v>1900</v>
      </c>
    </row>
    <row r="3876" spans="1:11" ht="18" customHeight="1" x14ac:dyDescent="0.25">
      <c r="A3876" s="40"/>
      <c r="B3876" s="40"/>
      <c r="C3876" s="40"/>
      <c r="D3876" s="40"/>
      <c r="E3876" s="41"/>
      <c r="F3876" s="41"/>
      <c r="G3876" s="40"/>
      <c r="H3876" s="40"/>
      <c r="I3876" s="40"/>
      <c r="J3876" s="40"/>
      <c r="K3876" s="40">
        <f t="shared" si="60"/>
        <v>1900</v>
      </c>
    </row>
    <row r="3877" spans="1:11" ht="18" customHeight="1" x14ac:dyDescent="0.25">
      <c r="A3877" s="42"/>
      <c r="B3877" s="42"/>
      <c r="C3877" s="42"/>
      <c r="D3877" s="42"/>
      <c r="E3877" s="43"/>
      <c r="F3877" s="43"/>
      <c r="G3877" s="42"/>
      <c r="H3877" s="42"/>
      <c r="I3877" s="42"/>
      <c r="J3877" s="42"/>
      <c r="K3877" s="42">
        <f t="shared" si="60"/>
        <v>1900</v>
      </c>
    </row>
    <row r="3878" spans="1:11" ht="18" customHeight="1" x14ac:dyDescent="0.25">
      <c r="A3878" s="40"/>
      <c r="B3878" s="40"/>
      <c r="C3878" s="40"/>
      <c r="D3878" s="40"/>
      <c r="E3878" s="41"/>
      <c r="F3878" s="41"/>
      <c r="G3878" s="40"/>
      <c r="H3878" s="40"/>
      <c r="I3878" s="40"/>
      <c r="J3878" s="40"/>
      <c r="K3878" s="40">
        <f t="shared" si="60"/>
        <v>1900</v>
      </c>
    </row>
    <row r="3879" spans="1:11" ht="18" customHeight="1" x14ac:dyDescent="0.25">
      <c r="A3879" s="42"/>
      <c r="B3879" s="42"/>
      <c r="C3879" s="42"/>
      <c r="D3879" s="42"/>
      <c r="E3879" s="43"/>
      <c r="F3879" s="43"/>
      <c r="G3879" s="42"/>
      <c r="H3879" s="42"/>
      <c r="I3879" s="42"/>
      <c r="J3879" s="42"/>
      <c r="K3879" s="42">
        <f t="shared" si="60"/>
        <v>1900</v>
      </c>
    </row>
    <row r="3880" spans="1:11" ht="18" customHeight="1" x14ac:dyDescent="0.25">
      <c r="A3880" s="40"/>
      <c r="B3880" s="40"/>
      <c r="C3880" s="40"/>
      <c r="D3880" s="40"/>
      <c r="E3880" s="41"/>
      <c r="F3880" s="41"/>
      <c r="G3880" s="40"/>
      <c r="H3880" s="40"/>
      <c r="I3880" s="40"/>
      <c r="J3880" s="40"/>
      <c r="K3880" s="40">
        <f t="shared" si="60"/>
        <v>1900</v>
      </c>
    </row>
    <row r="3881" spans="1:11" ht="18" customHeight="1" x14ac:dyDescent="0.25">
      <c r="A3881" s="42"/>
      <c r="B3881" s="42"/>
      <c r="C3881" s="42"/>
      <c r="D3881" s="42"/>
      <c r="E3881" s="43"/>
      <c r="F3881" s="43"/>
      <c r="G3881" s="42"/>
      <c r="H3881" s="42"/>
      <c r="I3881" s="42"/>
      <c r="J3881" s="42"/>
      <c r="K3881" s="42">
        <f t="shared" si="60"/>
        <v>1900</v>
      </c>
    </row>
    <row r="3882" spans="1:11" ht="18" customHeight="1" x14ac:dyDescent="0.25">
      <c r="A3882" s="40"/>
      <c r="B3882" s="40"/>
      <c r="C3882" s="40"/>
      <c r="D3882" s="40"/>
      <c r="E3882" s="41"/>
      <c r="F3882" s="41"/>
      <c r="G3882" s="40"/>
      <c r="H3882" s="40"/>
      <c r="I3882" s="40"/>
      <c r="J3882" s="40"/>
      <c r="K3882" s="40">
        <f t="shared" si="60"/>
        <v>1900</v>
      </c>
    </row>
    <row r="3883" spans="1:11" ht="18" customHeight="1" x14ac:dyDescent="0.25">
      <c r="A3883" s="42"/>
      <c r="B3883" s="42"/>
      <c r="C3883" s="42"/>
      <c r="D3883" s="42"/>
      <c r="E3883" s="43"/>
      <c r="F3883" s="43"/>
      <c r="G3883" s="42"/>
      <c r="H3883" s="42"/>
      <c r="I3883" s="42"/>
      <c r="J3883" s="42"/>
      <c r="K3883" s="42">
        <f t="shared" si="60"/>
        <v>1900</v>
      </c>
    </row>
    <row r="3884" spans="1:11" ht="18" customHeight="1" x14ac:dyDescent="0.25">
      <c r="A3884" s="40"/>
      <c r="B3884" s="40"/>
      <c r="C3884" s="40"/>
      <c r="D3884" s="40"/>
      <c r="E3884" s="41"/>
      <c r="F3884" s="41"/>
      <c r="G3884" s="40"/>
      <c r="H3884" s="40"/>
      <c r="I3884" s="40"/>
      <c r="J3884" s="40"/>
      <c r="K3884" s="40">
        <f t="shared" si="60"/>
        <v>1900</v>
      </c>
    </row>
    <row r="3885" spans="1:11" ht="18" customHeight="1" x14ac:dyDescent="0.25">
      <c r="A3885" s="42"/>
      <c r="B3885" s="42"/>
      <c r="C3885" s="42"/>
      <c r="D3885" s="42"/>
      <c r="E3885" s="43"/>
      <c r="F3885" s="43"/>
      <c r="G3885" s="42"/>
      <c r="H3885" s="42"/>
      <c r="I3885" s="42"/>
      <c r="J3885" s="42"/>
      <c r="K3885" s="42">
        <f t="shared" si="60"/>
        <v>1900</v>
      </c>
    </row>
    <row r="3886" spans="1:11" ht="18" customHeight="1" x14ac:dyDescent="0.25">
      <c r="A3886" s="40"/>
      <c r="B3886" s="40"/>
      <c r="C3886" s="40"/>
      <c r="D3886" s="40"/>
      <c r="E3886" s="41"/>
      <c r="F3886" s="41"/>
      <c r="G3886" s="40"/>
      <c r="H3886" s="40"/>
      <c r="I3886" s="40"/>
      <c r="J3886" s="40"/>
      <c r="K3886" s="40">
        <f t="shared" si="60"/>
        <v>1900</v>
      </c>
    </row>
    <row r="3887" spans="1:11" ht="18" customHeight="1" x14ac:dyDescent="0.25">
      <c r="A3887" s="42"/>
      <c r="B3887" s="42"/>
      <c r="C3887" s="42"/>
      <c r="D3887" s="42"/>
      <c r="E3887" s="43"/>
      <c r="F3887" s="43"/>
      <c r="G3887" s="42"/>
      <c r="H3887" s="42"/>
      <c r="I3887" s="42"/>
      <c r="J3887" s="42"/>
      <c r="K3887" s="42">
        <f t="shared" si="60"/>
        <v>1900</v>
      </c>
    </row>
    <row r="3888" spans="1:11" ht="18" customHeight="1" x14ac:dyDescent="0.25">
      <c r="A3888" s="40"/>
      <c r="B3888" s="40"/>
      <c r="C3888" s="40"/>
      <c r="D3888" s="40"/>
      <c r="E3888" s="41"/>
      <c r="F3888" s="41"/>
      <c r="G3888" s="40"/>
      <c r="H3888" s="40"/>
      <c r="I3888" s="40"/>
      <c r="J3888" s="40"/>
      <c r="K3888" s="40">
        <f t="shared" si="60"/>
        <v>1900</v>
      </c>
    </row>
    <row r="3889" spans="1:11" ht="18" customHeight="1" x14ac:dyDescent="0.25">
      <c r="A3889" s="42"/>
      <c r="B3889" s="42"/>
      <c r="C3889" s="42"/>
      <c r="D3889" s="42"/>
      <c r="E3889" s="43"/>
      <c r="F3889" s="43"/>
      <c r="G3889" s="42"/>
      <c r="H3889" s="42"/>
      <c r="I3889" s="42"/>
      <c r="J3889" s="42"/>
      <c r="K3889" s="42">
        <f t="shared" si="60"/>
        <v>1900</v>
      </c>
    </row>
    <row r="3890" spans="1:11" ht="18" customHeight="1" x14ac:dyDescent="0.25">
      <c r="A3890" s="40"/>
      <c r="B3890" s="40"/>
      <c r="C3890" s="40"/>
      <c r="D3890" s="40"/>
      <c r="E3890" s="41"/>
      <c r="F3890" s="41"/>
      <c r="G3890" s="40"/>
      <c r="H3890" s="40"/>
      <c r="I3890" s="40"/>
      <c r="J3890" s="40"/>
      <c r="K3890" s="40">
        <f t="shared" si="60"/>
        <v>1900</v>
      </c>
    </row>
    <row r="3891" spans="1:11" ht="18" customHeight="1" x14ac:dyDescent="0.25">
      <c r="A3891" s="42"/>
      <c r="B3891" s="42"/>
      <c r="C3891" s="42"/>
      <c r="D3891" s="42"/>
      <c r="E3891" s="43"/>
      <c r="F3891" s="43"/>
      <c r="G3891" s="42"/>
      <c r="H3891" s="42"/>
      <c r="I3891" s="42"/>
      <c r="J3891" s="42"/>
      <c r="K3891" s="42">
        <f t="shared" si="60"/>
        <v>1900</v>
      </c>
    </row>
    <row r="3892" spans="1:11" ht="18" customHeight="1" x14ac:dyDescent="0.25">
      <c r="A3892" s="40"/>
      <c r="B3892" s="40"/>
      <c r="C3892" s="40"/>
      <c r="D3892" s="40"/>
      <c r="E3892" s="41"/>
      <c r="F3892" s="41"/>
      <c r="G3892" s="40"/>
      <c r="H3892" s="40"/>
      <c r="I3892" s="40"/>
      <c r="J3892" s="40"/>
      <c r="K3892" s="40">
        <f t="shared" si="60"/>
        <v>1900</v>
      </c>
    </row>
    <row r="3893" spans="1:11" ht="18" customHeight="1" x14ac:dyDescent="0.25">
      <c r="A3893" s="42"/>
      <c r="B3893" s="42"/>
      <c r="C3893" s="42"/>
      <c r="D3893" s="42"/>
      <c r="E3893" s="43"/>
      <c r="F3893" s="43"/>
      <c r="G3893" s="42"/>
      <c r="H3893" s="42"/>
      <c r="I3893" s="42"/>
      <c r="J3893" s="42"/>
      <c r="K3893" s="42">
        <f t="shared" si="60"/>
        <v>1900</v>
      </c>
    </row>
    <row r="3894" spans="1:11" ht="18" customHeight="1" x14ac:dyDescent="0.25">
      <c r="A3894" s="40"/>
      <c r="B3894" s="40"/>
      <c r="C3894" s="40"/>
      <c r="D3894" s="40"/>
      <c r="E3894" s="41"/>
      <c r="F3894" s="41"/>
      <c r="G3894" s="40"/>
      <c r="H3894" s="40"/>
      <c r="I3894" s="40"/>
      <c r="J3894" s="40"/>
      <c r="K3894" s="40">
        <f t="shared" si="60"/>
        <v>1900</v>
      </c>
    </row>
    <row r="3895" spans="1:11" ht="18" customHeight="1" x14ac:dyDescent="0.25">
      <c r="A3895" s="42"/>
      <c r="B3895" s="42"/>
      <c r="C3895" s="42"/>
      <c r="D3895" s="42"/>
      <c r="E3895" s="43"/>
      <c r="F3895" s="43"/>
      <c r="G3895" s="42"/>
      <c r="H3895" s="42"/>
      <c r="I3895" s="42"/>
      <c r="J3895" s="42"/>
      <c r="K3895" s="42">
        <f t="shared" si="60"/>
        <v>1900</v>
      </c>
    </row>
    <row r="3896" spans="1:11" ht="18" customHeight="1" x14ac:dyDescent="0.25">
      <c r="A3896" s="40"/>
      <c r="B3896" s="40"/>
      <c r="C3896" s="40"/>
      <c r="D3896" s="40"/>
      <c r="E3896" s="41"/>
      <c r="F3896" s="41"/>
      <c r="G3896" s="40"/>
      <c r="H3896" s="40"/>
      <c r="I3896" s="40"/>
      <c r="J3896" s="40"/>
      <c r="K3896" s="40">
        <f t="shared" si="60"/>
        <v>1900</v>
      </c>
    </row>
    <row r="3897" spans="1:11" ht="18" customHeight="1" x14ac:dyDescent="0.25">
      <c r="A3897" s="42"/>
      <c r="B3897" s="42"/>
      <c r="C3897" s="42"/>
      <c r="D3897" s="42"/>
      <c r="E3897" s="43"/>
      <c r="F3897" s="43"/>
      <c r="G3897" s="42"/>
      <c r="H3897" s="42"/>
      <c r="I3897" s="42"/>
      <c r="J3897" s="42"/>
      <c r="K3897" s="42">
        <f t="shared" si="60"/>
        <v>1900</v>
      </c>
    </row>
    <row r="3898" spans="1:11" ht="18" customHeight="1" x14ac:dyDescent="0.25">
      <c r="A3898" s="40"/>
      <c r="B3898" s="40"/>
      <c r="C3898" s="40"/>
      <c r="D3898" s="40"/>
      <c r="E3898" s="41"/>
      <c r="F3898" s="41"/>
      <c r="G3898" s="40"/>
      <c r="H3898" s="40"/>
      <c r="I3898" s="40"/>
      <c r="J3898" s="40"/>
      <c r="K3898" s="40">
        <f t="shared" si="60"/>
        <v>1900</v>
      </c>
    </row>
    <row r="3899" spans="1:11" ht="18" customHeight="1" x14ac:dyDescent="0.25">
      <c r="A3899" s="42"/>
      <c r="B3899" s="42"/>
      <c r="C3899" s="42"/>
      <c r="D3899" s="42"/>
      <c r="E3899" s="43"/>
      <c r="F3899" s="43"/>
      <c r="G3899" s="42"/>
      <c r="H3899" s="42"/>
      <c r="I3899" s="42"/>
      <c r="J3899" s="42"/>
      <c r="K3899" s="42">
        <f t="shared" si="60"/>
        <v>1900</v>
      </c>
    </row>
    <row r="3900" spans="1:11" ht="18" customHeight="1" x14ac:dyDescent="0.25">
      <c r="A3900" s="40"/>
      <c r="B3900" s="40"/>
      <c r="C3900" s="40"/>
      <c r="D3900" s="40"/>
      <c r="E3900" s="41"/>
      <c r="F3900" s="41"/>
      <c r="G3900" s="40"/>
      <c r="H3900" s="40"/>
      <c r="I3900" s="40"/>
      <c r="J3900" s="40"/>
      <c r="K3900" s="40">
        <f t="shared" si="60"/>
        <v>1900</v>
      </c>
    </row>
    <row r="3901" spans="1:11" ht="18" customHeight="1" x14ac:dyDescent="0.25">
      <c r="A3901" s="42"/>
      <c r="B3901" s="42"/>
      <c r="C3901" s="42"/>
      <c r="D3901" s="42"/>
      <c r="E3901" s="43"/>
      <c r="F3901" s="43"/>
      <c r="G3901" s="42"/>
      <c r="H3901" s="42"/>
      <c r="I3901" s="42"/>
      <c r="J3901" s="42"/>
      <c r="K3901" s="42">
        <f t="shared" si="60"/>
        <v>1900</v>
      </c>
    </row>
    <row r="3902" spans="1:11" ht="18" customHeight="1" x14ac:dyDescent="0.25">
      <c r="A3902" s="40"/>
      <c r="B3902" s="40"/>
      <c r="C3902" s="40"/>
      <c r="D3902" s="40"/>
      <c r="E3902" s="41"/>
      <c r="F3902" s="41"/>
      <c r="G3902" s="40"/>
      <c r="H3902" s="40"/>
      <c r="I3902" s="40"/>
      <c r="J3902" s="40"/>
      <c r="K3902" s="40">
        <f t="shared" si="60"/>
        <v>1900</v>
      </c>
    </row>
    <row r="3903" spans="1:11" ht="18" customHeight="1" x14ac:dyDescent="0.25">
      <c r="A3903" s="42"/>
      <c r="B3903" s="42"/>
      <c r="C3903" s="42"/>
      <c r="D3903" s="42"/>
      <c r="E3903" s="43"/>
      <c r="F3903" s="43"/>
      <c r="G3903" s="42"/>
      <c r="H3903" s="42"/>
      <c r="I3903" s="42"/>
      <c r="J3903" s="42"/>
      <c r="K3903" s="42">
        <f t="shared" si="60"/>
        <v>1900</v>
      </c>
    </row>
    <row r="3904" spans="1:11" ht="18" customHeight="1" x14ac:dyDescent="0.25">
      <c r="A3904" s="40"/>
      <c r="B3904" s="40"/>
      <c r="C3904" s="40"/>
      <c r="D3904" s="40"/>
      <c r="E3904" s="41"/>
      <c r="F3904" s="41"/>
      <c r="G3904" s="40"/>
      <c r="H3904" s="40"/>
      <c r="I3904" s="40"/>
      <c r="J3904" s="40"/>
      <c r="K3904" s="40">
        <f t="shared" si="60"/>
        <v>1900</v>
      </c>
    </row>
    <row r="3905" spans="1:11" ht="18" customHeight="1" x14ac:dyDescent="0.25">
      <c r="A3905" s="42"/>
      <c r="B3905" s="42"/>
      <c r="C3905" s="42"/>
      <c r="D3905" s="42"/>
      <c r="E3905" s="43"/>
      <c r="F3905" s="43"/>
      <c r="G3905" s="42"/>
      <c r="H3905" s="42"/>
      <c r="I3905" s="42"/>
      <c r="J3905" s="42"/>
      <c r="K3905" s="42">
        <f t="shared" si="60"/>
        <v>1900</v>
      </c>
    </row>
    <row r="3906" spans="1:11" ht="18" customHeight="1" x14ac:dyDescent="0.25">
      <c r="A3906" s="40"/>
      <c r="B3906" s="40"/>
      <c r="C3906" s="40"/>
      <c r="D3906" s="40"/>
      <c r="E3906" s="41"/>
      <c r="F3906" s="41"/>
      <c r="G3906" s="40"/>
      <c r="H3906" s="40"/>
      <c r="I3906" s="40"/>
      <c r="J3906" s="40"/>
      <c r="K3906" s="40">
        <f t="shared" si="60"/>
        <v>1900</v>
      </c>
    </row>
    <row r="3907" spans="1:11" ht="18" customHeight="1" x14ac:dyDescent="0.25">
      <c r="A3907" s="42"/>
      <c r="B3907" s="42"/>
      <c r="C3907" s="42"/>
      <c r="D3907" s="42"/>
      <c r="E3907" s="43"/>
      <c r="F3907" s="43"/>
      <c r="G3907" s="42"/>
      <c r="H3907" s="42"/>
      <c r="I3907" s="42"/>
      <c r="J3907" s="42"/>
      <c r="K3907" s="42">
        <f t="shared" si="60"/>
        <v>1900</v>
      </c>
    </row>
    <row r="3908" spans="1:11" ht="18" customHeight="1" x14ac:dyDescent="0.25">
      <c r="A3908" s="40"/>
      <c r="B3908" s="40"/>
      <c r="C3908" s="40"/>
      <c r="D3908" s="40"/>
      <c r="E3908" s="41"/>
      <c r="F3908" s="41"/>
      <c r="G3908" s="40"/>
      <c r="H3908" s="40"/>
      <c r="I3908" s="40"/>
      <c r="J3908" s="40"/>
      <c r="K3908" s="40">
        <f t="shared" ref="K3908:K3971" si="61">IFERROR(YEAR(D3908),"")</f>
        <v>1900</v>
      </c>
    </row>
    <row r="3909" spans="1:11" ht="18" customHeight="1" x14ac:dyDescent="0.25">
      <c r="A3909" s="42"/>
      <c r="B3909" s="42"/>
      <c r="C3909" s="42"/>
      <c r="D3909" s="42"/>
      <c r="E3909" s="43"/>
      <c r="F3909" s="43"/>
      <c r="G3909" s="42"/>
      <c r="H3909" s="42"/>
      <c r="I3909" s="42"/>
      <c r="J3909" s="42"/>
      <c r="K3909" s="42">
        <f t="shared" si="61"/>
        <v>1900</v>
      </c>
    </row>
    <row r="3910" spans="1:11" ht="18" customHeight="1" x14ac:dyDescent="0.25">
      <c r="A3910" s="40"/>
      <c r="B3910" s="40"/>
      <c r="C3910" s="40"/>
      <c r="D3910" s="40"/>
      <c r="E3910" s="41"/>
      <c r="F3910" s="41"/>
      <c r="G3910" s="40"/>
      <c r="H3910" s="40"/>
      <c r="I3910" s="40"/>
      <c r="J3910" s="40"/>
      <c r="K3910" s="40">
        <f t="shared" si="61"/>
        <v>1900</v>
      </c>
    </row>
    <row r="3911" spans="1:11" ht="18" customHeight="1" x14ac:dyDescent="0.25">
      <c r="A3911" s="42"/>
      <c r="B3911" s="42"/>
      <c r="C3911" s="42"/>
      <c r="D3911" s="42"/>
      <c r="E3911" s="43"/>
      <c r="F3911" s="43"/>
      <c r="G3911" s="42"/>
      <c r="H3911" s="42"/>
      <c r="I3911" s="42"/>
      <c r="J3911" s="42"/>
      <c r="K3911" s="42">
        <f t="shared" si="61"/>
        <v>1900</v>
      </c>
    </row>
    <row r="3912" spans="1:11" ht="18" customHeight="1" x14ac:dyDescent="0.25">
      <c r="A3912" s="40"/>
      <c r="B3912" s="40"/>
      <c r="C3912" s="40"/>
      <c r="D3912" s="40"/>
      <c r="E3912" s="41"/>
      <c r="F3912" s="41"/>
      <c r="G3912" s="40"/>
      <c r="H3912" s="40"/>
      <c r="I3912" s="40"/>
      <c r="J3912" s="40"/>
      <c r="K3912" s="40">
        <f t="shared" si="61"/>
        <v>1900</v>
      </c>
    </row>
    <row r="3913" spans="1:11" ht="18" customHeight="1" x14ac:dyDescent="0.25">
      <c r="A3913" s="42"/>
      <c r="B3913" s="42"/>
      <c r="C3913" s="42"/>
      <c r="D3913" s="42"/>
      <c r="E3913" s="43"/>
      <c r="F3913" s="43"/>
      <c r="G3913" s="42"/>
      <c r="H3913" s="42"/>
      <c r="I3913" s="42"/>
      <c r="J3913" s="42"/>
      <c r="K3913" s="42">
        <f t="shared" si="61"/>
        <v>1900</v>
      </c>
    </row>
    <row r="3914" spans="1:11" ht="18" customHeight="1" x14ac:dyDescent="0.25">
      <c r="A3914" s="40"/>
      <c r="B3914" s="40"/>
      <c r="C3914" s="40"/>
      <c r="D3914" s="40"/>
      <c r="E3914" s="41"/>
      <c r="F3914" s="41"/>
      <c r="G3914" s="40"/>
      <c r="H3914" s="40"/>
      <c r="I3914" s="40"/>
      <c r="J3914" s="40"/>
      <c r="K3914" s="40">
        <f t="shared" si="61"/>
        <v>1900</v>
      </c>
    </row>
    <row r="3915" spans="1:11" ht="18" customHeight="1" x14ac:dyDescent="0.25">
      <c r="A3915" s="42"/>
      <c r="B3915" s="42"/>
      <c r="C3915" s="42"/>
      <c r="D3915" s="42"/>
      <c r="E3915" s="43"/>
      <c r="F3915" s="43"/>
      <c r="G3915" s="42"/>
      <c r="H3915" s="42"/>
      <c r="I3915" s="42"/>
      <c r="J3915" s="42"/>
      <c r="K3915" s="42">
        <f t="shared" si="61"/>
        <v>1900</v>
      </c>
    </row>
    <row r="3916" spans="1:11" ht="18" customHeight="1" x14ac:dyDescent="0.25">
      <c r="A3916" s="40"/>
      <c r="B3916" s="40"/>
      <c r="C3916" s="40"/>
      <c r="D3916" s="40"/>
      <c r="E3916" s="41"/>
      <c r="F3916" s="41"/>
      <c r="G3916" s="40"/>
      <c r="H3916" s="40"/>
      <c r="I3916" s="40"/>
      <c r="J3916" s="40"/>
      <c r="K3916" s="40">
        <f t="shared" si="61"/>
        <v>1900</v>
      </c>
    </row>
    <row r="3917" spans="1:11" ht="18" customHeight="1" x14ac:dyDescent="0.25">
      <c r="A3917" s="42"/>
      <c r="B3917" s="42"/>
      <c r="C3917" s="42"/>
      <c r="D3917" s="42"/>
      <c r="E3917" s="43"/>
      <c r="F3917" s="43"/>
      <c r="G3917" s="42"/>
      <c r="H3917" s="42"/>
      <c r="I3917" s="42"/>
      <c r="J3917" s="42"/>
      <c r="K3917" s="42">
        <f t="shared" si="61"/>
        <v>1900</v>
      </c>
    </row>
    <row r="3918" spans="1:11" ht="18" customHeight="1" x14ac:dyDescent="0.25">
      <c r="A3918" s="40"/>
      <c r="B3918" s="40"/>
      <c r="C3918" s="40"/>
      <c r="D3918" s="40"/>
      <c r="E3918" s="41"/>
      <c r="F3918" s="41"/>
      <c r="G3918" s="40"/>
      <c r="H3918" s="40"/>
      <c r="I3918" s="40"/>
      <c r="J3918" s="40"/>
      <c r="K3918" s="40">
        <f t="shared" si="61"/>
        <v>1900</v>
      </c>
    </row>
    <row r="3919" spans="1:11" ht="18" customHeight="1" x14ac:dyDescent="0.25">
      <c r="A3919" s="42"/>
      <c r="B3919" s="42"/>
      <c r="C3919" s="42"/>
      <c r="D3919" s="42"/>
      <c r="E3919" s="43"/>
      <c r="F3919" s="43"/>
      <c r="G3919" s="42"/>
      <c r="H3919" s="42"/>
      <c r="I3919" s="42"/>
      <c r="J3919" s="42"/>
      <c r="K3919" s="42">
        <f t="shared" si="61"/>
        <v>1900</v>
      </c>
    </row>
    <row r="3920" spans="1:11" ht="18" customHeight="1" x14ac:dyDescent="0.25">
      <c r="A3920" s="40"/>
      <c r="B3920" s="40"/>
      <c r="C3920" s="40"/>
      <c r="D3920" s="40"/>
      <c r="E3920" s="41"/>
      <c r="F3920" s="41"/>
      <c r="G3920" s="40"/>
      <c r="H3920" s="40"/>
      <c r="I3920" s="40"/>
      <c r="J3920" s="40"/>
      <c r="K3920" s="40">
        <f t="shared" si="61"/>
        <v>1900</v>
      </c>
    </row>
    <row r="3921" spans="1:11" ht="18" customHeight="1" x14ac:dyDescent="0.25">
      <c r="A3921" s="42"/>
      <c r="B3921" s="42"/>
      <c r="C3921" s="42"/>
      <c r="D3921" s="42"/>
      <c r="E3921" s="43"/>
      <c r="F3921" s="43"/>
      <c r="G3921" s="42"/>
      <c r="H3921" s="42"/>
      <c r="I3921" s="42"/>
      <c r="J3921" s="42"/>
      <c r="K3921" s="42">
        <f t="shared" si="61"/>
        <v>1900</v>
      </c>
    </row>
    <row r="3922" spans="1:11" ht="18" customHeight="1" x14ac:dyDescent="0.25">
      <c r="A3922" s="40"/>
      <c r="B3922" s="40"/>
      <c r="C3922" s="40"/>
      <c r="D3922" s="40"/>
      <c r="E3922" s="41"/>
      <c r="F3922" s="41"/>
      <c r="G3922" s="40"/>
      <c r="H3922" s="40"/>
      <c r="I3922" s="40"/>
      <c r="J3922" s="40"/>
      <c r="K3922" s="40">
        <f t="shared" si="61"/>
        <v>1900</v>
      </c>
    </row>
    <row r="3923" spans="1:11" ht="18" customHeight="1" x14ac:dyDescent="0.25">
      <c r="A3923" s="42"/>
      <c r="B3923" s="42"/>
      <c r="C3923" s="42"/>
      <c r="D3923" s="42"/>
      <c r="E3923" s="43"/>
      <c r="F3923" s="43"/>
      <c r="G3923" s="42"/>
      <c r="H3923" s="42"/>
      <c r="I3923" s="42"/>
      <c r="J3923" s="42"/>
      <c r="K3923" s="42">
        <f t="shared" si="61"/>
        <v>1900</v>
      </c>
    </row>
    <row r="3924" spans="1:11" ht="18" customHeight="1" x14ac:dyDescent="0.25">
      <c r="A3924" s="40"/>
      <c r="B3924" s="40"/>
      <c r="C3924" s="40"/>
      <c r="D3924" s="40"/>
      <c r="E3924" s="41"/>
      <c r="F3924" s="41"/>
      <c r="G3924" s="40"/>
      <c r="H3924" s="40"/>
      <c r="I3924" s="40"/>
      <c r="J3924" s="40"/>
      <c r="K3924" s="40">
        <f t="shared" si="61"/>
        <v>1900</v>
      </c>
    </row>
    <row r="3925" spans="1:11" ht="18" customHeight="1" x14ac:dyDescent="0.25">
      <c r="A3925" s="42"/>
      <c r="B3925" s="42"/>
      <c r="C3925" s="42"/>
      <c r="D3925" s="42"/>
      <c r="E3925" s="43"/>
      <c r="F3925" s="43"/>
      <c r="G3925" s="42"/>
      <c r="H3925" s="42"/>
      <c r="I3925" s="42"/>
      <c r="J3925" s="42"/>
      <c r="K3925" s="42">
        <f t="shared" si="61"/>
        <v>1900</v>
      </c>
    </row>
    <row r="3926" spans="1:11" ht="18" customHeight="1" x14ac:dyDescent="0.25">
      <c r="A3926" s="40"/>
      <c r="B3926" s="40"/>
      <c r="C3926" s="40"/>
      <c r="D3926" s="40"/>
      <c r="E3926" s="41"/>
      <c r="F3926" s="41"/>
      <c r="G3926" s="40"/>
      <c r="H3926" s="40"/>
      <c r="I3926" s="40"/>
      <c r="J3926" s="40"/>
      <c r="K3926" s="40">
        <f t="shared" si="61"/>
        <v>1900</v>
      </c>
    </row>
    <row r="3927" spans="1:11" ht="18" customHeight="1" x14ac:dyDescent="0.25">
      <c r="A3927" s="42"/>
      <c r="B3927" s="42"/>
      <c r="C3927" s="42"/>
      <c r="D3927" s="42"/>
      <c r="E3927" s="43"/>
      <c r="F3927" s="43"/>
      <c r="G3927" s="42"/>
      <c r="H3927" s="42"/>
      <c r="I3927" s="42"/>
      <c r="J3927" s="42"/>
      <c r="K3927" s="42">
        <f t="shared" si="61"/>
        <v>1900</v>
      </c>
    </row>
    <row r="3928" spans="1:11" ht="18" customHeight="1" x14ac:dyDescent="0.25">
      <c r="A3928" s="40"/>
      <c r="B3928" s="40"/>
      <c r="C3928" s="40"/>
      <c r="D3928" s="40"/>
      <c r="E3928" s="41"/>
      <c r="F3928" s="41"/>
      <c r="G3928" s="40"/>
      <c r="H3928" s="40"/>
      <c r="I3928" s="40"/>
      <c r="J3928" s="40"/>
      <c r="K3928" s="40">
        <f t="shared" si="61"/>
        <v>1900</v>
      </c>
    </row>
    <row r="3929" spans="1:11" ht="18" customHeight="1" x14ac:dyDescent="0.25">
      <c r="A3929" s="42"/>
      <c r="B3929" s="42"/>
      <c r="C3929" s="42"/>
      <c r="D3929" s="42"/>
      <c r="E3929" s="43"/>
      <c r="F3929" s="43"/>
      <c r="G3929" s="42"/>
      <c r="H3929" s="42"/>
      <c r="I3929" s="42"/>
      <c r="J3929" s="42"/>
      <c r="K3929" s="42">
        <f t="shared" si="61"/>
        <v>1900</v>
      </c>
    </row>
    <row r="3930" spans="1:11" ht="18" customHeight="1" x14ac:dyDescent="0.25">
      <c r="A3930" s="40"/>
      <c r="B3930" s="40"/>
      <c r="C3930" s="40"/>
      <c r="D3930" s="40"/>
      <c r="E3930" s="41"/>
      <c r="F3930" s="41"/>
      <c r="G3930" s="40"/>
      <c r="H3930" s="40"/>
      <c r="I3930" s="40"/>
      <c r="J3930" s="40"/>
      <c r="K3930" s="40">
        <f t="shared" si="61"/>
        <v>1900</v>
      </c>
    </row>
    <row r="3931" spans="1:11" ht="18" customHeight="1" x14ac:dyDescent="0.25">
      <c r="A3931" s="42"/>
      <c r="B3931" s="42"/>
      <c r="C3931" s="42"/>
      <c r="D3931" s="42"/>
      <c r="E3931" s="43"/>
      <c r="F3931" s="43"/>
      <c r="G3931" s="42"/>
      <c r="H3931" s="42"/>
      <c r="I3931" s="42"/>
      <c r="J3931" s="42"/>
      <c r="K3931" s="42">
        <f t="shared" si="61"/>
        <v>1900</v>
      </c>
    </row>
    <row r="3932" spans="1:11" ht="18" customHeight="1" x14ac:dyDescent="0.25">
      <c r="A3932" s="40"/>
      <c r="B3932" s="40"/>
      <c r="C3932" s="40"/>
      <c r="D3932" s="40"/>
      <c r="E3932" s="41"/>
      <c r="F3932" s="41"/>
      <c r="G3932" s="40"/>
      <c r="H3932" s="40"/>
      <c r="I3932" s="40"/>
      <c r="J3932" s="40"/>
      <c r="K3932" s="40">
        <f t="shared" si="61"/>
        <v>1900</v>
      </c>
    </row>
    <row r="3933" spans="1:11" ht="18" customHeight="1" x14ac:dyDescent="0.25">
      <c r="A3933" s="42"/>
      <c r="B3933" s="42"/>
      <c r="C3933" s="42"/>
      <c r="D3933" s="42"/>
      <c r="E3933" s="43"/>
      <c r="F3933" s="43"/>
      <c r="G3933" s="42"/>
      <c r="H3933" s="42"/>
      <c r="I3933" s="42"/>
      <c r="J3933" s="42"/>
      <c r="K3933" s="42">
        <f t="shared" si="61"/>
        <v>1900</v>
      </c>
    </row>
    <row r="3934" spans="1:11" ht="18" customHeight="1" x14ac:dyDescent="0.25">
      <c r="A3934" s="40"/>
      <c r="B3934" s="40"/>
      <c r="C3934" s="40"/>
      <c r="D3934" s="40"/>
      <c r="E3934" s="41"/>
      <c r="F3934" s="41"/>
      <c r="G3934" s="40"/>
      <c r="H3934" s="40"/>
      <c r="I3934" s="40"/>
      <c r="J3934" s="40"/>
      <c r="K3934" s="40">
        <f t="shared" si="61"/>
        <v>1900</v>
      </c>
    </row>
    <row r="3935" spans="1:11" ht="18" customHeight="1" x14ac:dyDescent="0.25">
      <c r="A3935" s="42"/>
      <c r="B3935" s="42"/>
      <c r="C3935" s="42"/>
      <c r="D3935" s="42"/>
      <c r="E3935" s="43"/>
      <c r="F3935" s="43"/>
      <c r="G3935" s="42"/>
      <c r="H3935" s="42"/>
      <c r="I3935" s="42"/>
      <c r="J3935" s="42"/>
      <c r="K3935" s="42">
        <f t="shared" si="61"/>
        <v>1900</v>
      </c>
    </row>
    <row r="3936" spans="1:11" ht="18" customHeight="1" x14ac:dyDescent="0.25">
      <c r="A3936" s="40"/>
      <c r="B3936" s="40"/>
      <c r="C3936" s="40"/>
      <c r="D3936" s="40"/>
      <c r="E3936" s="41"/>
      <c r="F3936" s="41"/>
      <c r="G3936" s="40"/>
      <c r="H3936" s="40"/>
      <c r="I3936" s="40"/>
      <c r="J3936" s="40"/>
      <c r="K3936" s="40">
        <f t="shared" si="61"/>
        <v>1900</v>
      </c>
    </row>
    <row r="3937" spans="1:11" ht="18" customHeight="1" x14ac:dyDescent="0.25">
      <c r="A3937" s="42"/>
      <c r="B3937" s="42"/>
      <c r="C3937" s="42"/>
      <c r="D3937" s="42"/>
      <c r="E3937" s="43"/>
      <c r="F3937" s="43"/>
      <c r="G3937" s="42"/>
      <c r="H3937" s="42"/>
      <c r="I3937" s="42"/>
      <c r="J3937" s="42"/>
      <c r="K3937" s="42">
        <f t="shared" si="61"/>
        <v>1900</v>
      </c>
    </row>
    <row r="3938" spans="1:11" ht="18" customHeight="1" x14ac:dyDescent="0.25">
      <c r="A3938" s="40"/>
      <c r="B3938" s="40"/>
      <c r="C3938" s="40"/>
      <c r="D3938" s="40"/>
      <c r="E3938" s="41"/>
      <c r="F3938" s="41"/>
      <c r="G3938" s="40"/>
      <c r="H3938" s="40"/>
      <c r="I3938" s="40"/>
      <c r="J3938" s="40"/>
      <c r="K3938" s="40">
        <f t="shared" si="61"/>
        <v>1900</v>
      </c>
    </row>
    <row r="3939" spans="1:11" ht="18" customHeight="1" x14ac:dyDescent="0.25">
      <c r="A3939" s="42"/>
      <c r="B3939" s="42"/>
      <c r="C3939" s="42"/>
      <c r="D3939" s="42"/>
      <c r="E3939" s="43"/>
      <c r="F3939" s="43"/>
      <c r="G3939" s="42"/>
      <c r="H3939" s="42"/>
      <c r="I3939" s="42"/>
      <c r="J3939" s="42"/>
      <c r="K3939" s="42">
        <f t="shared" si="61"/>
        <v>1900</v>
      </c>
    </row>
    <row r="3940" spans="1:11" ht="18" customHeight="1" x14ac:dyDescent="0.25">
      <c r="A3940" s="40"/>
      <c r="B3940" s="40"/>
      <c r="C3940" s="40"/>
      <c r="D3940" s="40"/>
      <c r="E3940" s="41"/>
      <c r="F3940" s="41"/>
      <c r="G3940" s="40"/>
      <c r="H3940" s="40"/>
      <c r="I3940" s="40"/>
      <c r="J3940" s="40"/>
      <c r="K3940" s="40">
        <f t="shared" si="61"/>
        <v>1900</v>
      </c>
    </row>
    <row r="3941" spans="1:11" ht="18" customHeight="1" x14ac:dyDescent="0.25">
      <c r="A3941" s="42"/>
      <c r="B3941" s="42"/>
      <c r="C3941" s="42"/>
      <c r="D3941" s="42"/>
      <c r="E3941" s="43"/>
      <c r="F3941" s="43"/>
      <c r="G3941" s="42"/>
      <c r="H3941" s="42"/>
      <c r="I3941" s="42"/>
      <c r="J3941" s="42"/>
      <c r="K3941" s="42">
        <f t="shared" si="61"/>
        <v>1900</v>
      </c>
    </row>
    <row r="3942" spans="1:11" ht="18" customHeight="1" x14ac:dyDescent="0.25">
      <c r="A3942" s="40"/>
      <c r="B3942" s="40"/>
      <c r="C3942" s="40"/>
      <c r="D3942" s="40"/>
      <c r="E3942" s="41"/>
      <c r="F3942" s="41"/>
      <c r="G3942" s="40"/>
      <c r="H3942" s="40"/>
      <c r="I3942" s="40"/>
      <c r="J3942" s="40"/>
      <c r="K3942" s="40">
        <f t="shared" si="61"/>
        <v>1900</v>
      </c>
    </row>
    <row r="3943" spans="1:11" ht="18" customHeight="1" x14ac:dyDescent="0.25">
      <c r="A3943" s="42"/>
      <c r="B3943" s="42"/>
      <c r="C3943" s="42"/>
      <c r="D3943" s="42"/>
      <c r="E3943" s="43"/>
      <c r="F3943" s="43"/>
      <c r="G3943" s="42"/>
      <c r="H3943" s="42"/>
      <c r="I3943" s="42"/>
      <c r="J3943" s="42"/>
      <c r="K3943" s="42">
        <f t="shared" si="61"/>
        <v>1900</v>
      </c>
    </row>
    <row r="3944" spans="1:11" ht="18" customHeight="1" x14ac:dyDescent="0.25">
      <c r="A3944" s="40"/>
      <c r="B3944" s="40"/>
      <c r="C3944" s="40"/>
      <c r="D3944" s="40"/>
      <c r="E3944" s="41"/>
      <c r="F3944" s="41"/>
      <c r="G3944" s="40"/>
      <c r="H3944" s="40"/>
      <c r="I3944" s="40"/>
      <c r="J3944" s="40"/>
      <c r="K3944" s="40">
        <f t="shared" si="61"/>
        <v>1900</v>
      </c>
    </row>
    <row r="3945" spans="1:11" ht="18" customHeight="1" x14ac:dyDescent="0.25">
      <c r="A3945" s="42"/>
      <c r="B3945" s="42"/>
      <c r="C3945" s="42"/>
      <c r="D3945" s="42"/>
      <c r="E3945" s="43"/>
      <c r="F3945" s="43"/>
      <c r="G3945" s="42"/>
      <c r="H3945" s="42"/>
      <c r="I3945" s="42"/>
      <c r="J3945" s="42"/>
      <c r="K3945" s="42">
        <f t="shared" si="61"/>
        <v>1900</v>
      </c>
    </row>
    <row r="3946" spans="1:11" ht="18" customHeight="1" x14ac:dyDescent="0.25">
      <c r="A3946" s="40"/>
      <c r="B3946" s="40"/>
      <c r="C3946" s="40"/>
      <c r="D3946" s="40"/>
      <c r="E3946" s="41"/>
      <c r="F3946" s="41"/>
      <c r="G3946" s="40"/>
      <c r="H3946" s="40"/>
      <c r="I3946" s="40"/>
      <c r="J3946" s="40"/>
      <c r="K3946" s="40">
        <f t="shared" si="61"/>
        <v>1900</v>
      </c>
    </row>
    <row r="3947" spans="1:11" ht="18" customHeight="1" x14ac:dyDescent="0.25">
      <c r="A3947" s="42"/>
      <c r="B3947" s="42"/>
      <c r="C3947" s="42"/>
      <c r="D3947" s="42"/>
      <c r="E3947" s="43"/>
      <c r="F3947" s="43"/>
      <c r="G3947" s="42"/>
      <c r="H3947" s="42"/>
      <c r="I3947" s="42"/>
      <c r="J3947" s="42"/>
      <c r="K3947" s="42">
        <f t="shared" si="61"/>
        <v>1900</v>
      </c>
    </row>
    <row r="3948" spans="1:11" ht="18" customHeight="1" x14ac:dyDescent="0.25">
      <c r="A3948" s="40"/>
      <c r="B3948" s="40"/>
      <c r="C3948" s="40"/>
      <c r="D3948" s="40"/>
      <c r="E3948" s="41"/>
      <c r="F3948" s="41"/>
      <c r="G3948" s="40"/>
      <c r="H3948" s="40"/>
      <c r="I3948" s="40"/>
      <c r="J3948" s="40"/>
      <c r="K3948" s="40">
        <f t="shared" si="61"/>
        <v>1900</v>
      </c>
    </row>
    <row r="3949" spans="1:11" ht="18" customHeight="1" x14ac:dyDescent="0.25">
      <c r="A3949" s="42"/>
      <c r="B3949" s="42"/>
      <c r="C3949" s="42"/>
      <c r="D3949" s="42"/>
      <c r="E3949" s="43"/>
      <c r="F3949" s="43"/>
      <c r="G3949" s="42"/>
      <c r="H3949" s="42"/>
      <c r="I3949" s="42"/>
      <c r="J3949" s="42"/>
      <c r="K3949" s="42">
        <f t="shared" si="61"/>
        <v>1900</v>
      </c>
    </row>
    <row r="3950" spans="1:11" ht="18" customHeight="1" x14ac:dyDescent="0.25">
      <c r="A3950" s="40"/>
      <c r="B3950" s="40"/>
      <c r="C3950" s="40"/>
      <c r="D3950" s="40"/>
      <c r="E3950" s="41"/>
      <c r="F3950" s="41"/>
      <c r="G3950" s="40"/>
      <c r="H3950" s="40"/>
      <c r="I3950" s="40"/>
      <c r="J3950" s="40"/>
      <c r="K3950" s="40">
        <f t="shared" si="61"/>
        <v>1900</v>
      </c>
    </row>
    <row r="3951" spans="1:11" ht="18" customHeight="1" x14ac:dyDescent="0.25">
      <c r="A3951" s="42"/>
      <c r="B3951" s="42"/>
      <c r="C3951" s="42"/>
      <c r="D3951" s="42"/>
      <c r="E3951" s="43"/>
      <c r="F3951" s="43"/>
      <c r="G3951" s="42"/>
      <c r="H3951" s="42"/>
      <c r="I3951" s="42"/>
      <c r="J3951" s="42"/>
      <c r="K3951" s="42">
        <f t="shared" si="61"/>
        <v>1900</v>
      </c>
    </row>
    <row r="3952" spans="1:11" ht="18" customHeight="1" x14ac:dyDescent="0.25">
      <c r="A3952" s="40"/>
      <c r="B3952" s="40"/>
      <c r="C3952" s="40"/>
      <c r="D3952" s="40"/>
      <c r="E3952" s="41"/>
      <c r="F3952" s="41"/>
      <c r="G3952" s="40"/>
      <c r="H3952" s="40"/>
      <c r="I3952" s="40"/>
      <c r="J3952" s="40"/>
      <c r="K3952" s="40">
        <f t="shared" si="61"/>
        <v>1900</v>
      </c>
    </row>
    <row r="3953" spans="1:11" ht="18" customHeight="1" x14ac:dyDescent="0.25">
      <c r="A3953" s="42"/>
      <c r="B3953" s="42"/>
      <c r="C3953" s="42"/>
      <c r="D3953" s="42"/>
      <c r="E3953" s="43"/>
      <c r="F3953" s="43"/>
      <c r="G3953" s="42"/>
      <c r="H3953" s="42"/>
      <c r="I3953" s="42"/>
      <c r="J3953" s="42"/>
      <c r="K3953" s="42">
        <f t="shared" si="61"/>
        <v>1900</v>
      </c>
    </row>
    <row r="3954" spans="1:11" ht="18" customHeight="1" x14ac:dyDescent="0.25">
      <c r="A3954" s="40"/>
      <c r="B3954" s="40"/>
      <c r="C3954" s="40"/>
      <c r="D3954" s="40"/>
      <c r="E3954" s="41"/>
      <c r="F3954" s="41"/>
      <c r="G3954" s="40"/>
      <c r="H3954" s="40"/>
      <c r="I3954" s="40"/>
      <c r="J3954" s="40"/>
      <c r="K3954" s="40">
        <f t="shared" si="61"/>
        <v>1900</v>
      </c>
    </row>
    <row r="3955" spans="1:11" ht="18" customHeight="1" x14ac:dyDescent="0.25">
      <c r="A3955" s="42"/>
      <c r="B3955" s="42"/>
      <c r="C3955" s="42"/>
      <c r="D3955" s="42"/>
      <c r="E3955" s="43"/>
      <c r="F3955" s="43"/>
      <c r="G3955" s="42"/>
      <c r="H3955" s="42"/>
      <c r="I3955" s="42"/>
      <c r="J3955" s="42"/>
      <c r="K3955" s="42">
        <f t="shared" si="61"/>
        <v>1900</v>
      </c>
    </row>
    <row r="3956" spans="1:11" ht="18" customHeight="1" x14ac:dyDescent="0.25">
      <c r="A3956" s="40"/>
      <c r="B3956" s="40"/>
      <c r="C3956" s="40"/>
      <c r="D3956" s="40"/>
      <c r="E3956" s="41"/>
      <c r="F3956" s="41"/>
      <c r="G3956" s="40"/>
      <c r="H3956" s="40"/>
      <c r="I3956" s="40"/>
      <c r="J3956" s="40"/>
      <c r="K3956" s="40">
        <f t="shared" si="61"/>
        <v>1900</v>
      </c>
    </row>
    <row r="3957" spans="1:11" ht="18" customHeight="1" x14ac:dyDescent="0.25">
      <c r="A3957" s="42"/>
      <c r="B3957" s="42"/>
      <c r="C3957" s="42"/>
      <c r="D3957" s="42"/>
      <c r="E3957" s="43"/>
      <c r="F3957" s="43"/>
      <c r="G3957" s="42"/>
      <c r="H3957" s="42"/>
      <c r="I3957" s="42"/>
      <c r="J3957" s="42"/>
      <c r="K3957" s="42">
        <f t="shared" si="61"/>
        <v>1900</v>
      </c>
    </row>
    <row r="3958" spans="1:11" ht="18" customHeight="1" x14ac:dyDescent="0.25">
      <c r="A3958" s="40"/>
      <c r="B3958" s="40"/>
      <c r="C3958" s="40"/>
      <c r="D3958" s="40"/>
      <c r="E3958" s="41"/>
      <c r="F3958" s="41"/>
      <c r="G3958" s="40"/>
      <c r="H3958" s="40"/>
      <c r="I3958" s="40"/>
      <c r="J3958" s="40"/>
      <c r="K3958" s="40">
        <f t="shared" si="61"/>
        <v>1900</v>
      </c>
    </row>
    <row r="3959" spans="1:11" ht="18" customHeight="1" x14ac:dyDescent="0.25">
      <c r="A3959" s="42"/>
      <c r="B3959" s="42"/>
      <c r="C3959" s="42"/>
      <c r="D3959" s="42"/>
      <c r="E3959" s="43"/>
      <c r="F3959" s="43"/>
      <c r="G3959" s="42"/>
      <c r="H3959" s="42"/>
      <c r="I3959" s="42"/>
      <c r="J3959" s="42"/>
      <c r="K3959" s="42">
        <f t="shared" si="61"/>
        <v>1900</v>
      </c>
    </row>
    <row r="3960" spans="1:11" ht="18" customHeight="1" x14ac:dyDescent="0.25">
      <c r="A3960" s="40"/>
      <c r="B3960" s="40"/>
      <c r="C3960" s="40"/>
      <c r="D3960" s="40"/>
      <c r="E3960" s="41"/>
      <c r="F3960" s="41"/>
      <c r="G3960" s="40"/>
      <c r="H3960" s="40"/>
      <c r="I3960" s="40"/>
      <c r="J3960" s="40"/>
      <c r="K3960" s="40">
        <f t="shared" si="61"/>
        <v>1900</v>
      </c>
    </row>
    <row r="3961" spans="1:11" ht="18" customHeight="1" x14ac:dyDescent="0.25">
      <c r="A3961" s="42"/>
      <c r="B3961" s="42"/>
      <c r="C3961" s="42"/>
      <c r="D3961" s="42"/>
      <c r="E3961" s="43"/>
      <c r="F3961" s="43"/>
      <c r="G3961" s="42"/>
      <c r="H3961" s="42"/>
      <c r="I3961" s="42"/>
      <c r="J3961" s="42"/>
      <c r="K3961" s="42">
        <f t="shared" si="61"/>
        <v>1900</v>
      </c>
    </row>
    <row r="3962" spans="1:11" ht="18" customHeight="1" x14ac:dyDescent="0.25">
      <c r="A3962" s="40"/>
      <c r="B3962" s="40"/>
      <c r="C3962" s="40"/>
      <c r="D3962" s="40"/>
      <c r="E3962" s="41"/>
      <c r="F3962" s="41"/>
      <c r="G3962" s="40"/>
      <c r="H3962" s="40"/>
      <c r="I3962" s="40"/>
      <c r="J3962" s="40"/>
      <c r="K3962" s="40">
        <f t="shared" si="61"/>
        <v>1900</v>
      </c>
    </row>
    <row r="3963" spans="1:11" ht="18" customHeight="1" x14ac:dyDescent="0.25">
      <c r="A3963" s="42"/>
      <c r="B3963" s="42"/>
      <c r="C3963" s="42"/>
      <c r="D3963" s="42"/>
      <c r="E3963" s="43"/>
      <c r="F3963" s="43"/>
      <c r="G3963" s="42"/>
      <c r="H3963" s="42"/>
      <c r="I3963" s="42"/>
      <c r="J3963" s="42"/>
      <c r="K3963" s="42">
        <f t="shared" si="61"/>
        <v>1900</v>
      </c>
    </row>
    <row r="3964" spans="1:11" ht="18" customHeight="1" x14ac:dyDescent="0.25">
      <c r="A3964" s="40"/>
      <c r="B3964" s="40"/>
      <c r="C3964" s="40"/>
      <c r="D3964" s="40"/>
      <c r="E3964" s="41"/>
      <c r="F3964" s="41"/>
      <c r="G3964" s="40"/>
      <c r="H3964" s="40"/>
      <c r="I3964" s="40"/>
      <c r="J3964" s="40"/>
      <c r="K3964" s="40">
        <f t="shared" si="61"/>
        <v>1900</v>
      </c>
    </row>
    <row r="3965" spans="1:11" ht="18" customHeight="1" x14ac:dyDescent="0.25">
      <c r="A3965" s="42"/>
      <c r="B3965" s="42"/>
      <c r="C3965" s="42"/>
      <c r="D3965" s="42"/>
      <c r="E3965" s="43"/>
      <c r="F3965" s="43"/>
      <c r="G3965" s="42"/>
      <c r="H3965" s="42"/>
      <c r="I3965" s="42"/>
      <c r="J3965" s="42"/>
      <c r="K3965" s="42">
        <f t="shared" si="61"/>
        <v>1900</v>
      </c>
    </row>
    <row r="3966" spans="1:11" ht="18" customHeight="1" x14ac:dyDescent="0.25">
      <c r="A3966" s="40"/>
      <c r="B3966" s="40"/>
      <c r="C3966" s="40"/>
      <c r="D3966" s="40"/>
      <c r="E3966" s="41"/>
      <c r="F3966" s="41"/>
      <c r="G3966" s="40"/>
      <c r="H3966" s="40"/>
      <c r="I3966" s="40"/>
      <c r="J3966" s="40"/>
      <c r="K3966" s="40">
        <f t="shared" si="61"/>
        <v>1900</v>
      </c>
    </row>
    <row r="3967" spans="1:11" ht="18" customHeight="1" x14ac:dyDescent="0.25">
      <c r="A3967" s="42"/>
      <c r="B3967" s="42"/>
      <c r="C3967" s="42"/>
      <c r="D3967" s="42"/>
      <c r="E3967" s="43"/>
      <c r="F3967" s="43"/>
      <c r="G3967" s="42"/>
      <c r="H3967" s="42"/>
      <c r="I3967" s="42"/>
      <c r="J3967" s="42"/>
      <c r="K3967" s="42">
        <f t="shared" si="61"/>
        <v>1900</v>
      </c>
    </row>
    <row r="3968" spans="1:11" ht="18" customHeight="1" x14ac:dyDescent="0.25">
      <c r="A3968" s="40"/>
      <c r="B3968" s="40"/>
      <c r="C3968" s="40"/>
      <c r="D3968" s="40"/>
      <c r="E3968" s="41"/>
      <c r="F3968" s="41"/>
      <c r="G3968" s="40"/>
      <c r="H3968" s="40"/>
      <c r="I3968" s="40"/>
      <c r="J3968" s="40"/>
      <c r="K3968" s="40">
        <f t="shared" si="61"/>
        <v>1900</v>
      </c>
    </row>
    <row r="3969" spans="1:11" ht="18" customHeight="1" x14ac:dyDescent="0.25">
      <c r="A3969" s="42"/>
      <c r="B3969" s="42"/>
      <c r="C3969" s="42"/>
      <c r="D3969" s="42"/>
      <c r="E3969" s="43"/>
      <c r="F3969" s="43"/>
      <c r="G3969" s="42"/>
      <c r="H3969" s="42"/>
      <c r="I3969" s="42"/>
      <c r="J3969" s="42"/>
      <c r="K3969" s="42">
        <f t="shared" si="61"/>
        <v>1900</v>
      </c>
    </row>
    <row r="3970" spans="1:11" ht="18" customHeight="1" x14ac:dyDescent="0.25">
      <c r="A3970" s="40"/>
      <c r="B3970" s="40"/>
      <c r="C3970" s="40"/>
      <c r="D3970" s="40"/>
      <c r="E3970" s="41"/>
      <c r="F3970" s="41"/>
      <c r="G3970" s="40"/>
      <c r="H3970" s="40"/>
      <c r="I3970" s="40"/>
      <c r="J3970" s="40"/>
      <c r="K3970" s="40">
        <f t="shared" si="61"/>
        <v>1900</v>
      </c>
    </row>
    <row r="3971" spans="1:11" ht="18" customHeight="1" x14ac:dyDescent="0.25">
      <c r="A3971" s="42"/>
      <c r="B3971" s="42"/>
      <c r="C3971" s="42"/>
      <c r="D3971" s="42"/>
      <c r="E3971" s="43"/>
      <c r="F3971" s="43"/>
      <c r="G3971" s="42"/>
      <c r="H3971" s="42"/>
      <c r="I3971" s="42"/>
      <c r="J3971" s="42"/>
      <c r="K3971" s="42">
        <f t="shared" si="61"/>
        <v>1900</v>
      </c>
    </row>
    <row r="3972" spans="1:11" ht="18" customHeight="1" x14ac:dyDescent="0.25">
      <c r="A3972" s="40"/>
      <c r="B3972" s="40"/>
      <c r="C3972" s="40"/>
      <c r="D3972" s="40"/>
      <c r="E3972" s="41"/>
      <c r="F3972" s="41"/>
      <c r="G3972" s="40"/>
      <c r="H3972" s="40"/>
      <c r="I3972" s="40"/>
      <c r="J3972" s="40"/>
      <c r="K3972" s="40">
        <f t="shared" ref="K3972:K4035" si="62">IFERROR(YEAR(D3972),"")</f>
        <v>1900</v>
      </c>
    </row>
    <row r="3973" spans="1:11" ht="18" customHeight="1" x14ac:dyDescent="0.25">
      <c r="A3973" s="42"/>
      <c r="B3973" s="42"/>
      <c r="C3973" s="42"/>
      <c r="D3973" s="42"/>
      <c r="E3973" s="43"/>
      <c r="F3973" s="43"/>
      <c r="G3973" s="42"/>
      <c r="H3973" s="42"/>
      <c r="I3973" s="42"/>
      <c r="J3973" s="42"/>
      <c r="K3973" s="42">
        <f t="shared" si="62"/>
        <v>1900</v>
      </c>
    </row>
    <row r="3974" spans="1:11" ht="18" customHeight="1" x14ac:dyDescent="0.25">
      <c r="A3974" s="40"/>
      <c r="B3974" s="40"/>
      <c r="C3974" s="40"/>
      <c r="D3974" s="40"/>
      <c r="E3974" s="41"/>
      <c r="F3974" s="41"/>
      <c r="G3974" s="40"/>
      <c r="H3974" s="40"/>
      <c r="I3974" s="40"/>
      <c r="J3974" s="40"/>
      <c r="K3974" s="40">
        <f t="shared" si="62"/>
        <v>1900</v>
      </c>
    </row>
    <row r="3975" spans="1:11" ht="18" customHeight="1" x14ac:dyDescent="0.25">
      <c r="A3975" s="42"/>
      <c r="B3975" s="42"/>
      <c r="C3975" s="42"/>
      <c r="D3975" s="42"/>
      <c r="E3975" s="43"/>
      <c r="F3975" s="43"/>
      <c r="G3975" s="42"/>
      <c r="H3975" s="42"/>
      <c r="I3975" s="42"/>
      <c r="J3975" s="42"/>
      <c r="K3975" s="42">
        <f t="shared" si="62"/>
        <v>1900</v>
      </c>
    </row>
    <row r="3976" spans="1:11" ht="18" customHeight="1" x14ac:dyDescent="0.25">
      <c r="A3976" s="40"/>
      <c r="B3976" s="40"/>
      <c r="C3976" s="40"/>
      <c r="D3976" s="40"/>
      <c r="E3976" s="41"/>
      <c r="F3976" s="41"/>
      <c r="G3976" s="40"/>
      <c r="H3976" s="40"/>
      <c r="I3976" s="40"/>
      <c r="J3976" s="40"/>
      <c r="K3976" s="40">
        <f t="shared" si="62"/>
        <v>1900</v>
      </c>
    </row>
    <row r="3977" spans="1:11" ht="18" customHeight="1" x14ac:dyDescent="0.25">
      <c r="A3977" s="42"/>
      <c r="B3977" s="42"/>
      <c r="C3977" s="42"/>
      <c r="D3977" s="42"/>
      <c r="E3977" s="43"/>
      <c r="F3977" s="43"/>
      <c r="G3977" s="42"/>
      <c r="H3977" s="42"/>
      <c r="I3977" s="42"/>
      <c r="J3977" s="42"/>
      <c r="K3977" s="42">
        <f t="shared" si="62"/>
        <v>1900</v>
      </c>
    </row>
    <row r="3978" spans="1:11" ht="18" customHeight="1" x14ac:dyDescent="0.25">
      <c r="A3978" s="40"/>
      <c r="B3978" s="40"/>
      <c r="C3978" s="40"/>
      <c r="D3978" s="40"/>
      <c r="E3978" s="41"/>
      <c r="F3978" s="41"/>
      <c r="G3978" s="40"/>
      <c r="H3978" s="40"/>
      <c r="I3978" s="40"/>
      <c r="J3978" s="40"/>
      <c r="K3978" s="40">
        <f t="shared" si="62"/>
        <v>1900</v>
      </c>
    </row>
    <row r="3979" spans="1:11" ht="18" customHeight="1" x14ac:dyDescent="0.25">
      <c r="A3979" s="42"/>
      <c r="B3979" s="42"/>
      <c r="C3979" s="42"/>
      <c r="D3979" s="42"/>
      <c r="E3979" s="43"/>
      <c r="F3979" s="43"/>
      <c r="G3979" s="42"/>
      <c r="H3979" s="42"/>
      <c r="I3979" s="42"/>
      <c r="J3979" s="42"/>
      <c r="K3979" s="42">
        <f t="shared" si="62"/>
        <v>1900</v>
      </c>
    </row>
    <row r="3980" spans="1:11" ht="18" customHeight="1" x14ac:dyDescent="0.25">
      <c r="A3980" s="40"/>
      <c r="B3980" s="40"/>
      <c r="C3980" s="40"/>
      <c r="D3980" s="40"/>
      <c r="E3980" s="41"/>
      <c r="F3980" s="41"/>
      <c r="G3980" s="40"/>
      <c r="H3980" s="40"/>
      <c r="I3980" s="40"/>
      <c r="J3980" s="40"/>
      <c r="K3980" s="40">
        <f t="shared" si="62"/>
        <v>1900</v>
      </c>
    </row>
    <row r="3981" spans="1:11" ht="18" customHeight="1" x14ac:dyDescent="0.25">
      <c r="A3981" s="42"/>
      <c r="B3981" s="42"/>
      <c r="C3981" s="42"/>
      <c r="D3981" s="42"/>
      <c r="E3981" s="43"/>
      <c r="F3981" s="43"/>
      <c r="G3981" s="42"/>
      <c r="H3981" s="42"/>
      <c r="I3981" s="42"/>
      <c r="J3981" s="42"/>
      <c r="K3981" s="42">
        <f t="shared" si="62"/>
        <v>1900</v>
      </c>
    </row>
    <row r="3982" spans="1:11" ht="18" customHeight="1" x14ac:dyDescent="0.25">
      <c r="A3982" s="40"/>
      <c r="B3982" s="40"/>
      <c r="C3982" s="40"/>
      <c r="D3982" s="40"/>
      <c r="E3982" s="41"/>
      <c r="F3982" s="41"/>
      <c r="G3982" s="40"/>
      <c r="H3982" s="40"/>
      <c r="I3982" s="40"/>
      <c r="J3982" s="40"/>
      <c r="K3982" s="40">
        <f t="shared" si="62"/>
        <v>1900</v>
      </c>
    </row>
    <row r="3983" spans="1:11" ht="18" customHeight="1" x14ac:dyDescent="0.25">
      <c r="A3983" s="42"/>
      <c r="B3983" s="42"/>
      <c r="C3983" s="42"/>
      <c r="D3983" s="42"/>
      <c r="E3983" s="43"/>
      <c r="F3983" s="43"/>
      <c r="G3983" s="42"/>
      <c r="H3983" s="42"/>
      <c r="I3983" s="42"/>
      <c r="J3983" s="42"/>
      <c r="K3983" s="42">
        <f t="shared" si="62"/>
        <v>1900</v>
      </c>
    </row>
    <row r="3984" spans="1:11" ht="18" customHeight="1" x14ac:dyDescent="0.25">
      <c r="A3984" s="40"/>
      <c r="B3984" s="40"/>
      <c r="C3984" s="40"/>
      <c r="D3984" s="40"/>
      <c r="E3984" s="41"/>
      <c r="F3984" s="41"/>
      <c r="G3984" s="40"/>
      <c r="H3984" s="40"/>
      <c r="I3984" s="40"/>
      <c r="J3984" s="40"/>
      <c r="K3984" s="40">
        <f t="shared" si="62"/>
        <v>1900</v>
      </c>
    </row>
    <row r="3985" spans="1:11" ht="18" customHeight="1" x14ac:dyDescent="0.25">
      <c r="A3985" s="42"/>
      <c r="B3985" s="42"/>
      <c r="C3985" s="42"/>
      <c r="D3985" s="42"/>
      <c r="E3985" s="43"/>
      <c r="F3985" s="43"/>
      <c r="G3985" s="42"/>
      <c r="H3985" s="42"/>
      <c r="I3985" s="42"/>
      <c r="J3985" s="42"/>
      <c r="K3985" s="42">
        <f t="shared" si="62"/>
        <v>1900</v>
      </c>
    </row>
    <row r="3986" spans="1:11" ht="18" customHeight="1" x14ac:dyDescent="0.25">
      <c r="A3986" s="40"/>
      <c r="B3986" s="40"/>
      <c r="C3986" s="40"/>
      <c r="D3986" s="40"/>
      <c r="E3986" s="41"/>
      <c r="F3986" s="41"/>
      <c r="G3986" s="40"/>
      <c r="H3986" s="40"/>
      <c r="I3986" s="40"/>
      <c r="J3986" s="40"/>
      <c r="K3986" s="40">
        <f t="shared" si="62"/>
        <v>1900</v>
      </c>
    </row>
    <row r="3987" spans="1:11" ht="18" customHeight="1" x14ac:dyDescent="0.25">
      <c r="A3987" s="42"/>
      <c r="B3987" s="42"/>
      <c r="C3987" s="42"/>
      <c r="D3987" s="42"/>
      <c r="E3987" s="43"/>
      <c r="F3987" s="43"/>
      <c r="G3987" s="42"/>
      <c r="H3987" s="42"/>
      <c r="I3987" s="42"/>
      <c r="J3987" s="42"/>
      <c r="K3987" s="42">
        <f t="shared" si="62"/>
        <v>1900</v>
      </c>
    </row>
    <row r="3988" spans="1:11" ht="18" customHeight="1" x14ac:dyDescent="0.25">
      <c r="A3988" s="40"/>
      <c r="B3988" s="40"/>
      <c r="C3988" s="40"/>
      <c r="D3988" s="40"/>
      <c r="E3988" s="41"/>
      <c r="F3988" s="41"/>
      <c r="G3988" s="40"/>
      <c r="H3988" s="40"/>
      <c r="I3988" s="40"/>
      <c r="J3988" s="40"/>
      <c r="K3988" s="40">
        <f t="shared" si="62"/>
        <v>1900</v>
      </c>
    </row>
    <row r="3989" spans="1:11" ht="18" customHeight="1" x14ac:dyDescent="0.25">
      <c r="A3989" s="42"/>
      <c r="B3989" s="42"/>
      <c r="C3989" s="42"/>
      <c r="D3989" s="42"/>
      <c r="E3989" s="43"/>
      <c r="F3989" s="43"/>
      <c r="G3989" s="42"/>
      <c r="H3989" s="42"/>
      <c r="I3989" s="42"/>
      <c r="J3989" s="42"/>
      <c r="K3989" s="42">
        <f t="shared" si="62"/>
        <v>1900</v>
      </c>
    </row>
    <row r="3990" spans="1:11" ht="18" customHeight="1" x14ac:dyDescent="0.25">
      <c r="A3990" s="40"/>
      <c r="B3990" s="40"/>
      <c r="C3990" s="40"/>
      <c r="D3990" s="40"/>
      <c r="E3990" s="41"/>
      <c r="F3990" s="41"/>
      <c r="G3990" s="40"/>
      <c r="H3990" s="40"/>
      <c r="I3990" s="40"/>
      <c r="J3990" s="40"/>
      <c r="K3990" s="40">
        <f t="shared" si="62"/>
        <v>1900</v>
      </c>
    </row>
    <row r="3991" spans="1:11" ht="18" customHeight="1" x14ac:dyDescent="0.25">
      <c r="A3991" s="42"/>
      <c r="B3991" s="42"/>
      <c r="C3991" s="42"/>
      <c r="D3991" s="42"/>
      <c r="E3991" s="43"/>
      <c r="F3991" s="43"/>
      <c r="G3991" s="42"/>
      <c r="H3991" s="42"/>
      <c r="I3991" s="42"/>
      <c r="J3991" s="42"/>
      <c r="K3991" s="42">
        <f t="shared" si="62"/>
        <v>1900</v>
      </c>
    </row>
    <row r="3992" spans="1:11" ht="18" customHeight="1" x14ac:dyDescent="0.25">
      <c r="A3992" s="40"/>
      <c r="B3992" s="40"/>
      <c r="C3992" s="40"/>
      <c r="D3992" s="40"/>
      <c r="E3992" s="41"/>
      <c r="F3992" s="41"/>
      <c r="G3992" s="40"/>
      <c r="H3992" s="40"/>
      <c r="I3992" s="40"/>
      <c r="J3992" s="40"/>
      <c r="K3992" s="40">
        <f t="shared" si="62"/>
        <v>1900</v>
      </c>
    </row>
    <row r="3993" spans="1:11" ht="18" customHeight="1" x14ac:dyDescent="0.25">
      <c r="A3993" s="42"/>
      <c r="B3993" s="42"/>
      <c r="C3993" s="42"/>
      <c r="D3993" s="42"/>
      <c r="E3993" s="43"/>
      <c r="F3993" s="43"/>
      <c r="G3993" s="42"/>
      <c r="H3993" s="42"/>
      <c r="I3993" s="42"/>
      <c r="J3993" s="42"/>
      <c r="K3993" s="42">
        <f t="shared" si="62"/>
        <v>1900</v>
      </c>
    </row>
    <row r="3994" spans="1:11" ht="18" customHeight="1" x14ac:dyDescent="0.25">
      <c r="A3994" s="40"/>
      <c r="B3994" s="40"/>
      <c r="C3994" s="40"/>
      <c r="D3994" s="40"/>
      <c r="E3994" s="41"/>
      <c r="F3994" s="41"/>
      <c r="G3994" s="40"/>
      <c r="H3994" s="40"/>
      <c r="I3994" s="40"/>
      <c r="J3994" s="40"/>
      <c r="K3994" s="40">
        <f t="shared" si="62"/>
        <v>1900</v>
      </c>
    </row>
    <row r="3995" spans="1:11" ht="18" customHeight="1" x14ac:dyDescent="0.25">
      <c r="A3995" s="42"/>
      <c r="B3995" s="42"/>
      <c r="C3995" s="42"/>
      <c r="D3995" s="42"/>
      <c r="E3995" s="43"/>
      <c r="F3995" s="43"/>
      <c r="G3995" s="42"/>
      <c r="H3995" s="42"/>
      <c r="I3995" s="42"/>
      <c r="J3995" s="42"/>
      <c r="K3995" s="42">
        <f t="shared" si="62"/>
        <v>1900</v>
      </c>
    </row>
    <row r="3996" spans="1:11" ht="18" customHeight="1" x14ac:dyDescent="0.25">
      <c r="A3996" s="40"/>
      <c r="B3996" s="40"/>
      <c r="C3996" s="40"/>
      <c r="D3996" s="40"/>
      <c r="E3996" s="41"/>
      <c r="F3996" s="41"/>
      <c r="G3996" s="40"/>
      <c r="H3996" s="40"/>
      <c r="I3996" s="40"/>
      <c r="J3996" s="40"/>
      <c r="K3996" s="40">
        <f t="shared" si="62"/>
        <v>1900</v>
      </c>
    </row>
    <row r="3997" spans="1:11" ht="18" customHeight="1" x14ac:dyDescent="0.25">
      <c r="A3997" s="42"/>
      <c r="B3997" s="42"/>
      <c r="C3997" s="42"/>
      <c r="D3997" s="42"/>
      <c r="E3997" s="43"/>
      <c r="F3997" s="43"/>
      <c r="G3997" s="42"/>
      <c r="H3997" s="42"/>
      <c r="I3997" s="42"/>
      <c r="J3997" s="42"/>
      <c r="K3997" s="42">
        <f t="shared" si="62"/>
        <v>1900</v>
      </c>
    </row>
    <row r="3998" spans="1:11" ht="18" customHeight="1" x14ac:dyDescent="0.25">
      <c r="A3998" s="40"/>
      <c r="B3998" s="40"/>
      <c r="C3998" s="40"/>
      <c r="D3998" s="40"/>
      <c r="E3998" s="41"/>
      <c r="F3998" s="41"/>
      <c r="G3998" s="40"/>
      <c r="H3998" s="40"/>
      <c r="I3998" s="40"/>
      <c r="J3998" s="40"/>
      <c r="K3998" s="40">
        <f t="shared" si="62"/>
        <v>1900</v>
      </c>
    </row>
    <row r="3999" spans="1:11" ht="18" customHeight="1" x14ac:dyDescent="0.25">
      <c r="A3999" s="42"/>
      <c r="B3999" s="42"/>
      <c r="C3999" s="42"/>
      <c r="D3999" s="42"/>
      <c r="E3999" s="43"/>
      <c r="F3999" s="43"/>
      <c r="G3999" s="42"/>
      <c r="H3999" s="42"/>
      <c r="I3999" s="42"/>
      <c r="J3999" s="42"/>
      <c r="K3999" s="42">
        <f t="shared" si="62"/>
        <v>1900</v>
      </c>
    </row>
    <row r="4000" spans="1:11" ht="18" customHeight="1" x14ac:dyDescent="0.25">
      <c r="A4000" s="40"/>
      <c r="B4000" s="40"/>
      <c r="C4000" s="40"/>
      <c r="D4000" s="40"/>
      <c r="E4000" s="41"/>
      <c r="F4000" s="41"/>
      <c r="G4000" s="40"/>
      <c r="H4000" s="40"/>
      <c r="I4000" s="40"/>
      <c r="J4000" s="40"/>
      <c r="K4000" s="40">
        <f t="shared" si="62"/>
        <v>1900</v>
      </c>
    </row>
    <row r="4001" spans="1:11" ht="18" customHeight="1" x14ac:dyDescent="0.25">
      <c r="A4001" s="42"/>
      <c r="B4001" s="42"/>
      <c r="C4001" s="42"/>
      <c r="D4001" s="42"/>
      <c r="E4001" s="43"/>
      <c r="F4001" s="43"/>
      <c r="G4001" s="42"/>
      <c r="H4001" s="42"/>
      <c r="I4001" s="42"/>
      <c r="J4001" s="42"/>
      <c r="K4001" s="42">
        <f t="shared" si="62"/>
        <v>1900</v>
      </c>
    </row>
    <row r="4002" spans="1:11" ht="18" customHeight="1" x14ac:dyDescent="0.25">
      <c r="A4002" s="40"/>
      <c r="B4002" s="40"/>
      <c r="C4002" s="40"/>
      <c r="D4002" s="40"/>
      <c r="E4002" s="41"/>
      <c r="F4002" s="41"/>
      <c r="G4002" s="40"/>
      <c r="H4002" s="40"/>
      <c r="I4002" s="40"/>
      <c r="J4002" s="40"/>
      <c r="K4002" s="40">
        <f t="shared" si="62"/>
        <v>1900</v>
      </c>
    </row>
    <row r="4003" spans="1:11" ht="18" customHeight="1" x14ac:dyDescent="0.25">
      <c r="A4003" s="42"/>
      <c r="B4003" s="42"/>
      <c r="C4003" s="42"/>
      <c r="D4003" s="42"/>
      <c r="E4003" s="43"/>
      <c r="F4003" s="43"/>
      <c r="G4003" s="42"/>
      <c r="H4003" s="42"/>
      <c r="I4003" s="42"/>
      <c r="J4003" s="42"/>
      <c r="K4003" s="42">
        <f t="shared" si="62"/>
        <v>1900</v>
      </c>
    </row>
    <row r="4004" spans="1:11" ht="18" customHeight="1" x14ac:dyDescent="0.25">
      <c r="A4004" s="40"/>
      <c r="B4004" s="40"/>
      <c r="C4004" s="40"/>
      <c r="D4004" s="40"/>
      <c r="E4004" s="41"/>
      <c r="F4004" s="41"/>
      <c r="G4004" s="40"/>
      <c r="H4004" s="40"/>
      <c r="I4004" s="40"/>
      <c r="J4004" s="40"/>
      <c r="K4004" s="40">
        <f t="shared" si="62"/>
        <v>1900</v>
      </c>
    </row>
    <row r="4005" spans="1:11" ht="18" customHeight="1" x14ac:dyDescent="0.25">
      <c r="A4005" s="42"/>
      <c r="B4005" s="42"/>
      <c r="C4005" s="42"/>
      <c r="D4005" s="42"/>
      <c r="E4005" s="43"/>
      <c r="F4005" s="43"/>
      <c r="G4005" s="42"/>
      <c r="H4005" s="42"/>
      <c r="I4005" s="42"/>
      <c r="J4005" s="42"/>
      <c r="K4005" s="42">
        <f t="shared" si="62"/>
        <v>1900</v>
      </c>
    </row>
    <row r="4006" spans="1:11" ht="18" customHeight="1" x14ac:dyDescent="0.25">
      <c r="A4006" s="40"/>
      <c r="B4006" s="40"/>
      <c r="C4006" s="40"/>
      <c r="D4006" s="40"/>
      <c r="E4006" s="41"/>
      <c r="F4006" s="41"/>
      <c r="G4006" s="40"/>
      <c r="H4006" s="40"/>
      <c r="I4006" s="40"/>
      <c r="J4006" s="40"/>
      <c r="K4006" s="40">
        <f t="shared" si="62"/>
        <v>1900</v>
      </c>
    </row>
    <row r="4007" spans="1:11" ht="18" customHeight="1" x14ac:dyDescent="0.25">
      <c r="A4007" s="42"/>
      <c r="B4007" s="42"/>
      <c r="C4007" s="42"/>
      <c r="D4007" s="42"/>
      <c r="E4007" s="43"/>
      <c r="F4007" s="43"/>
      <c r="G4007" s="42"/>
      <c r="H4007" s="42"/>
      <c r="I4007" s="42"/>
      <c r="J4007" s="42"/>
      <c r="K4007" s="42">
        <f t="shared" si="62"/>
        <v>1900</v>
      </c>
    </row>
    <row r="4008" spans="1:11" ht="18" customHeight="1" x14ac:dyDescent="0.25">
      <c r="A4008" s="40"/>
      <c r="B4008" s="40"/>
      <c r="C4008" s="40"/>
      <c r="D4008" s="40"/>
      <c r="E4008" s="41"/>
      <c r="F4008" s="41"/>
      <c r="G4008" s="40"/>
      <c r="H4008" s="40"/>
      <c r="I4008" s="40"/>
      <c r="J4008" s="40"/>
      <c r="K4008" s="40">
        <f t="shared" si="62"/>
        <v>1900</v>
      </c>
    </row>
    <row r="4009" spans="1:11" ht="18" customHeight="1" x14ac:dyDescent="0.25">
      <c r="A4009" s="42"/>
      <c r="B4009" s="42"/>
      <c r="C4009" s="42"/>
      <c r="D4009" s="42"/>
      <c r="E4009" s="43"/>
      <c r="F4009" s="43"/>
      <c r="G4009" s="42"/>
      <c r="H4009" s="42"/>
      <c r="I4009" s="42"/>
      <c r="J4009" s="42"/>
      <c r="K4009" s="42">
        <f t="shared" si="62"/>
        <v>1900</v>
      </c>
    </row>
    <row r="4010" spans="1:11" ht="18" customHeight="1" x14ac:dyDescent="0.25">
      <c r="A4010" s="40"/>
      <c r="B4010" s="40"/>
      <c r="C4010" s="40"/>
      <c r="D4010" s="40"/>
      <c r="E4010" s="41"/>
      <c r="F4010" s="41"/>
      <c r="G4010" s="40"/>
      <c r="H4010" s="40"/>
      <c r="I4010" s="40"/>
      <c r="J4010" s="40"/>
      <c r="K4010" s="40">
        <f t="shared" si="62"/>
        <v>1900</v>
      </c>
    </row>
    <row r="4011" spans="1:11" ht="18" customHeight="1" x14ac:dyDescent="0.25">
      <c r="A4011" s="42"/>
      <c r="B4011" s="42"/>
      <c r="C4011" s="42"/>
      <c r="D4011" s="42"/>
      <c r="E4011" s="43"/>
      <c r="F4011" s="43"/>
      <c r="G4011" s="42"/>
      <c r="H4011" s="42"/>
      <c r="I4011" s="42"/>
      <c r="J4011" s="42"/>
      <c r="K4011" s="42">
        <f t="shared" si="62"/>
        <v>1900</v>
      </c>
    </row>
    <row r="4012" spans="1:11" ht="18" customHeight="1" x14ac:dyDescent="0.25">
      <c r="A4012" s="40"/>
      <c r="B4012" s="40"/>
      <c r="C4012" s="40"/>
      <c r="D4012" s="40"/>
      <c r="E4012" s="41"/>
      <c r="F4012" s="41"/>
      <c r="G4012" s="40"/>
      <c r="H4012" s="40"/>
      <c r="I4012" s="40"/>
      <c r="J4012" s="40"/>
      <c r="K4012" s="40">
        <f t="shared" si="62"/>
        <v>1900</v>
      </c>
    </row>
    <row r="4013" spans="1:11" ht="18" customHeight="1" x14ac:dyDescent="0.25">
      <c r="A4013" s="42"/>
      <c r="B4013" s="42"/>
      <c r="C4013" s="42"/>
      <c r="D4013" s="42"/>
      <c r="E4013" s="43"/>
      <c r="F4013" s="43"/>
      <c r="G4013" s="42"/>
      <c r="H4013" s="42"/>
      <c r="I4013" s="42"/>
      <c r="J4013" s="42"/>
      <c r="K4013" s="42">
        <f t="shared" si="62"/>
        <v>1900</v>
      </c>
    </row>
    <row r="4014" spans="1:11" ht="18" customHeight="1" x14ac:dyDescent="0.25">
      <c r="A4014" s="40"/>
      <c r="B4014" s="40"/>
      <c r="C4014" s="40"/>
      <c r="D4014" s="40"/>
      <c r="E4014" s="41"/>
      <c r="F4014" s="41"/>
      <c r="G4014" s="40"/>
      <c r="H4014" s="40"/>
      <c r="I4014" s="40"/>
      <c r="J4014" s="40"/>
      <c r="K4014" s="40">
        <f t="shared" si="62"/>
        <v>1900</v>
      </c>
    </row>
    <row r="4015" spans="1:11" ht="18" customHeight="1" x14ac:dyDescent="0.25">
      <c r="A4015" s="42"/>
      <c r="B4015" s="42"/>
      <c r="C4015" s="42"/>
      <c r="D4015" s="42"/>
      <c r="E4015" s="43"/>
      <c r="F4015" s="43"/>
      <c r="G4015" s="42"/>
      <c r="H4015" s="42"/>
      <c r="I4015" s="42"/>
      <c r="J4015" s="42"/>
      <c r="K4015" s="42">
        <f t="shared" si="62"/>
        <v>1900</v>
      </c>
    </row>
    <row r="4016" spans="1:11" ht="18" customHeight="1" x14ac:dyDescent="0.25">
      <c r="A4016" s="40"/>
      <c r="B4016" s="40"/>
      <c r="C4016" s="40"/>
      <c r="D4016" s="40"/>
      <c r="E4016" s="41"/>
      <c r="F4016" s="41"/>
      <c r="G4016" s="40"/>
      <c r="H4016" s="40"/>
      <c r="I4016" s="40"/>
      <c r="J4016" s="40"/>
      <c r="K4016" s="40">
        <f t="shared" si="62"/>
        <v>1900</v>
      </c>
    </row>
    <row r="4017" spans="1:11" ht="18" customHeight="1" x14ac:dyDescent="0.25">
      <c r="A4017" s="42"/>
      <c r="B4017" s="42"/>
      <c r="C4017" s="42"/>
      <c r="D4017" s="42"/>
      <c r="E4017" s="43"/>
      <c r="F4017" s="43"/>
      <c r="G4017" s="42"/>
      <c r="H4017" s="42"/>
      <c r="I4017" s="42"/>
      <c r="J4017" s="42"/>
      <c r="K4017" s="42">
        <f t="shared" si="62"/>
        <v>1900</v>
      </c>
    </row>
    <row r="4018" spans="1:11" ht="18" customHeight="1" x14ac:dyDescent="0.25">
      <c r="A4018" s="40"/>
      <c r="B4018" s="40"/>
      <c r="C4018" s="40"/>
      <c r="D4018" s="40"/>
      <c r="E4018" s="41"/>
      <c r="F4018" s="41"/>
      <c r="G4018" s="40"/>
      <c r="H4018" s="40"/>
      <c r="I4018" s="40"/>
      <c r="J4018" s="40"/>
      <c r="K4018" s="40">
        <f t="shared" si="62"/>
        <v>1900</v>
      </c>
    </row>
    <row r="4019" spans="1:11" ht="18" customHeight="1" x14ac:dyDescent="0.25">
      <c r="A4019" s="42"/>
      <c r="B4019" s="42"/>
      <c r="C4019" s="42"/>
      <c r="D4019" s="42"/>
      <c r="E4019" s="43"/>
      <c r="F4019" s="43"/>
      <c r="G4019" s="42"/>
      <c r="H4019" s="42"/>
      <c r="I4019" s="42"/>
      <c r="J4019" s="42"/>
      <c r="K4019" s="42">
        <f t="shared" si="62"/>
        <v>1900</v>
      </c>
    </row>
    <row r="4020" spans="1:11" ht="18" customHeight="1" x14ac:dyDescent="0.25">
      <c r="A4020" s="40"/>
      <c r="B4020" s="40"/>
      <c r="C4020" s="40"/>
      <c r="D4020" s="40"/>
      <c r="E4020" s="41"/>
      <c r="F4020" s="41"/>
      <c r="G4020" s="40"/>
      <c r="H4020" s="40"/>
      <c r="I4020" s="40"/>
      <c r="J4020" s="40"/>
      <c r="K4020" s="40">
        <f t="shared" si="62"/>
        <v>1900</v>
      </c>
    </row>
    <row r="4021" spans="1:11" ht="18" customHeight="1" x14ac:dyDescent="0.25">
      <c r="A4021" s="42"/>
      <c r="B4021" s="42"/>
      <c r="C4021" s="42"/>
      <c r="D4021" s="42"/>
      <c r="E4021" s="43"/>
      <c r="F4021" s="43"/>
      <c r="G4021" s="42"/>
      <c r="H4021" s="42"/>
      <c r="I4021" s="42"/>
      <c r="J4021" s="42"/>
      <c r="K4021" s="42">
        <f t="shared" si="62"/>
        <v>1900</v>
      </c>
    </row>
    <row r="4022" spans="1:11" ht="18" customHeight="1" x14ac:dyDescent="0.25">
      <c r="A4022" s="40"/>
      <c r="B4022" s="40"/>
      <c r="C4022" s="40"/>
      <c r="D4022" s="40"/>
      <c r="E4022" s="41"/>
      <c r="F4022" s="41"/>
      <c r="G4022" s="40"/>
      <c r="H4022" s="40"/>
      <c r="I4022" s="40"/>
      <c r="J4022" s="40"/>
      <c r="K4022" s="40">
        <f t="shared" si="62"/>
        <v>1900</v>
      </c>
    </row>
    <row r="4023" spans="1:11" ht="18" customHeight="1" x14ac:dyDescent="0.25">
      <c r="A4023" s="42"/>
      <c r="B4023" s="42"/>
      <c r="C4023" s="42"/>
      <c r="D4023" s="42"/>
      <c r="E4023" s="43"/>
      <c r="F4023" s="43"/>
      <c r="G4023" s="42"/>
      <c r="H4023" s="42"/>
      <c r="I4023" s="42"/>
      <c r="J4023" s="42"/>
      <c r="K4023" s="42">
        <f t="shared" si="62"/>
        <v>1900</v>
      </c>
    </row>
    <row r="4024" spans="1:11" ht="18" customHeight="1" x14ac:dyDescent="0.25">
      <c r="A4024" s="40"/>
      <c r="B4024" s="40"/>
      <c r="C4024" s="40"/>
      <c r="D4024" s="40"/>
      <c r="E4024" s="41"/>
      <c r="F4024" s="41"/>
      <c r="G4024" s="40"/>
      <c r="H4024" s="40"/>
      <c r="I4024" s="40"/>
      <c r="J4024" s="40"/>
      <c r="K4024" s="40">
        <f t="shared" si="62"/>
        <v>1900</v>
      </c>
    </row>
    <row r="4025" spans="1:11" ht="18" customHeight="1" x14ac:dyDescent="0.25">
      <c r="A4025" s="42"/>
      <c r="B4025" s="42"/>
      <c r="C4025" s="42"/>
      <c r="D4025" s="42"/>
      <c r="E4025" s="43"/>
      <c r="F4025" s="43"/>
      <c r="G4025" s="42"/>
      <c r="H4025" s="42"/>
      <c r="I4025" s="42"/>
      <c r="J4025" s="42"/>
      <c r="K4025" s="42">
        <f t="shared" si="62"/>
        <v>1900</v>
      </c>
    </row>
    <row r="4026" spans="1:11" ht="18" customHeight="1" x14ac:dyDescent="0.25">
      <c r="A4026" s="40"/>
      <c r="B4026" s="40"/>
      <c r="C4026" s="40"/>
      <c r="D4026" s="40"/>
      <c r="E4026" s="41"/>
      <c r="F4026" s="41"/>
      <c r="G4026" s="40"/>
      <c r="H4026" s="40"/>
      <c r="I4026" s="40"/>
      <c r="J4026" s="40"/>
      <c r="K4026" s="40">
        <f t="shared" si="62"/>
        <v>1900</v>
      </c>
    </row>
    <row r="4027" spans="1:11" ht="18" customHeight="1" x14ac:dyDescent="0.25">
      <c r="A4027" s="42"/>
      <c r="B4027" s="42"/>
      <c r="C4027" s="42"/>
      <c r="D4027" s="42"/>
      <c r="E4027" s="43"/>
      <c r="F4027" s="43"/>
      <c r="G4027" s="42"/>
      <c r="H4027" s="42"/>
      <c r="I4027" s="42"/>
      <c r="J4027" s="42"/>
      <c r="K4027" s="42">
        <f t="shared" si="62"/>
        <v>1900</v>
      </c>
    </row>
    <row r="4028" spans="1:11" ht="18" customHeight="1" x14ac:dyDescent="0.25">
      <c r="A4028" s="40"/>
      <c r="B4028" s="40"/>
      <c r="C4028" s="40"/>
      <c r="D4028" s="40"/>
      <c r="E4028" s="41"/>
      <c r="F4028" s="41"/>
      <c r="G4028" s="40"/>
      <c r="H4028" s="40"/>
      <c r="I4028" s="40"/>
      <c r="J4028" s="40"/>
      <c r="K4028" s="40">
        <f t="shared" si="62"/>
        <v>1900</v>
      </c>
    </row>
    <row r="4029" spans="1:11" ht="18" customHeight="1" x14ac:dyDescent="0.25">
      <c r="A4029" s="42"/>
      <c r="B4029" s="42"/>
      <c r="C4029" s="42"/>
      <c r="D4029" s="42"/>
      <c r="E4029" s="43"/>
      <c r="F4029" s="43"/>
      <c r="G4029" s="42"/>
      <c r="H4029" s="42"/>
      <c r="I4029" s="42"/>
      <c r="J4029" s="42"/>
      <c r="K4029" s="42">
        <f t="shared" si="62"/>
        <v>1900</v>
      </c>
    </row>
    <row r="4030" spans="1:11" ht="18" customHeight="1" x14ac:dyDescent="0.25">
      <c r="A4030" s="40"/>
      <c r="B4030" s="40"/>
      <c r="C4030" s="40"/>
      <c r="D4030" s="40"/>
      <c r="E4030" s="41"/>
      <c r="F4030" s="41"/>
      <c r="G4030" s="40"/>
      <c r="H4030" s="40"/>
      <c r="I4030" s="40"/>
      <c r="J4030" s="40"/>
      <c r="K4030" s="40">
        <f t="shared" si="62"/>
        <v>1900</v>
      </c>
    </row>
    <row r="4031" spans="1:11" ht="18" customHeight="1" x14ac:dyDescent="0.25">
      <c r="A4031" s="42"/>
      <c r="B4031" s="42"/>
      <c r="C4031" s="42"/>
      <c r="D4031" s="42"/>
      <c r="E4031" s="43"/>
      <c r="F4031" s="43"/>
      <c r="G4031" s="42"/>
      <c r="H4031" s="42"/>
      <c r="I4031" s="42"/>
      <c r="J4031" s="42"/>
      <c r="K4031" s="42">
        <f t="shared" si="62"/>
        <v>1900</v>
      </c>
    </row>
    <row r="4032" spans="1:11" ht="18" customHeight="1" x14ac:dyDescent="0.25">
      <c r="A4032" s="40"/>
      <c r="B4032" s="40"/>
      <c r="C4032" s="40"/>
      <c r="D4032" s="40"/>
      <c r="E4032" s="41"/>
      <c r="F4032" s="41"/>
      <c r="G4032" s="40"/>
      <c r="H4032" s="40"/>
      <c r="I4032" s="40"/>
      <c r="J4032" s="40"/>
      <c r="K4032" s="40">
        <f t="shared" si="62"/>
        <v>1900</v>
      </c>
    </row>
    <row r="4033" spans="1:11" ht="18" customHeight="1" x14ac:dyDescent="0.25">
      <c r="A4033" s="42"/>
      <c r="B4033" s="42"/>
      <c r="C4033" s="42"/>
      <c r="D4033" s="42"/>
      <c r="E4033" s="43"/>
      <c r="F4033" s="43"/>
      <c r="G4033" s="42"/>
      <c r="H4033" s="42"/>
      <c r="I4033" s="42"/>
      <c r="J4033" s="42"/>
      <c r="K4033" s="42">
        <f t="shared" si="62"/>
        <v>1900</v>
      </c>
    </row>
    <row r="4034" spans="1:11" ht="18" customHeight="1" x14ac:dyDescent="0.25">
      <c r="A4034" s="40"/>
      <c r="B4034" s="40"/>
      <c r="C4034" s="40"/>
      <c r="D4034" s="40"/>
      <c r="E4034" s="41"/>
      <c r="F4034" s="41"/>
      <c r="G4034" s="40"/>
      <c r="H4034" s="40"/>
      <c r="I4034" s="40"/>
      <c r="J4034" s="40"/>
      <c r="K4034" s="40">
        <f t="shared" si="62"/>
        <v>1900</v>
      </c>
    </row>
    <row r="4035" spans="1:11" ht="18" customHeight="1" x14ac:dyDescent="0.25">
      <c r="A4035" s="42"/>
      <c r="B4035" s="42"/>
      <c r="C4035" s="42"/>
      <c r="D4035" s="42"/>
      <c r="E4035" s="43"/>
      <c r="F4035" s="43"/>
      <c r="G4035" s="42"/>
      <c r="H4035" s="42"/>
      <c r="I4035" s="42"/>
      <c r="J4035" s="42"/>
      <c r="K4035" s="42">
        <f t="shared" si="62"/>
        <v>1900</v>
      </c>
    </row>
    <row r="4036" spans="1:11" ht="18" customHeight="1" x14ac:dyDescent="0.25">
      <c r="A4036" s="40"/>
      <c r="B4036" s="40"/>
      <c r="C4036" s="40"/>
      <c r="D4036" s="40"/>
      <c r="E4036" s="41"/>
      <c r="F4036" s="41"/>
      <c r="G4036" s="40"/>
      <c r="H4036" s="40"/>
      <c r="I4036" s="40"/>
      <c r="J4036" s="40"/>
      <c r="K4036" s="40">
        <f t="shared" ref="K4036:K4099" si="63">IFERROR(YEAR(D4036),"")</f>
        <v>1900</v>
      </c>
    </row>
    <row r="4037" spans="1:11" ht="18" customHeight="1" x14ac:dyDescent="0.25">
      <c r="A4037" s="42"/>
      <c r="B4037" s="42"/>
      <c r="C4037" s="42"/>
      <c r="D4037" s="42"/>
      <c r="E4037" s="43"/>
      <c r="F4037" s="43"/>
      <c r="G4037" s="42"/>
      <c r="H4037" s="42"/>
      <c r="I4037" s="42"/>
      <c r="J4037" s="42"/>
      <c r="K4037" s="42">
        <f t="shared" si="63"/>
        <v>1900</v>
      </c>
    </row>
    <row r="4038" spans="1:11" ht="18" customHeight="1" x14ac:dyDescent="0.25">
      <c r="A4038" s="40"/>
      <c r="B4038" s="40"/>
      <c r="C4038" s="40"/>
      <c r="D4038" s="40"/>
      <c r="E4038" s="41"/>
      <c r="F4038" s="41"/>
      <c r="G4038" s="40"/>
      <c r="H4038" s="40"/>
      <c r="I4038" s="40"/>
      <c r="J4038" s="40"/>
      <c r="K4038" s="40">
        <f t="shared" si="63"/>
        <v>1900</v>
      </c>
    </row>
    <row r="4039" spans="1:11" ht="18" customHeight="1" x14ac:dyDescent="0.25">
      <c r="A4039" s="42"/>
      <c r="B4039" s="42"/>
      <c r="C4039" s="42"/>
      <c r="D4039" s="42"/>
      <c r="E4039" s="43"/>
      <c r="F4039" s="43"/>
      <c r="G4039" s="42"/>
      <c r="H4039" s="42"/>
      <c r="I4039" s="42"/>
      <c r="J4039" s="42"/>
      <c r="K4039" s="42">
        <f t="shared" si="63"/>
        <v>1900</v>
      </c>
    </row>
    <row r="4040" spans="1:11" ht="18" customHeight="1" x14ac:dyDescent="0.25">
      <c r="A4040" s="40"/>
      <c r="B4040" s="40"/>
      <c r="C4040" s="40"/>
      <c r="D4040" s="40"/>
      <c r="E4040" s="41"/>
      <c r="F4040" s="41"/>
      <c r="G4040" s="40"/>
      <c r="H4040" s="40"/>
      <c r="I4040" s="40"/>
      <c r="J4040" s="40"/>
      <c r="K4040" s="40">
        <f t="shared" si="63"/>
        <v>1900</v>
      </c>
    </row>
    <row r="4041" spans="1:11" ht="18" customHeight="1" x14ac:dyDescent="0.25">
      <c r="A4041" s="42"/>
      <c r="B4041" s="42"/>
      <c r="C4041" s="42"/>
      <c r="D4041" s="42"/>
      <c r="E4041" s="43"/>
      <c r="F4041" s="43"/>
      <c r="G4041" s="42"/>
      <c r="H4041" s="42"/>
      <c r="I4041" s="42"/>
      <c r="J4041" s="42"/>
      <c r="K4041" s="42">
        <f t="shared" si="63"/>
        <v>1900</v>
      </c>
    </row>
    <row r="4042" spans="1:11" ht="18" customHeight="1" x14ac:dyDescent="0.25">
      <c r="A4042" s="40"/>
      <c r="B4042" s="40"/>
      <c r="C4042" s="40"/>
      <c r="D4042" s="40"/>
      <c r="E4042" s="41"/>
      <c r="F4042" s="41"/>
      <c r="G4042" s="40"/>
      <c r="H4042" s="40"/>
      <c r="I4042" s="40"/>
      <c r="J4042" s="40"/>
      <c r="K4042" s="40">
        <f t="shared" si="63"/>
        <v>1900</v>
      </c>
    </row>
    <row r="4043" spans="1:11" ht="18" customHeight="1" x14ac:dyDescent="0.25">
      <c r="A4043" s="42"/>
      <c r="B4043" s="42"/>
      <c r="C4043" s="42"/>
      <c r="D4043" s="42"/>
      <c r="E4043" s="43"/>
      <c r="F4043" s="43"/>
      <c r="G4043" s="42"/>
      <c r="H4043" s="42"/>
      <c r="I4043" s="42"/>
      <c r="J4043" s="42"/>
      <c r="K4043" s="42">
        <f t="shared" si="63"/>
        <v>1900</v>
      </c>
    </row>
    <row r="4044" spans="1:11" ht="18" customHeight="1" x14ac:dyDescent="0.25">
      <c r="A4044" s="40"/>
      <c r="B4044" s="40"/>
      <c r="C4044" s="40"/>
      <c r="D4044" s="40"/>
      <c r="E4044" s="41"/>
      <c r="F4044" s="41"/>
      <c r="G4044" s="40"/>
      <c r="H4044" s="40"/>
      <c r="I4044" s="40"/>
      <c r="J4044" s="40"/>
      <c r="K4044" s="40">
        <f t="shared" si="63"/>
        <v>1900</v>
      </c>
    </row>
    <row r="4045" spans="1:11" ht="18" customHeight="1" x14ac:dyDescent="0.25">
      <c r="A4045" s="42"/>
      <c r="B4045" s="42"/>
      <c r="C4045" s="42"/>
      <c r="D4045" s="42"/>
      <c r="E4045" s="43"/>
      <c r="F4045" s="43"/>
      <c r="G4045" s="42"/>
      <c r="H4045" s="42"/>
      <c r="I4045" s="42"/>
      <c r="J4045" s="42"/>
      <c r="K4045" s="42">
        <f t="shared" si="63"/>
        <v>1900</v>
      </c>
    </row>
    <row r="4046" spans="1:11" ht="18" customHeight="1" x14ac:dyDescent="0.25">
      <c r="A4046" s="40"/>
      <c r="B4046" s="40"/>
      <c r="C4046" s="40"/>
      <c r="D4046" s="40"/>
      <c r="E4046" s="41"/>
      <c r="F4046" s="41"/>
      <c r="G4046" s="40"/>
      <c r="H4046" s="40"/>
      <c r="I4046" s="40"/>
      <c r="J4046" s="40"/>
      <c r="K4046" s="40">
        <f t="shared" si="63"/>
        <v>1900</v>
      </c>
    </row>
    <row r="4047" spans="1:11" ht="18" customHeight="1" x14ac:dyDescent="0.25">
      <c r="A4047" s="42"/>
      <c r="B4047" s="42"/>
      <c r="C4047" s="42"/>
      <c r="D4047" s="42"/>
      <c r="E4047" s="43"/>
      <c r="F4047" s="43"/>
      <c r="G4047" s="42"/>
      <c r="H4047" s="42"/>
      <c r="I4047" s="42"/>
      <c r="J4047" s="42"/>
      <c r="K4047" s="42">
        <f t="shared" si="63"/>
        <v>1900</v>
      </c>
    </row>
    <row r="4048" spans="1:11" ht="18" customHeight="1" x14ac:dyDescent="0.25">
      <c r="A4048" s="40"/>
      <c r="B4048" s="40"/>
      <c r="C4048" s="40"/>
      <c r="D4048" s="40"/>
      <c r="E4048" s="41"/>
      <c r="F4048" s="41"/>
      <c r="G4048" s="40"/>
      <c r="H4048" s="40"/>
      <c r="I4048" s="40"/>
      <c r="J4048" s="40"/>
      <c r="K4048" s="40">
        <f t="shared" si="63"/>
        <v>1900</v>
      </c>
    </row>
    <row r="4049" spans="1:11" ht="18" customHeight="1" x14ac:dyDescent="0.25">
      <c r="A4049" s="42"/>
      <c r="B4049" s="42"/>
      <c r="C4049" s="42"/>
      <c r="D4049" s="42"/>
      <c r="E4049" s="43"/>
      <c r="F4049" s="43"/>
      <c r="G4049" s="42"/>
      <c r="H4049" s="42"/>
      <c r="I4049" s="42"/>
      <c r="J4049" s="42"/>
      <c r="K4049" s="42">
        <f t="shared" si="63"/>
        <v>1900</v>
      </c>
    </row>
    <row r="4050" spans="1:11" ht="18" customHeight="1" x14ac:dyDescent="0.25">
      <c r="A4050" s="40"/>
      <c r="B4050" s="40"/>
      <c r="C4050" s="40"/>
      <c r="D4050" s="40"/>
      <c r="E4050" s="41"/>
      <c r="F4050" s="41"/>
      <c r="G4050" s="40"/>
      <c r="H4050" s="40"/>
      <c r="I4050" s="40"/>
      <c r="J4050" s="40"/>
      <c r="K4050" s="40">
        <f t="shared" si="63"/>
        <v>1900</v>
      </c>
    </row>
    <row r="4051" spans="1:11" ht="18" customHeight="1" x14ac:dyDescent="0.25">
      <c r="A4051" s="42"/>
      <c r="B4051" s="42"/>
      <c r="C4051" s="42"/>
      <c r="D4051" s="42"/>
      <c r="E4051" s="43"/>
      <c r="F4051" s="43"/>
      <c r="G4051" s="42"/>
      <c r="H4051" s="42"/>
      <c r="I4051" s="42"/>
      <c r="J4051" s="42"/>
      <c r="K4051" s="42">
        <f t="shared" si="63"/>
        <v>1900</v>
      </c>
    </row>
    <row r="4052" spans="1:11" ht="18" customHeight="1" x14ac:dyDescent="0.25">
      <c r="A4052" s="40"/>
      <c r="B4052" s="40"/>
      <c r="C4052" s="40"/>
      <c r="D4052" s="40"/>
      <c r="E4052" s="41"/>
      <c r="F4052" s="41"/>
      <c r="G4052" s="40"/>
      <c r="H4052" s="40"/>
      <c r="I4052" s="40"/>
      <c r="J4052" s="40"/>
      <c r="K4052" s="40">
        <f t="shared" si="63"/>
        <v>1900</v>
      </c>
    </row>
    <row r="4053" spans="1:11" ht="18" customHeight="1" x14ac:dyDescent="0.25">
      <c r="A4053" s="42"/>
      <c r="B4053" s="42"/>
      <c r="C4053" s="42"/>
      <c r="D4053" s="42"/>
      <c r="E4053" s="43"/>
      <c r="F4053" s="43"/>
      <c r="G4053" s="42"/>
      <c r="H4053" s="42"/>
      <c r="I4053" s="42"/>
      <c r="J4053" s="42"/>
      <c r="K4053" s="42">
        <f t="shared" si="63"/>
        <v>1900</v>
      </c>
    </row>
    <row r="4054" spans="1:11" ht="18" customHeight="1" x14ac:dyDescent="0.25">
      <c r="A4054" s="40"/>
      <c r="B4054" s="40"/>
      <c r="C4054" s="40"/>
      <c r="D4054" s="40"/>
      <c r="E4054" s="41"/>
      <c r="F4054" s="41"/>
      <c r="G4054" s="40"/>
      <c r="H4054" s="40"/>
      <c r="I4054" s="40"/>
      <c r="J4054" s="40"/>
      <c r="K4054" s="40">
        <f t="shared" si="63"/>
        <v>1900</v>
      </c>
    </row>
    <row r="4055" spans="1:11" ht="18" customHeight="1" x14ac:dyDescent="0.25">
      <c r="A4055" s="42"/>
      <c r="B4055" s="42"/>
      <c r="C4055" s="42"/>
      <c r="D4055" s="42"/>
      <c r="E4055" s="43"/>
      <c r="F4055" s="43"/>
      <c r="G4055" s="42"/>
      <c r="H4055" s="42"/>
      <c r="I4055" s="42"/>
      <c r="J4055" s="42"/>
      <c r="K4055" s="42">
        <f t="shared" si="63"/>
        <v>1900</v>
      </c>
    </row>
    <row r="4056" spans="1:11" ht="18" customHeight="1" x14ac:dyDescent="0.25">
      <c r="A4056" s="40"/>
      <c r="B4056" s="40"/>
      <c r="C4056" s="40"/>
      <c r="D4056" s="40"/>
      <c r="E4056" s="41"/>
      <c r="F4056" s="41"/>
      <c r="G4056" s="40"/>
      <c r="H4056" s="40"/>
      <c r="I4056" s="40"/>
      <c r="J4056" s="40"/>
      <c r="K4056" s="40">
        <f t="shared" si="63"/>
        <v>1900</v>
      </c>
    </row>
    <row r="4057" spans="1:11" ht="18" customHeight="1" x14ac:dyDescent="0.25">
      <c r="A4057" s="42"/>
      <c r="B4057" s="42"/>
      <c r="C4057" s="42"/>
      <c r="D4057" s="42"/>
      <c r="E4057" s="43"/>
      <c r="F4057" s="43"/>
      <c r="G4057" s="42"/>
      <c r="H4057" s="42"/>
      <c r="I4057" s="42"/>
      <c r="J4057" s="42"/>
      <c r="K4057" s="42">
        <f t="shared" si="63"/>
        <v>1900</v>
      </c>
    </row>
    <row r="4058" spans="1:11" ht="18" customHeight="1" x14ac:dyDescent="0.25">
      <c r="A4058" s="40"/>
      <c r="B4058" s="40"/>
      <c r="C4058" s="40"/>
      <c r="D4058" s="40"/>
      <c r="E4058" s="41"/>
      <c r="F4058" s="41"/>
      <c r="G4058" s="40"/>
      <c r="H4058" s="40"/>
      <c r="I4058" s="40"/>
      <c r="J4058" s="40"/>
      <c r="K4058" s="40">
        <f t="shared" si="63"/>
        <v>1900</v>
      </c>
    </row>
    <row r="4059" spans="1:11" ht="18" customHeight="1" x14ac:dyDescent="0.25">
      <c r="A4059" s="42"/>
      <c r="B4059" s="42"/>
      <c r="C4059" s="42"/>
      <c r="D4059" s="42"/>
      <c r="E4059" s="43"/>
      <c r="F4059" s="43"/>
      <c r="G4059" s="42"/>
      <c r="H4059" s="42"/>
      <c r="I4059" s="42"/>
      <c r="J4059" s="42"/>
      <c r="K4059" s="42">
        <f t="shared" si="63"/>
        <v>1900</v>
      </c>
    </row>
    <row r="4060" spans="1:11" ht="18" customHeight="1" x14ac:dyDescent="0.25">
      <c r="A4060" s="40"/>
      <c r="B4060" s="40"/>
      <c r="C4060" s="40"/>
      <c r="D4060" s="40"/>
      <c r="E4060" s="41"/>
      <c r="F4060" s="41"/>
      <c r="G4060" s="40"/>
      <c r="H4060" s="40"/>
      <c r="I4060" s="40"/>
      <c r="J4060" s="40"/>
      <c r="K4060" s="40">
        <f t="shared" si="63"/>
        <v>1900</v>
      </c>
    </row>
    <row r="4061" spans="1:11" ht="18" customHeight="1" x14ac:dyDescent="0.25">
      <c r="A4061" s="42"/>
      <c r="B4061" s="42"/>
      <c r="C4061" s="42"/>
      <c r="D4061" s="42"/>
      <c r="E4061" s="43"/>
      <c r="F4061" s="43"/>
      <c r="G4061" s="42"/>
      <c r="H4061" s="42"/>
      <c r="I4061" s="42"/>
      <c r="J4061" s="42"/>
      <c r="K4061" s="42">
        <f t="shared" si="63"/>
        <v>1900</v>
      </c>
    </row>
    <row r="4062" spans="1:11" ht="18" customHeight="1" x14ac:dyDescent="0.25">
      <c r="A4062" s="40"/>
      <c r="B4062" s="40"/>
      <c r="C4062" s="40"/>
      <c r="D4062" s="40"/>
      <c r="E4062" s="41"/>
      <c r="F4062" s="41"/>
      <c r="G4062" s="40"/>
      <c r="H4062" s="40"/>
      <c r="I4062" s="40"/>
      <c r="J4062" s="40"/>
      <c r="K4062" s="40">
        <f t="shared" si="63"/>
        <v>1900</v>
      </c>
    </row>
    <row r="4063" spans="1:11" ht="18" customHeight="1" x14ac:dyDescent="0.25">
      <c r="A4063" s="42"/>
      <c r="B4063" s="42"/>
      <c r="C4063" s="42"/>
      <c r="D4063" s="42"/>
      <c r="E4063" s="43"/>
      <c r="F4063" s="43"/>
      <c r="G4063" s="42"/>
      <c r="H4063" s="42"/>
      <c r="I4063" s="42"/>
      <c r="J4063" s="42"/>
      <c r="K4063" s="42">
        <f t="shared" si="63"/>
        <v>1900</v>
      </c>
    </row>
    <row r="4064" spans="1:11" ht="18" customHeight="1" x14ac:dyDescent="0.25">
      <c r="A4064" s="40"/>
      <c r="B4064" s="40"/>
      <c r="C4064" s="40"/>
      <c r="D4064" s="40"/>
      <c r="E4064" s="41"/>
      <c r="F4064" s="41"/>
      <c r="G4064" s="40"/>
      <c r="H4064" s="40"/>
      <c r="I4064" s="40"/>
      <c r="J4064" s="40"/>
      <c r="K4064" s="40">
        <f t="shared" si="63"/>
        <v>1900</v>
      </c>
    </row>
    <row r="4065" spans="1:11" ht="18" customHeight="1" x14ac:dyDescent="0.25">
      <c r="A4065" s="42"/>
      <c r="B4065" s="42"/>
      <c r="C4065" s="42"/>
      <c r="D4065" s="42"/>
      <c r="E4065" s="43"/>
      <c r="F4065" s="43"/>
      <c r="G4065" s="42"/>
      <c r="H4065" s="42"/>
      <c r="I4065" s="42"/>
      <c r="J4065" s="42"/>
      <c r="K4065" s="42">
        <f t="shared" si="63"/>
        <v>1900</v>
      </c>
    </row>
    <row r="4066" spans="1:11" ht="18" customHeight="1" x14ac:dyDescent="0.25">
      <c r="A4066" s="40"/>
      <c r="B4066" s="40"/>
      <c r="C4066" s="40"/>
      <c r="D4066" s="40"/>
      <c r="E4066" s="41"/>
      <c r="F4066" s="41"/>
      <c r="G4066" s="40"/>
      <c r="H4066" s="40"/>
      <c r="I4066" s="40"/>
      <c r="J4066" s="40"/>
      <c r="K4066" s="40">
        <f t="shared" si="63"/>
        <v>1900</v>
      </c>
    </row>
    <row r="4067" spans="1:11" ht="18" customHeight="1" x14ac:dyDescent="0.25">
      <c r="A4067" s="42"/>
      <c r="B4067" s="42"/>
      <c r="C4067" s="42"/>
      <c r="D4067" s="42"/>
      <c r="E4067" s="43"/>
      <c r="F4067" s="43"/>
      <c r="G4067" s="42"/>
      <c r="H4067" s="42"/>
      <c r="I4067" s="42"/>
      <c r="J4067" s="42"/>
      <c r="K4067" s="42">
        <f t="shared" si="63"/>
        <v>1900</v>
      </c>
    </row>
    <row r="4068" spans="1:11" ht="18" customHeight="1" x14ac:dyDescent="0.25">
      <c r="A4068" s="40"/>
      <c r="B4068" s="40"/>
      <c r="C4068" s="40"/>
      <c r="D4068" s="40"/>
      <c r="E4068" s="41"/>
      <c r="F4068" s="41"/>
      <c r="G4068" s="40"/>
      <c r="H4068" s="40"/>
      <c r="I4068" s="40"/>
      <c r="J4068" s="40"/>
      <c r="K4068" s="40">
        <f t="shared" si="63"/>
        <v>1900</v>
      </c>
    </row>
    <row r="4069" spans="1:11" ht="18" customHeight="1" x14ac:dyDescent="0.25">
      <c r="A4069" s="42"/>
      <c r="B4069" s="42"/>
      <c r="C4069" s="42"/>
      <c r="D4069" s="42"/>
      <c r="E4069" s="43"/>
      <c r="F4069" s="43"/>
      <c r="G4069" s="42"/>
      <c r="H4069" s="42"/>
      <c r="I4069" s="42"/>
      <c r="J4069" s="42"/>
      <c r="K4069" s="42">
        <f t="shared" si="63"/>
        <v>1900</v>
      </c>
    </row>
    <row r="4070" spans="1:11" ht="18" customHeight="1" x14ac:dyDescent="0.25">
      <c r="A4070" s="40"/>
      <c r="B4070" s="40"/>
      <c r="C4070" s="40"/>
      <c r="D4070" s="40"/>
      <c r="E4070" s="41"/>
      <c r="F4070" s="41"/>
      <c r="G4070" s="40"/>
      <c r="H4070" s="40"/>
      <c r="I4070" s="40"/>
      <c r="J4070" s="40"/>
      <c r="K4070" s="40">
        <f t="shared" si="63"/>
        <v>1900</v>
      </c>
    </row>
    <row r="4071" spans="1:11" ht="18" customHeight="1" x14ac:dyDescent="0.25">
      <c r="A4071" s="42"/>
      <c r="B4071" s="42"/>
      <c r="C4071" s="42"/>
      <c r="D4071" s="42"/>
      <c r="E4071" s="43"/>
      <c r="F4071" s="43"/>
      <c r="G4071" s="42"/>
      <c r="H4071" s="42"/>
      <c r="I4071" s="42"/>
      <c r="J4071" s="42"/>
      <c r="K4071" s="42">
        <f t="shared" si="63"/>
        <v>1900</v>
      </c>
    </row>
    <row r="4072" spans="1:11" ht="18" customHeight="1" x14ac:dyDescent="0.25">
      <c r="A4072" s="40"/>
      <c r="B4072" s="40"/>
      <c r="C4072" s="40"/>
      <c r="D4072" s="40"/>
      <c r="E4072" s="41"/>
      <c r="F4072" s="41"/>
      <c r="G4072" s="40"/>
      <c r="H4072" s="40"/>
      <c r="I4072" s="40"/>
      <c r="J4072" s="40"/>
      <c r="K4072" s="40">
        <f t="shared" si="63"/>
        <v>1900</v>
      </c>
    </row>
    <row r="4073" spans="1:11" ht="18" customHeight="1" x14ac:dyDescent="0.25">
      <c r="A4073" s="42"/>
      <c r="B4073" s="42"/>
      <c r="C4073" s="42"/>
      <c r="D4073" s="42"/>
      <c r="E4073" s="43"/>
      <c r="F4073" s="43"/>
      <c r="G4073" s="42"/>
      <c r="H4073" s="42"/>
      <c r="I4073" s="42"/>
      <c r="J4073" s="42"/>
      <c r="K4073" s="42">
        <f t="shared" si="63"/>
        <v>1900</v>
      </c>
    </row>
    <row r="4074" spans="1:11" ht="18" customHeight="1" x14ac:dyDescent="0.25">
      <c r="A4074" s="40"/>
      <c r="B4074" s="40"/>
      <c r="C4074" s="40"/>
      <c r="D4074" s="40"/>
      <c r="E4074" s="41"/>
      <c r="F4074" s="41"/>
      <c r="G4074" s="40"/>
      <c r="H4074" s="40"/>
      <c r="I4074" s="40"/>
      <c r="J4074" s="40"/>
      <c r="K4074" s="40">
        <f t="shared" si="63"/>
        <v>1900</v>
      </c>
    </row>
    <row r="4075" spans="1:11" ht="18" customHeight="1" x14ac:dyDescent="0.25">
      <c r="A4075" s="42"/>
      <c r="B4075" s="42"/>
      <c r="C4075" s="42"/>
      <c r="D4075" s="42"/>
      <c r="E4075" s="43"/>
      <c r="F4075" s="43"/>
      <c r="G4075" s="42"/>
      <c r="H4075" s="42"/>
      <c r="I4075" s="42"/>
      <c r="J4075" s="42"/>
      <c r="K4075" s="42">
        <f t="shared" si="63"/>
        <v>1900</v>
      </c>
    </row>
    <row r="4076" spans="1:11" ht="18" customHeight="1" x14ac:dyDescent="0.25">
      <c r="A4076" s="40"/>
      <c r="B4076" s="40"/>
      <c r="C4076" s="40"/>
      <c r="D4076" s="40"/>
      <c r="E4076" s="41"/>
      <c r="F4076" s="41"/>
      <c r="G4076" s="40"/>
      <c r="H4076" s="40"/>
      <c r="I4076" s="40"/>
      <c r="J4076" s="40"/>
      <c r="K4076" s="40">
        <f t="shared" si="63"/>
        <v>1900</v>
      </c>
    </row>
    <row r="4077" spans="1:11" ht="18" customHeight="1" x14ac:dyDescent="0.25">
      <c r="A4077" s="42"/>
      <c r="B4077" s="42"/>
      <c r="C4077" s="42"/>
      <c r="D4077" s="42"/>
      <c r="E4077" s="43"/>
      <c r="F4077" s="43"/>
      <c r="G4077" s="42"/>
      <c r="H4077" s="42"/>
      <c r="I4077" s="42"/>
      <c r="J4077" s="42"/>
      <c r="K4077" s="42">
        <f t="shared" si="63"/>
        <v>1900</v>
      </c>
    </row>
    <row r="4078" spans="1:11" ht="18" customHeight="1" x14ac:dyDescent="0.25">
      <c r="A4078" s="40"/>
      <c r="B4078" s="40"/>
      <c r="C4078" s="40"/>
      <c r="D4078" s="40"/>
      <c r="E4078" s="41"/>
      <c r="F4078" s="41"/>
      <c r="G4078" s="40"/>
      <c r="H4078" s="40"/>
      <c r="I4078" s="40"/>
      <c r="J4078" s="40"/>
      <c r="K4078" s="40">
        <f t="shared" si="63"/>
        <v>1900</v>
      </c>
    </row>
    <row r="4079" spans="1:11" ht="18" customHeight="1" x14ac:dyDescent="0.25">
      <c r="A4079" s="42"/>
      <c r="B4079" s="42"/>
      <c r="C4079" s="42"/>
      <c r="D4079" s="42"/>
      <c r="E4079" s="43"/>
      <c r="F4079" s="43"/>
      <c r="G4079" s="42"/>
      <c r="H4079" s="42"/>
      <c r="I4079" s="42"/>
      <c r="J4079" s="42"/>
      <c r="K4079" s="42">
        <f t="shared" si="63"/>
        <v>1900</v>
      </c>
    </row>
    <row r="4080" spans="1:11" ht="18" customHeight="1" x14ac:dyDescent="0.25">
      <c r="A4080" s="40"/>
      <c r="B4080" s="40"/>
      <c r="C4080" s="40"/>
      <c r="D4080" s="40"/>
      <c r="E4080" s="41"/>
      <c r="F4080" s="41"/>
      <c r="G4080" s="40"/>
      <c r="H4080" s="40"/>
      <c r="I4080" s="40"/>
      <c r="J4080" s="40"/>
      <c r="K4080" s="40">
        <f t="shared" si="63"/>
        <v>1900</v>
      </c>
    </row>
    <row r="4081" spans="1:11" ht="18" customHeight="1" x14ac:dyDescent="0.25">
      <c r="A4081" s="42"/>
      <c r="B4081" s="42"/>
      <c r="C4081" s="42"/>
      <c r="D4081" s="42"/>
      <c r="E4081" s="43"/>
      <c r="F4081" s="43"/>
      <c r="G4081" s="42"/>
      <c r="H4081" s="42"/>
      <c r="I4081" s="42"/>
      <c r="J4081" s="42"/>
      <c r="K4081" s="42">
        <f t="shared" si="63"/>
        <v>1900</v>
      </c>
    </row>
    <row r="4082" spans="1:11" ht="18" customHeight="1" x14ac:dyDescent="0.25">
      <c r="A4082" s="40"/>
      <c r="B4082" s="40"/>
      <c r="C4082" s="40"/>
      <c r="D4082" s="40"/>
      <c r="E4082" s="41"/>
      <c r="F4082" s="41"/>
      <c r="G4082" s="40"/>
      <c r="H4082" s="40"/>
      <c r="I4082" s="40"/>
      <c r="J4082" s="40"/>
      <c r="K4082" s="40">
        <f t="shared" si="63"/>
        <v>1900</v>
      </c>
    </row>
    <row r="4083" spans="1:11" ht="18" customHeight="1" x14ac:dyDescent="0.25">
      <c r="A4083" s="42"/>
      <c r="B4083" s="42"/>
      <c r="C4083" s="42"/>
      <c r="D4083" s="42"/>
      <c r="E4083" s="43"/>
      <c r="F4083" s="43"/>
      <c r="G4083" s="42"/>
      <c r="H4083" s="42"/>
      <c r="I4083" s="42"/>
      <c r="J4083" s="42"/>
      <c r="K4083" s="42">
        <f t="shared" si="63"/>
        <v>1900</v>
      </c>
    </row>
    <row r="4084" spans="1:11" ht="18" customHeight="1" x14ac:dyDescent="0.25">
      <c r="A4084" s="40"/>
      <c r="B4084" s="40"/>
      <c r="C4084" s="40"/>
      <c r="D4084" s="40"/>
      <c r="E4084" s="41"/>
      <c r="F4084" s="41"/>
      <c r="G4084" s="40"/>
      <c r="H4084" s="40"/>
      <c r="I4084" s="40"/>
      <c r="J4084" s="40"/>
      <c r="K4084" s="40">
        <f t="shared" si="63"/>
        <v>1900</v>
      </c>
    </row>
    <row r="4085" spans="1:11" ht="18" customHeight="1" x14ac:dyDescent="0.25">
      <c r="A4085" s="42"/>
      <c r="B4085" s="42"/>
      <c r="C4085" s="42"/>
      <c r="D4085" s="42"/>
      <c r="E4085" s="43"/>
      <c r="F4085" s="43"/>
      <c r="G4085" s="42"/>
      <c r="H4085" s="42"/>
      <c r="I4085" s="42"/>
      <c r="J4085" s="42"/>
      <c r="K4085" s="42">
        <f t="shared" si="63"/>
        <v>1900</v>
      </c>
    </row>
    <row r="4086" spans="1:11" ht="18" customHeight="1" x14ac:dyDescent="0.25">
      <c r="A4086" s="40"/>
      <c r="B4086" s="40"/>
      <c r="C4086" s="40"/>
      <c r="D4086" s="40"/>
      <c r="E4086" s="41"/>
      <c r="F4086" s="41"/>
      <c r="G4086" s="40"/>
      <c r="H4086" s="40"/>
      <c r="I4086" s="40"/>
      <c r="J4086" s="40"/>
      <c r="K4086" s="40">
        <f t="shared" si="63"/>
        <v>1900</v>
      </c>
    </row>
    <row r="4087" spans="1:11" ht="18" customHeight="1" x14ac:dyDescent="0.25">
      <c r="A4087" s="42"/>
      <c r="B4087" s="42"/>
      <c r="C4087" s="42"/>
      <c r="D4087" s="42"/>
      <c r="E4087" s="43"/>
      <c r="F4087" s="43"/>
      <c r="G4087" s="42"/>
      <c r="H4087" s="42"/>
      <c r="I4087" s="42"/>
      <c r="J4087" s="42"/>
      <c r="K4087" s="42">
        <f t="shared" si="63"/>
        <v>1900</v>
      </c>
    </row>
    <row r="4088" spans="1:11" ht="18" customHeight="1" x14ac:dyDescent="0.25">
      <c r="A4088" s="40"/>
      <c r="B4088" s="40"/>
      <c r="C4088" s="40"/>
      <c r="D4088" s="40"/>
      <c r="E4088" s="41"/>
      <c r="F4088" s="41"/>
      <c r="G4088" s="40"/>
      <c r="H4088" s="40"/>
      <c r="I4088" s="40"/>
      <c r="J4088" s="40"/>
      <c r="K4088" s="40">
        <f t="shared" si="63"/>
        <v>1900</v>
      </c>
    </row>
    <row r="4089" spans="1:11" ht="18" customHeight="1" x14ac:dyDescent="0.25">
      <c r="A4089" s="42"/>
      <c r="B4089" s="42"/>
      <c r="C4089" s="42"/>
      <c r="D4089" s="42"/>
      <c r="E4089" s="43"/>
      <c r="F4089" s="43"/>
      <c r="G4089" s="42"/>
      <c r="H4089" s="42"/>
      <c r="I4089" s="42"/>
      <c r="J4089" s="42"/>
      <c r="K4089" s="42">
        <f t="shared" si="63"/>
        <v>1900</v>
      </c>
    </row>
    <row r="4090" spans="1:11" ht="18" customHeight="1" x14ac:dyDescent="0.25">
      <c r="A4090" s="40"/>
      <c r="B4090" s="40"/>
      <c r="C4090" s="40"/>
      <c r="D4090" s="40"/>
      <c r="E4090" s="41"/>
      <c r="F4090" s="41"/>
      <c r="G4090" s="40"/>
      <c r="H4090" s="40"/>
      <c r="I4090" s="40"/>
      <c r="J4090" s="40"/>
      <c r="K4090" s="40">
        <f t="shared" si="63"/>
        <v>1900</v>
      </c>
    </row>
    <row r="4091" spans="1:11" ht="18" customHeight="1" x14ac:dyDescent="0.25">
      <c r="A4091" s="42"/>
      <c r="B4091" s="42"/>
      <c r="C4091" s="42"/>
      <c r="D4091" s="42"/>
      <c r="E4091" s="43"/>
      <c r="F4091" s="43"/>
      <c r="G4091" s="42"/>
      <c r="H4091" s="42"/>
      <c r="I4091" s="42"/>
      <c r="J4091" s="42"/>
      <c r="K4091" s="42">
        <f t="shared" si="63"/>
        <v>1900</v>
      </c>
    </row>
    <row r="4092" spans="1:11" ht="18" customHeight="1" x14ac:dyDescent="0.25">
      <c r="A4092" s="40"/>
      <c r="B4092" s="40"/>
      <c r="C4092" s="40"/>
      <c r="D4092" s="40"/>
      <c r="E4092" s="41"/>
      <c r="F4092" s="41"/>
      <c r="G4092" s="40"/>
      <c r="H4092" s="40"/>
      <c r="I4092" s="40"/>
      <c r="J4092" s="40"/>
      <c r="K4092" s="40">
        <f t="shared" si="63"/>
        <v>1900</v>
      </c>
    </row>
    <row r="4093" spans="1:11" ht="18" customHeight="1" x14ac:dyDescent="0.25">
      <c r="A4093" s="42"/>
      <c r="B4093" s="42"/>
      <c r="C4093" s="42"/>
      <c r="D4093" s="42"/>
      <c r="E4093" s="43"/>
      <c r="F4093" s="43"/>
      <c r="G4093" s="42"/>
      <c r="H4093" s="42"/>
      <c r="I4093" s="42"/>
      <c r="J4093" s="42"/>
      <c r="K4093" s="42">
        <f t="shared" si="63"/>
        <v>1900</v>
      </c>
    </row>
    <row r="4094" spans="1:11" ht="18" customHeight="1" x14ac:dyDescent="0.25">
      <c r="A4094" s="40"/>
      <c r="B4094" s="40"/>
      <c r="C4094" s="40"/>
      <c r="D4094" s="40"/>
      <c r="E4094" s="41"/>
      <c r="F4094" s="41"/>
      <c r="G4094" s="40"/>
      <c r="H4094" s="40"/>
      <c r="I4094" s="40"/>
      <c r="J4094" s="40"/>
      <c r="K4094" s="40">
        <f t="shared" si="63"/>
        <v>1900</v>
      </c>
    </row>
    <row r="4095" spans="1:11" ht="18" customHeight="1" x14ac:dyDescent="0.25">
      <c r="A4095" s="42"/>
      <c r="B4095" s="42"/>
      <c r="C4095" s="42"/>
      <c r="D4095" s="42"/>
      <c r="E4095" s="43"/>
      <c r="F4095" s="43"/>
      <c r="G4095" s="42"/>
      <c r="H4095" s="42"/>
      <c r="I4095" s="42"/>
      <c r="J4095" s="42"/>
      <c r="K4095" s="42">
        <f t="shared" si="63"/>
        <v>1900</v>
      </c>
    </row>
    <row r="4096" spans="1:11" ht="18" customHeight="1" x14ac:dyDescent="0.25">
      <c r="A4096" s="40"/>
      <c r="B4096" s="40"/>
      <c r="C4096" s="40"/>
      <c r="D4096" s="40"/>
      <c r="E4096" s="41"/>
      <c r="F4096" s="41"/>
      <c r="G4096" s="40"/>
      <c r="H4096" s="40"/>
      <c r="I4096" s="40"/>
      <c r="J4096" s="40"/>
      <c r="K4096" s="40">
        <f t="shared" si="63"/>
        <v>1900</v>
      </c>
    </row>
    <row r="4097" spans="1:11" ht="18" customHeight="1" x14ac:dyDescent="0.25">
      <c r="A4097" s="42"/>
      <c r="B4097" s="42"/>
      <c r="C4097" s="42"/>
      <c r="D4097" s="42"/>
      <c r="E4097" s="43"/>
      <c r="F4097" s="43"/>
      <c r="G4097" s="42"/>
      <c r="H4097" s="42"/>
      <c r="I4097" s="42"/>
      <c r="J4097" s="42"/>
      <c r="K4097" s="42">
        <f t="shared" si="63"/>
        <v>1900</v>
      </c>
    </row>
    <row r="4098" spans="1:11" ht="18" customHeight="1" x14ac:dyDescent="0.25">
      <c r="A4098" s="40"/>
      <c r="B4098" s="40"/>
      <c r="C4098" s="40"/>
      <c r="D4098" s="40"/>
      <c r="E4098" s="41"/>
      <c r="F4098" s="41"/>
      <c r="G4098" s="40"/>
      <c r="H4098" s="40"/>
      <c r="I4098" s="40"/>
      <c r="J4098" s="40"/>
      <c r="K4098" s="40">
        <f t="shared" si="63"/>
        <v>1900</v>
      </c>
    </row>
    <row r="4099" spans="1:11" ht="18" customHeight="1" x14ac:dyDescent="0.25">
      <c r="A4099" s="42"/>
      <c r="B4099" s="42"/>
      <c r="C4099" s="42"/>
      <c r="D4099" s="42"/>
      <c r="E4099" s="43"/>
      <c r="F4099" s="43"/>
      <c r="G4099" s="42"/>
      <c r="H4099" s="42"/>
      <c r="I4099" s="42"/>
      <c r="J4099" s="42"/>
      <c r="K4099" s="42">
        <f t="shared" si="63"/>
        <v>1900</v>
      </c>
    </row>
    <row r="4100" spans="1:11" ht="18" customHeight="1" x14ac:dyDescent="0.25">
      <c r="A4100" s="40"/>
      <c r="B4100" s="40"/>
      <c r="C4100" s="40"/>
      <c r="D4100" s="40"/>
      <c r="E4100" s="41"/>
      <c r="F4100" s="41"/>
      <c r="G4100" s="40"/>
      <c r="H4100" s="40"/>
      <c r="I4100" s="40"/>
      <c r="J4100" s="40"/>
      <c r="K4100" s="40">
        <f t="shared" ref="K4100:K4163" si="64">IFERROR(YEAR(D4100),"")</f>
        <v>1900</v>
      </c>
    </row>
    <row r="4101" spans="1:11" ht="18" customHeight="1" x14ac:dyDescent="0.25">
      <c r="A4101" s="42"/>
      <c r="B4101" s="42"/>
      <c r="C4101" s="42"/>
      <c r="D4101" s="42"/>
      <c r="E4101" s="43"/>
      <c r="F4101" s="43"/>
      <c r="G4101" s="42"/>
      <c r="H4101" s="42"/>
      <c r="I4101" s="42"/>
      <c r="J4101" s="42"/>
      <c r="K4101" s="42">
        <f t="shared" si="64"/>
        <v>1900</v>
      </c>
    </row>
    <row r="4102" spans="1:11" ht="18" customHeight="1" x14ac:dyDescent="0.25">
      <c r="A4102" s="40"/>
      <c r="B4102" s="40"/>
      <c r="C4102" s="40"/>
      <c r="D4102" s="40"/>
      <c r="E4102" s="41"/>
      <c r="F4102" s="41"/>
      <c r="G4102" s="40"/>
      <c r="H4102" s="40"/>
      <c r="I4102" s="40"/>
      <c r="J4102" s="40"/>
      <c r="K4102" s="40">
        <f t="shared" si="64"/>
        <v>1900</v>
      </c>
    </row>
    <row r="4103" spans="1:11" ht="18" customHeight="1" x14ac:dyDescent="0.25">
      <c r="A4103" s="42"/>
      <c r="B4103" s="42"/>
      <c r="C4103" s="42"/>
      <c r="D4103" s="42"/>
      <c r="E4103" s="43"/>
      <c r="F4103" s="43"/>
      <c r="G4103" s="42"/>
      <c r="H4103" s="42"/>
      <c r="I4103" s="42"/>
      <c r="J4103" s="42"/>
      <c r="K4103" s="42">
        <f t="shared" si="64"/>
        <v>1900</v>
      </c>
    </row>
    <row r="4104" spans="1:11" ht="18" customHeight="1" x14ac:dyDescent="0.25">
      <c r="A4104" s="40"/>
      <c r="B4104" s="40"/>
      <c r="C4104" s="40"/>
      <c r="D4104" s="40"/>
      <c r="E4104" s="41"/>
      <c r="F4104" s="41"/>
      <c r="G4104" s="40"/>
      <c r="H4104" s="40"/>
      <c r="I4104" s="40"/>
      <c r="J4104" s="40"/>
      <c r="K4104" s="40">
        <f t="shared" si="64"/>
        <v>1900</v>
      </c>
    </row>
    <row r="4105" spans="1:11" ht="18" customHeight="1" x14ac:dyDescent="0.25">
      <c r="A4105" s="42"/>
      <c r="B4105" s="42"/>
      <c r="C4105" s="42"/>
      <c r="D4105" s="42"/>
      <c r="E4105" s="43"/>
      <c r="F4105" s="43"/>
      <c r="G4105" s="42"/>
      <c r="H4105" s="42"/>
      <c r="I4105" s="42"/>
      <c r="J4105" s="42"/>
      <c r="K4105" s="42">
        <f t="shared" si="64"/>
        <v>1900</v>
      </c>
    </row>
    <row r="4106" spans="1:11" ht="18" customHeight="1" x14ac:dyDescent="0.25">
      <c r="A4106" s="40"/>
      <c r="B4106" s="40"/>
      <c r="C4106" s="40"/>
      <c r="D4106" s="40"/>
      <c r="E4106" s="41"/>
      <c r="F4106" s="41"/>
      <c r="G4106" s="40"/>
      <c r="H4106" s="40"/>
      <c r="I4106" s="40"/>
      <c r="J4106" s="40"/>
      <c r="K4106" s="40">
        <f t="shared" si="64"/>
        <v>1900</v>
      </c>
    </row>
    <row r="4107" spans="1:11" ht="18" customHeight="1" x14ac:dyDescent="0.25">
      <c r="A4107" s="42"/>
      <c r="B4107" s="42"/>
      <c r="C4107" s="42"/>
      <c r="D4107" s="42"/>
      <c r="E4107" s="43"/>
      <c r="F4107" s="43"/>
      <c r="G4107" s="42"/>
      <c r="H4107" s="42"/>
      <c r="I4107" s="42"/>
      <c r="J4107" s="42"/>
      <c r="K4107" s="42">
        <f t="shared" si="64"/>
        <v>1900</v>
      </c>
    </row>
    <row r="4108" spans="1:11" ht="18" customHeight="1" x14ac:dyDescent="0.25">
      <c r="A4108" s="40"/>
      <c r="B4108" s="40"/>
      <c r="C4108" s="40"/>
      <c r="D4108" s="40"/>
      <c r="E4108" s="41"/>
      <c r="F4108" s="41"/>
      <c r="G4108" s="40"/>
      <c r="H4108" s="40"/>
      <c r="I4108" s="40"/>
      <c r="J4108" s="40"/>
      <c r="K4108" s="40">
        <f t="shared" si="64"/>
        <v>1900</v>
      </c>
    </row>
    <row r="4109" spans="1:11" ht="18" customHeight="1" x14ac:dyDescent="0.25">
      <c r="A4109" s="42"/>
      <c r="B4109" s="42"/>
      <c r="C4109" s="42"/>
      <c r="D4109" s="42"/>
      <c r="E4109" s="43"/>
      <c r="F4109" s="43"/>
      <c r="G4109" s="42"/>
      <c r="H4109" s="42"/>
      <c r="I4109" s="42"/>
      <c r="J4109" s="42"/>
      <c r="K4109" s="42">
        <f t="shared" si="64"/>
        <v>1900</v>
      </c>
    </row>
    <row r="4110" spans="1:11" ht="18" customHeight="1" x14ac:dyDescent="0.25">
      <c r="A4110" s="40"/>
      <c r="B4110" s="40"/>
      <c r="C4110" s="40"/>
      <c r="D4110" s="40"/>
      <c r="E4110" s="41"/>
      <c r="F4110" s="41"/>
      <c r="G4110" s="40"/>
      <c r="H4110" s="40"/>
      <c r="I4110" s="40"/>
      <c r="J4110" s="40"/>
      <c r="K4110" s="40">
        <f t="shared" si="64"/>
        <v>1900</v>
      </c>
    </row>
    <row r="4111" spans="1:11" ht="18" customHeight="1" x14ac:dyDescent="0.25">
      <c r="A4111" s="42"/>
      <c r="B4111" s="42"/>
      <c r="C4111" s="42"/>
      <c r="D4111" s="42"/>
      <c r="E4111" s="43"/>
      <c r="F4111" s="43"/>
      <c r="G4111" s="42"/>
      <c r="H4111" s="42"/>
      <c r="I4111" s="42"/>
      <c r="J4111" s="42"/>
      <c r="K4111" s="42">
        <f t="shared" si="64"/>
        <v>1900</v>
      </c>
    </row>
    <row r="4112" spans="1:11" ht="18" customHeight="1" x14ac:dyDescent="0.25">
      <c r="A4112" s="40"/>
      <c r="B4112" s="40"/>
      <c r="C4112" s="40"/>
      <c r="D4112" s="40"/>
      <c r="E4112" s="41"/>
      <c r="F4112" s="41"/>
      <c r="G4112" s="40"/>
      <c r="H4112" s="40"/>
      <c r="I4112" s="40"/>
      <c r="J4112" s="40"/>
      <c r="K4112" s="40">
        <f t="shared" si="64"/>
        <v>1900</v>
      </c>
    </row>
    <row r="4113" spans="1:11" ht="18" customHeight="1" x14ac:dyDescent="0.25">
      <c r="A4113" s="42"/>
      <c r="B4113" s="42"/>
      <c r="C4113" s="42"/>
      <c r="D4113" s="42"/>
      <c r="E4113" s="43"/>
      <c r="F4113" s="43"/>
      <c r="G4113" s="42"/>
      <c r="H4113" s="42"/>
      <c r="I4113" s="42"/>
      <c r="J4113" s="42"/>
      <c r="K4113" s="42">
        <f t="shared" si="64"/>
        <v>1900</v>
      </c>
    </row>
    <row r="4114" spans="1:11" ht="18" customHeight="1" x14ac:dyDescent="0.25">
      <c r="A4114" s="40"/>
      <c r="B4114" s="40"/>
      <c r="C4114" s="40"/>
      <c r="D4114" s="40"/>
      <c r="E4114" s="41"/>
      <c r="F4114" s="41"/>
      <c r="G4114" s="40"/>
      <c r="H4114" s="40"/>
      <c r="I4114" s="40"/>
      <c r="J4114" s="40"/>
      <c r="K4114" s="40">
        <f t="shared" si="64"/>
        <v>1900</v>
      </c>
    </row>
    <row r="4115" spans="1:11" ht="18" customHeight="1" x14ac:dyDescent="0.25">
      <c r="A4115" s="42"/>
      <c r="B4115" s="42"/>
      <c r="C4115" s="42"/>
      <c r="D4115" s="42"/>
      <c r="E4115" s="43"/>
      <c r="F4115" s="43"/>
      <c r="G4115" s="42"/>
      <c r="H4115" s="42"/>
      <c r="I4115" s="42"/>
      <c r="J4115" s="42"/>
      <c r="K4115" s="42">
        <f t="shared" si="64"/>
        <v>1900</v>
      </c>
    </row>
    <row r="4116" spans="1:11" ht="18" customHeight="1" x14ac:dyDescent="0.25">
      <c r="A4116" s="40"/>
      <c r="B4116" s="40"/>
      <c r="C4116" s="40"/>
      <c r="D4116" s="40"/>
      <c r="E4116" s="41"/>
      <c r="F4116" s="41"/>
      <c r="G4116" s="40"/>
      <c r="H4116" s="40"/>
      <c r="I4116" s="40"/>
      <c r="J4116" s="40"/>
      <c r="K4116" s="40">
        <f t="shared" si="64"/>
        <v>1900</v>
      </c>
    </row>
    <row r="4117" spans="1:11" ht="18" customHeight="1" x14ac:dyDescent="0.25">
      <c r="A4117" s="42"/>
      <c r="B4117" s="42"/>
      <c r="C4117" s="42"/>
      <c r="D4117" s="42"/>
      <c r="E4117" s="43"/>
      <c r="F4117" s="43"/>
      <c r="G4117" s="42"/>
      <c r="H4117" s="42"/>
      <c r="I4117" s="42"/>
      <c r="J4117" s="42"/>
      <c r="K4117" s="42">
        <f t="shared" si="64"/>
        <v>1900</v>
      </c>
    </row>
    <row r="4118" spans="1:11" ht="18" customHeight="1" x14ac:dyDescent="0.25">
      <c r="A4118" s="40"/>
      <c r="B4118" s="40"/>
      <c r="C4118" s="40"/>
      <c r="D4118" s="40"/>
      <c r="E4118" s="41"/>
      <c r="F4118" s="41"/>
      <c r="G4118" s="40"/>
      <c r="H4118" s="40"/>
      <c r="I4118" s="40"/>
      <c r="J4118" s="40"/>
      <c r="K4118" s="40">
        <f t="shared" si="64"/>
        <v>1900</v>
      </c>
    </row>
    <row r="4119" spans="1:11" ht="18" customHeight="1" x14ac:dyDescent="0.25">
      <c r="A4119" s="42"/>
      <c r="B4119" s="42"/>
      <c r="C4119" s="42"/>
      <c r="D4119" s="42"/>
      <c r="E4119" s="43"/>
      <c r="F4119" s="43"/>
      <c r="G4119" s="42"/>
      <c r="H4119" s="42"/>
      <c r="I4119" s="42"/>
      <c r="J4119" s="42"/>
      <c r="K4119" s="42">
        <f t="shared" si="64"/>
        <v>1900</v>
      </c>
    </row>
    <row r="4120" spans="1:11" ht="18" customHeight="1" x14ac:dyDescent="0.25">
      <c r="A4120" s="40"/>
      <c r="B4120" s="40"/>
      <c r="C4120" s="40"/>
      <c r="D4120" s="40"/>
      <c r="E4120" s="41"/>
      <c r="F4120" s="41"/>
      <c r="G4120" s="40"/>
      <c r="H4120" s="40"/>
      <c r="I4120" s="40"/>
      <c r="J4120" s="40"/>
      <c r="K4120" s="40">
        <f t="shared" si="64"/>
        <v>1900</v>
      </c>
    </row>
    <row r="4121" spans="1:11" ht="18" customHeight="1" x14ac:dyDescent="0.25">
      <c r="A4121" s="42"/>
      <c r="B4121" s="42"/>
      <c r="C4121" s="42"/>
      <c r="D4121" s="42"/>
      <c r="E4121" s="43"/>
      <c r="F4121" s="43"/>
      <c r="G4121" s="42"/>
      <c r="H4121" s="42"/>
      <c r="I4121" s="42"/>
      <c r="J4121" s="42"/>
      <c r="K4121" s="42">
        <f t="shared" si="64"/>
        <v>1900</v>
      </c>
    </row>
    <row r="4122" spans="1:11" ht="18" customHeight="1" x14ac:dyDescent="0.25">
      <c r="A4122" s="40"/>
      <c r="B4122" s="40"/>
      <c r="C4122" s="40"/>
      <c r="D4122" s="40"/>
      <c r="E4122" s="41"/>
      <c r="F4122" s="41"/>
      <c r="G4122" s="40"/>
      <c r="H4122" s="40"/>
      <c r="I4122" s="40"/>
      <c r="J4122" s="40"/>
      <c r="K4122" s="40">
        <f t="shared" si="64"/>
        <v>1900</v>
      </c>
    </row>
    <row r="4123" spans="1:11" ht="18" customHeight="1" x14ac:dyDescent="0.25">
      <c r="A4123" s="42"/>
      <c r="B4123" s="42"/>
      <c r="C4123" s="42"/>
      <c r="D4123" s="42"/>
      <c r="E4123" s="43"/>
      <c r="F4123" s="43"/>
      <c r="G4123" s="42"/>
      <c r="H4123" s="42"/>
      <c r="I4123" s="42"/>
      <c r="J4123" s="42"/>
      <c r="K4123" s="42">
        <f t="shared" si="64"/>
        <v>1900</v>
      </c>
    </row>
    <row r="4124" spans="1:11" ht="18" customHeight="1" x14ac:dyDescent="0.25">
      <c r="A4124" s="40"/>
      <c r="B4124" s="40"/>
      <c r="C4124" s="40"/>
      <c r="D4124" s="40"/>
      <c r="E4124" s="41"/>
      <c r="F4124" s="41"/>
      <c r="G4124" s="40"/>
      <c r="H4124" s="40"/>
      <c r="I4124" s="40"/>
      <c r="J4124" s="40"/>
      <c r="K4124" s="40">
        <f t="shared" si="64"/>
        <v>1900</v>
      </c>
    </row>
    <row r="4125" spans="1:11" ht="18" customHeight="1" x14ac:dyDescent="0.25">
      <c r="A4125" s="42"/>
      <c r="B4125" s="42"/>
      <c r="C4125" s="42"/>
      <c r="D4125" s="42"/>
      <c r="E4125" s="43"/>
      <c r="F4125" s="43"/>
      <c r="G4125" s="42"/>
      <c r="H4125" s="42"/>
      <c r="I4125" s="42"/>
      <c r="J4125" s="42"/>
      <c r="K4125" s="42">
        <f t="shared" si="64"/>
        <v>1900</v>
      </c>
    </row>
    <row r="4126" spans="1:11" ht="18" customHeight="1" x14ac:dyDescent="0.25">
      <c r="A4126" s="40"/>
      <c r="B4126" s="40"/>
      <c r="C4126" s="40"/>
      <c r="D4126" s="40"/>
      <c r="E4126" s="41"/>
      <c r="F4126" s="41"/>
      <c r="G4126" s="40"/>
      <c r="H4126" s="40"/>
      <c r="I4126" s="40"/>
      <c r="J4126" s="40"/>
      <c r="K4126" s="40">
        <f t="shared" si="64"/>
        <v>1900</v>
      </c>
    </row>
    <row r="4127" spans="1:11" ht="18" customHeight="1" x14ac:dyDescent="0.25">
      <c r="A4127" s="42"/>
      <c r="B4127" s="42"/>
      <c r="C4127" s="42"/>
      <c r="D4127" s="42"/>
      <c r="E4127" s="43"/>
      <c r="F4127" s="43"/>
      <c r="G4127" s="42"/>
      <c r="H4127" s="42"/>
      <c r="I4127" s="42"/>
      <c r="J4127" s="42"/>
      <c r="K4127" s="42">
        <f t="shared" si="64"/>
        <v>1900</v>
      </c>
    </row>
    <row r="4128" spans="1:11" ht="18" customHeight="1" x14ac:dyDescent="0.25">
      <c r="A4128" s="40"/>
      <c r="B4128" s="40"/>
      <c r="C4128" s="40"/>
      <c r="D4128" s="40"/>
      <c r="E4128" s="41"/>
      <c r="F4128" s="41"/>
      <c r="G4128" s="40"/>
      <c r="H4128" s="40"/>
      <c r="I4128" s="40"/>
      <c r="J4128" s="40"/>
      <c r="K4128" s="40">
        <f t="shared" si="64"/>
        <v>1900</v>
      </c>
    </row>
    <row r="4129" spans="1:11" ht="18" customHeight="1" x14ac:dyDescent="0.25">
      <c r="A4129" s="42"/>
      <c r="B4129" s="42"/>
      <c r="C4129" s="42"/>
      <c r="D4129" s="42"/>
      <c r="E4129" s="43"/>
      <c r="F4129" s="43"/>
      <c r="G4129" s="42"/>
      <c r="H4129" s="42"/>
      <c r="I4129" s="42"/>
      <c r="J4129" s="42"/>
      <c r="K4129" s="42">
        <f t="shared" si="64"/>
        <v>1900</v>
      </c>
    </row>
    <row r="4130" spans="1:11" ht="18" customHeight="1" x14ac:dyDescent="0.25">
      <c r="A4130" s="40"/>
      <c r="B4130" s="40"/>
      <c r="C4130" s="40"/>
      <c r="D4130" s="40"/>
      <c r="E4130" s="41"/>
      <c r="F4130" s="41"/>
      <c r="G4130" s="40"/>
      <c r="H4130" s="40"/>
      <c r="I4130" s="40"/>
      <c r="J4130" s="40"/>
      <c r="K4130" s="40">
        <f t="shared" si="64"/>
        <v>1900</v>
      </c>
    </row>
    <row r="4131" spans="1:11" ht="18" customHeight="1" x14ac:dyDescent="0.25">
      <c r="A4131" s="42"/>
      <c r="B4131" s="42"/>
      <c r="C4131" s="42"/>
      <c r="D4131" s="42"/>
      <c r="E4131" s="43"/>
      <c r="F4131" s="43"/>
      <c r="G4131" s="42"/>
      <c r="H4131" s="42"/>
      <c r="I4131" s="42"/>
      <c r="J4131" s="42"/>
      <c r="K4131" s="42">
        <f t="shared" si="64"/>
        <v>1900</v>
      </c>
    </row>
    <row r="4132" spans="1:11" ht="18" customHeight="1" x14ac:dyDescent="0.25">
      <c r="A4132" s="40"/>
      <c r="B4132" s="40"/>
      <c r="C4132" s="40"/>
      <c r="D4132" s="40"/>
      <c r="E4132" s="41"/>
      <c r="F4132" s="41"/>
      <c r="G4132" s="40"/>
      <c r="H4132" s="40"/>
      <c r="I4132" s="40"/>
      <c r="J4132" s="40"/>
      <c r="K4132" s="40">
        <f t="shared" si="64"/>
        <v>1900</v>
      </c>
    </row>
    <row r="4133" spans="1:11" ht="18" customHeight="1" x14ac:dyDescent="0.25">
      <c r="A4133" s="42"/>
      <c r="B4133" s="42"/>
      <c r="C4133" s="42"/>
      <c r="D4133" s="42"/>
      <c r="E4133" s="43"/>
      <c r="F4133" s="43"/>
      <c r="G4133" s="42"/>
      <c r="H4133" s="42"/>
      <c r="I4133" s="42"/>
      <c r="J4133" s="42"/>
      <c r="K4133" s="42">
        <f t="shared" si="64"/>
        <v>1900</v>
      </c>
    </row>
    <row r="4134" spans="1:11" ht="18" customHeight="1" x14ac:dyDescent="0.25">
      <c r="A4134" s="40"/>
      <c r="B4134" s="40"/>
      <c r="C4134" s="40"/>
      <c r="D4134" s="40"/>
      <c r="E4134" s="41"/>
      <c r="F4134" s="41"/>
      <c r="G4134" s="40"/>
      <c r="H4134" s="40"/>
      <c r="I4134" s="40"/>
      <c r="J4134" s="40"/>
      <c r="K4134" s="40">
        <f t="shared" si="64"/>
        <v>1900</v>
      </c>
    </row>
    <row r="4135" spans="1:11" ht="18" customHeight="1" x14ac:dyDescent="0.25">
      <c r="A4135" s="42"/>
      <c r="B4135" s="42"/>
      <c r="C4135" s="42"/>
      <c r="D4135" s="42"/>
      <c r="E4135" s="43"/>
      <c r="F4135" s="43"/>
      <c r="G4135" s="42"/>
      <c r="H4135" s="42"/>
      <c r="I4135" s="42"/>
      <c r="J4135" s="42"/>
      <c r="K4135" s="42">
        <f t="shared" si="64"/>
        <v>1900</v>
      </c>
    </row>
    <row r="4136" spans="1:11" ht="18" customHeight="1" x14ac:dyDescent="0.25">
      <c r="A4136" s="40"/>
      <c r="B4136" s="40"/>
      <c r="C4136" s="40"/>
      <c r="D4136" s="40"/>
      <c r="E4136" s="41"/>
      <c r="F4136" s="41"/>
      <c r="G4136" s="40"/>
      <c r="H4136" s="40"/>
      <c r="I4136" s="40"/>
      <c r="J4136" s="40"/>
      <c r="K4136" s="40">
        <f t="shared" si="64"/>
        <v>1900</v>
      </c>
    </row>
    <row r="4137" spans="1:11" ht="18" customHeight="1" x14ac:dyDescent="0.25">
      <c r="A4137" s="42"/>
      <c r="B4137" s="42"/>
      <c r="C4137" s="42"/>
      <c r="D4137" s="42"/>
      <c r="E4137" s="43"/>
      <c r="F4137" s="43"/>
      <c r="G4137" s="42"/>
      <c r="H4137" s="42"/>
      <c r="I4137" s="42"/>
      <c r="J4137" s="42"/>
      <c r="K4137" s="42">
        <f t="shared" si="64"/>
        <v>1900</v>
      </c>
    </row>
    <row r="4138" spans="1:11" ht="18" customHeight="1" x14ac:dyDescent="0.25">
      <c r="A4138" s="40"/>
      <c r="B4138" s="40"/>
      <c r="C4138" s="40"/>
      <c r="D4138" s="40"/>
      <c r="E4138" s="41"/>
      <c r="F4138" s="41"/>
      <c r="G4138" s="40"/>
      <c r="H4138" s="40"/>
      <c r="I4138" s="40"/>
      <c r="J4138" s="40"/>
      <c r="K4138" s="40">
        <f t="shared" si="64"/>
        <v>1900</v>
      </c>
    </row>
    <row r="4139" spans="1:11" ht="18" customHeight="1" x14ac:dyDescent="0.25">
      <c r="A4139" s="42"/>
      <c r="B4139" s="42"/>
      <c r="C4139" s="42"/>
      <c r="D4139" s="42"/>
      <c r="E4139" s="43"/>
      <c r="F4139" s="43"/>
      <c r="G4139" s="42"/>
      <c r="H4139" s="42"/>
      <c r="I4139" s="42"/>
      <c r="J4139" s="42"/>
      <c r="K4139" s="42">
        <f t="shared" si="64"/>
        <v>1900</v>
      </c>
    </row>
    <row r="4140" spans="1:11" ht="18" customHeight="1" x14ac:dyDescent="0.25">
      <c r="A4140" s="40"/>
      <c r="B4140" s="40"/>
      <c r="C4140" s="40"/>
      <c r="D4140" s="40"/>
      <c r="E4140" s="41"/>
      <c r="F4140" s="41"/>
      <c r="G4140" s="40"/>
      <c r="H4140" s="40"/>
      <c r="I4140" s="40"/>
      <c r="J4140" s="40"/>
      <c r="K4140" s="40">
        <f t="shared" si="64"/>
        <v>1900</v>
      </c>
    </row>
    <row r="4141" spans="1:11" ht="18" customHeight="1" x14ac:dyDescent="0.25">
      <c r="A4141" s="42"/>
      <c r="B4141" s="42"/>
      <c r="C4141" s="42"/>
      <c r="D4141" s="42"/>
      <c r="E4141" s="43"/>
      <c r="F4141" s="43"/>
      <c r="G4141" s="42"/>
      <c r="H4141" s="42"/>
      <c r="I4141" s="42"/>
      <c r="J4141" s="42"/>
      <c r="K4141" s="42">
        <f t="shared" si="64"/>
        <v>1900</v>
      </c>
    </row>
    <row r="4142" spans="1:11" ht="18" customHeight="1" x14ac:dyDescent="0.25">
      <c r="A4142" s="40"/>
      <c r="B4142" s="40"/>
      <c r="C4142" s="40"/>
      <c r="D4142" s="40"/>
      <c r="E4142" s="41"/>
      <c r="F4142" s="41"/>
      <c r="G4142" s="40"/>
      <c r="H4142" s="40"/>
      <c r="I4142" s="40"/>
      <c r="J4142" s="40"/>
      <c r="K4142" s="40">
        <f t="shared" si="64"/>
        <v>1900</v>
      </c>
    </row>
    <row r="4143" spans="1:11" ht="18" customHeight="1" x14ac:dyDescent="0.25">
      <c r="A4143" s="42"/>
      <c r="B4143" s="42"/>
      <c r="C4143" s="42"/>
      <c r="D4143" s="42"/>
      <c r="E4143" s="43"/>
      <c r="F4143" s="43"/>
      <c r="G4143" s="42"/>
      <c r="H4143" s="42"/>
      <c r="I4143" s="42"/>
      <c r="J4143" s="42"/>
      <c r="K4143" s="42">
        <f t="shared" si="64"/>
        <v>1900</v>
      </c>
    </row>
    <row r="4144" spans="1:11" ht="18" customHeight="1" x14ac:dyDescent="0.25">
      <c r="A4144" s="40"/>
      <c r="B4144" s="40"/>
      <c r="C4144" s="40"/>
      <c r="D4144" s="40"/>
      <c r="E4144" s="41"/>
      <c r="F4144" s="41"/>
      <c r="G4144" s="40"/>
      <c r="H4144" s="40"/>
      <c r="I4144" s="40"/>
      <c r="J4144" s="40"/>
      <c r="K4144" s="40">
        <f t="shared" si="64"/>
        <v>1900</v>
      </c>
    </row>
    <row r="4145" spans="1:11" ht="18" customHeight="1" x14ac:dyDescent="0.25">
      <c r="A4145" s="42"/>
      <c r="B4145" s="42"/>
      <c r="C4145" s="42"/>
      <c r="D4145" s="42"/>
      <c r="E4145" s="43"/>
      <c r="F4145" s="43"/>
      <c r="G4145" s="42"/>
      <c r="H4145" s="42"/>
      <c r="I4145" s="42"/>
      <c r="J4145" s="42"/>
      <c r="K4145" s="42">
        <f t="shared" si="64"/>
        <v>1900</v>
      </c>
    </row>
    <row r="4146" spans="1:11" ht="18" customHeight="1" x14ac:dyDescent="0.25">
      <c r="A4146" s="40"/>
      <c r="B4146" s="40"/>
      <c r="C4146" s="40"/>
      <c r="D4146" s="40"/>
      <c r="E4146" s="41"/>
      <c r="F4146" s="41"/>
      <c r="G4146" s="40"/>
      <c r="H4146" s="40"/>
      <c r="I4146" s="40"/>
      <c r="J4146" s="40"/>
      <c r="K4146" s="40">
        <f t="shared" si="64"/>
        <v>1900</v>
      </c>
    </row>
    <row r="4147" spans="1:11" ht="18" customHeight="1" x14ac:dyDescent="0.25">
      <c r="A4147" s="42"/>
      <c r="B4147" s="42"/>
      <c r="C4147" s="42"/>
      <c r="D4147" s="42"/>
      <c r="E4147" s="43"/>
      <c r="F4147" s="43"/>
      <c r="G4147" s="42"/>
      <c r="H4147" s="42"/>
      <c r="I4147" s="42"/>
      <c r="J4147" s="42"/>
      <c r="K4147" s="42">
        <f t="shared" si="64"/>
        <v>1900</v>
      </c>
    </row>
    <row r="4148" spans="1:11" ht="18" customHeight="1" x14ac:dyDescent="0.25">
      <c r="A4148" s="40"/>
      <c r="B4148" s="40"/>
      <c r="C4148" s="40"/>
      <c r="D4148" s="40"/>
      <c r="E4148" s="41"/>
      <c r="F4148" s="41"/>
      <c r="G4148" s="40"/>
      <c r="H4148" s="40"/>
      <c r="I4148" s="40"/>
      <c r="J4148" s="40"/>
      <c r="K4148" s="40">
        <f t="shared" si="64"/>
        <v>1900</v>
      </c>
    </row>
    <row r="4149" spans="1:11" ht="18" customHeight="1" x14ac:dyDescent="0.25">
      <c r="A4149" s="42"/>
      <c r="B4149" s="42"/>
      <c r="C4149" s="42"/>
      <c r="D4149" s="42"/>
      <c r="E4149" s="43"/>
      <c r="F4149" s="43"/>
      <c r="G4149" s="42"/>
      <c r="H4149" s="42"/>
      <c r="I4149" s="42"/>
      <c r="J4149" s="42"/>
      <c r="K4149" s="42">
        <f t="shared" si="64"/>
        <v>1900</v>
      </c>
    </row>
    <row r="4150" spans="1:11" ht="18" customHeight="1" x14ac:dyDescent="0.25">
      <c r="A4150" s="40"/>
      <c r="B4150" s="40"/>
      <c r="C4150" s="40"/>
      <c r="D4150" s="40"/>
      <c r="E4150" s="41"/>
      <c r="F4150" s="41"/>
      <c r="G4150" s="40"/>
      <c r="H4150" s="40"/>
      <c r="I4150" s="40"/>
      <c r="J4150" s="40"/>
      <c r="K4150" s="40">
        <f t="shared" si="64"/>
        <v>1900</v>
      </c>
    </row>
    <row r="4151" spans="1:11" ht="18" customHeight="1" x14ac:dyDescent="0.25">
      <c r="A4151" s="42"/>
      <c r="B4151" s="42"/>
      <c r="C4151" s="42"/>
      <c r="D4151" s="42"/>
      <c r="E4151" s="43"/>
      <c r="F4151" s="43"/>
      <c r="G4151" s="42"/>
      <c r="H4151" s="42"/>
      <c r="I4151" s="42"/>
      <c r="J4151" s="42"/>
      <c r="K4151" s="42">
        <f t="shared" si="64"/>
        <v>1900</v>
      </c>
    </row>
    <row r="4152" spans="1:11" ht="18" customHeight="1" x14ac:dyDescent="0.25">
      <c r="A4152" s="40"/>
      <c r="B4152" s="40"/>
      <c r="C4152" s="40"/>
      <c r="D4152" s="40"/>
      <c r="E4152" s="41"/>
      <c r="F4152" s="41"/>
      <c r="G4152" s="40"/>
      <c r="H4152" s="40"/>
      <c r="I4152" s="40"/>
      <c r="J4152" s="40"/>
      <c r="K4152" s="40">
        <f t="shared" si="64"/>
        <v>1900</v>
      </c>
    </row>
    <row r="4153" spans="1:11" ht="18" customHeight="1" x14ac:dyDescent="0.25">
      <c r="A4153" s="42"/>
      <c r="B4153" s="42"/>
      <c r="C4153" s="42"/>
      <c r="D4153" s="42"/>
      <c r="E4153" s="43"/>
      <c r="F4153" s="43"/>
      <c r="G4153" s="42"/>
      <c r="H4153" s="42"/>
      <c r="I4153" s="42"/>
      <c r="J4153" s="42"/>
      <c r="K4153" s="42">
        <f t="shared" si="64"/>
        <v>1900</v>
      </c>
    </row>
    <row r="4154" spans="1:11" ht="18" customHeight="1" x14ac:dyDescent="0.25">
      <c r="A4154" s="40"/>
      <c r="B4154" s="40"/>
      <c r="C4154" s="40"/>
      <c r="D4154" s="40"/>
      <c r="E4154" s="41"/>
      <c r="F4154" s="41"/>
      <c r="G4154" s="40"/>
      <c r="H4154" s="40"/>
      <c r="I4154" s="40"/>
      <c r="J4154" s="40"/>
      <c r="K4154" s="40">
        <f t="shared" si="64"/>
        <v>1900</v>
      </c>
    </row>
    <row r="4155" spans="1:11" ht="18" customHeight="1" x14ac:dyDescent="0.25">
      <c r="A4155" s="42"/>
      <c r="B4155" s="42"/>
      <c r="C4155" s="42"/>
      <c r="D4155" s="42"/>
      <c r="E4155" s="43"/>
      <c r="F4155" s="43"/>
      <c r="G4155" s="42"/>
      <c r="H4155" s="42"/>
      <c r="I4155" s="42"/>
      <c r="J4155" s="42"/>
      <c r="K4155" s="42">
        <f t="shared" si="64"/>
        <v>1900</v>
      </c>
    </row>
    <row r="4156" spans="1:11" ht="18" customHeight="1" x14ac:dyDescent="0.25">
      <c r="A4156" s="40"/>
      <c r="B4156" s="40"/>
      <c r="C4156" s="40"/>
      <c r="D4156" s="40"/>
      <c r="E4156" s="41"/>
      <c r="F4156" s="41"/>
      <c r="G4156" s="40"/>
      <c r="H4156" s="40"/>
      <c r="I4156" s="40"/>
      <c r="J4156" s="40"/>
      <c r="K4156" s="40">
        <f t="shared" si="64"/>
        <v>1900</v>
      </c>
    </row>
    <row r="4157" spans="1:11" ht="18" customHeight="1" x14ac:dyDescent="0.25">
      <c r="A4157" s="42"/>
      <c r="B4157" s="42"/>
      <c r="C4157" s="42"/>
      <c r="D4157" s="42"/>
      <c r="E4157" s="43"/>
      <c r="F4157" s="43"/>
      <c r="G4157" s="42"/>
      <c r="H4157" s="42"/>
      <c r="I4157" s="42"/>
      <c r="J4157" s="42"/>
      <c r="K4157" s="42">
        <f t="shared" si="64"/>
        <v>1900</v>
      </c>
    </row>
    <row r="4158" spans="1:11" ht="18" customHeight="1" x14ac:dyDescent="0.25">
      <c r="A4158" s="40"/>
      <c r="B4158" s="40"/>
      <c r="C4158" s="40"/>
      <c r="D4158" s="40"/>
      <c r="E4158" s="41"/>
      <c r="F4158" s="41"/>
      <c r="G4158" s="40"/>
      <c r="H4158" s="40"/>
      <c r="I4158" s="40"/>
      <c r="J4158" s="40"/>
      <c r="K4158" s="40">
        <f t="shared" si="64"/>
        <v>1900</v>
      </c>
    </row>
    <row r="4159" spans="1:11" ht="18" customHeight="1" x14ac:dyDescent="0.25">
      <c r="A4159" s="42"/>
      <c r="B4159" s="42"/>
      <c r="C4159" s="42"/>
      <c r="D4159" s="42"/>
      <c r="E4159" s="43"/>
      <c r="F4159" s="43"/>
      <c r="G4159" s="42"/>
      <c r="H4159" s="42"/>
      <c r="I4159" s="42"/>
      <c r="J4159" s="42"/>
      <c r="K4159" s="42">
        <f t="shared" si="64"/>
        <v>1900</v>
      </c>
    </row>
    <row r="4160" spans="1:11" ht="18" customHeight="1" x14ac:dyDescent="0.25">
      <c r="A4160" s="40"/>
      <c r="B4160" s="40"/>
      <c r="C4160" s="40"/>
      <c r="D4160" s="40"/>
      <c r="E4160" s="41"/>
      <c r="F4160" s="41"/>
      <c r="G4160" s="40"/>
      <c r="H4160" s="40"/>
      <c r="I4160" s="40"/>
      <c r="J4160" s="40"/>
      <c r="K4160" s="40">
        <f t="shared" si="64"/>
        <v>1900</v>
      </c>
    </row>
    <row r="4161" spans="1:11" ht="18" customHeight="1" x14ac:dyDescent="0.25">
      <c r="A4161" s="42"/>
      <c r="B4161" s="42"/>
      <c r="C4161" s="42"/>
      <c r="D4161" s="42"/>
      <c r="E4161" s="43"/>
      <c r="F4161" s="43"/>
      <c r="G4161" s="42"/>
      <c r="H4161" s="42"/>
      <c r="I4161" s="42"/>
      <c r="J4161" s="42"/>
      <c r="K4161" s="42">
        <f t="shared" si="64"/>
        <v>1900</v>
      </c>
    </row>
    <row r="4162" spans="1:11" ht="18" customHeight="1" x14ac:dyDescent="0.25">
      <c r="A4162" s="40"/>
      <c r="B4162" s="40"/>
      <c r="C4162" s="40"/>
      <c r="D4162" s="40"/>
      <c r="E4162" s="41"/>
      <c r="F4162" s="41"/>
      <c r="G4162" s="40"/>
      <c r="H4162" s="40"/>
      <c r="I4162" s="40"/>
      <c r="J4162" s="40"/>
      <c r="K4162" s="40">
        <f t="shared" si="64"/>
        <v>1900</v>
      </c>
    </row>
    <row r="4163" spans="1:11" ht="18" customHeight="1" x14ac:dyDescent="0.25">
      <c r="A4163" s="42"/>
      <c r="B4163" s="42"/>
      <c r="C4163" s="42"/>
      <c r="D4163" s="42"/>
      <c r="E4163" s="43"/>
      <c r="F4163" s="43"/>
      <c r="G4163" s="42"/>
      <c r="H4163" s="42"/>
      <c r="I4163" s="42"/>
      <c r="J4163" s="42"/>
      <c r="K4163" s="42">
        <f t="shared" si="64"/>
        <v>1900</v>
      </c>
    </row>
    <row r="4164" spans="1:11" ht="18" customHeight="1" x14ac:dyDescent="0.25">
      <c r="A4164" s="40"/>
      <c r="B4164" s="40"/>
      <c r="C4164" s="40"/>
      <c r="D4164" s="40"/>
      <c r="E4164" s="41"/>
      <c r="F4164" s="41"/>
      <c r="G4164" s="40"/>
      <c r="H4164" s="40"/>
      <c r="I4164" s="40"/>
      <c r="J4164" s="40"/>
      <c r="K4164" s="40">
        <f t="shared" ref="K4164:K4227" si="65">IFERROR(YEAR(D4164),"")</f>
        <v>1900</v>
      </c>
    </row>
    <row r="4165" spans="1:11" ht="18" customHeight="1" x14ac:dyDescent="0.25">
      <c r="A4165" s="42"/>
      <c r="B4165" s="42"/>
      <c r="C4165" s="42"/>
      <c r="D4165" s="42"/>
      <c r="E4165" s="43"/>
      <c r="F4165" s="43"/>
      <c r="G4165" s="42"/>
      <c r="H4165" s="42"/>
      <c r="I4165" s="42"/>
      <c r="J4165" s="42"/>
      <c r="K4165" s="42">
        <f t="shared" si="65"/>
        <v>1900</v>
      </c>
    </row>
    <row r="4166" spans="1:11" ht="18" customHeight="1" x14ac:dyDescent="0.25">
      <c r="A4166" s="40"/>
      <c r="B4166" s="40"/>
      <c r="C4166" s="40"/>
      <c r="D4166" s="40"/>
      <c r="E4166" s="41"/>
      <c r="F4166" s="41"/>
      <c r="G4166" s="40"/>
      <c r="H4166" s="40"/>
      <c r="I4166" s="40"/>
      <c r="J4166" s="40"/>
      <c r="K4166" s="40">
        <f t="shared" si="65"/>
        <v>1900</v>
      </c>
    </row>
    <row r="4167" spans="1:11" ht="18" customHeight="1" x14ac:dyDescent="0.25">
      <c r="A4167" s="42"/>
      <c r="B4167" s="42"/>
      <c r="C4167" s="42"/>
      <c r="D4167" s="42"/>
      <c r="E4167" s="43"/>
      <c r="F4167" s="43"/>
      <c r="G4167" s="42"/>
      <c r="H4167" s="42"/>
      <c r="I4167" s="42"/>
      <c r="J4167" s="42"/>
      <c r="K4167" s="42">
        <f t="shared" si="65"/>
        <v>1900</v>
      </c>
    </row>
    <row r="4168" spans="1:11" ht="18" customHeight="1" x14ac:dyDescent="0.25">
      <c r="A4168" s="40"/>
      <c r="B4168" s="40"/>
      <c r="C4168" s="40"/>
      <c r="D4168" s="40"/>
      <c r="E4168" s="41"/>
      <c r="F4168" s="41"/>
      <c r="G4168" s="40"/>
      <c r="H4168" s="40"/>
      <c r="I4168" s="40"/>
      <c r="J4168" s="40"/>
      <c r="K4168" s="40">
        <f t="shared" si="65"/>
        <v>1900</v>
      </c>
    </row>
    <row r="4169" spans="1:11" ht="18" customHeight="1" x14ac:dyDescent="0.25">
      <c r="A4169" s="42"/>
      <c r="B4169" s="42"/>
      <c r="C4169" s="42"/>
      <c r="D4169" s="42"/>
      <c r="E4169" s="43"/>
      <c r="F4169" s="43"/>
      <c r="G4169" s="42"/>
      <c r="H4169" s="42"/>
      <c r="I4169" s="42"/>
      <c r="J4169" s="42"/>
      <c r="K4169" s="42">
        <f t="shared" si="65"/>
        <v>1900</v>
      </c>
    </row>
    <row r="4170" spans="1:11" ht="18" customHeight="1" x14ac:dyDescent="0.25">
      <c r="A4170" s="40"/>
      <c r="B4170" s="40"/>
      <c r="C4170" s="40"/>
      <c r="D4170" s="40"/>
      <c r="E4170" s="41"/>
      <c r="F4170" s="41"/>
      <c r="G4170" s="40"/>
      <c r="H4170" s="40"/>
      <c r="I4170" s="40"/>
      <c r="J4170" s="40"/>
      <c r="K4170" s="40">
        <f t="shared" si="65"/>
        <v>1900</v>
      </c>
    </row>
    <row r="4171" spans="1:11" ht="18" customHeight="1" x14ac:dyDescent="0.25">
      <c r="A4171" s="42"/>
      <c r="B4171" s="42"/>
      <c r="C4171" s="42"/>
      <c r="D4171" s="42"/>
      <c r="E4171" s="43"/>
      <c r="F4171" s="43"/>
      <c r="G4171" s="42"/>
      <c r="H4171" s="42"/>
      <c r="I4171" s="42"/>
      <c r="J4171" s="42"/>
      <c r="K4171" s="42">
        <f t="shared" si="65"/>
        <v>1900</v>
      </c>
    </row>
    <row r="4172" spans="1:11" ht="18" customHeight="1" x14ac:dyDescent="0.25">
      <c r="A4172" s="40"/>
      <c r="B4172" s="40"/>
      <c r="C4172" s="40"/>
      <c r="D4172" s="40"/>
      <c r="E4172" s="41"/>
      <c r="F4172" s="41"/>
      <c r="G4172" s="40"/>
      <c r="H4172" s="40"/>
      <c r="I4172" s="40"/>
      <c r="J4172" s="40"/>
      <c r="K4172" s="40">
        <f t="shared" si="65"/>
        <v>1900</v>
      </c>
    </row>
    <row r="4173" spans="1:11" ht="18" customHeight="1" x14ac:dyDescent="0.25">
      <c r="A4173" s="42"/>
      <c r="B4173" s="42"/>
      <c r="C4173" s="42"/>
      <c r="D4173" s="42"/>
      <c r="E4173" s="43"/>
      <c r="F4173" s="43"/>
      <c r="G4173" s="42"/>
      <c r="H4173" s="42"/>
      <c r="I4173" s="42"/>
      <c r="J4173" s="42"/>
      <c r="K4173" s="42">
        <f t="shared" si="65"/>
        <v>1900</v>
      </c>
    </row>
    <row r="4174" spans="1:11" ht="18" customHeight="1" x14ac:dyDescent="0.25">
      <c r="A4174" s="40"/>
      <c r="B4174" s="40"/>
      <c r="C4174" s="40"/>
      <c r="D4174" s="40"/>
      <c r="E4174" s="41"/>
      <c r="F4174" s="41"/>
      <c r="G4174" s="40"/>
      <c r="H4174" s="40"/>
      <c r="I4174" s="40"/>
      <c r="J4174" s="40"/>
      <c r="K4174" s="40">
        <f t="shared" si="65"/>
        <v>1900</v>
      </c>
    </row>
    <row r="4175" spans="1:11" ht="18" customHeight="1" x14ac:dyDescent="0.25">
      <c r="A4175" s="42"/>
      <c r="B4175" s="42"/>
      <c r="C4175" s="42"/>
      <c r="D4175" s="42"/>
      <c r="E4175" s="43"/>
      <c r="F4175" s="43"/>
      <c r="G4175" s="42"/>
      <c r="H4175" s="42"/>
      <c r="I4175" s="42"/>
      <c r="J4175" s="42"/>
      <c r="K4175" s="42">
        <f t="shared" si="65"/>
        <v>1900</v>
      </c>
    </row>
    <row r="4176" spans="1:11" ht="18" customHeight="1" x14ac:dyDescent="0.25">
      <c r="A4176" s="40"/>
      <c r="B4176" s="40"/>
      <c r="C4176" s="40"/>
      <c r="D4176" s="40"/>
      <c r="E4176" s="41"/>
      <c r="F4176" s="41"/>
      <c r="G4176" s="40"/>
      <c r="H4176" s="40"/>
      <c r="I4176" s="40"/>
      <c r="J4176" s="40"/>
      <c r="K4176" s="40">
        <f t="shared" si="65"/>
        <v>1900</v>
      </c>
    </row>
    <row r="4177" spans="1:11" ht="18" customHeight="1" x14ac:dyDescent="0.25">
      <c r="A4177" s="42"/>
      <c r="B4177" s="42"/>
      <c r="C4177" s="42"/>
      <c r="D4177" s="42"/>
      <c r="E4177" s="43"/>
      <c r="F4177" s="43"/>
      <c r="G4177" s="42"/>
      <c r="H4177" s="42"/>
      <c r="I4177" s="42"/>
      <c r="J4177" s="42"/>
      <c r="K4177" s="42">
        <f t="shared" si="65"/>
        <v>1900</v>
      </c>
    </row>
    <row r="4178" spans="1:11" ht="18" customHeight="1" x14ac:dyDescent="0.25">
      <c r="A4178" s="40"/>
      <c r="B4178" s="40"/>
      <c r="C4178" s="40"/>
      <c r="D4178" s="40"/>
      <c r="E4178" s="41"/>
      <c r="F4178" s="41"/>
      <c r="G4178" s="40"/>
      <c r="H4178" s="40"/>
      <c r="I4178" s="40"/>
      <c r="J4178" s="40"/>
      <c r="K4178" s="40">
        <f t="shared" si="65"/>
        <v>1900</v>
      </c>
    </row>
    <row r="4179" spans="1:11" ht="18" customHeight="1" x14ac:dyDescent="0.25">
      <c r="A4179" s="42"/>
      <c r="B4179" s="42"/>
      <c r="C4179" s="42"/>
      <c r="D4179" s="42"/>
      <c r="E4179" s="43"/>
      <c r="F4179" s="43"/>
      <c r="G4179" s="42"/>
      <c r="H4179" s="42"/>
      <c r="I4179" s="42"/>
      <c r="J4179" s="42"/>
      <c r="K4179" s="42">
        <f t="shared" si="65"/>
        <v>1900</v>
      </c>
    </row>
    <row r="4180" spans="1:11" ht="18" customHeight="1" x14ac:dyDescent="0.25">
      <c r="A4180" s="40"/>
      <c r="B4180" s="40"/>
      <c r="C4180" s="40"/>
      <c r="D4180" s="40"/>
      <c r="E4180" s="41"/>
      <c r="F4180" s="41"/>
      <c r="G4180" s="40"/>
      <c r="H4180" s="40"/>
      <c r="I4180" s="40"/>
      <c r="J4180" s="40"/>
      <c r="K4180" s="40">
        <f t="shared" si="65"/>
        <v>1900</v>
      </c>
    </row>
    <row r="4181" spans="1:11" ht="18" customHeight="1" x14ac:dyDescent="0.25">
      <c r="A4181" s="42"/>
      <c r="B4181" s="42"/>
      <c r="C4181" s="42"/>
      <c r="D4181" s="42"/>
      <c r="E4181" s="43"/>
      <c r="F4181" s="43"/>
      <c r="G4181" s="42"/>
      <c r="H4181" s="42"/>
      <c r="I4181" s="42"/>
      <c r="J4181" s="42"/>
      <c r="K4181" s="42">
        <f t="shared" si="65"/>
        <v>1900</v>
      </c>
    </row>
    <row r="4182" spans="1:11" ht="18" customHeight="1" x14ac:dyDescent="0.25">
      <c r="A4182" s="40"/>
      <c r="B4182" s="40"/>
      <c r="C4182" s="40"/>
      <c r="D4182" s="40"/>
      <c r="E4182" s="41"/>
      <c r="F4182" s="41"/>
      <c r="G4182" s="40"/>
      <c r="H4182" s="40"/>
      <c r="I4182" s="40"/>
      <c r="J4182" s="40"/>
      <c r="K4182" s="40">
        <f t="shared" si="65"/>
        <v>1900</v>
      </c>
    </row>
    <row r="4183" spans="1:11" ht="18" customHeight="1" x14ac:dyDescent="0.25">
      <c r="A4183" s="42"/>
      <c r="B4183" s="42"/>
      <c r="C4183" s="42"/>
      <c r="D4183" s="42"/>
      <c r="E4183" s="43"/>
      <c r="F4183" s="43"/>
      <c r="G4183" s="42"/>
      <c r="H4183" s="42"/>
      <c r="I4183" s="42"/>
      <c r="J4183" s="42"/>
      <c r="K4183" s="42">
        <f t="shared" si="65"/>
        <v>1900</v>
      </c>
    </row>
    <row r="4184" spans="1:11" ht="18" customHeight="1" x14ac:dyDescent="0.25">
      <c r="A4184" s="40"/>
      <c r="B4184" s="40"/>
      <c r="C4184" s="40"/>
      <c r="D4184" s="40"/>
      <c r="E4184" s="41"/>
      <c r="F4184" s="41"/>
      <c r="G4184" s="40"/>
      <c r="H4184" s="40"/>
      <c r="I4184" s="40"/>
      <c r="J4184" s="40"/>
      <c r="K4184" s="40">
        <f t="shared" si="65"/>
        <v>1900</v>
      </c>
    </row>
    <row r="4185" spans="1:11" ht="18" customHeight="1" x14ac:dyDescent="0.25">
      <c r="A4185" s="42"/>
      <c r="B4185" s="42"/>
      <c r="C4185" s="42"/>
      <c r="D4185" s="42"/>
      <c r="E4185" s="43"/>
      <c r="F4185" s="43"/>
      <c r="G4185" s="42"/>
      <c r="H4185" s="42"/>
      <c r="I4185" s="42"/>
      <c r="J4185" s="42"/>
      <c r="K4185" s="42">
        <f t="shared" si="65"/>
        <v>1900</v>
      </c>
    </row>
    <row r="4186" spans="1:11" ht="18" customHeight="1" x14ac:dyDescent="0.25">
      <c r="A4186" s="40"/>
      <c r="B4186" s="40"/>
      <c r="C4186" s="40"/>
      <c r="D4186" s="40"/>
      <c r="E4186" s="41"/>
      <c r="F4186" s="41"/>
      <c r="G4186" s="40"/>
      <c r="H4186" s="40"/>
      <c r="I4186" s="40"/>
      <c r="J4186" s="40"/>
      <c r="K4186" s="40">
        <f t="shared" si="65"/>
        <v>1900</v>
      </c>
    </row>
    <row r="4187" spans="1:11" ht="18" customHeight="1" x14ac:dyDescent="0.25">
      <c r="A4187" s="42"/>
      <c r="B4187" s="42"/>
      <c r="C4187" s="42"/>
      <c r="D4187" s="42"/>
      <c r="E4187" s="43"/>
      <c r="F4187" s="43"/>
      <c r="G4187" s="42"/>
      <c r="H4187" s="42"/>
      <c r="I4187" s="42"/>
      <c r="J4187" s="42"/>
      <c r="K4187" s="42">
        <f t="shared" si="65"/>
        <v>1900</v>
      </c>
    </row>
    <row r="4188" spans="1:11" ht="18" customHeight="1" x14ac:dyDescent="0.25">
      <c r="A4188" s="40"/>
      <c r="B4188" s="40"/>
      <c r="C4188" s="40"/>
      <c r="D4188" s="40"/>
      <c r="E4188" s="41"/>
      <c r="F4188" s="41"/>
      <c r="G4188" s="40"/>
      <c r="H4188" s="40"/>
      <c r="I4188" s="40"/>
      <c r="J4188" s="40"/>
      <c r="K4188" s="40">
        <f t="shared" si="65"/>
        <v>1900</v>
      </c>
    </row>
    <row r="4189" spans="1:11" ht="18" customHeight="1" x14ac:dyDescent="0.25">
      <c r="A4189" s="42"/>
      <c r="B4189" s="42"/>
      <c r="C4189" s="42"/>
      <c r="D4189" s="42"/>
      <c r="E4189" s="43"/>
      <c r="F4189" s="43"/>
      <c r="G4189" s="42"/>
      <c r="H4189" s="42"/>
      <c r="I4189" s="42"/>
      <c r="J4189" s="42"/>
      <c r="K4189" s="42">
        <f t="shared" si="65"/>
        <v>1900</v>
      </c>
    </row>
    <row r="4190" spans="1:11" ht="18" customHeight="1" x14ac:dyDescent="0.25">
      <c r="A4190" s="40"/>
      <c r="B4190" s="40"/>
      <c r="C4190" s="40"/>
      <c r="D4190" s="40"/>
      <c r="E4190" s="41"/>
      <c r="F4190" s="41"/>
      <c r="G4190" s="40"/>
      <c r="H4190" s="40"/>
      <c r="I4190" s="40"/>
      <c r="J4190" s="40"/>
      <c r="K4190" s="40">
        <f t="shared" si="65"/>
        <v>1900</v>
      </c>
    </row>
    <row r="4191" spans="1:11" ht="18" customHeight="1" x14ac:dyDescent="0.25">
      <c r="A4191" s="42"/>
      <c r="B4191" s="42"/>
      <c r="C4191" s="42"/>
      <c r="D4191" s="42"/>
      <c r="E4191" s="43"/>
      <c r="F4191" s="43"/>
      <c r="G4191" s="42"/>
      <c r="H4191" s="42"/>
      <c r="I4191" s="42"/>
      <c r="J4191" s="42"/>
      <c r="K4191" s="42">
        <f t="shared" si="65"/>
        <v>1900</v>
      </c>
    </row>
    <row r="4192" spans="1:11" ht="18" customHeight="1" x14ac:dyDescent="0.25">
      <c r="A4192" s="40"/>
      <c r="B4192" s="40"/>
      <c r="C4192" s="40"/>
      <c r="D4192" s="40"/>
      <c r="E4192" s="41"/>
      <c r="F4192" s="41"/>
      <c r="G4192" s="40"/>
      <c r="H4192" s="40"/>
      <c r="I4192" s="40"/>
      <c r="J4192" s="40"/>
      <c r="K4192" s="40">
        <f t="shared" si="65"/>
        <v>1900</v>
      </c>
    </row>
    <row r="4193" spans="1:11" ht="18" customHeight="1" x14ac:dyDescent="0.25">
      <c r="A4193" s="42"/>
      <c r="B4193" s="42"/>
      <c r="C4193" s="42"/>
      <c r="D4193" s="42"/>
      <c r="E4193" s="43"/>
      <c r="F4193" s="43"/>
      <c r="G4193" s="42"/>
      <c r="H4193" s="42"/>
      <c r="I4193" s="42"/>
      <c r="J4193" s="42"/>
      <c r="K4193" s="42">
        <f t="shared" si="65"/>
        <v>1900</v>
      </c>
    </row>
    <row r="4194" spans="1:11" ht="18" customHeight="1" x14ac:dyDescent="0.25">
      <c r="A4194" s="40"/>
      <c r="B4194" s="40"/>
      <c r="C4194" s="40"/>
      <c r="D4194" s="40"/>
      <c r="E4194" s="41"/>
      <c r="F4194" s="41"/>
      <c r="G4194" s="40"/>
      <c r="H4194" s="40"/>
      <c r="I4194" s="40"/>
      <c r="J4194" s="40"/>
      <c r="K4194" s="40">
        <f t="shared" si="65"/>
        <v>1900</v>
      </c>
    </row>
    <row r="4195" spans="1:11" ht="18" customHeight="1" x14ac:dyDescent="0.25">
      <c r="A4195" s="42"/>
      <c r="B4195" s="42"/>
      <c r="C4195" s="42"/>
      <c r="D4195" s="42"/>
      <c r="E4195" s="43"/>
      <c r="F4195" s="43"/>
      <c r="G4195" s="42"/>
      <c r="H4195" s="42"/>
      <c r="I4195" s="42"/>
      <c r="J4195" s="42"/>
      <c r="K4195" s="42">
        <f t="shared" si="65"/>
        <v>1900</v>
      </c>
    </row>
    <row r="4196" spans="1:11" ht="18" customHeight="1" x14ac:dyDescent="0.25">
      <c r="A4196" s="40"/>
      <c r="B4196" s="40"/>
      <c r="C4196" s="40"/>
      <c r="D4196" s="40"/>
      <c r="E4196" s="41"/>
      <c r="F4196" s="41"/>
      <c r="G4196" s="40"/>
      <c r="H4196" s="40"/>
      <c r="I4196" s="40"/>
      <c r="J4196" s="40"/>
      <c r="K4196" s="40">
        <f t="shared" si="65"/>
        <v>1900</v>
      </c>
    </row>
    <row r="4197" spans="1:11" ht="18" customHeight="1" x14ac:dyDescent="0.25">
      <c r="A4197" s="42"/>
      <c r="B4197" s="42"/>
      <c r="C4197" s="42"/>
      <c r="D4197" s="42"/>
      <c r="E4197" s="43"/>
      <c r="F4197" s="43"/>
      <c r="G4197" s="42"/>
      <c r="H4197" s="42"/>
      <c r="I4197" s="42"/>
      <c r="J4197" s="42"/>
      <c r="K4197" s="42">
        <f t="shared" si="65"/>
        <v>1900</v>
      </c>
    </row>
    <row r="4198" spans="1:11" ht="18" customHeight="1" x14ac:dyDescent="0.25">
      <c r="A4198" s="40"/>
      <c r="B4198" s="40"/>
      <c r="C4198" s="40"/>
      <c r="D4198" s="40"/>
      <c r="E4198" s="41"/>
      <c r="F4198" s="41"/>
      <c r="G4198" s="40"/>
      <c r="H4198" s="40"/>
      <c r="I4198" s="40"/>
      <c r="J4198" s="40"/>
      <c r="K4198" s="40">
        <f t="shared" si="65"/>
        <v>1900</v>
      </c>
    </row>
    <row r="4199" spans="1:11" ht="18" customHeight="1" x14ac:dyDescent="0.25">
      <c r="A4199" s="42"/>
      <c r="B4199" s="42"/>
      <c r="C4199" s="42"/>
      <c r="D4199" s="42"/>
      <c r="E4199" s="43"/>
      <c r="F4199" s="43"/>
      <c r="G4199" s="42"/>
      <c r="H4199" s="42"/>
      <c r="I4199" s="42"/>
      <c r="J4199" s="42"/>
      <c r="K4199" s="42">
        <f t="shared" si="65"/>
        <v>1900</v>
      </c>
    </row>
    <row r="4200" spans="1:11" ht="18" customHeight="1" x14ac:dyDescent="0.25">
      <c r="A4200" s="40"/>
      <c r="B4200" s="40"/>
      <c r="C4200" s="40"/>
      <c r="D4200" s="40"/>
      <c r="E4200" s="41"/>
      <c r="F4200" s="41"/>
      <c r="G4200" s="40"/>
      <c r="H4200" s="40"/>
      <c r="I4200" s="40"/>
      <c r="J4200" s="40"/>
      <c r="K4200" s="40">
        <f t="shared" si="65"/>
        <v>1900</v>
      </c>
    </row>
    <row r="4201" spans="1:11" ht="18" customHeight="1" x14ac:dyDescent="0.25">
      <c r="A4201" s="42"/>
      <c r="B4201" s="42"/>
      <c r="C4201" s="42"/>
      <c r="D4201" s="42"/>
      <c r="E4201" s="43"/>
      <c r="F4201" s="43"/>
      <c r="G4201" s="42"/>
      <c r="H4201" s="42"/>
      <c r="I4201" s="42"/>
      <c r="J4201" s="42"/>
      <c r="K4201" s="42">
        <f t="shared" si="65"/>
        <v>1900</v>
      </c>
    </row>
    <row r="4202" spans="1:11" ht="18" customHeight="1" x14ac:dyDescent="0.25">
      <c r="A4202" s="40"/>
      <c r="B4202" s="40"/>
      <c r="C4202" s="40"/>
      <c r="D4202" s="40"/>
      <c r="E4202" s="41"/>
      <c r="F4202" s="41"/>
      <c r="G4202" s="40"/>
      <c r="H4202" s="40"/>
      <c r="I4202" s="40"/>
      <c r="J4202" s="40"/>
      <c r="K4202" s="40">
        <f t="shared" si="65"/>
        <v>1900</v>
      </c>
    </row>
    <row r="4203" spans="1:11" ht="18" customHeight="1" x14ac:dyDescent="0.25">
      <c r="A4203" s="42"/>
      <c r="B4203" s="42"/>
      <c r="C4203" s="42"/>
      <c r="D4203" s="42"/>
      <c r="E4203" s="43"/>
      <c r="F4203" s="43"/>
      <c r="G4203" s="42"/>
      <c r="H4203" s="42"/>
      <c r="I4203" s="42"/>
      <c r="J4203" s="42"/>
      <c r="K4203" s="42">
        <f t="shared" si="65"/>
        <v>1900</v>
      </c>
    </row>
    <row r="4204" spans="1:11" ht="18" customHeight="1" x14ac:dyDescent="0.25">
      <c r="A4204" s="40"/>
      <c r="B4204" s="40"/>
      <c r="C4204" s="40"/>
      <c r="D4204" s="40"/>
      <c r="E4204" s="41"/>
      <c r="F4204" s="41"/>
      <c r="G4204" s="40"/>
      <c r="H4204" s="40"/>
      <c r="I4204" s="40"/>
      <c r="J4204" s="40"/>
      <c r="K4204" s="40">
        <f t="shared" si="65"/>
        <v>1900</v>
      </c>
    </row>
    <row r="4205" spans="1:11" ht="18" customHeight="1" x14ac:dyDescent="0.25">
      <c r="A4205" s="42"/>
      <c r="B4205" s="42"/>
      <c r="C4205" s="42"/>
      <c r="D4205" s="42"/>
      <c r="E4205" s="43"/>
      <c r="F4205" s="43"/>
      <c r="G4205" s="42"/>
      <c r="H4205" s="42"/>
      <c r="I4205" s="42"/>
      <c r="J4205" s="42"/>
      <c r="K4205" s="42">
        <f t="shared" si="65"/>
        <v>1900</v>
      </c>
    </row>
    <row r="4206" spans="1:11" ht="18" customHeight="1" x14ac:dyDescent="0.25">
      <c r="A4206" s="40"/>
      <c r="B4206" s="40"/>
      <c r="C4206" s="40"/>
      <c r="D4206" s="40"/>
      <c r="E4206" s="41"/>
      <c r="F4206" s="41"/>
      <c r="G4206" s="40"/>
      <c r="H4206" s="40"/>
      <c r="I4206" s="40"/>
      <c r="J4206" s="40"/>
      <c r="K4206" s="40">
        <f t="shared" si="65"/>
        <v>1900</v>
      </c>
    </row>
    <row r="4207" spans="1:11" ht="18" customHeight="1" x14ac:dyDescent="0.25">
      <c r="A4207" s="42"/>
      <c r="B4207" s="42"/>
      <c r="C4207" s="42"/>
      <c r="D4207" s="42"/>
      <c r="E4207" s="43"/>
      <c r="F4207" s="43"/>
      <c r="G4207" s="42"/>
      <c r="H4207" s="42"/>
      <c r="I4207" s="42"/>
      <c r="J4207" s="42"/>
      <c r="K4207" s="42">
        <f t="shared" si="65"/>
        <v>1900</v>
      </c>
    </row>
    <row r="4208" spans="1:11" ht="18" customHeight="1" x14ac:dyDescent="0.25">
      <c r="A4208" s="40"/>
      <c r="B4208" s="40"/>
      <c r="C4208" s="40"/>
      <c r="D4208" s="40"/>
      <c r="E4208" s="41"/>
      <c r="F4208" s="41"/>
      <c r="G4208" s="40"/>
      <c r="H4208" s="40"/>
      <c r="I4208" s="40"/>
      <c r="J4208" s="40"/>
      <c r="K4208" s="40">
        <f t="shared" si="65"/>
        <v>1900</v>
      </c>
    </row>
    <row r="4209" spans="1:11" ht="18" customHeight="1" x14ac:dyDescent="0.25">
      <c r="A4209" s="42"/>
      <c r="B4209" s="42"/>
      <c r="C4209" s="42"/>
      <c r="D4209" s="42"/>
      <c r="E4209" s="43"/>
      <c r="F4209" s="43"/>
      <c r="G4209" s="42"/>
      <c r="H4209" s="42"/>
      <c r="I4209" s="42"/>
      <c r="J4209" s="42"/>
      <c r="K4209" s="42">
        <f t="shared" si="65"/>
        <v>1900</v>
      </c>
    </row>
    <row r="4210" spans="1:11" ht="18" customHeight="1" x14ac:dyDescent="0.25">
      <c r="A4210" s="40"/>
      <c r="B4210" s="40"/>
      <c r="C4210" s="40"/>
      <c r="D4210" s="40"/>
      <c r="E4210" s="41"/>
      <c r="F4210" s="41"/>
      <c r="G4210" s="40"/>
      <c r="H4210" s="40"/>
      <c r="I4210" s="40"/>
      <c r="J4210" s="40"/>
      <c r="K4210" s="40">
        <f t="shared" si="65"/>
        <v>1900</v>
      </c>
    </row>
    <row r="4211" spans="1:11" ht="18" customHeight="1" x14ac:dyDescent="0.25">
      <c r="A4211" s="42"/>
      <c r="B4211" s="42"/>
      <c r="C4211" s="42"/>
      <c r="D4211" s="42"/>
      <c r="E4211" s="43"/>
      <c r="F4211" s="43"/>
      <c r="G4211" s="42"/>
      <c r="H4211" s="42"/>
      <c r="I4211" s="42"/>
      <c r="J4211" s="42"/>
      <c r="K4211" s="42">
        <f t="shared" si="65"/>
        <v>1900</v>
      </c>
    </row>
    <row r="4212" spans="1:11" ht="18" customHeight="1" x14ac:dyDescent="0.25">
      <c r="A4212" s="40"/>
      <c r="B4212" s="40"/>
      <c r="C4212" s="40"/>
      <c r="D4212" s="40"/>
      <c r="E4212" s="41"/>
      <c r="F4212" s="41"/>
      <c r="G4212" s="40"/>
      <c r="H4212" s="40"/>
      <c r="I4212" s="40"/>
      <c r="J4212" s="40"/>
      <c r="K4212" s="40">
        <f t="shared" si="65"/>
        <v>1900</v>
      </c>
    </row>
    <row r="4213" spans="1:11" ht="18" customHeight="1" x14ac:dyDescent="0.25">
      <c r="A4213" s="42"/>
      <c r="B4213" s="42"/>
      <c r="C4213" s="42"/>
      <c r="D4213" s="42"/>
      <c r="E4213" s="43"/>
      <c r="F4213" s="43"/>
      <c r="G4213" s="42"/>
      <c r="H4213" s="42"/>
      <c r="I4213" s="42"/>
      <c r="J4213" s="42"/>
      <c r="K4213" s="42">
        <f t="shared" si="65"/>
        <v>1900</v>
      </c>
    </row>
    <row r="4214" spans="1:11" ht="18" customHeight="1" x14ac:dyDescent="0.25">
      <c r="A4214" s="40"/>
      <c r="B4214" s="40"/>
      <c r="C4214" s="40"/>
      <c r="D4214" s="40"/>
      <c r="E4214" s="41"/>
      <c r="F4214" s="41"/>
      <c r="G4214" s="40"/>
      <c r="H4214" s="40"/>
      <c r="I4214" s="40"/>
      <c r="J4214" s="40"/>
      <c r="K4214" s="40">
        <f t="shared" si="65"/>
        <v>1900</v>
      </c>
    </row>
    <row r="4215" spans="1:11" ht="18" customHeight="1" x14ac:dyDescent="0.25">
      <c r="A4215" s="42"/>
      <c r="B4215" s="42"/>
      <c r="C4215" s="42"/>
      <c r="D4215" s="42"/>
      <c r="E4215" s="43"/>
      <c r="F4215" s="43"/>
      <c r="G4215" s="42"/>
      <c r="H4215" s="42"/>
      <c r="I4215" s="42"/>
      <c r="J4215" s="42"/>
      <c r="K4215" s="42">
        <f t="shared" si="65"/>
        <v>1900</v>
      </c>
    </row>
    <row r="4216" spans="1:11" ht="18" customHeight="1" x14ac:dyDescent="0.25">
      <c r="A4216" s="40"/>
      <c r="B4216" s="40"/>
      <c r="C4216" s="40"/>
      <c r="D4216" s="40"/>
      <c r="E4216" s="41"/>
      <c r="F4216" s="41"/>
      <c r="G4216" s="40"/>
      <c r="H4216" s="40"/>
      <c r="I4216" s="40"/>
      <c r="J4216" s="40"/>
      <c r="K4216" s="40">
        <f t="shared" si="65"/>
        <v>1900</v>
      </c>
    </row>
    <row r="4217" spans="1:11" ht="18" customHeight="1" x14ac:dyDescent="0.25">
      <c r="A4217" s="42"/>
      <c r="B4217" s="42"/>
      <c r="C4217" s="42"/>
      <c r="D4217" s="42"/>
      <c r="E4217" s="43"/>
      <c r="F4217" s="43"/>
      <c r="G4217" s="42"/>
      <c r="H4217" s="42"/>
      <c r="I4217" s="42"/>
      <c r="J4217" s="42"/>
      <c r="K4217" s="42">
        <f t="shared" si="65"/>
        <v>1900</v>
      </c>
    </row>
    <row r="4218" spans="1:11" ht="18" customHeight="1" x14ac:dyDescent="0.25">
      <c r="A4218" s="40"/>
      <c r="B4218" s="40"/>
      <c r="C4218" s="40"/>
      <c r="D4218" s="40"/>
      <c r="E4218" s="41"/>
      <c r="F4218" s="41"/>
      <c r="G4218" s="40"/>
      <c r="H4218" s="40"/>
      <c r="I4218" s="40"/>
      <c r="J4218" s="40"/>
      <c r="K4218" s="40">
        <f t="shared" si="65"/>
        <v>1900</v>
      </c>
    </row>
    <row r="4219" spans="1:11" ht="18" customHeight="1" x14ac:dyDescent="0.25">
      <c r="A4219" s="42"/>
      <c r="B4219" s="42"/>
      <c r="C4219" s="42"/>
      <c r="D4219" s="42"/>
      <c r="E4219" s="43"/>
      <c r="F4219" s="43"/>
      <c r="G4219" s="42"/>
      <c r="H4219" s="42"/>
      <c r="I4219" s="42"/>
      <c r="J4219" s="42"/>
      <c r="K4219" s="42">
        <f t="shared" si="65"/>
        <v>1900</v>
      </c>
    </row>
    <row r="4220" spans="1:11" ht="18" customHeight="1" x14ac:dyDescent="0.25">
      <c r="A4220" s="40"/>
      <c r="B4220" s="40"/>
      <c r="C4220" s="40"/>
      <c r="D4220" s="40"/>
      <c r="E4220" s="41"/>
      <c r="F4220" s="41"/>
      <c r="G4220" s="40"/>
      <c r="H4220" s="40"/>
      <c r="I4220" s="40"/>
      <c r="J4220" s="40"/>
      <c r="K4220" s="40">
        <f t="shared" si="65"/>
        <v>1900</v>
      </c>
    </row>
    <row r="4221" spans="1:11" ht="18" customHeight="1" x14ac:dyDescent="0.25">
      <c r="A4221" s="42"/>
      <c r="B4221" s="42"/>
      <c r="C4221" s="42"/>
      <c r="D4221" s="42"/>
      <c r="E4221" s="43"/>
      <c r="F4221" s="43"/>
      <c r="G4221" s="42"/>
      <c r="H4221" s="42"/>
      <c r="I4221" s="42"/>
      <c r="J4221" s="42"/>
      <c r="K4221" s="42">
        <f t="shared" si="65"/>
        <v>1900</v>
      </c>
    </row>
    <row r="4222" spans="1:11" ht="18" customHeight="1" x14ac:dyDescent="0.25">
      <c r="A4222" s="40"/>
      <c r="B4222" s="40"/>
      <c r="C4222" s="40"/>
      <c r="D4222" s="40"/>
      <c r="E4222" s="41"/>
      <c r="F4222" s="41"/>
      <c r="G4222" s="40"/>
      <c r="H4222" s="40"/>
      <c r="I4222" s="40"/>
      <c r="J4222" s="40"/>
      <c r="K4222" s="40">
        <f t="shared" si="65"/>
        <v>1900</v>
      </c>
    </row>
    <row r="4223" spans="1:11" ht="18" customHeight="1" x14ac:dyDescent="0.25">
      <c r="A4223" s="42"/>
      <c r="B4223" s="42"/>
      <c r="C4223" s="42"/>
      <c r="D4223" s="42"/>
      <c r="E4223" s="43"/>
      <c r="F4223" s="43"/>
      <c r="G4223" s="42"/>
      <c r="H4223" s="42"/>
      <c r="I4223" s="42"/>
      <c r="J4223" s="42"/>
      <c r="K4223" s="42">
        <f t="shared" si="65"/>
        <v>1900</v>
      </c>
    </row>
    <row r="4224" spans="1:11" ht="18" customHeight="1" x14ac:dyDescent="0.25">
      <c r="A4224" s="40"/>
      <c r="B4224" s="40"/>
      <c r="C4224" s="40"/>
      <c r="D4224" s="40"/>
      <c r="E4224" s="41"/>
      <c r="F4224" s="41"/>
      <c r="G4224" s="40"/>
      <c r="H4224" s="40"/>
      <c r="I4224" s="40"/>
      <c r="J4224" s="40"/>
      <c r="K4224" s="40">
        <f t="shared" si="65"/>
        <v>1900</v>
      </c>
    </row>
    <row r="4225" spans="1:11" ht="18" customHeight="1" x14ac:dyDescent="0.25">
      <c r="A4225" s="42"/>
      <c r="B4225" s="42"/>
      <c r="C4225" s="42"/>
      <c r="D4225" s="42"/>
      <c r="E4225" s="43"/>
      <c r="F4225" s="43"/>
      <c r="G4225" s="42"/>
      <c r="H4225" s="42"/>
      <c r="I4225" s="42"/>
      <c r="J4225" s="42"/>
      <c r="K4225" s="42">
        <f t="shared" si="65"/>
        <v>1900</v>
      </c>
    </row>
    <row r="4226" spans="1:11" ht="18" customHeight="1" x14ac:dyDescent="0.25">
      <c r="A4226" s="40"/>
      <c r="B4226" s="40"/>
      <c r="C4226" s="40"/>
      <c r="D4226" s="40"/>
      <c r="E4226" s="41"/>
      <c r="F4226" s="41"/>
      <c r="G4226" s="40"/>
      <c r="H4226" s="40"/>
      <c r="I4226" s="40"/>
      <c r="J4226" s="40"/>
      <c r="K4226" s="40">
        <f t="shared" si="65"/>
        <v>1900</v>
      </c>
    </row>
    <row r="4227" spans="1:11" ht="18" customHeight="1" x14ac:dyDescent="0.25">
      <c r="A4227" s="42"/>
      <c r="B4227" s="42"/>
      <c r="C4227" s="42"/>
      <c r="D4227" s="42"/>
      <c r="E4227" s="43"/>
      <c r="F4227" s="43"/>
      <c r="G4227" s="42"/>
      <c r="H4227" s="42"/>
      <c r="I4227" s="42"/>
      <c r="J4227" s="42"/>
      <c r="K4227" s="42">
        <f t="shared" si="65"/>
        <v>1900</v>
      </c>
    </row>
    <row r="4228" spans="1:11" ht="18" customHeight="1" x14ac:dyDescent="0.25">
      <c r="A4228" s="40"/>
      <c r="B4228" s="40"/>
      <c r="C4228" s="40"/>
      <c r="D4228" s="40"/>
      <c r="E4228" s="41"/>
      <c r="F4228" s="41"/>
      <c r="G4228" s="40"/>
      <c r="H4228" s="40"/>
      <c r="I4228" s="40"/>
      <c r="J4228" s="40"/>
      <c r="K4228" s="40">
        <f t="shared" ref="K4228:K4291" si="66">IFERROR(YEAR(D4228),"")</f>
        <v>1900</v>
      </c>
    </row>
    <row r="4229" spans="1:11" ht="18" customHeight="1" x14ac:dyDescent="0.25">
      <c r="A4229" s="42"/>
      <c r="B4229" s="42"/>
      <c r="C4229" s="42"/>
      <c r="D4229" s="42"/>
      <c r="E4229" s="43"/>
      <c r="F4229" s="43"/>
      <c r="G4229" s="42"/>
      <c r="H4229" s="42"/>
      <c r="I4229" s="42"/>
      <c r="J4229" s="42"/>
      <c r="K4229" s="42">
        <f t="shared" si="66"/>
        <v>1900</v>
      </c>
    </row>
    <row r="4230" spans="1:11" ht="18" customHeight="1" x14ac:dyDescent="0.25">
      <c r="A4230" s="40"/>
      <c r="B4230" s="40"/>
      <c r="C4230" s="40"/>
      <c r="D4230" s="40"/>
      <c r="E4230" s="41"/>
      <c r="F4230" s="41"/>
      <c r="G4230" s="40"/>
      <c r="H4230" s="40"/>
      <c r="I4230" s="40"/>
      <c r="J4230" s="40"/>
      <c r="K4230" s="40">
        <f t="shared" si="66"/>
        <v>1900</v>
      </c>
    </row>
    <row r="4231" spans="1:11" ht="18" customHeight="1" x14ac:dyDescent="0.25">
      <c r="A4231" s="42"/>
      <c r="B4231" s="42"/>
      <c r="C4231" s="42"/>
      <c r="D4231" s="42"/>
      <c r="E4231" s="43"/>
      <c r="F4231" s="43"/>
      <c r="G4231" s="42"/>
      <c r="H4231" s="42"/>
      <c r="I4231" s="42"/>
      <c r="J4231" s="42"/>
      <c r="K4231" s="42">
        <f t="shared" si="66"/>
        <v>1900</v>
      </c>
    </row>
    <row r="4232" spans="1:11" ht="18" customHeight="1" x14ac:dyDescent="0.25">
      <c r="A4232" s="40"/>
      <c r="B4232" s="40"/>
      <c r="C4232" s="40"/>
      <c r="D4232" s="40"/>
      <c r="E4232" s="41"/>
      <c r="F4232" s="41"/>
      <c r="G4232" s="40"/>
      <c r="H4232" s="40"/>
      <c r="I4232" s="40"/>
      <c r="J4232" s="40"/>
      <c r="K4232" s="40">
        <f t="shared" si="66"/>
        <v>1900</v>
      </c>
    </row>
    <row r="4233" spans="1:11" ht="18" customHeight="1" x14ac:dyDescent="0.25">
      <c r="A4233" s="42"/>
      <c r="B4233" s="42"/>
      <c r="C4233" s="42"/>
      <c r="D4233" s="42"/>
      <c r="E4233" s="43"/>
      <c r="F4233" s="43"/>
      <c r="G4233" s="42"/>
      <c r="H4233" s="42"/>
      <c r="I4233" s="42"/>
      <c r="J4233" s="42"/>
      <c r="K4233" s="42">
        <f t="shared" si="66"/>
        <v>1900</v>
      </c>
    </row>
    <row r="4234" spans="1:11" ht="18" customHeight="1" x14ac:dyDescent="0.25">
      <c r="A4234" s="40"/>
      <c r="B4234" s="40"/>
      <c r="C4234" s="40"/>
      <c r="D4234" s="40"/>
      <c r="E4234" s="41"/>
      <c r="F4234" s="41"/>
      <c r="G4234" s="40"/>
      <c r="H4234" s="40"/>
      <c r="I4234" s="40"/>
      <c r="J4234" s="40"/>
      <c r="K4234" s="40">
        <f t="shared" si="66"/>
        <v>1900</v>
      </c>
    </row>
    <row r="4235" spans="1:11" ht="18" customHeight="1" x14ac:dyDescent="0.25">
      <c r="A4235" s="42"/>
      <c r="B4235" s="42"/>
      <c r="C4235" s="42"/>
      <c r="D4235" s="42"/>
      <c r="E4235" s="43"/>
      <c r="F4235" s="43"/>
      <c r="G4235" s="42"/>
      <c r="H4235" s="42"/>
      <c r="I4235" s="42"/>
      <c r="J4235" s="42"/>
      <c r="K4235" s="42">
        <f t="shared" si="66"/>
        <v>1900</v>
      </c>
    </row>
    <row r="4236" spans="1:11" ht="18" customHeight="1" x14ac:dyDescent="0.25">
      <c r="A4236" s="40"/>
      <c r="B4236" s="40"/>
      <c r="C4236" s="40"/>
      <c r="D4236" s="40"/>
      <c r="E4236" s="41"/>
      <c r="F4236" s="41"/>
      <c r="G4236" s="40"/>
      <c r="H4236" s="40"/>
      <c r="I4236" s="40"/>
      <c r="J4236" s="40"/>
      <c r="K4236" s="40">
        <f t="shared" si="66"/>
        <v>1900</v>
      </c>
    </row>
    <row r="4237" spans="1:11" ht="18" customHeight="1" x14ac:dyDescent="0.25">
      <c r="A4237" s="42"/>
      <c r="B4237" s="42"/>
      <c r="C4237" s="42"/>
      <c r="D4237" s="42"/>
      <c r="E4237" s="43"/>
      <c r="F4237" s="43"/>
      <c r="G4237" s="42"/>
      <c r="H4237" s="42"/>
      <c r="I4237" s="42"/>
      <c r="J4237" s="42"/>
      <c r="K4237" s="42">
        <f t="shared" si="66"/>
        <v>1900</v>
      </c>
    </row>
    <row r="4238" spans="1:11" ht="18" customHeight="1" x14ac:dyDescent="0.25">
      <c r="A4238" s="40"/>
      <c r="B4238" s="40"/>
      <c r="C4238" s="40"/>
      <c r="D4238" s="40"/>
      <c r="E4238" s="41"/>
      <c r="F4238" s="41"/>
      <c r="G4238" s="40"/>
      <c r="H4238" s="40"/>
      <c r="I4238" s="40"/>
      <c r="J4238" s="40"/>
      <c r="K4238" s="40">
        <f t="shared" si="66"/>
        <v>1900</v>
      </c>
    </row>
    <row r="4239" spans="1:11" ht="18" customHeight="1" x14ac:dyDescent="0.25">
      <c r="A4239" s="42"/>
      <c r="B4239" s="42"/>
      <c r="C4239" s="42"/>
      <c r="D4239" s="42"/>
      <c r="E4239" s="43"/>
      <c r="F4239" s="43"/>
      <c r="G4239" s="42"/>
      <c r="H4239" s="42"/>
      <c r="I4239" s="42"/>
      <c r="J4239" s="42"/>
      <c r="K4239" s="42">
        <f t="shared" si="66"/>
        <v>1900</v>
      </c>
    </row>
    <row r="4240" spans="1:11" ht="18" customHeight="1" x14ac:dyDescent="0.25">
      <c r="A4240" s="40"/>
      <c r="B4240" s="40"/>
      <c r="C4240" s="40"/>
      <c r="D4240" s="40"/>
      <c r="E4240" s="41"/>
      <c r="F4240" s="41"/>
      <c r="G4240" s="40"/>
      <c r="H4240" s="40"/>
      <c r="I4240" s="40"/>
      <c r="J4240" s="40"/>
      <c r="K4240" s="40">
        <f t="shared" si="66"/>
        <v>1900</v>
      </c>
    </row>
    <row r="4241" spans="1:11" ht="18" customHeight="1" x14ac:dyDescent="0.25">
      <c r="A4241" s="42"/>
      <c r="B4241" s="42"/>
      <c r="C4241" s="42"/>
      <c r="D4241" s="42"/>
      <c r="E4241" s="43"/>
      <c r="F4241" s="43"/>
      <c r="G4241" s="42"/>
      <c r="H4241" s="42"/>
      <c r="I4241" s="42"/>
      <c r="J4241" s="42"/>
      <c r="K4241" s="42">
        <f t="shared" si="66"/>
        <v>1900</v>
      </c>
    </row>
    <row r="4242" spans="1:11" ht="18" customHeight="1" x14ac:dyDescent="0.25">
      <c r="A4242" s="40"/>
      <c r="B4242" s="40"/>
      <c r="C4242" s="40"/>
      <c r="D4242" s="40"/>
      <c r="E4242" s="41"/>
      <c r="F4242" s="41"/>
      <c r="G4242" s="40"/>
      <c r="H4242" s="40"/>
      <c r="I4242" s="40"/>
      <c r="J4242" s="40"/>
      <c r="K4242" s="40">
        <f t="shared" si="66"/>
        <v>1900</v>
      </c>
    </row>
    <row r="4243" spans="1:11" ht="18" customHeight="1" x14ac:dyDescent="0.25">
      <c r="A4243" s="42"/>
      <c r="B4243" s="42"/>
      <c r="C4243" s="42"/>
      <c r="D4243" s="42"/>
      <c r="E4243" s="43"/>
      <c r="F4243" s="43"/>
      <c r="G4243" s="42"/>
      <c r="H4243" s="42"/>
      <c r="I4243" s="42"/>
      <c r="J4243" s="42"/>
      <c r="K4243" s="42">
        <f t="shared" si="66"/>
        <v>1900</v>
      </c>
    </row>
    <row r="4244" spans="1:11" ht="18" customHeight="1" x14ac:dyDescent="0.25">
      <c r="A4244" s="40"/>
      <c r="B4244" s="40"/>
      <c r="C4244" s="40"/>
      <c r="D4244" s="40"/>
      <c r="E4244" s="41"/>
      <c r="F4244" s="41"/>
      <c r="G4244" s="40"/>
      <c r="H4244" s="40"/>
      <c r="I4244" s="40"/>
      <c r="J4244" s="40"/>
      <c r="K4244" s="40">
        <f t="shared" si="66"/>
        <v>1900</v>
      </c>
    </row>
    <row r="4245" spans="1:11" ht="18" customHeight="1" x14ac:dyDescent="0.25">
      <c r="A4245" s="42"/>
      <c r="B4245" s="42"/>
      <c r="C4245" s="42"/>
      <c r="D4245" s="42"/>
      <c r="E4245" s="43"/>
      <c r="F4245" s="43"/>
      <c r="G4245" s="42"/>
      <c r="H4245" s="42"/>
      <c r="I4245" s="42"/>
      <c r="J4245" s="42"/>
      <c r="K4245" s="42">
        <f t="shared" si="66"/>
        <v>1900</v>
      </c>
    </row>
    <row r="4246" spans="1:11" ht="18" customHeight="1" x14ac:dyDescent="0.25">
      <c r="A4246" s="40"/>
      <c r="B4246" s="40"/>
      <c r="C4246" s="40"/>
      <c r="D4246" s="40"/>
      <c r="E4246" s="41"/>
      <c r="F4246" s="41"/>
      <c r="G4246" s="40"/>
      <c r="H4246" s="40"/>
      <c r="I4246" s="40"/>
      <c r="J4246" s="40"/>
      <c r="K4246" s="40">
        <f t="shared" si="66"/>
        <v>1900</v>
      </c>
    </row>
    <row r="4247" spans="1:11" ht="18" customHeight="1" x14ac:dyDescent="0.25">
      <c r="A4247" s="42"/>
      <c r="B4247" s="42"/>
      <c r="C4247" s="42"/>
      <c r="D4247" s="42"/>
      <c r="E4247" s="43"/>
      <c r="F4247" s="43"/>
      <c r="G4247" s="42"/>
      <c r="H4247" s="42"/>
      <c r="I4247" s="42"/>
      <c r="J4247" s="42"/>
      <c r="K4247" s="42">
        <f t="shared" si="66"/>
        <v>1900</v>
      </c>
    </row>
    <row r="4248" spans="1:11" ht="18" customHeight="1" x14ac:dyDescent="0.25">
      <c r="A4248" s="40"/>
      <c r="B4248" s="40"/>
      <c r="C4248" s="40"/>
      <c r="D4248" s="40"/>
      <c r="E4248" s="41"/>
      <c r="F4248" s="41"/>
      <c r="G4248" s="40"/>
      <c r="H4248" s="40"/>
      <c r="I4248" s="40"/>
      <c r="J4248" s="40"/>
      <c r="K4248" s="40">
        <f t="shared" si="66"/>
        <v>1900</v>
      </c>
    </row>
    <row r="4249" spans="1:11" ht="18" customHeight="1" x14ac:dyDescent="0.25">
      <c r="A4249" s="42"/>
      <c r="B4249" s="42"/>
      <c r="C4249" s="42"/>
      <c r="D4249" s="42"/>
      <c r="E4249" s="43"/>
      <c r="F4249" s="43"/>
      <c r="G4249" s="42"/>
      <c r="H4249" s="42"/>
      <c r="I4249" s="42"/>
      <c r="J4249" s="42"/>
      <c r="K4249" s="42">
        <f t="shared" si="66"/>
        <v>1900</v>
      </c>
    </row>
    <row r="4250" spans="1:11" ht="18" customHeight="1" x14ac:dyDescent="0.25">
      <c r="A4250" s="40"/>
      <c r="B4250" s="40"/>
      <c r="C4250" s="40"/>
      <c r="D4250" s="40"/>
      <c r="E4250" s="41"/>
      <c r="F4250" s="41"/>
      <c r="G4250" s="40"/>
      <c r="H4250" s="40"/>
      <c r="I4250" s="40"/>
      <c r="J4250" s="40"/>
      <c r="K4250" s="40">
        <f t="shared" si="66"/>
        <v>1900</v>
      </c>
    </row>
    <row r="4251" spans="1:11" ht="18" customHeight="1" x14ac:dyDescent="0.25">
      <c r="A4251" s="42"/>
      <c r="B4251" s="42"/>
      <c r="C4251" s="42"/>
      <c r="D4251" s="42"/>
      <c r="E4251" s="43"/>
      <c r="F4251" s="43"/>
      <c r="G4251" s="42"/>
      <c r="H4251" s="42"/>
      <c r="I4251" s="42"/>
      <c r="J4251" s="42"/>
      <c r="K4251" s="42">
        <f t="shared" si="66"/>
        <v>1900</v>
      </c>
    </row>
    <row r="4252" spans="1:11" ht="18" customHeight="1" x14ac:dyDescent="0.25">
      <c r="A4252" s="40"/>
      <c r="B4252" s="40"/>
      <c r="C4252" s="40"/>
      <c r="D4252" s="40"/>
      <c r="E4252" s="41"/>
      <c r="F4252" s="41"/>
      <c r="G4252" s="40"/>
      <c r="H4252" s="40"/>
      <c r="I4252" s="40"/>
      <c r="J4252" s="40"/>
      <c r="K4252" s="40">
        <f t="shared" si="66"/>
        <v>1900</v>
      </c>
    </row>
    <row r="4253" spans="1:11" ht="18" customHeight="1" x14ac:dyDescent="0.25">
      <c r="A4253" s="42"/>
      <c r="B4253" s="42"/>
      <c r="C4253" s="42"/>
      <c r="D4253" s="42"/>
      <c r="E4253" s="43"/>
      <c r="F4253" s="43"/>
      <c r="G4253" s="42"/>
      <c r="H4253" s="42"/>
      <c r="I4253" s="42"/>
      <c r="J4253" s="42"/>
      <c r="K4253" s="42">
        <f t="shared" si="66"/>
        <v>1900</v>
      </c>
    </row>
    <row r="4254" spans="1:11" ht="18" customHeight="1" x14ac:dyDescent="0.25">
      <c r="A4254" s="40"/>
      <c r="B4254" s="40"/>
      <c r="C4254" s="40"/>
      <c r="D4254" s="40"/>
      <c r="E4254" s="41"/>
      <c r="F4254" s="41"/>
      <c r="G4254" s="40"/>
      <c r="H4254" s="40"/>
      <c r="I4254" s="40"/>
      <c r="J4254" s="40"/>
      <c r="K4254" s="40">
        <f t="shared" si="66"/>
        <v>1900</v>
      </c>
    </row>
    <row r="4255" spans="1:11" ht="18" customHeight="1" x14ac:dyDescent="0.25">
      <c r="A4255" s="42"/>
      <c r="B4255" s="42"/>
      <c r="C4255" s="42"/>
      <c r="D4255" s="42"/>
      <c r="E4255" s="43"/>
      <c r="F4255" s="43"/>
      <c r="G4255" s="42"/>
      <c r="H4255" s="42"/>
      <c r="I4255" s="42"/>
      <c r="J4255" s="42"/>
      <c r="K4255" s="42">
        <f t="shared" si="66"/>
        <v>1900</v>
      </c>
    </row>
    <row r="4256" spans="1:11" ht="18" customHeight="1" x14ac:dyDescent="0.25">
      <c r="A4256" s="40"/>
      <c r="B4256" s="40"/>
      <c r="C4256" s="40"/>
      <c r="D4256" s="40"/>
      <c r="E4256" s="41"/>
      <c r="F4256" s="41"/>
      <c r="G4256" s="40"/>
      <c r="H4256" s="40"/>
      <c r="I4256" s="40"/>
      <c r="J4256" s="40"/>
      <c r="K4256" s="40">
        <f t="shared" si="66"/>
        <v>1900</v>
      </c>
    </row>
    <row r="4257" spans="1:11" ht="18" customHeight="1" x14ac:dyDescent="0.25">
      <c r="A4257" s="42"/>
      <c r="B4257" s="42"/>
      <c r="C4257" s="42"/>
      <c r="D4257" s="42"/>
      <c r="E4257" s="43"/>
      <c r="F4257" s="43"/>
      <c r="G4257" s="42"/>
      <c r="H4257" s="42"/>
      <c r="I4257" s="42"/>
      <c r="J4257" s="42"/>
      <c r="K4257" s="42">
        <f t="shared" si="66"/>
        <v>1900</v>
      </c>
    </row>
    <row r="4258" spans="1:11" ht="18" customHeight="1" x14ac:dyDescent="0.25">
      <c r="A4258" s="40"/>
      <c r="B4258" s="40"/>
      <c r="C4258" s="40"/>
      <c r="D4258" s="40"/>
      <c r="E4258" s="41"/>
      <c r="F4258" s="41"/>
      <c r="G4258" s="40"/>
      <c r="H4258" s="40"/>
      <c r="I4258" s="40"/>
      <c r="J4258" s="40"/>
      <c r="K4258" s="40">
        <f t="shared" si="66"/>
        <v>1900</v>
      </c>
    </row>
    <row r="4259" spans="1:11" ht="18" customHeight="1" x14ac:dyDescent="0.25">
      <c r="A4259" s="42"/>
      <c r="B4259" s="42"/>
      <c r="C4259" s="42"/>
      <c r="D4259" s="42"/>
      <c r="E4259" s="43"/>
      <c r="F4259" s="43"/>
      <c r="G4259" s="42"/>
      <c r="H4259" s="42"/>
      <c r="I4259" s="42"/>
      <c r="J4259" s="42"/>
      <c r="K4259" s="42">
        <f t="shared" si="66"/>
        <v>1900</v>
      </c>
    </row>
    <row r="4260" spans="1:11" ht="18" customHeight="1" x14ac:dyDescent="0.25">
      <c r="A4260" s="40"/>
      <c r="B4260" s="40"/>
      <c r="C4260" s="40"/>
      <c r="D4260" s="40"/>
      <c r="E4260" s="41"/>
      <c r="F4260" s="41"/>
      <c r="G4260" s="40"/>
      <c r="H4260" s="40"/>
      <c r="I4260" s="40"/>
      <c r="J4260" s="40"/>
      <c r="K4260" s="40">
        <f t="shared" si="66"/>
        <v>1900</v>
      </c>
    </row>
    <row r="4261" spans="1:11" ht="18" customHeight="1" x14ac:dyDescent="0.25">
      <c r="A4261" s="42"/>
      <c r="B4261" s="42"/>
      <c r="C4261" s="42"/>
      <c r="D4261" s="42"/>
      <c r="E4261" s="43"/>
      <c r="F4261" s="43"/>
      <c r="G4261" s="42"/>
      <c r="H4261" s="42"/>
      <c r="I4261" s="42"/>
      <c r="J4261" s="42"/>
      <c r="K4261" s="42">
        <f t="shared" si="66"/>
        <v>1900</v>
      </c>
    </row>
    <row r="4262" spans="1:11" ht="18" customHeight="1" x14ac:dyDescent="0.25">
      <c r="A4262" s="40"/>
      <c r="B4262" s="40"/>
      <c r="C4262" s="40"/>
      <c r="D4262" s="40"/>
      <c r="E4262" s="41"/>
      <c r="F4262" s="41"/>
      <c r="G4262" s="40"/>
      <c r="H4262" s="40"/>
      <c r="I4262" s="40"/>
      <c r="J4262" s="40"/>
      <c r="K4262" s="40">
        <f t="shared" si="66"/>
        <v>1900</v>
      </c>
    </row>
    <row r="4263" spans="1:11" ht="18" customHeight="1" x14ac:dyDescent="0.25">
      <c r="A4263" s="42"/>
      <c r="B4263" s="42"/>
      <c r="C4263" s="42"/>
      <c r="D4263" s="42"/>
      <c r="E4263" s="43"/>
      <c r="F4263" s="43"/>
      <c r="G4263" s="42"/>
      <c r="H4263" s="42"/>
      <c r="I4263" s="42"/>
      <c r="J4263" s="42"/>
      <c r="K4263" s="42">
        <f t="shared" si="66"/>
        <v>1900</v>
      </c>
    </row>
    <row r="4264" spans="1:11" ht="18" customHeight="1" x14ac:dyDescent="0.25">
      <c r="A4264" s="40"/>
      <c r="B4264" s="40"/>
      <c r="C4264" s="40"/>
      <c r="D4264" s="40"/>
      <c r="E4264" s="41"/>
      <c r="F4264" s="41"/>
      <c r="G4264" s="40"/>
      <c r="H4264" s="40"/>
      <c r="I4264" s="40"/>
      <c r="J4264" s="40"/>
      <c r="K4264" s="40">
        <f t="shared" si="66"/>
        <v>1900</v>
      </c>
    </row>
    <row r="4265" spans="1:11" ht="18" customHeight="1" x14ac:dyDescent="0.25">
      <c r="A4265" s="42"/>
      <c r="B4265" s="42"/>
      <c r="C4265" s="42"/>
      <c r="D4265" s="42"/>
      <c r="E4265" s="43"/>
      <c r="F4265" s="43"/>
      <c r="G4265" s="42"/>
      <c r="H4265" s="42"/>
      <c r="I4265" s="42"/>
      <c r="J4265" s="42"/>
      <c r="K4265" s="42">
        <f t="shared" si="66"/>
        <v>1900</v>
      </c>
    </row>
    <row r="4266" spans="1:11" ht="18" customHeight="1" x14ac:dyDescent="0.25">
      <c r="A4266" s="40"/>
      <c r="B4266" s="40"/>
      <c r="C4266" s="40"/>
      <c r="D4266" s="40"/>
      <c r="E4266" s="41"/>
      <c r="F4266" s="41"/>
      <c r="G4266" s="40"/>
      <c r="H4266" s="40"/>
      <c r="I4266" s="40"/>
      <c r="J4266" s="40"/>
      <c r="K4266" s="40">
        <f t="shared" si="66"/>
        <v>1900</v>
      </c>
    </row>
    <row r="4267" spans="1:11" ht="18" customHeight="1" x14ac:dyDescent="0.25">
      <c r="A4267" s="42"/>
      <c r="B4267" s="42"/>
      <c r="C4267" s="42"/>
      <c r="D4267" s="42"/>
      <c r="E4267" s="43"/>
      <c r="F4267" s="43"/>
      <c r="G4267" s="42"/>
      <c r="H4267" s="42"/>
      <c r="I4267" s="42"/>
      <c r="J4267" s="42"/>
      <c r="K4267" s="42">
        <f t="shared" si="66"/>
        <v>1900</v>
      </c>
    </row>
    <row r="4268" spans="1:11" ht="18" customHeight="1" x14ac:dyDescent="0.25">
      <c r="A4268" s="40"/>
      <c r="B4268" s="40"/>
      <c r="C4268" s="40"/>
      <c r="D4268" s="40"/>
      <c r="E4268" s="41"/>
      <c r="F4268" s="41"/>
      <c r="G4268" s="40"/>
      <c r="H4268" s="40"/>
      <c r="I4268" s="40"/>
      <c r="J4268" s="40"/>
      <c r="K4268" s="40">
        <f t="shared" si="66"/>
        <v>1900</v>
      </c>
    </row>
    <row r="4269" spans="1:11" ht="18" customHeight="1" x14ac:dyDescent="0.25">
      <c r="A4269" s="42"/>
      <c r="B4269" s="42"/>
      <c r="C4269" s="42"/>
      <c r="D4269" s="42"/>
      <c r="E4269" s="43"/>
      <c r="F4269" s="43"/>
      <c r="G4269" s="42"/>
      <c r="H4269" s="42"/>
      <c r="I4269" s="42"/>
      <c r="J4269" s="42"/>
      <c r="K4269" s="42">
        <f t="shared" si="66"/>
        <v>1900</v>
      </c>
    </row>
    <row r="4270" spans="1:11" ht="18" customHeight="1" x14ac:dyDescent="0.25">
      <c r="A4270" s="40"/>
      <c r="B4270" s="40"/>
      <c r="C4270" s="40"/>
      <c r="D4270" s="40"/>
      <c r="E4270" s="41"/>
      <c r="F4270" s="41"/>
      <c r="G4270" s="40"/>
      <c r="H4270" s="40"/>
      <c r="I4270" s="40"/>
      <c r="J4270" s="40"/>
      <c r="K4270" s="40">
        <f t="shared" si="66"/>
        <v>1900</v>
      </c>
    </row>
    <row r="4271" spans="1:11" ht="18" customHeight="1" x14ac:dyDescent="0.25">
      <c r="A4271" s="42"/>
      <c r="B4271" s="42"/>
      <c r="C4271" s="42"/>
      <c r="D4271" s="42"/>
      <c r="E4271" s="43"/>
      <c r="F4271" s="43"/>
      <c r="G4271" s="42"/>
      <c r="H4271" s="42"/>
      <c r="I4271" s="42"/>
      <c r="J4271" s="42"/>
      <c r="K4271" s="42">
        <f t="shared" si="66"/>
        <v>1900</v>
      </c>
    </row>
    <row r="4272" spans="1:11" ht="18" customHeight="1" x14ac:dyDescent="0.25">
      <c r="A4272" s="40"/>
      <c r="B4272" s="40"/>
      <c r="C4272" s="40"/>
      <c r="D4272" s="40"/>
      <c r="E4272" s="41"/>
      <c r="F4272" s="41"/>
      <c r="G4272" s="40"/>
      <c r="H4272" s="40"/>
      <c r="I4272" s="40"/>
      <c r="J4272" s="40"/>
      <c r="K4272" s="40">
        <f t="shared" si="66"/>
        <v>1900</v>
      </c>
    </row>
    <row r="4273" spans="1:11" ht="18" customHeight="1" x14ac:dyDescent="0.25">
      <c r="A4273" s="42"/>
      <c r="B4273" s="42"/>
      <c r="C4273" s="42"/>
      <c r="D4273" s="42"/>
      <c r="E4273" s="43"/>
      <c r="F4273" s="43"/>
      <c r="G4273" s="42"/>
      <c r="H4273" s="42"/>
      <c r="I4273" s="42"/>
      <c r="J4273" s="42"/>
      <c r="K4273" s="42">
        <f t="shared" si="66"/>
        <v>1900</v>
      </c>
    </row>
    <row r="4274" spans="1:11" ht="18" customHeight="1" x14ac:dyDescent="0.25">
      <c r="A4274" s="40"/>
      <c r="B4274" s="40"/>
      <c r="C4274" s="40"/>
      <c r="D4274" s="40"/>
      <c r="E4274" s="41"/>
      <c r="F4274" s="41"/>
      <c r="G4274" s="40"/>
      <c r="H4274" s="40"/>
      <c r="I4274" s="40"/>
      <c r="J4274" s="40"/>
      <c r="K4274" s="40">
        <f t="shared" si="66"/>
        <v>1900</v>
      </c>
    </row>
    <row r="4275" spans="1:11" ht="18" customHeight="1" x14ac:dyDescent="0.25">
      <c r="A4275" s="42"/>
      <c r="B4275" s="42"/>
      <c r="C4275" s="42"/>
      <c r="D4275" s="42"/>
      <c r="E4275" s="43"/>
      <c r="F4275" s="43"/>
      <c r="G4275" s="42"/>
      <c r="H4275" s="42"/>
      <c r="I4275" s="42"/>
      <c r="J4275" s="42"/>
      <c r="K4275" s="42">
        <f t="shared" si="66"/>
        <v>1900</v>
      </c>
    </row>
    <row r="4276" spans="1:11" ht="18" customHeight="1" x14ac:dyDescent="0.25">
      <c r="A4276" s="40"/>
      <c r="B4276" s="40"/>
      <c r="C4276" s="40"/>
      <c r="D4276" s="40"/>
      <c r="E4276" s="41"/>
      <c r="F4276" s="41"/>
      <c r="G4276" s="40"/>
      <c r="H4276" s="40"/>
      <c r="I4276" s="40"/>
      <c r="J4276" s="40"/>
      <c r="K4276" s="40">
        <f t="shared" si="66"/>
        <v>1900</v>
      </c>
    </row>
    <row r="4277" spans="1:11" ht="18" customHeight="1" x14ac:dyDescent="0.25">
      <c r="A4277" s="42"/>
      <c r="B4277" s="42"/>
      <c r="C4277" s="42"/>
      <c r="D4277" s="42"/>
      <c r="E4277" s="43"/>
      <c r="F4277" s="43"/>
      <c r="G4277" s="42"/>
      <c r="H4277" s="42"/>
      <c r="I4277" s="42"/>
      <c r="J4277" s="42"/>
      <c r="K4277" s="42">
        <f t="shared" si="66"/>
        <v>1900</v>
      </c>
    </row>
    <row r="4278" spans="1:11" ht="18" customHeight="1" x14ac:dyDescent="0.25">
      <c r="A4278" s="40"/>
      <c r="B4278" s="40"/>
      <c r="C4278" s="40"/>
      <c r="D4278" s="40"/>
      <c r="E4278" s="41"/>
      <c r="F4278" s="41"/>
      <c r="G4278" s="40"/>
      <c r="H4278" s="40"/>
      <c r="I4278" s="40"/>
      <c r="J4278" s="40"/>
      <c r="K4278" s="40">
        <f t="shared" si="66"/>
        <v>1900</v>
      </c>
    </row>
    <row r="4279" spans="1:11" ht="18" customHeight="1" x14ac:dyDescent="0.25">
      <c r="A4279" s="42"/>
      <c r="B4279" s="42"/>
      <c r="C4279" s="42"/>
      <c r="D4279" s="42"/>
      <c r="E4279" s="43"/>
      <c r="F4279" s="43"/>
      <c r="G4279" s="42"/>
      <c r="H4279" s="42"/>
      <c r="I4279" s="42"/>
      <c r="J4279" s="42"/>
      <c r="K4279" s="42">
        <f t="shared" si="66"/>
        <v>1900</v>
      </c>
    </row>
    <row r="4280" spans="1:11" ht="18" customHeight="1" x14ac:dyDescent="0.25">
      <c r="A4280" s="40"/>
      <c r="B4280" s="40"/>
      <c r="C4280" s="40"/>
      <c r="D4280" s="40"/>
      <c r="E4280" s="41"/>
      <c r="F4280" s="41"/>
      <c r="G4280" s="40"/>
      <c r="H4280" s="40"/>
      <c r="I4280" s="40"/>
      <c r="J4280" s="40"/>
      <c r="K4280" s="40">
        <f t="shared" si="66"/>
        <v>1900</v>
      </c>
    </row>
    <row r="4281" spans="1:11" ht="18" customHeight="1" x14ac:dyDescent="0.25">
      <c r="A4281" s="42"/>
      <c r="B4281" s="42"/>
      <c r="C4281" s="42"/>
      <c r="D4281" s="42"/>
      <c r="E4281" s="43"/>
      <c r="F4281" s="43"/>
      <c r="G4281" s="42"/>
      <c r="H4281" s="42"/>
      <c r="I4281" s="42"/>
      <c r="J4281" s="42"/>
      <c r="K4281" s="42">
        <f t="shared" si="66"/>
        <v>1900</v>
      </c>
    </row>
    <row r="4282" spans="1:11" ht="18" customHeight="1" x14ac:dyDescent="0.25">
      <c r="A4282" s="40"/>
      <c r="B4282" s="40"/>
      <c r="C4282" s="40"/>
      <c r="D4282" s="40"/>
      <c r="E4282" s="41"/>
      <c r="F4282" s="41"/>
      <c r="G4282" s="40"/>
      <c r="H4282" s="40"/>
      <c r="I4282" s="40"/>
      <c r="J4282" s="40"/>
      <c r="K4282" s="40">
        <f t="shared" si="66"/>
        <v>1900</v>
      </c>
    </row>
    <row r="4283" spans="1:11" ht="18" customHeight="1" x14ac:dyDescent="0.25">
      <c r="A4283" s="42"/>
      <c r="B4283" s="42"/>
      <c r="C4283" s="42"/>
      <c r="D4283" s="42"/>
      <c r="E4283" s="43"/>
      <c r="F4283" s="43"/>
      <c r="G4283" s="42"/>
      <c r="H4283" s="42"/>
      <c r="I4283" s="42"/>
      <c r="J4283" s="42"/>
      <c r="K4283" s="42">
        <f t="shared" si="66"/>
        <v>1900</v>
      </c>
    </row>
    <row r="4284" spans="1:11" ht="18" customHeight="1" x14ac:dyDescent="0.25">
      <c r="A4284" s="40"/>
      <c r="B4284" s="40"/>
      <c r="C4284" s="40"/>
      <c r="D4284" s="40"/>
      <c r="E4284" s="41"/>
      <c r="F4284" s="41"/>
      <c r="G4284" s="40"/>
      <c r="H4284" s="40"/>
      <c r="I4284" s="40"/>
      <c r="J4284" s="40"/>
      <c r="K4284" s="40">
        <f t="shared" si="66"/>
        <v>1900</v>
      </c>
    </row>
    <row r="4285" spans="1:11" ht="18" customHeight="1" x14ac:dyDescent="0.25">
      <c r="A4285" s="42"/>
      <c r="B4285" s="42"/>
      <c r="C4285" s="42"/>
      <c r="D4285" s="42"/>
      <c r="E4285" s="43"/>
      <c r="F4285" s="43"/>
      <c r="G4285" s="42"/>
      <c r="H4285" s="42"/>
      <c r="I4285" s="42"/>
      <c r="J4285" s="42"/>
      <c r="K4285" s="42">
        <f t="shared" si="66"/>
        <v>1900</v>
      </c>
    </row>
    <row r="4286" spans="1:11" ht="18" customHeight="1" x14ac:dyDescent="0.25">
      <c r="A4286" s="40"/>
      <c r="B4286" s="40"/>
      <c r="C4286" s="40"/>
      <c r="D4286" s="40"/>
      <c r="E4286" s="41"/>
      <c r="F4286" s="41"/>
      <c r="G4286" s="40"/>
      <c r="H4286" s="40"/>
      <c r="I4286" s="40"/>
      <c r="J4286" s="40"/>
      <c r="K4286" s="40">
        <f t="shared" si="66"/>
        <v>1900</v>
      </c>
    </row>
    <row r="4287" spans="1:11" ht="18" customHeight="1" x14ac:dyDescent="0.25">
      <c r="A4287" s="42"/>
      <c r="B4287" s="42"/>
      <c r="C4287" s="42"/>
      <c r="D4287" s="42"/>
      <c r="E4287" s="43"/>
      <c r="F4287" s="43"/>
      <c r="G4287" s="42"/>
      <c r="H4287" s="42"/>
      <c r="I4287" s="42"/>
      <c r="J4287" s="42"/>
      <c r="K4287" s="42">
        <f t="shared" si="66"/>
        <v>1900</v>
      </c>
    </row>
    <row r="4288" spans="1:11" ht="18" customHeight="1" x14ac:dyDescent="0.25">
      <c r="A4288" s="40"/>
      <c r="B4288" s="40"/>
      <c r="C4288" s="40"/>
      <c r="D4288" s="40"/>
      <c r="E4288" s="41"/>
      <c r="F4288" s="41"/>
      <c r="G4288" s="40"/>
      <c r="H4288" s="40"/>
      <c r="I4288" s="40"/>
      <c r="J4288" s="40"/>
      <c r="K4288" s="40">
        <f t="shared" si="66"/>
        <v>1900</v>
      </c>
    </row>
    <row r="4289" spans="1:11" ht="18" customHeight="1" x14ac:dyDescent="0.25">
      <c r="A4289" s="42"/>
      <c r="B4289" s="42"/>
      <c r="C4289" s="42"/>
      <c r="D4289" s="42"/>
      <c r="E4289" s="43"/>
      <c r="F4289" s="43"/>
      <c r="G4289" s="42"/>
      <c r="H4289" s="42"/>
      <c r="I4289" s="42"/>
      <c r="J4289" s="42"/>
      <c r="K4289" s="42">
        <f t="shared" si="66"/>
        <v>1900</v>
      </c>
    </row>
    <row r="4290" spans="1:11" ht="18" customHeight="1" x14ac:dyDescent="0.25">
      <c r="A4290" s="40"/>
      <c r="B4290" s="40"/>
      <c r="C4290" s="40"/>
      <c r="D4290" s="40"/>
      <c r="E4290" s="41"/>
      <c r="F4290" s="41"/>
      <c r="G4290" s="40"/>
      <c r="H4290" s="40"/>
      <c r="I4290" s="40"/>
      <c r="J4290" s="40"/>
      <c r="K4290" s="40">
        <f t="shared" si="66"/>
        <v>1900</v>
      </c>
    </row>
    <row r="4291" spans="1:11" ht="18" customHeight="1" x14ac:dyDescent="0.25">
      <c r="A4291" s="42"/>
      <c r="B4291" s="42"/>
      <c r="C4291" s="42"/>
      <c r="D4291" s="42"/>
      <c r="E4291" s="43"/>
      <c r="F4291" s="43"/>
      <c r="G4291" s="42"/>
      <c r="H4291" s="42"/>
      <c r="I4291" s="42"/>
      <c r="J4291" s="42"/>
      <c r="K4291" s="42">
        <f t="shared" si="66"/>
        <v>1900</v>
      </c>
    </row>
    <row r="4292" spans="1:11" ht="18" customHeight="1" x14ac:dyDescent="0.25">
      <c r="A4292" s="40"/>
      <c r="B4292" s="40"/>
      <c r="C4292" s="40"/>
      <c r="D4292" s="40"/>
      <c r="E4292" s="41"/>
      <c r="F4292" s="41"/>
      <c r="G4292" s="40"/>
      <c r="H4292" s="40"/>
      <c r="I4292" s="40"/>
      <c r="J4292" s="40"/>
      <c r="K4292" s="40">
        <f t="shared" ref="K4292:K4355" si="67">IFERROR(YEAR(D4292),"")</f>
        <v>1900</v>
      </c>
    </row>
    <row r="4293" spans="1:11" ht="18" customHeight="1" x14ac:dyDescent="0.25">
      <c r="A4293" s="42"/>
      <c r="B4293" s="42"/>
      <c r="C4293" s="42"/>
      <c r="D4293" s="42"/>
      <c r="E4293" s="43"/>
      <c r="F4293" s="43"/>
      <c r="G4293" s="42"/>
      <c r="H4293" s="42"/>
      <c r="I4293" s="42"/>
      <c r="J4293" s="42"/>
      <c r="K4293" s="42">
        <f t="shared" si="67"/>
        <v>1900</v>
      </c>
    </row>
    <row r="4294" spans="1:11" ht="18" customHeight="1" x14ac:dyDescent="0.25">
      <c r="A4294" s="40"/>
      <c r="B4294" s="40"/>
      <c r="C4294" s="40"/>
      <c r="D4294" s="40"/>
      <c r="E4294" s="41"/>
      <c r="F4294" s="41"/>
      <c r="G4294" s="40"/>
      <c r="H4294" s="40"/>
      <c r="I4294" s="40"/>
      <c r="J4294" s="40"/>
      <c r="K4294" s="40">
        <f t="shared" si="67"/>
        <v>1900</v>
      </c>
    </row>
    <row r="4295" spans="1:11" ht="18" customHeight="1" x14ac:dyDescent="0.25">
      <c r="A4295" s="42"/>
      <c r="B4295" s="42"/>
      <c r="C4295" s="42"/>
      <c r="D4295" s="42"/>
      <c r="E4295" s="43"/>
      <c r="F4295" s="43"/>
      <c r="G4295" s="42"/>
      <c r="H4295" s="42"/>
      <c r="I4295" s="42"/>
      <c r="J4295" s="42"/>
      <c r="K4295" s="42">
        <f t="shared" si="67"/>
        <v>1900</v>
      </c>
    </row>
    <row r="4296" spans="1:11" ht="18" customHeight="1" x14ac:dyDescent="0.25">
      <c r="A4296" s="40"/>
      <c r="B4296" s="40"/>
      <c r="C4296" s="40"/>
      <c r="D4296" s="40"/>
      <c r="E4296" s="41"/>
      <c r="F4296" s="41"/>
      <c r="G4296" s="40"/>
      <c r="H4296" s="40"/>
      <c r="I4296" s="40"/>
      <c r="J4296" s="40"/>
      <c r="K4296" s="40">
        <f t="shared" si="67"/>
        <v>1900</v>
      </c>
    </row>
    <row r="4297" spans="1:11" ht="18" customHeight="1" x14ac:dyDescent="0.25">
      <c r="A4297" s="42"/>
      <c r="B4297" s="42"/>
      <c r="C4297" s="42"/>
      <c r="D4297" s="42"/>
      <c r="E4297" s="43"/>
      <c r="F4297" s="43"/>
      <c r="G4297" s="42"/>
      <c r="H4297" s="42"/>
      <c r="I4297" s="42"/>
      <c r="J4297" s="42"/>
      <c r="K4297" s="42">
        <f t="shared" si="67"/>
        <v>1900</v>
      </c>
    </row>
    <row r="4298" spans="1:11" ht="18" customHeight="1" x14ac:dyDescent="0.25">
      <c r="A4298" s="40"/>
      <c r="B4298" s="40"/>
      <c r="C4298" s="40"/>
      <c r="D4298" s="40"/>
      <c r="E4298" s="41"/>
      <c r="F4298" s="41"/>
      <c r="G4298" s="40"/>
      <c r="H4298" s="40"/>
      <c r="I4298" s="40"/>
      <c r="J4298" s="40"/>
      <c r="K4298" s="40">
        <f t="shared" si="67"/>
        <v>1900</v>
      </c>
    </row>
    <row r="4299" spans="1:11" ht="18" customHeight="1" x14ac:dyDescent="0.25">
      <c r="A4299" s="42"/>
      <c r="B4299" s="42"/>
      <c r="C4299" s="42"/>
      <c r="D4299" s="42"/>
      <c r="E4299" s="43"/>
      <c r="F4299" s="43"/>
      <c r="G4299" s="42"/>
      <c r="H4299" s="42"/>
      <c r="I4299" s="42"/>
      <c r="J4299" s="42"/>
      <c r="K4299" s="42">
        <f t="shared" si="67"/>
        <v>1900</v>
      </c>
    </row>
    <row r="4300" spans="1:11" ht="18" customHeight="1" x14ac:dyDescent="0.25">
      <c r="A4300" s="40"/>
      <c r="B4300" s="40"/>
      <c r="C4300" s="40"/>
      <c r="D4300" s="40"/>
      <c r="E4300" s="41"/>
      <c r="F4300" s="41"/>
      <c r="G4300" s="40"/>
      <c r="H4300" s="40"/>
      <c r="I4300" s="40"/>
      <c r="J4300" s="40"/>
      <c r="K4300" s="40">
        <f t="shared" si="67"/>
        <v>1900</v>
      </c>
    </row>
    <row r="4301" spans="1:11" ht="18" customHeight="1" x14ac:dyDescent="0.25">
      <c r="A4301" s="42"/>
      <c r="B4301" s="42"/>
      <c r="C4301" s="42"/>
      <c r="D4301" s="42"/>
      <c r="E4301" s="43"/>
      <c r="F4301" s="43"/>
      <c r="G4301" s="42"/>
      <c r="H4301" s="42"/>
      <c r="I4301" s="42"/>
      <c r="J4301" s="42"/>
      <c r="K4301" s="42">
        <f t="shared" si="67"/>
        <v>1900</v>
      </c>
    </row>
    <row r="4302" spans="1:11" ht="18" customHeight="1" x14ac:dyDescent="0.25">
      <c r="A4302" s="40"/>
      <c r="B4302" s="40"/>
      <c r="C4302" s="40"/>
      <c r="D4302" s="40"/>
      <c r="E4302" s="41"/>
      <c r="F4302" s="41"/>
      <c r="G4302" s="40"/>
      <c r="H4302" s="40"/>
      <c r="I4302" s="40"/>
      <c r="J4302" s="40"/>
      <c r="K4302" s="40">
        <f t="shared" si="67"/>
        <v>1900</v>
      </c>
    </row>
    <row r="4303" spans="1:11" ht="18" customHeight="1" x14ac:dyDescent="0.25">
      <c r="A4303" s="42"/>
      <c r="B4303" s="42"/>
      <c r="C4303" s="42"/>
      <c r="D4303" s="42"/>
      <c r="E4303" s="43"/>
      <c r="F4303" s="43"/>
      <c r="G4303" s="42"/>
      <c r="H4303" s="42"/>
      <c r="I4303" s="42"/>
      <c r="J4303" s="42"/>
      <c r="K4303" s="42">
        <f t="shared" si="67"/>
        <v>1900</v>
      </c>
    </row>
    <row r="4304" spans="1:11" ht="18" customHeight="1" x14ac:dyDescent="0.25">
      <c r="A4304" s="40"/>
      <c r="B4304" s="40"/>
      <c r="C4304" s="40"/>
      <c r="D4304" s="40"/>
      <c r="E4304" s="41"/>
      <c r="F4304" s="41"/>
      <c r="G4304" s="40"/>
      <c r="H4304" s="40"/>
      <c r="I4304" s="40"/>
      <c r="J4304" s="40"/>
      <c r="K4304" s="40">
        <f t="shared" si="67"/>
        <v>1900</v>
      </c>
    </row>
    <row r="4305" spans="1:11" ht="18" customHeight="1" x14ac:dyDescent="0.25">
      <c r="A4305" s="42"/>
      <c r="B4305" s="42"/>
      <c r="C4305" s="42"/>
      <c r="D4305" s="42"/>
      <c r="E4305" s="43"/>
      <c r="F4305" s="43"/>
      <c r="G4305" s="42"/>
      <c r="H4305" s="42"/>
      <c r="I4305" s="42"/>
      <c r="J4305" s="42"/>
      <c r="K4305" s="42">
        <f t="shared" si="67"/>
        <v>1900</v>
      </c>
    </row>
    <row r="4306" spans="1:11" ht="18" customHeight="1" x14ac:dyDescent="0.25">
      <c r="A4306" s="40"/>
      <c r="B4306" s="40"/>
      <c r="C4306" s="40"/>
      <c r="D4306" s="40"/>
      <c r="E4306" s="41"/>
      <c r="F4306" s="41"/>
      <c r="G4306" s="40"/>
      <c r="H4306" s="40"/>
      <c r="I4306" s="40"/>
      <c r="J4306" s="40"/>
      <c r="K4306" s="40">
        <f t="shared" si="67"/>
        <v>1900</v>
      </c>
    </row>
    <row r="4307" spans="1:11" ht="18" customHeight="1" x14ac:dyDescent="0.25">
      <c r="A4307" s="42"/>
      <c r="B4307" s="42"/>
      <c r="C4307" s="42"/>
      <c r="D4307" s="42"/>
      <c r="E4307" s="43"/>
      <c r="F4307" s="43"/>
      <c r="G4307" s="42"/>
      <c r="H4307" s="42"/>
      <c r="I4307" s="42"/>
      <c r="J4307" s="42"/>
      <c r="K4307" s="42">
        <f t="shared" si="67"/>
        <v>1900</v>
      </c>
    </row>
    <row r="4308" spans="1:11" ht="18" customHeight="1" x14ac:dyDescent="0.25">
      <c r="A4308" s="40"/>
      <c r="B4308" s="40"/>
      <c r="C4308" s="40"/>
      <c r="D4308" s="40"/>
      <c r="E4308" s="41"/>
      <c r="F4308" s="41"/>
      <c r="G4308" s="40"/>
      <c r="H4308" s="40"/>
      <c r="I4308" s="40"/>
      <c r="J4308" s="40"/>
      <c r="K4308" s="40">
        <f t="shared" si="67"/>
        <v>1900</v>
      </c>
    </row>
    <row r="4309" spans="1:11" ht="18" customHeight="1" x14ac:dyDescent="0.25">
      <c r="A4309" s="42"/>
      <c r="B4309" s="42"/>
      <c r="C4309" s="42"/>
      <c r="D4309" s="42"/>
      <c r="E4309" s="43"/>
      <c r="F4309" s="43"/>
      <c r="G4309" s="42"/>
      <c r="H4309" s="42"/>
      <c r="I4309" s="42"/>
      <c r="J4309" s="42"/>
      <c r="K4309" s="42">
        <f t="shared" si="67"/>
        <v>1900</v>
      </c>
    </row>
    <row r="4310" spans="1:11" ht="18" customHeight="1" x14ac:dyDescent="0.25">
      <c r="A4310" s="40"/>
      <c r="B4310" s="40"/>
      <c r="C4310" s="40"/>
      <c r="D4310" s="40"/>
      <c r="E4310" s="41"/>
      <c r="F4310" s="41"/>
      <c r="G4310" s="40"/>
      <c r="H4310" s="40"/>
      <c r="I4310" s="40"/>
      <c r="J4310" s="40"/>
      <c r="K4310" s="40">
        <f t="shared" si="67"/>
        <v>1900</v>
      </c>
    </row>
    <row r="4311" spans="1:11" ht="18" customHeight="1" x14ac:dyDescent="0.25">
      <c r="A4311" s="42"/>
      <c r="B4311" s="42"/>
      <c r="C4311" s="42"/>
      <c r="D4311" s="42"/>
      <c r="E4311" s="43"/>
      <c r="F4311" s="43"/>
      <c r="G4311" s="42"/>
      <c r="H4311" s="42"/>
      <c r="I4311" s="42"/>
      <c r="J4311" s="42"/>
      <c r="K4311" s="42">
        <f t="shared" si="67"/>
        <v>1900</v>
      </c>
    </row>
    <row r="4312" spans="1:11" ht="18" customHeight="1" x14ac:dyDescent="0.25">
      <c r="A4312" s="40"/>
      <c r="B4312" s="40"/>
      <c r="C4312" s="40"/>
      <c r="D4312" s="40"/>
      <c r="E4312" s="41"/>
      <c r="F4312" s="41"/>
      <c r="G4312" s="40"/>
      <c r="H4312" s="40"/>
      <c r="I4312" s="40"/>
      <c r="J4312" s="40"/>
      <c r="K4312" s="40">
        <f t="shared" si="67"/>
        <v>1900</v>
      </c>
    </row>
    <row r="4313" spans="1:11" ht="18" customHeight="1" x14ac:dyDescent="0.25">
      <c r="A4313" s="42"/>
      <c r="B4313" s="42"/>
      <c r="C4313" s="42"/>
      <c r="D4313" s="42"/>
      <c r="E4313" s="43"/>
      <c r="F4313" s="43"/>
      <c r="G4313" s="42"/>
      <c r="H4313" s="42"/>
      <c r="I4313" s="42"/>
      <c r="J4313" s="42"/>
      <c r="K4313" s="42">
        <f t="shared" si="67"/>
        <v>1900</v>
      </c>
    </row>
    <row r="4314" spans="1:11" ht="18" customHeight="1" x14ac:dyDescent="0.25">
      <c r="A4314" s="40"/>
      <c r="B4314" s="40"/>
      <c r="C4314" s="40"/>
      <c r="D4314" s="40"/>
      <c r="E4314" s="41"/>
      <c r="F4314" s="41"/>
      <c r="G4314" s="40"/>
      <c r="H4314" s="40"/>
      <c r="I4314" s="40"/>
      <c r="J4314" s="40"/>
      <c r="K4314" s="40">
        <f t="shared" si="67"/>
        <v>1900</v>
      </c>
    </row>
    <row r="4315" spans="1:11" ht="18" customHeight="1" x14ac:dyDescent="0.25">
      <c r="A4315" s="42"/>
      <c r="B4315" s="42"/>
      <c r="C4315" s="42"/>
      <c r="D4315" s="42"/>
      <c r="E4315" s="43"/>
      <c r="F4315" s="43"/>
      <c r="G4315" s="42"/>
      <c r="H4315" s="42"/>
      <c r="I4315" s="42"/>
      <c r="J4315" s="42"/>
      <c r="K4315" s="42">
        <f t="shared" si="67"/>
        <v>1900</v>
      </c>
    </row>
    <row r="4316" spans="1:11" ht="18" customHeight="1" x14ac:dyDescent="0.25">
      <c r="A4316" s="40"/>
      <c r="B4316" s="40"/>
      <c r="C4316" s="40"/>
      <c r="D4316" s="40"/>
      <c r="E4316" s="41"/>
      <c r="F4316" s="41"/>
      <c r="G4316" s="40"/>
      <c r="H4316" s="40"/>
      <c r="I4316" s="40"/>
      <c r="J4316" s="40"/>
      <c r="K4316" s="40">
        <f t="shared" si="67"/>
        <v>1900</v>
      </c>
    </row>
    <row r="4317" spans="1:11" ht="18" customHeight="1" x14ac:dyDescent="0.25">
      <c r="A4317" s="42"/>
      <c r="B4317" s="42"/>
      <c r="C4317" s="42"/>
      <c r="D4317" s="42"/>
      <c r="E4317" s="43"/>
      <c r="F4317" s="43"/>
      <c r="G4317" s="42"/>
      <c r="H4317" s="42"/>
      <c r="I4317" s="42"/>
      <c r="J4317" s="42"/>
      <c r="K4317" s="42">
        <f t="shared" si="67"/>
        <v>1900</v>
      </c>
    </row>
    <row r="4318" spans="1:11" ht="18" customHeight="1" x14ac:dyDescent="0.25">
      <c r="A4318" s="40"/>
      <c r="B4318" s="40"/>
      <c r="C4318" s="40"/>
      <c r="D4318" s="40"/>
      <c r="E4318" s="41"/>
      <c r="F4318" s="41"/>
      <c r="G4318" s="40"/>
      <c r="H4318" s="40"/>
      <c r="I4318" s="40"/>
      <c r="J4318" s="40"/>
      <c r="K4318" s="40">
        <f t="shared" si="67"/>
        <v>1900</v>
      </c>
    </row>
    <row r="4319" spans="1:11" ht="18" customHeight="1" x14ac:dyDescent="0.25">
      <c r="A4319" s="42"/>
      <c r="B4319" s="42"/>
      <c r="C4319" s="42"/>
      <c r="D4319" s="42"/>
      <c r="E4319" s="43"/>
      <c r="F4319" s="43"/>
      <c r="G4319" s="42"/>
      <c r="H4319" s="42"/>
      <c r="I4319" s="42"/>
      <c r="J4319" s="42"/>
      <c r="K4319" s="42">
        <f t="shared" si="67"/>
        <v>1900</v>
      </c>
    </row>
    <row r="4320" spans="1:11" ht="18" customHeight="1" x14ac:dyDescent="0.25">
      <c r="A4320" s="40"/>
      <c r="B4320" s="40"/>
      <c r="C4320" s="40"/>
      <c r="D4320" s="40"/>
      <c r="E4320" s="41"/>
      <c r="F4320" s="41"/>
      <c r="G4320" s="40"/>
      <c r="H4320" s="40"/>
      <c r="I4320" s="40"/>
      <c r="J4320" s="40"/>
      <c r="K4320" s="40">
        <f t="shared" si="67"/>
        <v>1900</v>
      </c>
    </row>
    <row r="4321" spans="1:11" ht="18" customHeight="1" x14ac:dyDescent="0.25">
      <c r="A4321" s="42"/>
      <c r="B4321" s="42"/>
      <c r="C4321" s="42"/>
      <c r="D4321" s="42"/>
      <c r="E4321" s="43"/>
      <c r="F4321" s="43"/>
      <c r="G4321" s="42"/>
      <c r="H4321" s="42"/>
      <c r="I4321" s="42"/>
      <c r="J4321" s="42"/>
      <c r="K4321" s="42">
        <f t="shared" si="67"/>
        <v>1900</v>
      </c>
    </row>
    <row r="4322" spans="1:11" ht="18" customHeight="1" x14ac:dyDescent="0.25">
      <c r="A4322" s="40"/>
      <c r="B4322" s="40"/>
      <c r="C4322" s="40"/>
      <c r="D4322" s="40"/>
      <c r="E4322" s="41"/>
      <c r="F4322" s="41"/>
      <c r="G4322" s="40"/>
      <c r="H4322" s="40"/>
      <c r="I4322" s="40"/>
      <c r="J4322" s="40"/>
      <c r="K4322" s="40">
        <f t="shared" si="67"/>
        <v>1900</v>
      </c>
    </row>
    <row r="4323" spans="1:11" ht="18" customHeight="1" x14ac:dyDescent="0.25">
      <c r="A4323" s="42"/>
      <c r="B4323" s="42"/>
      <c r="C4323" s="42"/>
      <c r="D4323" s="42"/>
      <c r="E4323" s="43"/>
      <c r="F4323" s="43"/>
      <c r="G4323" s="42"/>
      <c r="H4323" s="42"/>
      <c r="I4323" s="42"/>
      <c r="J4323" s="42"/>
      <c r="K4323" s="42">
        <f t="shared" si="67"/>
        <v>1900</v>
      </c>
    </row>
    <row r="4324" spans="1:11" ht="18" customHeight="1" x14ac:dyDescent="0.25">
      <c r="A4324" s="40"/>
      <c r="B4324" s="40"/>
      <c r="C4324" s="40"/>
      <c r="D4324" s="40"/>
      <c r="E4324" s="41"/>
      <c r="F4324" s="41"/>
      <c r="G4324" s="40"/>
      <c r="H4324" s="40"/>
      <c r="I4324" s="40"/>
      <c r="J4324" s="40"/>
      <c r="K4324" s="40">
        <f t="shared" si="67"/>
        <v>1900</v>
      </c>
    </row>
    <row r="4325" spans="1:11" ht="18" customHeight="1" x14ac:dyDescent="0.25">
      <c r="A4325" s="42"/>
      <c r="B4325" s="42"/>
      <c r="C4325" s="42"/>
      <c r="D4325" s="42"/>
      <c r="E4325" s="43"/>
      <c r="F4325" s="43"/>
      <c r="G4325" s="42"/>
      <c r="H4325" s="42"/>
      <c r="I4325" s="42"/>
      <c r="J4325" s="42"/>
      <c r="K4325" s="42">
        <f t="shared" si="67"/>
        <v>1900</v>
      </c>
    </row>
    <row r="4326" spans="1:11" ht="18" customHeight="1" x14ac:dyDescent="0.25">
      <c r="A4326" s="40"/>
      <c r="B4326" s="40"/>
      <c r="C4326" s="40"/>
      <c r="D4326" s="40"/>
      <c r="E4326" s="41"/>
      <c r="F4326" s="41"/>
      <c r="G4326" s="40"/>
      <c r="H4326" s="40"/>
      <c r="I4326" s="40"/>
      <c r="J4326" s="40"/>
      <c r="K4326" s="40">
        <f t="shared" si="67"/>
        <v>1900</v>
      </c>
    </row>
    <row r="4327" spans="1:11" ht="18" customHeight="1" x14ac:dyDescent="0.25">
      <c r="A4327" s="42"/>
      <c r="B4327" s="42"/>
      <c r="C4327" s="42"/>
      <c r="D4327" s="42"/>
      <c r="E4327" s="43"/>
      <c r="F4327" s="43"/>
      <c r="G4327" s="42"/>
      <c r="H4327" s="42"/>
      <c r="I4327" s="42"/>
      <c r="J4327" s="42"/>
      <c r="K4327" s="42">
        <f t="shared" si="67"/>
        <v>1900</v>
      </c>
    </row>
    <row r="4328" spans="1:11" ht="18" customHeight="1" x14ac:dyDescent="0.25">
      <c r="A4328" s="40"/>
      <c r="B4328" s="40"/>
      <c r="C4328" s="40"/>
      <c r="D4328" s="40"/>
      <c r="E4328" s="41"/>
      <c r="F4328" s="41"/>
      <c r="G4328" s="40"/>
      <c r="H4328" s="40"/>
      <c r="I4328" s="40"/>
      <c r="J4328" s="40"/>
      <c r="K4328" s="40">
        <f t="shared" si="67"/>
        <v>1900</v>
      </c>
    </row>
    <row r="4329" spans="1:11" ht="18" customHeight="1" x14ac:dyDescent="0.25">
      <c r="A4329" s="42"/>
      <c r="B4329" s="42"/>
      <c r="C4329" s="42"/>
      <c r="D4329" s="42"/>
      <c r="E4329" s="43"/>
      <c r="F4329" s="43"/>
      <c r="G4329" s="42"/>
      <c r="H4329" s="42"/>
      <c r="I4329" s="42"/>
      <c r="J4329" s="42"/>
      <c r="K4329" s="42">
        <f t="shared" si="67"/>
        <v>1900</v>
      </c>
    </row>
    <row r="4330" spans="1:11" ht="18" customHeight="1" x14ac:dyDescent="0.25">
      <c r="A4330" s="40"/>
      <c r="B4330" s="40"/>
      <c r="C4330" s="40"/>
      <c r="D4330" s="40"/>
      <c r="E4330" s="41"/>
      <c r="F4330" s="41"/>
      <c r="G4330" s="40"/>
      <c r="H4330" s="40"/>
      <c r="I4330" s="40"/>
      <c r="J4330" s="40"/>
      <c r="K4330" s="40">
        <f t="shared" si="67"/>
        <v>1900</v>
      </c>
    </row>
    <row r="4331" spans="1:11" ht="18" customHeight="1" x14ac:dyDescent="0.25">
      <c r="A4331" s="42"/>
      <c r="B4331" s="42"/>
      <c r="C4331" s="42"/>
      <c r="D4331" s="42"/>
      <c r="E4331" s="43"/>
      <c r="F4331" s="43"/>
      <c r="G4331" s="42"/>
      <c r="H4331" s="42"/>
      <c r="I4331" s="42"/>
      <c r="J4331" s="42"/>
      <c r="K4331" s="42">
        <f t="shared" si="67"/>
        <v>1900</v>
      </c>
    </row>
    <row r="4332" spans="1:11" ht="18" customHeight="1" x14ac:dyDescent="0.25">
      <c r="A4332" s="40"/>
      <c r="B4332" s="40"/>
      <c r="C4332" s="40"/>
      <c r="D4332" s="40"/>
      <c r="E4332" s="41"/>
      <c r="F4332" s="41"/>
      <c r="G4332" s="40"/>
      <c r="H4332" s="40"/>
      <c r="I4332" s="40"/>
      <c r="J4332" s="40"/>
      <c r="K4332" s="40">
        <f t="shared" si="67"/>
        <v>1900</v>
      </c>
    </row>
    <row r="4333" spans="1:11" ht="18" customHeight="1" x14ac:dyDescent="0.25">
      <c r="A4333" s="42"/>
      <c r="B4333" s="42"/>
      <c r="C4333" s="42"/>
      <c r="D4333" s="42"/>
      <c r="E4333" s="43"/>
      <c r="F4333" s="43"/>
      <c r="G4333" s="42"/>
      <c r="H4333" s="42"/>
      <c r="I4333" s="42"/>
      <c r="J4333" s="42"/>
      <c r="K4333" s="42">
        <f t="shared" si="67"/>
        <v>1900</v>
      </c>
    </row>
    <row r="4334" spans="1:11" ht="18" customHeight="1" x14ac:dyDescent="0.25">
      <c r="A4334" s="40"/>
      <c r="B4334" s="40"/>
      <c r="C4334" s="40"/>
      <c r="D4334" s="40"/>
      <c r="E4334" s="41"/>
      <c r="F4334" s="41"/>
      <c r="G4334" s="40"/>
      <c r="H4334" s="40"/>
      <c r="I4334" s="40"/>
      <c r="J4334" s="40"/>
      <c r="K4334" s="40">
        <f t="shared" si="67"/>
        <v>1900</v>
      </c>
    </row>
    <row r="4335" spans="1:11" ht="18" customHeight="1" x14ac:dyDescent="0.25">
      <c r="A4335" s="42"/>
      <c r="B4335" s="42"/>
      <c r="C4335" s="42"/>
      <c r="D4335" s="42"/>
      <c r="E4335" s="43"/>
      <c r="F4335" s="43"/>
      <c r="G4335" s="42"/>
      <c r="H4335" s="42"/>
      <c r="I4335" s="42"/>
      <c r="J4335" s="42"/>
      <c r="K4335" s="42">
        <f t="shared" si="67"/>
        <v>1900</v>
      </c>
    </row>
    <row r="4336" spans="1:11" ht="18" customHeight="1" x14ac:dyDescent="0.25">
      <c r="A4336" s="40"/>
      <c r="B4336" s="40"/>
      <c r="C4336" s="40"/>
      <c r="D4336" s="40"/>
      <c r="E4336" s="41"/>
      <c r="F4336" s="41"/>
      <c r="G4336" s="40"/>
      <c r="H4336" s="40"/>
      <c r="I4336" s="40"/>
      <c r="J4336" s="40"/>
      <c r="K4336" s="40">
        <f t="shared" si="67"/>
        <v>1900</v>
      </c>
    </row>
    <row r="4337" spans="1:11" ht="18" customHeight="1" x14ac:dyDescent="0.25">
      <c r="A4337" s="42"/>
      <c r="B4337" s="42"/>
      <c r="C4337" s="42"/>
      <c r="D4337" s="42"/>
      <c r="E4337" s="43"/>
      <c r="F4337" s="43"/>
      <c r="G4337" s="42"/>
      <c r="H4337" s="42"/>
      <c r="I4337" s="42"/>
      <c r="J4337" s="42"/>
      <c r="K4337" s="42">
        <f t="shared" si="67"/>
        <v>1900</v>
      </c>
    </row>
    <row r="4338" spans="1:11" ht="18" customHeight="1" x14ac:dyDescent="0.25">
      <c r="A4338" s="40"/>
      <c r="B4338" s="40"/>
      <c r="C4338" s="40"/>
      <c r="D4338" s="40"/>
      <c r="E4338" s="41"/>
      <c r="F4338" s="41"/>
      <c r="G4338" s="40"/>
      <c r="H4338" s="40"/>
      <c r="I4338" s="40"/>
      <c r="J4338" s="40"/>
      <c r="K4338" s="40">
        <f t="shared" si="67"/>
        <v>1900</v>
      </c>
    </row>
    <row r="4339" spans="1:11" ht="18" customHeight="1" x14ac:dyDescent="0.25">
      <c r="A4339" s="42"/>
      <c r="B4339" s="42"/>
      <c r="C4339" s="42"/>
      <c r="D4339" s="42"/>
      <c r="E4339" s="43"/>
      <c r="F4339" s="43"/>
      <c r="G4339" s="42"/>
      <c r="H4339" s="42"/>
      <c r="I4339" s="42"/>
      <c r="J4339" s="42"/>
      <c r="K4339" s="42">
        <f t="shared" si="67"/>
        <v>1900</v>
      </c>
    </row>
    <row r="4340" spans="1:11" ht="18" customHeight="1" x14ac:dyDescent="0.25">
      <c r="A4340" s="40"/>
      <c r="B4340" s="40"/>
      <c r="C4340" s="40"/>
      <c r="D4340" s="40"/>
      <c r="E4340" s="41"/>
      <c r="F4340" s="41"/>
      <c r="G4340" s="40"/>
      <c r="H4340" s="40"/>
      <c r="I4340" s="40"/>
      <c r="J4340" s="40"/>
      <c r="K4340" s="40">
        <f t="shared" si="67"/>
        <v>1900</v>
      </c>
    </row>
    <row r="4341" spans="1:11" ht="18" customHeight="1" x14ac:dyDescent="0.25">
      <c r="A4341" s="42"/>
      <c r="B4341" s="42"/>
      <c r="C4341" s="42"/>
      <c r="D4341" s="42"/>
      <c r="E4341" s="43"/>
      <c r="F4341" s="43"/>
      <c r="G4341" s="42"/>
      <c r="H4341" s="42"/>
      <c r="I4341" s="42"/>
      <c r="J4341" s="42"/>
      <c r="K4341" s="42">
        <f t="shared" si="67"/>
        <v>1900</v>
      </c>
    </row>
    <row r="4342" spans="1:11" ht="18" customHeight="1" x14ac:dyDescent="0.25">
      <c r="A4342" s="40"/>
      <c r="B4342" s="40"/>
      <c r="C4342" s="40"/>
      <c r="D4342" s="40"/>
      <c r="E4342" s="41"/>
      <c r="F4342" s="41"/>
      <c r="G4342" s="40"/>
      <c r="H4342" s="40"/>
      <c r="I4342" s="40"/>
      <c r="J4342" s="40"/>
      <c r="K4342" s="40">
        <f t="shared" si="67"/>
        <v>1900</v>
      </c>
    </row>
    <row r="4343" spans="1:11" ht="18" customHeight="1" x14ac:dyDescent="0.25">
      <c r="A4343" s="42"/>
      <c r="B4343" s="42"/>
      <c r="C4343" s="42"/>
      <c r="D4343" s="42"/>
      <c r="E4343" s="43"/>
      <c r="F4343" s="43"/>
      <c r="G4343" s="42"/>
      <c r="H4343" s="42"/>
      <c r="I4343" s="42"/>
      <c r="J4343" s="42"/>
      <c r="K4343" s="42">
        <f t="shared" si="67"/>
        <v>1900</v>
      </c>
    </row>
    <row r="4344" spans="1:11" ht="18" customHeight="1" x14ac:dyDescent="0.25">
      <c r="A4344" s="40"/>
      <c r="B4344" s="40"/>
      <c r="C4344" s="40"/>
      <c r="D4344" s="40"/>
      <c r="E4344" s="41"/>
      <c r="F4344" s="41"/>
      <c r="G4344" s="40"/>
      <c r="H4344" s="40"/>
      <c r="I4344" s="40"/>
      <c r="J4344" s="40"/>
      <c r="K4344" s="40">
        <f t="shared" si="67"/>
        <v>1900</v>
      </c>
    </row>
    <row r="4345" spans="1:11" ht="18" customHeight="1" x14ac:dyDescent="0.25">
      <c r="A4345" s="42"/>
      <c r="B4345" s="42"/>
      <c r="C4345" s="42"/>
      <c r="D4345" s="42"/>
      <c r="E4345" s="43"/>
      <c r="F4345" s="43"/>
      <c r="G4345" s="42"/>
      <c r="H4345" s="42"/>
      <c r="I4345" s="42"/>
      <c r="J4345" s="42"/>
      <c r="K4345" s="42">
        <f t="shared" si="67"/>
        <v>1900</v>
      </c>
    </row>
    <row r="4346" spans="1:11" ht="18" customHeight="1" x14ac:dyDescent="0.25">
      <c r="A4346" s="40"/>
      <c r="B4346" s="40"/>
      <c r="C4346" s="40"/>
      <c r="D4346" s="40"/>
      <c r="E4346" s="41"/>
      <c r="F4346" s="41"/>
      <c r="G4346" s="40"/>
      <c r="H4346" s="40"/>
      <c r="I4346" s="40"/>
      <c r="J4346" s="40"/>
      <c r="K4346" s="40">
        <f t="shared" si="67"/>
        <v>1900</v>
      </c>
    </row>
    <row r="4347" spans="1:11" ht="18" customHeight="1" x14ac:dyDescent="0.25">
      <c r="A4347" s="42"/>
      <c r="B4347" s="42"/>
      <c r="C4347" s="42"/>
      <c r="D4347" s="42"/>
      <c r="E4347" s="43"/>
      <c r="F4347" s="43"/>
      <c r="G4347" s="42"/>
      <c r="H4347" s="42"/>
      <c r="I4347" s="42"/>
      <c r="J4347" s="42"/>
      <c r="K4347" s="42">
        <f t="shared" si="67"/>
        <v>1900</v>
      </c>
    </row>
    <row r="4348" spans="1:11" ht="18" customHeight="1" x14ac:dyDescent="0.25">
      <c r="A4348" s="40"/>
      <c r="B4348" s="40"/>
      <c r="C4348" s="40"/>
      <c r="D4348" s="40"/>
      <c r="E4348" s="41"/>
      <c r="F4348" s="41"/>
      <c r="G4348" s="40"/>
      <c r="H4348" s="40"/>
      <c r="I4348" s="40"/>
      <c r="J4348" s="40"/>
      <c r="K4348" s="40">
        <f t="shared" si="67"/>
        <v>1900</v>
      </c>
    </row>
    <row r="4349" spans="1:11" ht="18" customHeight="1" x14ac:dyDescent="0.25">
      <c r="A4349" s="42"/>
      <c r="B4349" s="42"/>
      <c r="C4349" s="42"/>
      <c r="D4349" s="42"/>
      <c r="E4349" s="43"/>
      <c r="F4349" s="43"/>
      <c r="G4349" s="42"/>
      <c r="H4349" s="42"/>
      <c r="I4349" s="42"/>
      <c r="J4349" s="42"/>
      <c r="K4349" s="42">
        <f t="shared" si="67"/>
        <v>1900</v>
      </c>
    </row>
    <row r="4350" spans="1:11" ht="18" customHeight="1" x14ac:dyDescent="0.25">
      <c r="A4350" s="40"/>
      <c r="B4350" s="40"/>
      <c r="C4350" s="40"/>
      <c r="D4350" s="40"/>
      <c r="E4350" s="41"/>
      <c r="F4350" s="41"/>
      <c r="G4350" s="40"/>
      <c r="H4350" s="40"/>
      <c r="I4350" s="40"/>
      <c r="J4350" s="40"/>
      <c r="K4350" s="40">
        <f t="shared" si="67"/>
        <v>1900</v>
      </c>
    </row>
    <row r="4351" spans="1:11" ht="18" customHeight="1" x14ac:dyDescent="0.25">
      <c r="A4351" s="42"/>
      <c r="B4351" s="42"/>
      <c r="C4351" s="42"/>
      <c r="D4351" s="42"/>
      <c r="E4351" s="43"/>
      <c r="F4351" s="43"/>
      <c r="G4351" s="42"/>
      <c r="H4351" s="42"/>
      <c r="I4351" s="42"/>
      <c r="J4351" s="42"/>
      <c r="K4351" s="42">
        <f t="shared" si="67"/>
        <v>1900</v>
      </c>
    </row>
    <row r="4352" spans="1:11" ht="18" customHeight="1" x14ac:dyDescent="0.25">
      <c r="A4352" s="40"/>
      <c r="B4352" s="40"/>
      <c r="C4352" s="40"/>
      <c r="D4352" s="40"/>
      <c r="E4352" s="41"/>
      <c r="F4352" s="41"/>
      <c r="G4352" s="40"/>
      <c r="H4352" s="40"/>
      <c r="I4352" s="40"/>
      <c r="J4352" s="40"/>
      <c r="K4352" s="40">
        <f t="shared" si="67"/>
        <v>1900</v>
      </c>
    </row>
    <row r="4353" spans="1:11" ht="18" customHeight="1" x14ac:dyDescent="0.25">
      <c r="A4353" s="42"/>
      <c r="B4353" s="42"/>
      <c r="C4353" s="42"/>
      <c r="D4353" s="42"/>
      <c r="E4353" s="43"/>
      <c r="F4353" s="43"/>
      <c r="G4353" s="42"/>
      <c r="H4353" s="42"/>
      <c r="I4353" s="42"/>
      <c r="J4353" s="42"/>
      <c r="K4353" s="42">
        <f t="shared" si="67"/>
        <v>1900</v>
      </c>
    </row>
    <row r="4354" spans="1:11" ht="18" customHeight="1" x14ac:dyDescent="0.25">
      <c r="A4354" s="40"/>
      <c r="B4354" s="40"/>
      <c r="C4354" s="40"/>
      <c r="D4354" s="40"/>
      <c r="E4354" s="41"/>
      <c r="F4354" s="41"/>
      <c r="G4354" s="40"/>
      <c r="H4354" s="40"/>
      <c r="I4354" s="40"/>
      <c r="J4354" s="40"/>
      <c r="K4354" s="40">
        <f t="shared" si="67"/>
        <v>1900</v>
      </c>
    </row>
    <row r="4355" spans="1:11" ht="18" customHeight="1" x14ac:dyDescent="0.25">
      <c r="A4355" s="42"/>
      <c r="B4355" s="42"/>
      <c r="C4355" s="42"/>
      <c r="D4355" s="42"/>
      <c r="E4355" s="43"/>
      <c r="F4355" s="43"/>
      <c r="G4355" s="42"/>
      <c r="H4355" s="42"/>
      <c r="I4355" s="42"/>
      <c r="J4355" s="42"/>
      <c r="K4355" s="42">
        <f t="shared" si="67"/>
        <v>1900</v>
      </c>
    </row>
    <row r="4356" spans="1:11" ht="18" customHeight="1" x14ac:dyDescent="0.25">
      <c r="A4356" s="40"/>
      <c r="B4356" s="40"/>
      <c r="C4356" s="40"/>
      <c r="D4356" s="40"/>
      <c r="E4356" s="41"/>
      <c r="F4356" s="41"/>
      <c r="G4356" s="40"/>
      <c r="H4356" s="40"/>
      <c r="I4356" s="40"/>
      <c r="J4356" s="40"/>
      <c r="K4356" s="40">
        <f t="shared" ref="K4356:K4419" si="68">IFERROR(YEAR(D4356),"")</f>
        <v>1900</v>
      </c>
    </row>
    <row r="4357" spans="1:11" ht="18" customHeight="1" x14ac:dyDescent="0.25">
      <c r="A4357" s="42"/>
      <c r="B4357" s="42"/>
      <c r="C4357" s="42"/>
      <c r="D4357" s="42"/>
      <c r="E4357" s="43"/>
      <c r="F4357" s="43"/>
      <c r="G4357" s="42"/>
      <c r="H4357" s="42"/>
      <c r="I4357" s="42"/>
      <c r="J4357" s="42"/>
      <c r="K4357" s="42">
        <f t="shared" si="68"/>
        <v>1900</v>
      </c>
    </row>
    <row r="4358" spans="1:11" ht="18" customHeight="1" x14ac:dyDescent="0.25">
      <c r="A4358" s="40"/>
      <c r="B4358" s="40"/>
      <c r="C4358" s="40"/>
      <c r="D4358" s="40"/>
      <c r="E4358" s="41"/>
      <c r="F4358" s="41"/>
      <c r="G4358" s="40"/>
      <c r="H4358" s="40"/>
      <c r="I4358" s="40"/>
      <c r="J4358" s="40"/>
      <c r="K4358" s="40">
        <f t="shared" si="68"/>
        <v>1900</v>
      </c>
    </row>
    <row r="4359" spans="1:11" ht="18" customHeight="1" x14ac:dyDescent="0.25">
      <c r="A4359" s="42"/>
      <c r="B4359" s="42"/>
      <c r="C4359" s="42"/>
      <c r="D4359" s="42"/>
      <c r="E4359" s="43"/>
      <c r="F4359" s="43"/>
      <c r="G4359" s="42"/>
      <c r="H4359" s="42"/>
      <c r="I4359" s="42"/>
      <c r="J4359" s="42"/>
      <c r="K4359" s="42">
        <f t="shared" si="68"/>
        <v>1900</v>
      </c>
    </row>
    <row r="4360" spans="1:11" ht="18" customHeight="1" x14ac:dyDescent="0.25">
      <c r="A4360" s="40"/>
      <c r="B4360" s="40"/>
      <c r="C4360" s="40"/>
      <c r="D4360" s="40"/>
      <c r="E4360" s="41"/>
      <c r="F4360" s="41"/>
      <c r="G4360" s="40"/>
      <c r="H4360" s="40"/>
      <c r="I4360" s="40"/>
      <c r="J4360" s="40"/>
      <c r="K4360" s="40">
        <f t="shared" si="68"/>
        <v>1900</v>
      </c>
    </row>
    <row r="4361" spans="1:11" ht="18" customHeight="1" x14ac:dyDescent="0.25">
      <c r="A4361" s="42"/>
      <c r="B4361" s="42"/>
      <c r="C4361" s="42"/>
      <c r="D4361" s="42"/>
      <c r="E4361" s="43"/>
      <c r="F4361" s="43"/>
      <c r="G4361" s="42"/>
      <c r="H4361" s="42"/>
      <c r="I4361" s="42"/>
      <c r="J4361" s="42"/>
      <c r="K4361" s="42">
        <f t="shared" si="68"/>
        <v>1900</v>
      </c>
    </row>
    <row r="4362" spans="1:11" ht="18" customHeight="1" x14ac:dyDescent="0.25">
      <c r="A4362" s="40"/>
      <c r="B4362" s="40"/>
      <c r="C4362" s="40"/>
      <c r="D4362" s="40"/>
      <c r="E4362" s="41"/>
      <c r="F4362" s="41"/>
      <c r="G4362" s="40"/>
      <c r="H4362" s="40"/>
      <c r="I4362" s="40"/>
      <c r="J4362" s="40"/>
      <c r="K4362" s="40">
        <f t="shared" si="68"/>
        <v>1900</v>
      </c>
    </row>
    <row r="4363" spans="1:11" ht="18" customHeight="1" x14ac:dyDescent="0.25">
      <c r="A4363" s="42"/>
      <c r="B4363" s="42"/>
      <c r="C4363" s="42"/>
      <c r="D4363" s="42"/>
      <c r="E4363" s="43"/>
      <c r="F4363" s="43"/>
      <c r="G4363" s="42"/>
      <c r="H4363" s="42"/>
      <c r="I4363" s="42"/>
      <c r="J4363" s="42"/>
      <c r="K4363" s="42">
        <f t="shared" si="68"/>
        <v>1900</v>
      </c>
    </row>
    <row r="4364" spans="1:11" ht="18" customHeight="1" x14ac:dyDescent="0.25">
      <c r="A4364" s="40"/>
      <c r="B4364" s="40"/>
      <c r="C4364" s="40"/>
      <c r="D4364" s="40"/>
      <c r="E4364" s="41"/>
      <c r="F4364" s="41"/>
      <c r="G4364" s="40"/>
      <c r="H4364" s="40"/>
      <c r="I4364" s="40"/>
      <c r="J4364" s="40"/>
      <c r="K4364" s="40">
        <f t="shared" si="68"/>
        <v>1900</v>
      </c>
    </row>
    <row r="4365" spans="1:11" ht="18" customHeight="1" x14ac:dyDescent="0.25">
      <c r="A4365" s="42"/>
      <c r="B4365" s="42"/>
      <c r="C4365" s="42"/>
      <c r="D4365" s="42"/>
      <c r="E4365" s="43"/>
      <c r="F4365" s="43"/>
      <c r="G4365" s="42"/>
      <c r="H4365" s="42"/>
      <c r="I4365" s="42"/>
      <c r="J4365" s="42"/>
      <c r="K4365" s="42">
        <f t="shared" si="68"/>
        <v>1900</v>
      </c>
    </row>
    <row r="4366" spans="1:11" ht="18" customHeight="1" x14ac:dyDescent="0.25">
      <c r="A4366" s="40"/>
      <c r="B4366" s="40"/>
      <c r="C4366" s="40"/>
      <c r="D4366" s="40"/>
      <c r="E4366" s="41"/>
      <c r="F4366" s="41"/>
      <c r="G4366" s="40"/>
      <c r="H4366" s="40"/>
      <c r="I4366" s="40"/>
      <c r="J4366" s="40"/>
      <c r="K4366" s="40">
        <f t="shared" si="68"/>
        <v>1900</v>
      </c>
    </row>
    <row r="4367" spans="1:11" ht="18" customHeight="1" x14ac:dyDescent="0.25">
      <c r="A4367" s="42"/>
      <c r="B4367" s="42"/>
      <c r="C4367" s="42"/>
      <c r="D4367" s="42"/>
      <c r="E4367" s="43"/>
      <c r="F4367" s="43"/>
      <c r="G4367" s="42"/>
      <c r="H4367" s="42"/>
      <c r="I4367" s="42"/>
      <c r="J4367" s="42"/>
      <c r="K4367" s="42">
        <f t="shared" si="68"/>
        <v>1900</v>
      </c>
    </row>
    <row r="4368" spans="1:11" ht="18" customHeight="1" x14ac:dyDescent="0.25">
      <c r="A4368" s="40"/>
      <c r="B4368" s="40"/>
      <c r="C4368" s="40"/>
      <c r="D4368" s="40"/>
      <c r="E4368" s="41"/>
      <c r="F4368" s="41"/>
      <c r="G4368" s="40"/>
      <c r="H4368" s="40"/>
      <c r="I4368" s="40"/>
      <c r="J4368" s="40"/>
      <c r="K4368" s="40">
        <f t="shared" si="68"/>
        <v>1900</v>
      </c>
    </row>
    <row r="4369" spans="1:11" ht="18" customHeight="1" x14ac:dyDescent="0.25">
      <c r="A4369" s="42"/>
      <c r="B4369" s="42"/>
      <c r="C4369" s="42"/>
      <c r="D4369" s="42"/>
      <c r="E4369" s="43"/>
      <c r="F4369" s="43"/>
      <c r="G4369" s="42"/>
      <c r="H4369" s="42"/>
      <c r="I4369" s="42"/>
      <c r="J4369" s="42"/>
      <c r="K4369" s="42">
        <f t="shared" si="68"/>
        <v>1900</v>
      </c>
    </row>
    <row r="4370" spans="1:11" ht="18" customHeight="1" x14ac:dyDescent="0.25">
      <c r="A4370" s="40"/>
      <c r="B4370" s="40"/>
      <c r="C4370" s="40"/>
      <c r="D4370" s="40"/>
      <c r="E4370" s="41"/>
      <c r="F4370" s="41"/>
      <c r="G4370" s="40"/>
      <c r="H4370" s="40"/>
      <c r="I4370" s="40"/>
      <c r="J4370" s="40"/>
      <c r="K4370" s="40">
        <f t="shared" si="68"/>
        <v>1900</v>
      </c>
    </row>
    <row r="4371" spans="1:11" ht="18" customHeight="1" x14ac:dyDescent="0.25">
      <c r="A4371" s="42"/>
      <c r="B4371" s="42"/>
      <c r="C4371" s="42"/>
      <c r="D4371" s="42"/>
      <c r="E4371" s="43"/>
      <c r="F4371" s="43"/>
      <c r="G4371" s="42"/>
      <c r="H4371" s="42"/>
      <c r="I4371" s="42"/>
      <c r="J4371" s="42"/>
      <c r="K4371" s="42">
        <f t="shared" si="68"/>
        <v>1900</v>
      </c>
    </row>
    <row r="4372" spans="1:11" ht="18" customHeight="1" x14ac:dyDescent="0.25">
      <c r="A4372" s="40"/>
      <c r="B4372" s="40"/>
      <c r="C4372" s="40"/>
      <c r="D4372" s="40"/>
      <c r="E4372" s="41"/>
      <c r="F4372" s="41"/>
      <c r="G4372" s="40"/>
      <c r="H4372" s="40"/>
      <c r="I4372" s="40"/>
      <c r="J4372" s="40"/>
      <c r="K4372" s="40">
        <f t="shared" si="68"/>
        <v>1900</v>
      </c>
    </row>
    <row r="4373" spans="1:11" ht="18" customHeight="1" x14ac:dyDescent="0.25">
      <c r="A4373" s="42"/>
      <c r="B4373" s="42"/>
      <c r="C4373" s="42"/>
      <c r="D4373" s="42"/>
      <c r="E4373" s="43"/>
      <c r="F4373" s="43"/>
      <c r="G4373" s="42"/>
      <c r="H4373" s="42"/>
      <c r="I4373" s="42"/>
      <c r="J4373" s="42"/>
      <c r="K4373" s="42">
        <f t="shared" si="68"/>
        <v>1900</v>
      </c>
    </row>
    <row r="4374" spans="1:11" ht="18" customHeight="1" x14ac:dyDescent="0.25">
      <c r="A4374" s="40"/>
      <c r="B4374" s="40"/>
      <c r="C4374" s="40"/>
      <c r="D4374" s="40"/>
      <c r="E4374" s="41"/>
      <c r="F4374" s="41"/>
      <c r="G4374" s="40"/>
      <c r="H4374" s="40"/>
      <c r="I4374" s="40"/>
      <c r="J4374" s="40"/>
      <c r="K4374" s="40">
        <f t="shared" si="68"/>
        <v>1900</v>
      </c>
    </row>
    <row r="4375" spans="1:11" ht="18" customHeight="1" x14ac:dyDescent="0.25">
      <c r="A4375" s="42"/>
      <c r="B4375" s="42"/>
      <c r="C4375" s="42"/>
      <c r="D4375" s="42"/>
      <c r="E4375" s="43"/>
      <c r="F4375" s="43"/>
      <c r="G4375" s="42"/>
      <c r="H4375" s="42"/>
      <c r="I4375" s="42"/>
      <c r="J4375" s="42"/>
      <c r="K4375" s="42">
        <f t="shared" si="68"/>
        <v>1900</v>
      </c>
    </row>
    <row r="4376" spans="1:11" ht="18" customHeight="1" x14ac:dyDescent="0.25">
      <c r="A4376" s="40"/>
      <c r="B4376" s="40"/>
      <c r="C4376" s="40"/>
      <c r="D4376" s="40"/>
      <c r="E4376" s="41"/>
      <c r="F4376" s="41"/>
      <c r="G4376" s="40"/>
      <c r="H4376" s="40"/>
      <c r="I4376" s="40"/>
      <c r="J4376" s="40"/>
      <c r="K4376" s="40">
        <f t="shared" si="68"/>
        <v>1900</v>
      </c>
    </row>
    <row r="4377" spans="1:11" ht="18" customHeight="1" x14ac:dyDescent="0.25">
      <c r="A4377" s="42"/>
      <c r="B4377" s="42"/>
      <c r="C4377" s="42"/>
      <c r="D4377" s="42"/>
      <c r="E4377" s="43"/>
      <c r="F4377" s="43"/>
      <c r="G4377" s="42"/>
      <c r="H4377" s="42"/>
      <c r="I4377" s="42"/>
      <c r="J4377" s="42"/>
      <c r="K4377" s="42">
        <f t="shared" si="68"/>
        <v>1900</v>
      </c>
    </row>
    <row r="4378" spans="1:11" ht="18" customHeight="1" x14ac:dyDescent="0.25">
      <c r="A4378" s="40"/>
      <c r="B4378" s="40"/>
      <c r="C4378" s="40"/>
      <c r="D4378" s="40"/>
      <c r="E4378" s="41"/>
      <c r="F4378" s="41"/>
      <c r="G4378" s="40"/>
      <c r="H4378" s="40"/>
      <c r="I4378" s="40"/>
      <c r="J4378" s="40"/>
      <c r="K4378" s="40">
        <f t="shared" si="68"/>
        <v>1900</v>
      </c>
    </row>
    <row r="4379" spans="1:11" ht="18" customHeight="1" x14ac:dyDescent="0.25">
      <c r="A4379" s="42"/>
      <c r="B4379" s="42"/>
      <c r="C4379" s="42"/>
      <c r="D4379" s="42"/>
      <c r="E4379" s="43"/>
      <c r="F4379" s="43"/>
      <c r="G4379" s="42"/>
      <c r="H4379" s="42"/>
      <c r="I4379" s="42"/>
      <c r="J4379" s="42"/>
      <c r="K4379" s="42">
        <f t="shared" si="68"/>
        <v>1900</v>
      </c>
    </row>
    <row r="4380" spans="1:11" ht="18" customHeight="1" x14ac:dyDescent="0.25">
      <c r="A4380" s="40"/>
      <c r="B4380" s="40"/>
      <c r="C4380" s="40"/>
      <c r="D4380" s="40"/>
      <c r="E4380" s="41"/>
      <c r="F4380" s="41"/>
      <c r="G4380" s="40"/>
      <c r="H4380" s="40"/>
      <c r="I4380" s="40"/>
      <c r="J4380" s="40"/>
      <c r="K4380" s="40">
        <f t="shared" si="68"/>
        <v>1900</v>
      </c>
    </row>
    <row r="4381" spans="1:11" ht="18" customHeight="1" x14ac:dyDescent="0.25">
      <c r="A4381" s="42"/>
      <c r="B4381" s="42"/>
      <c r="C4381" s="42"/>
      <c r="D4381" s="42"/>
      <c r="E4381" s="43"/>
      <c r="F4381" s="43"/>
      <c r="G4381" s="42"/>
      <c r="H4381" s="42"/>
      <c r="I4381" s="42"/>
      <c r="J4381" s="42"/>
      <c r="K4381" s="42">
        <f t="shared" si="68"/>
        <v>1900</v>
      </c>
    </row>
    <row r="4382" spans="1:11" ht="18" customHeight="1" x14ac:dyDescent="0.25">
      <c r="A4382" s="40"/>
      <c r="B4382" s="40"/>
      <c r="C4382" s="40"/>
      <c r="D4382" s="40"/>
      <c r="E4382" s="41"/>
      <c r="F4382" s="41"/>
      <c r="G4382" s="40"/>
      <c r="H4382" s="40"/>
      <c r="I4382" s="40"/>
      <c r="J4382" s="40"/>
      <c r="K4382" s="40">
        <f t="shared" si="68"/>
        <v>1900</v>
      </c>
    </row>
    <row r="4383" spans="1:11" ht="18" customHeight="1" x14ac:dyDescent="0.25">
      <c r="A4383" s="42"/>
      <c r="B4383" s="42"/>
      <c r="C4383" s="42"/>
      <c r="D4383" s="42"/>
      <c r="E4383" s="43"/>
      <c r="F4383" s="43"/>
      <c r="G4383" s="42"/>
      <c r="H4383" s="42"/>
      <c r="I4383" s="42"/>
      <c r="J4383" s="42"/>
      <c r="K4383" s="42">
        <f t="shared" si="68"/>
        <v>1900</v>
      </c>
    </row>
    <row r="4384" spans="1:11" ht="18" customHeight="1" x14ac:dyDescent="0.25">
      <c r="A4384" s="40"/>
      <c r="B4384" s="40"/>
      <c r="C4384" s="40"/>
      <c r="D4384" s="40"/>
      <c r="E4384" s="41"/>
      <c r="F4384" s="41"/>
      <c r="G4384" s="40"/>
      <c r="H4384" s="40"/>
      <c r="I4384" s="40"/>
      <c r="J4384" s="40"/>
      <c r="K4384" s="40">
        <f t="shared" si="68"/>
        <v>1900</v>
      </c>
    </row>
    <row r="4385" spans="1:11" ht="18" customHeight="1" x14ac:dyDescent="0.25">
      <c r="A4385" s="42"/>
      <c r="B4385" s="42"/>
      <c r="C4385" s="42"/>
      <c r="D4385" s="42"/>
      <c r="E4385" s="43"/>
      <c r="F4385" s="43"/>
      <c r="G4385" s="42"/>
      <c r="H4385" s="42"/>
      <c r="I4385" s="42"/>
      <c r="J4385" s="42"/>
      <c r="K4385" s="42">
        <f t="shared" si="68"/>
        <v>1900</v>
      </c>
    </row>
    <row r="4386" spans="1:11" ht="18" customHeight="1" x14ac:dyDescent="0.25">
      <c r="A4386" s="40"/>
      <c r="B4386" s="40"/>
      <c r="C4386" s="40"/>
      <c r="D4386" s="40"/>
      <c r="E4386" s="41"/>
      <c r="F4386" s="41"/>
      <c r="G4386" s="40"/>
      <c r="H4386" s="40"/>
      <c r="I4386" s="40"/>
      <c r="J4386" s="40"/>
      <c r="K4386" s="40">
        <f t="shared" si="68"/>
        <v>1900</v>
      </c>
    </row>
    <row r="4387" spans="1:11" ht="18" customHeight="1" x14ac:dyDescent="0.25">
      <c r="A4387" s="42"/>
      <c r="B4387" s="42"/>
      <c r="C4387" s="42"/>
      <c r="D4387" s="42"/>
      <c r="E4387" s="43"/>
      <c r="F4387" s="43"/>
      <c r="G4387" s="42"/>
      <c r="H4387" s="42"/>
      <c r="I4387" s="42"/>
      <c r="J4387" s="42"/>
      <c r="K4387" s="42">
        <f t="shared" si="68"/>
        <v>1900</v>
      </c>
    </row>
    <row r="4388" spans="1:11" ht="18" customHeight="1" x14ac:dyDescent="0.25">
      <c r="A4388" s="40"/>
      <c r="B4388" s="40"/>
      <c r="C4388" s="40"/>
      <c r="D4388" s="40"/>
      <c r="E4388" s="41"/>
      <c r="F4388" s="41"/>
      <c r="G4388" s="40"/>
      <c r="H4388" s="40"/>
      <c r="I4388" s="40"/>
      <c r="J4388" s="40"/>
      <c r="K4388" s="40">
        <f t="shared" si="68"/>
        <v>1900</v>
      </c>
    </row>
    <row r="4389" spans="1:11" ht="18" customHeight="1" x14ac:dyDescent="0.25">
      <c r="A4389" s="42"/>
      <c r="B4389" s="42"/>
      <c r="C4389" s="42"/>
      <c r="D4389" s="42"/>
      <c r="E4389" s="43"/>
      <c r="F4389" s="43"/>
      <c r="G4389" s="42"/>
      <c r="H4389" s="42"/>
      <c r="I4389" s="42"/>
      <c r="J4389" s="42"/>
      <c r="K4389" s="42">
        <f t="shared" si="68"/>
        <v>1900</v>
      </c>
    </row>
    <row r="4390" spans="1:11" ht="18" customHeight="1" x14ac:dyDescent="0.25">
      <c r="A4390" s="40"/>
      <c r="B4390" s="40"/>
      <c r="C4390" s="40"/>
      <c r="D4390" s="40"/>
      <c r="E4390" s="41"/>
      <c r="F4390" s="41"/>
      <c r="G4390" s="40"/>
      <c r="H4390" s="40"/>
      <c r="I4390" s="40"/>
      <c r="J4390" s="40"/>
      <c r="K4390" s="40">
        <f t="shared" si="68"/>
        <v>1900</v>
      </c>
    </row>
    <row r="4391" spans="1:11" ht="18" customHeight="1" x14ac:dyDescent="0.25">
      <c r="A4391" s="42"/>
      <c r="B4391" s="42"/>
      <c r="C4391" s="42"/>
      <c r="D4391" s="42"/>
      <c r="E4391" s="43"/>
      <c r="F4391" s="43"/>
      <c r="G4391" s="42"/>
      <c r="H4391" s="42"/>
      <c r="I4391" s="42"/>
      <c r="J4391" s="42"/>
      <c r="K4391" s="42">
        <f t="shared" si="68"/>
        <v>1900</v>
      </c>
    </row>
    <row r="4392" spans="1:11" ht="18" customHeight="1" x14ac:dyDescent="0.25">
      <c r="A4392" s="40"/>
      <c r="B4392" s="40"/>
      <c r="C4392" s="40"/>
      <c r="D4392" s="40"/>
      <c r="E4392" s="41"/>
      <c r="F4392" s="41"/>
      <c r="G4392" s="40"/>
      <c r="H4392" s="40"/>
      <c r="I4392" s="40"/>
      <c r="J4392" s="40"/>
      <c r="K4392" s="40">
        <f t="shared" si="68"/>
        <v>1900</v>
      </c>
    </row>
    <row r="4393" spans="1:11" ht="18" customHeight="1" x14ac:dyDescent="0.25">
      <c r="A4393" s="42"/>
      <c r="B4393" s="42"/>
      <c r="C4393" s="42"/>
      <c r="D4393" s="42"/>
      <c r="E4393" s="43"/>
      <c r="F4393" s="43"/>
      <c r="G4393" s="42"/>
      <c r="H4393" s="42"/>
      <c r="I4393" s="42"/>
      <c r="J4393" s="42"/>
      <c r="K4393" s="42">
        <f t="shared" si="68"/>
        <v>1900</v>
      </c>
    </row>
    <row r="4394" spans="1:11" ht="18" customHeight="1" x14ac:dyDescent="0.25">
      <c r="A4394" s="40"/>
      <c r="B4394" s="40"/>
      <c r="C4394" s="40"/>
      <c r="D4394" s="40"/>
      <c r="E4394" s="41"/>
      <c r="F4394" s="41"/>
      <c r="G4394" s="40"/>
      <c r="H4394" s="40"/>
      <c r="I4394" s="40"/>
      <c r="J4394" s="40"/>
      <c r="K4394" s="40">
        <f t="shared" si="68"/>
        <v>1900</v>
      </c>
    </row>
    <row r="4395" spans="1:11" ht="18" customHeight="1" x14ac:dyDescent="0.25">
      <c r="A4395" s="42"/>
      <c r="B4395" s="42"/>
      <c r="C4395" s="42"/>
      <c r="D4395" s="42"/>
      <c r="E4395" s="43"/>
      <c r="F4395" s="43"/>
      <c r="G4395" s="42"/>
      <c r="H4395" s="42"/>
      <c r="I4395" s="42"/>
      <c r="J4395" s="42"/>
      <c r="K4395" s="42">
        <f t="shared" si="68"/>
        <v>1900</v>
      </c>
    </row>
    <row r="4396" spans="1:11" ht="18" customHeight="1" x14ac:dyDescent="0.25">
      <c r="A4396" s="40"/>
      <c r="B4396" s="40"/>
      <c r="C4396" s="40"/>
      <c r="D4396" s="40"/>
      <c r="E4396" s="41"/>
      <c r="F4396" s="41"/>
      <c r="G4396" s="40"/>
      <c r="H4396" s="40"/>
      <c r="I4396" s="40"/>
      <c r="J4396" s="40"/>
      <c r="K4396" s="40">
        <f t="shared" si="68"/>
        <v>1900</v>
      </c>
    </row>
    <row r="4397" spans="1:11" ht="18" customHeight="1" x14ac:dyDescent="0.25">
      <c r="A4397" s="42"/>
      <c r="B4397" s="42"/>
      <c r="C4397" s="42"/>
      <c r="D4397" s="42"/>
      <c r="E4397" s="43"/>
      <c r="F4397" s="43"/>
      <c r="G4397" s="42"/>
      <c r="H4397" s="42"/>
      <c r="I4397" s="42"/>
      <c r="J4397" s="42"/>
      <c r="K4397" s="42">
        <f t="shared" si="68"/>
        <v>1900</v>
      </c>
    </row>
    <row r="4398" spans="1:11" ht="18" customHeight="1" x14ac:dyDescent="0.25">
      <c r="A4398" s="40"/>
      <c r="B4398" s="40"/>
      <c r="C4398" s="40"/>
      <c r="D4398" s="40"/>
      <c r="E4398" s="41"/>
      <c r="F4398" s="41"/>
      <c r="G4398" s="40"/>
      <c r="H4398" s="40"/>
      <c r="I4398" s="40"/>
      <c r="J4398" s="40"/>
      <c r="K4398" s="40">
        <f t="shared" si="68"/>
        <v>1900</v>
      </c>
    </row>
    <row r="4399" spans="1:11" ht="18" customHeight="1" x14ac:dyDescent="0.25">
      <c r="A4399" s="42"/>
      <c r="B4399" s="42"/>
      <c r="C4399" s="42"/>
      <c r="D4399" s="42"/>
      <c r="E4399" s="43"/>
      <c r="F4399" s="43"/>
      <c r="G4399" s="42"/>
      <c r="H4399" s="42"/>
      <c r="I4399" s="42"/>
      <c r="J4399" s="42"/>
      <c r="K4399" s="42">
        <f t="shared" si="68"/>
        <v>1900</v>
      </c>
    </row>
    <row r="4400" spans="1:11" ht="18" customHeight="1" x14ac:dyDescent="0.25">
      <c r="A4400" s="40"/>
      <c r="B4400" s="40"/>
      <c r="C4400" s="40"/>
      <c r="D4400" s="40"/>
      <c r="E4400" s="41"/>
      <c r="F4400" s="41"/>
      <c r="G4400" s="40"/>
      <c r="H4400" s="40"/>
      <c r="I4400" s="40"/>
      <c r="J4400" s="40"/>
      <c r="K4400" s="40">
        <f t="shared" si="68"/>
        <v>1900</v>
      </c>
    </row>
    <row r="4401" spans="1:11" ht="18" customHeight="1" x14ac:dyDescent="0.25">
      <c r="A4401" s="42"/>
      <c r="B4401" s="42"/>
      <c r="C4401" s="42"/>
      <c r="D4401" s="42"/>
      <c r="E4401" s="43"/>
      <c r="F4401" s="43"/>
      <c r="G4401" s="42"/>
      <c r="H4401" s="42"/>
      <c r="I4401" s="42"/>
      <c r="J4401" s="42"/>
      <c r="K4401" s="42">
        <f t="shared" si="68"/>
        <v>1900</v>
      </c>
    </row>
    <row r="4402" spans="1:11" ht="18" customHeight="1" x14ac:dyDescent="0.25">
      <c r="A4402" s="40"/>
      <c r="B4402" s="40"/>
      <c r="C4402" s="40"/>
      <c r="D4402" s="40"/>
      <c r="E4402" s="41"/>
      <c r="F4402" s="41"/>
      <c r="G4402" s="40"/>
      <c r="H4402" s="40"/>
      <c r="I4402" s="40"/>
      <c r="J4402" s="40"/>
      <c r="K4402" s="40">
        <f t="shared" si="68"/>
        <v>1900</v>
      </c>
    </row>
    <row r="4403" spans="1:11" ht="18" customHeight="1" x14ac:dyDescent="0.25">
      <c r="A4403" s="42"/>
      <c r="B4403" s="42"/>
      <c r="C4403" s="42"/>
      <c r="D4403" s="42"/>
      <c r="E4403" s="43"/>
      <c r="F4403" s="43"/>
      <c r="G4403" s="42"/>
      <c r="H4403" s="42"/>
      <c r="I4403" s="42"/>
      <c r="J4403" s="42"/>
      <c r="K4403" s="42">
        <f t="shared" si="68"/>
        <v>1900</v>
      </c>
    </row>
    <row r="4404" spans="1:11" ht="18" customHeight="1" x14ac:dyDescent="0.25">
      <c r="A4404" s="40"/>
      <c r="B4404" s="40"/>
      <c r="C4404" s="40"/>
      <c r="D4404" s="40"/>
      <c r="E4404" s="41"/>
      <c r="F4404" s="41"/>
      <c r="G4404" s="40"/>
      <c r="H4404" s="40"/>
      <c r="I4404" s="40"/>
      <c r="J4404" s="40"/>
      <c r="K4404" s="40">
        <f t="shared" si="68"/>
        <v>1900</v>
      </c>
    </row>
    <row r="4405" spans="1:11" ht="18" customHeight="1" x14ac:dyDescent="0.25">
      <c r="A4405" s="42"/>
      <c r="B4405" s="42"/>
      <c r="C4405" s="42"/>
      <c r="D4405" s="42"/>
      <c r="E4405" s="43"/>
      <c r="F4405" s="43"/>
      <c r="G4405" s="42"/>
      <c r="H4405" s="42"/>
      <c r="I4405" s="42"/>
      <c r="J4405" s="42"/>
      <c r="K4405" s="42">
        <f t="shared" si="68"/>
        <v>1900</v>
      </c>
    </row>
    <row r="4406" spans="1:11" ht="18" customHeight="1" x14ac:dyDescent="0.25">
      <c r="A4406" s="40"/>
      <c r="B4406" s="40"/>
      <c r="C4406" s="40"/>
      <c r="D4406" s="40"/>
      <c r="E4406" s="41"/>
      <c r="F4406" s="41"/>
      <c r="G4406" s="40"/>
      <c r="H4406" s="40"/>
      <c r="I4406" s="40"/>
      <c r="J4406" s="40"/>
      <c r="K4406" s="40">
        <f t="shared" si="68"/>
        <v>1900</v>
      </c>
    </row>
    <row r="4407" spans="1:11" ht="18" customHeight="1" x14ac:dyDescent="0.25">
      <c r="A4407" s="42"/>
      <c r="B4407" s="42"/>
      <c r="C4407" s="42"/>
      <c r="D4407" s="42"/>
      <c r="E4407" s="43"/>
      <c r="F4407" s="43"/>
      <c r="G4407" s="42"/>
      <c r="H4407" s="42"/>
      <c r="I4407" s="42"/>
      <c r="J4407" s="42"/>
      <c r="K4407" s="42">
        <f t="shared" si="68"/>
        <v>1900</v>
      </c>
    </row>
    <row r="4408" spans="1:11" ht="18" customHeight="1" x14ac:dyDescent="0.25">
      <c r="A4408" s="40"/>
      <c r="B4408" s="40"/>
      <c r="C4408" s="40"/>
      <c r="D4408" s="40"/>
      <c r="E4408" s="41"/>
      <c r="F4408" s="41"/>
      <c r="G4408" s="40"/>
      <c r="H4408" s="40"/>
      <c r="I4408" s="40"/>
      <c r="J4408" s="40"/>
      <c r="K4408" s="40">
        <f t="shared" si="68"/>
        <v>1900</v>
      </c>
    </row>
    <row r="4409" spans="1:11" ht="18" customHeight="1" x14ac:dyDescent="0.25">
      <c r="A4409" s="42"/>
      <c r="B4409" s="42"/>
      <c r="C4409" s="42"/>
      <c r="D4409" s="42"/>
      <c r="E4409" s="43"/>
      <c r="F4409" s="43"/>
      <c r="G4409" s="42"/>
      <c r="H4409" s="42"/>
      <c r="I4409" s="42"/>
      <c r="J4409" s="42"/>
      <c r="K4409" s="42">
        <f t="shared" si="68"/>
        <v>1900</v>
      </c>
    </row>
    <row r="4410" spans="1:11" ht="18" customHeight="1" x14ac:dyDescent="0.25">
      <c r="A4410" s="40"/>
      <c r="B4410" s="40"/>
      <c r="C4410" s="40"/>
      <c r="D4410" s="40"/>
      <c r="E4410" s="41"/>
      <c r="F4410" s="41"/>
      <c r="G4410" s="40"/>
      <c r="H4410" s="40"/>
      <c r="I4410" s="40"/>
      <c r="J4410" s="40"/>
      <c r="K4410" s="40">
        <f t="shared" si="68"/>
        <v>1900</v>
      </c>
    </row>
    <row r="4411" spans="1:11" ht="18" customHeight="1" x14ac:dyDescent="0.25">
      <c r="A4411" s="42"/>
      <c r="B4411" s="42"/>
      <c r="C4411" s="42"/>
      <c r="D4411" s="42"/>
      <c r="E4411" s="43"/>
      <c r="F4411" s="43"/>
      <c r="G4411" s="42"/>
      <c r="H4411" s="42"/>
      <c r="I4411" s="42"/>
      <c r="J4411" s="42"/>
      <c r="K4411" s="42">
        <f t="shared" si="68"/>
        <v>1900</v>
      </c>
    </row>
    <row r="4412" spans="1:11" ht="18" customHeight="1" x14ac:dyDescent="0.25">
      <c r="A4412" s="40"/>
      <c r="B4412" s="40"/>
      <c r="C4412" s="40"/>
      <c r="D4412" s="40"/>
      <c r="E4412" s="41"/>
      <c r="F4412" s="41"/>
      <c r="G4412" s="40"/>
      <c r="H4412" s="40"/>
      <c r="I4412" s="40"/>
      <c r="J4412" s="40"/>
      <c r="K4412" s="40">
        <f t="shared" si="68"/>
        <v>1900</v>
      </c>
    </row>
    <row r="4413" spans="1:11" ht="18" customHeight="1" x14ac:dyDescent="0.25">
      <c r="A4413" s="42"/>
      <c r="B4413" s="42"/>
      <c r="C4413" s="42"/>
      <c r="D4413" s="42"/>
      <c r="E4413" s="43"/>
      <c r="F4413" s="43"/>
      <c r="G4413" s="42"/>
      <c r="H4413" s="42"/>
      <c r="I4413" s="42"/>
      <c r="J4413" s="42"/>
      <c r="K4413" s="42">
        <f t="shared" si="68"/>
        <v>1900</v>
      </c>
    </row>
    <row r="4414" spans="1:11" ht="18" customHeight="1" x14ac:dyDescent="0.25">
      <c r="A4414" s="40"/>
      <c r="B4414" s="40"/>
      <c r="C4414" s="40"/>
      <c r="D4414" s="40"/>
      <c r="E4414" s="41"/>
      <c r="F4414" s="41"/>
      <c r="G4414" s="40"/>
      <c r="H4414" s="40"/>
      <c r="I4414" s="40"/>
      <c r="J4414" s="40"/>
      <c r="K4414" s="40">
        <f t="shared" si="68"/>
        <v>1900</v>
      </c>
    </row>
    <row r="4415" spans="1:11" ht="18" customHeight="1" x14ac:dyDescent="0.25">
      <c r="A4415" s="42"/>
      <c r="B4415" s="42"/>
      <c r="C4415" s="42"/>
      <c r="D4415" s="42"/>
      <c r="E4415" s="43"/>
      <c r="F4415" s="43"/>
      <c r="G4415" s="42"/>
      <c r="H4415" s="42"/>
      <c r="I4415" s="42"/>
      <c r="J4415" s="42"/>
      <c r="K4415" s="42">
        <f t="shared" si="68"/>
        <v>1900</v>
      </c>
    </row>
    <row r="4416" spans="1:11" ht="18" customHeight="1" x14ac:dyDescent="0.25">
      <c r="A4416" s="40"/>
      <c r="B4416" s="40"/>
      <c r="C4416" s="40"/>
      <c r="D4416" s="40"/>
      <c r="E4416" s="41"/>
      <c r="F4416" s="41"/>
      <c r="G4416" s="40"/>
      <c r="H4416" s="40"/>
      <c r="I4416" s="40"/>
      <c r="J4416" s="40"/>
      <c r="K4416" s="40">
        <f t="shared" si="68"/>
        <v>1900</v>
      </c>
    </row>
    <row r="4417" spans="1:11" ht="18" customHeight="1" x14ac:dyDescent="0.25">
      <c r="A4417" s="42"/>
      <c r="B4417" s="42"/>
      <c r="C4417" s="42"/>
      <c r="D4417" s="42"/>
      <c r="E4417" s="43"/>
      <c r="F4417" s="43"/>
      <c r="G4417" s="42"/>
      <c r="H4417" s="42"/>
      <c r="I4417" s="42"/>
      <c r="J4417" s="42"/>
      <c r="K4417" s="42">
        <f t="shared" si="68"/>
        <v>1900</v>
      </c>
    </row>
    <row r="4418" spans="1:11" ht="18" customHeight="1" x14ac:dyDescent="0.25">
      <c r="A4418" s="40"/>
      <c r="B4418" s="40"/>
      <c r="C4418" s="40"/>
      <c r="D4418" s="40"/>
      <c r="E4418" s="41"/>
      <c r="F4418" s="41"/>
      <c r="G4418" s="40"/>
      <c r="H4418" s="40"/>
      <c r="I4418" s="40"/>
      <c r="J4418" s="40"/>
      <c r="K4418" s="40">
        <f t="shared" si="68"/>
        <v>1900</v>
      </c>
    </row>
    <row r="4419" spans="1:11" ht="18" customHeight="1" x14ac:dyDescent="0.25">
      <c r="A4419" s="42"/>
      <c r="B4419" s="42"/>
      <c r="C4419" s="42"/>
      <c r="D4419" s="42"/>
      <c r="E4419" s="43"/>
      <c r="F4419" s="43"/>
      <c r="G4419" s="42"/>
      <c r="H4419" s="42"/>
      <c r="I4419" s="42"/>
      <c r="J4419" s="42"/>
      <c r="K4419" s="42">
        <f t="shared" si="68"/>
        <v>1900</v>
      </c>
    </row>
    <row r="4420" spans="1:11" ht="18" customHeight="1" x14ac:dyDescent="0.25">
      <c r="A4420" s="40"/>
      <c r="B4420" s="40"/>
      <c r="C4420" s="40"/>
      <c r="D4420" s="40"/>
      <c r="E4420" s="41"/>
      <c r="F4420" s="41"/>
      <c r="G4420" s="40"/>
      <c r="H4420" s="40"/>
      <c r="I4420" s="40"/>
      <c r="J4420" s="40"/>
      <c r="K4420" s="40">
        <f t="shared" ref="K4420:K4483" si="69">IFERROR(YEAR(D4420),"")</f>
        <v>1900</v>
      </c>
    </row>
    <row r="4421" spans="1:11" ht="18" customHeight="1" x14ac:dyDescent="0.25">
      <c r="A4421" s="42"/>
      <c r="B4421" s="42"/>
      <c r="C4421" s="42"/>
      <c r="D4421" s="42"/>
      <c r="E4421" s="43"/>
      <c r="F4421" s="43"/>
      <c r="G4421" s="42"/>
      <c r="H4421" s="42"/>
      <c r="I4421" s="42"/>
      <c r="J4421" s="42"/>
      <c r="K4421" s="42">
        <f t="shared" si="69"/>
        <v>1900</v>
      </c>
    </row>
    <row r="4422" spans="1:11" ht="18" customHeight="1" x14ac:dyDescent="0.25">
      <c r="A4422" s="40"/>
      <c r="B4422" s="40"/>
      <c r="C4422" s="40"/>
      <c r="D4422" s="40"/>
      <c r="E4422" s="41"/>
      <c r="F4422" s="41"/>
      <c r="G4422" s="40"/>
      <c r="H4422" s="40"/>
      <c r="I4422" s="40"/>
      <c r="J4422" s="40"/>
      <c r="K4422" s="40">
        <f t="shared" si="69"/>
        <v>1900</v>
      </c>
    </row>
    <row r="4423" spans="1:11" ht="18" customHeight="1" x14ac:dyDescent="0.25">
      <c r="A4423" s="42"/>
      <c r="B4423" s="42"/>
      <c r="C4423" s="42"/>
      <c r="D4423" s="42"/>
      <c r="E4423" s="43"/>
      <c r="F4423" s="43"/>
      <c r="G4423" s="42"/>
      <c r="H4423" s="42"/>
      <c r="I4423" s="42"/>
      <c r="J4423" s="42"/>
      <c r="K4423" s="42">
        <f t="shared" si="69"/>
        <v>1900</v>
      </c>
    </row>
    <row r="4424" spans="1:11" ht="18" customHeight="1" x14ac:dyDescent="0.25">
      <c r="A4424" s="40"/>
      <c r="B4424" s="40"/>
      <c r="C4424" s="40"/>
      <c r="D4424" s="40"/>
      <c r="E4424" s="41"/>
      <c r="F4424" s="41"/>
      <c r="G4424" s="40"/>
      <c r="H4424" s="40"/>
      <c r="I4424" s="40"/>
      <c r="J4424" s="40"/>
      <c r="K4424" s="40">
        <f t="shared" si="69"/>
        <v>1900</v>
      </c>
    </row>
    <row r="4425" spans="1:11" ht="18" customHeight="1" x14ac:dyDescent="0.25">
      <c r="A4425" s="42"/>
      <c r="B4425" s="42"/>
      <c r="C4425" s="42"/>
      <c r="D4425" s="42"/>
      <c r="E4425" s="43"/>
      <c r="F4425" s="43"/>
      <c r="G4425" s="42"/>
      <c r="H4425" s="42"/>
      <c r="I4425" s="42"/>
      <c r="J4425" s="42"/>
      <c r="K4425" s="42">
        <f t="shared" si="69"/>
        <v>1900</v>
      </c>
    </row>
    <row r="4426" spans="1:11" ht="18" customHeight="1" x14ac:dyDescent="0.25">
      <c r="A4426" s="40"/>
      <c r="B4426" s="40"/>
      <c r="C4426" s="40"/>
      <c r="D4426" s="40"/>
      <c r="E4426" s="41"/>
      <c r="F4426" s="41"/>
      <c r="G4426" s="40"/>
      <c r="H4426" s="40"/>
      <c r="I4426" s="40"/>
      <c r="J4426" s="40"/>
      <c r="K4426" s="40">
        <f t="shared" si="69"/>
        <v>1900</v>
      </c>
    </row>
    <row r="4427" spans="1:11" ht="18" customHeight="1" x14ac:dyDescent="0.25">
      <c r="A4427" s="42"/>
      <c r="B4427" s="42"/>
      <c r="C4427" s="42"/>
      <c r="D4427" s="42"/>
      <c r="E4427" s="43"/>
      <c r="F4427" s="43"/>
      <c r="G4427" s="42"/>
      <c r="H4427" s="42"/>
      <c r="I4427" s="42"/>
      <c r="J4427" s="42"/>
      <c r="K4427" s="42">
        <f t="shared" si="69"/>
        <v>1900</v>
      </c>
    </row>
    <row r="4428" spans="1:11" ht="18" customHeight="1" x14ac:dyDescent="0.25">
      <c r="A4428" s="40"/>
      <c r="B4428" s="40"/>
      <c r="C4428" s="40"/>
      <c r="D4428" s="40"/>
      <c r="E4428" s="41"/>
      <c r="F4428" s="41"/>
      <c r="G4428" s="40"/>
      <c r="H4428" s="40"/>
      <c r="I4428" s="40"/>
      <c r="J4428" s="40"/>
      <c r="K4428" s="40">
        <f t="shared" si="69"/>
        <v>1900</v>
      </c>
    </row>
    <row r="4429" spans="1:11" ht="18" customHeight="1" x14ac:dyDescent="0.25">
      <c r="A4429" s="42"/>
      <c r="B4429" s="42"/>
      <c r="C4429" s="42"/>
      <c r="D4429" s="42"/>
      <c r="E4429" s="43"/>
      <c r="F4429" s="43"/>
      <c r="G4429" s="42"/>
      <c r="H4429" s="42"/>
      <c r="I4429" s="42"/>
      <c r="J4429" s="42"/>
      <c r="K4429" s="42">
        <f t="shared" si="69"/>
        <v>1900</v>
      </c>
    </row>
    <row r="4430" spans="1:11" ht="18" customHeight="1" x14ac:dyDescent="0.25">
      <c r="A4430" s="40"/>
      <c r="B4430" s="40"/>
      <c r="C4430" s="40"/>
      <c r="D4430" s="40"/>
      <c r="E4430" s="41"/>
      <c r="F4430" s="41"/>
      <c r="G4430" s="40"/>
      <c r="H4430" s="40"/>
      <c r="I4430" s="40"/>
      <c r="J4430" s="40"/>
      <c r="K4430" s="40">
        <f t="shared" si="69"/>
        <v>1900</v>
      </c>
    </row>
    <row r="4431" spans="1:11" ht="18" customHeight="1" x14ac:dyDescent="0.25">
      <c r="A4431" s="42"/>
      <c r="B4431" s="42"/>
      <c r="C4431" s="42"/>
      <c r="D4431" s="42"/>
      <c r="E4431" s="43"/>
      <c r="F4431" s="43"/>
      <c r="G4431" s="42"/>
      <c r="H4431" s="42"/>
      <c r="I4431" s="42"/>
      <c r="J4431" s="42"/>
      <c r="K4431" s="42">
        <f t="shared" si="69"/>
        <v>1900</v>
      </c>
    </row>
    <row r="4432" spans="1:11" ht="18" customHeight="1" x14ac:dyDescent="0.25">
      <c r="A4432" s="40"/>
      <c r="B4432" s="40"/>
      <c r="C4432" s="40"/>
      <c r="D4432" s="40"/>
      <c r="E4432" s="41"/>
      <c r="F4432" s="41"/>
      <c r="G4432" s="40"/>
      <c r="H4432" s="40"/>
      <c r="I4432" s="40"/>
      <c r="J4432" s="40"/>
      <c r="K4432" s="40">
        <f t="shared" si="69"/>
        <v>1900</v>
      </c>
    </row>
    <row r="4433" spans="1:11" ht="18" customHeight="1" x14ac:dyDescent="0.25">
      <c r="A4433" s="42"/>
      <c r="B4433" s="42"/>
      <c r="C4433" s="42"/>
      <c r="D4433" s="42"/>
      <c r="E4433" s="43"/>
      <c r="F4433" s="43"/>
      <c r="G4433" s="42"/>
      <c r="H4433" s="42"/>
      <c r="I4433" s="42"/>
      <c r="J4433" s="42"/>
      <c r="K4433" s="42">
        <f t="shared" si="69"/>
        <v>1900</v>
      </c>
    </row>
    <row r="4434" spans="1:11" ht="18" customHeight="1" x14ac:dyDescent="0.25">
      <c r="A4434" s="40"/>
      <c r="B4434" s="40"/>
      <c r="C4434" s="40"/>
      <c r="D4434" s="40"/>
      <c r="E4434" s="41"/>
      <c r="F4434" s="41"/>
      <c r="G4434" s="40"/>
      <c r="H4434" s="40"/>
      <c r="I4434" s="40"/>
      <c r="J4434" s="40"/>
      <c r="K4434" s="40">
        <f t="shared" si="69"/>
        <v>1900</v>
      </c>
    </row>
    <row r="4435" spans="1:11" ht="18" customHeight="1" x14ac:dyDescent="0.25">
      <c r="A4435" s="42"/>
      <c r="B4435" s="42"/>
      <c r="C4435" s="42"/>
      <c r="D4435" s="42"/>
      <c r="E4435" s="43"/>
      <c r="F4435" s="43"/>
      <c r="G4435" s="42"/>
      <c r="H4435" s="42"/>
      <c r="I4435" s="42"/>
      <c r="J4435" s="42"/>
      <c r="K4435" s="42">
        <f t="shared" si="69"/>
        <v>1900</v>
      </c>
    </row>
    <row r="4436" spans="1:11" ht="18" customHeight="1" x14ac:dyDescent="0.25">
      <c r="A4436" s="40"/>
      <c r="B4436" s="40"/>
      <c r="C4436" s="40"/>
      <c r="D4436" s="40"/>
      <c r="E4436" s="41"/>
      <c r="F4436" s="41"/>
      <c r="G4436" s="40"/>
      <c r="H4436" s="40"/>
      <c r="I4436" s="40"/>
      <c r="J4436" s="40"/>
      <c r="K4436" s="40">
        <f t="shared" si="69"/>
        <v>1900</v>
      </c>
    </row>
    <row r="4437" spans="1:11" ht="18" customHeight="1" x14ac:dyDescent="0.25">
      <c r="A4437" s="42"/>
      <c r="B4437" s="42"/>
      <c r="C4437" s="42"/>
      <c r="D4437" s="42"/>
      <c r="E4437" s="43"/>
      <c r="F4437" s="43"/>
      <c r="G4437" s="42"/>
      <c r="H4437" s="42"/>
      <c r="I4437" s="42"/>
      <c r="J4437" s="42"/>
      <c r="K4437" s="42">
        <f t="shared" si="69"/>
        <v>1900</v>
      </c>
    </row>
    <row r="4438" spans="1:11" ht="18" customHeight="1" x14ac:dyDescent="0.25">
      <c r="A4438" s="40"/>
      <c r="B4438" s="40"/>
      <c r="C4438" s="40"/>
      <c r="D4438" s="40"/>
      <c r="E4438" s="41"/>
      <c r="F4438" s="41"/>
      <c r="G4438" s="40"/>
      <c r="H4438" s="40"/>
      <c r="I4438" s="40"/>
      <c r="J4438" s="40"/>
      <c r="K4438" s="40">
        <f t="shared" si="69"/>
        <v>1900</v>
      </c>
    </row>
    <row r="4439" spans="1:11" ht="18" customHeight="1" x14ac:dyDescent="0.25">
      <c r="A4439" s="42"/>
      <c r="B4439" s="42"/>
      <c r="C4439" s="42"/>
      <c r="D4439" s="42"/>
      <c r="E4439" s="43"/>
      <c r="F4439" s="43"/>
      <c r="G4439" s="42"/>
      <c r="H4439" s="42"/>
      <c r="I4439" s="42"/>
      <c r="J4439" s="42"/>
      <c r="K4439" s="42">
        <f t="shared" si="69"/>
        <v>1900</v>
      </c>
    </row>
    <row r="4440" spans="1:11" ht="18" customHeight="1" x14ac:dyDescent="0.25">
      <c r="A4440" s="40"/>
      <c r="B4440" s="40"/>
      <c r="C4440" s="40"/>
      <c r="D4440" s="40"/>
      <c r="E4440" s="41"/>
      <c r="F4440" s="41"/>
      <c r="G4440" s="40"/>
      <c r="H4440" s="40"/>
      <c r="I4440" s="40"/>
      <c r="J4440" s="40"/>
      <c r="K4440" s="40">
        <f t="shared" si="69"/>
        <v>1900</v>
      </c>
    </row>
    <row r="4441" spans="1:11" ht="18" customHeight="1" x14ac:dyDescent="0.25">
      <c r="A4441" s="42"/>
      <c r="B4441" s="42"/>
      <c r="C4441" s="42"/>
      <c r="D4441" s="42"/>
      <c r="E4441" s="43"/>
      <c r="F4441" s="43"/>
      <c r="G4441" s="42"/>
      <c r="H4441" s="42"/>
      <c r="I4441" s="42"/>
      <c r="J4441" s="42"/>
      <c r="K4441" s="42">
        <f t="shared" si="69"/>
        <v>1900</v>
      </c>
    </row>
    <row r="4442" spans="1:11" ht="18" customHeight="1" x14ac:dyDescent="0.25">
      <c r="A4442" s="40"/>
      <c r="B4442" s="40"/>
      <c r="C4442" s="40"/>
      <c r="D4442" s="40"/>
      <c r="E4442" s="41"/>
      <c r="F4442" s="41"/>
      <c r="G4442" s="40"/>
      <c r="H4442" s="40"/>
      <c r="I4442" s="40"/>
      <c r="J4442" s="40"/>
      <c r="K4442" s="40">
        <f t="shared" si="69"/>
        <v>1900</v>
      </c>
    </row>
    <row r="4443" spans="1:11" ht="18" customHeight="1" x14ac:dyDescent="0.25">
      <c r="A4443" s="42"/>
      <c r="B4443" s="42"/>
      <c r="C4443" s="42"/>
      <c r="D4443" s="42"/>
      <c r="E4443" s="43"/>
      <c r="F4443" s="43"/>
      <c r="G4443" s="42"/>
      <c r="H4443" s="42"/>
      <c r="I4443" s="42"/>
      <c r="J4443" s="42"/>
      <c r="K4443" s="42">
        <f t="shared" si="69"/>
        <v>1900</v>
      </c>
    </row>
    <row r="4444" spans="1:11" ht="18" customHeight="1" x14ac:dyDescent="0.25">
      <c r="A4444" s="40"/>
      <c r="B4444" s="40"/>
      <c r="C4444" s="40"/>
      <c r="D4444" s="40"/>
      <c r="E4444" s="41"/>
      <c r="F4444" s="41"/>
      <c r="G4444" s="40"/>
      <c r="H4444" s="40"/>
      <c r="I4444" s="40"/>
      <c r="J4444" s="40"/>
      <c r="K4444" s="40">
        <f t="shared" si="69"/>
        <v>1900</v>
      </c>
    </row>
    <row r="4445" spans="1:11" ht="18" customHeight="1" x14ac:dyDescent="0.25">
      <c r="A4445" s="42"/>
      <c r="B4445" s="42"/>
      <c r="C4445" s="42"/>
      <c r="D4445" s="42"/>
      <c r="E4445" s="43"/>
      <c r="F4445" s="43"/>
      <c r="G4445" s="42"/>
      <c r="H4445" s="42"/>
      <c r="I4445" s="42"/>
      <c r="J4445" s="42"/>
      <c r="K4445" s="42">
        <f t="shared" si="69"/>
        <v>1900</v>
      </c>
    </row>
    <row r="4446" spans="1:11" ht="18" customHeight="1" x14ac:dyDescent="0.25">
      <c r="A4446" s="40"/>
      <c r="B4446" s="40"/>
      <c r="C4446" s="40"/>
      <c r="D4446" s="40"/>
      <c r="E4446" s="41"/>
      <c r="F4446" s="41"/>
      <c r="G4446" s="40"/>
      <c r="H4446" s="40"/>
      <c r="I4446" s="40"/>
      <c r="J4446" s="40"/>
      <c r="K4446" s="40">
        <f t="shared" si="69"/>
        <v>1900</v>
      </c>
    </row>
    <row r="4447" spans="1:11" ht="18" customHeight="1" x14ac:dyDescent="0.25">
      <c r="A4447" s="42"/>
      <c r="B4447" s="42"/>
      <c r="C4447" s="42"/>
      <c r="D4447" s="42"/>
      <c r="E4447" s="43"/>
      <c r="F4447" s="43"/>
      <c r="G4447" s="42"/>
      <c r="H4447" s="42"/>
      <c r="I4447" s="42"/>
      <c r="J4447" s="42"/>
      <c r="K4447" s="42">
        <f t="shared" si="69"/>
        <v>1900</v>
      </c>
    </row>
    <row r="4448" spans="1:11" ht="18" customHeight="1" x14ac:dyDescent="0.25">
      <c r="A4448" s="40"/>
      <c r="B4448" s="40"/>
      <c r="C4448" s="40"/>
      <c r="D4448" s="40"/>
      <c r="E4448" s="41"/>
      <c r="F4448" s="41"/>
      <c r="G4448" s="40"/>
      <c r="H4448" s="40"/>
      <c r="I4448" s="40"/>
      <c r="J4448" s="40"/>
      <c r="K4448" s="40">
        <f t="shared" si="69"/>
        <v>1900</v>
      </c>
    </row>
    <row r="4449" spans="1:11" ht="18" customHeight="1" x14ac:dyDescent="0.25">
      <c r="A4449" s="42"/>
      <c r="B4449" s="42"/>
      <c r="C4449" s="42"/>
      <c r="D4449" s="42"/>
      <c r="E4449" s="43"/>
      <c r="F4449" s="43"/>
      <c r="G4449" s="42"/>
      <c r="H4449" s="42"/>
      <c r="I4449" s="42"/>
      <c r="J4449" s="42"/>
      <c r="K4449" s="42">
        <f t="shared" si="69"/>
        <v>1900</v>
      </c>
    </row>
    <row r="4450" spans="1:11" ht="18" customHeight="1" x14ac:dyDescent="0.25">
      <c r="A4450" s="40"/>
      <c r="B4450" s="40"/>
      <c r="C4450" s="40"/>
      <c r="D4450" s="40"/>
      <c r="E4450" s="41"/>
      <c r="F4450" s="41"/>
      <c r="G4450" s="40"/>
      <c r="H4450" s="40"/>
      <c r="I4450" s="40"/>
      <c r="J4450" s="40"/>
      <c r="K4450" s="40">
        <f t="shared" si="69"/>
        <v>1900</v>
      </c>
    </row>
    <row r="4451" spans="1:11" ht="18" customHeight="1" x14ac:dyDescent="0.25">
      <c r="A4451" s="42"/>
      <c r="B4451" s="42"/>
      <c r="C4451" s="42"/>
      <c r="D4451" s="42"/>
      <c r="E4451" s="43"/>
      <c r="F4451" s="43"/>
      <c r="G4451" s="42"/>
      <c r="H4451" s="42"/>
      <c r="I4451" s="42"/>
      <c r="J4451" s="42"/>
      <c r="K4451" s="42">
        <f t="shared" si="69"/>
        <v>1900</v>
      </c>
    </row>
    <row r="4452" spans="1:11" ht="18" customHeight="1" x14ac:dyDescent="0.25">
      <c r="A4452" s="40"/>
      <c r="B4452" s="40"/>
      <c r="C4452" s="40"/>
      <c r="D4452" s="40"/>
      <c r="E4452" s="41"/>
      <c r="F4452" s="41"/>
      <c r="G4452" s="40"/>
      <c r="H4452" s="40"/>
      <c r="I4452" s="40"/>
      <c r="J4452" s="40"/>
      <c r="K4452" s="40">
        <f t="shared" si="69"/>
        <v>1900</v>
      </c>
    </row>
    <row r="4453" spans="1:11" ht="18" customHeight="1" x14ac:dyDescent="0.25">
      <c r="A4453" s="42"/>
      <c r="B4453" s="42"/>
      <c r="C4453" s="42"/>
      <c r="D4453" s="42"/>
      <c r="E4453" s="43"/>
      <c r="F4453" s="43"/>
      <c r="G4453" s="42"/>
      <c r="H4453" s="42"/>
      <c r="I4453" s="42"/>
      <c r="J4453" s="42"/>
      <c r="K4453" s="42">
        <f t="shared" si="69"/>
        <v>1900</v>
      </c>
    </row>
    <row r="4454" spans="1:11" ht="18" customHeight="1" x14ac:dyDescent="0.25">
      <c r="A4454" s="40"/>
      <c r="B4454" s="40"/>
      <c r="C4454" s="40"/>
      <c r="D4454" s="40"/>
      <c r="E4454" s="41"/>
      <c r="F4454" s="41"/>
      <c r="G4454" s="40"/>
      <c r="H4454" s="40"/>
      <c r="I4454" s="40"/>
      <c r="J4454" s="40"/>
      <c r="K4454" s="40">
        <f t="shared" si="69"/>
        <v>1900</v>
      </c>
    </row>
    <row r="4455" spans="1:11" ht="18" customHeight="1" x14ac:dyDescent="0.25">
      <c r="A4455" s="42"/>
      <c r="B4455" s="42"/>
      <c r="C4455" s="42"/>
      <c r="D4455" s="42"/>
      <c r="E4455" s="43"/>
      <c r="F4455" s="43"/>
      <c r="G4455" s="42"/>
      <c r="H4455" s="42"/>
      <c r="I4455" s="42"/>
      <c r="J4455" s="42"/>
      <c r="K4455" s="42">
        <f t="shared" si="69"/>
        <v>1900</v>
      </c>
    </row>
    <row r="4456" spans="1:11" ht="18" customHeight="1" x14ac:dyDescent="0.25">
      <c r="A4456" s="40"/>
      <c r="B4456" s="40"/>
      <c r="C4456" s="40"/>
      <c r="D4456" s="40"/>
      <c r="E4456" s="41"/>
      <c r="F4456" s="41"/>
      <c r="G4456" s="40"/>
      <c r="H4456" s="40"/>
      <c r="I4456" s="40"/>
      <c r="J4456" s="40"/>
      <c r="K4456" s="40">
        <f t="shared" si="69"/>
        <v>1900</v>
      </c>
    </row>
    <row r="4457" spans="1:11" ht="18" customHeight="1" x14ac:dyDescent="0.25">
      <c r="A4457" s="42"/>
      <c r="B4457" s="42"/>
      <c r="C4457" s="42"/>
      <c r="D4457" s="42"/>
      <c r="E4457" s="43"/>
      <c r="F4457" s="43"/>
      <c r="G4457" s="42"/>
      <c r="H4457" s="42"/>
      <c r="I4457" s="42"/>
      <c r="J4457" s="42"/>
      <c r="K4457" s="42">
        <f t="shared" si="69"/>
        <v>1900</v>
      </c>
    </row>
    <row r="4458" spans="1:11" ht="18" customHeight="1" x14ac:dyDescent="0.25">
      <c r="A4458" s="40"/>
      <c r="B4458" s="40"/>
      <c r="C4458" s="40"/>
      <c r="D4458" s="40"/>
      <c r="E4458" s="41"/>
      <c r="F4458" s="41"/>
      <c r="G4458" s="40"/>
      <c r="H4458" s="40"/>
      <c r="I4458" s="40"/>
      <c r="J4458" s="40"/>
      <c r="K4458" s="40">
        <f t="shared" si="69"/>
        <v>1900</v>
      </c>
    </row>
    <row r="4459" spans="1:11" ht="18" customHeight="1" x14ac:dyDescent="0.25">
      <c r="A4459" s="42"/>
      <c r="B4459" s="42"/>
      <c r="C4459" s="42"/>
      <c r="D4459" s="42"/>
      <c r="E4459" s="43"/>
      <c r="F4459" s="43"/>
      <c r="G4459" s="42"/>
      <c r="H4459" s="42"/>
      <c r="I4459" s="42"/>
      <c r="J4459" s="42"/>
      <c r="K4459" s="42">
        <f t="shared" si="69"/>
        <v>1900</v>
      </c>
    </row>
    <row r="4460" spans="1:11" ht="18" customHeight="1" x14ac:dyDescent="0.25">
      <c r="A4460" s="40"/>
      <c r="B4460" s="40"/>
      <c r="C4460" s="40"/>
      <c r="D4460" s="40"/>
      <c r="E4460" s="41"/>
      <c r="F4460" s="41"/>
      <c r="G4460" s="40"/>
      <c r="H4460" s="40"/>
      <c r="I4460" s="40"/>
      <c r="J4460" s="40"/>
      <c r="K4460" s="40">
        <f t="shared" si="69"/>
        <v>1900</v>
      </c>
    </row>
    <row r="4461" spans="1:11" ht="18" customHeight="1" x14ac:dyDescent="0.25">
      <c r="A4461" s="42"/>
      <c r="B4461" s="42"/>
      <c r="C4461" s="42"/>
      <c r="D4461" s="42"/>
      <c r="E4461" s="43"/>
      <c r="F4461" s="43"/>
      <c r="G4461" s="42"/>
      <c r="H4461" s="42"/>
      <c r="I4461" s="42"/>
      <c r="J4461" s="42"/>
      <c r="K4461" s="42">
        <f t="shared" si="69"/>
        <v>1900</v>
      </c>
    </row>
    <row r="4462" spans="1:11" ht="18" customHeight="1" x14ac:dyDescent="0.25">
      <c r="A4462" s="40"/>
      <c r="B4462" s="40"/>
      <c r="C4462" s="40"/>
      <c r="D4462" s="40"/>
      <c r="E4462" s="41"/>
      <c r="F4462" s="41"/>
      <c r="G4462" s="40"/>
      <c r="H4462" s="40"/>
      <c r="I4462" s="40"/>
      <c r="J4462" s="40"/>
      <c r="K4462" s="40">
        <f t="shared" si="69"/>
        <v>1900</v>
      </c>
    </row>
    <row r="4463" spans="1:11" ht="18" customHeight="1" x14ac:dyDescent="0.25">
      <c r="A4463" s="42"/>
      <c r="B4463" s="42"/>
      <c r="C4463" s="42"/>
      <c r="D4463" s="42"/>
      <c r="E4463" s="43"/>
      <c r="F4463" s="43"/>
      <c r="G4463" s="42"/>
      <c r="H4463" s="42"/>
      <c r="I4463" s="42"/>
      <c r="J4463" s="42"/>
      <c r="K4463" s="42">
        <f t="shared" si="69"/>
        <v>1900</v>
      </c>
    </row>
    <row r="4464" spans="1:11" ht="18" customHeight="1" x14ac:dyDescent="0.25">
      <c r="A4464" s="40"/>
      <c r="B4464" s="40"/>
      <c r="C4464" s="40"/>
      <c r="D4464" s="40"/>
      <c r="E4464" s="41"/>
      <c r="F4464" s="41"/>
      <c r="G4464" s="40"/>
      <c r="H4464" s="40"/>
      <c r="I4464" s="40"/>
      <c r="J4464" s="40"/>
      <c r="K4464" s="40">
        <f t="shared" si="69"/>
        <v>1900</v>
      </c>
    </row>
    <row r="4465" spans="1:11" ht="18" customHeight="1" x14ac:dyDescent="0.25">
      <c r="A4465" s="42"/>
      <c r="B4465" s="42"/>
      <c r="C4465" s="42"/>
      <c r="D4465" s="42"/>
      <c r="E4465" s="43"/>
      <c r="F4465" s="43"/>
      <c r="G4465" s="42"/>
      <c r="H4465" s="42"/>
      <c r="I4465" s="42"/>
      <c r="J4465" s="42"/>
      <c r="K4465" s="42">
        <f t="shared" si="69"/>
        <v>1900</v>
      </c>
    </row>
    <row r="4466" spans="1:11" ht="18" customHeight="1" x14ac:dyDescent="0.25">
      <c r="A4466" s="40"/>
      <c r="B4466" s="40"/>
      <c r="C4466" s="40"/>
      <c r="D4466" s="40"/>
      <c r="E4466" s="41"/>
      <c r="F4466" s="41"/>
      <c r="G4466" s="40"/>
      <c r="H4466" s="40"/>
      <c r="I4466" s="40"/>
      <c r="J4466" s="40"/>
      <c r="K4466" s="40">
        <f t="shared" si="69"/>
        <v>1900</v>
      </c>
    </row>
    <row r="4467" spans="1:11" ht="18" customHeight="1" x14ac:dyDescent="0.25">
      <c r="A4467" s="42"/>
      <c r="B4467" s="42"/>
      <c r="C4467" s="42"/>
      <c r="D4467" s="42"/>
      <c r="E4467" s="43"/>
      <c r="F4467" s="43"/>
      <c r="G4467" s="42"/>
      <c r="H4467" s="42"/>
      <c r="I4467" s="42"/>
      <c r="J4467" s="42"/>
      <c r="K4467" s="42">
        <f t="shared" si="69"/>
        <v>1900</v>
      </c>
    </row>
    <row r="4468" spans="1:11" ht="18" customHeight="1" x14ac:dyDescent="0.25">
      <c r="A4468" s="40"/>
      <c r="B4468" s="40"/>
      <c r="C4468" s="40"/>
      <c r="D4468" s="40"/>
      <c r="E4468" s="41"/>
      <c r="F4468" s="41"/>
      <c r="G4468" s="40"/>
      <c r="H4468" s="40"/>
      <c r="I4468" s="40"/>
      <c r="J4468" s="40"/>
      <c r="K4468" s="40">
        <f t="shared" si="69"/>
        <v>1900</v>
      </c>
    </row>
    <row r="4469" spans="1:11" ht="18" customHeight="1" x14ac:dyDescent="0.25">
      <c r="A4469" s="42"/>
      <c r="B4469" s="42"/>
      <c r="C4469" s="42"/>
      <c r="D4469" s="42"/>
      <c r="E4469" s="43"/>
      <c r="F4469" s="43"/>
      <c r="G4469" s="42"/>
      <c r="H4469" s="42"/>
      <c r="I4469" s="42"/>
      <c r="J4469" s="42"/>
      <c r="K4469" s="42">
        <f t="shared" si="69"/>
        <v>1900</v>
      </c>
    </row>
    <row r="4470" spans="1:11" ht="18" customHeight="1" x14ac:dyDescent="0.25">
      <c r="A4470" s="40"/>
      <c r="B4470" s="40"/>
      <c r="C4470" s="40"/>
      <c r="D4470" s="40"/>
      <c r="E4470" s="41"/>
      <c r="F4470" s="41"/>
      <c r="G4470" s="40"/>
      <c r="H4470" s="40"/>
      <c r="I4470" s="40"/>
      <c r="J4470" s="40"/>
      <c r="K4470" s="40">
        <f t="shared" si="69"/>
        <v>1900</v>
      </c>
    </row>
    <row r="4471" spans="1:11" ht="18" customHeight="1" x14ac:dyDescent="0.25">
      <c r="A4471" s="42"/>
      <c r="B4471" s="42"/>
      <c r="C4471" s="42"/>
      <c r="D4471" s="42"/>
      <c r="E4471" s="43"/>
      <c r="F4471" s="43"/>
      <c r="G4471" s="42"/>
      <c r="H4471" s="42"/>
      <c r="I4471" s="42"/>
      <c r="J4471" s="42"/>
      <c r="K4471" s="42">
        <f t="shared" si="69"/>
        <v>1900</v>
      </c>
    </row>
    <row r="4472" spans="1:11" ht="18" customHeight="1" x14ac:dyDescent="0.25">
      <c r="A4472" s="40"/>
      <c r="B4472" s="40"/>
      <c r="C4472" s="40"/>
      <c r="D4472" s="40"/>
      <c r="E4472" s="41"/>
      <c r="F4472" s="41"/>
      <c r="G4472" s="40"/>
      <c r="H4472" s="40"/>
      <c r="I4472" s="40"/>
      <c r="J4472" s="40"/>
      <c r="K4472" s="40">
        <f t="shared" si="69"/>
        <v>1900</v>
      </c>
    </row>
    <row r="4473" spans="1:11" ht="18" customHeight="1" x14ac:dyDescent="0.25">
      <c r="A4473" s="42"/>
      <c r="B4473" s="42"/>
      <c r="C4473" s="42"/>
      <c r="D4473" s="42"/>
      <c r="E4473" s="43"/>
      <c r="F4473" s="43"/>
      <c r="G4473" s="42"/>
      <c r="H4473" s="42"/>
      <c r="I4473" s="42"/>
      <c r="J4473" s="42"/>
      <c r="K4473" s="42">
        <f t="shared" si="69"/>
        <v>1900</v>
      </c>
    </row>
    <row r="4474" spans="1:11" ht="18" customHeight="1" x14ac:dyDescent="0.25">
      <c r="A4474" s="40"/>
      <c r="B4474" s="40"/>
      <c r="C4474" s="40"/>
      <c r="D4474" s="40"/>
      <c r="E4474" s="41"/>
      <c r="F4474" s="41"/>
      <c r="G4474" s="40"/>
      <c r="H4474" s="40"/>
      <c r="I4474" s="40"/>
      <c r="J4474" s="40"/>
      <c r="K4474" s="40">
        <f t="shared" si="69"/>
        <v>1900</v>
      </c>
    </row>
    <row r="4475" spans="1:11" ht="18" customHeight="1" x14ac:dyDescent="0.25">
      <c r="A4475" s="42"/>
      <c r="B4475" s="42"/>
      <c r="C4475" s="42"/>
      <c r="D4475" s="42"/>
      <c r="E4475" s="43"/>
      <c r="F4475" s="43"/>
      <c r="G4475" s="42"/>
      <c r="H4475" s="42"/>
      <c r="I4475" s="42"/>
      <c r="J4475" s="42"/>
      <c r="K4475" s="42">
        <f t="shared" si="69"/>
        <v>1900</v>
      </c>
    </row>
    <row r="4476" spans="1:11" ht="18" customHeight="1" x14ac:dyDescent="0.25">
      <c r="A4476" s="40"/>
      <c r="B4476" s="40"/>
      <c r="C4476" s="40"/>
      <c r="D4476" s="40"/>
      <c r="E4476" s="41"/>
      <c r="F4476" s="41"/>
      <c r="G4476" s="40"/>
      <c r="H4476" s="40"/>
      <c r="I4476" s="40"/>
      <c r="J4476" s="40"/>
      <c r="K4476" s="40">
        <f t="shared" si="69"/>
        <v>1900</v>
      </c>
    </row>
    <row r="4477" spans="1:11" ht="18" customHeight="1" x14ac:dyDescent="0.25">
      <c r="A4477" s="42"/>
      <c r="B4477" s="42"/>
      <c r="C4477" s="42"/>
      <c r="D4477" s="42"/>
      <c r="E4477" s="43"/>
      <c r="F4477" s="43"/>
      <c r="G4477" s="42"/>
      <c r="H4477" s="42"/>
      <c r="I4477" s="42"/>
      <c r="J4477" s="42"/>
      <c r="K4477" s="42">
        <f t="shared" si="69"/>
        <v>1900</v>
      </c>
    </row>
    <row r="4478" spans="1:11" ht="18" customHeight="1" x14ac:dyDescent="0.25">
      <c r="A4478" s="40"/>
      <c r="B4478" s="40"/>
      <c r="C4478" s="40"/>
      <c r="D4478" s="40"/>
      <c r="E4478" s="41"/>
      <c r="F4478" s="41"/>
      <c r="G4478" s="40"/>
      <c r="H4478" s="40"/>
      <c r="I4478" s="40"/>
      <c r="J4478" s="40"/>
      <c r="K4478" s="40">
        <f t="shared" si="69"/>
        <v>1900</v>
      </c>
    </row>
    <row r="4479" spans="1:11" ht="18" customHeight="1" x14ac:dyDescent="0.25">
      <c r="A4479" s="42"/>
      <c r="B4479" s="42"/>
      <c r="C4479" s="42"/>
      <c r="D4479" s="42"/>
      <c r="E4479" s="43"/>
      <c r="F4479" s="43"/>
      <c r="G4479" s="42"/>
      <c r="H4479" s="42"/>
      <c r="I4479" s="42"/>
      <c r="J4479" s="42"/>
      <c r="K4479" s="42">
        <f t="shared" si="69"/>
        <v>1900</v>
      </c>
    </row>
    <row r="4480" spans="1:11" ht="18" customHeight="1" x14ac:dyDescent="0.25">
      <c r="A4480" s="40"/>
      <c r="B4480" s="40"/>
      <c r="C4480" s="40"/>
      <c r="D4480" s="40"/>
      <c r="E4480" s="41"/>
      <c r="F4480" s="41"/>
      <c r="G4480" s="40"/>
      <c r="H4480" s="40"/>
      <c r="I4480" s="40"/>
      <c r="J4480" s="40"/>
      <c r="K4480" s="40">
        <f t="shared" si="69"/>
        <v>1900</v>
      </c>
    </row>
    <row r="4481" spans="1:11" ht="18" customHeight="1" x14ac:dyDescent="0.25">
      <c r="A4481" s="42"/>
      <c r="B4481" s="42"/>
      <c r="C4481" s="42"/>
      <c r="D4481" s="42"/>
      <c r="E4481" s="43"/>
      <c r="F4481" s="43"/>
      <c r="G4481" s="42"/>
      <c r="H4481" s="42"/>
      <c r="I4481" s="42"/>
      <c r="J4481" s="42"/>
      <c r="K4481" s="42">
        <f t="shared" si="69"/>
        <v>1900</v>
      </c>
    </row>
    <row r="4482" spans="1:11" ht="18" customHeight="1" x14ac:dyDescent="0.25">
      <c r="A4482" s="40"/>
      <c r="B4482" s="40"/>
      <c r="C4482" s="40"/>
      <c r="D4482" s="40"/>
      <c r="E4482" s="41"/>
      <c r="F4482" s="41"/>
      <c r="G4482" s="40"/>
      <c r="H4482" s="40"/>
      <c r="I4482" s="40"/>
      <c r="J4482" s="40"/>
      <c r="K4482" s="40">
        <f t="shared" si="69"/>
        <v>1900</v>
      </c>
    </row>
    <row r="4483" spans="1:11" ht="18" customHeight="1" x14ac:dyDescent="0.25">
      <c r="A4483" s="42"/>
      <c r="B4483" s="42"/>
      <c r="C4483" s="42"/>
      <c r="D4483" s="42"/>
      <c r="E4483" s="43"/>
      <c r="F4483" s="43"/>
      <c r="G4483" s="42"/>
      <c r="H4483" s="42"/>
      <c r="I4483" s="42"/>
      <c r="J4483" s="42"/>
      <c r="K4483" s="42">
        <f t="shared" si="69"/>
        <v>1900</v>
      </c>
    </row>
    <row r="4484" spans="1:11" ht="18" customHeight="1" x14ac:dyDescent="0.25">
      <c r="A4484" s="40"/>
      <c r="B4484" s="40"/>
      <c r="C4484" s="40"/>
      <c r="D4484" s="40"/>
      <c r="E4484" s="41"/>
      <c r="F4484" s="41"/>
      <c r="G4484" s="40"/>
      <c r="H4484" s="40"/>
      <c r="I4484" s="40"/>
      <c r="J4484" s="40"/>
      <c r="K4484" s="40">
        <f t="shared" ref="K4484:K4547" si="70">IFERROR(YEAR(D4484),"")</f>
        <v>1900</v>
      </c>
    </row>
    <row r="4485" spans="1:11" ht="18" customHeight="1" x14ac:dyDescent="0.25">
      <c r="A4485" s="42"/>
      <c r="B4485" s="42"/>
      <c r="C4485" s="42"/>
      <c r="D4485" s="42"/>
      <c r="E4485" s="43"/>
      <c r="F4485" s="43"/>
      <c r="G4485" s="42"/>
      <c r="H4485" s="42"/>
      <c r="I4485" s="42"/>
      <c r="J4485" s="42"/>
      <c r="K4485" s="42">
        <f t="shared" si="70"/>
        <v>1900</v>
      </c>
    </row>
    <row r="4486" spans="1:11" ht="18" customHeight="1" x14ac:dyDescent="0.25">
      <c r="A4486" s="40"/>
      <c r="B4486" s="40"/>
      <c r="C4486" s="40"/>
      <c r="D4486" s="40"/>
      <c r="E4486" s="41"/>
      <c r="F4486" s="41"/>
      <c r="G4486" s="40"/>
      <c r="H4486" s="40"/>
      <c r="I4486" s="40"/>
      <c r="J4486" s="40"/>
      <c r="K4486" s="40">
        <f t="shared" si="70"/>
        <v>1900</v>
      </c>
    </row>
    <row r="4487" spans="1:11" ht="18" customHeight="1" x14ac:dyDescent="0.25">
      <c r="A4487" s="42"/>
      <c r="B4487" s="42"/>
      <c r="C4487" s="42"/>
      <c r="D4487" s="42"/>
      <c r="E4487" s="43"/>
      <c r="F4487" s="43"/>
      <c r="G4487" s="42"/>
      <c r="H4487" s="42"/>
      <c r="I4487" s="42"/>
      <c r="J4487" s="42"/>
      <c r="K4487" s="42">
        <f t="shared" si="70"/>
        <v>1900</v>
      </c>
    </row>
    <row r="4488" spans="1:11" ht="18" customHeight="1" x14ac:dyDescent="0.25">
      <c r="A4488" s="40"/>
      <c r="B4488" s="40"/>
      <c r="C4488" s="40"/>
      <c r="D4488" s="40"/>
      <c r="E4488" s="41"/>
      <c r="F4488" s="41"/>
      <c r="G4488" s="40"/>
      <c r="H4488" s="40"/>
      <c r="I4488" s="40"/>
      <c r="J4488" s="40"/>
      <c r="K4488" s="40">
        <f t="shared" si="70"/>
        <v>1900</v>
      </c>
    </row>
    <row r="4489" spans="1:11" ht="18" customHeight="1" x14ac:dyDescent="0.25">
      <c r="A4489" s="42"/>
      <c r="B4489" s="42"/>
      <c r="C4489" s="42"/>
      <c r="D4489" s="42"/>
      <c r="E4489" s="43"/>
      <c r="F4489" s="43"/>
      <c r="G4489" s="42"/>
      <c r="H4489" s="42"/>
      <c r="I4489" s="42"/>
      <c r="J4489" s="42"/>
      <c r="K4489" s="42">
        <f t="shared" si="70"/>
        <v>1900</v>
      </c>
    </row>
    <row r="4490" spans="1:11" ht="18" customHeight="1" x14ac:dyDescent="0.25">
      <c r="A4490" s="40"/>
      <c r="B4490" s="40"/>
      <c r="C4490" s="40"/>
      <c r="D4490" s="40"/>
      <c r="E4490" s="41"/>
      <c r="F4490" s="41"/>
      <c r="G4490" s="40"/>
      <c r="H4490" s="40"/>
      <c r="I4490" s="40"/>
      <c r="J4490" s="40"/>
      <c r="K4490" s="40">
        <f t="shared" si="70"/>
        <v>1900</v>
      </c>
    </row>
    <row r="4491" spans="1:11" ht="18" customHeight="1" x14ac:dyDescent="0.25">
      <c r="A4491" s="42"/>
      <c r="B4491" s="42"/>
      <c r="C4491" s="42"/>
      <c r="D4491" s="42"/>
      <c r="E4491" s="43"/>
      <c r="F4491" s="43"/>
      <c r="G4491" s="42"/>
      <c r="H4491" s="42"/>
      <c r="I4491" s="42"/>
      <c r="J4491" s="42"/>
      <c r="K4491" s="42">
        <f t="shared" si="70"/>
        <v>1900</v>
      </c>
    </row>
    <row r="4492" spans="1:11" ht="18" customHeight="1" x14ac:dyDescent="0.25">
      <c r="A4492" s="40"/>
      <c r="B4492" s="40"/>
      <c r="C4492" s="40"/>
      <c r="D4492" s="40"/>
      <c r="E4492" s="41"/>
      <c r="F4492" s="41"/>
      <c r="G4492" s="40"/>
      <c r="H4492" s="40"/>
      <c r="I4492" s="40"/>
      <c r="J4492" s="40"/>
      <c r="K4492" s="40">
        <f t="shared" si="70"/>
        <v>1900</v>
      </c>
    </row>
    <row r="4493" spans="1:11" ht="18" customHeight="1" x14ac:dyDescent="0.25">
      <c r="A4493" s="42"/>
      <c r="B4493" s="42"/>
      <c r="C4493" s="42"/>
      <c r="D4493" s="42"/>
      <c r="E4493" s="43"/>
      <c r="F4493" s="43"/>
      <c r="G4493" s="42"/>
      <c r="H4493" s="42"/>
      <c r="I4493" s="42"/>
      <c r="J4493" s="42"/>
      <c r="K4493" s="42">
        <f t="shared" si="70"/>
        <v>1900</v>
      </c>
    </row>
    <row r="4494" spans="1:11" ht="18" customHeight="1" x14ac:dyDescent="0.25">
      <c r="A4494" s="40"/>
      <c r="B4494" s="40"/>
      <c r="C4494" s="40"/>
      <c r="D4494" s="40"/>
      <c r="E4494" s="41"/>
      <c r="F4494" s="41"/>
      <c r="G4494" s="40"/>
      <c r="H4494" s="40"/>
      <c r="I4494" s="40"/>
      <c r="J4494" s="40"/>
      <c r="K4494" s="40">
        <f t="shared" si="70"/>
        <v>1900</v>
      </c>
    </row>
    <row r="4495" spans="1:11" ht="18" customHeight="1" x14ac:dyDescent="0.25">
      <c r="A4495" s="42"/>
      <c r="B4495" s="42"/>
      <c r="C4495" s="42"/>
      <c r="D4495" s="42"/>
      <c r="E4495" s="43"/>
      <c r="F4495" s="43"/>
      <c r="G4495" s="42"/>
      <c r="H4495" s="42"/>
      <c r="I4495" s="42"/>
      <c r="J4495" s="42"/>
      <c r="K4495" s="42">
        <f t="shared" si="70"/>
        <v>1900</v>
      </c>
    </row>
    <row r="4496" spans="1:11" ht="18" customHeight="1" x14ac:dyDescent="0.25">
      <c r="A4496" s="40"/>
      <c r="B4496" s="40"/>
      <c r="C4496" s="40"/>
      <c r="D4496" s="40"/>
      <c r="E4496" s="41"/>
      <c r="F4496" s="41"/>
      <c r="G4496" s="40"/>
      <c r="H4496" s="40"/>
      <c r="I4496" s="40"/>
      <c r="J4496" s="40"/>
      <c r="K4496" s="40">
        <f t="shared" si="70"/>
        <v>1900</v>
      </c>
    </row>
    <row r="4497" spans="1:11" ht="18" customHeight="1" x14ac:dyDescent="0.25">
      <c r="A4497" s="42"/>
      <c r="B4497" s="42"/>
      <c r="C4497" s="42"/>
      <c r="D4497" s="42"/>
      <c r="E4497" s="43"/>
      <c r="F4497" s="43"/>
      <c r="G4497" s="42"/>
      <c r="H4497" s="42"/>
      <c r="I4497" s="42"/>
      <c r="J4497" s="42"/>
      <c r="K4497" s="42">
        <f t="shared" si="70"/>
        <v>1900</v>
      </c>
    </row>
    <row r="4498" spans="1:11" ht="18" customHeight="1" x14ac:dyDescent="0.25">
      <c r="A4498" s="40"/>
      <c r="B4498" s="40"/>
      <c r="C4498" s="40"/>
      <c r="D4498" s="40"/>
      <c r="E4498" s="41"/>
      <c r="F4498" s="41"/>
      <c r="G4498" s="40"/>
      <c r="H4498" s="40"/>
      <c r="I4498" s="40"/>
      <c r="J4498" s="40"/>
      <c r="K4498" s="40">
        <f t="shared" si="70"/>
        <v>1900</v>
      </c>
    </row>
    <row r="4499" spans="1:11" ht="18" customHeight="1" x14ac:dyDescent="0.25">
      <c r="A4499" s="42"/>
      <c r="B4499" s="42"/>
      <c r="C4499" s="42"/>
      <c r="D4499" s="42"/>
      <c r="E4499" s="43"/>
      <c r="F4499" s="43"/>
      <c r="G4499" s="42"/>
      <c r="H4499" s="42"/>
      <c r="I4499" s="42"/>
      <c r="J4499" s="42"/>
      <c r="K4499" s="42">
        <f t="shared" si="70"/>
        <v>1900</v>
      </c>
    </row>
    <row r="4500" spans="1:11" ht="18" customHeight="1" x14ac:dyDescent="0.25">
      <c r="A4500" s="40"/>
      <c r="B4500" s="40"/>
      <c r="C4500" s="40"/>
      <c r="D4500" s="40"/>
      <c r="E4500" s="41"/>
      <c r="F4500" s="41"/>
      <c r="G4500" s="40"/>
      <c r="H4500" s="40"/>
      <c r="I4500" s="40"/>
      <c r="J4500" s="40"/>
      <c r="K4500" s="40">
        <f t="shared" si="70"/>
        <v>1900</v>
      </c>
    </row>
    <row r="4501" spans="1:11" ht="18" customHeight="1" x14ac:dyDescent="0.25">
      <c r="A4501" s="42"/>
      <c r="B4501" s="42"/>
      <c r="C4501" s="42"/>
      <c r="D4501" s="42"/>
      <c r="E4501" s="43"/>
      <c r="F4501" s="43"/>
      <c r="G4501" s="42"/>
      <c r="H4501" s="42"/>
      <c r="I4501" s="42"/>
      <c r="J4501" s="42"/>
      <c r="K4501" s="42">
        <f t="shared" si="70"/>
        <v>1900</v>
      </c>
    </row>
    <row r="4502" spans="1:11" ht="18" customHeight="1" x14ac:dyDescent="0.25">
      <c r="A4502" s="40"/>
      <c r="B4502" s="40"/>
      <c r="C4502" s="40"/>
      <c r="D4502" s="40"/>
      <c r="E4502" s="41"/>
      <c r="F4502" s="41"/>
      <c r="G4502" s="40"/>
      <c r="H4502" s="40"/>
      <c r="I4502" s="40"/>
      <c r="J4502" s="40"/>
      <c r="K4502" s="40">
        <f t="shared" si="70"/>
        <v>1900</v>
      </c>
    </row>
    <row r="4503" spans="1:11" ht="18" customHeight="1" x14ac:dyDescent="0.25">
      <c r="A4503" s="42"/>
      <c r="B4503" s="42"/>
      <c r="C4503" s="42"/>
      <c r="D4503" s="42"/>
      <c r="E4503" s="43"/>
      <c r="F4503" s="43"/>
      <c r="G4503" s="42"/>
      <c r="H4503" s="42"/>
      <c r="I4503" s="42"/>
      <c r="J4503" s="42"/>
      <c r="K4503" s="42">
        <f t="shared" si="70"/>
        <v>1900</v>
      </c>
    </row>
    <row r="4504" spans="1:11" ht="18" customHeight="1" x14ac:dyDescent="0.25">
      <c r="A4504" s="40"/>
      <c r="B4504" s="40"/>
      <c r="C4504" s="40"/>
      <c r="D4504" s="40"/>
      <c r="E4504" s="41"/>
      <c r="F4504" s="41"/>
      <c r="G4504" s="40"/>
      <c r="H4504" s="40"/>
      <c r="I4504" s="40"/>
      <c r="J4504" s="40"/>
      <c r="K4504" s="40">
        <f t="shared" si="70"/>
        <v>1900</v>
      </c>
    </row>
    <row r="4505" spans="1:11" ht="18" customHeight="1" x14ac:dyDescent="0.25">
      <c r="A4505" s="42"/>
      <c r="B4505" s="42"/>
      <c r="C4505" s="42"/>
      <c r="D4505" s="42"/>
      <c r="E4505" s="43"/>
      <c r="F4505" s="43"/>
      <c r="G4505" s="42"/>
      <c r="H4505" s="42"/>
      <c r="I4505" s="42"/>
      <c r="J4505" s="42"/>
      <c r="K4505" s="42">
        <f t="shared" si="70"/>
        <v>1900</v>
      </c>
    </row>
    <row r="4506" spans="1:11" ht="18" customHeight="1" x14ac:dyDescent="0.25">
      <c r="A4506" s="40"/>
      <c r="B4506" s="40"/>
      <c r="C4506" s="40"/>
      <c r="D4506" s="40"/>
      <c r="E4506" s="41"/>
      <c r="F4506" s="41"/>
      <c r="G4506" s="40"/>
      <c r="H4506" s="40"/>
      <c r="I4506" s="40"/>
      <c r="J4506" s="40"/>
      <c r="K4506" s="40">
        <f t="shared" si="70"/>
        <v>1900</v>
      </c>
    </row>
    <row r="4507" spans="1:11" ht="18" customHeight="1" x14ac:dyDescent="0.25">
      <c r="A4507" s="42"/>
      <c r="B4507" s="42"/>
      <c r="C4507" s="42"/>
      <c r="D4507" s="42"/>
      <c r="E4507" s="43"/>
      <c r="F4507" s="43"/>
      <c r="G4507" s="42"/>
      <c r="H4507" s="42"/>
      <c r="I4507" s="42"/>
      <c r="J4507" s="42"/>
      <c r="K4507" s="42">
        <f t="shared" si="70"/>
        <v>1900</v>
      </c>
    </row>
    <row r="4508" spans="1:11" ht="18" customHeight="1" x14ac:dyDescent="0.25">
      <c r="A4508" s="40"/>
      <c r="B4508" s="40"/>
      <c r="C4508" s="40"/>
      <c r="D4508" s="40"/>
      <c r="E4508" s="41"/>
      <c r="F4508" s="41"/>
      <c r="G4508" s="40"/>
      <c r="H4508" s="40"/>
      <c r="I4508" s="40"/>
      <c r="J4508" s="40"/>
      <c r="K4508" s="40">
        <f t="shared" si="70"/>
        <v>1900</v>
      </c>
    </row>
    <row r="4509" spans="1:11" ht="18" customHeight="1" x14ac:dyDescent="0.25">
      <c r="A4509" s="42"/>
      <c r="B4509" s="42"/>
      <c r="C4509" s="42"/>
      <c r="D4509" s="42"/>
      <c r="E4509" s="43"/>
      <c r="F4509" s="43"/>
      <c r="G4509" s="42"/>
      <c r="H4509" s="42"/>
      <c r="I4509" s="42"/>
      <c r="J4509" s="42"/>
      <c r="K4509" s="42">
        <f t="shared" si="70"/>
        <v>1900</v>
      </c>
    </row>
    <row r="4510" spans="1:11" ht="18" customHeight="1" x14ac:dyDescent="0.25">
      <c r="A4510" s="40"/>
      <c r="B4510" s="40"/>
      <c r="C4510" s="40"/>
      <c r="D4510" s="40"/>
      <c r="E4510" s="41"/>
      <c r="F4510" s="41"/>
      <c r="G4510" s="40"/>
      <c r="H4510" s="40"/>
      <c r="I4510" s="40"/>
      <c r="J4510" s="40"/>
      <c r="K4510" s="40">
        <f t="shared" si="70"/>
        <v>1900</v>
      </c>
    </row>
    <row r="4511" spans="1:11" ht="18" customHeight="1" x14ac:dyDescent="0.25">
      <c r="A4511" s="42"/>
      <c r="B4511" s="42"/>
      <c r="C4511" s="42"/>
      <c r="D4511" s="42"/>
      <c r="E4511" s="43"/>
      <c r="F4511" s="43"/>
      <c r="G4511" s="42"/>
      <c r="H4511" s="42"/>
      <c r="I4511" s="42"/>
      <c r="J4511" s="42"/>
      <c r="K4511" s="42">
        <f t="shared" si="70"/>
        <v>1900</v>
      </c>
    </row>
    <row r="4512" spans="1:11" ht="18" customHeight="1" x14ac:dyDescent="0.25">
      <c r="A4512" s="40"/>
      <c r="B4512" s="40"/>
      <c r="C4512" s="40"/>
      <c r="D4512" s="40"/>
      <c r="E4512" s="41"/>
      <c r="F4512" s="41"/>
      <c r="G4512" s="40"/>
      <c r="H4512" s="40"/>
      <c r="I4512" s="40"/>
      <c r="J4512" s="40"/>
      <c r="K4512" s="40">
        <f t="shared" si="70"/>
        <v>1900</v>
      </c>
    </row>
    <row r="4513" spans="1:11" ht="18" customHeight="1" x14ac:dyDescent="0.25">
      <c r="A4513" s="42"/>
      <c r="B4513" s="42"/>
      <c r="C4513" s="42"/>
      <c r="D4513" s="42"/>
      <c r="E4513" s="43"/>
      <c r="F4513" s="43"/>
      <c r="G4513" s="42"/>
      <c r="H4513" s="42"/>
      <c r="I4513" s="42"/>
      <c r="J4513" s="42"/>
      <c r="K4513" s="42">
        <f t="shared" si="70"/>
        <v>1900</v>
      </c>
    </row>
    <row r="4514" spans="1:11" ht="18" customHeight="1" x14ac:dyDescent="0.25">
      <c r="A4514" s="40"/>
      <c r="B4514" s="40"/>
      <c r="C4514" s="40"/>
      <c r="D4514" s="40"/>
      <c r="E4514" s="41"/>
      <c r="F4514" s="41"/>
      <c r="G4514" s="40"/>
      <c r="H4514" s="40"/>
      <c r="I4514" s="40"/>
      <c r="J4514" s="40"/>
      <c r="K4514" s="40">
        <f t="shared" si="70"/>
        <v>1900</v>
      </c>
    </row>
    <row r="4515" spans="1:11" ht="18" customHeight="1" x14ac:dyDescent="0.25">
      <c r="A4515" s="42"/>
      <c r="B4515" s="42"/>
      <c r="C4515" s="42"/>
      <c r="D4515" s="42"/>
      <c r="E4515" s="43"/>
      <c r="F4515" s="43"/>
      <c r="G4515" s="42"/>
      <c r="H4515" s="42"/>
      <c r="I4515" s="42"/>
      <c r="J4515" s="42"/>
      <c r="K4515" s="42">
        <f t="shared" si="70"/>
        <v>1900</v>
      </c>
    </row>
    <row r="4516" spans="1:11" ht="18" customHeight="1" x14ac:dyDescent="0.25">
      <c r="A4516" s="40"/>
      <c r="B4516" s="40"/>
      <c r="C4516" s="40"/>
      <c r="D4516" s="40"/>
      <c r="E4516" s="41"/>
      <c r="F4516" s="41"/>
      <c r="G4516" s="40"/>
      <c r="H4516" s="40"/>
      <c r="I4516" s="40"/>
      <c r="J4516" s="40"/>
      <c r="K4516" s="40">
        <f t="shared" si="70"/>
        <v>1900</v>
      </c>
    </row>
    <row r="4517" spans="1:11" ht="18" customHeight="1" x14ac:dyDescent="0.25">
      <c r="A4517" s="42"/>
      <c r="B4517" s="42"/>
      <c r="C4517" s="42"/>
      <c r="D4517" s="42"/>
      <c r="E4517" s="43"/>
      <c r="F4517" s="43"/>
      <c r="G4517" s="42"/>
      <c r="H4517" s="42"/>
      <c r="I4517" s="42"/>
      <c r="J4517" s="42"/>
      <c r="K4517" s="42">
        <f t="shared" si="70"/>
        <v>1900</v>
      </c>
    </row>
    <row r="4518" spans="1:11" ht="18" customHeight="1" x14ac:dyDescent="0.25">
      <c r="A4518" s="40"/>
      <c r="B4518" s="40"/>
      <c r="C4518" s="40"/>
      <c r="D4518" s="40"/>
      <c r="E4518" s="41"/>
      <c r="F4518" s="41"/>
      <c r="G4518" s="40"/>
      <c r="H4518" s="40"/>
      <c r="I4518" s="40"/>
      <c r="J4518" s="40"/>
      <c r="K4518" s="40">
        <f t="shared" si="70"/>
        <v>1900</v>
      </c>
    </row>
    <row r="4519" spans="1:11" ht="18" customHeight="1" x14ac:dyDescent="0.25">
      <c r="A4519" s="42"/>
      <c r="B4519" s="42"/>
      <c r="C4519" s="42"/>
      <c r="D4519" s="42"/>
      <c r="E4519" s="43"/>
      <c r="F4519" s="43"/>
      <c r="G4519" s="42"/>
      <c r="H4519" s="42"/>
      <c r="I4519" s="42"/>
      <c r="J4519" s="42"/>
      <c r="K4519" s="42">
        <f t="shared" si="70"/>
        <v>1900</v>
      </c>
    </row>
    <row r="4520" spans="1:11" ht="18" customHeight="1" x14ac:dyDescent="0.25">
      <c r="A4520" s="40"/>
      <c r="B4520" s="40"/>
      <c r="C4520" s="40"/>
      <c r="D4520" s="40"/>
      <c r="E4520" s="41"/>
      <c r="F4520" s="41"/>
      <c r="G4520" s="40"/>
      <c r="H4520" s="40"/>
      <c r="I4520" s="40"/>
      <c r="J4520" s="40"/>
      <c r="K4520" s="40">
        <f t="shared" si="70"/>
        <v>1900</v>
      </c>
    </row>
    <row r="4521" spans="1:11" ht="18" customHeight="1" x14ac:dyDescent="0.25">
      <c r="A4521" s="42"/>
      <c r="B4521" s="42"/>
      <c r="C4521" s="42"/>
      <c r="D4521" s="42"/>
      <c r="E4521" s="43"/>
      <c r="F4521" s="43"/>
      <c r="G4521" s="42"/>
      <c r="H4521" s="42"/>
      <c r="I4521" s="42"/>
      <c r="J4521" s="42"/>
      <c r="K4521" s="42">
        <f t="shared" si="70"/>
        <v>1900</v>
      </c>
    </row>
    <row r="4522" spans="1:11" ht="18" customHeight="1" x14ac:dyDescent="0.25">
      <c r="A4522" s="40"/>
      <c r="B4522" s="40"/>
      <c r="C4522" s="40"/>
      <c r="D4522" s="40"/>
      <c r="E4522" s="41"/>
      <c r="F4522" s="41"/>
      <c r="G4522" s="40"/>
      <c r="H4522" s="40"/>
      <c r="I4522" s="40"/>
      <c r="J4522" s="40"/>
      <c r="K4522" s="40">
        <f t="shared" si="70"/>
        <v>1900</v>
      </c>
    </row>
    <row r="4523" spans="1:11" ht="18" customHeight="1" x14ac:dyDescent="0.25">
      <c r="A4523" s="42"/>
      <c r="B4523" s="42"/>
      <c r="C4523" s="42"/>
      <c r="D4523" s="42"/>
      <c r="E4523" s="43"/>
      <c r="F4523" s="43"/>
      <c r="G4523" s="42"/>
      <c r="H4523" s="42"/>
      <c r="I4523" s="42"/>
      <c r="J4523" s="42"/>
      <c r="K4523" s="42">
        <f t="shared" si="70"/>
        <v>1900</v>
      </c>
    </row>
    <row r="4524" spans="1:11" ht="18" customHeight="1" x14ac:dyDescent="0.25">
      <c r="A4524" s="40"/>
      <c r="B4524" s="40"/>
      <c r="C4524" s="40"/>
      <c r="D4524" s="40"/>
      <c r="E4524" s="41"/>
      <c r="F4524" s="41"/>
      <c r="G4524" s="40"/>
      <c r="H4524" s="40"/>
      <c r="I4524" s="40"/>
      <c r="J4524" s="40"/>
      <c r="K4524" s="40">
        <f t="shared" si="70"/>
        <v>1900</v>
      </c>
    </row>
    <row r="4525" spans="1:11" ht="18" customHeight="1" x14ac:dyDescent="0.25">
      <c r="A4525" s="42"/>
      <c r="B4525" s="42"/>
      <c r="C4525" s="42"/>
      <c r="D4525" s="42"/>
      <c r="E4525" s="43"/>
      <c r="F4525" s="43"/>
      <c r="G4525" s="42"/>
      <c r="H4525" s="42"/>
      <c r="I4525" s="42"/>
      <c r="J4525" s="42"/>
      <c r="K4525" s="42">
        <f t="shared" si="70"/>
        <v>1900</v>
      </c>
    </row>
    <row r="4526" spans="1:11" ht="18" customHeight="1" x14ac:dyDescent="0.25">
      <c r="A4526" s="40"/>
      <c r="B4526" s="40"/>
      <c r="C4526" s="40"/>
      <c r="D4526" s="40"/>
      <c r="E4526" s="41"/>
      <c r="F4526" s="41"/>
      <c r="G4526" s="40"/>
      <c r="H4526" s="40"/>
      <c r="I4526" s="40"/>
      <c r="J4526" s="40"/>
      <c r="K4526" s="40">
        <f t="shared" si="70"/>
        <v>1900</v>
      </c>
    </row>
    <row r="4527" spans="1:11" ht="18" customHeight="1" x14ac:dyDescent="0.25">
      <c r="A4527" s="42"/>
      <c r="B4527" s="42"/>
      <c r="C4527" s="42"/>
      <c r="D4527" s="42"/>
      <c r="E4527" s="43"/>
      <c r="F4527" s="43"/>
      <c r="G4527" s="42"/>
      <c r="H4527" s="42"/>
      <c r="I4527" s="42"/>
      <c r="J4527" s="42"/>
      <c r="K4527" s="42">
        <f t="shared" si="70"/>
        <v>1900</v>
      </c>
    </row>
    <row r="4528" spans="1:11" ht="18" customHeight="1" x14ac:dyDescent="0.25">
      <c r="A4528" s="40"/>
      <c r="B4528" s="40"/>
      <c r="C4528" s="40"/>
      <c r="D4528" s="40"/>
      <c r="E4528" s="41"/>
      <c r="F4528" s="41"/>
      <c r="G4528" s="40"/>
      <c r="H4528" s="40"/>
      <c r="I4528" s="40"/>
      <c r="J4528" s="40"/>
      <c r="K4528" s="40">
        <f t="shared" si="70"/>
        <v>1900</v>
      </c>
    </row>
    <row r="4529" spans="1:11" ht="18" customHeight="1" x14ac:dyDescent="0.25">
      <c r="A4529" s="42"/>
      <c r="B4529" s="42"/>
      <c r="C4529" s="42"/>
      <c r="D4529" s="42"/>
      <c r="E4529" s="43"/>
      <c r="F4529" s="43"/>
      <c r="G4529" s="42"/>
      <c r="H4529" s="42"/>
      <c r="I4529" s="42"/>
      <c r="J4529" s="42"/>
      <c r="K4529" s="42">
        <f t="shared" si="70"/>
        <v>1900</v>
      </c>
    </row>
    <row r="4530" spans="1:11" ht="18" customHeight="1" x14ac:dyDescent="0.25">
      <c r="A4530" s="40"/>
      <c r="B4530" s="40"/>
      <c r="C4530" s="40"/>
      <c r="D4530" s="40"/>
      <c r="E4530" s="41"/>
      <c r="F4530" s="41"/>
      <c r="G4530" s="40"/>
      <c r="H4530" s="40"/>
      <c r="I4530" s="40"/>
      <c r="J4530" s="40"/>
      <c r="K4530" s="40">
        <f t="shared" si="70"/>
        <v>1900</v>
      </c>
    </row>
    <row r="4531" spans="1:11" ht="18" customHeight="1" x14ac:dyDescent="0.25">
      <c r="A4531" s="42"/>
      <c r="B4531" s="42"/>
      <c r="C4531" s="42"/>
      <c r="D4531" s="42"/>
      <c r="E4531" s="43"/>
      <c r="F4531" s="43"/>
      <c r="G4531" s="42"/>
      <c r="H4531" s="42"/>
      <c r="I4531" s="42"/>
      <c r="J4531" s="42"/>
      <c r="K4531" s="42">
        <f t="shared" si="70"/>
        <v>1900</v>
      </c>
    </row>
    <row r="4532" spans="1:11" ht="18" customHeight="1" x14ac:dyDescent="0.25">
      <c r="A4532" s="40"/>
      <c r="B4532" s="40"/>
      <c r="C4532" s="40"/>
      <c r="D4532" s="40"/>
      <c r="E4532" s="41"/>
      <c r="F4532" s="41"/>
      <c r="G4532" s="40"/>
      <c r="H4532" s="40"/>
      <c r="I4532" s="40"/>
      <c r="J4532" s="40"/>
      <c r="K4532" s="40">
        <f t="shared" si="70"/>
        <v>1900</v>
      </c>
    </row>
    <row r="4533" spans="1:11" ht="18" customHeight="1" x14ac:dyDescent="0.25">
      <c r="A4533" s="42"/>
      <c r="B4533" s="42"/>
      <c r="C4533" s="42"/>
      <c r="D4533" s="42"/>
      <c r="E4533" s="43"/>
      <c r="F4533" s="43"/>
      <c r="G4533" s="42"/>
      <c r="H4533" s="42"/>
      <c r="I4533" s="42"/>
      <c r="J4533" s="42"/>
      <c r="K4533" s="42">
        <f t="shared" si="70"/>
        <v>1900</v>
      </c>
    </row>
    <row r="4534" spans="1:11" ht="18" customHeight="1" x14ac:dyDescent="0.25">
      <c r="A4534" s="40"/>
      <c r="B4534" s="40"/>
      <c r="C4534" s="40"/>
      <c r="D4534" s="40"/>
      <c r="E4534" s="41"/>
      <c r="F4534" s="41"/>
      <c r="G4534" s="40"/>
      <c r="H4534" s="40"/>
      <c r="I4534" s="40"/>
      <c r="J4534" s="40"/>
      <c r="K4534" s="40">
        <f t="shared" si="70"/>
        <v>1900</v>
      </c>
    </row>
    <row r="4535" spans="1:11" ht="18" customHeight="1" x14ac:dyDescent="0.25">
      <c r="A4535" s="42"/>
      <c r="B4535" s="42"/>
      <c r="C4535" s="42"/>
      <c r="D4535" s="42"/>
      <c r="E4535" s="43"/>
      <c r="F4535" s="43"/>
      <c r="G4535" s="42"/>
      <c r="H4535" s="42"/>
      <c r="I4535" s="42"/>
      <c r="J4535" s="42"/>
      <c r="K4535" s="42">
        <f t="shared" si="70"/>
        <v>1900</v>
      </c>
    </row>
    <row r="4536" spans="1:11" ht="18" customHeight="1" x14ac:dyDescent="0.25">
      <c r="A4536" s="40"/>
      <c r="B4536" s="40"/>
      <c r="C4536" s="40"/>
      <c r="D4536" s="40"/>
      <c r="E4536" s="41"/>
      <c r="F4536" s="41"/>
      <c r="G4536" s="40"/>
      <c r="H4536" s="40"/>
      <c r="I4536" s="40"/>
      <c r="J4536" s="40"/>
      <c r="K4536" s="40">
        <f t="shared" si="70"/>
        <v>1900</v>
      </c>
    </row>
    <row r="4537" spans="1:11" ht="18" customHeight="1" x14ac:dyDescent="0.25">
      <c r="A4537" s="42"/>
      <c r="B4537" s="42"/>
      <c r="C4537" s="42"/>
      <c r="D4537" s="42"/>
      <c r="E4537" s="43"/>
      <c r="F4537" s="43"/>
      <c r="G4537" s="42"/>
      <c r="H4537" s="42"/>
      <c r="I4537" s="42"/>
      <c r="J4537" s="42"/>
      <c r="K4537" s="42">
        <f t="shared" si="70"/>
        <v>1900</v>
      </c>
    </row>
    <row r="4538" spans="1:11" ht="18" customHeight="1" x14ac:dyDescent="0.25">
      <c r="A4538" s="40"/>
      <c r="B4538" s="40"/>
      <c r="C4538" s="40"/>
      <c r="D4538" s="40"/>
      <c r="E4538" s="41"/>
      <c r="F4538" s="41"/>
      <c r="G4538" s="40"/>
      <c r="H4538" s="40"/>
      <c r="I4538" s="40"/>
      <c r="J4538" s="40"/>
      <c r="K4538" s="40">
        <f t="shared" si="70"/>
        <v>1900</v>
      </c>
    </row>
    <row r="4539" spans="1:11" ht="18" customHeight="1" x14ac:dyDescent="0.25">
      <c r="A4539" s="42"/>
      <c r="B4539" s="42"/>
      <c r="C4539" s="42"/>
      <c r="D4539" s="42"/>
      <c r="E4539" s="43"/>
      <c r="F4539" s="43"/>
      <c r="G4539" s="42"/>
      <c r="H4539" s="42"/>
      <c r="I4539" s="42"/>
      <c r="J4539" s="42"/>
      <c r="K4539" s="42">
        <f t="shared" si="70"/>
        <v>1900</v>
      </c>
    </row>
    <row r="4540" spans="1:11" ht="18" customHeight="1" x14ac:dyDescent="0.25">
      <c r="A4540" s="40"/>
      <c r="B4540" s="40"/>
      <c r="C4540" s="40"/>
      <c r="D4540" s="40"/>
      <c r="E4540" s="41"/>
      <c r="F4540" s="41"/>
      <c r="G4540" s="40"/>
      <c r="H4540" s="40"/>
      <c r="I4540" s="40"/>
      <c r="J4540" s="40"/>
      <c r="K4540" s="40">
        <f t="shared" si="70"/>
        <v>1900</v>
      </c>
    </row>
    <row r="4541" spans="1:11" ht="18" customHeight="1" x14ac:dyDescent="0.25">
      <c r="A4541" s="42"/>
      <c r="B4541" s="42"/>
      <c r="C4541" s="42"/>
      <c r="D4541" s="42"/>
      <c r="E4541" s="43"/>
      <c r="F4541" s="43"/>
      <c r="G4541" s="42"/>
      <c r="H4541" s="42"/>
      <c r="I4541" s="42"/>
      <c r="J4541" s="42"/>
      <c r="K4541" s="42">
        <f t="shared" si="70"/>
        <v>1900</v>
      </c>
    </row>
    <row r="4542" spans="1:11" ht="18" customHeight="1" x14ac:dyDescent="0.25">
      <c r="A4542" s="40"/>
      <c r="B4542" s="40"/>
      <c r="C4542" s="40"/>
      <c r="D4542" s="40"/>
      <c r="E4542" s="41"/>
      <c r="F4542" s="41"/>
      <c r="G4542" s="40"/>
      <c r="H4542" s="40"/>
      <c r="I4542" s="40"/>
      <c r="J4542" s="40"/>
      <c r="K4542" s="40">
        <f t="shared" si="70"/>
        <v>1900</v>
      </c>
    </row>
    <row r="4543" spans="1:11" ht="18" customHeight="1" x14ac:dyDescent="0.25">
      <c r="A4543" s="42"/>
      <c r="B4543" s="42"/>
      <c r="C4543" s="42"/>
      <c r="D4543" s="42"/>
      <c r="E4543" s="43"/>
      <c r="F4543" s="43"/>
      <c r="G4543" s="42"/>
      <c r="H4543" s="42"/>
      <c r="I4543" s="42"/>
      <c r="J4543" s="42"/>
      <c r="K4543" s="42">
        <f t="shared" si="70"/>
        <v>1900</v>
      </c>
    </row>
    <row r="4544" spans="1:11" ht="18" customHeight="1" x14ac:dyDescent="0.25">
      <c r="A4544" s="40"/>
      <c r="B4544" s="40"/>
      <c r="C4544" s="40"/>
      <c r="D4544" s="40"/>
      <c r="E4544" s="41"/>
      <c r="F4544" s="41"/>
      <c r="G4544" s="40"/>
      <c r="H4544" s="40"/>
      <c r="I4544" s="40"/>
      <c r="J4544" s="40"/>
      <c r="K4544" s="40">
        <f t="shared" si="70"/>
        <v>1900</v>
      </c>
    </row>
    <row r="4545" spans="1:11" ht="18" customHeight="1" x14ac:dyDescent="0.25">
      <c r="A4545" s="42"/>
      <c r="B4545" s="42"/>
      <c r="C4545" s="42"/>
      <c r="D4545" s="42"/>
      <c r="E4545" s="43"/>
      <c r="F4545" s="43"/>
      <c r="G4545" s="42"/>
      <c r="H4545" s="42"/>
      <c r="I4545" s="42"/>
      <c r="J4545" s="42"/>
      <c r="K4545" s="42">
        <f t="shared" si="70"/>
        <v>1900</v>
      </c>
    </row>
    <row r="4546" spans="1:11" ht="18" customHeight="1" x14ac:dyDescent="0.25">
      <c r="A4546" s="40"/>
      <c r="B4546" s="40"/>
      <c r="C4546" s="40"/>
      <c r="D4546" s="40"/>
      <c r="E4546" s="41"/>
      <c r="F4546" s="41"/>
      <c r="G4546" s="40"/>
      <c r="H4546" s="40"/>
      <c r="I4546" s="40"/>
      <c r="J4546" s="40"/>
      <c r="K4546" s="40">
        <f t="shared" si="70"/>
        <v>1900</v>
      </c>
    </row>
    <row r="4547" spans="1:11" ht="18" customHeight="1" x14ac:dyDescent="0.25">
      <c r="A4547" s="42"/>
      <c r="B4547" s="42"/>
      <c r="C4547" s="42"/>
      <c r="D4547" s="42"/>
      <c r="E4547" s="43"/>
      <c r="F4547" s="43"/>
      <c r="G4547" s="42"/>
      <c r="H4547" s="42"/>
      <c r="I4547" s="42"/>
      <c r="J4547" s="42"/>
      <c r="K4547" s="42">
        <f t="shared" si="70"/>
        <v>1900</v>
      </c>
    </row>
    <row r="4548" spans="1:11" ht="18" customHeight="1" x14ac:dyDescent="0.25">
      <c r="A4548" s="40"/>
      <c r="B4548" s="40"/>
      <c r="C4548" s="40"/>
      <c r="D4548" s="40"/>
      <c r="E4548" s="41"/>
      <c r="F4548" s="41"/>
      <c r="G4548" s="40"/>
      <c r="H4548" s="40"/>
      <c r="I4548" s="40"/>
      <c r="J4548" s="40"/>
      <c r="K4548" s="40">
        <f t="shared" ref="K4548:K4611" si="71">IFERROR(YEAR(D4548),"")</f>
        <v>1900</v>
      </c>
    </row>
    <row r="4549" spans="1:11" ht="18" customHeight="1" x14ac:dyDescent="0.25">
      <c r="A4549" s="42"/>
      <c r="B4549" s="42"/>
      <c r="C4549" s="42"/>
      <c r="D4549" s="42"/>
      <c r="E4549" s="43"/>
      <c r="F4549" s="43"/>
      <c r="G4549" s="42"/>
      <c r="H4549" s="42"/>
      <c r="I4549" s="42"/>
      <c r="J4549" s="42"/>
      <c r="K4549" s="42">
        <f t="shared" si="71"/>
        <v>1900</v>
      </c>
    </row>
    <row r="4550" spans="1:11" ht="18" customHeight="1" x14ac:dyDescent="0.25">
      <c r="A4550" s="40"/>
      <c r="B4550" s="40"/>
      <c r="C4550" s="40"/>
      <c r="D4550" s="40"/>
      <c r="E4550" s="41"/>
      <c r="F4550" s="41"/>
      <c r="G4550" s="40"/>
      <c r="H4550" s="40"/>
      <c r="I4550" s="40"/>
      <c r="J4550" s="40"/>
      <c r="K4550" s="40">
        <f t="shared" si="71"/>
        <v>1900</v>
      </c>
    </row>
    <row r="4551" spans="1:11" ht="18" customHeight="1" x14ac:dyDescent="0.25">
      <c r="A4551" s="42"/>
      <c r="B4551" s="42"/>
      <c r="C4551" s="42"/>
      <c r="D4551" s="42"/>
      <c r="E4551" s="43"/>
      <c r="F4551" s="43"/>
      <c r="G4551" s="42"/>
      <c r="H4551" s="42"/>
      <c r="I4551" s="42"/>
      <c r="J4551" s="42"/>
      <c r="K4551" s="42">
        <f t="shared" si="71"/>
        <v>1900</v>
      </c>
    </row>
    <row r="4552" spans="1:11" ht="18" customHeight="1" x14ac:dyDescent="0.25">
      <c r="A4552" s="40"/>
      <c r="B4552" s="40"/>
      <c r="C4552" s="40"/>
      <c r="D4552" s="40"/>
      <c r="E4552" s="41"/>
      <c r="F4552" s="41"/>
      <c r="G4552" s="40"/>
      <c r="H4552" s="40"/>
      <c r="I4552" s="40"/>
      <c r="J4552" s="40"/>
      <c r="K4552" s="40">
        <f t="shared" si="71"/>
        <v>1900</v>
      </c>
    </row>
    <row r="4553" spans="1:11" ht="18" customHeight="1" x14ac:dyDescent="0.25">
      <c r="A4553" s="42"/>
      <c r="B4553" s="42"/>
      <c r="C4553" s="42"/>
      <c r="D4553" s="42"/>
      <c r="E4553" s="43"/>
      <c r="F4553" s="43"/>
      <c r="G4553" s="42"/>
      <c r="H4553" s="42"/>
      <c r="I4553" s="42"/>
      <c r="J4553" s="42"/>
      <c r="K4553" s="42">
        <f t="shared" si="71"/>
        <v>1900</v>
      </c>
    </row>
    <row r="4554" spans="1:11" ht="18" customHeight="1" x14ac:dyDescent="0.25">
      <c r="A4554" s="40"/>
      <c r="B4554" s="40"/>
      <c r="C4554" s="40"/>
      <c r="D4554" s="40"/>
      <c r="E4554" s="41"/>
      <c r="F4554" s="41"/>
      <c r="G4554" s="40"/>
      <c r="H4554" s="40"/>
      <c r="I4554" s="40"/>
      <c r="J4554" s="40"/>
      <c r="K4554" s="40">
        <f t="shared" si="71"/>
        <v>1900</v>
      </c>
    </row>
    <row r="4555" spans="1:11" ht="18" customHeight="1" x14ac:dyDescent="0.25">
      <c r="A4555" s="42"/>
      <c r="B4555" s="42"/>
      <c r="C4555" s="42"/>
      <c r="D4555" s="42"/>
      <c r="E4555" s="43"/>
      <c r="F4555" s="43"/>
      <c r="G4555" s="42"/>
      <c r="H4555" s="42"/>
      <c r="I4555" s="42"/>
      <c r="J4555" s="42"/>
      <c r="K4555" s="42">
        <f t="shared" si="71"/>
        <v>1900</v>
      </c>
    </row>
    <row r="4556" spans="1:11" ht="18" customHeight="1" x14ac:dyDescent="0.25">
      <c r="A4556" s="40"/>
      <c r="B4556" s="40"/>
      <c r="C4556" s="40"/>
      <c r="D4556" s="40"/>
      <c r="E4556" s="41"/>
      <c r="F4556" s="41"/>
      <c r="G4556" s="40"/>
      <c r="H4556" s="40"/>
      <c r="I4556" s="40"/>
      <c r="J4556" s="40"/>
      <c r="K4556" s="40">
        <f t="shared" si="71"/>
        <v>1900</v>
      </c>
    </row>
    <row r="4557" spans="1:11" ht="18" customHeight="1" x14ac:dyDescent="0.25">
      <c r="A4557" s="42"/>
      <c r="B4557" s="42"/>
      <c r="C4557" s="42"/>
      <c r="D4557" s="42"/>
      <c r="E4557" s="43"/>
      <c r="F4557" s="43"/>
      <c r="G4557" s="42"/>
      <c r="H4557" s="42"/>
      <c r="I4557" s="42"/>
      <c r="J4557" s="42"/>
      <c r="K4557" s="42">
        <f t="shared" si="71"/>
        <v>1900</v>
      </c>
    </row>
    <row r="4558" spans="1:11" ht="18" customHeight="1" x14ac:dyDescent="0.25">
      <c r="A4558" s="40"/>
      <c r="B4558" s="40"/>
      <c r="C4558" s="40"/>
      <c r="D4558" s="40"/>
      <c r="E4558" s="41"/>
      <c r="F4558" s="41"/>
      <c r="G4558" s="40"/>
      <c r="H4558" s="40"/>
      <c r="I4558" s="40"/>
      <c r="J4558" s="40"/>
      <c r="K4558" s="40">
        <f t="shared" si="71"/>
        <v>1900</v>
      </c>
    </row>
    <row r="4559" spans="1:11" ht="18" customHeight="1" x14ac:dyDescent="0.25">
      <c r="A4559" s="42"/>
      <c r="B4559" s="42"/>
      <c r="C4559" s="42"/>
      <c r="D4559" s="42"/>
      <c r="E4559" s="43"/>
      <c r="F4559" s="43"/>
      <c r="G4559" s="42"/>
      <c r="H4559" s="42"/>
      <c r="I4559" s="42"/>
      <c r="J4559" s="42"/>
      <c r="K4559" s="42">
        <f t="shared" si="71"/>
        <v>1900</v>
      </c>
    </row>
    <row r="4560" spans="1:11" ht="18" customHeight="1" x14ac:dyDescent="0.25">
      <c r="A4560" s="40"/>
      <c r="B4560" s="40"/>
      <c r="C4560" s="40"/>
      <c r="D4560" s="40"/>
      <c r="E4560" s="41"/>
      <c r="F4560" s="41"/>
      <c r="G4560" s="40"/>
      <c r="H4560" s="40"/>
      <c r="I4560" s="40"/>
      <c r="J4560" s="40"/>
      <c r="K4560" s="40">
        <f t="shared" si="71"/>
        <v>1900</v>
      </c>
    </row>
    <row r="4561" spans="1:11" ht="18" customHeight="1" x14ac:dyDescent="0.25">
      <c r="A4561" s="42"/>
      <c r="B4561" s="42"/>
      <c r="C4561" s="42"/>
      <c r="D4561" s="42"/>
      <c r="E4561" s="43"/>
      <c r="F4561" s="43"/>
      <c r="G4561" s="42"/>
      <c r="H4561" s="42"/>
      <c r="I4561" s="42"/>
      <c r="J4561" s="42"/>
      <c r="K4561" s="42">
        <f t="shared" si="71"/>
        <v>1900</v>
      </c>
    </row>
    <row r="4562" spans="1:11" ht="18" customHeight="1" x14ac:dyDescent="0.25">
      <c r="A4562" s="40"/>
      <c r="B4562" s="40"/>
      <c r="C4562" s="40"/>
      <c r="D4562" s="40"/>
      <c r="E4562" s="41"/>
      <c r="F4562" s="41"/>
      <c r="G4562" s="40"/>
      <c r="H4562" s="40"/>
      <c r="I4562" s="40"/>
      <c r="J4562" s="40"/>
      <c r="K4562" s="40">
        <f t="shared" si="71"/>
        <v>1900</v>
      </c>
    </row>
    <row r="4563" spans="1:11" ht="18" customHeight="1" x14ac:dyDescent="0.25">
      <c r="A4563" s="42"/>
      <c r="B4563" s="42"/>
      <c r="C4563" s="42"/>
      <c r="D4563" s="42"/>
      <c r="E4563" s="43"/>
      <c r="F4563" s="43"/>
      <c r="G4563" s="42"/>
      <c r="H4563" s="42"/>
      <c r="I4563" s="42"/>
      <c r="J4563" s="42"/>
      <c r="K4563" s="42">
        <f t="shared" si="71"/>
        <v>1900</v>
      </c>
    </row>
    <row r="4564" spans="1:11" ht="18" customHeight="1" x14ac:dyDescent="0.25">
      <c r="A4564" s="40"/>
      <c r="B4564" s="40"/>
      <c r="C4564" s="40"/>
      <c r="D4564" s="40"/>
      <c r="E4564" s="41"/>
      <c r="F4564" s="41"/>
      <c r="G4564" s="40"/>
      <c r="H4564" s="40"/>
      <c r="I4564" s="40"/>
      <c r="J4564" s="40"/>
      <c r="K4564" s="40">
        <f t="shared" si="71"/>
        <v>1900</v>
      </c>
    </row>
    <row r="4565" spans="1:11" ht="18" customHeight="1" x14ac:dyDescent="0.25">
      <c r="A4565" s="42"/>
      <c r="B4565" s="42"/>
      <c r="C4565" s="42"/>
      <c r="D4565" s="42"/>
      <c r="E4565" s="43"/>
      <c r="F4565" s="43"/>
      <c r="G4565" s="42"/>
      <c r="H4565" s="42"/>
      <c r="I4565" s="42"/>
      <c r="J4565" s="42"/>
      <c r="K4565" s="42">
        <f t="shared" si="71"/>
        <v>1900</v>
      </c>
    </row>
    <row r="4566" spans="1:11" ht="18" customHeight="1" x14ac:dyDescent="0.25">
      <c r="A4566" s="40"/>
      <c r="B4566" s="40"/>
      <c r="C4566" s="40"/>
      <c r="D4566" s="40"/>
      <c r="E4566" s="41"/>
      <c r="F4566" s="41"/>
      <c r="G4566" s="40"/>
      <c r="H4566" s="40"/>
      <c r="I4566" s="40"/>
      <c r="J4566" s="40"/>
      <c r="K4566" s="40">
        <f t="shared" si="71"/>
        <v>1900</v>
      </c>
    </row>
    <row r="4567" spans="1:11" ht="18" customHeight="1" x14ac:dyDescent="0.25">
      <c r="A4567" s="42"/>
      <c r="B4567" s="42"/>
      <c r="C4567" s="42"/>
      <c r="D4567" s="42"/>
      <c r="E4567" s="43"/>
      <c r="F4567" s="43"/>
      <c r="G4567" s="42"/>
      <c r="H4567" s="42"/>
      <c r="I4567" s="42"/>
      <c r="J4567" s="42"/>
      <c r="K4567" s="42">
        <f t="shared" si="71"/>
        <v>1900</v>
      </c>
    </row>
    <row r="4568" spans="1:11" ht="18" customHeight="1" x14ac:dyDescent="0.25">
      <c r="A4568" s="40"/>
      <c r="B4568" s="40"/>
      <c r="C4568" s="40"/>
      <c r="D4568" s="40"/>
      <c r="E4568" s="41"/>
      <c r="F4568" s="41"/>
      <c r="G4568" s="40"/>
      <c r="H4568" s="40"/>
      <c r="I4568" s="40"/>
      <c r="J4568" s="40"/>
      <c r="K4568" s="40">
        <f t="shared" si="71"/>
        <v>1900</v>
      </c>
    </row>
    <row r="4569" spans="1:11" ht="18" customHeight="1" x14ac:dyDescent="0.25">
      <c r="A4569" s="42"/>
      <c r="B4569" s="42"/>
      <c r="C4569" s="42"/>
      <c r="D4569" s="42"/>
      <c r="E4569" s="43"/>
      <c r="F4569" s="43"/>
      <c r="G4569" s="42"/>
      <c r="H4569" s="42"/>
      <c r="I4569" s="42"/>
      <c r="J4569" s="42"/>
      <c r="K4569" s="42">
        <f t="shared" si="71"/>
        <v>1900</v>
      </c>
    </row>
    <row r="4570" spans="1:11" ht="18" customHeight="1" x14ac:dyDescent="0.25">
      <c r="A4570" s="40"/>
      <c r="B4570" s="40"/>
      <c r="C4570" s="40"/>
      <c r="D4570" s="40"/>
      <c r="E4570" s="41"/>
      <c r="F4570" s="41"/>
      <c r="G4570" s="40"/>
      <c r="H4570" s="40"/>
      <c r="I4570" s="40"/>
      <c r="J4570" s="40"/>
      <c r="K4570" s="40">
        <f t="shared" si="71"/>
        <v>1900</v>
      </c>
    </row>
    <row r="4571" spans="1:11" ht="18" customHeight="1" x14ac:dyDescent="0.25">
      <c r="A4571" s="42"/>
      <c r="B4571" s="42"/>
      <c r="C4571" s="42"/>
      <c r="D4571" s="42"/>
      <c r="E4571" s="43"/>
      <c r="F4571" s="43"/>
      <c r="G4571" s="42"/>
      <c r="H4571" s="42"/>
      <c r="I4571" s="42"/>
      <c r="J4571" s="42"/>
      <c r="K4571" s="42">
        <f t="shared" si="71"/>
        <v>1900</v>
      </c>
    </row>
    <row r="4572" spans="1:11" ht="18" customHeight="1" x14ac:dyDescent="0.25">
      <c r="A4572" s="40"/>
      <c r="B4572" s="40"/>
      <c r="C4572" s="40"/>
      <c r="D4572" s="40"/>
      <c r="E4572" s="41"/>
      <c r="F4572" s="41"/>
      <c r="G4572" s="40"/>
      <c r="H4572" s="40"/>
      <c r="I4572" s="40"/>
      <c r="J4572" s="40"/>
      <c r="K4572" s="40">
        <f t="shared" si="71"/>
        <v>1900</v>
      </c>
    </row>
    <row r="4573" spans="1:11" ht="18" customHeight="1" x14ac:dyDescent="0.25">
      <c r="A4573" s="42"/>
      <c r="B4573" s="42"/>
      <c r="C4573" s="42"/>
      <c r="D4573" s="42"/>
      <c r="E4573" s="43"/>
      <c r="F4573" s="43"/>
      <c r="G4573" s="42"/>
      <c r="H4573" s="42"/>
      <c r="I4573" s="42"/>
      <c r="J4573" s="42"/>
      <c r="K4573" s="42">
        <f t="shared" si="71"/>
        <v>1900</v>
      </c>
    </row>
    <row r="4574" spans="1:11" ht="18" customHeight="1" x14ac:dyDescent="0.25">
      <c r="A4574" s="40"/>
      <c r="B4574" s="40"/>
      <c r="C4574" s="40"/>
      <c r="D4574" s="40"/>
      <c r="E4574" s="41"/>
      <c r="F4574" s="41"/>
      <c r="G4574" s="40"/>
      <c r="H4574" s="40"/>
      <c r="I4574" s="40"/>
      <c r="J4574" s="40"/>
      <c r="K4574" s="40">
        <f t="shared" si="71"/>
        <v>1900</v>
      </c>
    </row>
    <row r="4575" spans="1:11" ht="18" customHeight="1" x14ac:dyDescent="0.25">
      <c r="A4575" s="42"/>
      <c r="B4575" s="42"/>
      <c r="C4575" s="42"/>
      <c r="D4575" s="42"/>
      <c r="E4575" s="43"/>
      <c r="F4575" s="43"/>
      <c r="G4575" s="42"/>
      <c r="H4575" s="42"/>
      <c r="I4575" s="42"/>
      <c r="J4575" s="42"/>
      <c r="K4575" s="42">
        <f t="shared" si="71"/>
        <v>1900</v>
      </c>
    </row>
    <row r="4576" spans="1:11" ht="18" customHeight="1" x14ac:dyDescent="0.25">
      <c r="A4576" s="40"/>
      <c r="B4576" s="40"/>
      <c r="C4576" s="40"/>
      <c r="D4576" s="40"/>
      <c r="E4576" s="41"/>
      <c r="F4576" s="41"/>
      <c r="G4576" s="40"/>
      <c r="H4576" s="40"/>
      <c r="I4576" s="40"/>
      <c r="J4576" s="40"/>
      <c r="K4576" s="40">
        <f t="shared" si="71"/>
        <v>1900</v>
      </c>
    </row>
    <row r="4577" spans="1:11" ht="18" customHeight="1" x14ac:dyDescent="0.25">
      <c r="A4577" s="42"/>
      <c r="B4577" s="42"/>
      <c r="C4577" s="42"/>
      <c r="D4577" s="42"/>
      <c r="E4577" s="43"/>
      <c r="F4577" s="43"/>
      <c r="G4577" s="42"/>
      <c r="H4577" s="42"/>
      <c r="I4577" s="42"/>
      <c r="J4577" s="42"/>
      <c r="K4577" s="42">
        <f t="shared" si="71"/>
        <v>1900</v>
      </c>
    </row>
    <row r="4578" spans="1:11" ht="18" customHeight="1" x14ac:dyDescent="0.25">
      <c r="A4578" s="40"/>
      <c r="B4578" s="40"/>
      <c r="C4578" s="40"/>
      <c r="D4578" s="40"/>
      <c r="E4578" s="41"/>
      <c r="F4578" s="41"/>
      <c r="G4578" s="40"/>
      <c r="H4578" s="40"/>
      <c r="I4578" s="40"/>
      <c r="J4578" s="40"/>
      <c r="K4578" s="40">
        <f t="shared" si="71"/>
        <v>1900</v>
      </c>
    </row>
    <row r="4579" spans="1:11" ht="18" customHeight="1" x14ac:dyDescent="0.25">
      <c r="A4579" s="42"/>
      <c r="B4579" s="42"/>
      <c r="C4579" s="42"/>
      <c r="D4579" s="42"/>
      <c r="E4579" s="43"/>
      <c r="F4579" s="43"/>
      <c r="G4579" s="42"/>
      <c r="H4579" s="42"/>
      <c r="I4579" s="42"/>
      <c r="J4579" s="42"/>
      <c r="K4579" s="42">
        <f t="shared" si="71"/>
        <v>1900</v>
      </c>
    </row>
    <row r="4580" spans="1:11" ht="18" customHeight="1" x14ac:dyDescent="0.25">
      <c r="A4580" s="40"/>
      <c r="B4580" s="40"/>
      <c r="C4580" s="40"/>
      <c r="D4580" s="40"/>
      <c r="E4580" s="41"/>
      <c r="F4580" s="41"/>
      <c r="G4580" s="40"/>
      <c r="H4580" s="40"/>
      <c r="I4580" s="40"/>
      <c r="J4580" s="40"/>
      <c r="K4580" s="40">
        <f t="shared" si="71"/>
        <v>1900</v>
      </c>
    </row>
    <row r="4581" spans="1:11" ht="18" customHeight="1" x14ac:dyDescent="0.25">
      <c r="A4581" s="42"/>
      <c r="B4581" s="42"/>
      <c r="C4581" s="42"/>
      <c r="D4581" s="42"/>
      <c r="E4581" s="43"/>
      <c r="F4581" s="43"/>
      <c r="G4581" s="42"/>
      <c r="H4581" s="42"/>
      <c r="I4581" s="42"/>
      <c r="J4581" s="42"/>
      <c r="K4581" s="42">
        <f t="shared" si="71"/>
        <v>1900</v>
      </c>
    </row>
    <row r="4582" spans="1:11" ht="18" customHeight="1" x14ac:dyDescent="0.25">
      <c r="A4582" s="40"/>
      <c r="B4582" s="40"/>
      <c r="C4582" s="40"/>
      <c r="D4582" s="40"/>
      <c r="E4582" s="41"/>
      <c r="F4582" s="41"/>
      <c r="G4582" s="40"/>
      <c r="H4582" s="40"/>
      <c r="I4582" s="40"/>
      <c r="J4582" s="40"/>
      <c r="K4582" s="40">
        <f t="shared" si="71"/>
        <v>1900</v>
      </c>
    </row>
    <row r="4583" spans="1:11" ht="18" customHeight="1" x14ac:dyDescent="0.25">
      <c r="A4583" s="42"/>
      <c r="B4583" s="42"/>
      <c r="C4583" s="42"/>
      <c r="D4583" s="42"/>
      <c r="E4583" s="43"/>
      <c r="F4583" s="43"/>
      <c r="G4583" s="42"/>
      <c r="H4583" s="42"/>
      <c r="I4583" s="42"/>
      <c r="J4583" s="42"/>
      <c r="K4583" s="42">
        <f t="shared" si="71"/>
        <v>1900</v>
      </c>
    </row>
    <row r="4584" spans="1:11" ht="18" customHeight="1" x14ac:dyDescent="0.25">
      <c r="A4584" s="40"/>
      <c r="B4584" s="40"/>
      <c r="C4584" s="40"/>
      <c r="D4584" s="40"/>
      <c r="E4584" s="41"/>
      <c r="F4584" s="41"/>
      <c r="G4584" s="40"/>
      <c r="H4584" s="40"/>
      <c r="I4584" s="40"/>
      <c r="J4584" s="40"/>
      <c r="K4584" s="40">
        <f t="shared" si="71"/>
        <v>1900</v>
      </c>
    </row>
    <row r="4585" spans="1:11" ht="18" customHeight="1" x14ac:dyDescent="0.25">
      <c r="A4585" s="42"/>
      <c r="B4585" s="42"/>
      <c r="C4585" s="42"/>
      <c r="D4585" s="42"/>
      <c r="E4585" s="43"/>
      <c r="F4585" s="43"/>
      <c r="G4585" s="42"/>
      <c r="H4585" s="42"/>
      <c r="I4585" s="42"/>
      <c r="J4585" s="42"/>
      <c r="K4585" s="42">
        <f t="shared" si="71"/>
        <v>1900</v>
      </c>
    </row>
    <row r="4586" spans="1:11" ht="18" customHeight="1" x14ac:dyDescent="0.25">
      <c r="A4586" s="40"/>
      <c r="B4586" s="40"/>
      <c r="C4586" s="40"/>
      <c r="D4586" s="40"/>
      <c r="E4586" s="41"/>
      <c r="F4586" s="41"/>
      <c r="G4586" s="40"/>
      <c r="H4586" s="40"/>
      <c r="I4586" s="40"/>
      <c r="J4586" s="40"/>
      <c r="K4586" s="40">
        <f t="shared" si="71"/>
        <v>1900</v>
      </c>
    </row>
    <row r="4587" spans="1:11" ht="18" customHeight="1" x14ac:dyDescent="0.25">
      <c r="A4587" s="42"/>
      <c r="B4587" s="42"/>
      <c r="C4587" s="42"/>
      <c r="D4587" s="42"/>
      <c r="E4587" s="43"/>
      <c r="F4587" s="43"/>
      <c r="G4587" s="42"/>
      <c r="H4587" s="42"/>
      <c r="I4587" s="42"/>
      <c r="J4587" s="42"/>
      <c r="K4587" s="42">
        <f t="shared" si="71"/>
        <v>1900</v>
      </c>
    </row>
    <row r="4588" spans="1:11" ht="18" customHeight="1" x14ac:dyDescent="0.25">
      <c r="A4588" s="40"/>
      <c r="B4588" s="40"/>
      <c r="C4588" s="40"/>
      <c r="D4588" s="40"/>
      <c r="E4588" s="41"/>
      <c r="F4588" s="41"/>
      <c r="G4588" s="40"/>
      <c r="H4588" s="40"/>
      <c r="I4588" s="40"/>
      <c r="J4588" s="40"/>
      <c r="K4588" s="40">
        <f t="shared" si="71"/>
        <v>1900</v>
      </c>
    </row>
    <row r="4589" spans="1:11" ht="18" customHeight="1" x14ac:dyDescent="0.25">
      <c r="A4589" s="42"/>
      <c r="B4589" s="42"/>
      <c r="C4589" s="42"/>
      <c r="D4589" s="42"/>
      <c r="E4589" s="43"/>
      <c r="F4589" s="43"/>
      <c r="G4589" s="42"/>
      <c r="H4589" s="42"/>
      <c r="I4589" s="42"/>
      <c r="J4589" s="42"/>
      <c r="K4589" s="42">
        <f t="shared" si="71"/>
        <v>1900</v>
      </c>
    </row>
    <row r="4590" spans="1:11" ht="18" customHeight="1" x14ac:dyDescent="0.25">
      <c r="A4590" s="40"/>
      <c r="B4590" s="40"/>
      <c r="C4590" s="40"/>
      <c r="D4590" s="40"/>
      <c r="E4590" s="41"/>
      <c r="F4590" s="41"/>
      <c r="G4590" s="40"/>
      <c r="H4590" s="40"/>
      <c r="I4590" s="40"/>
      <c r="J4590" s="40"/>
      <c r="K4590" s="40">
        <f t="shared" si="71"/>
        <v>1900</v>
      </c>
    </row>
    <row r="4591" spans="1:11" ht="18" customHeight="1" x14ac:dyDescent="0.25">
      <c r="A4591" s="42"/>
      <c r="B4591" s="42"/>
      <c r="C4591" s="42"/>
      <c r="D4591" s="42"/>
      <c r="E4591" s="43"/>
      <c r="F4591" s="43"/>
      <c r="G4591" s="42"/>
      <c r="H4591" s="42"/>
      <c r="I4591" s="42"/>
      <c r="J4591" s="42"/>
      <c r="K4591" s="42">
        <f t="shared" si="71"/>
        <v>1900</v>
      </c>
    </row>
    <row r="4592" spans="1:11" ht="18" customHeight="1" x14ac:dyDescent="0.25">
      <c r="A4592" s="40"/>
      <c r="B4592" s="40"/>
      <c r="C4592" s="40"/>
      <c r="D4592" s="40"/>
      <c r="E4592" s="41"/>
      <c r="F4592" s="41"/>
      <c r="G4592" s="40"/>
      <c r="H4592" s="40"/>
      <c r="I4592" s="40"/>
      <c r="J4592" s="40"/>
      <c r="K4592" s="40">
        <f t="shared" si="71"/>
        <v>1900</v>
      </c>
    </row>
    <row r="4593" spans="1:11" ht="18" customHeight="1" x14ac:dyDescent="0.25">
      <c r="A4593" s="42"/>
      <c r="B4593" s="42"/>
      <c r="C4593" s="42"/>
      <c r="D4593" s="42"/>
      <c r="E4593" s="43"/>
      <c r="F4593" s="43"/>
      <c r="G4593" s="42"/>
      <c r="H4593" s="42"/>
      <c r="I4593" s="42"/>
      <c r="J4593" s="42"/>
      <c r="K4593" s="42">
        <f t="shared" si="71"/>
        <v>1900</v>
      </c>
    </row>
    <row r="4594" spans="1:11" ht="18" customHeight="1" x14ac:dyDescent="0.25">
      <c r="A4594" s="40"/>
      <c r="B4594" s="40"/>
      <c r="C4594" s="40"/>
      <c r="D4594" s="40"/>
      <c r="E4594" s="41"/>
      <c r="F4594" s="41"/>
      <c r="G4594" s="40"/>
      <c r="H4594" s="40"/>
      <c r="I4594" s="40"/>
      <c r="J4594" s="40"/>
      <c r="K4594" s="40">
        <f t="shared" si="71"/>
        <v>1900</v>
      </c>
    </row>
    <row r="4595" spans="1:11" ht="18" customHeight="1" x14ac:dyDescent="0.25">
      <c r="A4595" s="42"/>
      <c r="B4595" s="42"/>
      <c r="C4595" s="42"/>
      <c r="D4595" s="42"/>
      <c r="E4595" s="43"/>
      <c r="F4595" s="43"/>
      <c r="G4595" s="42"/>
      <c r="H4595" s="42"/>
      <c r="I4595" s="42"/>
      <c r="J4595" s="42"/>
      <c r="K4595" s="42">
        <f t="shared" si="71"/>
        <v>1900</v>
      </c>
    </row>
    <row r="4596" spans="1:11" ht="18" customHeight="1" x14ac:dyDescent="0.25">
      <c r="A4596" s="40"/>
      <c r="B4596" s="40"/>
      <c r="C4596" s="40"/>
      <c r="D4596" s="40"/>
      <c r="E4596" s="41"/>
      <c r="F4596" s="41"/>
      <c r="G4596" s="40"/>
      <c r="H4596" s="40"/>
      <c r="I4596" s="40"/>
      <c r="J4596" s="40"/>
      <c r="K4596" s="40">
        <f t="shared" si="71"/>
        <v>1900</v>
      </c>
    </row>
    <row r="4597" spans="1:11" ht="18" customHeight="1" x14ac:dyDescent="0.25">
      <c r="A4597" s="42"/>
      <c r="B4597" s="42"/>
      <c r="C4597" s="42"/>
      <c r="D4597" s="42"/>
      <c r="E4597" s="43"/>
      <c r="F4597" s="43"/>
      <c r="G4597" s="42"/>
      <c r="H4597" s="42"/>
      <c r="I4597" s="42"/>
      <c r="J4597" s="42"/>
      <c r="K4597" s="42">
        <f t="shared" si="71"/>
        <v>1900</v>
      </c>
    </row>
    <row r="4598" spans="1:11" ht="18" customHeight="1" x14ac:dyDescent="0.25">
      <c r="A4598" s="40"/>
      <c r="B4598" s="40"/>
      <c r="C4598" s="40"/>
      <c r="D4598" s="40"/>
      <c r="E4598" s="41"/>
      <c r="F4598" s="41"/>
      <c r="G4598" s="40"/>
      <c r="H4598" s="40"/>
      <c r="I4598" s="40"/>
      <c r="J4598" s="40"/>
      <c r="K4598" s="40">
        <f t="shared" si="71"/>
        <v>1900</v>
      </c>
    </row>
    <row r="4599" spans="1:11" ht="18" customHeight="1" x14ac:dyDescent="0.25">
      <c r="A4599" s="42"/>
      <c r="B4599" s="42"/>
      <c r="C4599" s="42"/>
      <c r="D4599" s="42"/>
      <c r="E4599" s="43"/>
      <c r="F4599" s="43"/>
      <c r="G4599" s="42"/>
      <c r="H4599" s="42"/>
      <c r="I4599" s="42"/>
      <c r="J4599" s="42"/>
      <c r="K4599" s="42">
        <f t="shared" si="71"/>
        <v>1900</v>
      </c>
    </row>
    <row r="4600" spans="1:11" ht="18" customHeight="1" x14ac:dyDescent="0.25">
      <c r="A4600" s="40"/>
      <c r="B4600" s="40"/>
      <c r="C4600" s="40"/>
      <c r="D4600" s="40"/>
      <c r="E4600" s="41"/>
      <c r="F4600" s="41"/>
      <c r="G4600" s="40"/>
      <c r="H4600" s="40"/>
      <c r="I4600" s="40"/>
      <c r="J4600" s="40"/>
      <c r="K4600" s="40">
        <f t="shared" si="71"/>
        <v>1900</v>
      </c>
    </row>
    <row r="4601" spans="1:11" ht="18" customHeight="1" x14ac:dyDescent="0.25">
      <c r="A4601" s="42"/>
      <c r="B4601" s="42"/>
      <c r="C4601" s="42"/>
      <c r="D4601" s="42"/>
      <c r="E4601" s="43"/>
      <c r="F4601" s="43"/>
      <c r="G4601" s="42"/>
      <c r="H4601" s="42"/>
      <c r="I4601" s="42"/>
      <c r="J4601" s="42"/>
      <c r="K4601" s="42">
        <f t="shared" si="71"/>
        <v>1900</v>
      </c>
    </row>
    <row r="4602" spans="1:11" ht="18" customHeight="1" x14ac:dyDescent="0.25">
      <c r="A4602" s="40"/>
      <c r="B4602" s="40"/>
      <c r="C4602" s="40"/>
      <c r="D4602" s="40"/>
      <c r="E4602" s="41"/>
      <c r="F4602" s="41"/>
      <c r="G4602" s="40"/>
      <c r="H4602" s="40"/>
      <c r="I4602" s="40"/>
      <c r="J4602" s="40"/>
      <c r="K4602" s="40">
        <f t="shared" si="71"/>
        <v>1900</v>
      </c>
    </row>
    <row r="4603" spans="1:11" ht="18" customHeight="1" x14ac:dyDescent="0.25">
      <c r="A4603" s="42"/>
      <c r="B4603" s="42"/>
      <c r="C4603" s="42"/>
      <c r="D4603" s="42"/>
      <c r="E4603" s="43"/>
      <c r="F4603" s="43"/>
      <c r="G4603" s="42"/>
      <c r="H4603" s="42"/>
      <c r="I4603" s="42"/>
      <c r="J4603" s="42"/>
      <c r="K4603" s="42">
        <f t="shared" si="71"/>
        <v>1900</v>
      </c>
    </row>
    <row r="4604" spans="1:11" ht="18" customHeight="1" x14ac:dyDescent="0.25">
      <c r="A4604" s="40"/>
      <c r="B4604" s="40"/>
      <c r="C4604" s="40"/>
      <c r="D4604" s="40"/>
      <c r="E4604" s="41"/>
      <c r="F4604" s="41"/>
      <c r="G4604" s="40"/>
      <c r="H4604" s="40"/>
      <c r="I4604" s="40"/>
      <c r="J4604" s="40"/>
      <c r="K4604" s="40">
        <f t="shared" si="71"/>
        <v>1900</v>
      </c>
    </row>
    <row r="4605" spans="1:11" ht="18" customHeight="1" x14ac:dyDescent="0.25">
      <c r="A4605" s="42"/>
      <c r="B4605" s="42"/>
      <c r="C4605" s="42"/>
      <c r="D4605" s="42"/>
      <c r="E4605" s="43"/>
      <c r="F4605" s="43"/>
      <c r="G4605" s="42"/>
      <c r="H4605" s="42"/>
      <c r="I4605" s="42"/>
      <c r="J4605" s="42"/>
      <c r="K4605" s="42">
        <f t="shared" si="71"/>
        <v>1900</v>
      </c>
    </row>
    <row r="4606" spans="1:11" ht="18" customHeight="1" x14ac:dyDescent="0.25">
      <c r="A4606" s="40"/>
      <c r="B4606" s="40"/>
      <c r="C4606" s="40"/>
      <c r="D4606" s="40"/>
      <c r="E4606" s="41"/>
      <c r="F4606" s="41"/>
      <c r="G4606" s="40"/>
      <c r="H4606" s="40"/>
      <c r="I4606" s="40"/>
      <c r="J4606" s="40"/>
      <c r="K4606" s="40">
        <f t="shared" si="71"/>
        <v>1900</v>
      </c>
    </row>
    <row r="4607" spans="1:11" ht="18" customHeight="1" x14ac:dyDescent="0.25">
      <c r="A4607" s="42"/>
      <c r="B4607" s="42"/>
      <c r="C4607" s="42"/>
      <c r="D4607" s="42"/>
      <c r="E4607" s="43"/>
      <c r="F4607" s="43"/>
      <c r="G4607" s="42"/>
      <c r="H4607" s="42"/>
      <c r="I4607" s="42"/>
      <c r="J4607" s="42"/>
      <c r="K4607" s="42">
        <f t="shared" si="71"/>
        <v>1900</v>
      </c>
    </row>
    <row r="4608" spans="1:11" ht="18" customHeight="1" x14ac:dyDescent="0.25">
      <c r="A4608" s="40"/>
      <c r="B4608" s="40"/>
      <c r="C4608" s="40"/>
      <c r="D4608" s="40"/>
      <c r="E4608" s="41"/>
      <c r="F4608" s="41"/>
      <c r="G4608" s="40"/>
      <c r="H4608" s="40"/>
      <c r="I4608" s="40"/>
      <c r="J4608" s="40"/>
      <c r="K4608" s="40">
        <f t="shared" si="71"/>
        <v>1900</v>
      </c>
    </row>
    <row r="4609" spans="1:11" ht="18" customHeight="1" x14ac:dyDescent="0.25">
      <c r="A4609" s="42"/>
      <c r="B4609" s="42"/>
      <c r="C4609" s="42"/>
      <c r="D4609" s="42"/>
      <c r="E4609" s="43"/>
      <c r="F4609" s="43"/>
      <c r="G4609" s="42"/>
      <c r="H4609" s="42"/>
      <c r="I4609" s="42"/>
      <c r="J4609" s="42"/>
      <c r="K4609" s="42">
        <f t="shared" si="71"/>
        <v>1900</v>
      </c>
    </row>
    <row r="4610" spans="1:11" ht="18" customHeight="1" x14ac:dyDescent="0.25">
      <c r="A4610" s="40"/>
      <c r="B4610" s="40"/>
      <c r="C4610" s="40"/>
      <c r="D4610" s="40"/>
      <c r="E4610" s="41"/>
      <c r="F4610" s="41"/>
      <c r="G4610" s="40"/>
      <c r="H4610" s="40"/>
      <c r="I4610" s="40"/>
      <c r="J4610" s="40"/>
      <c r="K4610" s="40">
        <f t="shared" si="71"/>
        <v>1900</v>
      </c>
    </row>
    <row r="4611" spans="1:11" ht="18" customHeight="1" x14ac:dyDescent="0.25">
      <c r="A4611" s="42"/>
      <c r="B4611" s="42"/>
      <c r="C4611" s="42"/>
      <c r="D4611" s="42"/>
      <c r="E4611" s="43"/>
      <c r="F4611" s="43"/>
      <c r="G4611" s="42"/>
      <c r="H4611" s="42"/>
      <c r="I4611" s="42"/>
      <c r="J4611" s="42"/>
      <c r="K4611" s="42">
        <f t="shared" si="71"/>
        <v>1900</v>
      </c>
    </row>
    <row r="4612" spans="1:11" ht="18" customHeight="1" x14ac:dyDescent="0.25">
      <c r="A4612" s="40"/>
      <c r="B4612" s="40"/>
      <c r="C4612" s="40"/>
      <c r="D4612" s="40"/>
      <c r="E4612" s="41"/>
      <c r="F4612" s="41"/>
      <c r="G4612" s="40"/>
      <c r="H4612" s="40"/>
      <c r="I4612" s="40"/>
      <c r="J4612" s="40"/>
      <c r="K4612" s="40">
        <f t="shared" ref="K4612:K4675" si="72">IFERROR(YEAR(D4612),"")</f>
        <v>1900</v>
      </c>
    </row>
    <row r="4613" spans="1:11" ht="18" customHeight="1" x14ac:dyDescent="0.25">
      <c r="A4613" s="42"/>
      <c r="B4613" s="42"/>
      <c r="C4613" s="42"/>
      <c r="D4613" s="42"/>
      <c r="E4613" s="43"/>
      <c r="F4613" s="43"/>
      <c r="G4613" s="42"/>
      <c r="H4613" s="42"/>
      <c r="I4613" s="42"/>
      <c r="J4613" s="42"/>
      <c r="K4613" s="42">
        <f t="shared" si="72"/>
        <v>1900</v>
      </c>
    </row>
    <row r="4614" spans="1:11" ht="18" customHeight="1" x14ac:dyDescent="0.25">
      <c r="A4614" s="40"/>
      <c r="B4614" s="40"/>
      <c r="C4614" s="40"/>
      <c r="D4614" s="40"/>
      <c r="E4614" s="41"/>
      <c r="F4614" s="41"/>
      <c r="G4614" s="40"/>
      <c r="H4614" s="40"/>
      <c r="I4614" s="40"/>
      <c r="J4614" s="40"/>
      <c r="K4614" s="40">
        <f t="shared" si="72"/>
        <v>1900</v>
      </c>
    </row>
    <row r="4615" spans="1:11" ht="18" customHeight="1" x14ac:dyDescent="0.25">
      <c r="A4615" s="42"/>
      <c r="B4615" s="42"/>
      <c r="C4615" s="42"/>
      <c r="D4615" s="42"/>
      <c r="E4615" s="43"/>
      <c r="F4615" s="43"/>
      <c r="G4615" s="42"/>
      <c r="H4615" s="42"/>
      <c r="I4615" s="42"/>
      <c r="J4615" s="42"/>
      <c r="K4615" s="42">
        <f t="shared" si="72"/>
        <v>1900</v>
      </c>
    </row>
    <row r="4616" spans="1:11" ht="18" customHeight="1" x14ac:dyDescent="0.25">
      <c r="A4616" s="40"/>
      <c r="B4616" s="40"/>
      <c r="C4616" s="40"/>
      <c r="D4616" s="40"/>
      <c r="E4616" s="41"/>
      <c r="F4616" s="41"/>
      <c r="G4616" s="40"/>
      <c r="H4616" s="40"/>
      <c r="I4616" s="40"/>
      <c r="J4616" s="40"/>
      <c r="K4616" s="40">
        <f t="shared" si="72"/>
        <v>1900</v>
      </c>
    </row>
    <row r="4617" spans="1:11" ht="18" customHeight="1" x14ac:dyDescent="0.25">
      <c r="A4617" s="42"/>
      <c r="B4617" s="42"/>
      <c r="C4617" s="42"/>
      <c r="D4617" s="42"/>
      <c r="E4617" s="43"/>
      <c r="F4617" s="43"/>
      <c r="G4617" s="42"/>
      <c r="H4617" s="42"/>
      <c r="I4617" s="42"/>
      <c r="J4617" s="42"/>
      <c r="K4617" s="42">
        <f t="shared" si="72"/>
        <v>1900</v>
      </c>
    </row>
    <row r="4618" spans="1:11" ht="18" customHeight="1" x14ac:dyDescent="0.25">
      <c r="A4618" s="40"/>
      <c r="B4618" s="40"/>
      <c r="C4618" s="40"/>
      <c r="D4618" s="40"/>
      <c r="E4618" s="41"/>
      <c r="F4618" s="41"/>
      <c r="G4618" s="40"/>
      <c r="H4618" s="40"/>
      <c r="I4618" s="40"/>
      <c r="J4618" s="40"/>
      <c r="K4618" s="40">
        <f t="shared" si="72"/>
        <v>1900</v>
      </c>
    </row>
    <row r="4619" spans="1:11" ht="18" customHeight="1" x14ac:dyDescent="0.25">
      <c r="A4619" s="42"/>
      <c r="B4619" s="42"/>
      <c r="C4619" s="42"/>
      <c r="D4619" s="42"/>
      <c r="E4619" s="43"/>
      <c r="F4619" s="43"/>
      <c r="G4619" s="42"/>
      <c r="H4619" s="42"/>
      <c r="I4619" s="42"/>
      <c r="J4619" s="42"/>
      <c r="K4619" s="42">
        <f t="shared" si="72"/>
        <v>1900</v>
      </c>
    </row>
    <row r="4620" spans="1:11" ht="18" customHeight="1" x14ac:dyDescent="0.25">
      <c r="A4620" s="40"/>
      <c r="B4620" s="40"/>
      <c r="C4620" s="40"/>
      <c r="D4620" s="40"/>
      <c r="E4620" s="41"/>
      <c r="F4620" s="41"/>
      <c r="G4620" s="40"/>
      <c r="H4620" s="40"/>
      <c r="I4620" s="40"/>
      <c r="J4620" s="40"/>
      <c r="K4620" s="40">
        <f t="shared" si="72"/>
        <v>1900</v>
      </c>
    </row>
    <row r="4621" spans="1:11" ht="18" customHeight="1" x14ac:dyDescent="0.25">
      <c r="A4621" s="42"/>
      <c r="B4621" s="42"/>
      <c r="C4621" s="42"/>
      <c r="D4621" s="42"/>
      <c r="E4621" s="43"/>
      <c r="F4621" s="43"/>
      <c r="G4621" s="42"/>
      <c r="H4621" s="42"/>
      <c r="I4621" s="42"/>
      <c r="J4621" s="42"/>
      <c r="K4621" s="42">
        <f t="shared" si="72"/>
        <v>1900</v>
      </c>
    </row>
    <row r="4622" spans="1:11" ht="18" customHeight="1" x14ac:dyDescent="0.25">
      <c r="A4622" s="40"/>
      <c r="B4622" s="40"/>
      <c r="C4622" s="40"/>
      <c r="D4622" s="40"/>
      <c r="E4622" s="41"/>
      <c r="F4622" s="41"/>
      <c r="G4622" s="40"/>
      <c r="H4622" s="40"/>
      <c r="I4622" s="40"/>
      <c r="J4622" s="40"/>
      <c r="K4622" s="40">
        <f t="shared" si="72"/>
        <v>1900</v>
      </c>
    </row>
    <row r="4623" spans="1:11" ht="18" customHeight="1" x14ac:dyDescent="0.25">
      <c r="A4623" s="42"/>
      <c r="B4623" s="42"/>
      <c r="C4623" s="42"/>
      <c r="D4623" s="42"/>
      <c r="E4623" s="43"/>
      <c r="F4623" s="43"/>
      <c r="G4623" s="42"/>
      <c r="H4623" s="42"/>
      <c r="I4623" s="42"/>
      <c r="J4623" s="42"/>
      <c r="K4623" s="42">
        <f t="shared" si="72"/>
        <v>1900</v>
      </c>
    </row>
    <row r="4624" spans="1:11" ht="18" customHeight="1" x14ac:dyDescent="0.25">
      <c r="A4624" s="40"/>
      <c r="B4624" s="40"/>
      <c r="C4624" s="40"/>
      <c r="D4624" s="40"/>
      <c r="E4624" s="41"/>
      <c r="F4624" s="41"/>
      <c r="G4624" s="40"/>
      <c r="H4624" s="40"/>
      <c r="I4624" s="40"/>
      <c r="J4624" s="40"/>
      <c r="K4624" s="40">
        <f t="shared" si="72"/>
        <v>1900</v>
      </c>
    </row>
    <row r="4625" spans="1:11" ht="18" customHeight="1" x14ac:dyDescent="0.25">
      <c r="A4625" s="42"/>
      <c r="B4625" s="42"/>
      <c r="C4625" s="42"/>
      <c r="D4625" s="42"/>
      <c r="E4625" s="43"/>
      <c r="F4625" s="43"/>
      <c r="G4625" s="42"/>
      <c r="H4625" s="42"/>
      <c r="I4625" s="42"/>
      <c r="J4625" s="42"/>
      <c r="K4625" s="42">
        <f t="shared" si="72"/>
        <v>1900</v>
      </c>
    </row>
    <row r="4626" spans="1:11" ht="18" customHeight="1" x14ac:dyDescent="0.25">
      <c r="A4626" s="40"/>
      <c r="B4626" s="40"/>
      <c r="C4626" s="40"/>
      <c r="D4626" s="40"/>
      <c r="E4626" s="41"/>
      <c r="F4626" s="41"/>
      <c r="G4626" s="40"/>
      <c r="H4626" s="40"/>
      <c r="I4626" s="40"/>
      <c r="J4626" s="40"/>
      <c r="K4626" s="40">
        <f t="shared" si="72"/>
        <v>1900</v>
      </c>
    </row>
    <row r="4627" spans="1:11" ht="18" customHeight="1" x14ac:dyDescent="0.25">
      <c r="A4627" s="42"/>
      <c r="B4627" s="42"/>
      <c r="C4627" s="42"/>
      <c r="D4627" s="42"/>
      <c r="E4627" s="43"/>
      <c r="F4627" s="43"/>
      <c r="G4627" s="42"/>
      <c r="H4627" s="42"/>
      <c r="I4627" s="42"/>
      <c r="J4627" s="42"/>
      <c r="K4627" s="42">
        <f t="shared" si="72"/>
        <v>1900</v>
      </c>
    </row>
    <row r="4628" spans="1:11" ht="18" customHeight="1" x14ac:dyDescent="0.25">
      <c r="A4628" s="40"/>
      <c r="B4628" s="40"/>
      <c r="C4628" s="40"/>
      <c r="D4628" s="40"/>
      <c r="E4628" s="41"/>
      <c r="F4628" s="41"/>
      <c r="G4628" s="40"/>
      <c r="H4628" s="40"/>
      <c r="I4628" s="40"/>
      <c r="J4628" s="40"/>
      <c r="K4628" s="40">
        <f t="shared" si="72"/>
        <v>1900</v>
      </c>
    </row>
    <row r="4629" spans="1:11" ht="18" customHeight="1" x14ac:dyDescent="0.25">
      <c r="A4629" s="42"/>
      <c r="B4629" s="42"/>
      <c r="C4629" s="42"/>
      <c r="D4629" s="42"/>
      <c r="E4629" s="43"/>
      <c r="F4629" s="43"/>
      <c r="G4629" s="42"/>
      <c r="H4629" s="42"/>
      <c r="I4629" s="42"/>
      <c r="J4629" s="42"/>
      <c r="K4629" s="42">
        <f t="shared" si="72"/>
        <v>1900</v>
      </c>
    </row>
    <row r="4630" spans="1:11" ht="18" customHeight="1" x14ac:dyDescent="0.25">
      <c r="A4630" s="40"/>
      <c r="B4630" s="40"/>
      <c r="C4630" s="40"/>
      <c r="D4630" s="40"/>
      <c r="E4630" s="41"/>
      <c r="F4630" s="41"/>
      <c r="G4630" s="40"/>
      <c r="H4630" s="40"/>
      <c r="I4630" s="40"/>
      <c r="J4630" s="40"/>
      <c r="K4630" s="40">
        <f t="shared" si="72"/>
        <v>1900</v>
      </c>
    </row>
    <row r="4631" spans="1:11" ht="18" customHeight="1" x14ac:dyDescent="0.25">
      <c r="A4631" s="42"/>
      <c r="B4631" s="42"/>
      <c r="C4631" s="42"/>
      <c r="D4631" s="42"/>
      <c r="E4631" s="43"/>
      <c r="F4631" s="43"/>
      <c r="G4631" s="42"/>
      <c r="H4631" s="42"/>
      <c r="I4631" s="42"/>
      <c r="J4631" s="42"/>
      <c r="K4631" s="42">
        <f t="shared" si="72"/>
        <v>1900</v>
      </c>
    </row>
    <row r="4632" spans="1:11" ht="18" customHeight="1" x14ac:dyDescent="0.25">
      <c r="A4632" s="40"/>
      <c r="B4632" s="40"/>
      <c r="C4632" s="40"/>
      <c r="D4632" s="40"/>
      <c r="E4632" s="41"/>
      <c r="F4632" s="41"/>
      <c r="G4632" s="40"/>
      <c r="H4632" s="40"/>
      <c r="I4632" s="40"/>
      <c r="J4632" s="40"/>
      <c r="K4632" s="40">
        <f t="shared" si="72"/>
        <v>1900</v>
      </c>
    </row>
    <row r="4633" spans="1:11" ht="18" customHeight="1" x14ac:dyDescent="0.25">
      <c r="A4633" s="42"/>
      <c r="B4633" s="42"/>
      <c r="C4633" s="42"/>
      <c r="D4633" s="42"/>
      <c r="E4633" s="43"/>
      <c r="F4633" s="43"/>
      <c r="G4633" s="42"/>
      <c r="H4633" s="42"/>
      <c r="I4633" s="42"/>
      <c r="J4633" s="42"/>
      <c r="K4633" s="42">
        <f t="shared" si="72"/>
        <v>1900</v>
      </c>
    </row>
    <row r="4634" spans="1:11" ht="18" customHeight="1" x14ac:dyDescent="0.25">
      <c r="A4634" s="40"/>
      <c r="B4634" s="40"/>
      <c r="C4634" s="40"/>
      <c r="D4634" s="40"/>
      <c r="E4634" s="41"/>
      <c r="F4634" s="41"/>
      <c r="G4634" s="40"/>
      <c r="H4634" s="40"/>
      <c r="I4634" s="40"/>
      <c r="J4634" s="40"/>
      <c r="K4634" s="40">
        <f t="shared" si="72"/>
        <v>1900</v>
      </c>
    </row>
    <row r="4635" spans="1:11" ht="18" customHeight="1" x14ac:dyDescent="0.25">
      <c r="A4635" s="42"/>
      <c r="B4635" s="42"/>
      <c r="C4635" s="42"/>
      <c r="D4635" s="42"/>
      <c r="E4635" s="43"/>
      <c r="F4635" s="43"/>
      <c r="G4635" s="42"/>
      <c r="H4635" s="42"/>
      <c r="I4635" s="42"/>
      <c r="J4635" s="42"/>
      <c r="K4635" s="42">
        <f t="shared" si="72"/>
        <v>1900</v>
      </c>
    </row>
    <row r="4636" spans="1:11" ht="18" customHeight="1" x14ac:dyDescent="0.25">
      <c r="A4636" s="40"/>
      <c r="B4636" s="40"/>
      <c r="C4636" s="40"/>
      <c r="D4636" s="40"/>
      <c r="E4636" s="41"/>
      <c r="F4636" s="41"/>
      <c r="G4636" s="40"/>
      <c r="H4636" s="40"/>
      <c r="I4636" s="40"/>
      <c r="J4636" s="40"/>
      <c r="K4636" s="40">
        <f t="shared" si="72"/>
        <v>1900</v>
      </c>
    </row>
    <row r="4637" spans="1:11" ht="18" customHeight="1" x14ac:dyDescent="0.25">
      <c r="A4637" s="42"/>
      <c r="B4637" s="42"/>
      <c r="C4637" s="42"/>
      <c r="D4637" s="42"/>
      <c r="E4637" s="43"/>
      <c r="F4637" s="43"/>
      <c r="G4637" s="42"/>
      <c r="H4637" s="42"/>
      <c r="I4637" s="42"/>
      <c r="J4637" s="42"/>
      <c r="K4637" s="42">
        <f t="shared" si="72"/>
        <v>1900</v>
      </c>
    </row>
    <row r="4638" spans="1:11" ht="18" customHeight="1" x14ac:dyDescent="0.25">
      <c r="A4638" s="40"/>
      <c r="B4638" s="40"/>
      <c r="C4638" s="40"/>
      <c r="D4638" s="40"/>
      <c r="E4638" s="41"/>
      <c r="F4638" s="41"/>
      <c r="G4638" s="40"/>
      <c r="H4638" s="40"/>
      <c r="I4638" s="40"/>
      <c r="J4638" s="40"/>
      <c r="K4638" s="40">
        <f t="shared" si="72"/>
        <v>1900</v>
      </c>
    </row>
    <row r="4639" spans="1:11" ht="18" customHeight="1" x14ac:dyDescent="0.25">
      <c r="A4639" s="42"/>
      <c r="B4639" s="42"/>
      <c r="C4639" s="42"/>
      <c r="D4639" s="42"/>
      <c r="E4639" s="43"/>
      <c r="F4639" s="43"/>
      <c r="G4639" s="42"/>
      <c r="H4639" s="42"/>
      <c r="I4639" s="42"/>
      <c r="J4639" s="42"/>
      <c r="K4639" s="42">
        <f t="shared" si="72"/>
        <v>1900</v>
      </c>
    </row>
    <row r="4640" spans="1:11" ht="18" customHeight="1" x14ac:dyDescent="0.25">
      <c r="A4640" s="40"/>
      <c r="B4640" s="40"/>
      <c r="C4640" s="40"/>
      <c r="D4640" s="40"/>
      <c r="E4640" s="41"/>
      <c r="F4640" s="41"/>
      <c r="G4640" s="40"/>
      <c r="H4640" s="40"/>
      <c r="I4640" s="40"/>
      <c r="J4640" s="40"/>
      <c r="K4640" s="40">
        <f t="shared" si="72"/>
        <v>1900</v>
      </c>
    </row>
    <row r="4641" spans="1:11" ht="18" customHeight="1" x14ac:dyDescent="0.25">
      <c r="A4641" s="42"/>
      <c r="B4641" s="42"/>
      <c r="C4641" s="42"/>
      <c r="D4641" s="42"/>
      <c r="E4641" s="43"/>
      <c r="F4641" s="43"/>
      <c r="G4641" s="42"/>
      <c r="H4641" s="42"/>
      <c r="I4641" s="42"/>
      <c r="J4641" s="42"/>
      <c r="K4641" s="42">
        <f t="shared" si="72"/>
        <v>1900</v>
      </c>
    </row>
    <row r="4642" spans="1:11" ht="18" customHeight="1" x14ac:dyDescent="0.25">
      <c r="A4642" s="40"/>
      <c r="B4642" s="40"/>
      <c r="C4642" s="40"/>
      <c r="D4642" s="40"/>
      <c r="E4642" s="41"/>
      <c r="F4642" s="41"/>
      <c r="G4642" s="40"/>
      <c r="H4642" s="40"/>
      <c r="I4642" s="40"/>
      <c r="J4642" s="40"/>
      <c r="K4642" s="40">
        <f t="shared" si="72"/>
        <v>1900</v>
      </c>
    </row>
    <row r="4643" spans="1:11" ht="18" customHeight="1" x14ac:dyDescent="0.25">
      <c r="A4643" s="42"/>
      <c r="B4643" s="42"/>
      <c r="C4643" s="42"/>
      <c r="D4643" s="42"/>
      <c r="E4643" s="43"/>
      <c r="F4643" s="43"/>
      <c r="G4643" s="42"/>
      <c r="H4643" s="42"/>
      <c r="I4643" s="42"/>
      <c r="J4643" s="42"/>
      <c r="K4643" s="42">
        <f t="shared" si="72"/>
        <v>1900</v>
      </c>
    </row>
    <row r="4644" spans="1:11" ht="18" customHeight="1" x14ac:dyDescent="0.25">
      <c r="A4644" s="40"/>
      <c r="B4644" s="40"/>
      <c r="C4644" s="40"/>
      <c r="D4644" s="40"/>
      <c r="E4644" s="41"/>
      <c r="F4644" s="41"/>
      <c r="G4644" s="40"/>
      <c r="H4644" s="40"/>
      <c r="I4644" s="40"/>
      <c r="J4644" s="40"/>
      <c r="K4644" s="40">
        <f t="shared" si="72"/>
        <v>1900</v>
      </c>
    </row>
    <row r="4645" spans="1:11" ht="18" customHeight="1" x14ac:dyDescent="0.25">
      <c r="A4645" s="42"/>
      <c r="B4645" s="42"/>
      <c r="C4645" s="42"/>
      <c r="D4645" s="42"/>
      <c r="E4645" s="43"/>
      <c r="F4645" s="43"/>
      <c r="G4645" s="42"/>
      <c r="H4645" s="42"/>
      <c r="I4645" s="42"/>
      <c r="J4645" s="42"/>
      <c r="K4645" s="42">
        <f t="shared" si="72"/>
        <v>1900</v>
      </c>
    </row>
    <row r="4646" spans="1:11" ht="18" customHeight="1" x14ac:dyDescent="0.25">
      <c r="A4646" s="40"/>
      <c r="B4646" s="40"/>
      <c r="C4646" s="40"/>
      <c r="D4646" s="40"/>
      <c r="E4646" s="41"/>
      <c r="F4646" s="41"/>
      <c r="G4646" s="40"/>
      <c r="H4646" s="40"/>
      <c r="I4646" s="40"/>
      <c r="J4646" s="40"/>
      <c r="K4646" s="40">
        <f t="shared" si="72"/>
        <v>1900</v>
      </c>
    </row>
    <row r="4647" spans="1:11" ht="18" customHeight="1" x14ac:dyDescent="0.25">
      <c r="A4647" s="42"/>
      <c r="B4647" s="42"/>
      <c r="C4647" s="42"/>
      <c r="D4647" s="42"/>
      <c r="E4647" s="43"/>
      <c r="F4647" s="43"/>
      <c r="G4647" s="42"/>
      <c r="H4647" s="42"/>
      <c r="I4647" s="42"/>
      <c r="J4647" s="42"/>
      <c r="K4647" s="42">
        <f t="shared" si="72"/>
        <v>1900</v>
      </c>
    </row>
    <row r="4648" spans="1:11" ht="18" customHeight="1" x14ac:dyDescent="0.25">
      <c r="A4648" s="40"/>
      <c r="B4648" s="40"/>
      <c r="C4648" s="40"/>
      <c r="D4648" s="40"/>
      <c r="E4648" s="41"/>
      <c r="F4648" s="41"/>
      <c r="G4648" s="40"/>
      <c r="H4648" s="40"/>
      <c r="I4648" s="40"/>
      <c r="J4648" s="40"/>
      <c r="K4648" s="40">
        <f t="shared" si="72"/>
        <v>1900</v>
      </c>
    </row>
    <row r="4649" spans="1:11" ht="18" customHeight="1" x14ac:dyDescent="0.25">
      <c r="A4649" s="42"/>
      <c r="B4649" s="42"/>
      <c r="C4649" s="42"/>
      <c r="D4649" s="42"/>
      <c r="E4649" s="43"/>
      <c r="F4649" s="43"/>
      <c r="G4649" s="42"/>
      <c r="H4649" s="42"/>
      <c r="I4649" s="42"/>
      <c r="J4649" s="42"/>
      <c r="K4649" s="42">
        <f t="shared" si="72"/>
        <v>1900</v>
      </c>
    </row>
    <row r="4650" spans="1:11" ht="18" customHeight="1" x14ac:dyDescent="0.25">
      <c r="A4650" s="40"/>
      <c r="B4650" s="40"/>
      <c r="C4650" s="40"/>
      <c r="D4650" s="40"/>
      <c r="E4650" s="41"/>
      <c r="F4650" s="41"/>
      <c r="G4650" s="40"/>
      <c r="H4650" s="40"/>
      <c r="I4650" s="40"/>
      <c r="J4650" s="40"/>
      <c r="K4650" s="40">
        <f t="shared" si="72"/>
        <v>1900</v>
      </c>
    </row>
    <row r="4651" spans="1:11" ht="18" customHeight="1" x14ac:dyDescent="0.25">
      <c r="A4651" s="42"/>
      <c r="B4651" s="42"/>
      <c r="C4651" s="42"/>
      <c r="D4651" s="42"/>
      <c r="E4651" s="43"/>
      <c r="F4651" s="43"/>
      <c r="G4651" s="42"/>
      <c r="H4651" s="42"/>
      <c r="I4651" s="42"/>
      <c r="J4651" s="42"/>
      <c r="K4651" s="42">
        <f t="shared" si="72"/>
        <v>1900</v>
      </c>
    </row>
    <row r="4652" spans="1:11" ht="18" customHeight="1" x14ac:dyDescent="0.25">
      <c r="A4652" s="40"/>
      <c r="B4652" s="40"/>
      <c r="C4652" s="40"/>
      <c r="D4652" s="40"/>
      <c r="E4652" s="41"/>
      <c r="F4652" s="41"/>
      <c r="G4652" s="40"/>
      <c r="H4652" s="40"/>
      <c r="I4652" s="40"/>
      <c r="J4652" s="40"/>
      <c r="K4652" s="40">
        <f t="shared" si="72"/>
        <v>1900</v>
      </c>
    </row>
    <row r="4653" spans="1:11" ht="18" customHeight="1" x14ac:dyDescent="0.25">
      <c r="A4653" s="42"/>
      <c r="B4653" s="42"/>
      <c r="C4653" s="42"/>
      <c r="D4653" s="42"/>
      <c r="E4653" s="43"/>
      <c r="F4653" s="43"/>
      <c r="G4653" s="42"/>
      <c r="H4653" s="42"/>
      <c r="I4653" s="42"/>
      <c r="J4653" s="42"/>
      <c r="K4653" s="42">
        <f t="shared" si="72"/>
        <v>1900</v>
      </c>
    </row>
    <row r="4654" spans="1:11" ht="18" customHeight="1" x14ac:dyDescent="0.25">
      <c r="A4654" s="40"/>
      <c r="B4654" s="40"/>
      <c r="C4654" s="40"/>
      <c r="D4654" s="40"/>
      <c r="E4654" s="41"/>
      <c r="F4654" s="41"/>
      <c r="G4654" s="40"/>
      <c r="H4654" s="40"/>
      <c r="I4654" s="40"/>
      <c r="J4654" s="40"/>
      <c r="K4654" s="40">
        <f t="shared" si="72"/>
        <v>1900</v>
      </c>
    </row>
    <row r="4655" spans="1:11" ht="18" customHeight="1" x14ac:dyDescent="0.25">
      <c r="A4655" s="42"/>
      <c r="B4655" s="42"/>
      <c r="C4655" s="42"/>
      <c r="D4655" s="42"/>
      <c r="E4655" s="43"/>
      <c r="F4655" s="43"/>
      <c r="G4655" s="42"/>
      <c r="H4655" s="42"/>
      <c r="I4655" s="42"/>
      <c r="J4655" s="42"/>
      <c r="K4655" s="42">
        <f t="shared" si="72"/>
        <v>1900</v>
      </c>
    </row>
    <row r="4656" spans="1:11" ht="18" customHeight="1" x14ac:dyDescent="0.25">
      <c r="A4656" s="40"/>
      <c r="B4656" s="40"/>
      <c r="C4656" s="40"/>
      <c r="D4656" s="40"/>
      <c r="E4656" s="41"/>
      <c r="F4656" s="41"/>
      <c r="G4656" s="40"/>
      <c r="H4656" s="40"/>
      <c r="I4656" s="40"/>
      <c r="J4656" s="40"/>
      <c r="K4656" s="40">
        <f t="shared" si="72"/>
        <v>1900</v>
      </c>
    </row>
    <row r="4657" spans="1:11" ht="18" customHeight="1" x14ac:dyDescent="0.25">
      <c r="A4657" s="42"/>
      <c r="B4657" s="42"/>
      <c r="C4657" s="42"/>
      <c r="D4657" s="42"/>
      <c r="E4657" s="43"/>
      <c r="F4657" s="43"/>
      <c r="G4657" s="42"/>
      <c r="H4657" s="42"/>
      <c r="I4657" s="42"/>
      <c r="J4657" s="42"/>
      <c r="K4657" s="42">
        <f t="shared" si="72"/>
        <v>1900</v>
      </c>
    </row>
    <row r="4658" spans="1:11" ht="18" customHeight="1" x14ac:dyDescent="0.25">
      <c r="A4658" s="40"/>
      <c r="B4658" s="40"/>
      <c r="C4658" s="40"/>
      <c r="D4658" s="40"/>
      <c r="E4658" s="41"/>
      <c r="F4658" s="41"/>
      <c r="G4658" s="40"/>
      <c r="H4658" s="40"/>
      <c r="I4658" s="40"/>
      <c r="J4658" s="40"/>
      <c r="K4658" s="40">
        <f t="shared" si="72"/>
        <v>1900</v>
      </c>
    </row>
    <row r="4659" spans="1:11" ht="18" customHeight="1" x14ac:dyDescent="0.25">
      <c r="A4659" s="42"/>
      <c r="B4659" s="42"/>
      <c r="C4659" s="42"/>
      <c r="D4659" s="42"/>
      <c r="E4659" s="43"/>
      <c r="F4659" s="43"/>
      <c r="G4659" s="42"/>
      <c r="H4659" s="42"/>
      <c r="I4659" s="42"/>
      <c r="J4659" s="42"/>
      <c r="K4659" s="42">
        <f t="shared" si="72"/>
        <v>1900</v>
      </c>
    </row>
    <row r="4660" spans="1:11" ht="18" customHeight="1" x14ac:dyDescent="0.25">
      <c r="A4660" s="40"/>
      <c r="B4660" s="40"/>
      <c r="C4660" s="40"/>
      <c r="D4660" s="40"/>
      <c r="E4660" s="41"/>
      <c r="F4660" s="41"/>
      <c r="G4660" s="40"/>
      <c r="H4660" s="40"/>
      <c r="I4660" s="40"/>
      <c r="J4660" s="40"/>
      <c r="K4660" s="40">
        <f t="shared" si="72"/>
        <v>1900</v>
      </c>
    </row>
    <row r="4661" spans="1:11" ht="18" customHeight="1" x14ac:dyDescent="0.25">
      <c r="A4661" s="42"/>
      <c r="B4661" s="42"/>
      <c r="C4661" s="42"/>
      <c r="D4661" s="42"/>
      <c r="E4661" s="43"/>
      <c r="F4661" s="43"/>
      <c r="G4661" s="42"/>
      <c r="H4661" s="42"/>
      <c r="I4661" s="42"/>
      <c r="J4661" s="42"/>
      <c r="K4661" s="42">
        <f t="shared" si="72"/>
        <v>1900</v>
      </c>
    </row>
    <row r="4662" spans="1:11" ht="18" customHeight="1" x14ac:dyDescent="0.25">
      <c r="A4662" s="40"/>
      <c r="B4662" s="40"/>
      <c r="C4662" s="40"/>
      <c r="D4662" s="40"/>
      <c r="E4662" s="41"/>
      <c r="F4662" s="41"/>
      <c r="G4662" s="40"/>
      <c r="H4662" s="40"/>
      <c r="I4662" s="40"/>
      <c r="J4662" s="40"/>
      <c r="K4662" s="40">
        <f t="shared" si="72"/>
        <v>1900</v>
      </c>
    </row>
    <row r="4663" spans="1:11" ht="18" customHeight="1" x14ac:dyDescent="0.25">
      <c r="A4663" s="42"/>
      <c r="B4663" s="42"/>
      <c r="C4663" s="42"/>
      <c r="D4663" s="42"/>
      <c r="E4663" s="43"/>
      <c r="F4663" s="43"/>
      <c r="G4663" s="42"/>
      <c r="H4663" s="42"/>
      <c r="I4663" s="42"/>
      <c r="J4663" s="42"/>
      <c r="K4663" s="42">
        <f t="shared" si="72"/>
        <v>1900</v>
      </c>
    </row>
    <row r="4664" spans="1:11" ht="18" customHeight="1" x14ac:dyDescent="0.25">
      <c r="A4664" s="40"/>
      <c r="B4664" s="40"/>
      <c r="C4664" s="40"/>
      <c r="D4664" s="40"/>
      <c r="E4664" s="41"/>
      <c r="F4664" s="41"/>
      <c r="G4664" s="40"/>
      <c r="H4664" s="40"/>
      <c r="I4664" s="40"/>
      <c r="J4664" s="40"/>
      <c r="K4664" s="40">
        <f t="shared" si="72"/>
        <v>1900</v>
      </c>
    </row>
    <row r="4665" spans="1:11" ht="18" customHeight="1" x14ac:dyDescent="0.25">
      <c r="A4665" s="42"/>
      <c r="B4665" s="42"/>
      <c r="C4665" s="42"/>
      <c r="D4665" s="42"/>
      <c r="E4665" s="43"/>
      <c r="F4665" s="43"/>
      <c r="G4665" s="42"/>
      <c r="H4665" s="42"/>
      <c r="I4665" s="42"/>
      <c r="J4665" s="42"/>
      <c r="K4665" s="42">
        <f t="shared" si="72"/>
        <v>1900</v>
      </c>
    </row>
    <row r="4666" spans="1:11" ht="18" customHeight="1" x14ac:dyDescent="0.25">
      <c r="A4666" s="40"/>
      <c r="B4666" s="40"/>
      <c r="C4666" s="40"/>
      <c r="D4666" s="40"/>
      <c r="E4666" s="41"/>
      <c r="F4666" s="41"/>
      <c r="G4666" s="40"/>
      <c r="H4666" s="40"/>
      <c r="I4666" s="40"/>
      <c r="J4666" s="40"/>
      <c r="K4666" s="40">
        <f t="shared" si="72"/>
        <v>1900</v>
      </c>
    </row>
    <row r="4667" spans="1:11" ht="18" customHeight="1" x14ac:dyDescent="0.25">
      <c r="A4667" s="42"/>
      <c r="B4667" s="42"/>
      <c r="C4667" s="42"/>
      <c r="D4667" s="42"/>
      <c r="E4667" s="43"/>
      <c r="F4667" s="43"/>
      <c r="G4667" s="42"/>
      <c r="H4667" s="42"/>
      <c r="I4667" s="42"/>
      <c r="J4667" s="42"/>
      <c r="K4667" s="42">
        <f t="shared" si="72"/>
        <v>1900</v>
      </c>
    </row>
    <row r="4668" spans="1:11" ht="18" customHeight="1" x14ac:dyDescent="0.25">
      <c r="A4668" s="40"/>
      <c r="B4668" s="40"/>
      <c r="C4668" s="40"/>
      <c r="D4668" s="40"/>
      <c r="E4668" s="41"/>
      <c r="F4668" s="41"/>
      <c r="G4668" s="40"/>
      <c r="H4668" s="40"/>
      <c r="I4668" s="40"/>
      <c r="J4668" s="40"/>
      <c r="K4668" s="40">
        <f t="shared" si="72"/>
        <v>1900</v>
      </c>
    </row>
    <row r="4669" spans="1:11" ht="18" customHeight="1" x14ac:dyDescent="0.25">
      <c r="A4669" s="42"/>
      <c r="B4669" s="42"/>
      <c r="C4669" s="42"/>
      <c r="D4669" s="42"/>
      <c r="E4669" s="43"/>
      <c r="F4669" s="43"/>
      <c r="G4669" s="42"/>
      <c r="H4669" s="42"/>
      <c r="I4669" s="42"/>
      <c r="J4669" s="42"/>
      <c r="K4669" s="42">
        <f t="shared" si="72"/>
        <v>1900</v>
      </c>
    </row>
    <row r="4670" spans="1:11" ht="18" customHeight="1" x14ac:dyDescent="0.25">
      <c r="A4670" s="40"/>
      <c r="B4670" s="40"/>
      <c r="C4670" s="40"/>
      <c r="D4670" s="40"/>
      <c r="E4670" s="41"/>
      <c r="F4670" s="41"/>
      <c r="G4670" s="40"/>
      <c r="H4670" s="40"/>
      <c r="I4670" s="40"/>
      <c r="J4670" s="40"/>
      <c r="K4670" s="40">
        <f t="shared" si="72"/>
        <v>1900</v>
      </c>
    </row>
    <row r="4671" spans="1:11" ht="18" customHeight="1" x14ac:dyDescent="0.25">
      <c r="A4671" s="42"/>
      <c r="B4671" s="42"/>
      <c r="C4671" s="42"/>
      <c r="D4671" s="42"/>
      <c r="E4671" s="43"/>
      <c r="F4671" s="43"/>
      <c r="G4671" s="42"/>
      <c r="H4671" s="42"/>
      <c r="I4671" s="42"/>
      <c r="J4671" s="42"/>
      <c r="K4671" s="42">
        <f t="shared" si="72"/>
        <v>1900</v>
      </c>
    </row>
    <row r="4672" spans="1:11" ht="18" customHeight="1" x14ac:dyDescent="0.25">
      <c r="A4672" s="40"/>
      <c r="B4672" s="40"/>
      <c r="C4672" s="40"/>
      <c r="D4672" s="40"/>
      <c r="E4672" s="41"/>
      <c r="F4672" s="41"/>
      <c r="G4672" s="40"/>
      <c r="H4672" s="40"/>
      <c r="I4672" s="40"/>
      <c r="J4672" s="40"/>
      <c r="K4672" s="40">
        <f t="shared" si="72"/>
        <v>1900</v>
      </c>
    </row>
    <row r="4673" spans="1:11" ht="18" customHeight="1" x14ac:dyDescent="0.25">
      <c r="A4673" s="42"/>
      <c r="B4673" s="42"/>
      <c r="C4673" s="42"/>
      <c r="D4673" s="42"/>
      <c r="E4673" s="43"/>
      <c r="F4673" s="43"/>
      <c r="G4673" s="42"/>
      <c r="H4673" s="42"/>
      <c r="I4673" s="42"/>
      <c r="J4673" s="42"/>
      <c r="K4673" s="42">
        <f t="shared" si="72"/>
        <v>1900</v>
      </c>
    </row>
    <row r="4674" spans="1:11" ht="18" customHeight="1" x14ac:dyDescent="0.25">
      <c r="A4674" s="40"/>
      <c r="B4674" s="40"/>
      <c r="C4674" s="40"/>
      <c r="D4674" s="40"/>
      <c r="E4674" s="41"/>
      <c r="F4674" s="41"/>
      <c r="G4674" s="40"/>
      <c r="H4674" s="40"/>
      <c r="I4674" s="40"/>
      <c r="J4674" s="40"/>
      <c r="K4674" s="40">
        <f t="shared" si="72"/>
        <v>1900</v>
      </c>
    </row>
    <row r="4675" spans="1:11" ht="18" customHeight="1" x14ac:dyDescent="0.25">
      <c r="A4675" s="42"/>
      <c r="B4675" s="42"/>
      <c r="C4675" s="42"/>
      <c r="D4675" s="42"/>
      <c r="E4675" s="43"/>
      <c r="F4675" s="43"/>
      <c r="G4675" s="42"/>
      <c r="H4675" s="42"/>
      <c r="I4675" s="42"/>
      <c r="J4675" s="42"/>
      <c r="K4675" s="42">
        <f t="shared" si="72"/>
        <v>1900</v>
      </c>
    </row>
    <row r="4676" spans="1:11" ht="18" customHeight="1" x14ac:dyDescent="0.25">
      <c r="A4676" s="40"/>
      <c r="B4676" s="40"/>
      <c r="C4676" s="40"/>
      <c r="D4676" s="40"/>
      <c r="E4676" s="41"/>
      <c r="F4676" s="41"/>
      <c r="G4676" s="40"/>
      <c r="H4676" s="40"/>
      <c r="I4676" s="40"/>
      <c r="J4676" s="40"/>
      <c r="K4676" s="40">
        <f t="shared" ref="K4676:K4739" si="73">IFERROR(YEAR(D4676),"")</f>
        <v>1900</v>
      </c>
    </row>
    <row r="4677" spans="1:11" ht="18" customHeight="1" x14ac:dyDescent="0.25">
      <c r="A4677" s="42"/>
      <c r="B4677" s="42"/>
      <c r="C4677" s="42"/>
      <c r="D4677" s="42"/>
      <c r="E4677" s="43"/>
      <c r="F4677" s="43"/>
      <c r="G4677" s="42"/>
      <c r="H4677" s="42"/>
      <c r="I4677" s="42"/>
      <c r="J4677" s="42"/>
      <c r="K4677" s="42">
        <f t="shared" si="73"/>
        <v>1900</v>
      </c>
    </row>
    <row r="4678" spans="1:11" ht="18" customHeight="1" x14ac:dyDescent="0.25">
      <c r="A4678" s="40"/>
      <c r="B4678" s="40"/>
      <c r="C4678" s="40"/>
      <c r="D4678" s="40"/>
      <c r="E4678" s="41"/>
      <c r="F4678" s="41"/>
      <c r="G4678" s="40"/>
      <c r="H4678" s="40"/>
      <c r="I4678" s="40"/>
      <c r="J4678" s="40"/>
      <c r="K4678" s="40">
        <f t="shared" si="73"/>
        <v>1900</v>
      </c>
    </row>
    <row r="4679" spans="1:11" ht="18" customHeight="1" x14ac:dyDescent="0.25">
      <c r="A4679" s="42"/>
      <c r="B4679" s="42"/>
      <c r="C4679" s="42"/>
      <c r="D4679" s="42"/>
      <c r="E4679" s="43"/>
      <c r="F4679" s="43"/>
      <c r="G4679" s="42"/>
      <c r="H4679" s="42"/>
      <c r="I4679" s="42"/>
      <c r="J4679" s="42"/>
      <c r="K4679" s="42">
        <f t="shared" si="73"/>
        <v>1900</v>
      </c>
    </row>
    <row r="4680" spans="1:11" ht="18" customHeight="1" x14ac:dyDescent="0.25">
      <c r="A4680" s="40"/>
      <c r="B4680" s="40"/>
      <c r="C4680" s="40"/>
      <c r="D4680" s="40"/>
      <c r="E4680" s="41"/>
      <c r="F4680" s="41"/>
      <c r="G4680" s="40"/>
      <c r="H4680" s="40"/>
      <c r="I4680" s="40"/>
      <c r="J4680" s="40"/>
      <c r="K4680" s="40">
        <f t="shared" si="73"/>
        <v>1900</v>
      </c>
    </row>
    <row r="4681" spans="1:11" ht="18" customHeight="1" x14ac:dyDescent="0.25">
      <c r="A4681" s="42"/>
      <c r="B4681" s="42"/>
      <c r="C4681" s="42"/>
      <c r="D4681" s="42"/>
      <c r="E4681" s="43"/>
      <c r="F4681" s="43"/>
      <c r="G4681" s="42"/>
      <c r="H4681" s="42"/>
      <c r="I4681" s="42"/>
      <c r="J4681" s="42"/>
      <c r="K4681" s="42">
        <f t="shared" si="73"/>
        <v>1900</v>
      </c>
    </row>
    <row r="4682" spans="1:11" ht="18" customHeight="1" x14ac:dyDescent="0.25">
      <c r="A4682" s="40"/>
      <c r="B4682" s="40"/>
      <c r="C4682" s="40"/>
      <c r="D4682" s="40"/>
      <c r="E4682" s="41"/>
      <c r="F4682" s="41"/>
      <c r="G4682" s="40"/>
      <c r="H4682" s="40"/>
      <c r="I4682" s="40"/>
      <c r="J4682" s="40"/>
      <c r="K4682" s="40">
        <f t="shared" si="73"/>
        <v>1900</v>
      </c>
    </row>
    <row r="4683" spans="1:11" ht="18" customHeight="1" x14ac:dyDescent="0.25">
      <c r="A4683" s="42"/>
      <c r="B4683" s="42"/>
      <c r="C4683" s="42"/>
      <c r="D4683" s="42"/>
      <c r="E4683" s="43"/>
      <c r="F4683" s="43"/>
      <c r="G4683" s="42"/>
      <c r="H4683" s="42"/>
      <c r="I4683" s="42"/>
      <c r="J4683" s="42"/>
      <c r="K4683" s="42">
        <f t="shared" si="73"/>
        <v>1900</v>
      </c>
    </row>
    <row r="4684" spans="1:11" ht="18" customHeight="1" x14ac:dyDescent="0.25">
      <c r="A4684" s="40"/>
      <c r="B4684" s="40"/>
      <c r="C4684" s="40"/>
      <c r="D4684" s="40"/>
      <c r="E4684" s="41"/>
      <c r="F4684" s="41"/>
      <c r="G4684" s="40"/>
      <c r="H4684" s="40"/>
      <c r="I4684" s="40"/>
      <c r="J4684" s="40"/>
      <c r="K4684" s="40">
        <f t="shared" si="73"/>
        <v>1900</v>
      </c>
    </row>
    <row r="4685" spans="1:11" ht="18" customHeight="1" x14ac:dyDescent="0.25">
      <c r="A4685" s="42"/>
      <c r="B4685" s="42"/>
      <c r="C4685" s="42"/>
      <c r="D4685" s="42"/>
      <c r="E4685" s="43"/>
      <c r="F4685" s="43"/>
      <c r="G4685" s="42"/>
      <c r="H4685" s="42"/>
      <c r="I4685" s="42"/>
      <c r="J4685" s="42"/>
      <c r="K4685" s="42">
        <f t="shared" si="73"/>
        <v>1900</v>
      </c>
    </row>
    <row r="4686" spans="1:11" ht="18" customHeight="1" x14ac:dyDescent="0.25">
      <c r="A4686" s="40"/>
      <c r="B4686" s="40"/>
      <c r="C4686" s="40"/>
      <c r="D4686" s="40"/>
      <c r="E4686" s="41"/>
      <c r="F4686" s="41"/>
      <c r="G4686" s="40"/>
      <c r="H4686" s="40"/>
      <c r="I4686" s="40"/>
      <c r="J4686" s="40"/>
      <c r="K4686" s="40">
        <f t="shared" si="73"/>
        <v>1900</v>
      </c>
    </row>
    <row r="4687" spans="1:11" ht="18" customHeight="1" x14ac:dyDescent="0.25">
      <c r="A4687" s="42"/>
      <c r="B4687" s="42"/>
      <c r="C4687" s="42"/>
      <c r="D4687" s="42"/>
      <c r="E4687" s="43"/>
      <c r="F4687" s="43"/>
      <c r="G4687" s="42"/>
      <c r="H4687" s="42"/>
      <c r="I4687" s="42"/>
      <c r="J4687" s="42"/>
      <c r="K4687" s="42">
        <f t="shared" si="73"/>
        <v>1900</v>
      </c>
    </row>
    <row r="4688" spans="1:11" ht="18" customHeight="1" x14ac:dyDescent="0.25">
      <c r="A4688" s="40"/>
      <c r="B4688" s="40"/>
      <c r="C4688" s="40"/>
      <c r="D4688" s="40"/>
      <c r="E4688" s="41"/>
      <c r="F4688" s="41"/>
      <c r="G4688" s="40"/>
      <c r="H4688" s="40"/>
      <c r="I4688" s="40"/>
      <c r="J4688" s="40"/>
      <c r="K4688" s="40">
        <f t="shared" si="73"/>
        <v>1900</v>
      </c>
    </row>
    <row r="4689" spans="1:11" ht="18" customHeight="1" x14ac:dyDescent="0.25">
      <c r="A4689" s="42"/>
      <c r="B4689" s="42"/>
      <c r="C4689" s="42"/>
      <c r="D4689" s="42"/>
      <c r="E4689" s="43"/>
      <c r="F4689" s="43"/>
      <c r="G4689" s="42"/>
      <c r="H4689" s="42"/>
      <c r="I4689" s="42"/>
      <c r="J4689" s="42"/>
      <c r="K4689" s="42">
        <f t="shared" si="73"/>
        <v>1900</v>
      </c>
    </row>
    <row r="4690" spans="1:11" ht="18" customHeight="1" x14ac:dyDescent="0.25">
      <c r="A4690" s="40"/>
      <c r="B4690" s="40"/>
      <c r="C4690" s="40"/>
      <c r="D4690" s="40"/>
      <c r="E4690" s="41"/>
      <c r="F4690" s="41"/>
      <c r="G4690" s="40"/>
      <c r="H4690" s="40"/>
      <c r="I4690" s="40"/>
      <c r="J4690" s="40"/>
      <c r="K4690" s="40">
        <f t="shared" si="73"/>
        <v>1900</v>
      </c>
    </row>
    <row r="4691" spans="1:11" ht="18" customHeight="1" x14ac:dyDescent="0.25">
      <c r="A4691" s="42"/>
      <c r="B4691" s="42"/>
      <c r="C4691" s="42"/>
      <c r="D4691" s="42"/>
      <c r="E4691" s="43"/>
      <c r="F4691" s="43"/>
      <c r="G4691" s="42"/>
      <c r="H4691" s="42"/>
      <c r="I4691" s="42"/>
      <c r="J4691" s="42"/>
      <c r="K4691" s="42">
        <f t="shared" si="73"/>
        <v>1900</v>
      </c>
    </row>
    <row r="4692" spans="1:11" ht="18" customHeight="1" x14ac:dyDescent="0.25">
      <c r="A4692" s="40"/>
      <c r="B4692" s="40"/>
      <c r="C4692" s="40"/>
      <c r="D4692" s="40"/>
      <c r="E4692" s="41"/>
      <c r="F4692" s="41"/>
      <c r="G4692" s="40"/>
      <c r="H4692" s="40"/>
      <c r="I4692" s="40"/>
      <c r="J4692" s="40"/>
      <c r="K4692" s="40">
        <f t="shared" si="73"/>
        <v>1900</v>
      </c>
    </row>
    <row r="4693" spans="1:11" ht="18" customHeight="1" x14ac:dyDescent="0.25">
      <c r="A4693" s="42"/>
      <c r="B4693" s="42"/>
      <c r="C4693" s="42"/>
      <c r="D4693" s="42"/>
      <c r="E4693" s="43"/>
      <c r="F4693" s="43"/>
      <c r="G4693" s="42"/>
      <c r="H4693" s="42"/>
      <c r="I4693" s="42"/>
      <c r="J4693" s="42"/>
      <c r="K4693" s="42">
        <f t="shared" si="73"/>
        <v>1900</v>
      </c>
    </row>
    <row r="4694" spans="1:11" ht="18" customHeight="1" x14ac:dyDescent="0.25">
      <c r="A4694" s="40"/>
      <c r="B4694" s="40"/>
      <c r="C4694" s="40"/>
      <c r="D4694" s="40"/>
      <c r="E4694" s="41"/>
      <c r="F4694" s="41"/>
      <c r="G4694" s="40"/>
      <c r="H4694" s="40"/>
      <c r="I4694" s="40"/>
      <c r="J4694" s="40"/>
      <c r="K4694" s="40">
        <f t="shared" si="73"/>
        <v>1900</v>
      </c>
    </row>
    <row r="4695" spans="1:11" ht="18" customHeight="1" x14ac:dyDescent="0.25">
      <c r="A4695" s="42"/>
      <c r="B4695" s="42"/>
      <c r="C4695" s="42"/>
      <c r="D4695" s="42"/>
      <c r="E4695" s="43"/>
      <c r="F4695" s="43"/>
      <c r="G4695" s="42"/>
      <c r="H4695" s="42"/>
      <c r="I4695" s="42"/>
      <c r="J4695" s="42"/>
      <c r="K4695" s="42">
        <f t="shared" si="73"/>
        <v>1900</v>
      </c>
    </row>
    <row r="4696" spans="1:11" ht="18" customHeight="1" x14ac:dyDescent="0.25">
      <c r="A4696" s="40"/>
      <c r="B4696" s="40"/>
      <c r="C4696" s="40"/>
      <c r="D4696" s="40"/>
      <c r="E4696" s="41"/>
      <c r="F4696" s="41"/>
      <c r="G4696" s="40"/>
      <c r="H4696" s="40"/>
      <c r="I4696" s="40"/>
      <c r="J4696" s="40"/>
      <c r="K4696" s="40">
        <f t="shared" si="73"/>
        <v>1900</v>
      </c>
    </row>
    <row r="4697" spans="1:11" ht="18" customHeight="1" x14ac:dyDescent="0.25">
      <c r="A4697" s="42"/>
      <c r="B4697" s="42"/>
      <c r="C4697" s="42"/>
      <c r="D4697" s="42"/>
      <c r="E4697" s="43"/>
      <c r="F4697" s="43"/>
      <c r="G4697" s="42"/>
      <c r="H4697" s="42"/>
      <c r="I4697" s="42"/>
      <c r="J4697" s="42"/>
      <c r="K4697" s="42">
        <f t="shared" si="73"/>
        <v>1900</v>
      </c>
    </row>
    <row r="4698" spans="1:11" ht="18" customHeight="1" x14ac:dyDescent="0.25">
      <c r="A4698" s="40"/>
      <c r="B4698" s="40"/>
      <c r="C4698" s="40"/>
      <c r="D4698" s="40"/>
      <c r="E4698" s="41"/>
      <c r="F4698" s="41"/>
      <c r="G4698" s="40"/>
      <c r="H4698" s="40"/>
      <c r="I4698" s="40"/>
      <c r="J4698" s="40"/>
      <c r="K4698" s="40">
        <f t="shared" si="73"/>
        <v>1900</v>
      </c>
    </row>
    <row r="4699" spans="1:11" ht="18" customHeight="1" x14ac:dyDescent="0.25">
      <c r="A4699" s="42"/>
      <c r="B4699" s="42"/>
      <c r="C4699" s="42"/>
      <c r="D4699" s="42"/>
      <c r="E4699" s="43"/>
      <c r="F4699" s="43"/>
      <c r="G4699" s="42"/>
      <c r="H4699" s="42"/>
      <c r="I4699" s="42"/>
      <c r="J4699" s="42"/>
      <c r="K4699" s="42">
        <f t="shared" si="73"/>
        <v>1900</v>
      </c>
    </row>
    <row r="4700" spans="1:11" ht="18" customHeight="1" x14ac:dyDescent="0.25">
      <c r="A4700" s="40"/>
      <c r="B4700" s="40"/>
      <c r="C4700" s="40"/>
      <c r="D4700" s="40"/>
      <c r="E4700" s="41"/>
      <c r="F4700" s="41"/>
      <c r="G4700" s="40"/>
      <c r="H4700" s="40"/>
      <c r="I4700" s="40"/>
      <c r="J4700" s="40"/>
      <c r="K4700" s="40">
        <f t="shared" si="73"/>
        <v>1900</v>
      </c>
    </row>
    <row r="4701" spans="1:11" ht="18" customHeight="1" x14ac:dyDescent="0.25">
      <c r="A4701" s="42"/>
      <c r="B4701" s="42"/>
      <c r="C4701" s="42"/>
      <c r="D4701" s="42"/>
      <c r="E4701" s="43"/>
      <c r="F4701" s="43"/>
      <c r="G4701" s="42"/>
      <c r="H4701" s="42"/>
      <c r="I4701" s="42"/>
      <c r="J4701" s="42"/>
      <c r="K4701" s="42">
        <f t="shared" si="73"/>
        <v>1900</v>
      </c>
    </row>
    <row r="4702" spans="1:11" ht="18" customHeight="1" x14ac:dyDescent="0.25">
      <c r="A4702" s="40"/>
      <c r="B4702" s="40"/>
      <c r="C4702" s="40"/>
      <c r="D4702" s="40"/>
      <c r="E4702" s="41"/>
      <c r="F4702" s="41"/>
      <c r="G4702" s="40"/>
      <c r="H4702" s="40"/>
      <c r="I4702" s="40"/>
      <c r="J4702" s="40"/>
      <c r="K4702" s="40">
        <f t="shared" si="73"/>
        <v>1900</v>
      </c>
    </row>
    <row r="4703" spans="1:11" ht="18" customHeight="1" x14ac:dyDescent="0.25">
      <c r="A4703" s="42"/>
      <c r="B4703" s="42"/>
      <c r="C4703" s="42"/>
      <c r="D4703" s="42"/>
      <c r="E4703" s="43"/>
      <c r="F4703" s="43"/>
      <c r="G4703" s="42"/>
      <c r="H4703" s="42"/>
      <c r="I4703" s="42"/>
      <c r="J4703" s="42"/>
      <c r="K4703" s="42">
        <f t="shared" si="73"/>
        <v>1900</v>
      </c>
    </row>
    <row r="4704" spans="1:11" ht="18" customHeight="1" x14ac:dyDescent="0.25">
      <c r="A4704" s="40"/>
      <c r="B4704" s="40"/>
      <c r="C4704" s="40"/>
      <c r="D4704" s="40"/>
      <c r="E4704" s="41"/>
      <c r="F4704" s="41"/>
      <c r="G4704" s="40"/>
      <c r="H4704" s="40"/>
      <c r="I4704" s="40"/>
      <c r="J4704" s="40"/>
      <c r="K4704" s="40">
        <f t="shared" si="73"/>
        <v>1900</v>
      </c>
    </row>
    <row r="4705" spans="1:11" ht="18" customHeight="1" x14ac:dyDescent="0.25">
      <c r="A4705" s="42"/>
      <c r="B4705" s="42"/>
      <c r="C4705" s="42"/>
      <c r="D4705" s="42"/>
      <c r="E4705" s="43"/>
      <c r="F4705" s="43"/>
      <c r="G4705" s="42"/>
      <c r="H4705" s="42"/>
      <c r="I4705" s="42"/>
      <c r="J4705" s="42"/>
      <c r="K4705" s="42">
        <f t="shared" si="73"/>
        <v>1900</v>
      </c>
    </row>
    <row r="4706" spans="1:11" ht="18" customHeight="1" x14ac:dyDescent="0.25">
      <c r="A4706" s="40"/>
      <c r="B4706" s="40"/>
      <c r="C4706" s="40"/>
      <c r="D4706" s="40"/>
      <c r="E4706" s="41"/>
      <c r="F4706" s="41"/>
      <c r="G4706" s="40"/>
      <c r="H4706" s="40"/>
      <c r="I4706" s="40"/>
      <c r="J4706" s="40"/>
      <c r="K4706" s="40">
        <f t="shared" si="73"/>
        <v>1900</v>
      </c>
    </row>
    <row r="4707" spans="1:11" ht="18" customHeight="1" x14ac:dyDescent="0.25">
      <c r="A4707" s="42"/>
      <c r="B4707" s="42"/>
      <c r="C4707" s="42"/>
      <c r="D4707" s="42"/>
      <c r="E4707" s="43"/>
      <c r="F4707" s="43"/>
      <c r="G4707" s="42"/>
      <c r="H4707" s="42"/>
      <c r="I4707" s="42"/>
      <c r="J4707" s="42"/>
      <c r="K4707" s="42">
        <f t="shared" si="73"/>
        <v>1900</v>
      </c>
    </row>
    <row r="4708" spans="1:11" ht="18" customHeight="1" x14ac:dyDescent="0.25">
      <c r="A4708" s="40"/>
      <c r="B4708" s="40"/>
      <c r="C4708" s="40"/>
      <c r="D4708" s="40"/>
      <c r="E4708" s="41"/>
      <c r="F4708" s="41"/>
      <c r="G4708" s="40"/>
      <c r="H4708" s="40"/>
      <c r="I4708" s="40"/>
      <c r="J4708" s="40"/>
      <c r="K4708" s="40">
        <f t="shared" si="73"/>
        <v>1900</v>
      </c>
    </row>
    <row r="4709" spans="1:11" ht="18" customHeight="1" x14ac:dyDescent="0.25">
      <c r="A4709" s="42"/>
      <c r="B4709" s="42"/>
      <c r="C4709" s="42"/>
      <c r="D4709" s="42"/>
      <c r="E4709" s="43"/>
      <c r="F4709" s="43"/>
      <c r="G4709" s="42"/>
      <c r="H4709" s="42"/>
      <c r="I4709" s="42"/>
      <c r="J4709" s="42"/>
      <c r="K4709" s="42">
        <f t="shared" si="73"/>
        <v>1900</v>
      </c>
    </row>
    <row r="4710" spans="1:11" ht="18" customHeight="1" x14ac:dyDescent="0.25">
      <c r="A4710" s="40"/>
      <c r="B4710" s="40"/>
      <c r="C4710" s="40"/>
      <c r="D4710" s="40"/>
      <c r="E4710" s="41"/>
      <c r="F4710" s="41"/>
      <c r="G4710" s="40"/>
      <c r="H4710" s="40"/>
      <c r="I4710" s="40"/>
      <c r="J4710" s="40"/>
      <c r="K4710" s="40">
        <f t="shared" si="73"/>
        <v>1900</v>
      </c>
    </row>
    <row r="4711" spans="1:11" ht="18" customHeight="1" x14ac:dyDescent="0.25">
      <c r="A4711" s="42"/>
      <c r="B4711" s="42"/>
      <c r="C4711" s="42"/>
      <c r="D4711" s="42"/>
      <c r="E4711" s="43"/>
      <c r="F4711" s="43"/>
      <c r="G4711" s="42"/>
      <c r="H4711" s="42"/>
      <c r="I4711" s="42"/>
      <c r="J4711" s="42"/>
      <c r="K4711" s="42">
        <f t="shared" si="73"/>
        <v>1900</v>
      </c>
    </row>
    <row r="4712" spans="1:11" ht="18" customHeight="1" x14ac:dyDescent="0.25">
      <c r="A4712" s="40"/>
      <c r="B4712" s="40"/>
      <c r="C4712" s="40"/>
      <c r="D4712" s="40"/>
      <c r="E4712" s="41"/>
      <c r="F4712" s="41"/>
      <c r="G4712" s="40"/>
      <c r="H4712" s="40"/>
      <c r="I4712" s="40"/>
      <c r="J4712" s="40"/>
      <c r="K4712" s="40">
        <f t="shared" si="73"/>
        <v>1900</v>
      </c>
    </row>
    <row r="4713" spans="1:11" ht="18" customHeight="1" x14ac:dyDescent="0.25">
      <c r="A4713" s="42"/>
      <c r="B4713" s="42"/>
      <c r="C4713" s="42"/>
      <c r="D4713" s="42"/>
      <c r="E4713" s="43"/>
      <c r="F4713" s="43"/>
      <c r="G4713" s="42"/>
      <c r="H4713" s="42"/>
      <c r="I4713" s="42"/>
      <c r="J4713" s="42"/>
      <c r="K4713" s="42">
        <f t="shared" si="73"/>
        <v>1900</v>
      </c>
    </row>
    <row r="4714" spans="1:11" ht="18" customHeight="1" x14ac:dyDescent="0.25">
      <c r="A4714" s="40"/>
      <c r="B4714" s="40"/>
      <c r="C4714" s="40"/>
      <c r="D4714" s="40"/>
      <c r="E4714" s="41"/>
      <c r="F4714" s="41"/>
      <c r="G4714" s="40"/>
      <c r="H4714" s="40"/>
      <c r="I4714" s="40"/>
      <c r="J4714" s="40"/>
      <c r="K4714" s="40">
        <f t="shared" si="73"/>
        <v>1900</v>
      </c>
    </row>
    <row r="4715" spans="1:11" ht="18" customHeight="1" x14ac:dyDescent="0.25">
      <c r="A4715" s="42"/>
      <c r="B4715" s="42"/>
      <c r="C4715" s="42"/>
      <c r="D4715" s="42"/>
      <c r="E4715" s="43"/>
      <c r="F4715" s="43"/>
      <c r="G4715" s="42"/>
      <c r="H4715" s="42"/>
      <c r="I4715" s="42"/>
      <c r="J4715" s="42"/>
      <c r="K4715" s="42">
        <f t="shared" si="73"/>
        <v>1900</v>
      </c>
    </row>
    <row r="4716" spans="1:11" ht="18" customHeight="1" x14ac:dyDescent="0.25">
      <c r="A4716" s="40"/>
      <c r="B4716" s="40"/>
      <c r="C4716" s="40"/>
      <c r="D4716" s="40"/>
      <c r="E4716" s="41"/>
      <c r="F4716" s="41"/>
      <c r="G4716" s="40"/>
      <c r="H4716" s="40"/>
      <c r="I4716" s="40"/>
      <c r="J4716" s="40"/>
      <c r="K4716" s="40">
        <f t="shared" si="73"/>
        <v>1900</v>
      </c>
    </row>
    <row r="4717" spans="1:11" ht="18" customHeight="1" x14ac:dyDescent="0.25">
      <c r="A4717" s="42"/>
      <c r="B4717" s="42"/>
      <c r="C4717" s="42"/>
      <c r="D4717" s="42"/>
      <c r="E4717" s="43"/>
      <c r="F4717" s="43"/>
      <c r="G4717" s="42"/>
      <c r="H4717" s="42"/>
      <c r="I4717" s="42"/>
      <c r="J4717" s="42"/>
      <c r="K4717" s="42">
        <f t="shared" si="73"/>
        <v>1900</v>
      </c>
    </row>
    <row r="4718" spans="1:11" ht="18" customHeight="1" x14ac:dyDescent="0.25">
      <c r="A4718" s="40"/>
      <c r="B4718" s="40"/>
      <c r="C4718" s="40"/>
      <c r="D4718" s="40"/>
      <c r="E4718" s="41"/>
      <c r="F4718" s="41"/>
      <c r="G4718" s="40"/>
      <c r="H4718" s="40"/>
      <c r="I4718" s="40"/>
      <c r="J4718" s="40"/>
      <c r="K4718" s="40">
        <f t="shared" si="73"/>
        <v>1900</v>
      </c>
    </row>
    <row r="4719" spans="1:11" ht="18" customHeight="1" x14ac:dyDescent="0.25">
      <c r="A4719" s="42"/>
      <c r="B4719" s="42"/>
      <c r="C4719" s="42"/>
      <c r="D4719" s="42"/>
      <c r="E4719" s="43"/>
      <c r="F4719" s="43"/>
      <c r="G4719" s="42"/>
      <c r="H4719" s="42"/>
      <c r="I4719" s="42"/>
      <c r="J4719" s="42"/>
      <c r="K4719" s="42">
        <f t="shared" si="73"/>
        <v>1900</v>
      </c>
    </row>
    <row r="4720" spans="1:11" ht="18" customHeight="1" x14ac:dyDescent="0.25">
      <c r="A4720" s="40"/>
      <c r="B4720" s="40"/>
      <c r="C4720" s="40"/>
      <c r="D4720" s="40"/>
      <c r="E4720" s="41"/>
      <c r="F4720" s="41"/>
      <c r="G4720" s="40"/>
      <c r="H4720" s="40"/>
      <c r="I4720" s="40"/>
      <c r="J4720" s="40"/>
      <c r="K4720" s="40">
        <f t="shared" si="73"/>
        <v>1900</v>
      </c>
    </row>
    <row r="4721" spans="1:11" ht="18" customHeight="1" x14ac:dyDescent="0.25">
      <c r="A4721" s="42"/>
      <c r="B4721" s="42"/>
      <c r="C4721" s="42"/>
      <c r="D4721" s="42"/>
      <c r="E4721" s="43"/>
      <c r="F4721" s="43"/>
      <c r="G4721" s="42"/>
      <c r="H4721" s="42"/>
      <c r="I4721" s="42"/>
      <c r="J4721" s="42"/>
      <c r="K4721" s="42">
        <f t="shared" si="73"/>
        <v>1900</v>
      </c>
    </row>
    <row r="4722" spans="1:11" ht="18" customHeight="1" x14ac:dyDescent="0.25">
      <c r="A4722" s="40"/>
      <c r="B4722" s="40"/>
      <c r="C4722" s="40"/>
      <c r="D4722" s="40"/>
      <c r="E4722" s="41"/>
      <c r="F4722" s="41"/>
      <c r="G4722" s="40"/>
      <c r="H4722" s="40"/>
      <c r="I4722" s="40"/>
      <c r="J4722" s="40"/>
      <c r="K4722" s="40">
        <f t="shared" si="73"/>
        <v>1900</v>
      </c>
    </row>
    <row r="4723" spans="1:11" ht="18" customHeight="1" x14ac:dyDescent="0.25">
      <c r="A4723" s="42"/>
      <c r="B4723" s="42"/>
      <c r="C4723" s="42"/>
      <c r="D4723" s="42"/>
      <c r="E4723" s="43"/>
      <c r="F4723" s="43"/>
      <c r="G4723" s="42"/>
      <c r="H4723" s="42"/>
      <c r="I4723" s="42"/>
      <c r="J4723" s="42"/>
      <c r="K4723" s="42">
        <f t="shared" si="73"/>
        <v>1900</v>
      </c>
    </row>
    <row r="4724" spans="1:11" ht="18" customHeight="1" x14ac:dyDescent="0.25">
      <c r="A4724" s="40"/>
      <c r="B4724" s="40"/>
      <c r="C4724" s="40"/>
      <c r="D4724" s="40"/>
      <c r="E4724" s="41"/>
      <c r="F4724" s="41"/>
      <c r="G4724" s="40"/>
      <c r="H4724" s="40"/>
      <c r="I4724" s="40"/>
      <c r="J4724" s="40"/>
      <c r="K4724" s="40">
        <f t="shared" si="73"/>
        <v>1900</v>
      </c>
    </row>
    <row r="4725" spans="1:11" ht="18" customHeight="1" x14ac:dyDescent="0.25">
      <c r="A4725" s="42"/>
      <c r="B4725" s="42"/>
      <c r="C4725" s="42"/>
      <c r="D4725" s="42"/>
      <c r="E4725" s="43"/>
      <c r="F4725" s="43"/>
      <c r="G4725" s="42"/>
      <c r="H4725" s="42"/>
      <c r="I4725" s="42"/>
      <c r="J4725" s="42"/>
      <c r="K4725" s="42">
        <f t="shared" si="73"/>
        <v>1900</v>
      </c>
    </row>
    <row r="4726" spans="1:11" ht="18" customHeight="1" x14ac:dyDescent="0.25">
      <c r="A4726" s="40"/>
      <c r="B4726" s="40"/>
      <c r="C4726" s="40"/>
      <c r="D4726" s="40"/>
      <c r="E4726" s="41"/>
      <c r="F4726" s="41"/>
      <c r="G4726" s="40"/>
      <c r="H4726" s="40"/>
      <c r="I4726" s="40"/>
      <c r="J4726" s="40"/>
      <c r="K4726" s="40">
        <f t="shared" si="73"/>
        <v>1900</v>
      </c>
    </row>
    <row r="4727" spans="1:11" ht="18" customHeight="1" x14ac:dyDescent="0.25">
      <c r="A4727" s="42"/>
      <c r="B4727" s="42"/>
      <c r="C4727" s="42"/>
      <c r="D4727" s="42"/>
      <c r="E4727" s="43"/>
      <c r="F4727" s="43"/>
      <c r="G4727" s="42"/>
      <c r="H4727" s="42"/>
      <c r="I4727" s="42"/>
      <c r="J4727" s="42"/>
      <c r="K4727" s="42">
        <f t="shared" si="73"/>
        <v>1900</v>
      </c>
    </row>
    <row r="4728" spans="1:11" ht="18" customHeight="1" x14ac:dyDescent="0.25">
      <c r="A4728" s="40"/>
      <c r="B4728" s="40"/>
      <c r="C4728" s="40"/>
      <c r="D4728" s="40"/>
      <c r="E4728" s="41"/>
      <c r="F4728" s="41"/>
      <c r="G4728" s="40"/>
      <c r="H4728" s="40"/>
      <c r="I4728" s="40"/>
      <c r="J4728" s="40"/>
      <c r="K4728" s="40">
        <f t="shared" si="73"/>
        <v>1900</v>
      </c>
    </row>
    <row r="4729" spans="1:11" ht="18" customHeight="1" x14ac:dyDescent="0.25">
      <c r="A4729" s="42"/>
      <c r="B4729" s="42"/>
      <c r="C4729" s="42"/>
      <c r="D4729" s="42"/>
      <c r="E4729" s="43"/>
      <c r="F4729" s="43"/>
      <c r="G4729" s="42"/>
      <c r="H4729" s="42"/>
      <c r="I4729" s="42"/>
      <c r="J4729" s="42"/>
      <c r="K4729" s="42">
        <f t="shared" si="73"/>
        <v>1900</v>
      </c>
    </row>
    <row r="4730" spans="1:11" ht="18" customHeight="1" x14ac:dyDescent="0.25">
      <c r="A4730" s="40"/>
      <c r="B4730" s="40"/>
      <c r="C4730" s="40"/>
      <c r="D4730" s="40"/>
      <c r="E4730" s="41"/>
      <c r="F4730" s="41"/>
      <c r="G4730" s="40"/>
      <c r="H4730" s="40"/>
      <c r="I4730" s="40"/>
      <c r="J4730" s="40"/>
      <c r="K4730" s="40">
        <f t="shared" si="73"/>
        <v>1900</v>
      </c>
    </row>
    <row r="4731" spans="1:11" ht="18" customHeight="1" x14ac:dyDescent="0.25">
      <c r="A4731" s="42"/>
      <c r="B4731" s="42"/>
      <c r="C4731" s="42"/>
      <c r="D4731" s="42"/>
      <c r="E4731" s="43"/>
      <c r="F4731" s="43"/>
      <c r="G4731" s="42"/>
      <c r="H4731" s="42"/>
      <c r="I4731" s="42"/>
      <c r="J4731" s="42"/>
      <c r="K4731" s="42">
        <f t="shared" si="73"/>
        <v>1900</v>
      </c>
    </row>
    <row r="4732" spans="1:11" ht="18" customHeight="1" x14ac:dyDescent="0.25">
      <c r="A4732" s="40"/>
      <c r="B4732" s="40"/>
      <c r="C4732" s="40"/>
      <c r="D4732" s="40"/>
      <c r="E4732" s="41"/>
      <c r="F4732" s="41"/>
      <c r="G4732" s="40"/>
      <c r="H4732" s="40"/>
      <c r="I4732" s="40"/>
      <c r="J4732" s="40"/>
      <c r="K4732" s="40">
        <f t="shared" si="73"/>
        <v>1900</v>
      </c>
    </row>
    <row r="4733" spans="1:11" ht="18" customHeight="1" x14ac:dyDescent="0.25">
      <c r="A4733" s="42"/>
      <c r="B4733" s="42"/>
      <c r="C4733" s="42"/>
      <c r="D4733" s="42"/>
      <c r="E4733" s="43"/>
      <c r="F4733" s="43"/>
      <c r="G4733" s="42"/>
      <c r="H4733" s="42"/>
      <c r="I4733" s="42"/>
      <c r="J4733" s="42"/>
      <c r="K4733" s="42">
        <f t="shared" si="73"/>
        <v>1900</v>
      </c>
    </row>
    <row r="4734" spans="1:11" ht="18" customHeight="1" x14ac:dyDescent="0.25">
      <c r="A4734" s="40"/>
      <c r="B4734" s="40"/>
      <c r="C4734" s="40"/>
      <c r="D4734" s="40"/>
      <c r="E4734" s="41"/>
      <c r="F4734" s="41"/>
      <c r="G4734" s="40"/>
      <c r="H4734" s="40"/>
      <c r="I4734" s="40"/>
      <c r="J4734" s="40"/>
      <c r="K4734" s="40">
        <f t="shared" si="73"/>
        <v>1900</v>
      </c>
    </row>
    <row r="4735" spans="1:11" ht="18" customHeight="1" x14ac:dyDescent="0.25">
      <c r="A4735" s="42"/>
      <c r="B4735" s="42"/>
      <c r="C4735" s="42"/>
      <c r="D4735" s="42"/>
      <c r="E4735" s="43"/>
      <c r="F4735" s="43"/>
      <c r="G4735" s="42"/>
      <c r="H4735" s="42"/>
      <c r="I4735" s="42"/>
      <c r="J4735" s="42"/>
      <c r="K4735" s="42">
        <f t="shared" si="73"/>
        <v>1900</v>
      </c>
    </row>
    <row r="4736" spans="1:11" ht="18" customHeight="1" x14ac:dyDescent="0.25">
      <c r="A4736" s="40"/>
      <c r="B4736" s="40"/>
      <c r="C4736" s="40"/>
      <c r="D4736" s="40"/>
      <c r="E4736" s="41"/>
      <c r="F4736" s="41"/>
      <c r="G4736" s="40"/>
      <c r="H4736" s="40"/>
      <c r="I4736" s="40"/>
      <c r="J4736" s="40"/>
      <c r="K4736" s="40">
        <f t="shared" si="73"/>
        <v>1900</v>
      </c>
    </row>
    <row r="4737" spans="1:11" ht="18" customHeight="1" x14ac:dyDescent="0.25">
      <c r="A4737" s="42"/>
      <c r="B4737" s="42"/>
      <c r="C4737" s="42"/>
      <c r="D4737" s="42"/>
      <c r="E4737" s="43"/>
      <c r="F4737" s="43"/>
      <c r="G4737" s="42"/>
      <c r="H4737" s="42"/>
      <c r="I4737" s="42"/>
      <c r="J4737" s="42"/>
      <c r="K4737" s="42">
        <f t="shared" si="73"/>
        <v>1900</v>
      </c>
    </row>
    <row r="4738" spans="1:11" ht="18" customHeight="1" x14ac:dyDescent="0.25">
      <c r="A4738" s="40"/>
      <c r="B4738" s="40"/>
      <c r="C4738" s="40"/>
      <c r="D4738" s="40"/>
      <c r="E4738" s="41"/>
      <c r="F4738" s="41"/>
      <c r="G4738" s="40"/>
      <c r="H4738" s="40"/>
      <c r="I4738" s="40"/>
      <c r="J4738" s="40"/>
      <c r="K4738" s="40">
        <f t="shared" si="73"/>
        <v>1900</v>
      </c>
    </row>
    <row r="4739" spans="1:11" ht="18" customHeight="1" x14ac:dyDescent="0.25">
      <c r="A4739" s="42"/>
      <c r="B4739" s="42"/>
      <c r="C4739" s="42"/>
      <c r="D4739" s="42"/>
      <c r="E4739" s="43"/>
      <c r="F4739" s="43"/>
      <c r="G4739" s="42"/>
      <c r="H4739" s="42"/>
      <c r="I4739" s="42"/>
      <c r="J4739" s="42"/>
      <c r="K4739" s="42">
        <f t="shared" si="73"/>
        <v>1900</v>
      </c>
    </row>
    <row r="4740" spans="1:11" ht="18" customHeight="1" x14ac:dyDescent="0.25">
      <c r="A4740" s="40"/>
      <c r="B4740" s="40"/>
      <c r="C4740" s="40"/>
      <c r="D4740" s="40"/>
      <c r="E4740" s="41"/>
      <c r="F4740" s="41"/>
      <c r="G4740" s="40"/>
      <c r="H4740" s="40"/>
      <c r="I4740" s="40"/>
      <c r="J4740" s="40"/>
      <c r="K4740" s="40">
        <f t="shared" ref="K4740:K4803" si="74">IFERROR(YEAR(D4740),"")</f>
        <v>1900</v>
      </c>
    </row>
    <row r="4741" spans="1:11" ht="18" customHeight="1" x14ac:dyDescent="0.25">
      <c r="A4741" s="42"/>
      <c r="B4741" s="42"/>
      <c r="C4741" s="42"/>
      <c r="D4741" s="42"/>
      <c r="E4741" s="43"/>
      <c r="F4741" s="43"/>
      <c r="G4741" s="42"/>
      <c r="H4741" s="42"/>
      <c r="I4741" s="42"/>
      <c r="J4741" s="42"/>
      <c r="K4741" s="42">
        <f t="shared" si="74"/>
        <v>1900</v>
      </c>
    </row>
    <row r="4742" spans="1:11" ht="18" customHeight="1" x14ac:dyDescent="0.25">
      <c r="A4742" s="40"/>
      <c r="B4742" s="40"/>
      <c r="C4742" s="40"/>
      <c r="D4742" s="40"/>
      <c r="E4742" s="41"/>
      <c r="F4742" s="41"/>
      <c r="G4742" s="40"/>
      <c r="H4742" s="40"/>
      <c r="I4742" s="40"/>
      <c r="J4742" s="40"/>
      <c r="K4742" s="40">
        <f t="shared" si="74"/>
        <v>1900</v>
      </c>
    </row>
    <row r="4743" spans="1:11" ht="18" customHeight="1" x14ac:dyDescent="0.25">
      <c r="A4743" s="42"/>
      <c r="B4743" s="42"/>
      <c r="C4743" s="42"/>
      <c r="D4743" s="42"/>
      <c r="E4743" s="43"/>
      <c r="F4743" s="43"/>
      <c r="G4743" s="42"/>
      <c r="H4743" s="42"/>
      <c r="I4743" s="42"/>
      <c r="J4743" s="42"/>
      <c r="K4743" s="42">
        <f t="shared" si="74"/>
        <v>1900</v>
      </c>
    </row>
    <row r="4744" spans="1:11" ht="18" customHeight="1" x14ac:dyDescent="0.25">
      <c r="A4744" s="40"/>
      <c r="B4744" s="40"/>
      <c r="C4744" s="40"/>
      <c r="D4744" s="40"/>
      <c r="E4744" s="41"/>
      <c r="F4744" s="41"/>
      <c r="G4744" s="40"/>
      <c r="H4744" s="40"/>
      <c r="I4744" s="40"/>
      <c r="J4744" s="40"/>
      <c r="K4744" s="40">
        <f t="shared" si="74"/>
        <v>1900</v>
      </c>
    </row>
    <row r="4745" spans="1:11" ht="18" customHeight="1" x14ac:dyDescent="0.25">
      <c r="A4745" s="42"/>
      <c r="B4745" s="42"/>
      <c r="C4745" s="42"/>
      <c r="D4745" s="42"/>
      <c r="E4745" s="43"/>
      <c r="F4745" s="43"/>
      <c r="G4745" s="42"/>
      <c r="H4745" s="42"/>
      <c r="I4745" s="42"/>
      <c r="J4745" s="42"/>
      <c r="K4745" s="42">
        <f t="shared" si="74"/>
        <v>1900</v>
      </c>
    </row>
    <row r="4746" spans="1:11" ht="18" customHeight="1" x14ac:dyDescent="0.25">
      <c r="A4746" s="40"/>
      <c r="B4746" s="40"/>
      <c r="C4746" s="40"/>
      <c r="D4746" s="40"/>
      <c r="E4746" s="41"/>
      <c r="F4746" s="41"/>
      <c r="G4746" s="40"/>
      <c r="H4746" s="40"/>
      <c r="I4746" s="40"/>
      <c r="J4746" s="40"/>
      <c r="K4746" s="40">
        <f t="shared" si="74"/>
        <v>1900</v>
      </c>
    </row>
    <row r="4747" spans="1:11" ht="18" customHeight="1" x14ac:dyDescent="0.25">
      <c r="A4747" s="42"/>
      <c r="B4747" s="42"/>
      <c r="C4747" s="42"/>
      <c r="D4747" s="42"/>
      <c r="E4747" s="43"/>
      <c r="F4747" s="43"/>
      <c r="G4747" s="42"/>
      <c r="H4747" s="42"/>
      <c r="I4747" s="42"/>
      <c r="J4747" s="42"/>
      <c r="K4747" s="42">
        <f t="shared" si="74"/>
        <v>1900</v>
      </c>
    </row>
    <row r="4748" spans="1:11" ht="18" customHeight="1" x14ac:dyDescent="0.25">
      <c r="A4748" s="40"/>
      <c r="B4748" s="40"/>
      <c r="C4748" s="40"/>
      <c r="D4748" s="40"/>
      <c r="E4748" s="41"/>
      <c r="F4748" s="41"/>
      <c r="G4748" s="40"/>
      <c r="H4748" s="40"/>
      <c r="I4748" s="40"/>
      <c r="J4748" s="40"/>
      <c r="K4748" s="40">
        <f t="shared" si="74"/>
        <v>1900</v>
      </c>
    </row>
    <row r="4749" spans="1:11" ht="18" customHeight="1" x14ac:dyDescent="0.25">
      <c r="A4749" s="42"/>
      <c r="B4749" s="42"/>
      <c r="C4749" s="42"/>
      <c r="D4749" s="42"/>
      <c r="E4749" s="43"/>
      <c r="F4749" s="43"/>
      <c r="G4749" s="42"/>
      <c r="H4749" s="42"/>
      <c r="I4749" s="42"/>
      <c r="J4749" s="42"/>
      <c r="K4749" s="42">
        <f t="shared" si="74"/>
        <v>1900</v>
      </c>
    </row>
    <row r="4750" spans="1:11" ht="18" customHeight="1" x14ac:dyDescent="0.25">
      <c r="A4750" s="40"/>
      <c r="B4750" s="40"/>
      <c r="C4750" s="40"/>
      <c r="D4750" s="40"/>
      <c r="E4750" s="41"/>
      <c r="F4750" s="41"/>
      <c r="G4750" s="40"/>
      <c r="H4750" s="40"/>
      <c r="I4750" s="40"/>
      <c r="J4750" s="40"/>
      <c r="K4750" s="40">
        <f t="shared" si="74"/>
        <v>1900</v>
      </c>
    </row>
    <row r="4751" spans="1:11" ht="18" customHeight="1" x14ac:dyDescent="0.25">
      <c r="A4751" s="42"/>
      <c r="B4751" s="42"/>
      <c r="C4751" s="42"/>
      <c r="D4751" s="42"/>
      <c r="E4751" s="43"/>
      <c r="F4751" s="43"/>
      <c r="G4751" s="42"/>
      <c r="H4751" s="42"/>
      <c r="I4751" s="42"/>
      <c r="J4751" s="42"/>
      <c r="K4751" s="42">
        <f t="shared" si="74"/>
        <v>1900</v>
      </c>
    </row>
    <row r="4752" spans="1:11" ht="18" customHeight="1" x14ac:dyDescent="0.25">
      <c r="A4752" s="40"/>
      <c r="B4752" s="40"/>
      <c r="C4752" s="40"/>
      <c r="D4752" s="40"/>
      <c r="E4752" s="41"/>
      <c r="F4752" s="41"/>
      <c r="G4752" s="40"/>
      <c r="H4752" s="40"/>
      <c r="I4752" s="40"/>
      <c r="J4752" s="40"/>
      <c r="K4752" s="40">
        <f t="shared" si="74"/>
        <v>1900</v>
      </c>
    </row>
    <row r="4753" spans="1:11" ht="18" customHeight="1" x14ac:dyDescent="0.25">
      <c r="A4753" s="42"/>
      <c r="B4753" s="42"/>
      <c r="C4753" s="42"/>
      <c r="D4753" s="42"/>
      <c r="E4753" s="43"/>
      <c r="F4753" s="43"/>
      <c r="G4753" s="42"/>
      <c r="H4753" s="42"/>
      <c r="I4753" s="42"/>
      <c r="J4753" s="42"/>
      <c r="K4753" s="42">
        <f t="shared" si="74"/>
        <v>1900</v>
      </c>
    </row>
    <row r="4754" spans="1:11" ht="18" customHeight="1" x14ac:dyDescent="0.25">
      <c r="A4754" s="40"/>
      <c r="B4754" s="40"/>
      <c r="C4754" s="40"/>
      <c r="D4754" s="40"/>
      <c r="E4754" s="41"/>
      <c r="F4754" s="41"/>
      <c r="G4754" s="40"/>
      <c r="H4754" s="40"/>
      <c r="I4754" s="40"/>
      <c r="J4754" s="40"/>
      <c r="K4754" s="40">
        <f t="shared" si="74"/>
        <v>1900</v>
      </c>
    </row>
    <row r="4755" spans="1:11" ht="18" customHeight="1" x14ac:dyDescent="0.25">
      <c r="A4755" s="42"/>
      <c r="B4755" s="42"/>
      <c r="C4755" s="42"/>
      <c r="D4755" s="42"/>
      <c r="E4755" s="43"/>
      <c r="F4755" s="43"/>
      <c r="G4755" s="42"/>
      <c r="H4755" s="42"/>
      <c r="I4755" s="42"/>
      <c r="J4755" s="42"/>
      <c r="K4755" s="42">
        <f t="shared" si="74"/>
        <v>1900</v>
      </c>
    </row>
    <row r="4756" spans="1:11" ht="18" customHeight="1" x14ac:dyDescent="0.25">
      <c r="A4756" s="40"/>
      <c r="B4756" s="40"/>
      <c r="C4756" s="40"/>
      <c r="D4756" s="40"/>
      <c r="E4756" s="41"/>
      <c r="F4756" s="41"/>
      <c r="G4756" s="40"/>
      <c r="H4756" s="40"/>
      <c r="I4756" s="40"/>
      <c r="J4756" s="40"/>
      <c r="K4756" s="40">
        <f t="shared" si="74"/>
        <v>1900</v>
      </c>
    </row>
    <row r="4757" spans="1:11" ht="18" customHeight="1" x14ac:dyDescent="0.25">
      <c r="A4757" s="42"/>
      <c r="B4757" s="42"/>
      <c r="C4757" s="42"/>
      <c r="D4757" s="42"/>
      <c r="E4757" s="43"/>
      <c r="F4757" s="43"/>
      <c r="G4757" s="42"/>
      <c r="H4757" s="42"/>
      <c r="I4757" s="42"/>
      <c r="J4757" s="42"/>
      <c r="K4757" s="42">
        <f t="shared" si="74"/>
        <v>1900</v>
      </c>
    </row>
    <row r="4758" spans="1:11" ht="18" customHeight="1" x14ac:dyDescent="0.25">
      <c r="A4758" s="40"/>
      <c r="B4758" s="40"/>
      <c r="C4758" s="40"/>
      <c r="D4758" s="40"/>
      <c r="E4758" s="41"/>
      <c r="F4758" s="41"/>
      <c r="G4758" s="40"/>
      <c r="H4758" s="40"/>
      <c r="I4758" s="40"/>
      <c r="J4758" s="40"/>
      <c r="K4758" s="40">
        <f t="shared" si="74"/>
        <v>1900</v>
      </c>
    </row>
    <row r="4759" spans="1:11" ht="18" customHeight="1" x14ac:dyDescent="0.25">
      <c r="A4759" s="42"/>
      <c r="B4759" s="42"/>
      <c r="C4759" s="42"/>
      <c r="D4759" s="42"/>
      <c r="E4759" s="43"/>
      <c r="F4759" s="43"/>
      <c r="G4759" s="42"/>
      <c r="H4759" s="42"/>
      <c r="I4759" s="42"/>
      <c r="J4759" s="42"/>
      <c r="K4759" s="42">
        <f t="shared" si="74"/>
        <v>1900</v>
      </c>
    </row>
    <row r="4760" spans="1:11" ht="18" customHeight="1" x14ac:dyDescent="0.25">
      <c r="A4760" s="40"/>
      <c r="B4760" s="40"/>
      <c r="C4760" s="40"/>
      <c r="D4760" s="40"/>
      <c r="E4760" s="41"/>
      <c r="F4760" s="41"/>
      <c r="G4760" s="40"/>
      <c r="H4760" s="40"/>
      <c r="I4760" s="40"/>
      <c r="J4760" s="40"/>
      <c r="K4760" s="40">
        <f t="shared" si="74"/>
        <v>1900</v>
      </c>
    </row>
    <row r="4761" spans="1:11" ht="18" customHeight="1" x14ac:dyDescent="0.25">
      <c r="A4761" s="42"/>
      <c r="B4761" s="42"/>
      <c r="C4761" s="42"/>
      <c r="D4761" s="42"/>
      <c r="E4761" s="43"/>
      <c r="F4761" s="43"/>
      <c r="G4761" s="42"/>
      <c r="H4761" s="42"/>
      <c r="I4761" s="42"/>
      <c r="J4761" s="42"/>
      <c r="K4761" s="42">
        <f t="shared" si="74"/>
        <v>1900</v>
      </c>
    </row>
    <row r="4762" spans="1:11" ht="18" customHeight="1" x14ac:dyDescent="0.25">
      <c r="A4762" s="40"/>
      <c r="B4762" s="40"/>
      <c r="C4762" s="40"/>
      <c r="D4762" s="40"/>
      <c r="E4762" s="41"/>
      <c r="F4762" s="41"/>
      <c r="G4762" s="40"/>
      <c r="H4762" s="40"/>
      <c r="I4762" s="40"/>
      <c r="J4762" s="40"/>
      <c r="K4762" s="40">
        <f t="shared" si="74"/>
        <v>1900</v>
      </c>
    </row>
    <row r="4763" spans="1:11" ht="18" customHeight="1" x14ac:dyDescent="0.25">
      <c r="A4763" s="42"/>
      <c r="B4763" s="42"/>
      <c r="C4763" s="42"/>
      <c r="D4763" s="42"/>
      <c r="E4763" s="43"/>
      <c r="F4763" s="43"/>
      <c r="G4763" s="42"/>
      <c r="H4763" s="42"/>
      <c r="I4763" s="42"/>
      <c r="J4763" s="42"/>
      <c r="K4763" s="42">
        <f t="shared" si="74"/>
        <v>1900</v>
      </c>
    </row>
    <row r="4764" spans="1:11" ht="18" customHeight="1" x14ac:dyDescent="0.25">
      <c r="A4764" s="40"/>
      <c r="B4764" s="40"/>
      <c r="C4764" s="40"/>
      <c r="D4764" s="40"/>
      <c r="E4764" s="41"/>
      <c r="F4764" s="41"/>
      <c r="G4764" s="40"/>
      <c r="H4764" s="40"/>
      <c r="I4764" s="40"/>
      <c r="J4764" s="40"/>
      <c r="K4764" s="40">
        <f t="shared" si="74"/>
        <v>1900</v>
      </c>
    </row>
    <row r="4765" spans="1:11" ht="18" customHeight="1" x14ac:dyDescent="0.25">
      <c r="A4765" s="42"/>
      <c r="B4765" s="42"/>
      <c r="C4765" s="42"/>
      <c r="D4765" s="42"/>
      <c r="E4765" s="43"/>
      <c r="F4765" s="43"/>
      <c r="G4765" s="42"/>
      <c r="H4765" s="42"/>
      <c r="I4765" s="42"/>
      <c r="J4765" s="42"/>
      <c r="K4765" s="42">
        <f t="shared" si="74"/>
        <v>1900</v>
      </c>
    </row>
    <row r="4766" spans="1:11" ht="18" customHeight="1" x14ac:dyDescent="0.25">
      <c r="A4766" s="40"/>
      <c r="B4766" s="40"/>
      <c r="C4766" s="40"/>
      <c r="D4766" s="40"/>
      <c r="E4766" s="41"/>
      <c r="F4766" s="41"/>
      <c r="G4766" s="40"/>
      <c r="H4766" s="40"/>
      <c r="I4766" s="40"/>
      <c r="J4766" s="40"/>
      <c r="K4766" s="40">
        <f t="shared" si="74"/>
        <v>1900</v>
      </c>
    </row>
    <row r="4767" spans="1:11" ht="18" customHeight="1" x14ac:dyDescent="0.25">
      <c r="A4767" s="42"/>
      <c r="B4767" s="42"/>
      <c r="C4767" s="42"/>
      <c r="D4767" s="42"/>
      <c r="E4767" s="43"/>
      <c r="F4767" s="43"/>
      <c r="G4767" s="42"/>
      <c r="H4767" s="42"/>
      <c r="I4767" s="42"/>
      <c r="J4767" s="42"/>
      <c r="K4767" s="42">
        <f t="shared" si="74"/>
        <v>1900</v>
      </c>
    </row>
    <row r="4768" spans="1:11" ht="18" customHeight="1" x14ac:dyDescent="0.25">
      <c r="A4768" s="40"/>
      <c r="B4768" s="40"/>
      <c r="C4768" s="40"/>
      <c r="D4768" s="40"/>
      <c r="E4768" s="41"/>
      <c r="F4768" s="41"/>
      <c r="G4768" s="40"/>
      <c r="H4768" s="40"/>
      <c r="I4768" s="40"/>
      <c r="J4768" s="40"/>
      <c r="K4768" s="40">
        <f t="shared" si="74"/>
        <v>1900</v>
      </c>
    </row>
    <row r="4769" spans="1:11" ht="18" customHeight="1" x14ac:dyDescent="0.25">
      <c r="A4769" s="42"/>
      <c r="B4769" s="42"/>
      <c r="C4769" s="42"/>
      <c r="D4769" s="42"/>
      <c r="E4769" s="43"/>
      <c r="F4769" s="43"/>
      <c r="G4769" s="42"/>
      <c r="H4769" s="42"/>
      <c r="I4769" s="42"/>
      <c r="J4769" s="42"/>
      <c r="K4769" s="42">
        <f t="shared" si="74"/>
        <v>1900</v>
      </c>
    </row>
    <row r="4770" spans="1:11" ht="18" customHeight="1" x14ac:dyDescent="0.25">
      <c r="A4770" s="40"/>
      <c r="B4770" s="40"/>
      <c r="C4770" s="40"/>
      <c r="D4770" s="40"/>
      <c r="E4770" s="41"/>
      <c r="F4770" s="41"/>
      <c r="G4770" s="40"/>
      <c r="H4770" s="40"/>
      <c r="I4770" s="40"/>
      <c r="J4770" s="40"/>
      <c r="K4770" s="40">
        <f t="shared" si="74"/>
        <v>1900</v>
      </c>
    </row>
    <row r="4771" spans="1:11" ht="18" customHeight="1" x14ac:dyDescent="0.25">
      <c r="A4771" s="42"/>
      <c r="B4771" s="42"/>
      <c r="C4771" s="42"/>
      <c r="D4771" s="42"/>
      <c r="E4771" s="43"/>
      <c r="F4771" s="43"/>
      <c r="G4771" s="42"/>
      <c r="H4771" s="42"/>
      <c r="I4771" s="42"/>
      <c r="J4771" s="42"/>
      <c r="K4771" s="42">
        <f t="shared" si="74"/>
        <v>1900</v>
      </c>
    </row>
    <row r="4772" spans="1:11" ht="18" customHeight="1" x14ac:dyDescent="0.25">
      <c r="A4772" s="40"/>
      <c r="B4772" s="40"/>
      <c r="C4772" s="40"/>
      <c r="D4772" s="40"/>
      <c r="E4772" s="41"/>
      <c r="F4772" s="41"/>
      <c r="G4772" s="40"/>
      <c r="H4772" s="40"/>
      <c r="I4772" s="40"/>
      <c r="J4772" s="40"/>
      <c r="K4772" s="40">
        <f t="shared" si="74"/>
        <v>1900</v>
      </c>
    </row>
    <row r="4773" spans="1:11" ht="18" customHeight="1" x14ac:dyDescent="0.25">
      <c r="A4773" s="42"/>
      <c r="B4773" s="42"/>
      <c r="C4773" s="42"/>
      <c r="D4773" s="42"/>
      <c r="E4773" s="43"/>
      <c r="F4773" s="43"/>
      <c r="G4773" s="42"/>
      <c r="H4773" s="42"/>
      <c r="I4773" s="42"/>
      <c r="J4773" s="42"/>
      <c r="K4773" s="42">
        <f t="shared" si="74"/>
        <v>1900</v>
      </c>
    </row>
    <row r="4774" spans="1:11" ht="18" customHeight="1" x14ac:dyDescent="0.25">
      <c r="A4774" s="40"/>
      <c r="B4774" s="40"/>
      <c r="C4774" s="40"/>
      <c r="D4774" s="40"/>
      <c r="E4774" s="41"/>
      <c r="F4774" s="41"/>
      <c r="G4774" s="40"/>
      <c r="H4774" s="40"/>
      <c r="I4774" s="40"/>
      <c r="J4774" s="40"/>
      <c r="K4774" s="40">
        <f t="shared" si="74"/>
        <v>1900</v>
      </c>
    </row>
    <row r="4775" spans="1:11" ht="18" customHeight="1" x14ac:dyDescent="0.25">
      <c r="A4775" s="42"/>
      <c r="B4775" s="42"/>
      <c r="C4775" s="42"/>
      <c r="D4775" s="42"/>
      <c r="E4775" s="43"/>
      <c r="F4775" s="43"/>
      <c r="G4775" s="42"/>
      <c r="H4775" s="42"/>
      <c r="I4775" s="42"/>
      <c r="J4775" s="42"/>
      <c r="K4775" s="42">
        <f t="shared" si="74"/>
        <v>1900</v>
      </c>
    </row>
    <row r="4776" spans="1:11" ht="18" customHeight="1" x14ac:dyDescent="0.25">
      <c r="A4776" s="40"/>
      <c r="B4776" s="40"/>
      <c r="C4776" s="40"/>
      <c r="D4776" s="40"/>
      <c r="E4776" s="41"/>
      <c r="F4776" s="41"/>
      <c r="G4776" s="40"/>
      <c r="H4776" s="40"/>
      <c r="I4776" s="40"/>
      <c r="J4776" s="40"/>
      <c r="K4776" s="40">
        <f t="shared" si="74"/>
        <v>1900</v>
      </c>
    </row>
    <row r="4777" spans="1:11" ht="18" customHeight="1" x14ac:dyDescent="0.25">
      <c r="A4777" s="42"/>
      <c r="B4777" s="42"/>
      <c r="C4777" s="42"/>
      <c r="D4777" s="42"/>
      <c r="E4777" s="43"/>
      <c r="F4777" s="43"/>
      <c r="G4777" s="42"/>
      <c r="H4777" s="42"/>
      <c r="I4777" s="42"/>
      <c r="J4777" s="42"/>
      <c r="K4777" s="42">
        <f t="shared" si="74"/>
        <v>1900</v>
      </c>
    </row>
    <row r="4778" spans="1:11" ht="18" customHeight="1" x14ac:dyDescent="0.25">
      <c r="A4778" s="40"/>
      <c r="B4778" s="40"/>
      <c r="C4778" s="40"/>
      <c r="D4778" s="40"/>
      <c r="E4778" s="41"/>
      <c r="F4778" s="41"/>
      <c r="G4778" s="40"/>
      <c r="H4778" s="40"/>
      <c r="I4778" s="40"/>
      <c r="J4778" s="40"/>
      <c r="K4778" s="40">
        <f t="shared" si="74"/>
        <v>1900</v>
      </c>
    </row>
    <row r="4779" spans="1:11" ht="18" customHeight="1" x14ac:dyDescent="0.25">
      <c r="A4779" s="42"/>
      <c r="B4779" s="42"/>
      <c r="C4779" s="42"/>
      <c r="D4779" s="42"/>
      <c r="E4779" s="43"/>
      <c r="F4779" s="43"/>
      <c r="G4779" s="42"/>
      <c r="H4779" s="42"/>
      <c r="I4779" s="42"/>
      <c r="J4779" s="42"/>
      <c r="K4779" s="42">
        <f t="shared" si="74"/>
        <v>1900</v>
      </c>
    </row>
    <row r="4780" spans="1:11" ht="18" customHeight="1" x14ac:dyDescent="0.25">
      <c r="A4780" s="40"/>
      <c r="B4780" s="40"/>
      <c r="C4780" s="40"/>
      <c r="D4780" s="40"/>
      <c r="E4780" s="41"/>
      <c r="F4780" s="41"/>
      <c r="G4780" s="40"/>
      <c r="H4780" s="40"/>
      <c r="I4780" s="40"/>
      <c r="J4780" s="40"/>
      <c r="K4780" s="40">
        <f t="shared" si="74"/>
        <v>1900</v>
      </c>
    </row>
    <row r="4781" spans="1:11" ht="18" customHeight="1" x14ac:dyDescent="0.25">
      <c r="A4781" s="42"/>
      <c r="B4781" s="42"/>
      <c r="C4781" s="42"/>
      <c r="D4781" s="42"/>
      <c r="E4781" s="43"/>
      <c r="F4781" s="43"/>
      <c r="G4781" s="42"/>
      <c r="H4781" s="42"/>
      <c r="I4781" s="42"/>
      <c r="J4781" s="42"/>
      <c r="K4781" s="42">
        <f t="shared" si="74"/>
        <v>1900</v>
      </c>
    </row>
    <row r="4782" spans="1:11" ht="18" customHeight="1" x14ac:dyDescent="0.25">
      <c r="A4782" s="40"/>
      <c r="B4782" s="40"/>
      <c r="C4782" s="40"/>
      <c r="D4782" s="40"/>
      <c r="E4782" s="41"/>
      <c r="F4782" s="41"/>
      <c r="G4782" s="40"/>
      <c r="H4782" s="40"/>
      <c r="I4782" s="40"/>
      <c r="J4782" s="40"/>
      <c r="K4782" s="40">
        <f t="shared" si="74"/>
        <v>1900</v>
      </c>
    </row>
    <row r="4783" spans="1:11" ht="18" customHeight="1" x14ac:dyDescent="0.25">
      <c r="A4783" s="42"/>
      <c r="B4783" s="42"/>
      <c r="C4783" s="42"/>
      <c r="D4783" s="42"/>
      <c r="E4783" s="43"/>
      <c r="F4783" s="43"/>
      <c r="G4783" s="42"/>
      <c r="H4783" s="42"/>
      <c r="I4783" s="42"/>
      <c r="J4783" s="42"/>
      <c r="K4783" s="42">
        <f t="shared" si="74"/>
        <v>1900</v>
      </c>
    </row>
    <row r="4784" spans="1:11" ht="18" customHeight="1" x14ac:dyDescent="0.25">
      <c r="A4784" s="40"/>
      <c r="B4784" s="40"/>
      <c r="C4784" s="40"/>
      <c r="D4784" s="40"/>
      <c r="E4784" s="41"/>
      <c r="F4784" s="41"/>
      <c r="G4784" s="40"/>
      <c r="H4784" s="40"/>
      <c r="I4784" s="40"/>
      <c r="J4784" s="40"/>
      <c r="K4784" s="40">
        <f t="shared" si="74"/>
        <v>1900</v>
      </c>
    </row>
    <row r="4785" spans="1:11" ht="18" customHeight="1" x14ac:dyDescent="0.25">
      <c r="A4785" s="42"/>
      <c r="B4785" s="42"/>
      <c r="C4785" s="42"/>
      <c r="D4785" s="42"/>
      <c r="E4785" s="43"/>
      <c r="F4785" s="43"/>
      <c r="G4785" s="42"/>
      <c r="H4785" s="42"/>
      <c r="I4785" s="42"/>
      <c r="J4785" s="42"/>
      <c r="K4785" s="42">
        <f t="shared" si="74"/>
        <v>1900</v>
      </c>
    </row>
    <row r="4786" spans="1:11" ht="18" customHeight="1" x14ac:dyDescent="0.25">
      <c r="A4786" s="40"/>
      <c r="B4786" s="40"/>
      <c r="C4786" s="40"/>
      <c r="D4786" s="40"/>
      <c r="E4786" s="41"/>
      <c r="F4786" s="41"/>
      <c r="G4786" s="40"/>
      <c r="H4786" s="40"/>
      <c r="I4786" s="40"/>
      <c r="J4786" s="40"/>
      <c r="K4786" s="40">
        <f t="shared" si="74"/>
        <v>1900</v>
      </c>
    </row>
    <row r="4787" spans="1:11" ht="18" customHeight="1" x14ac:dyDescent="0.25">
      <c r="A4787" s="42"/>
      <c r="B4787" s="42"/>
      <c r="C4787" s="42"/>
      <c r="D4787" s="42"/>
      <c r="E4787" s="43"/>
      <c r="F4787" s="43"/>
      <c r="G4787" s="42"/>
      <c r="H4787" s="42"/>
      <c r="I4787" s="42"/>
      <c r="J4787" s="42"/>
      <c r="K4787" s="42">
        <f t="shared" si="74"/>
        <v>1900</v>
      </c>
    </row>
    <row r="4788" spans="1:11" ht="18" customHeight="1" x14ac:dyDescent="0.25">
      <c r="A4788" s="40"/>
      <c r="B4788" s="40"/>
      <c r="C4788" s="40"/>
      <c r="D4788" s="40"/>
      <c r="E4788" s="41"/>
      <c r="F4788" s="41"/>
      <c r="G4788" s="40"/>
      <c r="H4788" s="40"/>
      <c r="I4788" s="40"/>
      <c r="J4788" s="40"/>
      <c r="K4788" s="40">
        <f t="shared" si="74"/>
        <v>1900</v>
      </c>
    </row>
    <row r="4789" spans="1:11" ht="18" customHeight="1" x14ac:dyDescent="0.25">
      <c r="A4789" s="42"/>
      <c r="B4789" s="42"/>
      <c r="C4789" s="42"/>
      <c r="D4789" s="42"/>
      <c r="E4789" s="43"/>
      <c r="F4789" s="43"/>
      <c r="G4789" s="42"/>
      <c r="H4789" s="42"/>
      <c r="I4789" s="42"/>
      <c r="J4789" s="42"/>
      <c r="K4789" s="42">
        <f t="shared" si="74"/>
        <v>1900</v>
      </c>
    </row>
    <row r="4790" spans="1:11" ht="18" customHeight="1" x14ac:dyDescent="0.25">
      <c r="A4790" s="40"/>
      <c r="B4790" s="40"/>
      <c r="C4790" s="40"/>
      <c r="D4790" s="40"/>
      <c r="E4790" s="41"/>
      <c r="F4790" s="41"/>
      <c r="G4790" s="40"/>
      <c r="H4790" s="40"/>
      <c r="I4790" s="40"/>
      <c r="J4790" s="40"/>
      <c r="K4790" s="40">
        <f t="shared" si="74"/>
        <v>1900</v>
      </c>
    </row>
    <row r="4791" spans="1:11" ht="18" customHeight="1" x14ac:dyDescent="0.25">
      <c r="A4791" s="42"/>
      <c r="B4791" s="42"/>
      <c r="C4791" s="42"/>
      <c r="D4791" s="42"/>
      <c r="E4791" s="43"/>
      <c r="F4791" s="43"/>
      <c r="G4791" s="42"/>
      <c r="H4791" s="42"/>
      <c r="I4791" s="42"/>
      <c r="J4791" s="42"/>
      <c r="K4791" s="42">
        <f t="shared" si="74"/>
        <v>1900</v>
      </c>
    </row>
    <row r="4792" spans="1:11" ht="18" customHeight="1" x14ac:dyDescent="0.25">
      <c r="A4792" s="40"/>
      <c r="B4792" s="40"/>
      <c r="C4792" s="40"/>
      <c r="D4792" s="40"/>
      <c r="E4792" s="41"/>
      <c r="F4792" s="41"/>
      <c r="G4792" s="40"/>
      <c r="H4792" s="40"/>
      <c r="I4792" s="40"/>
      <c r="J4792" s="40"/>
      <c r="K4792" s="40">
        <f t="shared" si="74"/>
        <v>1900</v>
      </c>
    </row>
    <row r="4793" spans="1:11" ht="18" customHeight="1" x14ac:dyDescent="0.25">
      <c r="A4793" s="42"/>
      <c r="B4793" s="42"/>
      <c r="C4793" s="42"/>
      <c r="D4793" s="42"/>
      <c r="E4793" s="43"/>
      <c r="F4793" s="43"/>
      <c r="G4793" s="42"/>
      <c r="H4793" s="42"/>
      <c r="I4793" s="42"/>
      <c r="J4793" s="42"/>
      <c r="K4793" s="42">
        <f t="shared" si="74"/>
        <v>1900</v>
      </c>
    </row>
    <row r="4794" spans="1:11" ht="18" customHeight="1" x14ac:dyDescent="0.25">
      <c r="A4794" s="40"/>
      <c r="B4794" s="40"/>
      <c r="C4794" s="40"/>
      <c r="D4794" s="40"/>
      <c r="E4794" s="41"/>
      <c r="F4794" s="41"/>
      <c r="G4794" s="40"/>
      <c r="H4794" s="40"/>
      <c r="I4794" s="40"/>
      <c r="J4794" s="40"/>
      <c r="K4794" s="40">
        <f t="shared" si="74"/>
        <v>1900</v>
      </c>
    </row>
    <row r="4795" spans="1:11" ht="18" customHeight="1" x14ac:dyDescent="0.25">
      <c r="A4795" s="42"/>
      <c r="B4795" s="42"/>
      <c r="C4795" s="42"/>
      <c r="D4795" s="42"/>
      <c r="E4795" s="43"/>
      <c r="F4795" s="43"/>
      <c r="G4795" s="42"/>
      <c r="H4795" s="42"/>
      <c r="I4795" s="42"/>
      <c r="J4795" s="42"/>
      <c r="K4795" s="42">
        <f t="shared" si="74"/>
        <v>1900</v>
      </c>
    </row>
    <row r="4796" spans="1:11" ht="18" customHeight="1" x14ac:dyDescent="0.25">
      <c r="A4796" s="40"/>
      <c r="B4796" s="40"/>
      <c r="C4796" s="40"/>
      <c r="D4796" s="40"/>
      <c r="E4796" s="41"/>
      <c r="F4796" s="41"/>
      <c r="G4796" s="40"/>
      <c r="H4796" s="40"/>
      <c r="I4796" s="40"/>
      <c r="J4796" s="40"/>
      <c r="K4796" s="40">
        <f t="shared" si="74"/>
        <v>1900</v>
      </c>
    </row>
    <row r="4797" spans="1:11" ht="18" customHeight="1" x14ac:dyDescent="0.25">
      <c r="A4797" s="42"/>
      <c r="B4797" s="42"/>
      <c r="C4797" s="42"/>
      <c r="D4797" s="42"/>
      <c r="E4797" s="43"/>
      <c r="F4797" s="43"/>
      <c r="G4797" s="42"/>
      <c r="H4797" s="42"/>
      <c r="I4797" s="42"/>
      <c r="J4797" s="42"/>
      <c r="K4797" s="42">
        <f t="shared" si="74"/>
        <v>1900</v>
      </c>
    </row>
    <row r="4798" spans="1:11" ht="18" customHeight="1" x14ac:dyDescent="0.25">
      <c r="A4798" s="40"/>
      <c r="B4798" s="40"/>
      <c r="C4798" s="40"/>
      <c r="D4798" s="40"/>
      <c r="E4798" s="41"/>
      <c r="F4798" s="41"/>
      <c r="G4798" s="40"/>
      <c r="H4798" s="40"/>
      <c r="I4798" s="40"/>
      <c r="J4798" s="40"/>
      <c r="K4798" s="40">
        <f t="shared" si="74"/>
        <v>1900</v>
      </c>
    </row>
    <row r="4799" spans="1:11" ht="18" customHeight="1" x14ac:dyDescent="0.25">
      <c r="A4799" s="42"/>
      <c r="B4799" s="42"/>
      <c r="C4799" s="42"/>
      <c r="D4799" s="42"/>
      <c r="E4799" s="43"/>
      <c r="F4799" s="43"/>
      <c r="G4799" s="42"/>
      <c r="H4799" s="42"/>
      <c r="I4799" s="42"/>
      <c r="J4799" s="42"/>
      <c r="K4799" s="42">
        <f t="shared" si="74"/>
        <v>1900</v>
      </c>
    </row>
    <row r="4800" spans="1:11" ht="18" customHeight="1" x14ac:dyDescent="0.25">
      <c r="A4800" s="40"/>
      <c r="B4800" s="40"/>
      <c r="C4800" s="40"/>
      <c r="D4800" s="40"/>
      <c r="E4800" s="41"/>
      <c r="F4800" s="41"/>
      <c r="G4800" s="40"/>
      <c r="H4800" s="40"/>
      <c r="I4800" s="40"/>
      <c r="J4800" s="40"/>
      <c r="K4800" s="40">
        <f t="shared" si="74"/>
        <v>1900</v>
      </c>
    </row>
    <row r="4801" spans="1:11" ht="18" customHeight="1" x14ac:dyDescent="0.25">
      <c r="A4801" s="42"/>
      <c r="B4801" s="42"/>
      <c r="C4801" s="42"/>
      <c r="D4801" s="42"/>
      <c r="E4801" s="43"/>
      <c r="F4801" s="43"/>
      <c r="G4801" s="42"/>
      <c r="H4801" s="42"/>
      <c r="I4801" s="42"/>
      <c r="J4801" s="42"/>
      <c r="K4801" s="42">
        <f t="shared" si="74"/>
        <v>1900</v>
      </c>
    </row>
    <row r="4802" spans="1:11" ht="18" customHeight="1" x14ac:dyDescent="0.25">
      <c r="A4802" s="40"/>
      <c r="B4802" s="40"/>
      <c r="C4802" s="40"/>
      <c r="D4802" s="40"/>
      <c r="E4802" s="41"/>
      <c r="F4802" s="41"/>
      <c r="G4802" s="40"/>
      <c r="H4802" s="40"/>
      <c r="I4802" s="40"/>
      <c r="J4802" s="40"/>
      <c r="K4802" s="40">
        <f t="shared" si="74"/>
        <v>1900</v>
      </c>
    </row>
    <row r="4803" spans="1:11" ht="18" customHeight="1" x14ac:dyDescent="0.25">
      <c r="A4803" s="42"/>
      <c r="B4803" s="42"/>
      <c r="C4803" s="42"/>
      <c r="D4803" s="42"/>
      <c r="E4803" s="43"/>
      <c r="F4803" s="43"/>
      <c r="G4803" s="42"/>
      <c r="H4803" s="42"/>
      <c r="I4803" s="42"/>
      <c r="J4803" s="42"/>
      <c r="K4803" s="42">
        <f t="shared" si="74"/>
        <v>1900</v>
      </c>
    </row>
    <row r="4804" spans="1:11" ht="18" customHeight="1" x14ac:dyDescent="0.25">
      <c r="A4804" s="40"/>
      <c r="B4804" s="40"/>
      <c r="C4804" s="40"/>
      <c r="D4804" s="40"/>
      <c r="E4804" s="41"/>
      <c r="F4804" s="41"/>
      <c r="G4804" s="40"/>
      <c r="H4804" s="40"/>
      <c r="I4804" s="40"/>
      <c r="J4804" s="40"/>
      <c r="K4804" s="40">
        <f t="shared" ref="K4804:K4867" si="75">IFERROR(YEAR(D4804),"")</f>
        <v>1900</v>
      </c>
    </row>
    <row r="4805" spans="1:11" ht="18" customHeight="1" x14ac:dyDescent="0.25">
      <c r="A4805" s="42"/>
      <c r="B4805" s="42"/>
      <c r="C4805" s="42"/>
      <c r="D4805" s="42"/>
      <c r="E4805" s="43"/>
      <c r="F4805" s="43"/>
      <c r="G4805" s="42"/>
      <c r="H4805" s="42"/>
      <c r="I4805" s="42"/>
      <c r="J4805" s="42"/>
      <c r="K4805" s="42">
        <f t="shared" si="75"/>
        <v>1900</v>
      </c>
    </row>
    <row r="4806" spans="1:11" ht="18" customHeight="1" x14ac:dyDescent="0.25">
      <c r="A4806" s="40"/>
      <c r="B4806" s="40"/>
      <c r="C4806" s="40"/>
      <c r="D4806" s="40"/>
      <c r="E4806" s="41"/>
      <c r="F4806" s="41"/>
      <c r="G4806" s="40"/>
      <c r="H4806" s="40"/>
      <c r="I4806" s="40"/>
      <c r="J4806" s="40"/>
      <c r="K4806" s="40">
        <f t="shared" si="75"/>
        <v>1900</v>
      </c>
    </row>
    <row r="4807" spans="1:11" ht="18" customHeight="1" x14ac:dyDescent="0.25">
      <c r="A4807" s="42"/>
      <c r="B4807" s="42"/>
      <c r="C4807" s="42"/>
      <c r="D4807" s="42"/>
      <c r="E4807" s="43"/>
      <c r="F4807" s="43"/>
      <c r="G4807" s="42"/>
      <c r="H4807" s="42"/>
      <c r="I4807" s="42"/>
      <c r="J4807" s="42"/>
      <c r="K4807" s="42">
        <f t="shared" si="75"/>
        <v>1900</v>
      </c>
    </row>
    <row r="4808" spans="1:11" ht="18" customHeight="1" x14ac:dyDescent="0.25">
      <c r="A4808" s="40"/>
      <c r="B4808" s="40"/>
      <c r="C4808" s="40"/>
      <c r="D4808" s="40"/>
      <c r="E4808" s="41"/>
      <c r="F4808" s="41"/>
      <c r="G4808" s="40"/>
      <c r="H4808" s="40"/>
      <c r="I4808" s="40"/>
      <c r="J4808" s="40"/>
      <c r="K4808" s="40">
        <f t="shared" si="75"/>
        <v>1900</v>
      </c>
    </row>
    <row r="4809" spans="1:11" ht="18" customHeight="1" x14ac:dyDescent="0.25">
      <c r="A4809" s="42"/>
      <c r="B4809" s="42"/>
      <c r="C4809" s="42"/>
      <c r="D4809" s="42"/>
      <c r="E4809" s="43"/>
      <c r="F4809" s="43"/>
      <c r="G4809" s="42"/>
      <c r="H4809" s="42"/>
      <c r="I4809" s="42"/>
      <c r="J4809" s="42"/>
      <c r="K4809" s="42">
        <f t="shared" si="75"/>
        <v>1900</v>
      </c>
    </row>
    <row r="4810" spans="1:11" ht="18" customHeight="1" x14ac:dyDescent="0.25">
      <c r="A4810" s="40"/>
      <c r="B4810" s="40"/>
      <c r="C4810" s="40"/>
      <c r="D4810" s="40"/>
      <c r="E4810" s="41"/>
      <c r="F4810" s="41"/>
      <c r="G4810" s="40"/>
      <c r="H4810" s="40"/>
      <c r="I4810" s="40"/>
      <c r="J4810" s="40"/>
      <c r="K4810" s="40">
        <f t="shared" si="75"/>
        <v>1900</v>
      </c>
    </row>
    <row r="4811" spans="1:11" ht="18" customHeight="1" x14ac:dyDescent="0.25">
      <c r="A4811" s="42"/>
      <c r="B4811" s="42"/>
      <c r="C4811" s="42"/>
      <c r="D4811" s="42"/>
      <c r="E4811" s="43"/>
      <c r="F4811" s="43"/>
      <c r="G4811" s="42"/>
      <c r="H4811" s="42"/>
      <c r="I4811" s="42"/>
      <c r="J4811" s="42"/>
      <c r="K4811" s="42">
        <f t="shared" si="75"/>
        <v>1900</v>
      </c>
    </row>
    <row r="4812" spans="1:11" ht="18" customHeight="1" x14ac:dyDescent="0.25">
      <c r="A4812" s="40"/>
      <c r="B4812" s="40"/>
      <c r="C4812" s="40"/>
      <c r="D4812" s="40"/>
      <c r="E4812" s="41"/>
      <c r="F4812" s="41"/>
      <c r="G4812" s="40"/>
      <c r="H4812" s="40"/>
      <c r="I4812" s="40"/>
      <c r="J4812" s="40"/>
      <c r="K4812" s="40">
        <f t="shared" si="75"/>
        <v>1900</v>
      </c>
    </row>
    <row r="4813" spans="1:11" ht="18" customHeight="1" x14ac:dyDescent="0.25">
      <c r="A4813" s="42"/>
      <c r="B4813" s="42"/>
      <c r="C4813" s="42"/>
      <c r="D4813" s="42"/>
      <c r="E4813" s="43"/>
      <c r="F4813" s="43"/>
      <c r="G4813" s="42"/>
      <c r="H4813" s="42"/>
      <c r="I4813" s="42"/>
      <c r="J4813" s="42"/>
      <c r="K4813" s="42">
        <f t="shared" si="75"/>
        <v>1900</v>
      </c>
    </row>
    <row r="4814" spans="1:11" ht="18" customHeight="1" x14ac:dyDescent="0.25">
      <c r="A4814" s="40"/>
      <c r="B4814" s="40"/>
      <c r="C4814" s="40"/>
      <c r="D4814" s="40"/>
      <c r="E4814" s="41"/>
      <c r="F4814" s="41"/>
      <c r="G4814" s="40"/>
      <c r="H4814" s="40"/>
      <c r="I4814" s="40"/>
      <c r="J4814" s="40"/>
      <c r="K4814" s="40">
        <f t="shared" si="75"/>
        <v>1900</v>
      </c>
    </row>
    <row r="4815" spans="1:11" ht="18" customHeight="1" x14ac:dyDescent="0.25">
      <c r="A4815" s="42"/>
      <c r="B4815" s="42"/>
      <c r="C4815" s="42"/>
      <c r="D4815" s="42"/>
      <c r="E4815" s="43"/>
      <c r="F4815" s="43"/>
      <c r="G4815" s="42"/>
      <c r="H4815" s="42"/>
      <c r="I4815" s="42"/>
      <c r="J4815" s="42"/>
      <c r="K4815" s="42">
        <f t="shared" si="75"/>
        <v>1900</v>
      </c>
    </row>
    <row r="4816" spans="1:11" ht="18" customHeight="1" x14ac:dyDescent="0.25">
      <c r="A4816" s="40"/>
      <c r="B4816" s="40"/>
      <c r="C4816" s="40"/>
      <c r="D4816" s="40"/>
      <c r="E4816" s="41"/>
      <c r="F4816" s="41"/>
      <c r="G4816" s="40"/>
      <c r="H4816" s="40"/>
      <c r="I4816" s="40"/>
      <c r="J4816" s="40"/>
      <c r="K4816" s="40">
        <f t="shared" si="75"/>
        <v>1900</v>
      </c>
    </row>
    <row r="4817" spans="1:11" ht="18" customHeight="1" x14ac:dyDescent="0.25">
      <c r="A4817" s="42"/>
      <c r="B4817" s="42"/>
      <c r="C4817" s="42"/>
      <c r="D4817" s="42"/>
      <c r="E4817" s="43"/>
      <c r="F4817" s="43"/>
      <c r="G4817" s="42"/>
      <c r="H4817" s="42"/>
      <c r="I4817" s="42"/>
      <c r="J4817" s="42"/>
      <c r="K4817" s="42">
        <f t="shared" si="75"/>
        <v>1900</v>
      </c>
    </row>
    <row r="4818" spans="1:11" ht="18" customHeight="1" x14ac:dyDescent="0.25">
      <c r="A4818" s="40"/>
      <c r="B4818" s="40"/>
      <c r="C4818" s="40"/>
      <c r="D4818" s="40"/>
      <c r="E4818" s="41"/>
      <c r="F4818" s="41"/>
      <c r="G4818" s="40"/>
      <c r="H4818" s="40"/>
      <c r="I4818" s="40"/>
      <c r="J4818" s="40"/>
      <c r="K4818" s="40">
        <f t="shared" si="75"/>
        <v>1900</v>
      </c>
    </row>
    <row r="4819" spans="1:11" ht="18" customHeight="1" x14ac:dyDescent="0.25">
      <c r="A4819" s="42"/>
      <c r="B4819" s="42"/>
      <c r="C4819" s="42"/>
      <c r="D4819" s="42"/>
      <c r="E4819" s="43"/>
      <c r="F4819" s="43"/>
      <c r="G4819" s="42"/>
      <c r="H4819" s="42"/>
      <c r="I4819" s="42"/>
      <c r="J4819" s="42"/>
      <c r="K4819" s="42">
        <f t="shared" si="75"/>
        <v>1900</v>
      </c>
    </row>
    <row r="4820" spans="1:11" ht="18" customHeight="1" x14ac:dyDescent="0.25">
      <c r="A4820" s="40"/>
      <c r="B4820" s="40"/>
      <c r="C4820" s="40"/>
      <c r="D4820" s="40"/>
      <c r="E4820" s="41"/>
      <c r="F4820" s="41"/>
      <c r="G4820" s="40"/>
      <c r="H4820" s="40"/>
      <c r="I4820" s="40"/>
      <c r="J4820" s="40"/>
      <c r="K4820" s="40">
        <f t="shared" si="75"/>
        <v>1900</v>
      </c>
    </row>
    <row r="4821" spans="1:11" ht="18" customHeight="1" x14ac:dyDescent="0.25">
      <c r="A4821" s="42"/>
      <c r="B4821" s="42"/>
      <c r="C4821" s="42"/>
      <c r="D4821" s="42"/>
      <c r="E4821" s="43"/>
      <c r="F4821" s="43"/>
      <c r="G4821" s="42"/>
      <c r="H4821" s="42"/>
      <c r="I4821" s="42"/>
      <c r="J4821" s="42"/>
      <c r="K4821" s="42">
        <f t="shared" si="75"/>
        <v>1900</v>
      </c>
    </row>
    <row r="4822" spans="1:11" ht="18" customHeight="1" x14ac:dyDescent="0.25">
      <c r="A4822" s="40"/>
      <c r="B4822" s="40"/>
      <c r="C4822" s="40"/>
      <c r="D4822" s="40"/>
      <c r="E4822" s="41"/>
      <c r="F4822" s="41"/>
      <c r="G4822" s="40"/>
      <c r="H4822" s="40"/>
      <c r="I4822" s="40"/>
      <c r="J4822" s="40"/>
      <c r="K4822" s="40">
        <f t="shared" si="75"/>
        <v>1900</v>
      </c>
    </row>
    <row r="4823" spans="1:11" ht="18" customHeight="1" x14ac:dyDescent="0.25">
      <c r="A4823" s="42"/>
      <c r="B4823" s="42"/>
      <c r="C4823" s="42"/>
      <c r="D4823" s="42"/>
      <c r="E4823" s="43"/>
      <c r="F4823" s="43"/>
      <c r="G4823" s="42"/>
      <c r="H4823" s="42"/>
      <c r="I4823" s="42"/>
      <c r="J4823" s="42"/>
      <c r="K4823" s="42">
        <f t="shared" si="75"/>
        <v>1900</v>
      </c>
    </row>
    <row r="4824" spans="1:11" ht="18" customHeight="1" x14ac:dyDescent="0.25">
      <c r="A4824" s="40"/>
      <c r="B4824" s="40"/>
      <c r="C4824" s="40"/>
      <c r="D4824" s="40"/>
      <c r="E4824" s="41"/>
      <c r="F4824" s="41"/>
      <c r="G4824" s="40"/>
      <c r="H4824" s="40"/>
      <c r="I4824" s="40"/>
      <c r="J4824" s="40"/>
      <c r="K4824" s="40">
        <f t="shared" si="75"/>
        <v>1900</v>
      </c>
    </row>
    <row r="4825" spans="1:11" ht="18" customHeight="1" x14ac:dyDescent="0.25">
      <c r="A4825" s="42"/>
      <c r="B4825" s="42"/>
      <c r="C4825" s="42"/>
      <c r="D4825" s="42"/>
      <c r="E4825" s="43"/>
      <c r="F4825" s="43"/>
      <c r="G4825" s="42"/>
      <c r="H4825" s="42"/>
      <c r="I4825" s="42"/>
      <c r="J4825" s="42"/>
      <c r="K4825" s="42">
        <f t="shared" si="75"/>
        <v>1900</v>
      </c>
    </row>
    <row r="4826" spans="1:11" ht="18" customHeight="1" x14ac:dyDescent="0.25">
      <c r="A4826" s="40"/>
      <c r="B4826" s="40"/>
      <c r="C4826" s="40"/>
      <c r="D4826" s="40"/>
      <c r="E4826" s="41"/>
      <c r="F4826" s="41"/>
      <c r="G4826" s="40"/>
      <c r="H4826" s="40"/>
      <c r="I4826" s="40"/>
      <c r="J4826" s="40"/>
      <c r="K4826" s="40">
        <f t="shared" si="75"/>
        <v>1900</v>
      </c>
    </row>
    <row r="4827" spans="1:11" ht="18" customHeight="1" x14ac:dyDescent="0.25">
      <c r="A4827" s="42"/>
      <c r="B4827" s="42"/>
      <c r="C4827" s="42"/>
      <c r="D4827" s="42"/>
      <c r="E4827" s="43"/>
      <c r="F4827" s="43"/>
      <c r="G4827" s="42"/>
      <c r="H4827" s="42"/>
      <c r="I4827" s="42"/>
      <c r="J4827" s="42"/>
      <c r="K4827" s="42">
        <f t="shared" si="75"/>
        <v>1900</v>
      </c>
    </row>
    <row r="4828" spans="1:11" ht="18" customHeight="1" x14ac:dyDescent="0.25">
      <c r="A4828" s="40"/>
      <c r="B4828" s="40"/>
      <c r="C4828" s="40"/>
      <c r="D4828" s="40"/>
      <c r="E4828" s="41"/>
      <c r="F4828" s="41"/>
      <c r="G4828" s="40"/>
      <c r="H4828" s="40"/>
      <c r="I4828" s="40"/>
      <c r="J4828" s="40"/>
      <c r="K4828" s="40">
        <f t="shared" si="75"/>
        <v>1900</v>
      </c>
    </row>
    <row r="4829" spans="1:11" ht="18" customHeight="1" x14ac:dyDescent="0.25">
      <c r="A4829" s="42"/>
      <c r="B4829" s="42"/>
      <c r="C4829" s="42"/>
      <c r="D4829" s="42"/>
      <c r="E4829" s="43"/>
      <c r="F4829" s="43"/>
      <c r="G4829" s="42"/>
      <c r="H4829" s="42"/>
      <c r="I4829" s="42"/>
      <c r="J4829" s="42"/>
      <c r="K4829" s="42">
        <f t="shared" si="75"/>
        <v>1900</v>
      </c>
    </row>
    <row r="4830" spans="1:11" ht="18" customHeight="1" x14ac:dyDescent="0.25">
      <c r="A4830" s="40"/>
      <c r="B4830" s="40"/>
      <c r="C4830" s="40"/>
      <c r="D4830" s="40"/>
      <c r="E4830" s="41"/>
      <c r="F4830" s="41"/>
      <c r="G4830" s="40"/>
      <c r="H4830" s="40"/>
      <c r="I4830" s="40"/>
      <c r="J4830" s="40"/>
      <c r="K4830" s="40">
        <f t="shared" si="75"/>
        <v>1900</v>
      </c>
    </row>
    <row r="4831" spans="1:11" ht="18" customHeight="1" x14ac:dyDescent="0.25">
      <c r="A4831" s="42"/>
      <c r="B4831" s="42"/>
      <c r="C4831" s="42"/>
      <c r="D4831" s="42"/>
      <c r="E4831" s="43"/>
      <c r="F4831" s="43"/>
      <c r="G4831" s="42"/>
      <c r="H4831" s="42"/>
      <c r="I4831" s="42"/>
      <c r="J4831" s="42"/>
      <c r="K4831" s="42">
        <f t="shared" si="75"/>
        <v>1900</v>
      </c>
    </row>
    <row r="4832" spans="1:11" ht="18" customHeight="1" x14ac:dyDescent="0.25">
      <c r="A4832" s="40"/>
      <c r="B4832" s="40"/>
      <c r="C4832" s="40"/>
      <c r="D4832" s="40"/>
      <c r="E4832" s="41"/>
      <c r="F4832" s="41"/>
      <c r="G4832" s="40"/>
      <c r="H4832" s="40"/>
      <c r="I4832" s="40"/>
      <c r="J4832" s="40"/>
      <c r="K4832" s="40">
        <f t="shared" si="75"/>
        <v>1900</v>
      </c>
    </row>
    <row r="4833" spans="1:11" ht="18" customHeight="1" x14ac:dyDescent="0.25">
      <c r="A4833" s="42"/>
      <c r="B4833" s="42"/>
      <c r="C4833" s="42"/>
      <c r="D4833" s="42"/>
      <c r="E4833" s="43"/>
      <c r="F4833" s="43"/>
      <c r="G4833" s="42"/>
      <c r="H4833" s="42"/>
      <c r="I4833" s="42"/>
      <c r="J4833" s="42"/>
      <c r="K4833" s="42">
        <f t="shared" si="75"/>
        <v>1900</v>
      </c>
    </row>
    <row r="4834" spans="1:11" ht="18" customHeight="1" x14ac:dyDescent="0.25">
      <c r="A4834" s="40"/>
      <c r="B4834" s="40"/>
      <c r="C4834" s="40"/>
      <c r="D4834" s="40"/>
      <c r="E4834" s="41"/>
      <c r="F4834" s="41"/>
      <c r="G4834" s="40"/>
      <c r="H4834" s="40"/>
      <c r="I4834" s="40"/>
      <c r="J4834" s="40"/>
      <c r="K4834" s="40">
        <f t="shared" si="75"/>
        <v>1900</v>
      </c>
    </row>
    <row r="4835" spans="1:11" ht="18" customHeight="1" x14ac:dyDescent="0.25">
      <c r="A4835" s="42"/>
      <c r="B4835" s="42"/>
      <c r="C4835" s="42"/>
      <c r="D4835" s="42"/>
      <c r="E4835" s="43"/>
      <c r="F4835" s="43"/>
      <c r="G4835" s="42"/>
      <c r="H4835" s="42"/>
      <c r="I4835" s="42"/>
      <c r="J4835" s="42"/>
      <c r="K4835" s="42">
        <f t="shared" si="75"/>
        <v>1900</v>
      </c>
    </row>
    <row r="4836" spans="1:11" ht="18" customHeight="1" x14ac:dyDescent="0.25">
      <c r="A4836" s="40"/>
      <c r="B4836" s="40"/>
      <c r="C4836" s="40"/>
      <c r="D4836" s="40"/>
      <c r="E4836" s="41"/>
      <c r="F4836" s="41"/>
      <c r="G4836" s="40"/>
      <c r="H4836" s="40"/>
      <c r="I4836" s="40"/>
      <c r="J4836" s="40"/>
      <c r="K4836" s="40">
        <f t="shared" si="75"/>
        <v>1900</v>
      </c>
    </row>
    <row r="4837" spans="1:11" ht="18" customHeight="1" x14ac:dyDescent="0.25">
      <c r="A4837" s="42"/>
      <c r="B4837" s="42"/>
      <c r="C4837" s="42"/>
      <c r="D4837" s="42"/>
      <c r="E4837" s="43"/>
      <c r="F4837" s="43"/>
      <c r="G4837" s="42"/>
      <c r="H4837" s="42"/>
      <c r="I4837" s="42"/>
      <c r="J4837" s="42"/>
      <c r="K4837" s="42">
        <f t="shared" si="75"/>
        <v>1900</v>
      </c>
    </row>
    <row r="4838" spans="1:11" ht="18" customHeight="1" x14ac:dyDescent="0.25">
      <c r="A4838" s="40"/>
      <c r="B4838" s="40"/>
      <c r="C4838" s="40"/>
      <c r="D4838" s="40"/>
      <c r="E4838" s="41"/>
      <c r="F4838" s="41"/>
      <c r="G4838" s="40"/>
      <c r="H4838" s="40"/>
      <c r="I4838" s="40"/>
      <c r="J4838" s="40"/>
      <c r="K4838" s="40">
        <f t="shared" si="75"/>
        <v>1900</v>
      </c>
    </row>
    <row r="4839" spans="1:11" ht="18" customHeight="1" x14ac:dyDescent="0.25">
      <c r="A4839" s="42"/>
      <c r="B4839" s="42"/>
      <c r="C4839" s="42"/>
      <c r="D4839" s="42"/>
      <c r="E4839" s="43"/>
      <c r="F4839" s="43"/>
      <c r="G4839" s="42"/>
      <c r="H4839" s="42"/>
      <c r="I4839" s="42"/>
      <c r="J4839" s="42"/>
      <c r="K4839" s="42">
        <f t="shared" si="75"/>
        <v>1900</v>
      </c>
    </row>
    <row r="4840" spans="1:11" ht="18" customHeight="1" x14ac:dyDescent="0.25">
      <c r="A4840" s="40"/>
      <c r="B4840" s="40"/>
      <c r="C4840" s="40"/>
      <c r="D4840" s="40"/>
      <c r="E4840" s="41"/>
      <c r="F4840" s="41"/>
      <c r="G4840" s="40"/>
      <c r="H4840" s="40"/>
      <c r="I4840" s="40"/>
      <c r="J4840" s="40"/>
      <c r="K4840" s="40">
        <f t="shared" si="75"/>
        <v>1900</v>
      </c>
    </row>
    <row r="4841" spans="1:11" ht="18" customHeight="1" x14ac:dyDescent="0.25">
      <c r="A4841" s="42"/>
      <c r="B4841" s="42"/>
      <c r="C4841" s="42"/>
      <c r="D4841" s="42"/>
      <c r="E4841" s="43"/>
      <c r="F4841" s="43"/>
      <c r="G4841" s="42"/>
      <c r="H4841" s="42"/>
      <c r="I4841" s="42"/>
      <c r="J4841" s="42"/>
      <c r="K4841" s="42">
        <f t="shared" si="75"/>
        <v>1900</v>
      </c>
    </row>
    <row r="4842" spans="1:11" ht="18" customHeight="1" x14ac:dyDescent="0.25">
      <c r="A4842" s="40"/>
      <c r="B4842" s="40"/>
      <c r="C4842" s="40"/>
      <c r="D4842" s="40"/>
      <c r="E4842" s="41"/>
      <c r="F4842" s="41"/>
      <c r="G4842" s="40"/>
      <c r="H4842" s="40"/>
      <c r="I4842" s="40"/>
      <c r="J4842" s="40"/>
      <c r="K4842" s="40">
        <f t="shared" si="75"/>
        <v>1900</v>
      </c>
    </row>
    <row r="4843" spans="1:11" ht="18" customHeight="1" x14ac:dyDescent="0.25">
      <c r="A4843" s="42"/>
      <c r="B4843" s="42"/>
      <c r="C4843" s="42"/>
      <c r="D4843" s="42"/>
      <c r="E4843" s="43"/>
      <c r="F4843" s="43"/>
      <c r="G4843" s="42"/>
      <c r="H4843" s="42"/>
      <c r="I4843" s="42"/>
      <c r="J4843" s="42"/>
      <c r="K4843" s="42">
        <f t="shared" si="75"/>
        <v>1900</v>
      </c>
    </row>
    <row r="4844" spans="1:11" ht="18" customHeight="1" x14ac:dyDescent="0.25">
      <c r="A4844" s="40"/>
      <c r="B4844" s="40"/>
      <c r="C4844" s="40"/>
      <c r="D4844" s="40"/>
      <c r="E4844" s="41"/>
      <c r="F4844" s="41"/>
      <c r="G4844" s="40"/>
      <c r="H4844" s="40"/>
      <c r="I4844" s="40"/>
      <c r="J4844" s="40"/>
      <c r="K4844" s="40">
        <f t="shared" si="75"/>
        <v>1900</v>
      </c>
    </row>
    <row r="4845" spans="1:11" ht="18" customHeight="1" x14ac:dyDescent="0.25">
      <c r="A4845" s="42"/>
      <c r="B4845" s="42"/>
      <c r="C4845" s="42"/>
      <c r="D4845" s="42"/>
      <c r="E4845" s="43"/>
      <c r="F4845" s="43"/>
      <c r="G4845" s="42"/>
      <c r="H4845" s="42"/>
      <c r="I4845" s="42"/>
      <c r="J4845" s="42"/>
      <c r="K4845" s="42">
        <f t="shared" si="75"/>
        <v>1900</v>
      </c>
    </row>
    <row r="4846" spans="1:11" ht="18" customHeight="1" x14ac:dyDescent="0.25">
      <c r="A4846" s="40"/>
      <c r="B4846" s="40"/>
      <c r="C4846" s="40"/>
      <c r="D4846" s="40"/>
      <c r="E4846" s="41"/>
      <c r="F4846" s="41"/>
      <c r="G4846" s="40"/>
      <c r="H4846" s="40"/>
      <c r="I4846" s="40"/>
      <c r="J4846" s="40"/>
      <c r="K4846" s="40">
        <f t="shared" si="75"/>
        <v>1900</v>
      </c>
    </row>
    <row r="4847" spans="1:11" ht="18" customHeight="1" x14ac:dyDescent="0.25">
      <c r="A4847" s="42"/>
      <c r="B4847" s="42"/>
      <c r="C4847" s="42"/>
      <c r="D4847" s="42"/>
      <c r="E4847" s="43"/>
      <c r="F4847" s="43"/>
      <c r="G4847" s="42"/>
      <c r="H4847" s="42"/>
      <c r="I4847" s="42"/>
      <c r="J4847" s="42"/>
      <c r="K4847" s="42">
        <f t="shared" si="75"/>
        <v>1900</v>
      </c>
    </row>
    <row r="4848" spans="1:11" ht="18" customHeight="1" x14ac:dyDescent="0.25">
      <c r="A4848" s="40"/>
      <c r="B4848" s="40"/>
      <c r="C4848" s="40"/>
      <c r="D4848" s="40"/>
      <c r="E4848" s="41"/>
      <c r="F4848" s="41"/>
      <c r="G4848" s="40"/>
      <c r="H4848" s="40"/>
      <c r="I4848" s="40"/>
      <c r="J4848" s="40"/>
      <c r="K4848" s="40">
        <f t="shared" si="75"/>
        <v>1900</v>
      </c>
    </row>
    <row r="4849" spans="1:11" ht="18" customHeight="1" x14ac:dyDescent="0.25">
      <c r="A4849" s="42"/>
      <c r="B4849" s="42"/>
      <c r="C4849" s="42"/>
      <c r="D4849" s="42"/>
      <c r="E4849" s="43"/>
      <c r="F4849" s="43"/>
      <c r="G4849" s="42"/>
      <c r="H4849" s="42"/>
      <c r="I4849" s="42"/>
      <c r="J4849" s="42"/>
      <c r="K4849" s="42">
        <f t="shared" si="75"/>
        <v>1900</v>
      </c>
    </row>
    <row r="4850" spans="1:11" ht="18" customHeight="1" x14ac:dyDescent="0.25">
      <c r="A4850" s="40"/>
      <c r="B4850" s="40"/>
      <c r="C4850" s="40"/>
      <c r="D4850" s="40"/>
      <c r="E4850" s="41"/>
      <c r="F4850" s="41"/>
      <c r="G4850" s="40"/>
      <c r="H4850" s="40"/>
      <c r="I4850" s="40"/>
      <c r="J4850" s="40"/>
      <c r="K4850" s="40">
        <f t="shared" si="75"/>
        <v>1900</v>
      </c>
    </row>
    <row r="4851" spans="1:11" ht="18" customHeight="1" x14ac:dyDescent="0.25">
      <c r="A4851" s="42"/>
      <c r="B4851" s="42"/>
      <c r="C4851" s="42"/>
      <c r="D4851" s="42"/>
      <c r="E4851" s="43"/>
      <c r="F4851" s="43"/>
      <c r="G4851" s="42"/>
      <c r="H4851" s="42"/>
      <c r="I4851" s="42"/>
      <c r="J4851" s="42"/>
      <c r="K4851" s="42">
        <f t="shared" si="75"/>
        <v>1900</v>
      </c>
    </row>
    <row r="4852" spans="1:11" ht="18" customHeight="1" x14ac:dyDescent="0.25">
      <c r="A4852" s="40"/>
      <c r="B4852" s="40"/>
      <c r="C4852" s="40"/>
      <c r="D4852" s="40"/>
      <c r="E4852" s="41"/>
      <c r="F4852" s="41"/>
      <c r="G4852" s="40"/>
      <c r="H4852" s="40"/>
      <c r="I4852" s="40"/>
      <c r="J4852" s="40"/>
      <c r="K4852" s="40">
        <f t="shared" si="75"/>
        <v>1900</v>
      </c>
    </row>
    <row r="4853" spans="1:11" ht="18" customHeight="1" x14ac:dyDescent="0.25">
      <c r="A4853" s="42"/>
      <c r="B4853" s="42"/>
      <c r="C4853" s="42"/>
      <c r="D4853" s="42"/>
      <c r="E4853" s="43"/>
      <c r="F4853" s="43"/>
      <c r="G4853" s="42"/>
      <c r="H4853" s="42"/>
      <c r="I4853" s="42"/>
      <c r="J4853" s="42"/>
      <c r="K4853" s="42">
        <f t="shared" si="75"/>
        <v>1900</v>
      </c>
    </row>
    <row r="4854" spans="1:11" ht="18" customHeight="1" x14ac:dyDescent="0.25">
      <c r="A4854" s="40"/>
      <c r="B4854" s="40"/>
      <c r="C4854" s="40"/>
      <c r="D4854" s="40"/>
      <c r="E4854" s="41"/>
      <c r="F4854" s="41"/>
      <c r="G4854" s="40"/>
      <c r="H4854" s="40"/>
      <c r="I4854" s="40"/>
      <c r="J4854" s="40"/>
      <c r="K4854" s="40">
        <f t="shared" si="75"/>
        <v>1900</v>
      </c>
    </row>
    <row r="4855" spans="1:11" ht="18" customHeight="1" x14ac:dyDescent="0.25">
      <c r="A4855" s="42"/>
      <c r="B4855" s="42"/>
      <c r="C4855" s="42"/>
      <c r="D4855" s="42"/>
      <c r="E4855" s="43"/>
      <c r="F4855" s="43"/>
      <c r="G4855" s="42"/>
      <c r="H4855" s="42"/>
      <c r="I4855" s="42"/>
      <c r="J4855" s="42"/>
      <c r="K4855" s="42">
        <f t="shared" si="75"/>
        <v>1900</v>
      </c>
    </row>
    <row r="4856" spans="1:11" ht="18" customHeight="1" x14ac:dyDescent="0.25">
      <c r="A4856" s="40"/>
      <c r="B4856" s="40"/>
      <c r="C4856" s="40"/>
      <c r="D4856" s="40"/>
      <c r="E4856" s="41"/>
      <c r="F4856" s="41"/>
      <c r="G4856" s="40"/>
      <c r="H4856" s="40"/>
      <c r="I4856" s="40"/>
      <c r="J4856" s="40"/>
      <c r="K4856" s="40">
        <f t="shared" si="75"/>
        <v>1900</v>
      </c>
    </row>
    <row r="4857" spans="1:11" ht="18" customHeight="1" x14ac:dyDescent="0.25">
      <c r="A4857" s="42"/>
      <c r="B4857" s="42"/>
      <c r="C4857" s="42"/>
      <c r="D4857" s="42"/>
      <c r="E4857" s="43"/>
      <c r="F4857" s="43"/>
      <c r="G4857" s="42"/>
      <c r="H4857" s="42"/>
      <c r="I4857" s="42"/>
      <c r="J4857" s="42"/>
      <c r="K4857" s="42">
        <f t="shared" si="75"/>
        <v>1900</v>
      </c>
    </row>
    <row r="4858" spans="1:11" ht="18" customHeight="1" x14ac:dyDescent="0.25">
      <c r="A4858" s="40"/>
      <c r="B4858" s="40"/>
      <c r="C4858" s="40"/>
      <c r="D4858" s="40"/>
      <c r="E4858" s="41"/>
      <c r="F4858" s="41"/>
      <c r="G4858" s="40"/>
      <c r="H4858" s="40"/>
      <c r="I4858" s="40"/>
      <c r="J4858" s="40"/>
      <c r="K4858" s="40">
        <f t="shared" si="75"/>
        <v>1900</v>
      </c>
    </row>
    <row r="4859" spans="1:11" ht="18" customHeight="1" x14ac:dyDescent="0.25">
      <c r="A4859" s="42"/>
      <c r="B4859" s="42"/>
      <c r="C4859" s="42"/>
      <c r="D4859" s="42"/>
      <c r="E4859" s="43"/>
      <c r="F4859" s="43"/>
      <c r="G4859" s="42"/>
      <c r="H4859" s="42"/>
      <c r="I4859" s="42"/>
      <c r="J4859" s="42"/>
      <c r="K4859" s="42">
        <f t="shared" si="75"/>
        <v>1900</v>
      </c>
    </row>
    <row r="4860" spans="1:11" ht="18" customHeight="1" x14ac:dyDescent="0.25">
      <c r="A4860" s="40"/>
      <c r="B4860" s="40"/>
      <c r="C4860" s="40"/>
      <c r="D4860" s="40"/>
      <c r="E4860" s="41"/>
      <c r="F4860" s="41"/>
      <c r="G4860" s="40"/>
      <c r="H4860" s="40"/>
      <c r="I4860" s="40"/>
      <c r="J4860" s="40"/>
      <c r="K4860" s="40">
        <f t="shared" si="75"/>
        <v>1900</v>
      </c>
    </row>
    <row r="4861" spans="1:11" ht="18" customHeight="1" x14ac:dyDescent="0.25">
      <c r="A4861" s="42"/>
      <c r="B4861" s="42"/>
      <c r="C4861" s="42"/>
      <c r="D4861" s="42"/>
      <c r="E4861" s="43"/>
      <c r="F4861" s="43"/>
      <c r="G4861" s="42"/>
      <c r="H4861" s="42"/>
      <c r="I4861" s="42"/>
      <c r="J4861" s="42"/>
      <c r="K4861" s="42">
        <f t="shared" si="75"/>
        <v>1900</v>
      </c>
    </row>
    <row r="4862" spans="1:11" ht="18" customHeight="1" x14ac:dyDescent="0.25">
      <c r="A4862" s="40"/>
      <c r="B4862" s="40"/>
      <c r="C4862" s="40"/>
      <c r="D4862" s="40"/>
      <c r="E4862" s="41"/>
      <c r="F4862" s="41"/>
      <c r="G4862" s="40"/>
      <c r="H4862" s="40"/>
      <c r="I4862" s="40"/>
      <c r="J4862" s="40"/>
      <c r="K4862" s="40">
        <f t="shared" si="75"/>
        <v>1900</v>
      </c>
    </row>
    <row r="4863" spans="1:11" ht="18" customHeight="1" x14ac:dyDescent="0.25">
      <c r="A4863" s="42"/>
      <c r="B4863" s="42"/>
      <c r="C4863" s="42"/>
      <c r="D4863" s="42"/>
      <c r="E4863" s="43"/>
      <c r="F4863" s="43"/>
      <c r="G4863" s="42"/>
      <c r="H4863" s="42"/>
      <c r="I4863" s="42"/>
      <c r="J4863" s="42"/>
      <c r="K4863" s="42">
        <f t="shared" si="75"/>
        <v>1900</v>
      </c>
    </row>
    <row r="4864" spans="1:11" ht="18" customHeight="1" x14ac:dyDescent="0.25">
      <c r="A4864" s="40"/>
      <c r="B4864" s="40"/>
      <c r="C4864" s="40"/>
      <c r="D4864" s="40"/>
      <c r="E4864" s="41"/>
      <c r="F4864" s="41"/>
      <c r="G4864" s="40"/>
      <c r="H4864" s="40"/>
      <c r="I4864" s="40"/>
      <c r="J4864" s="40"/>
      <c r="K4864" s="40">
        <f t="shared" si="75"/>
        <v>1900</v>
      </c>
    </row>
    <row r="4865" spans="1:11" ht="18" customHeight="1" x14ac:dyDescent="0.25">
      <c r="A4865" s="42"/>
      <c r="B4865" s="42"/>
      <c r="C4865" s="42"/>
      <c r="D4865" s="42"/>
      <c r="E4865" s="43"/>
      <c r="F4865" s="43"/>
      <c r="G4865" s="42"/>
      <c r="H4865" s="42"/>
      <c r="I4865" s="42"/>
      <c r="J4865" s="42"/>
      <c r="K4865" s="42">
        <f t="shared" si="75"/>
        <v>1900</v>
      </c>
    </row>
    <row r="4866" spans="1:11" ht="18" customHeight="1" x14ac:dyDescent="0.25">
      <c r="A4866" s="40"/>
      <c r="B4866" s="40"/>
      <c r="C4866" s="40"/>
      <c r="D4866" s="40"/>
      <c r="E4866" s="41"/>
      <c r="F4866" s="41"/>
      <c r="G4866" s="40"/>
      <c r="H4866" s="40"/>
      <c r="I4866" s="40"/>
      <c r="J4866" s="40"/>
      <c r="K4866" s="40">
        <f t="shared" si="75"/>
        <v>1900</v>
      </c>
    </row>
    <row r="4867" spans="1:11" ht="18" customHeight="1" x14ac:dyDescent="0.25">
      <c r="A4867" s="42"/>
      <c r="B4867" s="42"/>
      <c r="C4867" s="42"/>
      <c r="D4867" s="42"/>
      <c r="E4867" s="43"/>
      <c r="F4867" s="43"/>
      <c r="G4867" s="42"/>
      <c r="H4867" s="42"/>
      <c r="I4867" s="42"/>
      <c r="J4867" s="42"/>
      <c r="K4867" s="42">
        <f t="shared" si="75"/>
        <v>1900</v>
      </c>
    </row>
    <row r="4868" spans="1:11" ht="18" customHeight="1" x14ac:dyDescent="0.25">
      <c r="A4868" s="40"/>
      <c r="B4868" s="40"/>
      <c r="C4868" s="40"/>
      <c r="D4868" s="40"/>
      <c r="E4868" s="41"/>
      <c r="F4868" s="41"/>
      <c r="G4868" s="40"/>
      <c r="H4868" s="40"/>
      <c r="I4868" s="40"/>
      <c r="J4868" s="40"/>
      <c r="K4868" s="40">
        <f t="shared" ref="K4868:K4931" si="76">IFERROR(YEAR(D4868),"")</f>
        <v>1900</v>
      </c>
    </row>
    <row r="4869" spans="1:11" ht="18" customHeight="1" x14ac:dyDescent="0.25">
      <c r="A4869" s="42"/>
      <c r="B4869" s="42"/>
      <c r="C4869" s="42"/>
      <c r="D4869" s="42"/>
      <c r="E4869" s="43"/>
      <c r="F4869" s="43"/>
      <c r="G4869" s="42"/>
      <c r="H4869" s="42"/>
      <c r="I4869" s="42"/>
      <c r="J4869" s="42"/>
      <c r="K4869" s="42">
        <f t="shared" si="76"/>
        <v>1900</v>
      </c>
    </row>
    <row r="4870" spans="1:11" ht="18" customHeight="1" x14ac:dyDescent="0.25">
      <c r="A4870" s="40"/>
      <c r="B4870" s="40"/>
      <c r="C4870" s="40"/>
      <c r="D4870" s="40"/>
      <c r="E4870" s="41"/>
      <c r="F4870" s="41"/>
      <c r="G4870" s="40"/>
      <c r="H4870" s="40"/>
      <c r="I4870" s="40"/>
      <c r="J4870" s="40"/>
      <c r="K4870" s="40">
        <f t="shared" si="76"/>
        <v>1900</v>
      </c>
    </row>
    <row r="4871" spans="1:11" ht="18" customHeight="1" x14ac:dyDescent="0.25">
      <c r="A4871" s="42"/>
      <c r="B4871" s="42"/>
      <c r="C4871" s="42"/>
      <c r="D4871" s="42"/>
      <c r="E4871" s="43"/>
      <c r="F4871" s="43"/>
      <c r="G4871" s="42"/>
      <c r="H4871" s="42"/>
      <c r="I4871" s="42"/>
      <c r="J4871" s="42"/>
      <c r="K4871" s="42">
        <f t="shared" si="76"/>
        <v>1900</v>
      </c>
    </row>
    <row r="4872" spans="1:11" ht="18" customHeight="1" x14ac:dyDescent="0.25">
      <c r="A4872" s="40"/>
      <c r="B4872" s="40"/>
      <c r="C4872" s="40"/>
      <c r="D4872" s="40"/>
      <c r="E4872" s="41"/>
      <c r="F4872" s="41"/>
      <c r="G4872" s="40"/>
      <c r="H4872" s="40"/>
      <c r="I4872" s="40"/>
      <c r="J4872" s="40"/>
      <c r="K4872" s="40">
        <f t="shared" si="76"/>
        <v>1900</v>
      </c>
    </row>
    <row r="4873" spans="1:11" ht="18" customHeight="1" x14ac:dyDescent="0.25">
      <c r="A4873" s="42"/>
      <c r="B4873" s="42"/>
      <c r="C4873" s="42"/>
      <c r="D4873" s="42"/>
      <c r="E4873" s="43"/>
      <c r="F4873" s="43"/>
      <c r="G4873" s="42"/>
      <c r="H4873" s="42"/>
      <c r="I4873" s="42"/>
      <c r="J4873" s="42"/>
      <c r="K4873" s="42">
        <f t="shared" si="76"/>
        <v>1900</v>
      </c>
    </row>
    <row r="4874" spans="1:11" ht="18" customHeight="1" x14ac:dyDescent="0.25">
      <c r="A4874" s="40"/>
      <c r="B4874" s="40"/>
      <c r="C4874" s="40"/>
      <c r="D4874" s="40"/>
      <c r="E4874" s="41"/>
      <c r="F4874" s="41"/>
      <c r="G4874" s="40"/>
      <c r="H4874" s="40"/>
      <c r="I4874" s="40"/>
      <c r="J4874" s="40"/>
      <c r="K4874" s="40">
        <f t="shared" si="76"/>
        <v>1900</v>
      </c>
    </row>
    <row r="4875" spans="1:11" ht="18" customHeight="1" x14ac:dyDescent="0.25">
      <c r="A4875" s="42"/>
      <c r="B4875" s="42"/>
      <c r="C4875" s="42"/>
      <c r="D4875" s="42"/>
      <c r="E4875" s="43"/>
      <c r="F4875" s="43"/>
      <c r="G4875" s="42"/>
      <c r="H4875" s="42"/>
      <c r="I4875" s="42"/>
      <c r="J4875" s="42"/>
      <c r="K4875" s="42">
        <f t="shared" si="76"/>
        <v>1900</v>
      </c>
    </row>
    <row r="4876" spans="1:11" ht="18" customHeight="1" x14ac:dyDescent="0.25">
      <c r="A4876" s="40"/>
      <c r="B4876" s="40"/>
      <c r="C4876" s="40"/>
      <c r="D4876" s="40"/>
      <c r="E4876" s="41"/>
      <c r="F4876" s="41"/>
      <c r="G4876" s="40"/>
      <c r="H4876" s="40"/>
      <c r="I4876" s="40"/>
      <c r="J4876" s="40"/>
      <c r="K4876" s="40">
        <f t="shared" si="76"/>
        <v>1900</v>
      </c>
    </row>
    <row r="4877" spans="1:11" ht="18" customHeight="1" x14ac:dyDescent="0.25">
      <c r="A4877" s="42"/>
      <c r="B4877" s="42"/>
      <c r="C4877" s="42"/>
      <c r="D4877" s="42"/>
      <c r="E4877" s="43"/>
      <c r="F4877" s="43"/>
      <c r="G4877" s="42"/>
      <c r="H4877" s="42"/>
      <c r="I4877" s="42"/>
      <c r="J4877" s="42"/>
      <c r="K4877" s="42">
        <f t="shared" si="76"/>
        <v>1900</v>
      </c>
    </row>
    <row r="4878" spans="1:11" ht="18" customHeight="1" x14ac:dyDescent="0.25">
      <c r="A4878" s="40"/>
      <c r="B4878" s="40"/>
      <c r="C4878" s="40"/>
      <c r="D4878" s="40"/>
      <c r="E4878" s="41"/>
      <c r="F4878" s="41"/>
      <c r="G4878" s="40"/>
      <c r="H4878" s="40"/>
      <c r="I4878" s="40"/>
      <c r="J4878" s="40"/>
      <c r="K4878" s="40">
        <f t="shared" si="76"/>
        <v>1900</v>
      </c>
    </row>
    <row r="4879" spans="1:11" ht="18" customHeight="1" x14ac:dyDescent="0.25">
      <c r="A4879" s="42"/>
      <c r="B4879" s="42"/>
      <c r="C4879" s="42"/>
      <c r="D4879" s="42"/>
      <c r="E4879" s="43"/>
      <c r="F4879" s="43"/>
      <c r="G4879" s="42"/>
      <c r="H4879" s="42"/>
      <c r="I4879" s="42"/>
      <c r="J4879" s="42"/>
      <c r="K4879" s="42">
        <f t="shared" si="76"/>
        <v>1900</v>
      </c>
    </row>
    <row r="4880" spans="1:11" ht="18" customHeight="1" x14ac:dyDescent="0.25">
      <c r="A4880" s="40"/>
      <c r="B4880" s="40"/>
      <c r="C4880" s="40"/>
      <c r="D4880" s="40"/>
      <c r="E4880" s="41"/>
      <c r="F4880" s="41"/>
      <c r="G4880" s="40"/>
      <c r="H4880" s="40"/>
      <c r="I4880" s="40"/>
      <c r="J4880" s="40"/>
      <c r="K4880" s="40">
        <f t="shared" si="76"/>
        <v>1900</v>
      </c>
    </row>
    <row r="4881" spans="1:11" ht="18" customHeight="1" x14ac:dyDescent="0.25">
      <c r="A4881" s="42"/>
      <c r="B4881" s="42"/>
      <c r="C4881" s="42"/>
      <c r="D4881" s="42"/>
      <c r="E4881" s="43"/>
      <c r="F4881" s="43"/>
      <c r="G4881" s="42"/>
      <c r="H4881" s="42"/>
      <c r="I4881" s="42"/>
      <c r="J4881" s="42"/>
      <c r="K4881" s="42">
        <f t="shared" si="76"/>
        <v>1900</v>
      </c>
    </row>
    <row r="4882" spans="1:11" ht="18" customHeight="1" x14ac:dyDescent="0.25">
      <c r="A4882" s="40"/>
      <c r="B4882" s="40"/>
      <c r="C4882" s="40"/>
      <c r="D4882" s="40"/>
      <c r="E4882" s="41"/>
      <c r="F4882" s="41"/>
      <c r="G4882" s="40"/>
      <c r="H4882" s="40"/>
      <c r="I4882" s="40"/>
      <c r="J4882" s="40"/>
      <c r="K4882" s="40">
        <f t="shared" si="76"/>
        <v>1900</v>
      </c>
    </row>
    <row r="4883" spans="1:11" ht="18" customHeight="1" x14ac:dyDescent="0.25">
      <c r="A4883" s="42"/>
      <c r="B4883" s="42"/>
      <c r="C4883" s="42"/>
      <c r="D4883" s="42"/>
      <c r="E4883" s="43"/>
      <c r="F4883" s="43"/>
      <c r="G4883" s="42"/>
      <c r="H4883" s="42"/>
      <c r="I4883" s="42"/>
      <c r="J4883" s="42"/>
      <c r="K4883" s="42">
        <f t="shared" si="76"/>
        <v>1900</v>
      </c>
    </row>
    <row r="4884" spans="1:11" ht="18" customHeight="1" x14ac:dyDescent="0.25">
      <c r="A4884" s="40"/>
      <c r="B4884" s="40"/>
      <c r="C4884" s="40"/>
      <c r="D4884" s="40"/>
      <c r="E4884" s="41"/>
      <c r="F4884" s="41"/>
      <c r="G4884" s="40"/>
      <c r="H4884" s="40"/>
      <c r="I4884" s="40"/>
      <c r="J4884" s="40"/>
      <c r="K4884" s="40">
        <f t="shared" si="76"/>
        <v>1900</v>
      </c>
    </row>
    <row r="4885" spans="1:11" ht="18" customHeight="1" x14ac:dyDescent="0.25">
      <c r="A4885" s="42"/>
      <c r="B4885" s="42"/>
      <c r="C4885" s="42"/>
      <c r="D4885" s="42"/>
      <c r="E4885" s="43"/>
      <c r="F4885" s="43"/>
      <c r="G4885" s="42"/>
      <c r="H4885" s="42"/>
      <c r="I4885" s="42"/>
      <c r="J4885" s="42"/>
      <c r="K4885" s="42">
        <f t="shared" si="76"/>
        <v>1900</v>
      </c>
    </row>
    <row r="4886" spans="1:11" ht="18" customHeight="1" x14ac:dyDescent="0.25">
      <c r="A4886" s="40"/>
      <c r="B4886" s="40"/>
      <c r="C4886" s="40"/>
      <c r="D4886" s="40"/>
      <c r="E4886" s="41"/>
      <c r="F4886" s="41"/>
      <c r="G4886" s="40"/>
      <c r="H4886" s="40"/>
      <c r="I4886" s="40"/>
      <c r="J4886" s="40"/>
      <c r="K4886" s="40">
        <f t="shared" si="76"/>
        <v>1900</v>
      </c>
    </row>
    <row r="4887" spans="1:11" ht="18" customHeight="1" x14ac:dyDescent="0.25">
      <c r="A4887" s="42"/>
      <c r="B4887" s="42"/>
      <c r="C4887" s="42"/>
      <c r="D4887" s="42"/>
      <c r="E4887" s="43"/>
      <c r="F4887" s="43"/>
      <c r="G4887" s="42"/>
      <c r="H4887" s="42"/>
      <c r="I4887" s="42"/>
      <c r="J4887" s="42"/>
      <c r="K4887" s="42">
        <f t="shared" si="76"/>
        <v>1900</v>
      </c>
    </row>
    <row r="4888" spans="1:11" ht="18" customHeight="1" x14ac:dyDescent="0.25">
      <c r="A4888" s="40"/>
      <c r="B4888" s="40"/>
      <c r="C4888" s="40"/>
      <c r="D4888" s="40"/>
      <c r="E4888" s="41"/>
      <c r="F4888" s="41"/>
      <c r="G4888" s="40"/>
      <c r="H4888" s="40"/>
      <c r="I4888" s="40"/>
      <c r="J4888" s="40"/>
      <c r="K4888" s="40">
        <f t="shared" si="76"/>
        <v>1900</v>
      </c>
    </row>
    <row r="4889" spans="1:11" ht="18" customHeight="1" x14ac:dyDescent="0.25">
      <c r="A4889" s="42"/>
      <c r="B4889" s="42"/>
      <c r="C4889" s="42"/>
      <c r="D4889" s="42"/>
      <c r="E4889" s="43"/>
      <c r="F4889" s="43"/>
      <c r="G4889" s="42"/>
      <c r="H4889" s="42"/>
      <c r="I4889" s="42"/>
      <c r="J4889" s="42"/>
      <c r="K4889" s="42">
        <f t="shared" si="76"/>
        <v>1900</v>
      </c>
    </row>
    <row r="4890" spans="1:11" ht="18" customHeight="1" x14ac:dyDescent="0.25">
      <c r="A4890" s="40"/>
      <c r="B4890" s="40"/>
      <c r="C4890" s="40"/>
      <c r="D4890" s="40"/>
      <c r="E4890" s="41"/>
      <c r="F4890" s="41"/>
      <c r="G4890" s="40"/>
      <c r="H4890" s="40"/>
      <c r="I4890" s="40"/>
      <c r="J4890" s="40"/>
      <c r="K4890" s="40">
        <f t="shared" si="76"/>
        <v>1900</v>
      </c>
    </row>
    <row r="4891" spans="1:11" ht="18" customHeight="1" x14ac:dyDescent="0.25">
      <c r="A4891" s="42"/>
      <c r="B4891" s="42"/>
      <c r="C4891" s="42"/>
      <c r="D4891" s="42"/>
      <c r="E4891" s="43"/>
      <c r="F4891" s="43"/>
      <c r="G4891" s="42"/>
      <c r="H4891" s="42"/>
      <c r="I4891" s="42"/>
      <c r="J4891" s="42"/>
      <c r="K4891" s="42">
        <f t="shared" si="76"/>
        <v>1900</v>
      </c>
    </row>
    <row r="4892" spans="1:11" ht="18" customHeight="1" x14ac:dyDescent="0.25">
      <c r="A4892" s="40"/>
      <c r="B4892" s="40"/>
      <c r="C4892" s="40"/>
      <c r="D4892" s="40"/>
      <c r="E4892" s="41"/>
      <c r="F4892" s="41"/>
      <c r="G4892" s="40"/>
      <c r="H4892" s="40"/>
      <c r="I4892" s="40"/>
      <c r="J4892" s="40"/>
      <c r="K4892" s="40">
        <f t="shared" si="76"/>
        <v>1900</v>
      </c>
    </row>
    <row r="4893" spans="1:11" ht="18" customHeight="1" x14ac:dyDescent="0.25">
      <c r="A4893" s="42"/>
      <c r="B4893" s="42"/>
      <c r="C4893" s="42"/>
      <c r="D4893" s="42"/>
      <c r="E4893" s="43"/>
      <c r="F4893" s="43"/>
      <c r="G4893" s="42"/>
      <c r="H4893" s="42"/>
      <c r="I4893" s="42"/>
      <c r="J4893" s="42"/>
      <c r="K4893" s="42">
        <f t="shared" si="76"/>
        <v>1900</v>
      </c>
    </row>
    <row r="4894" spans="1:11" ht="18" customHeight="1" x14ac:dyDescent="0.25">
      <c r="A4894" s="40"/>
      <c r="B4894" s="40"/>
      <c r="C4894" s="40"/>
      <c r="D4894" s="40"/>
      <c r="E4894" s="41"/>
      <c r="F4894" s="41"/>
      <c r="G4894" s="40"/>
      <c r="H4894" s="40"/>
      <c r="I4894" s="40"/>
      <c r="J4894" s="40"/>
      <c r="K4894" s="40">
        <f t="shared" si="76"/>
        <v>1900</v>
      </c>
    </row>
    <row r="4895" spans="1:11" ht="18" customHeight="1" x14ac:dyDescent="0.25">
      <c r="A4895" s="42"/>
      <c r="B4895" s="42"/>
      <c r="C4895" s="42"/>
      <c r="D4895" s="42"/>
      <c r="E4895" s="43"/>
      <c r="F4895" s="43"/>
      <c r="G4895" s="42"/>
      <c r="H4895" s="42"/>
      <c r="I4895" s="42"/>
      <c r="J4895" s="42"/>
      <c r="K4895" s="42">
        <f t="shared" si="76"/>
        <v>1900</v>
      </c>
    </row>
    <row r="4896" spans="1:11" ht="18" customHeight="1" x14ac:dyDescent="0.25">
      <c r="A4896" s="40"/>
      <c r="B4896" s="40"/>
      <c r="C4896" s="40"/>
      <c r="D4896" s="40"/>
      <c r="E4896" s="41"/>
      <c r="F4896" s="41"/>
      <c r="G4896" s="40"/>
      <c r="H4896" s="40"/>
      <c r="I4896" s="40"/>
      <c r="J4896" s="40"/>
      <c r="K4896" s="40">
        <f t="shared" si="76"/>
        <v>1900</v>
      </c>
    </row>
    <row r="4897" spans="1:11" ht="18" customHeight="1" x14ac:dyDescent="0.25">
      <c r="A4897" s="42"/>
      <c r="B4897" s="42"/>
      <c r="C4897" s="42"/>
      <c r="D4897" s="42"/>
      <c r="E4897" s="43"/>
      <c r="F4897" s="43"/>
      <c r="G4897" s="42"/>
      <c r="H4897" s="42"/>
      <c r="I4897" s="42"/>
      <c r="J4897" s="42"/>
      <c r="K4897" s="42">
        <f t="shared" si="76"/>
        <v>1900</v>
      </c>
    </row>
    <row r="4898" spans="1:11" ht="18" customHeight="1" x14ac:dyDescent="0.25">
      <c r="A4898" s="40"/>
      <c r="B4898" s="40"/>
      <c r="C4898" s="40"/>
      <c r="D4898" s="40"/>
      <c r="E4898" s="41"/>
      <c r="F4898" s="41"/>
      <c r="G4898" s="40"/>
      <c r="H4898" s="40"/>
      <c r="I4898" s="40"/>
      <c r="J4898" s="40"/>
      <c r="K4898" s="40">
        <f t="shared" si="76"/>
        <v>1900</v>
      </c>
    </row>
    <row r="4899" spans="1:11" ht="18" customHeight="1" x14ac:dyDescent="0.25">
      <c r="A4899" s="42"/>
      <c r="B4899" s="42"/>
      <c r="C4899" s="42"/>
      <c r="D4899" s="42"/>
      <c r="E4899" s="43"/>
      <c r="F4899" s="43"/>
      <c r="G4899" s="42"/>
      <c r="H4899" s="42"/>
      <c r="I4899" s="42"/>
      <c r="J4899" s="42"/>
      <c r="K4899" s="42">
        <f t="shared" si="76"/>
        <v>1900</v>
      </c>
    </row>
    <row r="4900" spans="1:11" ht="18" customHeight="1" x14ac:dyDescent="0.25">
      <c r="A4900" s="40"/>
      <c r="B4900" s="40"/>
      <c r="C4900" s="40"/>
      <c r="D4900" s="40"/>
      <c r="E4900" s="41"/>
      <c r="F4900" s="41"/>
      <c r="G4900" s="40"/>
      <c r="H4900" s="40"/>
      <c r="I4900" s="40"/>
      <c r="J4900" s="40"/>
      <c r="K4900" s="40">
        <f t="shared" si="76"/>
        <v>1900</v>
      </c>
    </row>
    <row r="4901" spans="1:11" ht="18" customHeight="1" x14ac:dyDescent="0.25">
      <c r="A4901" s="42"/>
      <c r="B4901" s="42"/>
      <c r="C4901" s="42"/>
      <c r="D4901" s="42"/>
      <c r="E4901" s="43"/>
      <c r="F4901" s="43"/>
      <c r="G4901" s="42"/>
      <c r="H4901" s="42"/>
      <c r="I4901" s="42"/>
      <c r="J4901" s="42"/>
      <c r="K4901" s="42">
        <f t="shared" si="76"/>
        <v>1900</v>
      </c>
    </row>
    <row r="4902" spans="1:11" ht="18" customHeight="1" x14ac:dyDescent="0.25">
      <c r="A4902" s="40"/>
      <c r="B4902" s="40"/>
      <c r="C4902" s="40"/>
      <c r="D4902" s="40"/>
      <c r="E4902" s="41"/>
      <c r="F4902" s="41"/>
      <c r="G4902" s="40"/>
      <c r="H4902" s="40"/>
      <c r="I4902" s="40"/>
      <c r="J4902" s="40"/>
      <c r="K4902" s="40">
        <f t="shared" si="76"/>
        <v>1900</v>
      </c>
    </row>
    <row r="4903" spans="1:11" ht="18" customHeight="1" x14ac:dyDescent="0.25">
      <c r="A4903" s="42"/>
      <c r="B4903" s="42"/>
      <c r="C4903" s="42"/>
      <c r="D4903" s="42"/>
      <c r="E4903" s="43"/>
      <c r="F4903" s="43"/>
      <c r="G4903" s="42"/>
      <c r="H4903" s="42"/>
      <c r="I4903" s="42"/>
      <c r="J4903" s="42"/>
      <c r="K4903" s="42">
        <f t="shared" si="76"/>
        <v>1900</v>
      </c>
    </row>
    <row r="4904" spans="1:11" ht="18" customHeight="1" x14ac:dyDescent="0.25">
      <c r="A4904" s="40"/>
      <c r="B4904" s="40"/>
      <c r="C4904" s="40"/>
      <c r="D4904" s="40"/>
      <c r="E4904" s="41"/>
      <c r="F4904" s="41"/>
      <c r="G4904" s="40"/>
      <c r="H4904" s="40"/>
      <c r="I4904" s="40"/>
      <c r="J4904" s="40"/>
      <c r="K4904" s="40">
        <f t="shared" si="76"/>
        <v>1900</v>
      </c>
    </row>
    <row r="4905" spans="1:11" ht="18" customHeight="1" x14ac:dyDescent="0.25">
      <c r="A4905" s="42"/>
      <c r="B4905" s="42"/>
      <c r="C4905" s="42"/>
      <c r="D4905" s="42"/>
      <c r="E4905" s="43"/>
      <c r="F4905" s="43"/>
      <c r="G4905" s="42"/>
      <c r="H4905" s="42"/>
      <c r="I4905" s="42"/>
      <c r="J4905" s="42"/>
      <c r="K4905" s="42">
        <f t="shared" si="76"/>
        <v>1900</v>
      </c>
    </row>
    <row r="4906" spans="1:11" ht="18" customHeight="1" x14ac:dyDescent="0.25">
      <c r="A4906" s="40"/>
      <c r="B4906" s="40"/>
      <c r="C4906" s="40"/>
      <c r="D4906" s="40"/>
      <c r="E4906" s="41"/>
      <c r="F4906" s="41"/>
      <c r="G4906" s="40"/>
      <c r="H4906" s="40"/>
      <c r="I4906" s="40"/>
      <c r="J4906" s="40"/>
      <c r="K4906" s="40">
        <f t="shared" si="76"/>
        <v>1900</v>
      </c>
    </row>
    <row r="4907" spans="1:11" ht="18" customHeight="1" x14ac:dyDescent="0.25">
      <c r="A4907" s="42"/>
      <c r="B4907" s="42"/>
      <c r="C4907" s="42"/>
      <c r="D4907" s="42"/>
      <c r="E4907" s="43"/>
      <c r="F4907" s="43"/>
      <c r="G4907" s="42"/>
      <c r="H4907" s="42"/>
      <c r="I4907" s="42"/>
      <c r="J4907" s="42"/>
      <c r="K4907" s="42">
        <f t="shared" si="76"/>
        <v>1900</v>
      </c>
    </row>
    <row r="4908" spans="1:11" ht="18" customHeight="1" x14ac:dyDescent="0.25">
      <c r="A4908" s="40"/>
      <c r="B4908" s="40"/>
      <c r="C4908" s="40"/>
      <c r="D4908" s="40"/>
      <c r="E4908" s="41"/>
      <c r="F4908" s="41"/>
      <c r="G4908" s="40"/>
      <c r="H4908" s="40"/>
      <c r="I4908" s="40"/>
      <c r="J4908" s="40"/>
      <c r="K4908" s="40">
        <f t="shared" si="76"/>
        <v>1900</v>
      </c>
    </row>
    <row r="4909" spans="1:11" ht="18" customHeight="1" x14ac:dyDescent="0.25">
      <c r="A4909" s="42"/>
      <c r="B4909" s="42"/>
      <c r="C4909" s="42"/>
      <c r="D4909" s="42"/>
      <c r="E4909" s="43"/>
      <c r="F4909" s="43"/>
      <c r="G4909" s="42"/>
      <c r="H4909" s="42"/>
      <c r="I4909" s="42"/>
      <c r="J4909" s="42"/>
      <c r="K4909" s="42">
        <f t="shared" si="76"/>
        <v>1900</v>
      </c>
    </row>
    <row r="4910" spans="1:11" ht="18" customHeight="1" x14ac:dyDescent="0.25">
      <c r="A4910" s="40"/>
      <c r="B4910" s="40"/>
      <c r="C4910" s="40"/>
      <c r="D4910" s="40"/>
      <c r="E4910" s="41"/>
      <c r="F4910" s="41"/>
      <c r="G4910" s="40"/>
      <c r="H4910" s="40"/>
      <c r="I4910" s="40"/>
      <c r="J4910" s="40"/>
      <c r="K4910" s="40">
        <f t="shared" si="76"/>
        <v>1900</v>
      </c>
    </row>
    <row r="4911" spans="1:11" ht="18" customHeight="1" x14ac:dyDescent="0.25">
      <c r="A4911" s="42"/>
      <c r="B4911" s="42"/>
      <c r="C4911" s="42"/>
      <c r="D4911" s="42"/>
      <c r="E4911" s="43"/>
      <c r="F4911" s="43"/>
      <c r="G4911" s="42"/>
      <c r="H4911" s="42"/>
      <c r="I4911" s="42"/>
      <c r="J4911" s="42"/>
      <c r="K4911" s="42">
        <f t="shared" si="76"/>
        <v>1900</v>
      </c>
    </row>
    <row r="4912" spans="1:11" ht="18" customHeight="1" x14ac:dyDescent="0.25">
      <c r="A4912" s="40"/>
      <c r="B4912" s="40"/>
      <c r="C4912" s="40"/>
      <c r="D4912" s="40"/>
      <c r="E4912" s="41"/>
      <c r="F4912" s="41"/>
      <c r="G4912" s="40"/>
      <c r="H4912" s="40"/>
      <c r="I4912" s="40"/>
      <c r="J4912" s="40"/>
      <c r="K4912" s="40">
        <f t="shared" si="76"/>
        <v>1900</v>
      </c>
    </row>
    <row r="4913" spans="1:11" ht="18" customHeight="1" x14ac:dyDescent="0.25">
      <c r="A4913" s="42"/>
      <c r="B4913" s="42"/>
      <c r="C4913" s="42"/>
      <c r="D4913" s="42"/>
      <c r="E4913" s="43"/>
      <c r="F4913" s="43"/>
      <c r="G4913" s="42"/>
      <c r="H4913" s="42"/>
      <c r="I4913" s="42"/>
      <c r="J4913" s="42"/>
      <c r="K4913" s="42">
        <f t="shared" si="76"/>
        <v>1900</v>
      </c>
    </row>
    <row r="4914" spans="1:11" ht="18" customHeight="1" x14ac:dyDescent="0.25">
      <c r="A4914" s="40"/>
      <c r="B4914" s="40"/>
      <c r="C4914" s="40"/>
      <c r="D4914" s="40"/>
      <c r="E4914" s="41"/>
      <c r="F4914" s="41"/>
      <c r="G4914" s="40"/>
      <c r="H4914" s="40"/>
      <c r="I4914" s="40"/>
      <c r="J4914" s="40"/>
      <c r="K4914" s="40">
        <f t="shared" si="76"/>
        <v>1900</v>
      </c>
    </row>
    <row r="4915" spans="1:11" ht="18" customHeight="1" x14ac:dyDescent="0.25">
      <c r="A4915" s="42"/>
      <c r="B4915" s="42"/>
      <c r="C4915" s="42"/>
      <c r="D4915" s="42"/>
      <c r="E4915" s="43"/>
      <c r="F4915" s="43"/>
      <c r="G4915" s="42"/>
      <c r="H4915" s="42"/>
      <c r="I4915" s="42"/>
      <c r="J4915" s="42"/>
      <c r="K4915" s="42">
        <f t="shared" si="76"/>
        <v>1900</v>
      </c>
    </row>
    <row r="4916" spans="1:11" ht="18" customHeight="1" x14ac:dyDescent="0.25">
      <c r="A4916" s="40"/>
      <c r="B4916" s="40"/>
      <c r="C4916" s="40"/>
      <c r="D4916" s="40"/>
      <c r="E4916" s="41"/>
      <c r="F4916" s="41"/>
      <c r="G4916" s="40"/>
      <c r="H4916" s="40"/>
      <c r="I4916" s="40"/>
      <c r="J4916" s="40"/>
      <c r="K4916" s="40">
        <f t="shared" si="76"/>
        <v>1900</v>
      </c>
    </row>
    <row r="4917" spans="1:11" ht="18" customHeight="1" x14ac:dyDescent="0.25">
      <c r="A4917" s="42"/>
      <c r="B4917" s="42"/>
      <c r="C4917" s="42"/>
      <c r="D4917" s="42"/>
      <c r="E4917" s="43"/>
      <c r="F4917" s="43"/>
      <c r="G4917" s="42"/>
      <c r="H4917" s="42"/>
      <c r="I4917" s="42"/>
      <c r="J4917" s="42"/>
      <c r="K4917" s="42">
        <f t="shared" si="76"/>
        <v>1900</v>
      </c>
    </row>
    <row r="4918" spans="1:11" ht="18" customHeight="1" x14ac:dyDescent="0.25">
      <c r="A4918" s="40"/>
      <c r="B4918" s="40"/>
      <c r="C4918" s="40"/>
      <c r="D4918" s="40"/>
      <c r="E4918" s="41"/>
      <c r="F4918" s="41"/>
      <c r="G4918" s="40"/>
      <c r="H4918" s="40"/>
      <c r="I4918" s="40"/>
      <c r="J4918" s="40"/>
      <c r="K4918" s="40">
        <f t="shared" si="76"/>
        <v>1900</v>
      </c>
    </row>
    <row r="4919" spans="1:11" ht="18" customHeight="1" x14ac:dyDescent="0.25">
      <c r="A4919" s="42"/>
      <c r="B4919" s="42"/>
      <c r="C4919" s="42"/>
      <c r="D4919" s="42"/>
      <c r="E4919" s="43"/>
      <c r="F4919" s="43"/>
      <c r="G4919" s="42"/>
      <c r="H4919" s="42"/>
      <c r="I4919" s="42"/>
      <c r="J4919" s="42"/>
      <c r="K4919" s="42">
        <f t="shared" si="76"/>
        <v>1900</v>
      </c>
    </row>
    <row r="4920" spans="1:11" ht="18" customHeight="1" x14ac:dyDescent="0.25">
      <c r="A4920" s="40"/>
      <c r="B4920" s="40"/>
      <c r="C4920" s="40"/>
      <c r="D4920" s="40"/>
      <c r="E4920" s="41"/>
      <c r="F4920" s="41"/>
      <c r="G4920" s="40"/>
      <c r="H4920" s="40"/>
      <c r="I4920" s="40"/>
      <c r="J4920" s="40"/>
      <c r="K4920" s="40">
        <f t="shared" si="76"/>
        <v>1900</v>
      </c>
    </row>
    <row r="4921" spans="1:11" ht="18" customHeight="1" x14ac:dyDescent="0.25">
      <c r="A4921" s="42"/>
      <c r="B4921" s="42"/>
      <c r="C4921" s="42"/>
      <c r="D4921" s="42"/>
      <c r="E4921" s="43"/>
      <c r="F4921" s="43"/>
      <c r="G4921" s="42"/>
      <c r="H4921" s="42"/>
      <c r="I4921" s="42"/>
      <c r="J4921" s="42"/>
      <c r="K4921" s="42">
        <f t="shared" si="76"/>
        <v>1900</v>
      </c>
    </row>
    <row r="4922" spans="1:11" ht="18" customHeight="1" x14ac:dyDescent="0.25">
      <c r="A4922" s="40"/>
      <c r="B4922" s="40"/>
      <c r="C4922" s="40"/>
      <c r="D4922" s="40"/>
      <c r="E4922" s="41"/>
      <c r="F4922" s="41"/>
      <c r="G4922" s="40"/>
      <c r="H4922" s="40"/>
      <c r="I4922" s="40"/>
      <c r="J4922" s="40"/>
      <c r="K4922" s="40">
        <f t="shared" si="76"/>
        <v>1900</v>
      </c>
    </row>
    <row r="4923" spans="1:11" ht="18" customHeight="1" x14ac:dyDescent="0.25">
      <c r="A4923" s="42"/>
      <c r="B4923" s="42"/>
      <c r="C4923" s="42"/>
      <c r="D4923" s="42"/>
      <c r="E4923" s="43"/>
      <c r="F4923" s="43"/>
      <c r="G4923" s="42"/>
      <c r="H4923" s="42"/>
      <c r="I4923" s="42"/>
      <c r="J4923" s="42"/>
      <c r="K4923" s="42">
        <f t="shared" si="76"/>
        <v>1900</v>
      </c>
    </row>
    <row r="4924" spans="1:11" ht="18" customHeight="1" x14ac:dyDescent="0.25">
      <c r="A4924" s="40"/>
      <c r="B4924" s="40"/>
      <c r="C4924" s="40"/>
      <c r="D4924" s="40"/>
      <c r="E4924" s="41"/>
      <c r="F4924" s="41"/>
      <c r="G4924" s="40"/>
      <c r="H4924" s="40"/>
      <c r="I4924" s="40"/>
      <c r="J4924" s="40"/>
      <c r="K4924" s="40">
        <f t="shared" si="76"/>
        <v>1900</v>
      </c>
    </row>
    <row r="4925" spans="1:11" ht="18" customHeight="1" x14ac:dyDescent="0.25">
      <c r="A4925" s="42"/>
      <c r="B4925" s="42"/>
      <c r="C4925" s="42"/>
      <c r="D4925" s="42"/>
      <c r="E4925" s="43"/>
      <c r="F4925" s="43"/>
      <c r="G4925" s="42"/>
      <c r="H4925" s="42"/>
      <c r="I4925" s="42"/>
      <c r="J4925" s="42"/>
      <c r="K4925" s="42">
        <f t="shared" si="76"/>
        <v>1900</v>
      </c>
    </row>
    <row r="4926" spans="1:11" ht="18" customHeight="1" x14ac:dyDescent="0.25">
      <c r="A4926" s="40"/>
      <c r="B4926" s="40"/>
      <c r="C4926" s="40"/>
      <c r="D4926" s="40"/>
      <c r="E4926" s="41"/>
      <c r="F4926" s="41"/>
      <c r="G4926" s="40"/>
      <c r="H4926" s="40"/>
      <c r="I4926" s="40"/>
      <c r="J4926" s="40"/>
      <c r="K4926" s="40">
        <f t="shared" si="76"/>
        <v>1900</v>
      </c>
    </row>
    <row r="4927" spans="1:11" ht="18" customHeight="1" x14ac:dyDescent="0.25">
      <c r="A4927" s="42"/>
      <c r="B4927" s="42"/>
      <c r="C4927" s="42"/>
      <c r="D4927" s="42"/>
      <c r="E4927" s="43"/>
      <c r="F4927" s="43"/>
      <c r="G4927" s="42"/>
      <c r="H4927" s="42"/>
      <c r="I4927" s="42"/>
      <c r="J4927" s="42"/>
      <c r="K4927" s="42">
        <f t="shared" si="76"/>
        <v>1900</v>
      </c>
    </row>
    <row r="4928" spans="1:11" ht="18" customHeight="1" x14ac:dyDescent="0.25">
      <c r="A4928" s="40"/>
      <c r="B4928" s="40"/>
      <c r="C4928" s="40"/>
      <c r="D4928" s="40"/>
      <c r="E4928" s="41"/>
      <c r="F4928" s="41"/>
      <c r="G4928" s="40"/>
      <c r="H4928" s="40"/>
      <c r="I4928" s="40"/>
      <c r="J4928" s="40"/>
      <c r="K4928" s="40">
        <f t="shared" si="76"/>
        <v>1900</v>
      </c>
    </row>
    <row r="4929" spans="1:11" ht="18" customHeight="1" x14ac:dyDescent="0.25">
      <c r="A4929" s="42"/>
      <c r="B4929" s="42"/>
      <c r="C4929" s="42"/>
      <c r="D4929" s="42"/>
      <c r="E4929" s="43"/>
      <c r="F4929" s="43"/>
      <c r="G4929" s="42"/>
      <c r="H4929" s="42"/>
      <c r="I4929" s="42"/>
      <c r="J4929" s="42"/>
      <c r="K4929" s="42">
        <f t="shared" si="76"/>
        <v>1900</v>
      </c>
    </row>
    <row r="4930" spans="1:11" ht="18" customHeight="1" x14ac:dyDescent="0.25">
      <c r="A4930" s="40"/>
      <c r="B4930" s="40"/>
      <c r="C4930" s="40"/>
      <c r="D4930" s="40"/>
      <c r="E4930" s="41"/>
      <c r="F4930" s="41"/>
      <c r="G4930" s="40"/>
      <c r="H4930" s="40"/>
      <c r="I4930" s="40"/>
      <c r="J4930" s="40"/>
      <c r="K4930" s="40">
        <f t="shared" si="76"/>
        <v>1900</v>
      </c>
    </row>
    <row r="4931" spans="1:11" ht="18" customHeight="1" x14ac:dyDescent="0.25">
      <c r="A4931" s="42"/>
      <c r="B4931" s="42"/>
      <c r="C4931" s="42"/>
      <c r="D4931" s="42"/>
      <c r="E4931" s="43"/>
      <c r="F4931" s="43"/>
      <c r="G4931" s="42"/>
      <c r="H4931" s="42"/>
      <c r="I4931" s="42"/>
      <c r="J4931" s="42"/>
      <c r="K4931" s="42">
        <f t="shared" si="76"/>
        <v>1900</v>
      </c>
    </row>
    <row r="4932" spans="1:11" ht="18" customHeight="1" x14ac:dyDescent="0.25">
      <c r="A4932" s="40"/>
      <c r="B4932" s="40"/>
      <c r="C4932" s="40"/>
      <c r="D4932" s="40"/>
      <c r="E4932" s="41"/>
      <c r="F4932" s="41"/>
      <c r="G4932" s="40"/>
      <c r="H4932" s="40"/>
      <c r="I4932" s="40"/>
      <c r="J4932" s="40"/>
      <c r="K4932" s="40">
        <f t="shared" ref="K4932:K4995" si="77">IFERROR(YEAR(D4932),"")</f>
        <v>1900</v>
      </c>
    </row>
    <row r="4933" spans="1:11" ht="18" customHeight="1" x14ac:dyDescent="0.25">
      <c r="A4933" s="42"/>
      <c r="B4933" s="42"/>
      <c r="C4933" s="42"/>
      <c r="D4933" s="42"/>
      <c r="E4933" s="43"/>
      <c r="F4933" s="43"/>
      <c r="G4933" s="42"/>
      <c r="H4933" s="42"/>
      <c r="I4933" s="42"/>
      <c r="J4933" s="42"/>
      <c r="K4933" s="42">
        <f t="shared" si="77"/>
        <v>1900</v>
      </c>
    </row>
    <row r="4934" spans="1:11" ht="18" customHeight="1" x14ac:dyDescent="0.25">
      <c r="A4934" s="40"/>
      <c r="B4934" s="40"/>
      <c r="C4934" s="40"/>
      <c r="D4934" s="40"/>
      <c r="E4934" s="41"/>
      <c r="F4934" s="41"/>
      <c r="G4934" s="40"/>
      <c r="H4934" s="40"/>
      <c r="I4934" s="40"/>
      <c r="J4934" s="40"/>
      <c r="K4934" s="40">
        <f t="shared" si="77"/>
        <v>1900</v>
      </c>
    </row>
    <row r="4935" spans="1:11" ht="18" customHeight="1" x14ac:dyDescent="0.25">
      <c r="A4935" s="42"/>
      <c r="B4935" s="42"/>
      <c r="C4935" s="42"/>
      <c r="D4935" s="42"/>
      <c r="E4935" s="43"/>
      <c r="F4935" s="43"/>
      <c r="G4935" s="42"/>
      <c r="H4935" s="42"/>
      <c r="I4935" s="42"/>
      <c r="J4935" s="42"/>
      <c r="K4935" s="42">
        <f t="shared" si="77"/>
        <v>1900</v>
      </c>
    </row>
    <row r="4936" spans="1:11" ht="18" customHeight="1" x14ac:dyDescent="0.25">
      <c r="A4936" s="40"/>
      <c r="B4936" s="40"/>
      <c r="C4936" s="40"/>
      <c r="D4936" s="40"/>
      <c r="E4936" s="41"/>
      <c r="F4936" s="41"/>
      <c r="G4936" s="40"/>
      <c r="H4936" s="40"/>
      <c r="I4936" s="40"/>
      <c r="J4936" s="40"/>
      <c r="K4936" s="40">
        <f t="shared" si="77"/>
        <v>1900</v>
      </c>
    </row>
    <row r="4937" spans="1:11" ht="18" customHeight="1" x14ac:dyDescent="0.25">
      <c r="A4937" s="42"/>
      <c r="B4937" s="42"/>
      <c r="C4937" s="42"/>
      <c r="D4937" s="42"/>
      <c r="E4937" s="43"/>
      <c r="F4937" s="43"/>
      <c r="G4937" s="42"/>
      <c r="H4937" s="42"/>
      <c r="I4937" s="42"/>
      <c r="J4937" s="42"/>
      <c r="K4937" s="42">
        <f t="shared" si="77"/>
        <v>1900</v>
      </c>
    </row>
    <row r="4938" spans="1:11" ht="18" customHeight="1" x14ac:dyDescent="0.25">
      <c r="A4938" s="40"/>
      <c r="B4938" s="40"/>
      <c r="C4938" s="40"/>
      <c r="D4938" s="40"/>
      <c r="E4938" s="41"/>
      <c r="F4938" s="41"/>
      <c r="G4938" s="40"/>
      <c r="H4938" s="40"/>
      <c r="I4938" s="40"/>
      <c r="J4938" s="40"/>
      <c r="K4938" s="40">
        <f t="shared" si="77"/>
        <v>1900</v>
      </c>
    </row>
    <row r="4939" spans="1:11" ht="18" customHeight="1" x14ac:dyDescent="0.25">
      <c r="A4939" s="42"/>
      <c r="B4939" s="42"/>
      <c r="C4939" s="42"/>
      <c r="D4939" s="42"/>
      <c r="E4939" s="43"/>
      <c r="F4939" s="43"/>
      <c r="G4939" s="42"/>
      <c r="H4939" s="42"/>
      <c r="I4939" s="42"/>
      <c r="J4939" s="42"/>
      <c r="K4939" s="42">
        <f t="shared" si="77"/>
        <v>1900</v>
      </c>
    </row>
    <row r="4940" spans="1:11" ht="18" customHeight="1" x14ac:dyDescent="0.25">
      <c r="A4940" s="40"/>
      <c r="B4940" s="40"/>
      <c r="C4940" s="40"/>
      <c r="D4940" s="40"/>
      <c r="E4940" s="41"/>
      <c r="F4940" s="41"/>
      <c r="G4940" s="40"/>
      <c r="H4940" s="40"/>
      <c r="I4940" s="40"/>
      <c r="J4940" s="40"/>
      <c r="K4940" s="40">
        <f t="shared" si="77"/>
        <v>1900</v>
      </c>
    </row>
    <row r="4941" spans="1:11" ht="18" customHeight="1" x14ac:dyDescent="0.25">
      <c r="A4941" s="42"/>
      <c r="B4941" s="42"/>
      <c r="C4941" s="42"/>
      <c r="D4941" s="42"/>
      <c r="E4941" s="43"/>
      <c r="F4941" s="43"/>
      <c r="G4941" s="42"/>
      <c r="H4941" s="42"/>
      <c r="I4941" s="42"/>
      <c r="J4941" s="42"/>
      <c r="K4941" s="42">
        <f t="shared" si="77"/>
        <v>1900</v>
      </c>
    </row>
    <row r="4942" spans="1:11" ht="18" customHeight="1" x14ac:dyDescent="0.25">
      <c r="A4942" s="40"/>
      <c r="B4942" s="40"/>
      <c r="C4942" s="40"/>
      <c r="D4942" s="40"/>
      <c r="E4942" s="41"/>
      <c r="F4942" s="41"/>
      <c r="G4942" s="40"/>
      <c r="H4942" s="40"/>
      <c r="I4942" s="40"/>
      <c r="J4942" s="40"/>
      <c r="K4942" s="40">
        <f t="shared" si="77"/>
        <v>1900</v>
      </c>
    </row>
    <row r="4943" spans="1:11" ht="18" customHeight="1" x14ac:dyDescent="0.25">
      <c r="A4943" s="42"/>
      <c r="B4943" s="42"/>
      <c r="C4943" s="42"/>
      <c r="D4943" s="42"/>
      <c r="E4943" s="43"/>
      <c r="F4943" s="43"/>
      <c r="G4943" s="42"/>
      <c r="H4943" s="42"/>
      <c r="I4943" s="42"/>
      <c r="J4943" s="42"/>
      <c r="K4943" s="42">
        <f t="shared" si="77"/>
        <v>1900</v>
      </c>
    </row>
    <row r="4944" spans="1:11" ht="18" customHeight="1" x14ac:dyDescent="0.25">
      <c r="A4944" s="40"/>
      <c r="B4944" s="40"/>
      <c r="C4944" s="40"/>
      <c r="D4944" s="40"/>
      <c r="E4944" s="41"/>
      <c r="F4944" s="41"/>
      <c r="G4944" s="40"/>
      <c r="H4944" s="40"/>
      <c r="I4944" s="40"/>
      <c r="J4944" s="40"/>
      <c r="K4944" s="40">
        <f t="shared" si="77"/>
        <v>1900</v>
      </c>
    </row>
    <row r="4945" spans="1:11" ht="18" customHeight="1" x14ac:dyDescent="0.25">
      <c r="A4945" s="42"/>
      <c r="B4945" s="42"/>
      <c r="C4945" s="42"/>
      <c r="D4945" s="42"/>
      <c r="E4945" s="43"/>
      <c r="F4945" s="43"/>
      <c r="G4945" s="42"/>
      <c r="H4945" s="42"/>
      <c r="I4945" s="42"/>
      <c r="J4945" s="42"/>
      <c r="K4945" s="42">
        <f t="shared" si="77"/>
        <v>1900</v>
      </c>
    </row>
    <row r="4946" spans="1:11" ht="18" customHeight="1" x14ac:dyDescent="0.25">
      <c r="A4946" s="40"/>
      <c r="B4946" s="40"/>
      <c r="C4946" s="40"/>
      <c r="D4946" s="40"/>
      <c r="E4946" s="41"/>
      <c r="F4946" s="41"/>
      <c r="G4946" s="40"/>
      <c r="H4946" s="40"/>
      <c r="I4946" s="40"/>
      <c r="J4946" s="40"/>
      <c r="K4946" s="40">
        <f t="shared" si="77"/>
        <v>1900</v>
      </c>
    </row>
    <row r="4947" spans="1:11" ht="18" customHeight="1" x14ac:dyDescent="0.25">
      <c r="A4947" s="42"/>
      <c r="B4947" s="42"/>
      <c r="C4947" s="42"/>
      <c r="D4947" s="42"/>
      <c r="E4947" s="43"/>
      <c r="F4947" s="43"/>
      <c r="G4947" s="42"/>
      <c r="H4947" s="42"/>
      <c r="I4947" s="42"/>
      <c r="J4947" s="42"/>
      <c r="K4947" s="42">
        <f t="shared" si="77"/>
        <v>1900</v>
      </c>
    </row>
    <row r="4948" spans="1:11" ht="18" customHeight="1" x14ac:dyDescent="0.25">
      <c r="A4948" s="40"/>
      <c r="B4948" s="40"/>
      <c r="C4948" s="40"/>
      <c r="D4948" s="40"/>
      <c r="E4948" s="41"/>
      <c r="F4948" s="41"/>
      <c r="G4948" s="40"/>
      <c r="H4948" s="40"/>
      <c r="I4948" s="40"/>
      <c r="J4948" s="40"/>
      <c r="K4948" s="40">
        <f t="shared" si="77"/>
        <v>1900</v>
      </c>
    </row>
    <row r="4949" spans="1:11" ht="18" customHeight="1" x14ac:dyDescent="0.25">
      <c r="A4949" s="42"/>
      <c r="B4949" s="42"/>
      <c r="C4949" s="42"/>
      <c r="D4949" s="42"/>
      <c r="E4949" s="43"/>
      <c r="F4949" s="43"/>
      <c r="G4949" s="42"/>
      <c r="H4949" s="42"/>
      <c r="I4949" s="42"/>
      <c r="J4949" s="42"/>
      <c r="K4949" s="42">
        <f t="shared" si="77"/>
        <v>1900</v>
      </c>
    </row>
    <row r="4950" spans="1:11" ht="18" customHeight="1" x14ac:dyDescent="0.25">
      <c r="A4950" s="40"/>
      <c r="B4950" s="40"/>
      <c r="C4950" s="40"/>
      <c r="D4950" s="40"/>
      <c r="E4950" s="41"/>
      <c r="F4950" s="41"/>
      <c r="G4950" s="40"/>
      <c r="H4950" s="40"/>
      <c r="I4950" s="40"/>
      <c r="J4950" s="40"/>
      <c r="K4950" s="40">
        <f t="shared" si="77"/>
        <v>1900</v>
      </c>
    </row>
    <row r="4951" spans="1:11" ht="18" customHeight="1" x14ac:dyDescent="0.25">
      <c r="A4951" s="42"/>
      <c r="B4951" s="42"/>
      <c r="C4951" s="42"/>
      <c r="D4951" s="42"/>
      <c r="E4951" s="43"/>
      <c r="F4951" s="43"/>
      <c r="G4951" s="42"/>
      <c r="H4951" s="42"/>
      <c r="I4951" s="42"/>
      <c r="J4951" s="42"/>
      <c r="K4951" s="42">
        <f t="shared" si="77"/>
        <v>1900</v>
      </c>
    </row>
    <row r="4952" spans="1:11" ht="18" customHeight="1" x14ac:dyDescent="0.25">
      <c r="A4952" s="40"/>
      <c r="B4952" s="40"/>
      <c r="C4952" s="40"/>
      <c r="D4952" s="40"/>
      <c r="E4952" s="41"/>
      <c r="F4952" s="41"/>
      <c r="G4952" s="40"/>
      <c r="H4952" s="40"/>
      <c r="I4952" s="40"/>
      <c r="J4952" s="40"/>
      <c r="K4952" s="40">
        <f t="shared" si="77"/>
        <v>1900</v>
      </c>
    </row>
    <row r="4953" spans="1:11" ht="18" customHeight="1" x14ac:dyDescent="0.25">
      <c r="A4953" s="42"/>
      <c r="B4953" s="42"/>
      <c r="C4953" s="42"/>
      <c r="D4953" s="42"/>
      <c r="E4953" s="43"/>
      <c r="F4953" s="43"/>
      <c r="G4953" s="42"/>
      <c r="H4953" s="42"/>
      <c r="I4953" s="42"/>
      <c r="J4953" s="42"/>
      <c r="K4953" s="42">
        <f t="shared" si="77"/>
        <v>1900</v>
      </c>
    </row>
    <row r="4954" spans="1:11" ht="18" customHeight="1" x14ac:dyDescent="0.25">
      <c r="A4954" s="40"/>
      <c r="B4954" s="40"/>
      <c r="C4954" s="40"/>
      <c r="D4954" s="40"/>
      <c r="E4954" s="41"/>
      <c r="F4954" s="41"/>
      <c r="G4954" s="40"/>
      <c r="H4954" s="40"/>
      <c r="I4954" s="40"/>
      <c r="J4954" s="40"/>
      <c r="K4954" s="40">
        <f t="shared" si="77"/>
        <v>1900</v>
      </c>
    </row>
    <row r="4955" spans="1:11" ht="18" customHeight="1" x14ac:dyDescent="0.25">
      <c r="A4955" s="42"/>
      <c r="B4955" s="42"/>
      <c r="C4955" s="42"/>
      <c r="D4955" s="42"/>
      <c r="E4955" s="43"/>
      <c r="F4955" s="43"/>
      <c r="G4955" s="42"/>
      <c r="H4955" s="42"/>
      <c r="I4955" s="42"/>
      <c r="J4955" s="42"/>
      <c r="K4955" s="42">
        <f t="shared" si="77"/>
        <v>1900</v>
      </c>
    </row>
    <row r="4956" spans="1:11" ht="18" customHeight="1" x14ac:dyDescent="0.25">
      <c r="A4956" s="40"/>
      <c r="B4956" s="40"/>
      <c r="C4956" s="40"/>
      <c r="D4956" s="40"/>
      <c r="E4956" s="41"/>
      <c r="F4956" s="41"/>
      <c r="G4956" s="40"/>
      <c r="H4956" s="40"/>
      <c r="I4956" s="40"/>
      <c r="J4956" s="40"/>
      <c r="K4956" s="40">
        <f t="shared" si="77"/>
        <v>1900</v>
      </c>
    </row>
    <row r="4957" spans="1:11" ht="18" customHeight="1" x14ac:dyDescent="0.25">
      <c r="A4957" s="42"/>
      <c r="B4957" s="42"/>
      <c r="C4957" s="42"/>
      <c r="D4957" s="42"/>
      <c r="E4957" s="43"/>
      <c r="F4957" s="43"/>
      <c r="G4957" s="42"/>
      <c r="H4957" s="42"/>
      <c r="I4957" s="42"/>
      <c r="J4957" s="42"/>
      <c r="K4957" s="42">
        <f t="shared" si="77"/>
        <v>1900</v>
      </c>
    </row>
    <row r="4958" spans="1:11" ht="18" customHeight="1" x14ac:dyDescent="0.25">
      <c r="A4958" s="40"/>
      <c r="B4958" s="40"/>
      <c r="C4958" s="40"/>
      <c r="D4958" s="40"/>
      <c r="E4958" s="41"/>
      <c r="F4958" s="41"/>
      <c r="G4958" s="40"/>
      <c r="H4958" s="40"/>
      <c r="I4958" s="40"/>
      <c r="J4958" s="40"/>
      <c r="K4958" s="40">
        <f t="shared" si="77"/>
        <v>1900</v>
      </c>
    </row>
    <row r="4959" spans="1:11" ht="18" customHeight="1" x14ac:dyDescent="0.25">
      <c r="A4959" s="42"/>
      <c r="B4959" s="42"/>
      <c r="C4959" s="42"/>
      <c r="D4959" s="42"/>
      <c r="E4959" s="43"/>
      <c r="F4959" s="43"/>
      <c r="G4959" s="42"/>
      <c r="H4959" s="42"/>
      <c r="I4959" s="42"/>
      <c r="J4959" s="42"/>
      <c r="K4959" s="42">
        <f t="shared" si="77"/>
        <v>1900</v>
      </c>
    </row>
    <row r="4960" spans="1:11" ht="18" customHeight="1" x14ac:dyDescent="0.25">
      <c r="A4960" s="40"/>
      <c r="B4960" s="40"/>
      <c r="C4960" s="40"/>
      <c r="D4960" s="40"/>
      <c r="E4960" s="41"/>
      <c r="F4960" s="41"/>
      <c r="G4960" s="40"/>
      <c r="H4960" s="40"/>
      <c r="I4960" s="40"/>
      <c r="J4960" s="40"/>
      <c r="K4960" s="40">
        <f t="shared" si="77"/>
        <v>1900</v>
      </c>
    </row>
    <row r="4961" spans="1:11" ht="18" customHeight="1" x14ac:dyDescent="0.25">
      <c r="A4961" s="42"/>
      <c r="B4961" s="42"/>
      <c r="C4961" s="42"/>
      <c r="D4961" s="42"/>
      <c r="E4961" s="43"/>
      <c r="F4961" s="43"/>
      <c r="G4961" s="42"/>
      <c r="H4961" s="42"/>
      <c r="I4961" s="42"/>
      <c r="J4961" s="42"/>
      <c r="K4961" s="42">
        <f t="shared" si="77"/>
        <v>1900</v>
      </c>
    </row>
    <row r="4962" spans="1:11" ht="18" customHeight="1" x14ac:dyDescent="0.25">
      <c r="A4962" s="40"/>
      <c r="B4962" s="40"/>
      <c r="C4962" s="40"/>
      <c r="D4962" s="40"/>
      <c r="E4962" s="41"/>
      <c r="F4962" s="41"/>
      <c r="G4962" s="40"/>
      <c r="H4962" s="40"/>
      <c r="I4962" s="40"/>
      <c r="J4962" s="40"/>
      <c r="K4962" s="40">
        <f t="shared" si="77"/>
        <v>1900</v>
      </c>
    </row>
    <row r="4963" spans="1:11" ht="18" customHeight="1" x14ac:dyDescent="0.25">
      <c r="A4963" s="42"/>
      <c r="B4963" s="42"/>
      <c r="C4963" s="42"/>
      <c r="D4963" s="42"/>
      <c r="E4963" s="43"/>
      <c r="F4963" s="43"/>
      <c r="G4963" s="42"/>
      <c r="H4963" s="42"/>
      <c r="I4963" s="42"/>
      <c r="J4963" s="42"/>
      <c r="K4963" s="42">
        <f t="shared" si="77"/>
        <v>1900</v>
      </c>
    </row>
    <row r="4964" spans="1:11" ht="18" customHeight="1" x14ac:dyDescent="0.25">
      <c r="A4964" s="40"/>
      <c r="B4964" s="40"/>
      <c r="C4964" s="40"/>
      <c r="D4964" s="40"/>
      <c r="E4964" s="41"/>
      <c r="F4964" s="41"/>
      <c r="G4964" s="40"/>
      <c r="H4964" s="40"/>
      <c r="I4964" s="40"/>
      <c r="J4964" s="40"/>
      <c r="K4964" s="40">
        <f t="shared" si="77"/>
        <v>1900</v>
      </c>
    </row>
    <row r="4965" spans="1:11" ht="18" customHeight="1" x14ac:dyDescent="0.25">
      <c r="A4965" s="42"/>
      <c r="B4965" s="42"/>
      <c r="C4965" s="42"/>
      <c r="D4965" s="42"/>
      <c r="E4965" s="43"/>
      <c r="F4965" s="43"/>
      <c r="G4965" s="42"/>
      <c r="H4965" s="42"/>
      <c r="I4965" s="42"/>
      <c r="J4965" s="42"/>
      <c r="K4965" s="42">
        <f t="shared" si="77"/>
        <v>1900</v>
      </c>
    </row>
    <row r="4966" spans="1:11" ht="18" customHeight="1" x14ac:dyDescent="0.25">
      <c r="A4966" s="40"/>
      <c r="B4966" s="40"/>
      <c r="C4966" s="40"/>
      <c r="D4966" s="40"/>
      <c r="E4966" s="41"/>
      <c r="F4966" s="41"/>
      <c r="G4966" s="40"/>
      <c r="H4966" s="40"/>
      <c r="I4966" s="40"/>
      <c r="J4966" s="40"/>
      <c r="K4966" s="40">
        <f t="shared" si="77"/>
        <v>1900</v>
      </c>
    </row>
    <row r="4967" spans="1:11" ht="18" customHeight="1" x14ac:dyDescent="0.25">
      <c r="A4967" s="42"/>
      <c r="B4967" s="42"/>
      <c r="C4967" s="42"/>
      <c r="D4967" s="42"/>
      <c r="E4967" s="43"/>
      <c r="F4967" s="43"/>
      <c r="G4967" s="42"/>
      <c r="H4967" s="42"/>
      <c r="I4967" s="42"/>
      <c r="J4967" s="42"/>
      <c r="K4967" s="42">
        <f t="shared" si="77"/>
        <v>1900</v>
      </c>
    </row>
    <row r="4968" spans="1:11" ht="18" customHeight="1" x14ac:dyDescent="0.25">
      <c r="A4968" s="40"/>
      <c r="B4968" s="40"/>
      <c r="C4968" s="40"/>
      <c r="D4968" s="40"/>
      <c r="E4968" s="41"/>
      <c r="F4968" s="41"/>
      <c r="G4968" s="40"/>
      <c r="H4968" s="40"/>
      <c r="I4968" s="40"/>
      <c r="J4968" s="40"/>
      <c r="K4968" s="40">
        <f t="shared" si="77"/>
        <v>1900</v>
      </c>
    </row>
    <row r="4969" spans="1:11" ht="18" customHeight="1" x14ac:dyDescent="0.25">
      <c r="A4969" s="42"/>
      <c r="B4969" s="42"/>
      <c r="C4969" s="42"/>
      <c r="D4969" s="42"/>
      <c r="E4969" s="43"/>
      <c r="F4969" s="43"/>
      <c r="G4969" s="42"/>
      <c r="H4969" s="42"/>
      <c r="I4969" s="42"/>
      <c r="J4969" s="42"/>
      <c r="K4969" s="42">
        <f t="shared" si="77"/>
        <v>1900</v>
      </c>
    </row>
    <row r="4970" spans="1:11" ht="18" customHeight="1" x14ac:dyDescent="0.25">
      <c r="A4970" s="40"/>
      <c r="B4970" s="40"/>
      <c r="C4970" s="40"/>
      <c r="D4970" s="40"/>
      <c r="E4970" s="41"/>
      <c r="F4970" s="41"/>
      <c r="G4970" s="40"/>
      <c r="H4970" s="40"/>
      <c r="I4970" s="40"/>
      <c r="J4970" s="40"/>
      <c r="K4970" s="40">
        <f t="shared" si="77"/>
        <v>1900</v>
      </c>
    </row>
    <row r="4971" spans="1:11" ht="18" customHeight="1" x14ac:dyDescent="0.25">
      <c r="A4971" s="42"/>
      <c r="B4971" s="42"/>
      <c r="C4971" s="42"/>
      <c r="D4971" s="42"/>
      <c r="E4971" s="43"/>
      <c r="F4971" s="43"/>
      <c r="G4971" s="42"/>
      <c r="H4971" s="42"/>
      <c r="I4971" s="42"/>
      <c r="J4971" s="42"/>
      <c r="K4971" s="42">
        <f t="shared" si="77"/>
        <v>1900</v>
      </c>
    </row>
    <row r="4972" spans="1:11" ht="18" customHeight="1" x14ac:dyDescent="0.25">
      <c r="A4972" s="40"/>
      <c r="B4972" s="40"/>
      <c r="C4972" s="40"/>
      <c r="D4972" s="40"/>
      <c r="E4972" s="41"/>
      <c r="F4972" s="41"/>
      <c r="G4972" s="40"/>
      <c r="H4972" s="40"/>
      <c r="I4972" s="40"/>
      <c r="J4972" s="40"/>
      <c r="K4972" s="40">
        <f t="shared" si="77"/>
        <v>1900</v>
      </c>
    </row>
    <row r="4973" spans="1:11" ht="18" customHeight="1" x14ac:dyDescent="0.25">
      <c r="A4973" s="42"/>
      <c r="B4973" s="42"/>
      <c r="C4973" s="42"/>
      <c r="D4973" s="42"/>
      <c r="E4973" s="43"/>
      <c r="F4973" s="43"/>
      <c r="G4973" s="42"/>
      <c r="H4973" s="42"/>
      <c r="I4973" s="42"/>
      <c r="J4973" s="42"/>
      <c r="K4973" s="42">
        <f t="shared" si="77"/>
        <v>1900</v>
      </c>
    </row>
    <row r="4974" spans="1:11" ht="18" customHeight="1" x14ac:dyDescent="0.25">
      <c r="A4974" s="40"/>
      <c r="B4974" s="40"/>
      <c r="C4974" s="40"/>
      <c r="D4974" s="40"/>
      <c r="E4974" s="41"/>
      <c r="F4974" s="41"/>
      <c r="G4974" s="40"/>
      <c r="H4974" s="40"/>
      <c r="I4974" s="40"/>
      <c r="J4974" s="40"/>
      <c r="K4974" s="40">
        <f t="shared" si="77"/>
        <v>1900</v>
      </c>
    </row>
    <row r="4975" spans="1:11" ht="18" customHeight="1" x14ac:dyDescent="0.25">
      <c r="A4975" s="42"/>
      <c r="B4975" s="42"/>
      <c r="C4975" s="42"/>
      <c r="D4975" s="42"/>
      <c r="E4975" s="43"/>
      <c r="F4975" s="43"/>
      <c r="G4975" s="42"/>
      <c r="H4975" s="42"/>
      <c r="I4975" s="42"/>
      <c r="J4975" s="42"/>
      <c r="K4975" s="42">
        <f t="shared" si="77"/>
        <v>1900</v>
      </c>
    </row>
    <row r="4976" spans="1:11" ht="18" customHeight="1" x14ac:dyDescent="0.25">
      <c r="A4976" s="40"/>
      <c r="B4976" s="40"/>
      <c r="C4976" s="40"/>
      <c r="D4976" s="40"/>
      <c r="E4976" s="41"/>
      <c r="F4976" s="41"/>
      <c r="G4976" s="40"/>
      <c r="H4976" s="40"/>
      <c r="I4976" s="40"/>
      <c r="J4976" s="40"/>
      <c r="K4976" s="40">
        <f t="shared" si="77"/>
        <v>1900</v>
      </c>
    </row>
    <row r="4977" spans="1:11" ht="18" customHeight="1" x14ac:dyDescent="0.25">
      <c r="A4977" s="42"/>
      <c r="B4977" s="42"/>
      <c r="C4977" s="42"/>
      <c r="D4977" s="42"/>
      <c r="E4977" s="43"/>
      <c r="F4977" s="43"/>
      <c r="G4977" s="42"/>
      <c r="H4977" s="42"/>
      <c r="I4977" s="42"/>
      <c r="J4977" s="42"/>
      <c r="K4977" s="42">
        <f t="shared" si="77"/>
        <v>1900</v>
      </c>
    </row>
    <row r="4978" spans="1:11" ht="18" customHeight="1" x14ac:dyDescent="0.25">
      <c r="A4978" s="40"/>
      <c r="B4978" s="40"/>
      <c r="C4978" s="40"/>
      <c r="D4978" s="40"/>
      <c r="E4978" s="41"/>
      <c r="F4978" s="41"/>
      <c r="G4978" s="40"/>
      <c r="H4978" s="40"/>
      <c r="I4978" s="40"/>
      <c r="J4978" s="40"/>
      <c r="K4978" s="40">
        <f t="shared" si="77"/>
        <v>1900</v>
      </c>
    </row>
    <row r="4979" spans="1:11" ht="18" customHeight="1" x14ac:dyDescent="0.25">
      <c r="A4979" s="42"/>
      <c r="B4979" s="42"/>
      <c r="C4979" s="42"/>
      <c r="D4979" s="42"/>
      <c r="E4979" s="43"/>
      <c r="F4979" s="43"/>
      <c r="G4979" s="42"/>
      <c r="H4979" s="42"/>
      <c r="I4979" s="42"/>
      <c r="J4979" s="42"/>
      <c r="K4979" s="42">
        <f t="shared" si="77"/>
        <v>1900</v>
      </c>
    </row>
    <row r="4980" spans="1:11" ht="18" customHeight="1" x14ac:dyDescent="0.25">
      <c r="A4980" s="40"/>
      <c r="B4980" s="40"/>
      <c r="C4980" s="40"/>
      <c r="D4980" s="40"/>
      <c r="E4980" s="41"/>
      <c r="F4980" s="41"/>
      <c r="G4980" s="40"/>
      <c r="H4980" s="40"/>
      <c r="I4980" s="40"/>
      <c r="J4980" s="40"/>
      <c r="K4980" s="40">
        <f t="shared" si="77"/>
        <v>1900</v>
      </c>
    </row>
    <row r="4981" spans="1:11" ht="18" customHeight="1" x14ac:dyDescent="0.25">
      <c r="A4981" s="42"/>
      <c r="B4981" s="42"/>
      <c r="C4981" s="42"/>
      <c r="D4981" s="42"/>
      <c r="E4981" s="43"/>
      <c r="F4981" s="43"/>
      <c r="G4981" s="42"/>
      <c r="H4981" s="42"/>
      <c r="I4981" s="42"/>
      <c r="J4981" s="42"/>
      <c r="K4981" s="42">
        <f t="shared" si="77"/>
        <v>1900</v>
      </c>
    </row>
    <row r="4982" spans="1:11" ht="18" customHeight="1" x14ac:dyDescent="0.25">
      <c r="A4982" s="40"/>
      <c r="B4982" s="40"/>
      <c r="C4982" s="40"/>
      <c r="D4982" s="40"/>
      <c r="E4982" s="41"/>
      <c r="F4982" s="41"/>
      <c r="G4982" s="40"/>
      <c r="H4982" s="40"/>
      <c r="I4982" s="40"/>
      <c r="J4982" s="40"/>
      <c r="K4982" s="40">
        <f t="shared" si="77"/>
        <v>1900</v>
      </c>
    </row>
    <row r="4983" spans="1:11" ht="18" customHeight="1" x14ac:dyDescent="0.25">
      <c r="A4983" s="42"/>
      <c r="B4983" s="42"/>
      <c r="C4983" s="42"/>
      <c r="D4983" s="42"/>
      <c r="E4983" s="43"/>
      <c r="F4983" s="43"/>
      <c r="G4983" s="42"/>
      <c r="H4983" s="42"/>
      <c r="I4983" s="42"/>
      <c r="J4983" s="42"/>
      <c r="K4983" s="42">
        <f t="shared" si="77"/>
        <v>1900</v>
      </c>
    </row>
    <row r="4984" spans="1:11" ht="18" customHeight="1" x14ac:dyDescent="0.25">
      <c r="A4984" s="40"/>
      <c r="B4984" s="40"/>
      <c r="C4984" s="40"/>
      <c r="D4984" s="40"/>
      <c r="E4984" s="41"/>
      <c r="F4984" s="41"/>
      <c r="G4984" s="40"/>
      <c r="H4984" s="40"/>
      <c r="I4984" s="40"/>
      <c r="J4984" s="40"/>
      <c r="K4984" s="40">
        <f t="shared" si="77"/>
        <v>1900</v>
      </c>
    </row>
    <row r="4985" spans="1:11" ht="18" customHeight="1" x14ac:dyDescent="0.25">
      <c r="A4985" s="42"/>
      <c r="B4985" s="42"/>
      <c r="C4985" s="42"/>
      <c r="D4985" s="42"/>
      <c r="E4985" s="43"/>
      <c r="F4985" s="43"/>
      <c r="G4985" s="42"/>
      <c r="H4985" s="42"/>
      <c r="I4985" s="42"/>
      <c r="J4985" s="42"/>
      <c r="K4985" s="42">
        <f t="shared" si="77"/>
        <v>1900</v>
      </c>
    </row>
    <row r="4986" spans="1:11" ht="18" customHeight="1" x14ac:dyDescent="0.25">
      <c r="A4986" s="40"/>
      <c r="B4986" s="40"/>
      <c r="C4986" s="40"/>
      <c r="D4986" s="40"/>
      <c r="E4986" s="41"/>
      <c r="F4986" s="41"/>
      <c r="G4986" s="40"/>
      <c r="H4986" s="40"/>
      <c r="I4986" s="40"/>
      <c r="J4986" s="40"/>
      <c r="K4986" s="40">
        <f t="shared" si="77"/>
        <v>1900</v>
      </c>
    </row>
    <row r="4987" spans="1:11" ht="18" customHeight="1" x14ac:dyDescent="0.25">
      <c r="A4987" s="42"/>
      <c r="B4987" s="42"/>
      <c r="C4987" s="42"/>
      <c r="D4987" s="42"/>
      <c r="E4987" s="43"/>
      <c r="F4987" s="43"/>
      <c r="G4987" s="42"/>
      <c r="H4987" s="42"/>
      <c r="I4987" s="42"/>
      <c r="J4987" s="42"/>
      <c r="K4987" s="42">
        <f t="shared" si="77"/>
        <v>1900</v>
      </c>
    </row>
    <row r="4988" spans="1:11" ht="18" customHeight="1" x14ac:dyDescent="0.25">
      <c r="A4988" s="40"/>
      <c r="B4988" s="40"/>
      <c r="C4988" s="40"/>
      <c r="D4988" s="40"/>
      <c r="E4988" s="41"/>
      <c r="F4988" s="41"/>
      <c r="G4988" s="40"/>
      <c r="H4988" s="40"/>
      <c r="I4988" s="40"/>
      <c r="J4988" s="40"/>
      <c r="K4988" s="40">
        <f t="shared" si="77"/>
        <v>1900</v>
      </c>
    </row>
    <row r="4989" spans="1:11" ht="18" customHeight="1" x14ac:dyDescent="0.25">
      <c r="A4989" s="42"/>
      <c r="B4989" s="42"/>
      <c r="C4989" s="42"/>
      <c r="D4989" s="42"/>
      <c r="E4989" s="43"/>
      <c r="F4989" s="43"/>
      <c r="G4989" s="42"/>
      <c r="H4989" s="42"/>
      <c r="I4989" s="42"/>
      <c r="J4989" s="42"/>
      <c r="K4989" s="42">
        <f t="shared" si="77"/>
        <v>1900</v>
      </c>
    </row>
    <row r="4990" spans="1:11" ht="18" customHeight="1" x14ac:dyDescent="0.25">
      <c r="A4990" s="40"/>
      <c r="B4990" s="40"/>
      <c r="C4990" s="40"/>
      <c r="D4990" s="40"/>
      <c r="E4990" s="41"/>
      <c r="F4990" s="41"/>
      <c r="G4990" s="40"/>
      <c r="H4990" s="40"/>
      <c r="I4990" s="40"/>
      <c r="J4990" s="40"/>
      <c r="K4990" s="40">
        <f t="shared" si="77"/>
        <v>1900</v>
      </c>
    </row>
    <row r="4991" spans="1:11" ht="18" customHeight="1" x14ac:dyDescent="0.25">
      <c r="A4991" s="42"/>
      <c r="B4991" s="42"/>
      <c r="C4991" s="42"/>
      <c r="D4991" s="42"/>
      <c r="E4991" s="43"/>
      <c r="F4991" s="43"/>
      <c r="G4991" s="42"/>
      <c r="H4991" s="42"/>
      <c r="I4991" s="42"/>
      <c r="J4991" s="42"/>
      <c r="K4991" s="42">
        <f t="shared" si="77"/>
        <v>1900</v>
      </c>
    </row>
    <row r="4992" spans="1:11" ht="18" customHeight="1" x14ac:dyDescent="0.25">
      <c r="A4992" s="40"/>
      <c r="B4992" s="40"/>
      <c r="C4992" s="40"/>
      <c r="D4992" s="40"/>
      <c r="E4992" s="41"/>
      <c r="F4992" s="41"/>
      <c r="G4992" s="40"/>
      <c r="H4992" s="40"/>
      <c r="I4992" s="40"/>
      <c r="J4992" s="40"/>
      <c r="K4992" s="40">
        <f t="shared" si="77"/>
        <v>1900</v>
      </c>
    </row>
    <row r="4993" spans="1:11" ht="18" customHeight="1" x14ac:dyDescent="0.25">
      <c r="A4993" s="42"/>
      <c r="B4993" s="42"/>
      <c r="C4993" s="42"/>
      <c r="D4993" s="42"/>
      <c r="E4993" s="43"/>
      <c r="F4993" s="43"/>
      <c r="G4993" s="42"/>
      <c r="H4993" s="42"/>
      <c r="I4993" s="42"/>
      <c r="J4993" s="42"/>
      <c r="K4993" s="42">
        <f t="shared" si="77"/>
        <v>1900</v>
      </c>
    </row>
    <row r="4994" spans="1:11" ht="18" customHeight="1" x14ac:dyDescent="0.25">
      <c r="A4994" s="40"/>
      <c r="B4994" s="40"/>
      <c r="C4994" s="40"/>
      <c r="D4994" s="40"/>
      <c r="E4994" s="41"/>
      <c r="F4994" s="41"/>
      <c r="G4994" s="40"/>
      <c r="H4994" s="40"/>
      <c r="I4994" s="40"/>
      <c r="J4994" s="40"/>
      <c r="K4994" s="40">
        <f t="shared" si="77"/>
        <v>1900</v>
      </c>
    </row>
    <row r="4995" spans="1:11" ht="18" customHeight="1" x14ac:dyDescent="0.25">
      <c r="A4995" s="42"/>
      <c r="B4995" s="42"/>
      <c r="C4995" s="42"/>
      <c r="D4995" s="42"/>
      <c r="E4995" s="43"/>
      <c r="F4995" s="43"/>
      <c r="G4995" s="42"/>
      <c r="H4995" s="42"/>
      <c r="I4995" s="42"/>
      <c r="J4995" s="42"/>
      <c r="K4995" s="42">
        <f t="shared" si="77"/>
        <v>1900</v>
      </c>
    </row>
    <row r="4996" spans="1:11" ht="18" customHeight="1" x14ac:dyDescent="0.25">
      <c r="A4996" s="40"/>
      <c r="B4996" s="40"/>
      <c r="C4996" s="40"/>
      <c r="D4996" s="40"/>
      <c r="E4996" s="41"/>
      <c r="F4996" s="41"/>
      <c r="G4996" s="40"/>
      <c r="H4996" s="40"/>
      <c r="I4996" s="40"/>
      <c r="J4996" s="40"/>
      <c r="K4996" s="40">
        <f t="shared" ref="K4996:K5003" si="78">IFERROR(YEAR(D4996),"")</f>
        <v>1900</v>
      </c>
    </row>
    <row r="4997" spans="1:11" ht="18" customHeight="1" x14ac:dyDescent="0.25">
      <c r="A4997" s="42"/>
      <c r="B4997" s="42"/>
      <c r="C4997" s="42"/>
      <c r="D4997" s="42"/>
      <c r="E4997" s="43"/>
      <c r="F4997" s="43"/>
      <c r="G4997" s="42"/>
      <c r="H4997" s="42"/>
      <c r="I4997" s="42"/>
      <c r="J4997" s="42"/>
      <c r="K4997" s="42">
        <f t="shared" si="78"/>
        <v>1900</v>
      </c>
    </row>
    <row r="4998" spans="1:11" ht="18" customHeight="1" x14ac:dyDescent="0.25">
      <c r="A4998" s="40"/>
      <c r="B4998" s="40"/>
      <c r="C4998" s="40"/>
      <c r="D4998" s="40"/>
      <c r="E4998" s="41"/>
      <c r="F4998" s="41"/>
      <c r="G4998" s="40"/>
      <c r="H4998" s="40"/>
      <c r="I4998" s="40"/>
      <c r="J4998" s="40"/>
      <c r="K4998" s="40">
        <f t="shared" si="78"/>
        <v>1900</v>
      </c>
    </row>
    <row r="4999" spans="1:11" ht="18" customHeight="1" x14ac:dyDescent="0.25">
      <c r="A4999" s="42"/>
      <c r="B4999" s="42"/>
      <c r="C4999" s="42"/>
      <c r="D4999" s="42"/>
      <c r="E4999" s="43"/>
      <c r="F4999" s="43"/>
      <c r="G4999" s="42"/>
      <c r="H4999" s="42"/>
      <c r="I4999" s="42"/>
      <c r="J4999" s="42"/>
      <c r="K4999" s="42">
        <f t="shared" si="78"/>
        <v>1900</v>
      </c>
    </row>
    <row r="5000" spans="1:11" ht="18" customHeight="1" x14ac:dyDescent="0.25">
      <c r="A5000" s="40"/>
      <c r="B5000" s="40"/>
      <c r="C5000" s="40"/>
      <c r="D5000" s="40"/>
      <c r="E5000" s="41"/>
      <c r="F5000" s="41"/>
      <c r="G5000" s="40"/>
      <c r="H5000" s="40"/>
      <c r="I5000" s="40"/>
      <c r="J5000" s="40"/>
      <c r="K5000" s="40">
        <f t="shared" si="78"/>
        <v>1900</v>
      </c>
    </row>
    <row r="5001" spans="1:11" ht="18" customHeight="1" x14ac:dyDescent="0.25">
      <c r="A5001" s="42"/>
      <c r="B5001" s="42"/>
      <c r="C5001" s="42"/>
      <c r="D5001" s="42"/>
      <c r="E5001" s="43"/>
      <c r="F5001" s="43"/>
      <c r="G5001" s="42"/>
      <c r="H5001" s="42"/>
      <c r="I5001" s="42"/>
      <c r="J5001" s="42"/>
      <c r="K5001" s="42">
        <f t="shared" si="78"/>
        <v>1900</v>
      </c>
    </row>
    <row r="5002" spans="1:11" ht="18" customHeight="1" x14ac:dyDescent="0.25">
      <c r="A5002" s="40"/>
      <c r="B5002" s="40"/>
      <c r="C5002" s="40"/>
      <c r="D5002" s="40"/>
      <c r="E5002" s="41"/>
      <c r="F5002" s="41"/>
      <c r="G5002" s="40"/>
      <c r="H5002" s="40"/>
      <c r="I5002" s="40"/>
      <c r="J5002" s="40"/>
      <c r="K5002" s="40">
        <f t="shared" si="78"/>
        <v>1900</v>
      </c>
    </row>
    <row r="5003" spans="1:11" ht="18" customHeight="1" x14ac:dyDescent="0.25">
      <c r="A5003" s="42"/>
      <c r="B5003" s="42"/>
      <c r="C5003" s="42"/>
      <c r="D5003" s="42"/>
      <c r="E5003" s="43"/>
      <c r="F5003" s="43"/>
      <c r="G5003" s="42"/>
      <c r="H5003" s="42"/>
      <c r="I5003" s="42"/>
      <c r="J5003" s="42"/>
      <c r="K5003" s="42">
        <f t="shared" si="78"/>
        <v>1900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M500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M1"/>
    </sheetView>
  </sheetViews>
  <sheetFormatPr defaultRowHeight="15" x14ac:dyDescent="0.25"/>
  <cols>
    <col min="1" max="1" width="18" customWidth="1"/>
    <col min="2" max="2" width="22" customWidth="1"/>
    <col min="3" max="3" width="26" customWidth="1"/>
    <col min="4" max="4" width="18" customWidth="1"/>
    <col min="5" max="5" width="14" customWidth="1"/>
    <col min="6" max="6" width="18" customWidth="1"/>
    <col min="7" max="7" width="22" customWidth="1"/>
    <col min="8" max="8" width="20" customWidth="1"/>
    <col min="9" max="10" width="14" customWidth="1"/>
    <col min="11" max="11" width="20" customWidth="1"/>
    <col min="12" max="12" width="18" customWidth="1"/>
    <col min="13" max="13" width="10" customWidth="1"/>
  </cols>
  <sheetData>
    <row r="1" spans="1:13" ht="32.1" customHeight="1" x14ac:dyDescent="0.25">
      <c r="A1" s="120" t="s">
        <v>102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2" spans="1:13" ht="20.100000000000001" customHeight="1" x14ac:dyDescent="0.25">
      <c r="A2" s="118" t="s">
        <v>103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30" customHeight="1" x14ac:dyDescent="0.25">
      <c r="A3" s="21" t="s">
        <v>93</v>
      </c>
      <c r="B3" s="21" t="s">
        <v>94</v>
      </c>
      <c r="C3" s="21" t="s">
        <v>95</v>
      </c>
      <c r="D3" s="21" t="s">
        <v>104</v>
      </c>
      <c r="E3" s="21" t="s">
        <v>96</v>
      </c>
      <c r="F3" s="21" t="s">
        <v>105</v>
      </c>
      <c r="G3" s="21" t="s">
        <v>106</v>
      </c>
      <c r="H3" s="21" t="s">
        <v>107</v>
      </c>
      <c r="I3" s="21" t="s">
        <v>48</v>
      </c>
      <c r="J3" s="21" t="s">
        <v>81</v>
      </c>
      <c r="K3" s="21" t="s">
        <v>99</v>
      </c>
      <c r="L3" s="21" t="s">
        <v>108</v>
      </c>
      <c r="M3" s="21" t="s">
        <v>101</v>
      </c>
    </row>
    <row r="4" spans="1:13" ht="18" customHeight="1" x14ac:dyDescent="0.25">
      <c r="A4" s="44"/>
      <c r="B4" s="44"/>
      <c r="C4" s="44"/>
      <c r="D4" s="45"/>
      <c r="E4" s="44"/>
      <c r="F4" s="44"/>
      <c r="G4" s="45"/>
      <c r="H4" s="45"/>
      <c r="I4" s="44"/>
      <c r="J4" s="44"/>
      <c r="K4" s="44"/>
      <c r="L4" s="44" t="str">
        <f>IF(G4="","",IF(D4-G4&gt;=System_Config!$B$9,"✅ COMPLIANT","⚠️ BREACH"))</f>
        <v/>
      </c>
      <c r="M4" s="44">
        <f t="shared" ref="M4:M67" si="0">IFERROR(YEAR(E4),"")</f>
        <v>1900</v>
      </c>
    </row>
    <row r="5" spans="1:13" ht="18" customHeight="1" x14ac:dyDescent="0.25">
      <c r="A5" s="42"/>
      <c r="B5" s="42"/>
      <c r="C5" s="42"/>
      <c r="D5" s="43"/>
      <c r="E5" s="42"/>
      <c r="F5" s="42"/>
      <c r="G5" s="43"/>
      <c r="H5" s="43"/>
      <c r="I5" s="42"/>
      <c r="J5" s="42"/>
      <c r="K5" s="42"/>
      <c r="L5" s="42" t="str">
        <f>IF(G5="","",IF(D5-G5&gt;=System_Config!$B$9,"✅ COMPLIANT","⚠️ BREACH"))</f>
        <v/>
      </c>
      <c r="M5" s="42">
        <f t="shared" si="0"/>
        <v>1900</v>
      </c>
    </row>
    <row r="6" spans="1:13" ht="18" customHeight="1" x14ac:dyDescent="0.25">
      <c r="A6" s="44"/>
      <c r="B6" s="44"/>
      <c r="C6" s="44"/>
      <c r="D6" s="45"/>
      <c r="E6" s="44"/>
      <c r="F6" s="44"/>
      <c r="G6" s="45"/>
      <c r="H6" s="45"/>
      <c r="I6" s="44"/>
      <c r="J6" s="44"/>
      <c r="K6" s="44"/>
      <c r="L6" s="44" t="str">
        <f>IF(G6="","",IF(D6-G6&gt;=System_Config!$B$9,"✅ COMPLIANT","⚠️ BREACH"))</f>
        <v/>
      </c>
      <c r="M6" s="44">
        <f t="shared" si="0"/>
        <v>1900</v>
      </c>
    </row>
    <row r="7" spans="1:13" ht="18" customHeight="1" x14ac:dyDescent="0.25">
      <c r="A7" s="42"/>
      <c r="B7" s="42"/>
      <c r="C7" s="42"/>
      <c r="D7" s="43"/>
      <c r="E7" s="42"/>
      <c r="F7" s="42"/>
      <c r="G7" s="43"/>
      <c r="H7" s="43"/>
      <c r="I7" s="42"/>
      <c r="J7" s="42"/>
      <c r="K7" s="42"/>
      <c r="L7" s="42" t="str">
        <f>IF(G7="","",IF(D7-G7&gt;=System_Config!$B$9,"✅ COMPLIANT","⚠️ BREACH"))</f>
        <v/>
      </c>
      <c r="M7" s="42">
        <f t="shared" si="0"/>
        <v>1900</v>
      </c>
    </row>
    <row r="8" spans="1:13" ht="18" customHeight="1" x14ac:dyDescent="0.25">
      <c r="A8" s="44"/>
      <c r="B8" s="44"/>
      <c r="C8" s="44"/>
      <c r="D8" s="45"/>
      <c r="E8" s="44"/>
      <c r="F8" s="44"/>
      <c r="G8" s="45"/>
      <c r="H8" s="45"/>
      <c r="I8" s="44"/>
      <c r="J8" s="44"/>
      <c r="K8" s="44"/>
      <c r="L8" s="44" t="str">
        <f>IF(G8="","",IF(D8-G8&gt;=System_Config!$B$9,"✅ COMPLIANT","⚠️ BREACH"))</f>
        <v/>
      </c>
      <c r="M8" s="44">
        <f t="shared" si="0"/>
        <v>1900</v>
      </c>
    </row>
    <row r="9" spans="1:13" ht="18" customHeight="1" x14ac:dyDescent="0.25">
      <c r="A9" s="42"/>
      <c r="B9" s="42"/>
      <c r="C9" s="42"/>
      <c r="D9" s="43"/>
      <c r="E9" s="42"/>
      <c r="F9" s="42"/>
      <c r="G9" s="43"/>
      <c r="H9" s="43"/>
      <c r="I9" s="42"/>
      <c r="J9" s="42"/>
      <c r="K9" s="42"/>
      <c r="L9" s="42" t="str">
        <f>IF(G9="","",IF(D9-G9&gt;=System_Config!$B$9,"✅ COMPLIANT","⚠️ BREACH"))</f>
        <v/>
      </c>
      <c r="M9" s="42">
        <f t="shared" si="0"/>
        <v>1900</v>
      </c>
    </row>
    <row r="10" spans="1:13" ht="18" customHeight="1" x14ac:dyDescent="0.25">
      <c r="A10" s="44"/>
      <c r="B10" s="44"/>
      <c r="C10" s="44"/>
      <c r="D10" s="45"/>
      <c r="E10" s="44"/>
      <c r="F10" s="44"/>
      <c r="G10" s="45"/>
      <c r="H10" s="45"/>
      <c r="I10" s="44"/>
      <c r="J10" s="44"/>
      <c r="K10" s="44"/>
      <c r="L10" s="44" t="str">
        <f>IF(G10="","",IF(D10-G10&gt;=System_Config!$B$9,"✅ COMPLIANT","⚠️ BREACH"))</f>
        <v/>
      </c>
      <c r="M10" s="44">
        <f t="shared" si="0"/>
        <v>1900</v>
      </c>
    </row>
    <row r="11" spans="1:13" ht="18" customHeight="1" x14ac:dyDescent="0.25">
      <c r="A11" s="42"/>
      <c r="B11" s="42"/>
      <c r="C11" s="42"/>
      <c r="D11" s="43"/>
      <c r="E11" s="42"/>
      <c r="F11" s="42"/>
      <c r="G11" s="43"/>
      <c r="H11" s="43"/>
      <c r="I11" s="42"/>
      <c r="J11" s="42"/>
      <c r="K11" s="42"/>
      <c r="L11" s="42" t="str">
        <f>IF(G11="","",IF(D11-G11&gt;=System_Config!$B$9,"✅ COMPLIANT","⚠️ BREACH"))</f>
        <v/>
      </c>
      <c r="M11" s="42">
        <f t="shared" si="0"/>
        <v>1900</v>
      </c>
    </row>
    <row r="12" spans="1:13" ht="18" customHeight="1" x14ac:dyDescent="0.25">
      <c r="A12" s="44"/>
      <c r="B12" s="44"/>
      <c r="C12" s="44"/>
      <c r="D12" s="45"/>
      <c r="E12" s="44"/>
      <c r="F12" s="44"/>
      <c r="G12" s="45"/>
      <c r="H12" s="45"/>
      <c r="I12" s="44"/>
      <c r="J12" s="44"/>
      <c r="K12" s="44"/>
      <c r="L12" s="44" t="str">
        <f>IF(G12="","",IF(D12-G12&gt;=System_Config!$B$9,"✅ COMPLIANT","⚠️ BREACH"))</f>
        <v/>
      </c>
      <c r="M12" s="44">
        <f t="shared" si="0"/>
        <v>1900</v>
      </c>
    </row>
    <row r="13" spans="1:13" ht="18" customHeight="1" x14ac:dyDescent="0.25">
      <c r="A13" s="42"/>
      <c r="B13" s="42"/>
      <c r="C13" s="42"/>
      <c r="D13" s="43"/>
      <c r="E13" s="42"/>
      <c r="F13" s="42"/>
      <c r="G13" s="43"/>
      <c r="H13" s="43"/>
      <c r="I13" s="42"/>
      <c r="J13" s="42"/>
      <c r="K13" s="42"/>
      <c r="L13" s="42" t="str">
        <f>IF(G13="","",IF(D13-G13&gt;=System_Config!$B$9,"✅ COMPLIANT","⚠️ BREACH"))</f>
        <v/>
      </c>
      <c r="M13" s="42">
        <f t="shared" si="0"/>
        <v>1900</v>
      </c>
    </row>
    <row r="14" spans="1:13" ht="18" customHeight="1" x14ac:dyDescent="0.25">
      <c r="A14" s="44"/>
      <c r="B14" s="44"/>
      <c r="C14" s="44"/>
      <c r="D14" s="45"/>
      <c r="E14" s="44"/>
      <c r="F14" s="44"/>
      <c r="G14" s="45"/>
      <c r="H14" s="45"/>
      <c r="I14" s="44"/>
      <c r="J14" s="44"/>
      <c r="K14" s="44"/>
      <c r="L14" s="44" t="str">
        <f>IF(G14="","",IF(D14-G14&gt;=System_Config!$B$9,"✅ COMPLIANT","⚠️ BREACH"))</f>
        <v/>
      </c>
      <c r="M14" s="44">
        <f t="shared" si="0"/>
        <v>1900</v>
      </c>
    </row>
    <row r="15" spans="1:13" ht="18" customHeight="1" x14ac:dyDescent="0.25">
      <c r="A15" s="42"/>
      <c r="B15" s="42"/>
      <c r="C15" s="42"/>
      <c r="D15" s="43"/>
      <c r="E15" s="42"/>
      <c r="F15" s="42"/>
      <c r="G15" s="43"/>
      <c r="H15" s="43"/>
      <c r="I15" s="42"/>
      <c r="J15" s="42"/>
      <c r="K15" s="42"/>
      <c r="L15" s="42" t="str">
        <f>IF(G15="","",IF(D15-G15&gt;=System_Config!$B$9,"✅ COMPLIANT","⚠️ BREACH"))</f>
        <v/>
      </c>
      <c r="M15" s="42">
        <f t="shared" si="0"/>
        <v>1900</v>
      </c>
    </row>
    <row r="16" spans="1:13" ht="18" customHeight="1" x14ac:dyDescent="0.25">
      <c r="A16" s="44"/>
      <c r="B16" s="44"/>
      <c r="C16" s="44"/>
      <c r="D16" s="45"/>
      <c r="E16" s="44"/>
      <c r="F16" s="44"/>
      <c r="G16" s="45"/>
      <c r="H16" s="45"/>
      <c r="I16" s="44"/>
      <c r="J16" s="44"/>
      <c r="K16" s="44"/>
      <c r="L16" s="44" t="str">
        <f>IF(G16="","",IF(D16-G16&gt;=System_Config!$B$9,"✅ COMPLIANT","⚠️ BREACH"))</f>
        <v/>
      </c>
      <c r="M16" s="44">
        <f t="shared" si="0"/>
        <v>1900</v>
      </c>
    </row>
    <row r="17" spans="1:13" ht="18" customHeight="1" x14ac:dyDescent="0.25">
      <c r="A17" s="42"/>
      <c r="B17" s="42"/>
      <c r="C17" s="42"/>
      <c r="D17" s="43"/>
      <c r="E17" s="42"/>
      <c r="F17" s="42"/>
      <c r="G17" s="43"/>
      <c r="H17" s="43"/>
      <c r="I17" s="42"/>
      <c r="J17" s="42"/>
      <c r="K17" s="42"/>
      <c r="L17" s="42" t="str">
        <f>IF(G17="","",IF(D17-G17&gt;=System_Config!$B$9,"✅ COMPLIANT","⚠️ BREACH"))</f>
        <v/>
      </c>
      <c r="M17" s="42">
        <f t="shared" si="0"/>
        <v>1900</v>
      </c>
    </row>
    <row r="18" spans="1:13" ht="18" customHeight="1" x14ac:dyDescent="0.25">
      <c r="A18" s="44"/>
      <c r="B18" s="44"/>
      <c r="C18" s="44"/>
      <c r="D18" s="45"/>
      <c r="E18" s="44"/>
      <c r="F18" s="44"/>
      <c r="G18" s="45"/>
      <c r="H18" s="45"/>
      <c r="I18" s="44"/>
      <c r="J18" s="44"/>
      <c r="K18" s="44"/>
      <c r="L18" s="44" t="str">
        <f>IF(G18="","",IF(D18-G18&gt;=System_Config!$B$9,"✅ COMPLIANT","⚠️ BREACH"))</f>
        <v/>
      </c>
      <c r="M18" s="44">
        <f t="shared" si="0"/>
        <v>1900</v>
      </c>
    </row>
    <row r="19" spans="1:13" ht="18" customHeight="1" x14ac:dyDescent="0.25">
      <c r="A19" s="42"/>
      <c r="B19" s="42"/>
      <c r="C19" s="42"/>
      <c r="D19" s="43"/>
      <c r="E19" s="42"/>
      <c r="F19" s="42"/>
      <c r="G19" s="43"/>
      <c r="H19" s="43"/>
      <c r="I19" s="42"/>
      <c r="J19" s="42"/>
      <c r="K19" s="42"/>
      <c r="L19" s="42" t="str">
        <f>IF(G19="","",IF(D19-G19&gt;=System_Config!$B$9,"✅ COMPLIANT","⚠️ BREACH"))</f>
        <v/>
      </c>
      <c r="M19" s="42">
        <f t="shared" si="0"/>
        <v>1900</v>
      </c>
    </row>
    <row r="20" spans="1:13" ht="18" customHeight="1" x14ac:dyDescent="0.25">
      <c r="A20" s="44"/>
      <c r="B20" s="44"/>
      <c r="C20" s="44"/>
      <c r="D20" s="45"/>
      <c r="E20" s="44"/>
      <c r="F20" s="44"/>
      <c r="G20" s="45"/>
      <c r="H20" s="45"/>
      <c r="I20" s="44"/>
      <c r="J20" s="44"/>
      <c r="K20" s="44"/>
      <c r="L20" s="44" t="str">
        <f>IF(G20="","",IF(D20-G20&gt;=System_Config!$B$9,"✅ COMPLIANT","⚠️ BREACH"))</f>
        <v/>
      </c>
      <c r="M20" s="44">
        <f t="shared" si="0"/>
        <v>1900</v>
      </c>
    </row>
    <row r="21" spans="1:13" ht="18" customHeight="1" x14ac:dyDescent="0.25">
      <c r="A21" s="42"/>
      <c r="B21" s="42"/>
      <c r="C21" s="42"/>
      <c r="D21" s="43"/>
      <c r="E21" s="42"/>
      <c r="F21" s="42"/>
      <c r="G21" s="43"/>
      <c r="H21" s="43"/>
      <c r="I21" s="42"/>
      <c r="J21" s="42"/>
      <c r="K21" s="42"/>
      <c r="L21" s="42" t="str">
        <f>IF(G21="","",IF(D21-G21&gt;=System_Config!$B$9,"✅ COMPLIANT","⚠️ BREACH"))</f>
        <v/>
      </c>
      <c r="M21" s="42">
        <f t="shared" si="0"/>
        <v>1900</v>
      </c>
    </row>
    <row r="22" spans="1:13" ht="18" customHeight="1" x14ac:dyDescent="0.25">
      <c r="A22" s="44"/>
      <c r="B22" s="44"/>
      <c r="C22" s="44"/>
      <c r="D22" s="45"/>
      <c r="E22" s="44"/>
      <c r="F22" s="44"/>
      <c r="G22" s="45"/>
      <c r="H22" s="45"/>
      <c r="I22" s="44"/>
      <c r="J22" s="44"/>
      <c r="K22" s="44"/>
      <c r="L22" s="44" t="str">
        <f>IF(G22="","",IF(D22-G22&gt;=System_Config!$B$9,"✅ COMPLIANT","⚠️ BREACH"))</f>
        <v/>
      </c>
      <c r="M22" s="44">
        <f t="shared" si="0"/>
        <v>1900</v>
      </c>
    </row>
    <row r="23" spans="1:13" ht="18" customHeight="1" x14ac:dyDescent="0.25">
      <c r="A23" s="42"/>
      <c r="B23" s="42"/>
      <c r="C23" s="42"/>
      <c r="D23" s="43"/>
      <c r="E23" s="42"/>
      <c r="F23" s="42"/>
      <c r="G23" s="43"/>
      <c r="H23" s="43"/>
      <c r="I23" s="42"/>
      <c r="J23" s="42"/>
      <c r="K23" s="42"/>
      <c r="L23" s="42" t="str">
        <f>IF(G23="","",IF(D23-G23&gt;=System_Config!$B$9,"✅ COMPLIANT","⚠️ BREACH"))</f>
        <v/>
      </c>
      <c r="M23" s="42">
        <f t="shared" si="0"/>
        <v>1900</v>
      </c>
    </row>
    <row r="24" spans="1:13" ht="18" customHeight="1" x14ac:dyDescent="0.25">
      <c r="A24" s="44"/>
      <c r="B24" s="44"/>
      <c r="C24" s="44"/>
      <c r="D24" s="45"/>
      <c r="E24" s="44"/>
      <c r="F24" s="44"/>
      <c r="G24" s="45"/>
      <c r="H24" s="45"/>
      <c r="I24" s="44"/>
      <c r="J24" s="44"/>
      <c r="K24" s="44"/>
      <c r="L24" s="44" t="str">
        <f>IF(G24="","",IF(D24-G24&gt;=System_Config!$B$9,"✅ COMPLIANT","⚠️ BREACH"))</f>
        <v/>
      </c>
      <c r="M24" s="44">
        <f t="shared" si="0"/>
        <v>1900</v>
      </c>
    </row>
    <row r="25" spans="1:13" ht="18" customHeight="1" x14ac:dyDescent="0.25">
      <c r="A25" s="42"/>
      <c r="B25" s="42"/>
      <c r="C25" s="42"/>
      <c r="D25" s="43"/>
      <c r="E25" s="42"/>
      <c r="F25" s="42"/>
      <c r="G25" s="43"/>
      <c r="H25" s="43"/>
      <c r="I25" s="42"/>
      <c r="J25" s="42"/>
      <c r="K25" s="42"/>
      <c r="L25" s="42" t="str">
        <f>IF(G25="","",IF(D25-G25&gt;=System_Config!$B$9,"✅ COMPLIANT","⚠️ BREACH"))</f>
        <v/>
      </c>
      <c r="M25" s="42">
        <f t="shared" si="0"/>
        <v>1900</v>
      </c>
    </row>
    <row r="26" spans="1:13" ht="18" customHeight="1" x14ac:dyDescent="0.25">
      <c r="A26" s="44"/>
      <c r="B26" s="44"/>
      <c r="C26" s="44"/>
      <c r="D26" s="45"/>
      <c r="E26" s="44"/>
      <c r="F26" s="44"/>
      <c r="G26" s="45"/>
      <c r="H26" s="45"/>
      <c r="I26" s="44"/>
      <c r="J26" s="44"/>
      <c r="K26" s="44"/>
      <c r="L26" s="44" t="str">
        <f>IF(G26="","",IF(D26-G26&gt;=System_Config!$B$9,"✅ COMPLIANT","⚠️ BREACH"))</f>
        <v/>
      </c>
      <c r="M26" s="44">
        <f t="shared" si="0"/>
        <v>1900</v>
      </c>
    </row>
    <row r="27" spans="1:13" ht="18" customHeight="1" x14ac:dyDescent="0.25">
      <c r="A27" s="42"/>
      <c r="B27" s="42"/>
      <c r="C27" s="42"/>
      <c r="D27" s="43"/>
      <c r="E27" s="42"/>
      <c r="F27" s="42"/>
      <c r="G27" s="43"/>
      <c r="H27" s="43"/>
      <c r="I27" s="42"/>
      <c r="J27" s="42"/>
      <c r="K27" s="42"/>
      <c r="L27" s="42" t="str">
        <f>IF(G27="","",IF(D27-G27&gt;=System_Config!$B$9,"✅ COMPLIANT","⚠️ BREACH"))</f>
        <v/>
      </c>
      <c r="M27" s="42">
        <f t="shared" si="0"/>
        <v>1900</v>
      </c>
    </row>
    <row r="28" spans="1:13" ht="18" customHeight="1" x14ac:dyDescent="0.25">
      <c r="A28" s="44"/>
      <c r="B28" s="44"/>
      <c r="C28" s="44"/>
      <c r="D28" s="45"/>
      <c r="E28" s="44"/>
      <c r="F28" s="44"/>
      <c r="G28" s="45"/>
      <c r="H28" s="45"/>
      <c r="I28" s="44"/>
      <c r="J28" s="44"/>
      <c r="K28" s="44"/>
      <c r="L28" s="44" t="str">
        <f>IF(G28="","",IF(D28-G28&gt;=System_Config!$B$9,"✅ COMPLIANT","⚠️ BREACH"))</f>
        <v/>
      </c>
      <c r="M28" s="44">
        <f t="shared" si="0"/>
        <v>1900</v>
      </c>
    </row>
    <row r="29" spans="1:13" ht="18" customHeight="1" x14ac:dyDescent="0.25">
      <c r="A29" s="42"/>
      <c r="B29" s="42"/>
      <c r="C29" s="42"/>
      <c r="D29" s="43"/>
      <c r="E29" s="42"/>
      <c r="F29" s="42"/>
      <c r="G29" s="43"/>
      <c r="H29" s="43"/>
      <c r="I29" s="42"/>
      <c r="J29" s="42"/>
      <c r="K29" s="42"/>
      <c r="L29" s="42" t="str">
        <f>IF(G29="","",IF(D29-G29&gt;=System_Config!$B$9,"✅ COMPLIANT","⚠️ BREACH"))</f>
        <v/>
      </c>
      <c r="M29" s="42">
        <f t="shared" si="0"/>
        <v>1900</v>
      </c>
    </row>
    <row r="30" spans="1:13" ht="18" customHeight="1" x14ac:dyDescent="0.25">
      <c r="A30" s="44"/>
      <c r="B30" s="44"/>
      <c r="C30" s="44"/>
      <c r="D30" s="45"/>
      <c r="E30" s="44"/>
      <c r="F30" s="44"/>
      <c r="G30" s="45"/>
      <c r="H30" s="45"/>
      <c r="I30" s="44"/>
      <c r="J30" s="44"/>
      <c r="K30" s="44"/>
      <c r="L30" s="44" t="str">
        <f>IF(G30="","",IF(D30-G30&gt;=System_Config!$B$9,"✅ COMPLIANT","⚠️ BREACH"))</f>
        <v/>
      </c>
      <c r="M30" s="44">
        <f t="shared" si="0"/>
        <v>1900</v>
      </c>
    </row>
    <row r="31" spans="1:13" ht="18" customHeight="1" x14ac:dyDescent="0.25">
      <c r="A31" s="42"/>
      <c r="B31" s="42"/>
      <c r="C31" s="42"/>
      <c r="D31" s="43"/>
      <c r="E31" s="42"/>
      <c r="F31" s="42"/>
      <c r="G31" s="43"/>
      <c r="H31" s="43"/>
      <c r="I31" s="42"/>
      <c r="J31" s="42"/>
      <c r="K31" s="42"/>
      <c r="L31" s="42" t="str">
        <f>IF(G31="","",IF(D31-G31&gt;=System_Config!$B$9,"✅ COMPLIANT","⚠️ BREACH"))</f>
        <v/>
      </c>
      <c r="M31" s="42">
        <f t="shared" si="0"/>
        <v>1900</v>
      </c>
    </row>
    <row r="32" spans="1:13" ht="18" customHeight="1" x14ac:dyDescent="0.25">
      <c r="A32" s="44"/>
      <c r="B32" s="44"/>
      <c r="C32" s="44"/>
      <c r="D32" s="45"/>
      <c r="E32" s="44"/>
      <c r="F32" s="44"/>
      <c r="G32" s="45"/>
      <c r="H32" s="45"/>
      <c r="I32" s="44"/>
      <c r="J32" s="44"/>
      <c r="K32" s="44"/>
      <c r="L32" s="44" t="str">
        <f>IF(G32="","",IF(D32-G32&gt;=System_Config!$B$9,"✅ COMPLIANT","⚠️ BREACH"))</f>
        <v/>
      </c>
      <c r="M32" s="44">
        <f t="shared" si="0"/>
        <v>1900</v>
      </c>
    </row>
    <row r="33" spans="1:13" ht="18" customHeight="1" x14ac:dyDescent="0.25">
      <c r="A33" s="42"/>
      <c r="B33" s="42"/>
      <c r="C33" s="42"/>
      <c r="D33" s="43"/>
      <c r="E33" s="42"/>
      <c r="F33" s="42"/>
      <c r="G33" s="43"/>
      <c r="H33" s="43"/>
      <c r="I33" s="42"/>
      <c r="J33" s="42"/>
      <c r="K33" s="42"/>
      <c r="L33" s="42" t="str">
        <f>IF(G33="","",IF(D33-G33&gt;=System_Config!$B$9,"✅ COMPLIANT","⚠️ BREACH"))</f>
        <v/>
      </c>
      <c r="M33" s="42">
        <f t="shared" si="0"/>
        <v>1900</v>
      </c>
    </row>
    <row r="34" spans="1:13" ht="18" customHeight="1" x14ac:dyDescent="0.25">
      <c r="A34" s="44"/>
      <c r="B34" s="44"/>
      <c r="C34" s="44"/>
      <c r="D34" s="45"/>
      <c r="E34" s="44"/>
      <c r="F34" s="44"/>
      <c r="G34" s="45"/>
      <c r="H34" s="45"/>
      <c r="I34" s="44"/>
      <c r="J34" s="44"/>
      <c r="K34" s="44"/>
      <c r="L34" s="44" t="str">
        <f>IF(G34="","",IF(D34-G34&gt;=System_Config!$B$9,"✅ COMPLIANT","⚠️ BREACH"))</f>
        <v/>
      </c>
      <c r="M34" s="44">
        <f t="shared" si="0"/>
        <v>1900</v>
      </c>
    </row>
    <row r="35" spans="1:13" ht="18" customHeight="1" x14ac:dyDescent="0.25">
      <c r="A35" s="42"/>
      <c r="B35" s="42"/>
      <c r="C35" s="42"/>
      <c r="D35" s="43"/>
      <c r="E35" s="42"/>
      <c r="F35" s="42"/>
      <c r="G35" s="43"/>
      <c r="H35" s="43"/>
      <c r="I35" s="42"/>
      <c r="J35" s="42"/>
      <c r="K35" s="42"/>
      <c r="L35" s="42" t="str">
        <f>IF(G35="","",IF(D35-G35&gt;=System_Config!$B$9,"✅ COMPLIANT","⚠️ BREACH"))</f>
        <v/>
      </c>
      <c r="M35" s="42">
        <f t="shared" si="0"/>
        <v>1900</v>
      </c>
    </row>
    <row r="36" spans="1:13" ht="18" customHeight="1" x14ac:dyDescent="0.25">
      <c r="A36" s="44"/>
      <c r="B36" s="44"/>
      <c r="C36" s="44"/>
      <c r="D36" s="45"/>
      <c r="E36" s="44"/>
      <c r="F36" s="44"/>
      <c r="G36" s="45"/>
      <c r="H36" s="45"/>
      <c r="I36" s="44"/>
      <c r="J36" s="44"/>
      <c r="K36" s="44"/>
      <c r="L36" s="44" t="str">
        <f>IF(G36="","",IF(D36-G36&gt;=System_Config!$B$9,"✅ COMPLIANT","⚠️ BREACH"))</f>
        <v/>
      </c>
      <c r="M36" s="44">
        <f t="shared" si="0"/>
        <v>1900</v>
      </c>
    </row>
    <row r="37" spans="1:13" ht="18" customHeight="1" x14ac:dyDescent="0.25">
      <c r="A37" s="42"/>
      <c r="B37" s="42"/>
      <c r="C37" s="42"/>
      <c r="D37" s="43"/>
      <c r="E37" s="42"/>
      <c r="F37" s="42"/>
      <c r="G37" s="43"/>
      <c r="H37" s="43"/>
      <c r="I37" s="42"/>
      <c r="J37" s="42"/>
      <c r="K37" s="42"/>
      <c r="L37" s="42" t="str">
        <f>IF(G37="","",IF(D37-G37&gt;=System_Config!$B$9,"✅ COMPLIANT","⚠️ BREACH"))</f>
        <v/>
      </c>
      <c r="M37" s="42">
        <f t="shared" si="0"/>
        <v>1900</v>
      </c>
    </row>
    <row r="38" spans="1:13" ht="18" customHeight="1" x14ac:dyDescent="0.25">
      <c r="A38" s="44"/>
      <c r="B38" s="44"/>
      <c r="C38" s="44"/>
      <c r="D38" s="45"/>
      <c r="E38" s="44"/>
      <c r="F38" s="44"/>
      <c r="G38" s="45"/>
      <c r="H38" s="45"/>
      <c r="I38" s="44"/>
      <c r="J38" s="44"/>
      <c r="K38" s="44"/>
      <c r="L38" s="44" t="str">
        <f>IF(G38="","",IF(D38-G38&gt;=System_Config!$B$9,"✅ COMPLIANT","⚠️ BREACH"))</f>
        <v/>
      </c>
      <c r="M38" s="44">
        <f t="shared" si="0"/>
        <v>1900</v>
      </c>
    </row>
    <row r="39" spans="1:13" ht="18" customHeight="1" x14ac:dyDescent="0.25">
      <c r="A39" s="42"/>
      <c r="B39" s="42"/>
      <c r="C39" s="42"/>
      <c r="D39" s="43"/>
      <c r="E39" s="42"/>
      <c r="F39" s="42"/>
      <c r="G39" s="43"/>
      <c r="H39" s="43"/>
      <c r="I39" s="42"/>
      <c r="J39" s="42"/>
      <c r="K39" s="42"/>
      <c r="L39" s="42" t="str">
        <f>IF(G39="","",IF(D39-G39&gt;=System_Config!$B$9,"✅ COMPLIANT","⚠️ BREACH"))</f>
        <v/>
      </c>
      <c r="M39" s="42">
        <f t="shared" si="0"/>
        <v>1900</v>
      </c>
    </row>
    <row r="40" spans="1:13" ht="18" customHeight="1" x14ac:dyDescent="0.25">
      <c r="A40" s="44"/>
      <c r="B40" s="44"/>
      <c r="C40" s="44"/>
      <c r="D40" s="45"/>
      <c r="E40" s="44"/>
      <c r="F40" s="44"/>
      <c r="G40" s="45"/>
      <c r="H40" s="45"/>
      <c r="I40" s="44"/>
      <c r="J40" s="44"/>
      <c r="K40" s="44"/>
      <c r="L40" s="44" t="str">
        <f>IF(G40="","",IF(D40-G40&gt;=System_Config!$B$9,"✅ COMPLIANT","⚠️ BREACH"))</f>
        <v/>
      </c>
      <c r="M40" s="44">
        <f t="shared" si="0"/>
        <v>1900</v>
      </c>
    </row>
    <row r="41" spans="1:13" ht="18" customHeight="1" x14ac:dyDescent="0.25">
      <c r="A41" s="42"/>
      <c r="B41" s="42"/>
      <c r="C41" s="42"/>
      <c r="D41" s="43"/>
      <c r="E41" s="42"/>
      <c r="F41" s="42"/>
      <c r="G41" s="43"/>
      <c r="H41" s="43"/>
      <c r="I41" s="42"/>
      <c r="J41" s="42"/>
      <c r="K41" s="42"/>
      <c r="L41" s="42" t="str">
        <f>IF(G41="","",IF(D41-G41&gt;=System_Config!$B$9,"✅ COMPLIANT","⚠️ BREACH"))</f>
        <v/>
      </c>
      <c r="M41" s="42">
        <f t="shared" si="0"/>
        <v>1900</v>
      </c>
    </row>
    <row r="42" spans="1:13" ht="18" customHeight="1" x14ac:dyDescent="0.25">
      <c r="A42" s="44"/>
      <c r="B42" s="44"/>
      <c r="C42" s="44"/>
      <c r="D42" s="45"/>
      <c r="E42" s="44"/>
      <c r="F42" s="44"/>
      <c r="G42" s="45"/>
      <c r="H42" s="45"/>
      <c r="I42" s="44"/>
      <c r="J42" s="44"/>
      <c r="K42" s="44"/>
      <c r="L42" s="44" t="str">
        <f>IF(G42="","",IF(D42-G42&gt;=System_Config!$B$9,"✅ COMPLIANT","⚠️ BREACH"))</f>
        <v/>
      </c>
      <c r="M42" s="44">
        <f t="shared" si="0"/>
        <v>1900</v>
      </c>
    </row>
    <row r="43" spans="1:13" ht="18" customHeight="1" x14ac:dyDescent="0.25">
      <c r="A43" s="42"/>
      <c r="B43" s="42"/>
      <c r="C43" s="42"/>
      <c r="D43" s="43"/>
      <c r="E43" s="42"/>
      <c r="F43" s="42"/>
      <c r="G43" s="43"/>
      <c r="H43" s="43"/>
      <c r="I43" s="42"/>
      <c r="J43" s="42"/>
      <c r="K43" s="42"/>
      <c r="L43" s="42" t="str">
        <f>IF(G43="","",IF(D43-G43&gt;=System_Config!$B$9,"✅ COMPLIANT","⚠️ BREACH"))</f>
        <v/>
      </c>
      <c r="M43" s="42">
        <f t="shared" si="0"/>
        <v>1900</v>
      </c>
    </row>
    <row r="44" spans="1:13" ht="18" customHeight="1" x14ac:dyDescent="0.25">
      <c r="A44" s="44"/>
      <c r="B44" s="44"/>
      <c r="C44" s="44"/>
      <c r="D44" s="45"/>
      <c r="E44" s="44"/>
      <c r="F44" s="44"/>
      <c r="G44" s="45"/>
      <c r="H44" s="45"/>
      <c r="I44" s="44"/>
      <c r="J44" s="44"/>
      <c r="K44" s="44"/>
      <c r="L44" s="44" t="str">
        <f>IF(G44="","",IF(D44-G44&gt;=System_Config!$B$9,"✅ COMPLIANT","⚠️ BREACH"))</f>
        <v/>
      </c>
      <c r="M44" s="44">
        <f t="shared" si="0"/>
        <v>1900</v>
      </c>
    </row>
    <row r="45" spans="1:13" ht="18" customHeight="1" x14ac:dyDescent="0.25">
      <c r="A45" s="42"/>
      <c r="B45" s="42"/>
      <c r="C45" s="42"/>
      <c r="D45" s="43"/>
      <c r="E45" s="42"/>
      <c r="F45" s="42"/>
      <c r="G45" s="43"/>
      <c r="H45" s="43"/>
      <c r="I45" s="42"/>
      <c r="J45" s="42"/>
      <c r="K45" s="42"/>
      <c r="L45" s="42" t="str">
        <f>IF(G45="","",IF(D45-G45&gt;=System_Config!$B$9,"✅ COMPLIANT","⚠️ BREACH"))</f>
        <v/>
      </c>
      <c r="M45" s="42">
        <f t="shared" si="0"/>
        <v>1900</v>
      </c>
    </row>
    <row r="46" spans="1:13" ht="18" customHeight="1" x14ac:dyDescent="0.25">
      <c r="A46" s="44"/>
      <c r="B46" s="44"/>
      <c r="C46" s="44"/>
      <c r="D46" s="45"/>
      <c r="E46" s="44"/>
      <c r="F46" s="44"/>
      <c r="G46" s="45"/>
      <c r="H46" s="45"/>
      <c r="I46" s="44"/>
      <c r="J46" s="44"/>
      <c r="K46" s="44"/>
      <c r="L46" s="44" t="str">
        <f>IF(G46="","",IF(D46-G46&gt;=System_Config!$B$9,"✅ COMPLIANT","⚠️ BREACH"))</f>
        <v/>
      </c>
      <c r="M46" s="44">
        <f t="shared" si="0"/>
        <v>1900</v>
      </c>
    </row>
    <row r="47" spans="1:13" ht="18" customHeight="1" x14ac:dyDescent="0.25">
      <c r="A47" s="42"/>
      <c r="B47" s="42"/>
      <c r="C47" s="42"/>
      <c r="D47" s="43"/>
      <c r="E47" s="42"/>
      <c r="F47" s="42"/>
      <c r="G47" s="43"/>
      <c r="H47" s="43"/>
      <c r="I47" s="42"/>
      <c r="J47" s="42"/>
      <c r="K47" s="42"/>
      <c r="L47" s="42" t="str">
        <f>IF(G47="","",IF(D47-G47&gt;=System_Config!$B$9,"✅ COMPLIANT","⚠️ BREACH"))</f>
        <v/>
      </c>
      <c r="M47" s="42">
        <f t="shared" si="0"/>
        <v>1900</v>
      </c>
    </row>
    <row r="48" spans="1:13" ht="18" customHeight="1" x14ac:dyDescent="0.25">
      <c r="A48" s="44"/>
      <c r="B48" s="44"/>
      <c r="C48" s="44"/>
      <c r="D48" s="45"/>
      <c r="E48" s="44"/>
      <c r="F48" s="44"/>
      <c r="G48" s="45"/>
      <c r="H48" s="45"/>
      <c r="I48" s="44"/>
      <c r="J48" s="44"/>
      <c r="K48" s="44"/>
      <c r="L48" s="44" t="str">
        <f>IF(G48="","",IF(D48-G48&gt;=System_Config!$B$9,"✅ COMPLIANT","⚠️ BREACH"))</f>
        <v/>
      </c>
      <c r="M48" s="44">
        <f t="shared" si="0"/>
        <v>1900</v>
      </c>
    </row>
    <row r="49" spans="1:13" ht="18" customHeight="1" x14ac:dyDescent="0.25">
      <c r="A49" s="42"/>
      <c r="B49" s="42"/>
      <c r="C49" s="42"/>
      <c r="D49" s="43"/>
      <c r="E49" s="42"/>
      <c r="F49" s="42"/>
      <c r="G49" s="43"/>
      <c r="H49" s="43"/>
      <c r="I49" s="42"/>
      <c r="J49" s="42"/>
      <c r="K49" s="42"/>
      <c r="L49" s="42" t="str">
        <f>IF(G49="","",IF(D49-G49&gt;=System_Config!$B$9,"✅ COMPLIANT","⚠️ BREACH"))</f>
        <v/>
      </c>
      <c r="M49" s="42">
        <f t="shared" si="0"/>
        <v>1900</v>
      </c>
    </row>
    <row r="50" spans="1:13" ht="18" customHeight="1" x14ac:dyDescent="0.25">
      <c r="A50" s="44"/>
      <c r="B50" s="44"/>
      <c r="C50" s="44"/>
      <c r="D50" s="45"/>
      <c r="E50" s="44"/>
      <c r="F50" s="44"/>
      <c r="G50" s="45"/>
      <c r="H50" s="45"/>
      <c r="I50" s="44"/>
      <c r="J50" s="44"/>
      <c r="K50" s="44"/>
      <c r="L50" s="44" t="str">
        <f>IF(G50="","",IF(D50-G50&gt;=System_Config!$B$9,"✅ COMPLIANT","⚠️ BREACH"))</f>
        <v/>
      </c>
      <c r="M50" s="44">
        <f t="shared" si="0"/>
        <v>1900</v>
      </c>
    </row>
    <row r="51" spans="1:13" ht="18" customHeight="1" x14ac:dyDescent="0.25">
      <c r="A51" s="42"/>
      <c r="B51" s="42"/>
      <c r="C51" s="42"/>
      <c r="D51" s="43"/>
      <c r="E51" s="42"/>
      <c r="F51" s="42"/>
      <c r="G51" s="43"/>
      <c r="H51" s="43"/>
      <c r="I51" s="42"/>
      <c r="J51" s="42"/>
      <c r="K51" s="42"/>
      <c r="L51" s="42" t="str">
        <f>IF(G51="","",IF(D51-G51&gt;=System_Config!$B$9,"✅ COMPLIANT","⚠️ BREACH"))</f>
        <v/>
      </c>
      <c r="M51" s="42">
        <f t="shared" si="0"/>
        <v>1900</v>
      </c>
    </row>
    <row r="52" spans="1:13" ht="18" customHeight="1" x14ac:dyDescent="0.25">
      <c r="A52" s="44"/>
      <c r="B52" s="44"/>
      <c r="C52" s="44"/>
      <c r="D52" s="45"/>
      <c r="E52" s="44"/>
      <c r="F52" s="44"/>
      <c r="G52" s="45"/>
      <c r="H52" s="45"/>
      <c r="I52" s="44"/>
      <c r="J52" s="44"/>
      <c r="K52" s="44"/>
      <c r="L52" s="44" t="str">
        <f>IF(G52="","",IF(D52-G52&gt;=System_Config!$B$9,"✅ COMPLIANT","⚠️ BREACH"))</f>
        <v/>
      </c>
      <c r="M52" s="44">
        <f t="shared" si="0"/>
        <v>1900</v>
      </c>
    </row>
    <row r="53" spans="1:13" ht="18" customHeight="1" x14ac:dyDescent="0.25">
      <c r="A53" s="42"/>
      <c r="B53" s="42"/>
      <c r="C53" s="42"/>
      <c r="D53" s="43"/>
      <c r="E53" s="42"/>
      <c r="F53" s="42"/>
      <c r="G53" s="43"/>
      <c r="H53" s="43"/>
      <c r="I53" s="42"/>
      <c r="J53" s="42"/>
      <c r="K53" s="42"/>
      <c r="L53" s="42" t="str">
        <f>IF(G53="","",IF(D53-G53&gt;=System_Config!$B$9,"✅ COMPLIANT","⚠️ BREACH"))</f>
        <v/>
      </c>
      <c r="M53" s="42">
        <f t="shared" si="0"/>
        <v>1900</v>
      </c>
    </row>
    <row r="54" spans="1:13" ht="18" customHeight="1" x14ac:dyDescent="0.25">
      <c r="A54" s="44"/>
      <c r="B54" s="44"/>
      <c r="C54" s="44"/>
      <c r="D54" s="45"/>
      <c r="E54" s="44"/>
      <c r="F54" s="44"/>
      <c r="G54" s="45"/>
      <c r="H54" s="45"/>
      <c r="I54" s="44"/>
      <c r="J54" s="44"/>
      <c r="K54" s="44"/>
      <c r="L54" s="44" t="str">
        <f>IF(G54="","",IF(D54-G54&gt;=System_Config!$B$9,"✅ COMPLIANT","⚠️ BREACH"))</f>
        <v/>
      </c>
      <c r="M54" s="44">
        <f t="shared" si="0"/>
        <v>1900</v>
      </c>
    </row>
    <row r="55" spans="1:13" ht="18" customHeight="1" x14ac:dyDescent="0.25">
      <c r="A55" s="42"/>
      <c r="B55" s="42"/>
      <c r="C55" s="42"/>
      <c r="D55" s="43"/>
      <c r="E55" s="42"/>
      <c r="F55" s="42"/>
      <c r="G55" s="43"/>
      <c r="H55" s="43"/>
      <c r="I55" s="42"/>
      <c r="J55" s="42"/>
      <c r="K55" s="42"/>
      <c r="L55" s="42" t="str">
        <f>IF(G55="","",IF(D55-G55&gt;=System_Config!$B$9,"✅ COMPLIANT","⚠️ BREACH"))</f>
        <v/>
      </c>
      <c r="M55" s="42">
        <f t="shared" si="0"/>
        <v>1900</v>
      </c>
    </row>
    <row r="56" spans="1:13" ht="18" customHeight="1" x14ac:dyDescent="0.25">
      <c r="A56" s="44"/>
      <c r="B56" s="44"/>
      <c r="C56" s="44"/>
      <c r="D56" s="45"/>
      <c r="E56" s="44"/>
      <c r="F56" s="44"/>
      <c r="G56" s="45"/>
      <c r="H56" s="45"/>
      <c r="I56" s="44"/>
      <c r="J56" s="44"/>
      <c r="K56" s="44"/>
      <c r="L56" s="44" t="str">
        <f>IF(G56="","",IF(D56-G56&gt;=System_Config!$B$9,"✅ COMPLIANT","⚠️ BREACH"))</f>
        <v/>
      </c>
      <c r="M56" s="44">
        <f t="shared" si="0"/>
        <v>1900</v>
      </c>
    </row>
    <row r="57" spans="1:13" ht="18" customHeight="1" x14ac:dyDescent="0.25">
      <c r="A57" s="42"/>
      <c r="B57" s="42"/>
      <c r="C57" s="42"/>
      <c r="D57" s="43"/>
      <c r="E57" s="42"/>
      <c r="F57" s="42"/>
      <c r="G57" s="43"/>
      <c r="H57" s="43"/>
      <c r="I57" s="42"/>
      <c r="J57" s="42"/>
      <c r="K57" s="42"/>
      <c r="L57" s="42" t="str">
        <f>IF(G57="","",IF(D57-G57&gt;=System_Config!$B$9,"✅ COMPLIANT","⚠️ BREACH"))</f>
        <v/>
      </c>
      <c r="M57" s="42">
        <f t="shared" si="0"/>
        <v>1900</v>
      </c>
    </row>
    <row r="58" spans="1:13" ht="18" customHeight="1" x14ac:dyDescent="0.25">
      <c r="A58" s="44"/>
      <c r="B58" s="44"/>
      <c r="C58" s="44"/>
      <c r="D58" s="45"/>
      <c r="E58" s="44"/>
      <c r="F58" s="44"/>
      <c r="G58" s="45"/>
      <c r="H58" s="45"/>
      <c r="I58" s="44"/>
      <c r="J58" s="44"/>
      <c r="K58" s="44"/>
      <c r="L58" s="44" t="str">
        <f>IF(G58="","",IF(D58-G58&gt;=System_Config!$B$9,"✅ COMPLIANT","⚠️ BREACH"))</f>
        <v/>
      </c>
      <c r="M58" s="44">
        <f t="shared" si="0"/>
        <v>1900</v>
      </c>
    </row>
    <row r="59" spans="1:13" ht="18" customHeight="1" x14ac:dyDescent="0.25">
      <c r="A59" s="42"/>
      <c r="B59" s="42"/>
      <c r="C59" s="42"/>
      <c r="D59" s="43"/>
      <c r="E59" s="42"/>
      <c r="F59" s="42"/>
      <c r="G59" s="43"/>
      <c r="H59" s="43"/>
      <c r="I59" s="42"/>
      <c r="J59" s="42"/>
      <c r="K59" s="42"/>
      <c r="L59" s="42" t="str">
        <f>IF(G59="","",IF(D59-G59&gt;=System_Config!$B$9,"✅ COMPLIANT","⚠️ BREACH"))</f>
        <v/>
      </c>
      <c r="M59" s="42">
        <f t="shared" si="0"/>
        <v>1900</v>
      </c>
    </row>
    <row r="60" spans="1:13" ht="18" customHeight="1" x14ac:dyDescent="0.25">
      <c r="A60" s="44"/>
      <c r="B60" s="44"/>
      <c r="C60" s="44"/>
      <c r="D60" s="45"/>
      <c r="E60" s="44"/>
      <c r="F60" s="44"/>
      <c r="G60" s="45"/>
      <c r="H60" s="45"/>
      <c r="I60" s="44"/>
      <c r="J60" s="44"/>
      <c r="K60" s="44"/>
      <c r="L60" s="44" t="str">
        <f>IF(G60="","",IF(D60-G60&gt;=System_Config!$B$9,"✅ COMPLIANT","⚠️ BREACH"))</f>
        <v/>
      </c>
      <c r="M60" s="44">
        <f t="shared" si="0"/>
        <v>1900</v>
      </c>
    </row>
    <row r="61" spans="1:13" ht="18" customHeight="1" x14ac:dyDescent="0.25">
      <c r="A61" s="42"/>
      <c r="B61" s="42"/>
      <c r="C61" s="42"/>
      <c r="D61" s="43"/>
      <c r="E61" s="42"/>
      <c r="F61" s="42"/>
      <c r="G61" s="43"/>
      <c r="H61" s="43"/>
      <c r="I61" s="42"/>
      <c r="J61" s="42"/>
      <c r="K61" s="42"/>
      <c r="L61" s="42" t="str">
        <f>IF(G61="","",IF(D61-G61&gt;=System_Config!$B$9,"✅ COMPLIANT","⚠️ BREACH"))</f>
        <v/>
      </c>
      <c r="M61" s="42">
        <f t="shared" si="0"/>
        <v>1900</v>
      </c>
    </row>
    <row r="62" spans="1:13" ht="18" customHeight="1" x14ac:dyDescent="0.25">
      <c r="A62" s="44"/>
      <c r="B62" s="44"/>
      <c r="C62" s="44"/>
      <c r="D62" s="45"/>
      <c r="E62" s="44"/>
      <c r="F62" s="44"/>
      <c r="G62" s="45"/>
      <c r="H62" s="45"/>
      <c r="I62" s="44"/>
      <c r="J62" s="44"/>
      <c r="K62" s="44"/>
      <c r="L62" s="44" t="str">
        <f>IF(G62="","",IF(D62-G62&gt;=System_Config!$B$9,"✅ COMPLIANT","⚠️ BREACH"))</f>
        <v/>
      </c>
      <c r="M62" s="44">
        <f t="shared" si="0"/>
        <v>1900</v>
      </c>
    </row>
    <row r="63" spans="1:13" ht="18" customHeight="1" x14ac:dyDescent="0.25">
      <c r="A63" s="42"/>
      <c r="B63" s="42"/>
      <c r="C63" s="42"/>
      <c r="D63" s="43"/>
      <c r="E63" s="42"/>
      <c r="F63" s="42"/>
      <c r="G63" s="43"/>
      <c r="H63" s="43"/>
      <c r="I63" s="42"/>
      <c r="J63" s="42"/>
      <c r="K63" s="42"/>
      <c r="L63" s="42" t="str">
        <f>IF(G63="","",IF(D63-G63&gt;=System_Config!$B$9,"✅ COMPLIANT","⚠️ BREACH"))</f>
        <v/>
      </c>
      <c r="M63" s="42">
        <f t="shared" si="0"/>
        <v>1900</v>
      </c>
    </row>
    <row r="64" spans="1:13" ht="18" customHeight="1" x14ac:dyDescent="0.25">
      <c r="A64" s="44"/>
      <c r="B64" s="44"/>
      <c r="C64" s="44"/>
      <c r="D64" s="45"/>
      <c r="E64" s="44"/>
      <c r="F64" s="44"/>
      <c r="G64" s="45"/>
      <c r="H64" s="45"/>
      <c r="I64" s="44"/>
      <c r="J64" s="44"/>
      <c r="K64" s="44"/>
      <c r="L64" s="44" t="str">
        <f>IF(G64="","",IF(D64-G64&gt;=System_Config!$B$9,"✅ COMPLIANT","⚠️ BREACH"))</f>
        <v/>
      </c>
      <c r="M64" s="44">
        <f t="shared" si="0"/>
        <v>1900</v>
      </c>
    </row>
    <row r="65" spans="1:13" ht="18" customHeight="1" x14ac:dyDescent="0.25">
      <c r="A65" s="42"/>
      <c r="B65" s="42"/>
      <c r="C65" s="42"/>
      <c r="D65" s="43"/>
      <c r="E65" s="42"/>
      <c r="F65" s="42"/>
      <c r="G65" s="43"/>
      <c r="H65" s="43"/>
      <c r="I65" s="42"/>
      <c r="J65" s="42"/>
      <c r="K65" s="42"/>
      <c r="L65" s="42" t="str">
        <f>IF(G65="","",IF(D65-G65&gt;=System_Config!$B$9,"✅ COMPLIANT","⚠️ BREACH"))</f>
        <v/>
      </c>
      <c r="M65" s="42">
        <f t="shared" si="0"/>
        <v>1900</v>
      </c>
    </row>
    <row r="66" spans="1:13" ht="18" customHeight="1" x14ac:dyDescent="0.25">
      <c r="A66" s="44"/>
      <c r="B66" s="44"/>
      <c r="C66" s="44"/>
      <c r="D66" s="45"/>
      <c r="E66" s="44"/>
      <c r="F66" s="44"/>
      <c r="G66" s="45"/>
      <c r="H66" s="45"/>
      <c r="I66" s="44"/>
      <c r="J66" s="44"/>
      <c r="K66" s="44"/>
      <c r="L66" s="44" t="str">
        <f>IF(G66="","",IF(D66-G66&gt;=System_Config!$B$9,"✅ COMPLIANT","⚠️ BREACH"))</f>
        <v/>
      </c>
      <c r="M66" s="44">
        <f t="shared" si="0"/>
        <v>1900</v>
      </c>
    </row>
    <row r="67" spans="1:13" ht="18" customHeight="1" x14ac:dyDescent="0.25">
      <c r="A67" s="42"/>
      <c r="B67" s="42"/>
      <c r="C67" s="42"/>
      <c r="D67" s="43"/>
      <c r="E67" s="42"/>
      <c r="F67" s="42"/>
      <c r="G67" s="43"/>
      <c r="H67" s="43"/>
      <c r="I67" s="42"/>
      <c r="J67" s="42"/>
      <c r="K67" s="42"/>
      <c r="L67" s="42" t="str">
        <f>IF(G67="","",IF(D67-G67&gt;=System_Config!$B$9,"✅ COMPLIANT","⚠️ BREACH"))</f>
        <v/>
      </c>
      <c r="M67" s="42">
        <f t="shared" si="0"/>
        <v>1900</v>
      </c>
    </row>
    <row r="68" spans="1:13" ht="18" customHeight="1" x14ac:dyDescent="0.25">
      <c r="A68" s="44"/>
      <c r="B68" s="44"/>
      <c r="C68" s="44"/>
      <c r="D68" s="45"/>
      <c r="E68" s="44"/>
      <c r="F68" s="44"/>
      <c r="G68" s="45"/>
      <c r="H68" s="45"/>
      <c r="I68" s="44"/>
      <c r="J68" s="44"/>
      <c r="K68" s="44"/>
      <c r="L68" s="44" t="str">
        <f>IF(G68="","",IF(D68-G68&gt;=System_Config!$B$9,"✅ COMPLIANT","⚠️ BREACH"))</f>
        <v/>
      </c>
      <c r="M68" s="44">
        <f t="shared" ref="M68:M131" si="1">IFERROR(YEAR(E68),"")</f>
        <v>1900</v>
      </c>
    </row>
    <row r="69" spans="1:13" ht="18" customHeight="1" x14ac:dyDescent="0.25">
      <c r="A69" s="42"/>
      <c r="B69" s="42"/>
      <c r="C69" s="42"/>
      <c r="D69" s="43"/>
      <c r="E69" s="42"/>
      <c r="F69" s="42"/>
      <c r="G69" s="43"/>
      <c r="H69" s="43"/>
      <c r="I69" s="42"/>
      <c r="J69" s="42"/>
      <c r="K69" s="42"/>
      <c r="L69" s="42" t="str">
        <f>IF(G69="","",IF(D69-G69&gt;=System_Config!$B$9,"✅ COMPLIANT","⚠️ BREACH"))</f>
        <v/>
      </c>
      <c r="M69" s="42">
        <f t="shared" si="1"/>
        <v>1900</v>
      </c>
    </row>
    <row r="70" spans="1:13" ht="18" customHeight="1" x14ac:dyDescent="0.25">
      <c r="A70" s="44"/>
      <c r="B70" s="44"/>
      <c r="C70" s="44"/>
      <c r="D70" s="45"/>
      <c r="E70" s="44"/>
      <c r="F70" s="44"/>
      <c r="G70" s="45"/>
      <c r="H70" s="45"/>
      <c r="I70" s="44"/>
      <c r="J70" s="44"/>
      <c r="K70" s="44"/>
      <c r="L70" s="44" t="str">
        <f>IF(G70="","",IF(D70-G70&gt;=System_Config!$B$9,"✅ COMPLIANT","⚠️ BREACH"))</f>
        <v/>
      </c>
      <c r="M70" s="44">
        <f t="shared" si="1"/>
        <v>1900</v>
      </c>
    </row>
    <row r="71" spans="1:13" ht="18" customHeight="1" x14ac:dyDescent="0.25">
      <c r="A71" s="42"/>
      <c r="B71" s="42"/>
      <c r="C71" s="42"/>
      <c r="D71" s="43"/>
      <c r="E71" s="42"/>
      <c r="F71" s="42"/>
      <c r="G71" s="43"/>
      <c r="H71" s="43"/>
      <c r="I71" s="42"/>
      <c r="J71" s="42"/>
      <c r="K71" s="42"/>
      <c r="L71" s="42" t="str">
        <f>IF(G71="","",IF(D71-G71&gt;=System_Config!$B$9,"✅ COMPLIANT","⚠️ BREACH"))</f>
        <v/>
      </c>
      <c r="M71" s="42">
        <f t="shared" si="1"/>
        <v>1900</v>
      </c>
    </row>
    <row r="72" spans="1:13" ht="18" customHeight="1" x14ac:dyDescent="0.25">
      <c r="A72" s="44"/>
      <c r="B72" s="44"/>
      <c r="C72" s="44"/>
      <c r="D72" s="45"/>
      <c r="E72" s="44"/>
      <c r="F72" s="44"/>
      <c r="G72" s="45"/>
      <c r="H72" s="45"/>
      <c r="I72" s="44"/>
      <c r="J72" s="44"/>
      <c r="K72" s="44"/>
      <c r="L72" s="44" t="str">
        <f>IF(G72="","",IF(D72-G72&gt;=System_Config!$B$9,"✅ COMPLIANT","⚠️ BREACH"))</f>
        <v/>
      </c>
      <c r="M72" s="44">
        <f t="shared" si="1"/>
        <v>1900</v>
      </c>
    </row>
    <row r="73" spans="1:13" ht="18" customHeight="1" x14ac:dyDescent="0.25">
      <c r="A73" s="42"/>
      <c r="B73" s="42"/>
      <c r="C73" s="42"/>
      <c r="D73" s="43"/>
      <c r="E73" s="42"/>
      <c r="F73" s="42"/>
      <c r="G73" s="43"/>
      <c r="H73" s="43"/>
      <c r="I73" s="42"/>
      <c r="J73" s="42"/>
      <c r="K73" s="42"/>
      <c r="L73" s="42" t="str">
        <f>IF(G73="","",IF(D73-G73&gt;=System_Config!$B$9,"✅ COMPLIANT","⚠️ BREACH"))</f>
        <v/>
      </c>
      <c r="M73" s="42">
        <f t="shared" si="1"/>
        <v>1900</v>
      </c>
    </row>
    <row r="74" spans="1:13" ht="18" customHeight="1" x14ac:dyDescent="0.25">
      <c r="A74" s="44"/>
      <c r="B74" s="44"/>
      <c r="C74" s="44"/>
      <c r="D74" s="45"/>
      <c r="E74" s="44"/>
      <c r="F74" s="44"/>
      <c r="G74" s="45"/>
      <c r="H74" s="45"/>
      <c r="I74" s="44"/>
      <c r="J74" s="44"/>
      <c r="K74" s="44"/>
      <c r="L74" s="44" t="str">
        <f>IF(G74="","",IF(D74-G74&gt;=System_Config!$B$9,"✅ COMPLIANT","⚠️ BREACH"))</f>
        <v/>
      </c>
      <c r="M74" s="44">
        <f t="shared" si="1"/>
        <v>1900</v>
      </c>
    </row>
    <row r="75" spans="1:13" ht="18" customHeight="1" x14ac:dyDescent="0.25">
      <c r="A75" s="42"/>
      <c r="B75" s="42"/>
      <c r="C75" s="42"/>
      <c r="D75" s="43"/>
      <c r="E75" s="42"/>
      <c r="F75" s="42"/>
      <c r="G75" s="43"/>
      <c r="H75" s="43"/>
      <c r="I75" s="42"/>
      <c r="J75" s="42"/>
      <c r="K75" s="42"/>
      <c r="L75" s="42" t="str">
        <f>IF(G75="","",IF(D75-G75&gt;=System_Config!$B$9,"✅ COMPLIANT","⚠️ BREACH"))</f>
        <v/>
      </c>
      <c r="M75" s="42">
        <f t="shared" si="1"/>
        <v>1900</v>
      </c>
    </row>
    <row r="76" spans="1:13" ht="18" customHeight="1" x14ac:dyDescent="0.25">
      <c r="A76" s="44"/>
      <c r="B76" s="44"/>
      <c r="C76" s="44"/>
      <c r="D76" s="45"/>
      <c r="E76" s="44"/>
      <c r="F76" s="44"/>
      <c r="G76" s="45"/>
      <c r="H76" s="45"/>
      <c r="I76" s="44"/>
      <c r="J76" s="44"/>
      <c r="K76" s="44"/>
      <c r="L76" s="44" t="str">
        <f>IF(G76="","",IF(D76-G76&gt;=System_Config!$B$9,"✅ COMPLIANT","⚠️ BREACH"))</f>
        <v/>
      </c>
      <c r="M76" s="44">
        <f t="shared" si="1"/>
        <v>1900</v>
      </c>
    </row>
    <row r="77" spans="1:13" ht="18" customHeight="1" x14ac:dyDescent="0.25">
      <c r="A77" s="42"/>
      <c r="B77" s="42"/>
      <c r="C77" s="42"/>
      <c r="D77" s="43"/>
      <c r="E77" s="42"/>
      <c r="F77" s="42"/>
      <c r="G77" s="43"/>
      <c r="H77" s="43"/>
      <c r="I77" s="42"/>
      <c r="J77" s="42"/>
      <c r="K77" s="42"/>
      <c r="L77" s="42" t="str">
        <f>IF(G77="","",IF(D77-G77&gt;=System_Config!$B$9,"✅ COMPLIANT","⚠️ BREACH"))</f>
        <v/>
      </c>
      <c r="M77" s="42">
        <f t="shared" si="1"/>
        <v>1900</v>
      </c>
    </row>
    <row r="78" spans="1:13" ht="18" customHeight="1" x14ac:dyDescent="0.25">
      <c r="A78" s="44"/>
      <c r="B78" s="44"/>
      <c r="C78" s="44"/>
      <c r="D78" s="45"/>
      <c r="E78" s="44"/>
      <c r="F78" s="44"/>
      <c r="G78" s="45"/>
      <c r="H78" s="45"/>
      <c r="I78" s="44"/>
      <c r="J78" s="44"/>
      <c r="K78" s="44"/>
      <c r="L78" s="44" t="str">
        <f>IF(G78="","",IF(D78-G78&gt;=System_Config!$B$9,"✅ COMPLIANT","⚠️ BREACH"))</f>
        <v/>
      </c>
      <c r="M78" s="44">
        <f t="shared" si="1"/>
        <v>1900</v>
      </c>
    </row>
    <row r="79" spans="1:13" ht="18" customHeight="1" x14ac:dyDescent="0.25">
      <c r="A79" s="42"/>
      <c r="B79" s="42"/>
      <c r="C79" s="42"/>
      <c r="D79" s="43"/>
      <c r="E79" s="42"/>
      <c r="F79" s="42"/>
      <c r="G79" s="43"/>
      <c r="H79" s="43"/>
      <c r="I79" s="42"/>
      <c r="J79" s="42"/>
      <c r="K79" s="42"/>
      <c r="L79" s="42" t="str">
        <f>IF(G79="","",IF(D79-G79&gt;=System_Config!$B$9,"✅ COMPLIANT","⚠️ BREACH"))</f>
        <v/>
      </c>
      <c r="M79" s="42">
        <f t="shared" si="1"/>
        <v>1900</v>
      </c>
    </row>
    <row r="80" spans="1:13" ht="18" customHeight="1" x14ac:dyDescent="0.25">
      <c r="A80" s="44"/>
      <c r="B80" s="44"/>
      <c r="C80" s="44"/>
      <c r="D80" s="45"/>
      <c r="E80" s="44"/>
      <c r="F80" s="44"/>
      <c r="G80" s="45"/>
      <c r="H80" s="45"/>
      <c r="I80" s="44"/>
      <c r="J80" s="44"/>
      <c r="K80" s="44"/>
      <c r="L80" s="44" t="str">
        <f>IF(G80="","",IF(D80-G80&gt;=System_Config!$B$9,"✅ COMPLIANT","⚠️ BREACH"))</f>
        <v/>
      </c>
      <c r="M80" s="44">
        <f t="shared" si="1"/>
        <v>1900</v>
      </c>
    </row>
    <row r="81" spans="1:13" ht="18" customHeight="1" x14ac:dyDescent="0.25">
      <c r="A81" s="42"/>
      <c r="B81" s="42"/>
      <c r="C81" s="42"/>
      <c r="D81" s="43"/>
      <c r="E81" s="42"/>
      <c r="F81" s="42"/>
      <c r="G81" s="43"/>
      <c r="H81" s="43"/>
      <c r="I81" s="42"/>
      <c r="J81" s="42"/>
      <c r="K81" s="42"/>
      <c r="L81" s="42" t="str">
        <f>IF(G81="","",IF(D81-G81&gt;=System_Config!$B$9,"✅ COMPLIANT","⚠️ BREACH"))</f>
        <v/>
      </c>
      <c r="M81" s="42">
        <f t="shared" si="1"/>
        <v>1900</v>
      </c>
    </row>
    <row r="82" spans="1:13" ht="18" customHeight="1" x14ac:dyDescent="0.25">
      <c r="A82" s="44"/>
      <c r="B82" s="44"/>
      <c r="C82" s="44"/>
      <c r="D82" s="45"/>
      <c r="E82" s="44"/>
      <c r="F82" s="44"/>
      <c r="G82" s="45"/>
      <c r="H82" s="45"/>
      <c r="I82" s="44"/>
      <c r="J82" s="44"/>
      <c r="K82" s="44"/>
      <c r="L82" s="44" t="str">
        <f>IF(G82="","",IF(D82-G82&gt;=System_Config!$B$9,"✅ COMPLIANT","⚠️ BREACH"))</f>
        <v/>
      </c>
      <c r="M82" s="44">
        <f t="shared" si="1"/>
        <v>1900</v>
      </c>
    </row>
    <row r="83" spans="1:13" ht="18" customHeight="1" x14ac:dyDescent="0.25">
      <c r="A83" s="42"/>
      <c r="B83" s="42"/>
      <c r="C83" s="42"/>
      <c r="D83" s="43"/>
      <c r="E83" s="42"/>
      <c r="F83" s="42"/>
      <c r="G83" s="43"/>
      <c r="H83" s="43"/>
      <c r="I83" s="42"/>
      <c r="J83" s="42"/>
      <c r="K83" s="42"/>
      <c r="L83" s="42" t="str">
        <f>IF(G83="","",IF(D83-G83&gt;=System_Config!$B$9,"✅ COMPLIANT","⚠️ BREACH"))</f>
        <v/>
      </c>
      <c r="M83" s="42">
        <f t="shared" si="1"/>
        <v>1900</v>
      </c>
    </row>
    <row r="84" spans="1:13" ht="18" customHeight="1" x14ac:dyDescent="0.25">
      <c r="A84" s="44"/>
      <c r="B84" s="44"/>
      <c r="C84" s="44"/>
      <c r="D84" s="45"/>
      <c r="E84" s="44"/>
      <c r="F84" s="44"/>
      <c r="G84" s="45"/>
      <c r="H84" s="45"/>
      <c r="I84" s="44"/>
      <c r="J84" s="44"/>
      <c r="K84" s="44"/>
      <c r="L84" s="44" t="str">
        <f>IF(G84="","",IF(D84-G84&gt;=System_Config!$B$9,"✅ COMPLIANT","⚠️ BREACH"))</f>
        <v/>
      </c>
      <c r="M84" s="44">
        <f t="shared" si="1"/>
        <v>1900</v>
      </c>
    </row>
    <row r="85" spans="1:13" ht="18" customHeight="1" x14ac:dyDescent="0.25">
      <c r="A85" s="42"/>
      <c r="B85" s="42"/>
      <c r="C85" s="42"/>
      <c r="D85" s="43"/>
      <c r="E85" s="42"/>
      <c r="F85" s="42"/>
      <c r="G85" s="43"/>
      <c r="H85" s="43"/>
      <c r="I85" s="42"/>
      <c r="J85" s="42"/>
      <c r="K85" s="42"/>
      <c r="L85" s="42" t="str">
        <f>IF(G85="","",IF(D85-G85&gt;=System_Config!$B$9,"✅ COMPLIANT","⚠️ BREACH"))</f>
        <v/>
      </c>
      <c r="M85" s="42">
        <f t="shared" si="1"/>
        <v>1900</v>
      </c>
    </row>
    <row r="86" spans="1:13" ht="18" customHeight="1" x14ac:dyDescent="0.25">
      <c r="A86" s="44"/>
      <c r="B86" s="44"/>
      <c r="C86" s="44"/>
      <c r="D86" s="45"/>
      <c r="E86" s="44"/>
      <c r="F86" s="44"/>
      <c r="G86" s="45"/>
      <c r="H86" s="45"/>
      <c r="I86" s="44"/>
      <c r="J86" s="44"/>
      <c r="K86" s="44"/>
      <c r="L86" s="44" t="str">
        <f>IF(G86="","",IF(D86-G86&gt;=System_Config!$B$9,"✅ COMPLIANT","⚠️ BREACH"))</f>
        <v/>
      </c>
      <c r="M86" s="44">
        <f t="shared" si="1"/>
        <v>1900</v>
      </c>
    </row>
    <row r="87" spans="1:13" ht="18" customHeight="1" x14ac:dyDescent="0.25">
      <c r="A87" s="42"/>
      <c r="B87" s="42"/>
      <c r="C87" s="42"/>
      <c r="D87" s="43"/>
      <c r="E87" s="42"/>
      <c r="F87" s="42"/>
      <c r="G87" s="43"/>
      <c r="H87" s="43"/>
      <c r="I87" s="42"/>
      <c r="J87" s="42"/>
      <c r="K87" s="42"/>
      <c r="L87" s="42" t="str">
        <f>IF(G87="","",IF(D87-G87&gt;=System_Config!$B$9,"✅ COMPLIANT","⚠️ BREACH"))</f>
        <v/>
      </c>
      <c r="M87" s="42">
        <f t="shared" si="1"/>
        <v>1900</v>
      </c>
    </row>
    <row r="88" spans="1:13" ht="18" customHeight="1" x14ac:dyDescent="0.25">
      <c r="A88" s="44"/>
      <c r="B88" s="44"/>
      <c r="C88" s="44"/>
      <c r="D88" s="45"/>
      <c r="E88" s="44"/>
      <c r="F88" s="44"/>
      <c r="G88" s="45"/>
      <c r="H88" s="45"/>
      <c r="I88" s="44"/>
      <c r="J88" s="44"/>
      <c r="K88" s="44"/>
      <c r="L88" s="44" t="str">
        <f>IF(G88="","",IF(D88-G88&gt;=System_Config!$B$9,"✅ COMPLIANT","⚠️ BREACH"))</f>
        <v/>
      </c>
      <c r="M88" s="44">
        <f t="shared" si="1"/>
        <v>1900</v>
      </c>
    </row>
    <row r="89" spans="1:13" ht="18" customHeight="1" x14ac:dyDescent="0.25">
      <c r="A89" s="42"/>
      <c r="B89" s="42"/>
      <c r="C89" s="42"/>
      <c r="D89" s="43"/>
      <c r="E89" s="42"/>
      <c r="F89" s="42"/>
      <c r="G89" s="43"/>
      <c r="H89" s="43"/>
      <c r="I89" s="42"/>
      <c r="J89" s="42"/>
      <c r="K89" s="42"/>
      <c r="L89" s="42" t="str">
        <f>IF(G89="","",IF(D89-G89&gt;=System_Config!$B$9,"✅ COMPLIANT","⚠️ BREACH"))</f>
        <v/>
      </c>
      <c r="M89" s="42">
        <f t="shared" si="1"/>
        <v>1900</v>
      </c>
    </row>
    <row r="90" spans="1:13" ht="18" customHeight="1" x14ac:dyDescent="0.25">
      <c r="A90" s="44"/>
      <c r="B90" s="44"/>
      <c r="C90" s="44"/>
      <c r="D90" s="45"/>
      <c r="E90" s="44"/>
      <c r="F90" s="44"/>
      <c r="G90" s="45"/>
      <c r="H90" s="45"/>
      <c r="I90" s="44"/>
      <c r="J90" s="44"/>
      <c r="K90" s="44"/>
      <c r="L90" s="44" t="str">
        <f>IF(G90="","",IF(D90-G90&gt;=System_Config!$B$9,"✅ COMPLIANT","⚠️ BREACH"))</f>
        <v/>
      </c>
      <c r="M90" s="44">
        <f t="shared" si="1"/>
        <v>1900</v>
      </c>
    </row>
    <row r="91" spans="1:13" ht="18" customHeight="1" x14ac:dyDescent="0.25">
      <c r="A91" s="42"/>
      <c r="B91" s="42"/>
      <c r="C91" s="42"/>
      <c r="D91" s="43"/>
      <c r="E91" s="42"/>
      <c r="F91" s="42"/>
      <c r="G91" s="43"/>
      <c r="H91" s="43"/>
      <c r="I91" s="42"/>
      <c r="J91" s="42"/>
      <c r="K91" s="42"/>
      <c r="L91" s="42" t="str">
        <f>IF(G91="","",IF(D91-G91&gt;=System_Config!$B$9,"✅ COMPLIANT","⚠️ BREACH"))</f>
        <v/>
      </c>
      <c r="M91" s="42">
        <f t="shared" si="1"/>
        <v>1900</v>
      </c>
    </row>
    <row r="92" spans="1:13" ht="18" customHeight="1" x14ac:dyDescent="0.25">
      <c r="A92" s="44"/>
      <c r="B92" s="44"/>
      <c r="C92" s="44"/>
      <c r="D92" s="45"/>
      <c r="E92" s="44"/>
      <c r="F92" s="44"/>
      <c r="G92" s="45"/>
      <c r="H92" s="45"/>
      <c r="I92" s="44"/>
      <c r="J92" s="44"/>
      <c r="K92" s="44"/>
      <c r="L92" s="44" t="str">
        <f>IF(G92="","",IF(D92-G92&gt;=System_Config!$B$9,"✅ COMPLIANT","⚠️ BREACH"))</f>
        <v/>
      </c>
      <c r="M92" s="44">
        <f t="shared" si="1"/>
        <v>1900</v>
      </c>
    </row>
    <row r="93" spans="1:13" ht="18" customHeight="1" x14ac:dyDescent="0.25">
      <c r="A93" s="42"/>
      <c r="B93" s="42"/>
      <c r="C93" s="42"/>
      <c r="D93" s="43"/>
      <c r="E93" s="42"/>
      <c r="F93" s="42"/>
      <c r="G93" s="43"/>
      <c r="H93" s="43"/>
      <c r="I93" s="42"/>
      <c r="J93" s="42"/>
      <c r="K93" s="42"/>
      <c r="L93" s="42" t="str">
        <f>IF(G93="","",IF(D93-G93&gt;=System_Config!$B$9,"✅ COMPLIANT","⚠️ BREACH"))</f>
        <v/>
      </c>
      <c r="M93" s="42">
        <f t="shared" si="1"/>
        <v>1900</v>
      </c>
    </row>
    <row r="94" spans="1:13" ht="18" customHeight="1" x14ac:dyDescent="0.25">
      <c r="A94" s="44"/>
      <c r="B94" s="44"/>
      <c r="C94" s="44"/>
      <c r="D94" s="45"/>
      <c r="E94" s="44"/>
      <c r="F94" s="44"/>
      <c r="G94" s="45"/>
      <c r="H94" s="45"/>
      <c r="I94" s="44"/>
      <c r="J94" s="44"/>
      <c r="K94" s="44"/>
      <c r="L94" s="44" t="str">
        <f>IF(G94="","",IF(D94-G94&gt;=System_Config!$B$9,"✅ COMPLIANT","⚠️ BREACH"))</f>
        <v/>
      </c>
      <c r="M94" s="44">
        <f t="shared" si="1"/>
        <v>1900</v>
      </c>
    </row>
    <row r="95" spans="1:13" ht="18" customHeight="1" x14ac:dyDescent="0.25">
      <c r="A95" s="42"/>
      <c r="B95" s="42"/>
      <c r="C95" s="42"/>
      <c r="D95" s="43"/>
      <c r="E95" s="42"/>
      <c r="F95" s="42"/>
      <c r="G95" s="43"/>
      <c r="H95" s="43"/>
      <c r="I95" s="42"/>
      <c r="J95" s="42"/>
      <c r="K95" s="42"/>
      <c r="L95" s="42" t="str">
        <f>IF(G95="","",IF(D95-G95&gt;=System_Config!$B$9,"✅ COMPLIANT","⚠️ BREACH"))</f>
        <v/>
      </c>
      <c r="M95" s="42">
        <f t="shared" si="1"/>
        <v>1900</v>
      </c>
    </row>
    <row r="96" spans="1:13" ht="18" customHeight="1" x14ac:dyDescent="0.25">
      <c r="A96" s="44"/>
      <c r="B96" s="44"/>
      <c r="C96" s="44"/>
      <c r="D96" s="45"/>
      <c r="E96" s="44"/>
      <c r="F96" s="44"/>
      <c r="G96" s="45"/>
      <c r="H96" s="45"/>
      <c r="I96" s="44"/>
      <c r="J96" s="44"/>
      <c r="K96" s="44"/>
      <c r="L96" s="44" t="str">
        <f>IF(G96="","",IF(D96-G96&gt;=System_Config!$B$9,"✅ COMPLIANT","⚠️ BREACH"))</f>
        <v/>
      </c>
      <c r="M96" s="44">
        <f t="shared" si="1"/>
        <v>1900</v>
      </c>
    </row>
    <row r="97" spans="1:13" ht="18" customHeight="1" x14ac:dyDescent="0.25">
      <c r="A97" s="42"/>
      <c r="B97" s="42"/>
      <c r="C97" s="42"/>
      <c r="D97" s="43"/>
      <c r="E97" s="42"/>
      <c r="F97" s="42"/>
      <c r="G97" s="43"/>
      <c r="H97" s="43"/>
      <c r="I97" s="42"/>
      <c r="J97" s="42"/>
      <c r="K97" s="42"/>
      <c r="L97" s="42" t="str">
        <f>IF(G97="","",IF(D97-G97&gt;=System_Config!$B$9,"✅ COMPLIANT","⚠️ BREACH"))</f>
        <v/>
      </c>
      <c r="M97" s="42">
        <f t="shared" si="1"/>
        <v>1900</v>
      </c>
    </row>
    <row r="98" spans="1:13" ht="18" customHeight="1" x14ac:dyDescent="0.25">
      <c r="A98" s="44"/>
      <c r="B98" s="44"/>
      <c r="C98" s="44"/>
      <c r="D98" s="45"/>
      <c r="E98" s="44"/>
      <c r="F98" s="44"/>
      <c r="G98" s="45"/>
      <c r="H98" s="45"/>
      <c r="I98" s="44"/>
      <c r="J98" s="44"/>
      <c r="K98" s="44"/>
      <c r="L98" s="44" t="str">
        <f>IF(G98="","",IF(D98-G98&gt;=System_Config!$B$9,"✅ COMPLIANT","⚠️ BREACH"))</f>
        <v/>
      </c>
      <c r="M98" s="44">
        <f t="shared" si="1"/>
        <v>1900</v>
      </c>
    </row>
    <row r="99" spans="1:13" ht="18" customHeight="1" x14ac:dyDescent="0.25">
      <c r="A99" s="42"/>
      <c r="B99" s="42"/>
      <c r="C99" s="42"/>
      <c r="D99" s="43"/>
      <c r="E99" s="42"/>
      <c r="F99" s="42"/>
      <c r="G99" s="43"/>
      <c r="H99" s="43"/>
      <c r="I99" s="42"/>
      <c r="J99" s="42"/>
      <c r="K99" s="42"/>
      <c r="L99" s="42" t="str">
        <f>IF(G99="","",IF(D99-G99&gt;=System_Config!$B$9,"✅ COMPLIANT","⚠️ BREACH"))</f>
        <v/>
      </c>
      <c r="M99" s="42">
        <f t="shared" si="1"/>
        <v>1900</v>
      </c>
    </row>
    <row r="100" spans="1:13" ht="18" customHeight="1" x14ac:dyDescent="0.25">
      <c r="A100" s="44"/>
      <c r="B100" s="44"/>
      <c r="C100" s="44"/>
      <c r="D100" s="45"/>
      <c r="E100" s="44"/>
      <c r="F100" s="44"/>
      <c r="G100" s="45"/>
      <c r="H100" s="45"/>
      <c r="I100" s="44"/>
      <c r="J100" s="44"/>
      <c r="K100" s="44"/>
      <c r="L100" s="44" t="str">
        <f>IF(G100="","",IF(D100-G100&gt;=System_Config!$B$9,"✅ COMPLIANT","⚠️ BREACH"))</f>
        <v/>
      </c>
      <c r="M100" s="44">
        <f t="shared" si="1"/>
        <v>1900</v>
      </c>
    </row>
    <row r="101" spans="1:13" ht="18" customHeight="1" x14ac:dyDescent="0.25">
      <c r="A101" s="42"/>
      <c r="B101" s="42"/>
      <c r="C101" s="42"/>
      <c r="D101" s="43"/>
      <c r="E101" s="42"/>
      <c r="F101" s="42"/>
      <c r="G101" s="43"/>
      <c r="H101" s="43"/>
      <c r="I101" s="42"/>
      <c r="J101" s="42"/>
      <c r="K101" s="42"/>
      <c r="L101" s="42" t="str">
        <f>IF(G101="","",IF(D101-G101&gt;=System_Config!$B$9,"✅ COMPLIANT","⚠️ BREACH"))</f>
        <v/>
      </c>
      <c r="M101" s="42">
        <f t="shared" si="1"/>
        <v>1900</v>
      </c>
    </row>
    <row r="102" spans="1:13" ht="18" customHeight="1" x14ac:dyDescent="0.25">
      <c r="A102" s="44"/>
      <c r="B102" s="44"/>
      <c r="C102" s="44"/>
      <c r="D102" s="45"/>
      <c r="E102" s="44"/>
      <c r="F102" s="44"/>
      <c r="G102" s="45"/>
      <c r="H102" s="45"/>
      <c r="I102" s="44"/>
      <c r="J102" s="44"/>
      <c r="K102" s="44"/>
      <c r="L102" s="44" t="str">
        <f>IF(G102="","",IF(D102-G102&gt;=System_Config!$B$9,"✅ COMPLIANT","⚠️ BREACH"))</f>
        <v/>
      </c>
      <c r="M102" s="44">
        <f t="shared" si="1"/>
        <v>1900</v>
      </c>
    </row>
    <row r="103" spans="1:13" ht="18" customHeight="1" x14ac:dyDescent="0.25">
      <c r="A103" s="42"/>
      <c r="B103" s="42"/>
      <c r="C103" s="42"/>
      <c r="D103" s="43"/>
      <c r="E103" s="42"/>
      <c r="F103" s="42"/>
      <c r="G103" s="43"/>
      <c r="H103" s="43"/>
      <c r="I103" s="42"/>
      <c r="J103" s="42"/>
      <c r="K103" s="42"/>
      <c r="L103" s="42" t="str">
        <f>IF(G103="","",IF(D103-G103&gt;=System_Config!$B$9,"✅ COMPLIANT","⚠️ BREACH"))</f>
        <v/>
      </c>
      <c r="M103" s="42">
        <f t="shared" si="1"/>
        <v>1900</v>
      </c>
    </row>
    <row r="104" spans="1:13" ht="18" customHeight="1" x14ac:dyDescent="0.25">
      <c r="A104" s="44"/>
      <c r="B104" s="44"/>
      <c r="C104" s="44"/>
      <c r="D104" s="45"/>
      <c r="E104" s="44"/>
      <c r="F104" s="44"/>
      <c r="G104" s="45"/>
      <c r="H104" s="45"/>
      <c r="I104" s="44"/>
      <c r="J104" s="44"/>
      <c r="K104" s="44"/>
      <c r="L104" s="44" t="str">
        <f>IF(G104="","",IF(D104-G104&gt;=System_Config!$B$9,"✅ COMPLIANT","⚠️ BREACH"))</f>
        <v/>
      </c>
      <c r="M104" s="44">
        <f t="shared" si="1"/>
        <v>1900</v>
      </c>
    </row>
    <row r="105" spans="1:13" ht="18" customHeight="1" x14ac:dyDescent="0.25">
      <c r="A105" s="42"/>
      <c r="B105" s="42"/>
      <c r="C105" s="42"/>
      <c r="D105" s="43"/>
      <c r="E105" s="42"/>
      <c r="F105" s="42"/>
      <c r="G105" s="43"/>
      <c r="H105" s="43"/>
      <c r="I105" s="42"/>
      <c r="J105" s="42"/>
      <c r="K105" s="42"/>
      <c r="L105" s="42" t="str">
        <f>IF(G105="","",IF(D105-G105&gt;=System_Config!$B$9,"✅ COMPLIANT","⚠️ BREACH"))</f>
        <v/>
      </c>
      <c r="M105" s="42">
        <f t="shared" si="1"/>
        <v>1900</v>
      </c>
    </row>
    <row r="106" spans="1:13" ht="18" customHeight="1" x14ac:dyDescent="0.25">
      <c r="A106" s="44"/>
      <c r="B106" s="44"/>
      <c r="C106" s="44"/>
      <c r="D106" s="45"/>
      <c r="E106" s="44"/>
      <c r="F106" s="44"/>
      <c r="G106" s="45"/>
      <c r="H106" s="45"/>
      <c r="I106" s="44"/>
      <c r="J106" s="44"/>
      <c r="K106" s="44"/>
      <c r="L106" s="44" t="str">
        <f>IF(G106="","",IF(D106-G106&gt;=System_Config!$B$9,"✅ COMPLIANT","⚠️ BREACH"))</f>
        <v/>
      </c>
      <c r="M106" s="44">
        <f t="shared" si="1"/>
        <v>1900</v>
      </c>
    </row>
    <row r="107" spans="1:13" ht="18" customHeight="1" x14ac:dyDescent="0.25">
      <c r="A107" s="42"/>
      <c r="B107" s="42"/>
      <c r="C107" s="42"/>
      <c r="D107" s="43"/>
      <c r="E107" s="42"/>
      <c r="F107" s="42"/>
      <c r="G107" s="43"/>
      <c r="H107" s="43"/>
      <c r="I107" s="42"/>
      <c r="J107" s="42"/>
      <c r="K107" s="42"/>
      <c r="L107" s="42" t="str">
        <f>IF(G107="","",IF(D107-G107&gt;=System_Config!$B$9,"✅ COMPLIANT","⚠️ BREACH"))</f>
        <v/>
      </c>
      <c r="M107" s="42">
        <f t="shared" si="1"/>
        <v>1900</v>
      </c>
    </row>
    <row r="108" spans="1:13" ht="18" customHeight="1" x14ac:dyDescent="0.25">
      <c r="A108" s="44"/>
      <c r="B108" s="44"/>
      <c r="C108" s="44"/>
      <c r="D108" s="45"/>
      <c r="E108" s="44"/>
      <c r="F108" s="44"/>
      <c r="G108" s="45"/>
      <c r="H108" s="45"/>
      <c r="I108" s="44"/>
      <c r="J108" s="44"/>
      <c r="K108" s="44"/>
      <c r="L108" s="44" t="str">
        <f>IF(G108="","",IF(D108-G108&gt;=System_Config!$B$9,"✅ COMPLIANT","⚠️ BREACH"))</f>
        <v/>
      </c>
      <c r="M108" s="44">
        <f t="shared" si="1"/>
        <v>1900</v>
      </c>
    </row>
    <row r="109" spans="1:13" ht="18" customHeight="1" x14ac:dyDescent="0.25">
      <c r="A109" s="42"/>
      <c r="B109" s="42"/>
      <c r="C109" s="42"/>
      <c r="D109" s="43"/>
      <c r="E109" s="42"/>
      <c r="F109" s="42"/>
      <c r="G109" s="43"/>
      <c r="H109" s="43"/>
      <c r="I109" s="42"/>
      <c r="J109" s="42"/>
      <c r="K109" s="42"/>
      <c r="L109" s="42" t="str">
        <f>IF(G109="","",IF(D109-G109&gt;=System_Config!$B$9,"✅ COMPLIANT","⚠️ BREACH"))</f>
        <v/>
      </c>
      <c r="M109" s="42">
        <f t="shared" si="1"/>
        <v>1900</v>
      </c>
    </row>
    <row r="110" spans="1:13" ht="18" customHeight="1" x14ac:dyDescent="0.25">
      <c r="A110" s="44"/>
      <c r="B110" s="44"/>
      <c r="C110" s="44"/>
      <c r="D110" s="45"/>
      <c r="E110" s="44"/>
      <c r="F110" s="44"/>
      <c r="G110" s="45"/>
      <c r="H110" s="45"/>
      <c r="I110" s="44"/>
      <c r="J110" s="44"/>
      <c r="K110" s="44"/>
      <c r="L110" s="44" t="str">
        <f>IF(G110="","",IF(D110-G110&gt;=System_Config!$B$9,"✅ COMPLIANT","⚠️ BREACH"))</f>
        <v/>
      </c>
      <c r="M110" s="44">
        <f t="shared" si="1"/>
        <v>1900</v>
      </c>
    </row>
    <row r="111" spans="1:13" ht="18" customHeight="1" x14ac:dyDescent="0.25">
      <c r="A111" s="42"/>
      <c r="B111" s="42"/>
      <c r="C111" s="42"/>
      <c r="D111" s="43"/>
      <c r="E111" s="42"/>
      <c r="F111" s="42"/>
      <c r="G111" s="43"/>
      <c r="H111" s="43"/>
      <c r="I111" s="42"/>
      <c r="J111" s="42"/>
      <c r="K111" s="42"/>
      <c r="L111" s="42" t="str">
        <f>IF(G111="","",IF(D111-G111&gt;=System_Config!$B$9,"✅ COMPLIANT","⚠️ BREACH"))</f>
        <v/>
      </c>
      <c r="M111" s="42">
        <f t="shared" si="1"/>
        <v>1900</v>
      </c>
    </row>
    <row r="112" spans="1:13" ht="18" customHeight="1" x14ac:dyDescent="0.25">
      <c r="A112" s="44"/>
      <c r="B112" s="44"/>
      <c r="C112" s="44"/>
      <c r="D112" s="45"/>
      <c r="E112" s="44"/>
      <c r="F112" s="44"/>
      <c r="G112" s="45"/>
      <c r="H112" s="45"/>
      <c r="I112" s="44"/>
      <c r="J112" s="44"/>
      <c r="K112" s="44"/>
      <c r="L112" s="44" t="str">
        <f>IF(G112="","",IF(D112-G112&gt;=System_Config!$B$9,"✅ COMPLIANT","⚠️ BREACH"))</f>
        <v/>
      </c>
      <c r="M112" s="44">
        <f t="shared" si="1"/>
        <v>1900</v>
      </c>
    </row>
    <row r="113" spans="1:13" ht="18" customHeight="1" x14ac:dyDescent="0.25">
      <c r="A113" s="42"/>
      <c r="B113" s="42"/>
      <c r="C113" s="42"/>
      <c r="D113" s="43"/>
      <c r="E113" s="42"/>
      <c r="F113" s="42"/>
      <c r="G113" s="43"/>
      <c r="H113" s="43"/>
      <c r="I113" s="42"/>
      <c r="J113" s="42"/>
      <c r="K113" s="42"/>
      <c r="L113" s="42" t="str">
        <f>IF(G113="","",IF(D113-G113&gt;=System_Config!$B$9,"✅ COMPLIANT","⚠️ BREACH"))</f>
        <v/>
      </c>
      <c r="M113" s="42">
        <f t="shared" si="1"/>
        <v>1900</v>
      </c>
    </row>
    <row r="114" spans="1:13" ht="18" customHeight="1" x14ac:dyDescent="0.25">
      <c r="A114" s="44"/>
      <c r="B114" s="44"/>
      <c r="C114" s="44"/>
      <c r="D114" s="45"/>
      <c r="E114" s="44"/>
      <c r="F114" s="44"/>
      <c r="G114" s="45"/>
      <c r="H114" s="45"/>
      <c r="I114" s="44"/>
      <c r="J114" s="44"/>
      <c r="K114" s="44"/>
      <c r="L114" s="44" t="str">
        <f>IF(G114="","",IF(D114-G114&gt;=System_Config!$B$9,"✅ COMPLIANT","⚠️ BREACH"))</f>
        <v/>
      </c>
      <c r="M114" s="44">
        <f t="shared" si="1"/>
        <v>1900</v>
      </c>
    </row>
    <row r="115" spans="1:13" ht="18" customHeight="1" x14ac:dyDescent="0.25">
      <c r="A115" s="42"/>
      <c r="B115" s="42"/>
      <c r="C115" s="42"/>
      <c r="D115" s="43"/>
      <c r="E115" s="42"/>
      <c r="F115" s="42"/>
      <c r="G115" s="43"/>
      <c r="H115" s="43"/>
      <c r="I115" s="42"/>
      <c r="J115" s="42"/>
      <c r="K115" s="42"/>
      <c r="L115" s="42" t="str">
        <f>IF(G115="","",IF(D115-G115&gt;=System_Config!$B$9,"✅ COMPLIANT","⚠️ BREACH"))</f>
        <v/>
      </c>
      <c r="M115" s="42">
        <f t="shared" si="1"/>
        <v>1900</v>
      </c>
    </row>
    <row r="116" spans="1:13" ht="18" customHeight="1" x14ac:dyDescent="0.25">
      <c r="A116" s="44"/>
      <c r="B116" s="44"/>
      <c r="C116" s="44"/>
      <c r="D116" s="45"/>
      <c r="E116" s="44"/>
      <c r="F116" s="44"/>
      <c r="G116" s="45"/>
      <c r="H116" s="45"/>
      <c r="I116" s="44"/>
      <c r="J116" s="44"/>
      <c r="K116" s="44"/>
      <c r="L116" s="44" t="str">
        <f>IF(G116="","",IF(D116-G116&gt;=System_Config!$B$9,"✅ COMPLIANT","⚠️ BREACH"))</f>
        <v/>
      </c>
      <c r="M116" s="44">
        <f t="shared" si="1"/>
        <v>1900</v>
      </c>
    </row>
    <row r="117" spans="1:13" ht="18" customHeight="1" x14ac:dyDescent="0.25">
      <c r="A117" s="42"/>
      <c r="B117" s="42"/>
      <c r="C117" s="42"/>
      <c r="D117" s="43"/>
      <c r="E117" s="42"/>
      <c r="F117" s="42"/>
      <c r="G117" s="43"/>
      <c r="H117" s="43"/>
      <c r="I117" s="42"/>
      <c r="J117" s="42"/>
      <c r="K117" s="42"/>
      <c r="L117" s="42" t="str">
        <f>IF(G117="","",IF(D117-G117&gt;=System_Config!$B$9,"✅ COMPLIANT","⚠️ BREACH"))</f>
        <v/>
      </c>
      <c r="M117" s="42">
        <f t="shared" si="1"/>
        <v>1900</v>
      </c>
    </row>
    <row r="118" spans="1:13" ht="18" customHeight="1" x14ac:dyDescent="0.25">
      <c r="A118" s="44"/>
      <c r="B118" s="44"/>
      <c r="C118" s="44"/>
      <c r="D118" s="45"/>
      <c r="E118" s="44"/>
      <c r="F118" s="44"/>
      <c r="G118" s="45"/>
      <c r="H118" s="45"/>
      <c r="I118" s="44"/>
      <c r="J118" s="44"/>
      <c r="K118" s="44"/>
      <c r="L118" s="44" t="str">
        <f>IF(G118="","",IF(D118-G118&gt;=System_Config!$B$9,"✅ COMPLIANT","⚠️ BREACH"))</f>
        <v/>
      </c>
      <c r="M118" s="44">
        <f t="shared" si="1"/>
        <v>1900</v>
      </c>
    </row>
    <row r="119" spans="1:13" ht="18" customHeight="1" x14ac:dyDescent="0.25">
      <c r="A119" s="42"/>
      <c r="B119" s="42"/>
      <c r="C119" s="42"/>
      <c r="D119" s="43"/>
      <c r="E119" s="42"/>
      <c r="F119" s="42"/>
      <c r="G119" s="43"/>
      <c r="H119" s="43"/>
      <c r="I119" s="42"/>
      <c r="J119" s="42"/>
      <c r="K119" s="42"/>
      <c r="L119" s="42" t="str">
        <f>IF(G119="","",IF(D119-G119&gt;=System_Config!$B$9,"✅ COMPLIANT","⚠️ BREACH"))</f>
        <v/>
      </c>
      <c r="M119" s="42">
        <f t="shared" si="1"/>
        <v>1900</v>
      </c>
    </row>
    <row r="120" spans="1:13" ht="18" customHeight="1" x14ac:dyDescent="0.25">
      <c r="A120" s="44"/>
      <c r="B120" s="44"/>
      <c r="C120" s="44"/>
      <c r="D120" s="45"/>
      <c r="E120" s="44"/>
      <c r="F120" s="44"/>
      <c r="G120" s="45"/>
      <c r="H120" s="45"/>
      <c r="I120" s="44"/>
      <c r="J120" s="44"/>
      <c r="K120" s="44"/>
      <c r="L120" s="44" t="str">
        <f>IF(G120="","",IF(D120-G120&gt;=System_Config!$B$9,"✅ COMPLIANT","⚠️ BREACH"))</f>
        <v/>
      </c>
      <c r="M120" s="44">
        <f t="shared" si="1"/>
        <v>1900</v>
      </c>
    </row>
    <row r="121" spans="1:13" ht="18" customHeight="1" x14ac:dyDescent="0.25">
      <c r="A121" s="42"/>
      <c r="B121" s="42"/>
      <c r="C121" s="42"/>
      <c r="D121" s="43"/>
      <c r="E121" s="42"/>
      <c r="F121" s="42"/>
      <c r="G121" s="43"/>
      <c r="H121" s="43"/>
      <c r="I121" s="42"/>
      <c r="J121" s="42"/>
      <c r="K121" s="42"/>
      <c r="L121" s="42" t="str">
        <f>IF(G121="","",IF(D121-G121&gt;=System_Config!$B$9,"✅ COMPLIANT","⚠️ BREACH"))</f>
        <v/>
      </c>
      <c r="M121" s="42">
        <f t="shared" si="1"/>
        <v>1900</v>
      </c>
    </row>
    <row r="122" spans="1:13" ht="18" customHeight="1" x14ac:dyDescent="0.25">
      <c r="A122" s="44"/>
      <c r="B122" s="44"/>
      <c r="C122" s="44"/>
      <c r="D122" s="45"/>
      <c r="E122" s="44"/>
      <c r="F122" s="44"/>
      <c r="G122" s="45"/>
      <c r="H122" s="45"/>
      <c r="I122" s="44"/>
      <c r="J122" s="44"/>
      <c r="K122" s="44"/>
      <c r="L122" s="44" t="str">
        <f>IF(G122="","",IF(D122-G122&gt;=System_Config!$B$9,"✅ COMPLIANT","⚠️ BREACH"))</f>
        <v/>
      </c>
      <c r="M122" s="44">
        <f t="shared" si="1"/>
        <v>1900</v>
      </c>
    </row>
    <row r="123" spans="1:13" ht="18" customHeight="1" x14ac:dyDescent="0.25">
      <c r="A123" s="42"/>
      <c r="B123" s="42"/>
      <c r="C123" s="42"/>
      <c r="D123" s="43"/>
      <c r="E123" s="42"/>
      <c r="F123" s="42"/>
      <c r="G123" s="43"/>
      <c r="H123" s="43"/>
      <c r="I123" s="42"/>
      <c r="J123" s="42"/>
      <c r="K123" s="42"/>
      <c r="L123" s="42" t="str">
        <f>IF(G123="","",IF(D123-G123&gt;=System_Config!$B$9,"✅ COMPLIANT","⚠️ BREACH"))</f>
        <v/>
      </c>
      <c r="M123" s="42">
        <f t="shared" si="1"/>
        <v>1900</v>
      </c>
    </row>
    <row r="124" spans="1:13" ht="18" customHeight="1" x14ac:dyDescent="0.25">
      <c r="A124" s="44"/>
      <c r="B124" s="44"/>
      <c r="C124" s="44"/>
      <c r="D124" s="45"/>
      <c r="E124" s="44"/>
      <c r="F124" s="44"/>
      <c r="G124" s="45"/>
      <c r="H124" s="45"/>
      <c r="I124" s="44"/>
      <c r="J124" s="44"/>
      <c r="K124" s="44"/>
      <c r="L124" s="44" t="str">
        <f>IF(G124="","",IF(D124-G124&gt;=System_Config!$B$9,"✅ COMPLIANT","⚠️ BREACH"))</f>
        <v/>
      </c>
      <c r="M124" s="44">
        <f t="shared" si="1"/>
        <v>1900</v>
      </c>
    </row>
    <row r="125" spans="1:13" ht="18" customHeight="1" x14ac:dyDescent="0.25">
      <c r="A125" s="42"/>
      <c r="B125" s="42"/>
      <c r="C125" s="42"/>
      <c r="D125" s="43"/>
      <c r="E125" s="42"/>
      <c r="F125" s="42"/>
      <c r="G125" s="43"/>
      <c r="H125" s="43"/>
      <c r="I125" s="42"/>
      <c r="J125" s="42"/>
      <c r="K125" s="42"/>
      <c r="L125" s="42" t="str">
        <f>IF(G125="","",IF(D125-G125&gt;=System_Config!$B$9,"✅ COMPLIANT","⚠️ BREACH"))</f>
        <v/>
      </c>
      <c r="M125" s="42">
        <f t="shared" si="1"/>
        <v>1900</v>
      </c>
    </row>
    <row r="126" spans="1:13" ht="18" customHeight="1" x14ac:dyDescent="0.25">
      <c r="A126" s="44"/>
      <c r="B126" s="44"/>
      <c r="C126" s="44"/>
      <c r="D126" s="45"/>
      <c r="E126" s="44"/>
      <c r="F126" s="44"/>
      <c r="G126" s="45"/>
      <c r="H126" s="45"/>
      <c r="I126" s="44"/>
      <c r="J126" s="44"/>
      <c r="K126" s="44"/>
      <c r="L126" s="44" t="str">
        <f>IF(G126="","",IF(D126-G126&gt;=System_Config!$B$9,"✅ COMPLIANT","⚠️ BREACH"))</f>
        <v/>
      </c>
      <c r="M126" s="44">
        <f t="shared" si="1"/>
        <v>1900</v>
      </c>
    </row>
    <row r="127" spans="1:13" ht="18" customHeight="1" x14ac:dyDescent="0.25">
      <c r="A127" s="42"/>
      <c r="B127" s="42"/>
      <c r="C127" s="42"/>
      <c r="D127" s="43"/>
      <c r="E127" s="42"/>
      <c r="F127" s="42"/>
      <c r="G127" s="43"/>
      <c r="H127" s="43"/>
      <c r="I127" s="42"/>
      <c r="J127" s="42"/>
      <c r="K127" s="42"/>
      <c r="L127" s="42" t="str">
        <f>IF(G127="","",IF(D127-G127&gt;=System_Config!$B$9,"✅ COMPLIANT","⚠️ BREACH"))</f>
        <v/>
      </c>
      <c r="M127" s="42">
        <f t="shared" si="1"/>
        <v>1900</v>
      </c>
    </row>
    <row r="128" spans="1:13" ht="18" customHeight="1" x14ac:dyDescent="0.25">
      <c r="A128" s="44"/>
      <c r="B128" s="44"/>
      <c r="C128" s="44"/>
      <c r="D128" s="45"/>
      <c r="E128" s="44"/>
      <c r="F128" s="44"/>
      <c r="G128" s="45"/>
      <c r="H128" s="45"/>
      <c r="I128" s="44"/>
      <c r="J128" s="44"/>
      <c r="K128" s="44"/>
      <c r="L128" s="44" t="str">
        <f>IF(G128="","",IF(D128-G128&gt;=System_Config!$B$9,"✅ COMPLIANT","⚠️ BREACH"))</f>
        <v/>
      </c>
      <c r="M128" s="44">
        <f t="shared" si="1"/>
        <v>1900</v>
      </c>
    </row>
    <row r="129" spans="1:13" ht="18" customHeight="1" x14ac:dyDescent="0.25">
      <c r="A129" s="42"/>
      <c r="B129" s="42"/>
      <c r="C129" s="42"/>
      <c r="D129" s="43"/>
      <c r="E129" s="42"/>
      <c r="F129" s="42"/>
      <c r="G129" s="43"/>
      <c r="H129" s="43"/>
      <c r="I129" s="42"/>
      <c r="J129" s="42"/>
      <c r="K129" s="42"/>
      <c r="L129" s="42" t="str">
        <f>IF(G129="","",IF(D129-G129&gt;=System_Config!$B$9,"✅ COMPLIANT","⚠️ BREACH"))</f>
        <v/>
      </c>
      <c r="M129" s="42">
        <f t="shared" si="1"/>
        <v>1900</v>
      </c>
    </row>
    <row r="130" spans="1:13" ht="18" customHeight="1" x14ac:dyDescent="0.25">
      <c r="A130" s="44"/>
      <c r="B130" s="44"/>
      <c r="C130" s="44"/>
      <c r="D130" s="45"/>
      <c r="E130" s="44"/>
      <c r="F130" s="44"/>
      <c r="G130" s="45"/>
      <c r="H130" s="45"/>
      <c r="I130" s="44"/>
      <c r="J130" s="44"/>
      <c r="K130" s="44"/>
      <c r="L130" s="44" t="str">
        <f>IF(G130="","",IF(D130-G130&gt;=System_Config!$B$9,"✅ COMPLIANT","⚠️ BREACH"))</f>
        <v/>
      </c>
      <c r="M130" s="44">
        <f t="shared" si="1"/>
        <v>1900</v>
      </c>
    </row>
    <row r="131" spans="1:13" ht="18" customHeight="1" x14ac:dyDescent="0.25">
      <c r="A131" s="42"/>
      <c r="B131" s="42"/>
      <c r="C131" s="42"/>
      <c r="D131" s="43"/>
      <c r="E131" s="42"/>
      <c r="F131" s="42"/>
      <c r="G131" s="43"/>
      <c r="H131" s="43"/>
      <c r="I131" s="42"/>
      <c r="J131" s="42"/>
      <c r="K131" s="42"/>
      <c r="L131" s="42" t="str">
        <f>IF(G131="","",IF(D131-G131&gt;=System_Config!$B$9,"✅ COMPLIANT","⚠️ BREACH"))</f>
        <v/>
      </c>
      <c r="M131" s="42">
        <f t="shared" si="1"/>
        <v>1900</v>
      </c>
    </row>
    <row r="132" spans="1:13" ht="18" customHeight="1" x14ac:dyDescent="0.25">
      <c r="A132" s="44"/>
      <c r="B132" s="44"/>
      <c r="C132" s="44"/>
      <c r="D132" s="45"/>
      <c r="E132" s="44"/>
      <c r="F132" s="44"/>
      <c r="G132" s="45"/>
      <c r="H132" s="45"/>
      <c r="I132" s="44"/>
      <c r="J132" s="44"/>
      <c r="K132" s="44"/>
      <c r="L132" s="44" t="str">
        <f>IF(G132="","",IF(D132-G132&gt;=System_Config!$B$9,"✅ COMPLIANT","⚠️ BREACH"))</f>
        <v/>
      </c>
      <c r="M132" s="44">
        <f t="shared" ref="M132:M195" si="2">IFERROR(YEAR(E132),"")</f>
        <v>1900</v>
      </c>
    </row>
    <row r="133" spans="1:13" ht="18" customHeight="1" x14ac:dyDescent="0.25">
      <c r="A133" s="42"/>
      <c r="B133" s="42"/>
      <c r="C133" s="42"/>
      <c r="D133" s="43"/>
      <c r="E133" s="42"/>
      <c r="F133" s="42"/>
      <c r="G133" s="43"/>
      <c r="H133" s="43"/>
      <c r="I133" s="42"/>
      <c r="J133" s="42"/>
      <c r="K133" s="42"/>
      <c r="L133" s="42" t="str">
        <f>IF(G133="","",IF(D133-G133&gt;=System_Config!$B$9,"✅ COMPLIANT","⚠️ BREACH"))</f>
        <v/>
      </c>
      <c r="M133" s="42">
        <f t="shared" si="2"/>
        <v>1900</v>
      </c>
    </row>
    <row r="134" spans="1:13" ht="18" customHeight="1" x14ac:dyDescent="0.25">
      <c r="A134" s="44"/>
      <c r="B134" s="44"/>
      <c r="C134" s="44"/>
      <c r="D134" s="45"/>
      <c r="E134" s="44"/>
      <c r="F134" s="44"/>
      <c r="G134" s="45"/>
      <c r="H134" s="45"/>
      <c r="I134" s="44"/>
      <c r="J134" s="44"/>
      <c r="K134" s="44"/>
      <c r="L134" s="44" t="str">
        <f>IF(G134="","",IF(D134-G134&gt;=System_Config!$B$9,"✅ COMPLIANT","⚠️ BREACH"))</f>
        <v/>
      </c>
      <c r="M134" s="44">
        <f t="shared" si="2"/>
        <v>1900</v>
      </c>
    </row>
    <row r="135" spans="1:13" ht="18" customHeight="1" x14ac:dyDescent="0.25">
      <c r="A135" s="42"/>
      <c r="B135" s="42"/>
      <c r="C135" s="42"/>
      <c r="D135" s="43"/>
      <c r="E135" s="42"/>
      <c r="F135" s="42"/>
      <c r="G135" s="43"/>
      <c r="H135" s="43"/>
      <c r="I135" s="42"/>
      <c r="J135" s="42"/>
      <c r="K135" s="42"/>
      <c r="L135" s="42" t="str">
        <f>IF(G135="","",IF(D135-G135&gt;=System_Config!$B$9,"✅ COMPLIANT","⚠️ BREACH"))</f>
        <v/>
      </c>
      <c r="M135" s="42">
        <f t="shared" si="2"/>
        <v>1900</v>
      </c>
    </row>
    <row r="136" spans="1:13" ht="18" customHeight="1" x14ac:dyDescent="0.25">
      <c r="A136" s="44"/>
      <c r="B136" s="44"/>
      <c r="C136" s="44"/>
      <c r="D136" s="45"/>
      <c r="E136" s="44"/>
      <c r="F136" s="44"/>
      <c r="G136" s="45"/>
      <c r="H136" s="45"/>
      <c r="I136" s="44"/>
      <c r="J136" s="44"/>
      <c r="K136" s="44"/>
      <c r="L136" s="44" t="str">
        <f>IF(G136="","",IF(D136-G136&gt;=System_Config!$B$9,"✅ COMPLIANT","⚠️ BREACH"))</f>
        <v/>
      </c>
      <c r="M136" s="44">
        <f t="shared" si="2"/>
        <v>1900</v>
      </c>
    </row>
    <row r="137" spans="1:13" ht="18" customHeight="1" x14ac:dyDescent="0.25">
      <c r="A137" s="42"/>
      <c r="B137" s="42"/>
      <c r="C137" s="42"/>
      <c r="D137" s="43"/>
      <c r="E137" s="42"/>
      <c r="F137" s="42"/>
      <c r="G137" s="43"/>
      <c r="H137" s="43"/>
      <c r="I137" s="42"/>
      <c r="J137" s="42"/>
      <c r="K137" s="42"/>
      <c r="L137" s="42" t="str">
        <f>IF(G137="","",IF(D137-G137&gt;=System_Config!$B$9,"✅ COMPLIANT","⚠️ BREACH"))</f>
        <v/>
      </c>
      <c r="M137" s="42">
        <f t="shared" si="2"/>
        <v>1900</v>
      </c>
    </row>
    <row r="138" spans="1:13" ht="18" customHeight="1" x14ac:dyDescent="0.25">
      <c r="A138" s="44"/>
      <c r="B138" s="44"/>
      <c r="C138" s="44"/>
      <c r="D138" s="45"/>
      <c r="E138" s="44"/>
      <c r="F138" s="44"/>
      <c r="G138" s="45"/>
      <c r="H138" s="45"/>
      <c r="I138" s="44"/>
      <c r="J138" s="44"/>
      <c r="K138" s="44"/>
      <c r="L138" s="44" t="str">
        <f>IF(G138="","",IF(D138-G138&gt;=System_Config!$B$9,"✅ COMPLIANT","⚠️ BREACH"))</f>
        <v/>
      </c>
      <c r="M138" s="44">
        <f t="shared" si="2"/>
        <v>1900</v>
      </c>
    </row>
    <row r="139" spans="1:13" ht="18" customHeight="1" x14ac:dyDescent="0.25">
      <c r="A139" s="42"/>
      <c r="B139" s="42"/>
      <c r="C139" s="42"/>
      <c r="D139" s="43"/>
      <c r="E139" s="42"/>
      <c r="F139" s="42"/>
      <c r="G139" s="43"/>
      <c r="H139" s="43"/>
      <c r="I139" s="42"/>
      <c r="J139" s="42"/>
      <c r="K139" s="42"/>
      <c r="L139" s="42" t="str">
        <f>IF(G139="","",IF(D139-G139&gt;=System_Config!$B$9,"✅ COMPLIANT","⚠️ BREACH"))</f>
        <v/>
      </c>
      <c r="M139" s="42">
        <f t="shared" si="2"/>
        <v>1900</v>
      </c>
    </row>
    <row r="140" spans="1:13" ht="18" customHeight="1" x14ac:dyDescent="0.25">
      <c r="A140" s="44"/>
      <c r="B140" s="44"/>
      <c r="C140" s="44"/>
      <c r="D140" s="45"/>
      <c r="E140" s="44"/>
      <c r="F140" s="44"/>
      <c r="G140" s="45"/>
      <c r="H140" s="45"/>
      <c r="I140" s="44"/>
      <c r="J140" s="44"/>
      <c r="K140" s="44"/>
      <c r="L140" s="44" t="str">
        <f>IF(G140="","",IF(D140-G140&gt;=System_Config!$B$9,"✅ COMPLIANT","⚠️ BREACH"))</f>
        <v/>
      </c>
      <c r="M140" s="44">
        <f t="shared" si="2"/>
        <v>1900</v>
      </c>
    </row>
    <row r="141" spans="1:13" ht="18" customHeight="1" x14ac:dyDescent="0.25">
      <c r="A141" s="42"/>
      <c r="B141" s="42"/>
      <c r="C141" s="42"/>
      <c r="D141" s="43"/>
      <c r="E141" s="42"/>
      <c r="F141" s="42"/>
      <c r="G141" s="43"/>
      <c r="H141" s="43"/>
      <c r="I141" s="42"/>
      <c r="J141" s="42"/>
      <c r="K141" s="42"/>
      <c r="L141" s="42" t="str">
        <f>IF(G141="","",IF(D141-G141&gt;=System_Config!$B$9,"✅ COMPLIANT","⚠️ BREACH"))</f>
        <v/>
      </c>
      <c r="M141" s="42">
        <f t="shared" si="2"/>
        <v>1900</v>
      </c>
    </row>
    <row r="142" spans="1:13" ht="18" customHeight="1" x14ac:dyDescent="0.25">
      <c r="A142" s="44"/>
      <c r="B142" s="44"/>
      <c r="C142" s="44"/>
      <c r="D142" s="45"/>
      <c r="E142" s="44"/>
      <c r="F142" s="44"/>
      <c r="G142" s="45"/>
      <c r="H142" s="45"/>
      <c r="I142" s="44"/>
      <c r="J142" s="44"/>
      <c r="K142" s="44"/>
      <c r="L142" s="44" t="str">
        <f>IF(G142="","",IF(D142-G142&gt;=System_Config!$B$9,"✅ COMPLIANT","⚠️ BREACH"))</f>
        <v/>
      </c>
      <c r="M142" s="44">
        <f t="shared" si="2"/>
        <v>1900</v>
      </c>
    </row>
    <row r="143" spans="1:13" ht="18" customHeight="1" x14ac:dyDescent="0.25">
      <c r="A143" s="42"/>
      <c r="B143" s="42"/>
      <c r="C143" s="42"/>
      <c r="D143" s="43"/>
      <c r="E143" s="42"/>
      <c r="F143" s="42"/>
      <c r="G143" s="43"/>
      <c r="H143" s="43"/>
      <c r="I143" s="42"/>
      <c r="J143" s="42"/>
      <c r="K143" s="42"/>
      <c r="L143" s="42" t="str">
        <f>IF(G143="","",IF(D143-G143&gt;=System_Config!$B$9,"✅ COMPLIANT","⚠️ BREACH"))</f>
        <v/>
      </c>
      <c r="M143" s="42">
        <f t="shared" si="2"/>
        <v>1900</v>
      </c>
    </row>
    <row r="144" spans="1:13" ht="18" customHeight="1" x14ac:dyDescent="0.25">
      <c r="A144" s="44"/>
      <c r="B144" s="44"/>
      <c r="C144" s="44"/>
      <c r="D144" s="45"/>
      <c r="E144" s="44"/>
      <c r="F144" s="44"/>
      <c r="G144" s="45"/>
      <c r="H144" s="45"/>
      <c r="I144" s="44"/>
      <c r="J144" s="44"/>
      <c r="K144" s="44"/>
      <c r="L144" s="44" t="str">
        <f>IF(G144="","",IF(D144-G144&gt;=System_Config!$B$9,"✅ COMPLIANT","⚠️ BREACH"))</f>
        <v/>
      </c>
      <c r="M144" s="44">
        <f t="shared" si="2"/>
        <v>1900</v>
      </c>
    </row>
    <row r="145" spans="1:13" ht="18" customHeight="1" x14ac:dyDescent="0.25">
      <c r="A145" s="42"/>
      <c r="B145" s="42"/>
      <c r="C145" s="42"/>
      <c r="D145" s="43"/>
      <c r="E145" s="42"/>
      <c r="F145" s="42"/>
      <c r="G145" s="43"/>
      <c r="H145" s="43"/>
      <c r="I145" s="42"/>
      <c r="J145" s="42"/>
      <c r="K145" s="42"/>
      <c r="L145" s="42" t="str">
        <f>IF(G145="","",IF(D145-G145&gt;=System_Config!$B$9,"✅ COMPLIANT","⚠️ BREACH"))</f>
        <v/>
      </c>
      <c r="M145" s="42">
        <f t="shared" si="2"/>
        <v>1900</v>
      </c>
    </row>
    <row r="146" spans="1:13" ht="18" customHeight="1" x14ac:dyDescent="0.25">
      <c r="A146" s="44"/>
      <c r="B146" s="44"/>
      <c r="C146" s="44"/>
      <c r="D146" s="45"/>
      <c r="E146" s="44"/>
      <c r="F146" s="44"/>
      <c r="G146" s="45"/>
      <c r="H146" s="45"/>
      <c r="I146" s="44"/>
      <c r="J146" s="44"/>
      <c r="K146" s="44"/>
      <c r="L146" s="44" t="str">
        <f>IF(G146="","",IF(D146-G146&gt;=System_Config!$B$9,"✅ COMPLIANT","⚠️ BREACH"))</f>
        <v/>
      </c>
      <c r="M146" s="44">
        <f t="shared" si="2"/>
        <v>1900</v>
      </c>
    </row>
    <row r="147" spans="1:13" ht="18" customHeight="1" x14ac:dyDescent="0.25">
      <c r="A147" s="42"/>
      <c r="B147" s="42"/>
      <c r="C147" s="42"/>
      <c r="D147" s="43"/>
      <c r="E147" s="42"/>
      <c r="F147" s="42"/>
      <c r="G147" s="43"/>
      <c r="H147" s="43"/>
      <c r="I147" s="42"/>
      <c r="J147" s="42"/>
      <c r="K147" s="42"/>
      <c r="L147" s="42" t="str">
        <f>IF(G147="","",IF(D147-G147&gt;=System_Config!$B$9,"✅ COMPLIANT","⚠️ BREACH"))</f>
        <v/>
      </c>
      <c r="M147" s="42">
        <f t="shared" si="2"/>
        <v>1900</v>
      </c>
    </row>
    <row r="148" spans="1:13" ht="18" customHeight="1" x14ac:dyDescent="0.25">
      <c r="A148" s="44"/>
      <c r="B148" s="44"/>
      <c r="C148" s="44"/>
      <c r="D148" s="45"/>
      <c r="E148" s="44"/>
      <c r="F148" s="44"/>
      <c r="G148" s="45"/>
      <c r="H148" s="45"/>
      <c r="I148" s="44"/>
      <c r="J148" s="44"/>
      <c r="K148" s="44"/>
      <c r="L148" s="44" t="str">
        <f>IF(G148="","",IF(D148-G148&gt;=System_Config!$B$9,"✅ COMPLIANT","⚠️ BREACH"))</f>
        <v/>
      </c>
      <c r="M148" s="44">
        <f t="shared" si="2"/>
        <v>1900</v>
      </c>
    </row>
    <row r="149" spans="1:13" ht="18" customHeight="1" x14ac:dyDescent="0.25">
      <c r="A149" s="42"/>
      <c r="B149" s="42"/>
      <c r="C149" s="42"/>
      <c r="D149" s="43"/>
      <c r="E149" s="42"/>
      <c r="F149" s="42"/>
      <c r="G149" s="43"/>
      <c r="H149" s="43"/>
      <c r="I149" s="42"/>
      <c r="J149" s="42"/>
      <c r="K149" s="42"/>
      <c r="L149" s="42" t="str">
        <f>IF(G149="","",IF(D149-G149&gt;=System_Config!$B$9,"✅ COMPLIANT","⚠️ BREACH"))</f>
        <v/>
      </c>
      <c r="M149" s="42">
        <f t="shared" si="2"/>
        <v>1900</v>
      </c>
    </row>
    <row r="150" spans="1:13" ht="18" customHeight="1" x14ac:dyDescent="0.25">
      <c r="A150" s="44"/>
      <c r="B150" s="44"/>
      <c r="C150" s="44"/>
      <c r="D150" s="45"/>
      <c r="E150" s="44"/>
      <c r="F150" s="44"/>
      <c r="G150" s="45"/>
      <c r="H150" s="45"/>
      <c r="I150" s="44"/>
      <c r="J150" s="44"/>
      <c r="K150" s="44"/>
      <c r="L150" s="44" t="str">
        <f>IF(G150="","",IF(D150-G150&gt;=System_Config!$B$9,"✅ COMPLIANT","⚠️ BREACH"))</f>
        <v/>
      </c>
      <c r="M150" s="44">
        <f t="shared" si="2"/>
        <v>1900</v>
      </c>
    </row>
    <row r="151" spans="1:13" ht="18" customHeight="1" x14ac:dyDescent="0.25">
      <c r="A151" s="42"/>
      <c r="B151" s="42"/>
      <c r="C151" s="42"/>
      <c r="D151" s="43"/>
      <c r="E151" s="42"/>
      <c r="F151" s="42"/>
      <c r="G151" s="43"/>
      <c r="H151" s="43"/>
      <c r="I151" s="42"/>
      <c r="J151" s="42"/>
      <c r="K151" s="42"/>
      <c r="L151" s="42" t="str">
        <f>IF(G151="","",IF(D151-G151&gt;=System_Config!$B$9,"✅ COMPLIANT","⚠️ BREACH"))</f>
        <v/>
      </c>
      <c r="M151" s="42">
        <f t="shared" si="2"/>
        <v>1900</v>
      </c>
    </row>
    <row r="152" spans="1:13" ht="18" customHeight="1" x14ac:dyDescent="0.25">
      <c r="A152" s="44"/>
      <c r="B152" s="44"/>
      <c r="C152" s="44"/>
      <c r="D152" s="45"/>
      <c r="E152" s="44"/>
      <c r="F152" s="44"/>
      <c r="G152" s="45"/>
      <c r="H152" s="45"/>
      <c r="I152" s="44"/>
      <c r="J152" s="44"/>
      <c r="K152" s="44"/>
      <c r="L152" s="44" t="str">
        <f>IF(G152="","",IF(D152-G152&gt;=System_Config!$B$9,"✅ COMPLIANT","⚠️ BREACH"))</f>
        <v/>
      </c>
      <c r="M152" s="44">
        <f t="shared" si="2"/>
        <v>1900</v>
      </c>
    </row>
    <row r="153" spans="1:13" ht="18" customHeight="1" x14ac:dyDescent="0.25">
      <c r="A153" s="42"/>
      <c r="B153" s="42"/>
      <c r="C153" s="42"/>
      <c r="D153" s="43"/>
      <c r="E153" s="42"/>
      <c r="F153" s="42"/>
      <c r="G153" s="43"/>
      <c r="H153" s="43"/>
      <c r="I153" s="42"/>
      <c r="J153" s="42"/>
      <c r="K153" s="42"/>
      <c r="L153" s="42" t="str">
        <f>IF(G153="","",IF(D153-G153&gt;=System_Config!$B$9,"✅ COMPLIANT","⚠️ BREACH"))</f>
        <v/>
      </c>
      <c r="M153" s="42">
        <f t="shared" si="2"/>
        <v>1900</v>
      </c>
    </row>
    <row r="154" spans="1:13" ht="18" customHeight="1" x14ac:dyDescent="0.25">
      <c r="A154" s="44"/>
      <c r="B154" s="44"/>
      <c r="C154" s="44"/>
      <c r="D154" s="45"/>
      <c r="E154" s="44"/>
      <c r="F154" s="44"/>
      <c r="G154" s="45"/>
      <c r="H154" s="45"/>
      <c r="I154" s="44"/>
      <c r="J154" s="44"/>
      <c r="K154" s="44"/>
      <c r="L154" s="44" t="str">
        <f>IF(G154="","",IF(D154-G154&gt;=System_Config!$B$9,"✅ COMPLIANT","⚠️ BREACH"))</f>
        <v/>
      </c>
      <c r="M154" s="44">
        <f t="shared" si="2"/>
        <v>1900</v>
      </c>
    </row>
    <row r="155" spans="1:13" ht="18" customHeight="1" x14ac:dyDescent="0.25">
      <c r="A155" s="42"/>
      <c r="B155" s="42"/>
      <c r="C155" s="42"/>
      <c r="D155" s="43"/>
      <c r="E155" s="42"/>
      <c r="F155" s="42"/>
      <c r="G155" s="43"/>
      <c r="H155" s="43"/>
      <c r="I155" s="42"/>
      <c r="J155" s="42"/>
      <c r="K155" s="42"/>
      <c r="L155" s="42" t="str">
        <f>IF(G155="","",IF(D155-G155&gt;=System_Config!$B$9,"✅ COMPLIANT","⚠️ BREACH"))</f>
        <v/>
      </c>
      <c r="M155" s="42">
        <f t="shared" si="2"/>
        <v>1900</v>
      </c>
    </row>
    <row r="156" spans="1:13" ht="18" customHeight="1" x14ac:dyDescent="0.25">
      <c r="A156" s="44"/>
      <c r="B156" s="44"/>
      <c r="C156" s="44"/>
      <c r="D156" s="45"/>
      <c r="E156" s="44"/>
      <c r="F156" s="44"/>
      <c r="G156" s="45"/>
      <c r="H156" s="45"/>
      <c r="I156" s="44"/>
      <c r="J156" s="44"/>
      <c r="K156" s="44"/>
      <c r="L156" s="44" t="str">
        <f>IF(G156="","",IF(D156-G156&gt;=System_Config!$B$9,"✅ COMPLIANT","⚠️ BREACH"))</f>
        <v/>
      </c>
      <c r="M156" s="44">
        <f t="shared" si="2"/>
        <v>1900</v>
      </c>
    </row>
    <row r="157" spans="1:13" ht="18" customHeight="1" x14ac:dyDescent="0.25">
      <c r="A157" s="42"/>
      <c r="B157" s="42"/>
      <c r="C157" s="42"/>
      <c r="D157" s="43"/>
      <c r="E157" s="42"/>
      <c r="F157" s="42"/>
      <c r="G157" s="43"/>
      <c r="H157" s="43"/>
      <c r="I157" s="42"/>
      <c r="J157" s="42"/>
      <c r="K157" s="42"/>
      <c r="L157" s="42" t="str">
        <f>IF(G157="","",IF(D157-G157&gt;=System_Config!$B$9,"✅ COMPLIANT","⚠️ BREACH"))</f>
        <v/>
      </c>
      <c r="M157" s="42">
        <f t="shared" si="2"/>
        <v>1900</v>
      </c>
    </row>
    <row r="158" spans="1:13" ht="18" customHeight="1" x14ac:dyDescent="0.25">
      <c r="A158" s="44"/>
      <c r="B158" s="44"/>
      <c r="C158" s="44"/>
      <c r="D158" s="45"/>
      <c r="E158" s="44"/>
      <c r="F158" s="44"/>
      <c r="G158" s="45"/>
      <c r="H158" s="45"/>
      <c r="I158" s="44"/>
      <c r="J158" s="44"/>
      <c r="K158" s="44"/>
      <c r="L158" s="44" t="str">
        <f>IF(G158="","",IF(D158-G158&gt;=System_Config!$B$9,"✅ COMPLIANT","⚠️ BREACH"))</f>
        <v/>
      </c>
      <c r="M158" s="44">
        <f t="shared" si="2"/>
        <v>1900</v>
      </c>
    </row>
    <row r="159" spans="1:13" ht="18" customHeight="1" x14ac:dyDescent="0.25">
      <c r="A159" s="42"/>
      <c r="B159" s="42"/>
      <c r="C159" s="42"/>
      <c r="D159" s="43"/>
      <c r="E159" s="42"/>
      <c r="F159" s="42"/>
      <c r="G159" s="43"/>
      <c r="H159" s="43"/>
      <c r="I159" s="42"/>
      <c r="J159" s="42"/>
      <c r="K159" s="42"/>
      <c r="L159" s="42" t="str">
        <f>IF(G159="","",IF(D159-G159&gt;=System_Config!$B$9,"✅ COMPLIANT","⚠️ BREACH"))</f>
        <v/>
      </c>
      <c r="M159" s="42">
        <f t="shared" si="2"/>
        <v>1900</v>
      </c>
    </row>
    <row r="160" spans="1:13" ht="18" customHeight="1" x14ac:dyDescent="0.25">
      <c r="A160" s="44"/>
      <c r="B160" s="44"/>
      <c r="C160" s="44"/>
      <c r="D160" s="45"/>
      <c r="E160" s="44"/>
      <c r="F160" s="44"/>
      <c r="G160" s="45"/>
      <c r="H160" s="45"/>
      <c r="I160" s="44"/>
      <c r="J160" s="44"/>
      <c r="K160" s="44"/>
      <c r="L160" s="44" t="str">
        <f>IF(G160="","",IF(D160-G160&gt;=System_Config!$B$9,"✅ COMPLIANT","⚠️ BREACH"))</f>
        <v/>
      </c>
      <c r="M160" s="44">
        <f t="shared" si="2"/>
        <v>1900</v>
      </c>
    </row>
    <row r="161" spans="1:13" ht="18" customHeight="1" x14ac:dyDescent="0.25">
      <c r="A161" s="42"/>
      <c r="B161" s="42"/>
      <c r="C161" s="42"/>
      <c r="D161" s="43"/>
      <c r="E161" s="42"/>
      <c r="F161" s="42"/>
      <c r="G161" s="43"/>
      <c r="H161" s="43"/>
      <c r="I161" s="42"/>
      <c r="J161" s="42"/>
      <c r="K161" s="42"/>
      <c r="L161" s="42" t="str">
        <f>IF(G161="","",IF(D161-G161&gt;=System_Config!$B$9,"✅ COMPLIANT","⚠️ BREACH"))</f>
        <v/>
      </c>
      <c r="M161" s="42">
        <f t="shared" si="2"/>
        <v>1900</v>
      </c>
    </row>
    <row r="162" spans="1:13" ht="18" customHeight="1" x14ac:dyDescent="0.25">
      <c r="A162" s="44"/>
      <c r="B162" s="44"/>
      <c r="C162" s="44"/>
      <c r="D162" s="45"/>
      <c r="E162" s="44"/>
      <c r="F162" s="44"/>
      <c r="G162" s="45"/>
      <c r="H162" s="45"/>
      <c r="I162" s="44"/>
      <c r="J162" s="44"/>
      <c r="K162" s="44"/>
      <c r="L162" s="44" t="str">
        <f>IF(G162="","",IF(D162-G162&gt;=System_Config!$B$9,"✅ COMPLIANT","⚠️ BREACH"))</f>
        <v/>
      </c>
      <c r="M162" s="44">
        <f t="shared" si="2"/>
        <v>1900</v>
      </c>
    </row>
    <row r="163" spans="1:13" ht="18" customHeight="1" x14ac:dyDescent="0.25">
      <c r="A163" s="42"/>
      <c r="B163" s="42"/>
      <c r="C163" s="42"/>
      <c r="D163" s="43"/>
      <c r="E163" s="42"/>
      <c r="F163" s="42"/>
      <c r="G163" s="43"/>
      <c r="H163" s="43"/>
      <c r="I163" s="42"/>
      <c r="J163" s="42"/>
      <c r="K163" s="42"/>
      <c r="L163" s="42" t="str">
        <f>IF(G163="","",IF(D163-G163&gt;=System_Config!$B$9,"✅ COMPLIANT","⚠️ BREACH"))</f>
        <v/>
      </c>
      <c r="M163" s="42">
        <f t="shared" si="2"/>
        <v>1900</v>
      </c>
    </row>
    <row r="164" spans="1:13" ht="18" customHeight="1" x14ac:dyDescent="0.25">
      <c r="A164" s="44"/>
      <c r="B164" s="44"/>
      <c r="C164" s="44"/>
      <c r="D164" s="45"/>
      <c r="E164" s="44"/>
      <c r="F164" s="44"/>
      <c r="G164" s="45"/>
      <c r="H164" s="45"/>
      <c r="I164" s="44"/>
      <c r="J164" s="44"/>
      <c r="K164" s="44"/>
      <c r="L164" s="44" t="str">
        <f>IF(G164="","",IF(D164-G164&gt;=System_Config!$B$9,"✅ COMPLIANT","⚠️ BREACH"))</f>
        <v/>
      </c>
      <c r="M164" s="44">
        <f t="shared" si="2"/>
        <v>1900</v>
      </c>
    </row>
    <row r="165" spans="1:13" ht="18" customHeight="1" x14ac:dyDescent="0.25">
      <c r="A165" s="42"/>
      <c r="B165" s="42"/>
      <c r="C165" s="42"/>
      <c r="D165" s="43"/>
      <c r="E165" s="42"/>
      <c r="F165" s="42"/>
      <c r="G165" s="43"/>
      <c r="H165" s="43"/>
      <c r="I165" s="42"/>
      <c r="J165" s="42"/>
      <c r="K165" s="42"/>
      <c r="L165" s="42" t="str">
        <f>IF(G165="","",IF(D165-G165&gt;=System_Config!$B$9,"✅ COMPLIANT","⚠️ BREACH"))</f>
        <v/>
      </c>
      <c r="M165" s="42">
        <f t="shared" si="2"/>
        <v>1900</v>
      </c>
    </row>
    <row r="166" spans="1:13" ht="18" customHeight="1" x14ac:dyDescent="0.25">
      <c r="A166" s="44"/>
      <c r="B166" s="44"/>
      <c r="C166" s="44"/>
      <c r="D166" s="45"/>
      <c r="E166" s="44"/>
      <c r="F166" s="44"/>
      <c r="G166" s="45"/>
      <c r="H166" s="45"/>
      <c r="I166" s="44"/>
      <c r="J166" s="44"/>
      <c r="K166" s="44"/>
      <c r="L166" s="44" t="str">
        <f>IF(G166="","",IF(D166-G166&gt;=System_Config!$B$9,"✅ COMPLIANT","⚠️ BREACH"))</f>
        <v/>
      </c>
      <c r="M166" s="44">
        <f t="shared" si="2"/>
        <v>1900</v>
      </c>
    </row>
    <row r="167" spans="1:13" ht="18" customHeight="1" x14ac:dyDescent="0.25">
      <c r="A167" s="42"/>
      <c r="B167" s="42"/>
      <c r="C167" s="42"/>
      <c r="D167" s="43"/>
      <c r="E167" s="42"/>
      <c r="F167" s="42"/>
      <c r="G167" s="43"/>
      <c r="H167" s="43"/>
      <c r="I167" s="42"/>
      <c r="J167" s="42"/>
      <c r="K167" s="42"/>
      <c r="L167" s="42" t="str">
        <f>IF(G167="","",IF(D167-G167&gt;=System_Config!$B$9,"✅ COMPLIANT","⚠️ BREACH"))</f>
        <v/>
      </c>
      <c r="M167" s="42">
        <f t="shared" si="2"/>
        <v>1900</v>
      </c>
    </row>
    <row r="168" spans="1:13" ht="18" customHeight="1" x14ac:dyDescent="0.25">
      <c r="A168" s="44"/>
      <c r="B168" s="44"/>
      <c r="C168" s="44"/>
      <c r="D168" s="45"/>
      <c r="E168" s="44"/>
      <c r="F168" s="44"/>
      <c r="G168" s="45"/>
      <c r="H168" s="45"/>
      <c r="I168" s="44"/>
      <c r="J168" s="44"/>
      <c r="K168" s="44"/>
      <c r="L168" s="44" t="str">
        <f>IF(G168="","",IF(D168-G168&gt;=System_Config!$B$9,"✅ COMPLIANT","⚠️ BREACH"))</f>
        <v/>
      </c>
      <c r="M168" s="44">
        <f t="shared" si="2"/>
        <v>1900</v>
      </c>
    </row>
    <row r="169" spans="1:13" ht="18" customHeight="1" x14ac:dyDescent="0.25">
      <c r="A169" s="42"/>
      <c r="B169" s="42"/>
      <c r="C169" s="42"/>
      <c r="D169" s="43"/>
      <c r="E169" s="42"/>
      <c r="F169" s="42"/>
      <c r="G169" s="43"/>
      <c r="H169" s="43"/>
      <c r="I169" s="42"/>
      <c r="J169" s="42"/>
      <c r="K169" s="42"/>
      <c r="L169" s="42" t="str">
        <f>IF(G169="","",IF(D169-G169&gt;=System_Config!$B$9,"✅ COMPLIANT","⚠️ BREACH"))</f>
        <v/>
      </c>
      <c r="M169" s="42">
        <f t="shared" si="2"/>
        <v>1900</v>
      </c>
    </row>
    <row r="170" spans="1:13" ht="18" customHeight="1" x14ac:dyDescent="0.25">
      <c r="A170" s="44"/>
      <c r="B170" s="44"/>
      <c r="C170" s="44"/>
      <c r="D170" s="45"/>
      <c r="E170" s="44"/>
      <c r="F170" s="44"/>
      <c r="G170" s="45"/>
      <c r="H170" s="45"/>
      <c r="I170" s="44"/>
      <c r="J170" s="44"/>
      <c r="K170" s="44"/>
      <c r="L170" s="44" t="str">
        <f>IF(G170="","",IF(D170-G170&gt;=System_Config!$B$9,"✅ COMPLIANT","⚠️ BREACH"))</f>
        <v/>
      </c>
      <c r="M170" s="44">
        <f t="shared" si="2"/>
        <v>1900</v>
      </c>
    </row>
    <row r="171" spans="1:13" ht="18" customHeight="1" x14ac:dyDescent="0.25">
      <c r="A171" s="42"/>
      <c r="B171" s="42"/>
      <c r="C171" s="42"/>
      <c r="D171" s="43"/>
      <c r="E171" s="42"/>
      <c r="F171" s="42"/>
      <c r="G171" s="43"/>
      <c r="H171" s="43"/>
      <c r="I171" s="42"/>
      <c r="J171" s="42"/>
      <c r="K171" s="42"/>
      <c r="L171" s="42" t="str">
        <f>IF(G171="","",IF(D171-G171&gt;=System_Config!$B$9,"✅ COMPLIANT","⚠️ BREACH"))</f>
        <v/>
      </c>
      <c r="M171" s="42">
        <f t="shared" si="2"/>
        <v>1900</v>
      </c>
    </row>
    <row r="172" spans="1:13" ht="18" customHeight="1" x14ac:dyDescent="0.25">
      <c r="A172" s="44"/>
      <c r="B172" s="44"/>
      <c r="C172" s="44"/>
      <c r="D172" s="45"/>
      <c r="E172" s="44"/>
      <c r="F172" s="44"/>
      <c r="G172" s="45"/>
      <c r="H172" s="45"/>
      <c r="I172" s="44"/>
      <c r="J172" s="44"/>
      <c r="K172" s="44"/>
      <c r="L172" s="44" t="str">
        <f>IF(G172="","",IF(D172-G172&gt;=System_Config!$B$9,"✅ COMPLIANT","⚠️ BREACH"))</f>
        <v/>
      </c>
      <c r="M172" s="44">
        <f t="shared" si="2"/>
        <v>1900</v>
      </c>
    </row>
    <row r="173" spans="1:13" ht="18" customHeight="1" x14ac:dyDescent="0.25">
      <c r="A173" s="42"/>
      <c r="B173" s="42"/>
      <c r="C173" s="42"/>
      <c r="D173" s="43"/>
      <c r="E173" s="42"/>
      <c r="F173" s="42"/>
      <c r="G173" s="43"/>
      <c r="H173" s="43"/>
      <c r="I173" s="42"/>
      <c r="J173" s="42"/>
      <c r="K173" s="42"/>
      <c r="L173" s="42" t="str">
        <f>IF(G173="","",IF(D173-G173&gt;=System_Config!$B$9,"✅ COMPLIANT","⚠️ BREACH"))</f>
        <v/>
      </c>
      <c r="M173" s="42">
        <f t="shared" si="2"/>
        <v>1900</v>
      </c>
    </row>
    <row r="174" spans="1:13" ht="18" customHeight="1" x14ac:dyDescent="0.25">
      <c r="A174" s="44"/>
      <c r="B174" s="44"/>
      <c r="C174" s="44"/>
      <c r="D174" s="45"/>
      <c r="E174" s="44"/>
      <c r="F174" s="44"/>
      <c r="G174" s="45"/>
      <c r="H174" s="45"/>
      <c r="I174" s="44"/>
      <c r="J174" s="44"/>
      <c r="K174" s="44"/>
      <c r="L174" s="44" t="str">
        <f>IF(G174="","",IF(D174-G174&gt;=System_Config!$B$9,"✅ COMPLIANT","⚠️ BREACH"))</f>
        <v/>
      </c>
      <c r="M174" s="44">
        <f t="shared" si="2"/>
        <v>1900</v>
      </c>
    </row>
    <row r="175" spans="1:13" ht="18" customHeight="1" x14ac:dyDescent="0.25">
      <c r="A175" s="42"/>
      <c r="B175" s="42"/>
      <c r="C175" s="42"/>
      <c r="D175" s="43"/>
      <c r="E175" s="42"/>
      <c r="F175" s="42"/>
      <c r="G175" s="43"/>
      <c r="H175" s="43"/>
      <c r="I175" s="42"/>
      <c r="J175" s="42"/>
      <c r="K175" s="42"/>
      <c r="L175" s="42" t="str">
        <f>IF(G175="","",IF(D175-G175&gt;=System_Config!$B$9,"✅ COMPLIANT","⚠️ BREACH"))</f>
        <v/>
      </c>
      <c r="M175" s="42">
        <f t="shared" si="2"/>
        <v>1900</v>
      </c>
    </row>
    <row r="176" spans="1:13" ht="18" customHeight="1" x14ac:dyDescent="0.25">
      <c r="A176" s="44"/>
      <c r="B176" s="44"/>
      <c r="C176" s="44"/>
      <c r="D176" s="45"/>
      <c r="E176" s="44"/>
      <c r="F176" s="44"/>
      <c r="G176" s="45"/>
      <c r="H176" s="45"/>
      <c r="I176" s="44"/>
      <c r="J176" s="44"/>
      <c r="K176" s="44"/>
      <c r="L176" s="44" t="str">
        <f>IF(G176="","",IF(D176-G176&gt;=System_Config!$B$9,"✅ COMPLIANT","⚠️ BREACH"))</f>
        <v/>
      </c>
      <c r="M176" s="44">
        <f t="shared" si="2"/>
        <v>1900</v>
      </c>
    </row>
    <row r="177" spans="1:13" ht="18" customHeight="1" x14ac:dyDescent="0.25">
      <c r="A177" s="42"/>
      <c r="B177" s="42"/>
      <c r="C177" s="42"/>
      <c r="D177" s="43"/>
      <c r="E177" s="42"/>
      <c r="F177" s="42"/>
      <c r="G177" s="43"/>
      <c r="H177" s="43"/>
      <c r="I177" s="42"/>
      <c r="J177" s="42"/>
      <c r="K177" s="42"/>
      <c r="L177" s="42" t="str">
        <f>IF(G177="","",IF(D177-G177&gt;=System_Config!$B$9,"✅ COMPLIANT","⚠️ BREACH"))</f>
        <v/>
      </c>
      <c r="M177" s="42">
        <f t="shared" si="2"/>
        <v>1900</v>
      </c>
    </row>
    <row r="178" spans="1:13" ht="18" customHeight="1" x14ac:dyDescent="0.25">
      <c r="A178" s="44"/>
      <c r="B178" s="44"/>
      <c r="C178" s="44"/>
      <c r="D178" s="45"/>
      <c r="E178" s="44"/>
      <c r="F178" s="44"/>
      <c r="G178" s="45"/>
      <c r="H178" s="45"/>
      <c r="I178" s="44"/>
      <c r="J178" s="44"/>
      <c r="K178" s="44"/>
      <c r="L178" s="44" t="str">
        <f>IF(G178="","",IF(D178-G178&gt;=System_Config!$B$9,"✅ COMPLIANT","⚠️ BREACH"))</f>
        <v/>
      </c>
      <c r="M178" s="44">
        <f t="shared" si="2"/>
        <v>1900</v>
      </c>
    </row>
    <row r="179" spans="1:13" ht="18" customHeight="1" x14ac:dyDescent="0.25">
      <c r="A179" s="42"/>
      <c r="B179" s="42"/>
      <c r="C179" s="42"/>
      <c r="D179" s="43"/>
      <c r="E179" s="42"/>
      <c r="F179" s="42"/>
      <c r="G179" s="43"/>
      <c r="H179" s="43"/>
      <c r="I179" s="42"/>
      <c r="J179" s="42"/>
      <c r="K179" s="42"/>
      <c r="L179" s="42" t="str">
        <f>IF(G179="","",IF(D179-G179&gt;=System_Config!$B$9,"✅ COMPLIANT","⚠️ BREACH"))</f>
        <v/>
      </c>
      <c r="M179" s="42">
        <f t="shared" si="2"/>
        <v>1900</v>
      </c>
    </row>
    <row r="180" spans="1:13" ht="18" customHeight="1" x14ac:dyDescent="0.25">
      <c r="A180" s="44"/>
      <c r="B180" s="44"/>
      <c r="C180" s="44"/>
      <c r="D180" s="45"/>
      <c r="E180" s="44"/>
      <c r="F180" s="44"/>
      <c r="G180" s="45"/>
      <c r="H180" s="45"/>
      <c r="I180" s="44"/>
      <c r="J180" s="44"/>
      <c r="K180" s="44"/>
      <c r="L180" s="44" t="str">
        <f>IF(G180="","",IF(D180-G180&gt;=System_Config!$B$9,"✅ COMPLIANT","⚠️ BREACH"))</f>
        <v/>
      </c>
      <c r="M180" s="44">
        <f t="shared" si="2"/>
        <v>1900</v>
      </c>
    </row>
    <row r="181" spans="1:13" ht="18" customHeight="1" x14ac:dyDescent="0.25">
      <c r="A181" s="42"/>
      <c r="B181" s="42"/>
      <c r="C181" s="42"/>
      <c r="D181" s="43"/>
      <c r="E181" s="42"/>
      <c r="F181" s="42"/>
      <c r="G181" s="43"/>
      <c r="H181" s="43"/>
      <c r="I181" s="42"/>
      <c r="J181" s="42"/>
      <c r="K181" s="42"/>
      <c r="L181" s="42" t="str">
        <f>IF(G181="","",IF(D181-G181&gt;=System_Config!$B$9,"✅ COMPLIANT","⚠️ BREACH"))</f>
        <v/>
      </c>
      <c r="M181" s="42">
        <f t="shared" si="2"/>
        <v>1900</v>
      </c>
    </row>
    <row r="182" spans="1:13" ht="18" customHeight="1" x14ac:dyDescent="0.25">
      <c r="A182" s="44"/>
      <c r="B182" s="44"/>
      <c r="C182" s="44"/>
      <c r="D182" s="45"/>
      <c r="E182" s="44"/>
      <c r="F182" s="44"/>
      <c r="G182" s="45"/>
      <c r="H182" s="45"/>
      <c r="I182" s="44"/>
      <c r="J182" s="44"/>
      <c r="K182" s="44"/>
      <c r="L182" s="44" t="str">
        <f>IF(G182="","",IF(D182-G182&gt;=System_Config!$B$9,"✅ COMPLIANT","⚠️ BREACH"))</f>
        <v/>
      </c>
      <c r="M182" s="44">
        <f t="shared" si="2"/>
        <v>1900</v>
      </c>
    </row>
    <row r="183" spans="1:13" ht="18" customHeight="1" x14ac:dyDescent="0.25">
      <c r="A183" s="42"/>
      <c r="B183" s="42"/>
      <c r="C183" s="42"/>
      <c r="D183" s="43"/>
      <c r="E183" s="42"/>
      <c r="F183" s="42"/>
      <c r="G183" s="43"/>
      <c r="H183" s="43"/>
      <c r="I183" s="42"/>
      <c r="J183" s="42"/>
      <c r="K183" s="42"/>
      <c r="L183" s="42" t="str">
        <f>IF(G183="","",IF(D183-G183&gt;=System_Config!$B$9,"✅ COMPLIANT","⚠️ BREACH"))</f>
        <v/>
      </c>
      <c r="M183" s="42">
        <f t="shared" si="2"/>
        <v>1900</v>
      </c>
    </row>
    <row r="184" spans="1:13" ht="18" customHeight="1" x14ac:dyDescent="0.25">
      <c r="A184" s="44"/>
      <c r="B184" s="44"/>
      <c r="C184" s="44"/>
      <c r="D184" s="45"/>
      <c r="E184" s="44"/>
      <c r="F184" s="44"/>
      <c r="G184" s="45"/>
      <c r="H184" s="45"/>
      <c r="I184" s="44"/>
      <c r="J184" s="44"/>
      <c r="K184" s="44"/>
      <c r="L184" s="44" t="str">
        <f>IF(G184="","",IF(D184-G184&gt;=System_Config!$B$9,"✅ COMPLIANT","⚠️ BREACH"))</f>
        <v/>
      </c>
      <c r="M184" s="44">
        <f t="shared" si="2"/>
        <v>1900</v>
      </c>
    </row>
    <row r="185" spans="1:13" ht="18" customHeight="1" x14ac:dyDescent="0.25">
      <c r="A185" s="42"/>
      <c r="B185" s="42"/>
      <c r="C185" s="42"/>
      <c r="D185" s="43"/>
      <c r="E185" s="42"/>
      <c r="F185" s="42"/>
      <c r="G185" s="43"/>
      <c r="H185" s="43"/>
      <c r="I185" s="42"/>
      <c r="J185" s="42"/>
      <c r="K185" s="42"/>
      <c r="L185" s="42" t="str">
        <f>IF(G185="","",IF(D185-G185&gt;=System_Config!$B$9,"✅ COMPLIANT","⚠️ BREACH"))</f>
        <v/>
      </c>
      <c r="M185" s="42">
        <f t="shared" si="2"/>
        <v>1900</v>
      </c>
    </row>
    <row r="186" spans="1:13" ht="18" customHeight="1" x14ac:dyDescent="0.25">
      <c r="A186" s="44"/>
      <c r="B186" s="44"/>
      <c r="C186" s="44"/>
      <c r="D186" s="45"/>
      <c r="E186" s="44"/>
      <c r="F186" s="44"/>
      <c r="G186" s="45"/>
      <c r="H186" s="45"/>
      <c r="I186" s="44"/>
      <c r="J186" s="44"/>
      <c r="K186" s="44"/>
      <c r="L186" s="44" t="str">
        <f>IF(G186="","",IF(D186-G186&gt;=System_Config!$B$9,"✅ COMPLIANT","⚠️ BREACH"))</f>
        <v/>
      </c>
      <c r="M186" s="44">
        <f t="shared" si="2"/>
        <v>1900</v>
      </c>
    </row>
    <row r="187" spans="1:13" ht="18" customHeight="1" x14ac:dyDescent="0.25">
      <c r="A187" s="42"/>
      <c r="B187" s="42"/>
      <c r="C187" s="42"/>
      <c r="D187" s="43"/>
      <c r="E187" s="42"/>
      <c r="F187" s="42"/>
      <c r="G187" s="43"/>
      <c r="H187" s="43"/>
      <c r="I187" s="42"/>
      <c r="J187" s="42"/>
      <c r="K187" s="42"/>
      <c r="L187" s="42" t="str">
        <f>IF(G187="","",IF(D187-G187&gt;=System_Config!$B$9,"✅ COMPLIANT","⚠️ BREACH"))</f>
        <v/>
      </c>
      <c r="M187" s="42">
        <f t="shared" si="2"/>
        <v>1900</v>
      </c>
    </row>
    <row r="188" spans="1:13" ht="18" customHeight="1" x14ac:dyDescent="0.25">
      <c r="A188" s="44"/>
      <c r="B188" s="44"/>
      <c r="C188" s="44"/>
      <c r="D188" s="45"/>
      <c r="E188" s="44"/>
      <c r="F188" s="44"/>
      <c r="G188" s="45"/>
      <c r="H188" s="45"/>
      <c r="I188" s="44"/>
      <c r="J188" s="44"/>
      <c r="K188" s="44"/>
      <c r="L188" s="44" t="str">
        <f>IF(G188="","",IF(D188-G188&gt;=System_Config!$B$9,"✅ COMPLIANT","⚠️ BREACH"))</f>
        <v/>
      </c>
      <c r="M188" s="44">
        <f t="shared" si="2"/>
        <v>1900</v>
      </c>
    </row>
    <row r="189" spans="1:13" ht="18" customHeight="1" x14ac:dyDescent="0.25">
      <c r="A189" s="42"/>
      <c r="B189" s="42"/>
      <c r="C189" s="42"/>
      <c r="D189" s="43"/>
      <c r="E189" s="42"/>
      <c r="F189" s="42"/>
      <c r="G189" s="43"/>
      <c r="H189" s="43"/>
      <c r="I189" s="42"/>
      <c r="J189" s="42"/>
      <c r="K189" s="42"/>
      <c r="L189" s="42" t="str">
        <f>IF(G189="","",IF(D189-G189&gt;=System_Config!$B$9,"✅ COMPLIANT","⚠️ BREACH"))</f>
        <v/>
      </c>
      <c r="M189" s="42">
        <f t="shared" si="2"/>
        <v>1900</v>
      </c>
    </row>
    <row r="190" spans="1:13" ht="18" customHeight="1" x14ac:dyDescent="0.25">
      <c r="A190" s="44"/>
      <c r="B190" s="44"/>
      <c r="C190" s="44"/>
      <c r="D190" s="45"/>
      <c r="E190" s="44"/>
      <c r="F190" s="44"/>
      <c r="G190" s="45"/>
      <c r="H190" s="45"/>
      <c r="I190" s="44"/>
      <c r="J190" s="44"/>
      <c r="K190" s="44"/>
      <c r="L190" s="44" t="str">
        <f>IF(G190="","",IF(D190-G190&gt;=System_Config!$B$9,"✅ COMPLIANT","⚠️ BREACH"))</f>
        <v/>
      </c>
      <c r="M190" s="44">
        <f t="shared" si="2"/>
        <v>1900</v>
      </c>
    </row>
    <row r="191" spans="1:13" ht="18" customHeight="1" x14ac:dyDescent="0.25">
      <c r="A191" s="42"/>
      <c r="B191" s="42"/>
      <c r="C191" s="42"/>
      <c r="D191" s="43"/>
      <c r="E191" s="42"/>
      <c r="F191" s="42"/>
      <c r="G191" s="43"/>
      <c r="H191" s="43"/>
      <c r="I191" s="42"/>
      <c r="J191" s="42"/>
      <c r="K191" s="42"/>
      <c r="L191" s="42" t="str">
        <f>IF(G191="","",IF(D191-G191&gt;=System_Config!$B$9,"✅ COMPLIANT","⚠️ BREACH"))</f>
        <v/>
      </c>
      <c r="M191" s="42">
        <f t="shared" si="2"/>
        <v>1900</v>
      </c>
    </row>
    <row r="192" spans="1:13" ht="18" customHeight="1" x14ac:dyDescent="0.25">
      <c r="A192" s="44"/>
      <c r="B192" s="44"/>
      <c r="C192" s="44"/>
      <c r="D192" s="45"/>
      <c r="E192" s="44"/>
      <c r="F192" s="44"/>
      <c r="G192" s="45"/>
      <c r="H192" s="45"/>
      <c r="I192" s="44"/>
      <c r="J192" s="44"/>
      <c r="K192" s="44"/>
      <c r="L192" s="44" t="str">
        <f>IF(G192="","",IF(D192-G192&gt;=System_Config!$B$9,"✅ COMPLIANT","⚠️ BREACH"))</f>
        <v/>
      </c>
      <c r="M192" s="44">
        <f t="shared" si="2"/>
        <v>1900</v>
      </c>
    </row>
    <row r="193" spans="1:13" ht="18" customHeight="1" x14ac:dyDescent="0.25">
      <c r="A193" s="42"/>
      <c r="B193" s="42"/>
      <c r="C193" s="42"/>
      <c r="D193" s="43"/>
      <c r="E193" s="42"/>
      <c r="F193" s="42"/>
      <c r="G193" s="43"/>
      <c r="H193" s="43"/>
      <c r="I193" s="42"/>
      <c r="J193" s="42"/>
      <c r="K193" s="42"/>
      <c r="L193" s="42" t="str">
        <f>IF(G193="","",IF(D193-G193&gt;=System_Config!$B$9,"✅ COMPLIANT","⚠️ BREACH"))</f>
        <v/>
      </c>
      <c r="M193" s="42">
        <f t="shared" si="2"/>
        <v>1900</v>
      </c>
    </row>
    <row r="194" spans="1:13" ht="18" customHeight="1" x14ac:dyDescent="0.25">
      <c r="A194" s="44"/>
      <c r="B194" s="44"/>
      <c r="C194" s="44"/>
      <c r="D194" s="45"/>
      <c r="E194" s="44"/>
      <c r="F194" s="44"/>
      <c r="G194" s="45"/>
      <c r="H194" s="45"/>
      <c r="I194" s="44"/>
      <c r="J194" s="44"/>
      <c r="K194" s="44"/>
      <c r="L194" s="44" t="str">
        <f>IF(G194="","",IF(D194-G194&gt;=System_Config!$B$9,"✅ COMPLIANT","⚠️ BREACH"))</f>
        <v/>
      </c>
      <c r="M194" s="44">
        <f t="shared" si="2"/>
        <v>1900</v>
      </c>
    </row>
    <row r="195" spans="1:13" ht="18" customHeight="1" x14ac:dyDescent="0.25">
      <c r="A195" s="42"/>
      <c r="B195" s="42"/>
      <c r="C195" s="42"/>
      <c r="D195" s="43"/>
      <c r="E195" s="42"/>
      <c r="F195" s="42"/>
      <c r="G195" s="43"/>
      <c r="H195" s="43"/>
      <c r="I195" s="42"/>
      <c r="J195" s="42"/>
      <c r="K195" s="42"/>
      <c r="L195" s="42" t="str">
        <f>IF(G195="","",IF(D195-G195&gt;=System_Config!$B$9,"✅ COMPLIANT","⚠️ BREACH"))</f>
        <v/>
      </c>
      <c r="M195" s="42">
        <f t="shared" si="2"/>
        <v>1900</v>
      </c>
    </row>
    <row r="196" spans="1:13" ht="18" customHeight="1" x14ac:dyDescent="0.25">
      <c r="A196" s="44"/>
      <c r="B196" s="44"/>
      <c r="C196" s="44"/>
      <c r="D196" s="45"/>
      <c r="E196" s="44"/>
      <c r="F196" s="44"/>
      <c r="G196" s="45"/>
      <c r="H196" s="45"/>
      <c r="I196" s="44"/>
      <c r="J196" s="44"/>
      <c r="K196" s="44"/>
      <c r="L196" s="44" t="str">
        <f>IF(G196="","",IF(D196-G196&gt;=System_Config!$B$9,"✅ COMPLIANT","⚠️ BREACH"))</f>
        <v/>
      </c>
      <c r="M196" s="44">
        <f t="shared" ref="M196:M259" si="3">IFERROR(YEAR(E196),"")</f>
        <v>1900</v>
      </c>
    </row>
    <row r="197" spans="1:13" ht="18" customHeight="1" x14ac:dyDescent="0.25">
      <c r="A197" s="42"/>
      <c r="B197" s="42"/>
      <c r="C197" s="42"/>
      <c r="D197" s="43"/>
      <c r="E197" s="42"/>
      <c r="F197" s="42"/>
      <c r="G197" s="43"/>
      <c r="H197" s="43"/>
      <c r="I197" s="42"/>
      <c r="J197" s="42"/>
      <c r="K197" s="42"/>
      <c r="L197" s="42" t="str">
        <f>IF(G197="","",IF(D197-G197&gt;=System_Config!$B$9,"✅ COMPLIANT","⚠️ BREACH"))</f>
        <v/>
      </c>
      <c r="M197" s="42">
        <f t="shared" si="3"/>
        <v>1900</v>
      </c>
    </row>
    <row r="198" spans="1:13" ht="18" customHeight="1" x14ac:dyDescent="0.25">
      <c r="A198" s="44"/>
      <c r="B198" s="44"/>
      <c r="C198" s="44"/>
      <c r="D198" s="45"/>
      <c r="E198" s="44"/>
      <c r="F198" s="44"/>
      <c r="G198" s="45"/>
      <c r="H198" s="45"/>
      <c r="I198" s="44"/>
      <c r="J198" s="44"/>
      <c r="K198" s="44"/>
      <c r="L198" s="44" t="str">
        <f>IF(G198="","",IF(D198-G198&gt;=System_Config!$B$9,"✅ COMPLIANT","⚠️ BREACH"))</f>
        <v/>
      </c>
      <c r="M198" s="44">
        <f t="shared" si="3"/>
        <v>1900</v>
      </c>
    </row>
    <row r="199" spans="1:13" ht="18" customHeight="1" x14ac:dyDescent="0.25">
      <c r="A199" s="42"/>
      <c r="B199" s="42"/>
      <c r="C199" s="42"/>
      <c r="D199" s="43"/>
      <c r="E199" s="42"/>
      <c r="F199" s="42"/>
      <c r="G199" s="43"/>
      <c r="H199" s="43"/>
      <c r="I199" s="42"/>
      <c r="J199" s="42"/>
      <c r="K199" s="42"/>
      <c r="L199" s="42" t="str">
        <f>IF(G199="","",IF(D199-G199&gt;=System_Config!$B$9,"✅ COMPLIANT","⚠️ BREACH"))</f>
        <v/>
      </c>
      <c r="M199" s="42">
        <f t="shared" si="3"/>
        <v>1900</v>
      </c>
    </row>
    <row r="200" spans="1:13" ht="18" customHeight="1" x14ac:dyDescent="0.25">
      <c r="A200" s="44"/>
      <c r="B200" s="44"/>
      <c r="C200" s="44"/>
      <c r="D200" s="45"/>
      <c r="E200" s="44"/>
      <c r="F200" s="44"/>
      <c r="G200" s="45"/>
      <c r="H200" s="45"/>
      <c r="I200" s="44"/>
      <c r="J200" s="44"/>
      <c r="K200" s="44"/>
      <c r="L200" s="44" t="str">
        <f>IF(G200="","",IF(D200-G200&gt;=System_Config!$B$9,"✅ COMPLIANT","⚠️ BREACH"))</f>
        <v/>
      </c>
      <c r="M200" s="44">
        <f t="shared" si="3"/>
        <v>1900</v>
      </c>
    </row>
    <row r="201" spans="1:13" ht="18" customHeight="1" x14ac:dyDescent="0.25">
      <c r="A201" s="42"/>
      <c r="B201" s="42"/>
      <c r="C201" s="42"/>
      <c r="D201" s="43"/>
      <c r="E201" s="42"/>
      <c r="F201" s="42"/>
      <c r="G201" s="43"/>
      <c r="H201" s="43"/>
      <c r="I201" s="42"/>
      <c r="J201" s="42"/>
      <c r="K201" s="42"/>
      <c r="L201" s="42" t="str">
        <f>IF(G201="","",IF(D201-G201&gt;=System_Config!$B$9,"✅ COMPLIANT","⚠️ BREACH"))</f>
        <v/>
      </c>
      <c r="M201" s="42">
        <f t="shared" si="3"/>
        <v>1900</v>
      </c>
    </row>
    <row r="202" spans="1:13" ht="18" customHeight="1" x14ac:dyDescent="0.25">
      <c r="A202" s="44"/>
      <c r="B202" s="44"/>
      <c r="C202" s="44"/>
      <c r="D202" s="45"/>
      <c r="E202" s="44"/>
      <c r="F202" s="44"/>
      <c r="G202" s="45"/>
      <c r="H202" s="45"/>
      <c r="I202" s="44"/>
      <c r="J202" s="44"/>
      <c r="K202" s="44"/>
      <c r="L202" s="44" t="str">
        <f>IF(G202="","",IF(D202-G202&gt;=System_Config!$B$9,"✅ COMPLIANT","⚠️ BREACH"))</f>
        <v/>
      </c>
      <c r="M202" s="44">
        <f t="shared" si="3"/>
        <v>1900</v>
      </c>
    </row>
    <row r="203" spans="1:13" ht="18" customHeight="1" x14ac:dyDescent="0.25">
      <c r="A203" s="42"/>
      <c r="B203" s="42"/>
      <c r="C203" s="42"/>
      <c r="D203" s="43"/>
      <c r="E203" s="42"/>
      <c r="F203" s="42"/>
      <c r="G203" s="43"/>
      <c r="H203" s="43"/>
      <c r="I203" s="42"/>
      <c r="J203" s="42"/>
      <c r="K203" s="42"/>
      <c r="L203" s="42" t="str">
        <f>IF(G203="","",IF(D203-G203&gt;=System_Config!$B$9,"✅ COMPLIANT","⚠️ BREACH"))</f>
        <v/>
      </c>
      <c r="M203" s="42">
        <f t="shared" si="3"/>
        <v>1900</v>
      </c>
    </row>
    <row r="204" spans="1:13" ht="18" customHeight="1" x14ac:dyDescent="0.25">
      <c r="A204" s="44"/>
      <c r="B204" s="44"/>
      <c r="C204" s="44"/>
      <c r="D204" s="45"/>
      <c r="E204" s="44"/>
      <c r="F204" s="44"/>
      <c r="G204" s="45"/>
      <c r="H204" s="45"/>
      <c r="I204" s="44"/>
      <c r="J204" s="44"/>
      <c r="K204" s="44"/>
      <c r="L204" s="44" t="str">
        <f>IF(G204="","",IF(D204-G204&gt;=System_Config!$B$9,"✅ COMPLIANT","⚠️ BREACH"))</f>
        <v/>
      </c>
      <c r="M204" s="44">
        <f t="shared" si="3"/>
        <v>1900</v>
      </c>
    </row>
    <row r="205" spans="1:13" ht="18" customHeight="1" x14ac:dyDescent="0.25">
      <c r="A205" s="42"/>
      <c r="B205" s="42"/>
      <c r="C205" s="42"/>
      <c r="D205" s="43"/>
      <c r="E205" s="42"/>
      <c r="F205" s="42"/>
      <c r="G205" s="43"/>
      <c r="H205" s="43"/>
      <c r="I205" s="42"/>
      <c r="J205" s="42"/>
      <c r="K205" s="42"/>
      <c r="L205" s="42" t="str">
        <f>IF(G205="","",IF(D205-G205&gt;=System_Config!$B$9,"✅ COMPLIANT","⚠️ BREACH"))</f>
        <v/>
      </c>
      <c r="M205" s="42">
        <f t="shared" si="3"/>
        <v>1900</v>
      </c>
    </row>
    <row r="206" spans="1:13" ht="18" customHeight="1" x14ac:dyDescent="0.25">
      <c r="A206" s="44"/>
      <c r="B206" s="44"/>
      <c r="C206" s="44"/>
      <c r="D206" s="45"/>
      <c r="E206" s="44"/>
      <c r="F206" s="44"/>
      <c r="G206" s="45"/>
      <c r="H206" s="45"/>
      <c r="I206" s="44"/>
      <c r="J206" s="44"/>
      <c r="K206" s="44"/>
      <c r="L206" s="44" t="str">
        <f>IF(G206="","",IF(D206-G206&gt;=System_Config!$B$9,"✅ COMPLIANT","⚠️ BREACH"))</f>
        <v/>
      </c>
      <c r="M206" s="44">
        <f t="shared" si="3"/>
        <v>1900</v>
      </c>
    </row>
    <row r="207" spans="1:13" ht="18" customHeight="1" x14ac:dyDescent="0.25">
      <c r="A207" s="42"/>
      <c r="B207" s="42"/>
      <c r="C207" s="42"/>
      <c r="D207" s="43"/>
      <c r="E207" s="42"/>
      <c r="F207" s="42"/>
      <c r="G207" s="43"/>
      <c r="H207" s="43"/>
      <c r="I207" s="42"/>
      <c r="J207" s="42"/>
      <c r="K207" s="42"/>
      <c r="L207" s="42" t="str">
        <f>IF(G207="","",IF(D207-G207&gt;=System_Config!$B$9,"✅ COMPLIANT","⚠️ BREACH"))</f>
        <v/>
      </c>
      <c r="M207" s="42">
        <f t="shared" si="3"/>
        <v>1900</v>
      </c>
    </row>
    <row r="208" spans="1:13" ht="18" customHeight="1" x14ac:dyDescent="0.25">
      <c r="A208" s="44"/>
      <c r="B208" s="44"/>
      <c r="C208" s="44"/>
      <c r="D208" s="45"/>
      <c r="E208" s="44"/>
      <c r="F208" s="44"/>
      <c r="G208" s="45"/>
      <c r="H208" s="45"/>
      <c r="I208" s="44"/>
      <c r="J208" s="44"/>
      <c r="K208" s="44"/>
      <c r="L208" s="44" t="str">
        <f>IF(G208="","",IF(D208-G208&gt;=System_Config!$B$9,"✅ COMPLIANT","⚠️ BREACH"))</f>
        <v/>
      </c>
      <c r="M208" s="44">
        <f t="shared" si="3"/>
        <v>1900</v>
      </c>
    </row>
    <row r="209" spans="1:13" ht="18" customHeight="1" x14ac:dyDescent="0.25">
      <c r="A209" s="42"/>
      <c r="B209" s="42"/>
      <c r="C209" s="42"/>
      <c r="D209" s="43"/>
      <c r="E209" s="42"/>
      <c r="F209" s="42"/>
      <c r="G209" s="43"/>
      <c r="H209" s="43"/>
      <c r="I209" s="42"/>
      <c r="J209" s="42"/>
      <c r="K209" s="42"/>
      <c r="L209" s="42" t="str">
        <f>IF(G209="","",IF(D209-G209&gt;=System_Config!$B$9,"✅ COMPLIANT","⚠️ BREACH"))</f>
        <v/>
      </c>
      <c r="M209" s="42">
        <f t="shared" si="3"/>
        <v>1900</v>
      </c>
    </row>
    <row r="210" spans="1:13" ht="18" customHeight="1" x14ac:dyDescent="0.25">
      <c r="A210" s="44"/>
      <c r="B210" s="44"/>
      <c r="C210" s="44"/>
      <c r="D210" s="45"/>
      <c r="E210" s="44"/>
      <c r="F210" s="44"/>
      <c r="G210" s="45"/>
      <c r="H210" s="45"/>
      <c r="I210" s="44"/>
      <c r="J210" s="44"/>
      <c r="K210" s="44"/>
      <c r="L210" s="44" t="str">
        <f>IF(G210="","",IF(D210-G210&gt;=System_Config!$B$9,"✅ COMPLIANT","⚠️ BREACH"))</f>
        <v/>
      </c>
      <c r="M210" s="44">
        <f t="shared" si="3"/>
        <v>1900</v>
      </c>
    </row>
    <row r="211" spans="1:13" ht="18" customHeight="1" x14ac:dyDescent="0.25">
      <c r="A211" s="42"/>
      <c r="B211" s="42"/>
      <c r="C211" s="42"/>
      <c r="D211" s="43"/>
      <c r="E211" s="42"/>
      <c r="F211" s="42"/>
      <c r="G211" s="43"/>
      <c r="H211" s="43"/>
      <c r="I211" s="42"/>
      <c r="J211" s="42"/>
      <c r="K211" s="42"/>
      <c r="L211" s="42" t="str">
        <f>IF(G211="","",IF(D211-G211&gt;=System_Config!$B$9,"✅ COMPLIANT","⚠️ BREACH"))</f>
        <v/>
      </c>
      <c r="M211" s="42">
        <f t="shared" si="3"/>
        <v>1900</v>
      </c>
    </row>
    <row r="212" spans="1:13" ht="18" customHeight="1" x14ac:dyDescent="0.25">
      <c r="A212" s="44"/>
      <c r="B212" s="44"/>
      <c r="C212" s="44"/>
      <c r="D212" s="45"/>
      <c r="E212" s="44"/>
      <c r="F212" s="44"/>
      <c r="G212" s="45"/>
      <c r="H212" s="45"/>
      <c r="I212" s="44"/>
      <c r="J212" s="44"/>
      <c r="K212" s="44"/>
      <c r="L212" s="44" t="str">
        <f>IF(G212="","",IF(D212-G212&gt;=System_Config!$B$9,"✅ COMPLIANT","⚠️ BREACH"))</f>
        <v/>
      </c>
      <c r="M212" s="44">
        <f t="shared" si="3"/>
        <v>1900</v>
      </c>
    </row>
    <row r="213" spans="1:13" ht="18" customHeight="1" x14ac:dyDescent="0.25">
      <c r="A213" s="42"/>
      <c r="B213" s="42"/>
      <c r="C213" s="42"/>
      <c r="D213" s="43"/>
      <c r="E213" s="42"/>
      <c r="F213" s="42"/>
      <c r="G213" s="43"/>
      <c r="H213" s="43"/>
      <c r="I213" s="42"/>
      <c r="J213" s="42"/>
      <c r="K213" s="42"/>
      <c r="L213" s="42" t="str">
        <f>IF(G213="","",IF(D213-G213&gt;=System_Config!$B$9,"✅ COMPLIANT","⚠️ BREACH"))</f>
        <v/>
      </c>
      <c r="M213" s="42">
        <f t="shared" si="3"/>
        <v>1900</v>
      </c>
    </row>
    <row r="214" spans="1:13" ht="18" customHeight="1" x14ac:dyDescent="0.25">
      <c r="A214" s="44"/>
      <c r="B214" s="44"/>
      <c r="C214" s="44"/>
      <c r="D214" s="45"/>
      <c r="E214" s="44"/>
      <c r="F214" s="44"/>
      <c r="G214" s="45"/>
      <c r="H214" s="45"/>
      <c r="I214" s="44"/>
      <c r="J214" s="44"/>
      <c r="K214" s="44"/>
      <c r="L214" s="44" t="str">
        <f>IF(G214="","",IF(D214-G214&gt;=System_Config!$B$9,"✅ COMPLIANT","⚠️ BREACH"))</f>
        <v/>
      </c>
      <c r="M214" s="44">
        <f t="shared" si="3"/>
        <v>1900</v>
      </c>
    </row>
    <row r="215" spans="1:13" ht="18" customHeight="1" x14ac:dyDescent="0.25">
      <c r="A215" s="42"/>
      <c r="B215" s="42"/>
      <c r="C215" s="42"/>
      <c r="D215" s="43"/>
      <c r="E215" s="42"/>
      <c r="F215" s="42"/>
      <c r="G215" s="43"/>
      <c r="H215" s="43"/>
      <c r="I215" s="42"/>
      <c r="J215" s="42"/>
      <c r="K215" s="42"/>
      <c r="L215" s="42" t="str">
        <f>IF(G215="","",IF(D215-G215&gt;=System_Config!$B$9,"✅ COMPLIANT","⚠️ BREACH"))</f>
        <v/>
      </c>
      <c r="M215" s="42">
        <f t="shared" si="3"/>
        <v>1900</v>
      </c>
    </row>
    <row r="216" spans="1:13" ht="18" customHeight="1" x14ac:dyDescent="0.25">
      <c r="A216" s="44"/>
      <c r="B216" s="44"/>
      <c r="C216" s="44"/>
      <c r="D216" s="45"/>
      <c r="E216" s="44"/>
      <c r="F216" s="44"/>
      <c r="G216" s="45"/>
      <c r="H216" s="45"/>
      <c r="I216" s="44"/>
      <c r="J216" s="44"/>
      <c r="K216" s="44"/>
      <c r="L216" s="44" t="str">
        <f>IF(G216="","",IF(D216-G216&gt;=System_Config!$B$9,"✅ COMPLIANT","⚠️ BREACH"))</f>
        <v/>
      </c>
      <c r="M216" s="44">
        <f t="shared" si="3"/>
        <v>1900</v>
      </c>
    </row>
    <row r="217" spans="1:13" ht="18" customHeight="1" x14ac:dyDescent="0.25">
      <c r="A217" s="42"/>
      <c r="B217" s="42"/>
      <c r="C217" s="42"/>
      <c r="D217" s="43"/>
      <c r="E217" s="42"/>
      <c r="F217" s="42"/>
      <c r="G217" s="43"/>
      <c r="H217" s="43"/>
      <c r="I217" s="42"/>
      <c r="J217" s="42"/>
      <c r="K217" s="42"/>
      <c r="L217" s="42" t="str">
        <f>IF(G217="","",IF(D217-G217&gt;=System_Config!$B$9,"✅ COMPLIANT","⚠️ BREACH"))</f>
        <v/>
      </c>
      <c r="M217" s="42">
        <f t="shared" si="3"/>
        <v>1900</v>
      </c>
    </row>
    <row r="218" spans="1:13" ht="18" customHeight="1" x14ac:dyDescent="0.25">
      <c r="A218" s="44"/>
      <c r="B218" s="44"/>
      <c r="C218" s="44"/>
      <c r="D218" s="45"/>
      <c r="E218" s="44"/>
      <c r="F218" s="44"/>
      <c r="G218" s="45"/>
      <c r="H218" s="45"/>
      <c r="I218" s="44"/>
      <c r="J218" s="44"/>
      <c r="K218" s="44"/>
      <c r="L218" s="44" t="str">
        <f>IF(G218="","",IF(D218-G218&gt;=System_Config!$B$9,"✅ COMPLIANT","⚠️ BREACH"))</f>
        <v/>
      </c>
      <c r="M218" s="44">
        <f t="shared" si="3"/>
        <v>1900</v>
      </c>
    </row>
    <row r="219" spans="1:13" ht="18" customHeight="1" x14ac:dyDescent="0.25">
      <c r="A219" s="42"/>
      <c r="B219" s="42"/>
      <c r="C219" s="42"/>
      <c r="D219" s="43"/>
      <c r="E219" s="42"/>
      <c r="F219" s="42"/>
      <c r="G219" s="43"/>
      <c r="H219" s="43"/>
      <c r="I219" s="42"/>
      <c r="J219" s="42"/>
      <c r="K219" s="42"/>
      <c r="L219" s="42" t="str">
        <f>IF(G219="","",IF(D219-G219&gt;=System_Config!$B$9,"✅ COMPLIANT","⚠️ BREACH"))</f>
        <v/>
      </c>
      <c r="M219" s="42">
        <f t="shared" si="3"/>
        <v>1900</v>
      </c>
    </row>
    <row r="220" spans="1:13" ht="18" customHeight="1" x14ac:dyDescent="0.25">
      <c r="A220" s="44"/>
      <c r="B220" s="44"/>
      <c r="C220" s="44"/>
      <c r="D220" s="45"/>
      <c r="E220" s="44"/>
      <c r="F220" s="44"/>
      <c r="G220" s="45"/>
      <c r="H220" s="45"/>
      <c r="I220" s="44"/>
      <c r="J220" s="44"/>
      <c r="K220" s="44"/>
      <c r="L220" s="44" t="str">
        <f>IF(G220="","",IF(D220-G220&gt;=System_Config!$B$9,"✅ COMPLIANT","⚠️ BREACH"))</f>
        <v/>
      </c>
      <c r="M220" s="44">
        <f t="shared" si="3"/>
        <v>1900</v>
      </c>
    </row>
    <row r="221" spans="1:13" ht="18" customHeight="1" x14ac:dyDescent="0.25">
      <c r="A221" s="42"/>
      <c r="B221" s="42"/>
      <c r="C221" s="42"/>
      <c r="D221" s="43"/>
      <c r="E221" s="42"/>
      <c r="F221" s="42"/>
      <c r="G221" s="43"/>
      <c r="H221" s="43"/>
      <c r="I221" s="42"/>
      <c r="J221" s="42"/>
      <c r="K221" s="42"/>
      <c r="L221" s="42" t="str">
        <f>IF(G221="","",IF(D221-G221&gt;=System_Config!$B$9,"✅ COMPLIANT","⚠️ BREACH"))</f>
        <v/>
      </c>
      <c r="M221" s="42">
        <f t="shared" si="3"/>
        <v>1900</v>
      </c>
    </row>
    <row r="222" spans="1:13" ht="18" customHeight="1" x14ac:dyDescent="0.25">
      <c r="A222" s="44"/>
      <c r="B222" s="44"/>
      <c r="C222" s="44"/>
      <c r="D222" s="45"/>
      <c r="E222" s="44"/>
      <c r="F222" s="44"/>
      <c r="G222" s="45"/>
      <c r="H222" s="45"/>
      <c r="I222" s="44"/>
      <c r="J222" s="44"/>
      <c r="K222" s="44"/>
      <c r="L222" s="44" t="str">
        <f>IF(G222="","",IF(D222-G222&gt;=System_Config!$B$9,"✅ COMPLIANT","⚠️ BREACH"))</f>
        <v/>
      </c>
      <c r="M222" s="44">
        <f t="shared" si="3"/>
        <v>1900</v>
      </c>
    </row>
    <row r="223" spans="1:13" ht="18" customHeight="1" x14ac:dyDescent="0.25">
      <c r="A223" s="42"/>
      <c r="B223" s="42"/>
      <c r="C223" s="42"/>
      <c r="D223" s="43"/>
      <c r="E223" s="42"/>
      <c r="F223" s="42"/>
      <c r="G223" s="43"/>
      <c r="H223" s="43"/>
      <c r="I223" s="42"/>
      <c r="J223" s="42"/>
      <c r="K223" s="42"/>
      <c r="L223" s="42" t="str">
        <f>IF(G223="","",IF(D223-G223&gt;=System_Config!$B$9,"✅ COMPLIANT","⚠️ BREACH"))</f>
        <v/>
      </c>
      <c r="M223" s="42">
        <f t="shared" si="3"/>
        <v>1900</v>
      </c>
    </row>
    <row r="224" spans="1:13" ht="18" customHeight="1" x14ac:dyDescent="0.25">
      <c r="A224" s="44"/>
      <c r="B224" s="44"/>
      <c r="C224" s="44"/>
      <c r="D224" s="45"/>
      <c r="E224" s="44"/>
      <c r="F224" s="44"/>
      <c r="G224" s="45"/>
      <c r="H224" s="45"/>
      <c r="I224" s="44"/>
      <c r="J224" s="44"/>
      <c r="K224" s="44"/>
      <c r="L224" s="44" t="str">
        <f>IF(G224="","",IF(D224-G224&gt;=System_Config!$B$9,"✅ COMPLIANT","⚠️ BREACH"))</f>
        <v/>
      </c>
      <c r="M224" s="44">
        <f t="shared" si="3"/>
        <v>1900</v>
      </c>
    </row>
    <row r="225" spans="1:13" ht="18" customHeight="1" x14ac:dyDescent="0.25">
      <c r="A225" s="42"/>
      <c r="B225" s="42"/>
      <c r="C225" s="42"/>
      <c r="D225" s="43"/>
      <c r="E225" s="42"/>
      <c r="F225" s="42"/>
      <c r="G225" s="43"/>
      <c r="H225" s="43"/>
      <c r="I225" s="42"/>
      <c r="J225" s="42"/>
      <c r="K225" s="42"/>
      <c r="L225" s="42" t="str">
        <f>IF(G225="","",IF(D225-G225&gt;=System_Config!$B$9,"✅ COMPLIANT","⚠️ BREACH"))</f>
        <v/>
      </c>
      <c r="M225" s="42">
        <f t="shared" si="3"/>
        <v>1900</v>
      </c>
    </row>
    <row r="226" spans="1:13" ht="18" customHeight="1" x14ac:dyDescent="0.25">
      <c r="A226" s="44"/>
      <c r="B226" s="44"/>
      <c r="C226" s="44"/>
      <c r="D226" s="45"/>
      <c r="E226" s="44"/>
      <c r="F226" s="44"/>
      <c r="G226" s="45"/>
      <c r="H226" s="45"/>
      <c r="I226" s="44"/>
      <c r="J226" s="44"/>
      <c r="K226" s="44"/>
      <c r="L226" s="44" t="str">
        <f>IF(G226="","",IF(D226-G226&gt;=System_Config!$B$9,"✅ COMPLIANT","⚠️ BREACH"))</f>
        <v/>
      </c>
      <c r="M226" s="44">
        <f t="shared" si="3"/>
        <v>1900</v>
      </c>
    </row>
    <row r="227" spans="1:13" ht="18" customHeight="1" x14ac:dyDescent="0.25">
      <c r="A227" s="42"/>
      <c r="B227" s="42"/>
      <c r="C227" s="42"/>
      <c r="D227" s="43"/>
      <c r="E227" s="42"/>
      <c r="F227" s="42"/>
      <c r="G227" s="43"/>
      <c r="H227" s="43"/>
      <c r="I227" s="42"/>
      <c r="J227" s="42"/>
      <c r="K227" s="42"/>
      <c r="L227" s="42" t="str">
        <f>IF(G227="","",IF(D227-G227&gt;=System_Config!$B$9,"✅ COMPLIANT","⚠️ BREACH"))</f>
        <v/>
      </c>
      <c r="M227" s="42">
        <f t="shared" si="3"/>
        <v>1900</v>
      </c>
    </row>
    <row r="228" spans="1:13" ht="18" customHeight="1" x14ac:dyDescent="0.25">
      <c r="A228" s="44"/>
      <c r="B228" s="44"/>
      <c r="C228" s="44"/>
      <c r="D228" s="45"/>
      <c r="E228" s="44"/>
      <c r="F228" s="44"/>
      <c r="G228" s="45"/>
      <c r="H228" s="45"/>
      <c r="I228" s="44"/>
      <c r="J228" s="44"/>
      <c r="K228" s="44"/>
      <c r="L228" s="44" t="str">
        <f>IF(G228="","",IF(D228-G228&gt;=System_Config!$B$9,"✅ COMPLIANT","⚠️ BREACH"))</f>
        <v/>
      </c>
      <c r="M228" s="44">
        <f t="shared" si="3"/>
        <v>1900</v>
      </c>
    </row>
    <row r="229" spans="1:13" ht="18" customHeight="1" x14ac:dyDescent="0.25">
      <c r="A229" s="42"/>
      <c r="B229" s="42"/>
      <c r="C229" s="42"/>
      <c r="D229" s="43"/>
      <c r="E229" s="42"/>
      <c r="F229" s="42"/>
      <c r="G229" s="43"/>
      <c r="H229" s="43"/>
      <c r="I229" s="42"/>
      <c r="J229" s="42"/>
      <c r="K229" s="42"/>
      <c r="L229" s="42" t="str">
        <f>IF(G229="","",IF(D229-G229&gt;=System_Config!$B$9,"✅ COMPLIANT","⚠️ BREACH"))</f>
        <v/>
      </c>
      <c r="M229" s="42">
        <f t="shared" si="3"/>
        <v>1900</v>
      </c>
    </row>
    <row r="230" spans="1:13" ht="18" customHeight="1" x14ac:dyDescent="0.25">
      <c r="A230" s="44"/>
      <c r="B230" s="44"/>
      <c r="C230" s="44"/>
      <c r="D230" s="45"/>
      <c r="E230" s="44"/>
      <c r="F230" s="44"/>
      <c r="G230" s="45"/>
      <c r="H230" s="45"/>
      <c r="I230" s="44"/>
      <c r="J230" s="44"/>
      <c r="K230" s="44"/>
      <c r="L230" s="44" t="str">
        <f>IF(G230="","",IF(D230-G230&gt;=System_Config!$B$9,"✅ COMPLIANT","⚠️ BREACH"))</f>
        <v/>
      </c>
      <c r="M230" s="44">
        <f t="shared" si="3"/>
        <v>1900</v>
      </c>
    </row>
    <row r="231" spans="1:13" ht="18" customHeight="1" x14ac:dyDescent="0.25">
      <c r="A231" s="42"/>
      <c r="B231" s="42"/>
      <c r="C231" s="42"/>
      <c r="D231" s="43"/>
      <c r="E231" s="42"/>
      <c r="F231" s="42"/>
      <c r="G231" s="43"/>
      <c r="H231" s="43"/>
      <c r="I231" s="42"/>
      <c r="J231" s="42"/>
      <c r="K231" s="42"/>
      <c r="L231" s="42" t="str">
        <f>IF(G231="","",IF(D231-G231&gt;=System_Config!$B$9,"✅ COMPLIANT","⚠️ BREACH"))</f>
        <v/>
      </c>
      <c r="M231" s="42">
        <f t="shared" si="3"/>
        <v>1900</v>
      </c>
    </row>
    <row r="232" spans="1:13" ht="18" customHeight="1" x14ac:dyDescent="0.25">
      <c r="A232" s="44"/>
      <c r="B232" s="44"/>
      <c r="C232" s="44"/>
      <c r="D232" s="45"/>
      <c r="E232" s="44"/>
      <c r="F232" s="44"/>
      <c r="G232" s="45"/>
      <c r="H232" s="45"/>
      <c r="I232" s="44"/>
      <c r="J232" s="44"/>
      <c r="K232" s="44"/>
      <c r="L232" s="44" t="str">
        <f>IF(G232="","",IF(D232-G232&gt;=System_Config!$B$9,"✅ COMPLIANT","⚠️ BREACH"))</f>
        <v/>
      </c>
      <c r="M232" s="44">
        <f t="shared" si="3"/>
        <v>1900</v>
      </c>
    </row>
    <row r="233" spans="1:13" ht="18" customHeight="1" x14ac:dyDescent="0.25">
      <c r="A233" s="42"/>
      <c r="B233" s="42"/>
      <c r="C233" s="42"/>
      <c r="D233" s="43"/>
      <c r="E233" s="42"/>
      <c r="F233" s="42"/>
      <c r="G233" s="43"/>
      <c r="H233" s="43"/>
      <c r="I233" s="42"/>
      <c r="J233" s="42"/>
      <c r="K233" s="42"/>
      <c r="L233" s="42" t="str">
        <f>IF(G233="","",IF(D233-G233&gt;=System_Config!$B$9,"✅ COMPLIANT","⚠️ BREACH"))</f>
        <v/>
      </c>
      <c r="M233" s="42">
        <f t="shared" si="3"/>
        <v>1900</v>
      </c>
    </row>
    <row r="234" spans="1:13" ht="18" customHeight="1" x14ac:dyDescent="0.25">
      <c r="A234" s="44"/>
      <c r="B234" s="44"/>
      <c r="C234" s="44"/>
      <c r="D234" s="45"/>
      <c r="E234" s="44"/>
      <c r="F234" s="44"/>
      <c r="G234" s="45"/>
      <c r="H234" s="45"/>
      <c r="I234" s="44"/>
      <c r="J234" s="44"/>
      <c r="K234" s="44"/>
      <c r="L234" s="44" t="str">
        <f>IF(G234="","",IF(D234-G234&gt;=System_Config!$B$9,"✅ COMPLIANT","⚠️ BREACH"))</f>
        <v/>
      </c>
      <c r="M234" s="44">
        <f t="shared" si="3"/>
        <v>1900</v>
      </c>
    </row>
    <row r="235" spans="1:13" ht="18" customHeight="1" x14ac:dyDescent="0.25">
      <c r="A235" s="42"/>
      <c r="B235" s="42"/>
      <c r="C235" s="42"/>
      <c r="D235" s="43"/>
      <c r="E235" s="42"/>
      <c r="F235" s="42"/>
      <c r="G235" s="43"/>
      <c r="H235" s="43"/>
      <c r="I235" s="42"/>
      <c r="J235" s="42"/>
      <c r="K235" s="42"/>
      <c r="L235" s="42" t="str">
        <f>IF(G235="","",IF(D235-G235&gt;=System_Config!$B$9,"✅ COMPLIANT","⚠️ BREACH"))</f>
        <v/>
      </c>
      <c r="M235" s="42">
        <f t="shared" si="3"/>
        <v>1900</v>
      </c>
    </row>
    <row r="236" spans="1:13" ht="18" customHeight="1" x14ac:dyDescent="0.25">
      <c r="A236" s="44"/>
      <c r="B236" s="44"/>
      <c r="C236" s="44"/>
      <c r="D236" s="45"/>
      <c r="E236" s="44"/>
      <c r="F236" s="44"/>
      <c r="G236" s="45"/>
      <c r="H236" s="45"/>
      <c r="I236" s="44"/>
      <c r="J236" s="44"/>
      <c r="K236" s="44"/>
      <c r="L236" s="44" t="str">
        <f>IF(G236="","",IF(D236-G236&gt;=System_Config!$B$9,"✅ COMPLIANT","⚠️ BREACH"))</f>
        <v/>
      </c>
      <c r="M236" s="44">
        <f t="shared" si="3"/>
        <v>1900</v>
      </c>
    </row>
    <row r="237" spans="1:13" ht="18" customHeight="1" x14ac:dyDescent="0.25">
      <c r="A237" s="42"/>
      <c r="B237" s="42"/>
      <c r="C237" s="42"/>
      <c r="D237" s="43"/>
      <c r="E237" s="42"/>
      <c r="F237" s="42"/>
      <c r="G237" s="43"/>
      <c r="H237" s="43"/>
      <c r="I237" s="42"/>
      <c r="J237" s="42"/>
      <c r="K237" s="42"/>
      <c r="L237" s="42" t="str">
        <f>IF(G237="","",IF(D237-G237&gt;=System_Config!$B$9,"✅ COMPLIANT","⚠️ BREACH"))</f>
        <v/>
      </c>
      <c r="M237" s="42">
        <f t="shared" si="3"/>
        <v>1900</v>
      </c>
    </row>
    <row r="238" spans="1:13" ht="18" customHeight="1" x14ac:dyDescent="0.25">
      <c r="A238" s="44"/>
      <c r="B238" s="44"/>
      <c r="C238" s="44"/>
      <c r="D238" s="45"/>
      <c r="E238" s="44"/>
      <c r="F238" s="44"/>
      <c r="G238" s="45"/>
      <c r="H238" s="45"/>
      <c r="I238" s="44"/>
      <c r="J238" s="44"/>
      <c r="K238" s="44"/>
      <c r="L238" s="44" t="str">
        <f>IF(G238="","",IF(D238-G238&gt;=System_Config!$B$9,"✅ COMPLIANT","⚠️ BREACH"))</f>
        <v/>
      </c>
      <c r="M238" s="44">
        <f t="shared" si="3"/>
        <v>1900</v>
      </c>
    </row>
    <row r="239" spans="1:13" ht="18" customHeight="1" x14ac:dyDescent="0.25">
      <c r="A239" s="42"/>
      <c r="B239" s="42"/>
      <c r="C239" s="42"/>
      <c r="D239" s="43"/>
      <c r="E239" s="42"/>
      <c r="F239" s="42"/>
      <c r="G239" s="43"/>
      <c r="H239" s="43"/>
      <c r="I239" s="42"/>
      <c r="J239" s="42"/>
      <c r="K239" s="42"/>
      <c r="L239" s="42" t="str">
        <f>IF(G239="","",IF(D239-G239&gt;=System_Config!$B$9,"✅ COMPLIANT","⚠️ BREACH"))</f>
        <v/>
      </c>
      <c r="M239" s="42">
        <f t="shared" si="3"/>
        <v>1900</v>
      </c>
    </row>
    <row r="240" spans="1:13" ht="18" customHeight="1" x14ac:dyDescent="0.25">
      <c r="A240" s="44"/>
      <c r="B240" s="44"/>
      <c r="C240" s="44"/>
      <c r="D240" s="45"/>
      <c r="E240" s="44"/>
      <c r="F240" s="44"/>
      <c r="G240" s="45"/>
      <c r="H240" s="45"/>
      <c r="I240" s="44"/>
      <c r="J240" s="44"/>
      <c r="K240" s="44"/>
      <c r="L240" s="44" t="str">
        <f>IF(G240="","",IF(D240-G240&gt;=System_Config!$B$9,"✅ COMPLIANT","⚠️ BREACH"))</f>
        <v/>
      </c>
      <c r="M240" s="44">
        <f t="shared" si="3"/>
        <v>1900</v>
      </c>
    </row>
    <row r="241" spans="1:13" ht="18" customHeight="1" x14ac:dyDescent="0.25">
      <c r="A241" s="42"/>
      <c r="B241" s="42"/>
      <c r="C241" s="42"/>
      <c r="D241" s="43"/>
      <c r="E241" s="42"/>
      <c r="F241" s="42"/>
      <c r="G241" s="43"/>
      <c r="H241" s="43"/>
      <c r="I241" s="42"/>
      <c r="J241" s="42"/>
      <c r="K241" s="42"/>
      <c r="L241" s="42" t="str">
        <f>IF(G241="","",IF(D241-G241&gt;=System_Config!$B$9,"✅ COMPLIANT","⚠️ BREACH"))</f>
        <v/>
      </c>
      <c r="M241" s="42">
        <f t="shared" si="3"/>
        <v>1900</v>
      </c>
    </row>
    <row r="242" spans="1:13" ht="18" customHeight="1" x14ac:dyDescent="0.25">
      <c r="A242" s="44"/>
      <c r="B242" s="44"/>
      <c r="C242" s="44"/>
      <c r="D242" s="45"/>
      <c r="E242" s="44"/>
      <c r="F242" s="44"/>
      <c r="G242" s="45"/>
      <c r="H242" s="45"/>
      <c r="I242" s="44"/>
      <c r="J242" s="44"/>
      <c r="K242" s="44"/>
      <c r="L242" s="44" t="str">
        <f>IF(G242="","",IF(D242-G242&gt;=System_Config!$B$9,"✅ COMPLIANT","⚠️ BREACH"))</f>
        <v/>
      </c>
      <c r="M242" s="44">
        <f t="shared" si="3"/>
        <v>1900</v>
      </c>
    </row>
    <row r="243" spans="1:13" ht="18" customHeight="1" x14ac:dyDescent="0.25">
      <c r="A243" s="42"/>
      <c r="B243" s="42"/>
      <c r="C243" s="42"/>
      <c r="D243" s="43"/>
      <c r="E243" s="42"/>
      <c r="F243" s="42"/>
      <c r="G243" s="43"/>
      <c r="H243" s="43"/>
      <c r="I243" s="42"/>
      <c r="J243" s="42"/>
      <c r="K243" s="42"/>
      <c r="L243" s="42" t="str">
        <f>IF(G243="","",IF(D243-G243&gt;=System_Config!$B$9,"✅ COMPLIANT","⚠️ BREACH"))</f>
        <v/>
      </c>
      <c r="M243" s="42">
        <f t="shared" si="3"/>
        <v>1900</v>
      </c>
    </row>
    <row r="244" spans="1:13" ht="18" customHeight="1" x14ac:dyDescent="0.25">
      <c r="A244" s="44"/>
      <c r="B244" s="44"/>
      <c r="C244" s="44"/>
      <c r="D244" s="45"/>
      <c r="E244" s="44"/>
      <c r="F244" s="44"/>
      <c r="G244" s="45"/>
      <c r="H244" s="45"/>
      <c r="I244" s="44"/>
      <c r="J244" s="44"/>
      <c r="K244" s="44"/>
      <c r="L244" s="44" t="str">
        <f>IF(G244="","",IF(D244-G244&gt;=System_Config!$B$9,"✅ COMPLIANT","⚠️ BREACH"))</f>
        <v/>
      </c>
      <c r="M244" s="44">
        <f t="shared" si="3"/>
        <v>1900</v>
      </c>
    </row>
    <row r="245" spans="1:13" ht="18" customHeight="1" x14ac:dyDescent="0.25">
      <c r="A245" s="42"/>
      <c r="B245" s="42"/>
      <c r="C245" s="42"/>
      <c r="D245" s="43"/>
      <c r="E245" s="42"/>
      <c r="F245" s="42"/>
      <c r="G245" s="43"/>
      <c r="H245" s="43"/>
      <c r="I245" s="42"/>
      <c r="J245" s="42"/>
      <c r="K245" s="42"/>
      <c r="L245" s="42" t="str">
        <f>IF(G245="","",IF(D245-G245&gt;=System_Config!$B$9,"✅ COMPLIANT","⚠️ BREACH"))</f>
        <v/>
      </c>
      <c r="M245" s="42">
        <f t="shared" si="3"/>
        <v>1900</v>
      </c>
    </row>
    <row r="246" spans="1:13" ht="18" customHeight="1" x14ac:dyDescent="0.25">
      <c r="A246" s="44"/>
      <c r="B246" s="44"/>
      <c r="C246" s="44"/>
      <c r="D246" s="45"/>
      <c r="E246" s="44"/>
      <c r="F246" s="44"/>
      <c r="G246" s="45"/>
      <c r="H246" s="45"/>
      <c r="I246" s="44"/>
      <c r="J246" s="44"/>
      <c r="K246" s="44"/>
      <c r="L246" s="44" t="str">
        <f>IF(G246="","",IF(D246-G246&gt;=System_Config!$B$9,"✅ COMPLIANT","⚠️ BREACH"))</f>
        <v/>
      </c>
      <c r="M246" s="44">
        <f t="shared" si="3"/>
        <v>1900</v>
      </c>
    </row>
    <row r="247" spans="1:13" ht="18" customHeight="1" x14ac:dyDescent="0.25">
      <c r="A247" s="42"/>
      <c r="B247" s="42"/>
      <c r="C247" s="42"/>
      <c r="D247" s="43"/>
      <c r="E247" s="42"/>
      <c r="F247" s="42"/>
      <c r="G247" s="43"/>
      <c r="H247" s="43"/>
      <c r="I247" s="42"/>
      <c r="J247" s="42"/>
      <c r="K247" s="42"/>
      <c r="L247" s="42" t="str">
        <f>IF(G247="","",IF(D247-G247&gt;=System_Config!$B$9,"✅ COMPLIANT","⚠️ BREACH"))</f>
        <v/>
      </c>
      <c r="M247" s="42">
        <f t="shared" si="3"/>
        <v>1900</v>
      </c>
    </row>
    <row r="248" spans="1:13" ht="18" customHeight="1" x14ac:dyDescent="0.25">
      <c r="A248" s="44"/>
      <c r="B248" s="44"/>
      <c r="C248" s="44"/>
      <c r="D248" s="45"/>
      <c r="E248" s="44"/>
      <c r="F248" s="44"/>
      <c r="G248" s="45"/>
      <c r="H248" s="45"/>
      <c r="I248" s="44"/>
      <c r="J248" s="44"/>
      <c r="K248" s="44"/>
      <c r="L248" s="44" t="str">
        <f>IF(G248="","",IF(D248-G248&gt;=System_Config!$B$9,"✅ COMPLIANT","⚠️ BREACH"))</f>
        <v/>
      </c>
      <c r="M248" s="44">
        <f t="shared" si="3"/>
        <v>1900</v>
      </c>
    </row>
    <row r="249" spans="1:13" ht="18" customHeight="1" x14ac:dyDescent="0.25">
      <c r="A249" s="42"/>
      <c r="B249" s="42"/>
      <c r="C249" s="42"/>
      <c r="D249" s="43"/>
      <c r="E249" s="42"/>
      <c r="F249" s="42"/>
      <c r="G249" s="43"/>
      <c r="H249" s="43"/>
      <c r="I249" s="42"/>
      <c r="J249" s="42"/>
      <c r="K249" s="42"/>
      <c r="L249" s="42" t="str">
        <f>IF(G249="","",IF(D249-G249&gt;=System_Config!$B$9,"✅ COMPLIANT","⚠️ BREACH"))</f>
        <v/>
      </c>
      <c r="M249" s="42">
        <f t="shared" si="3"/>
        <v>1900</v>
      </c>
    </row>
    <row r="250" spans="1:13" ht="18" customHeight="1" x14ac:dyDescent="0.25">
      <c r="A250" s="44"/>
      <c r="B250" s="44"/>
      <c r="C250" s="44"/>
      <c r="D250" s="45"/>
      <c r="E250" s="44"/>
      <c r="F250" s="44"/>
      <c r="G250" s="45"/>
      <c r="H250" s="45"/>
      <c r="I250" s="44"/>
      <c r="J250" s="44"/>
      <c r="K250" s="44"/>
      <c r="L250" s="44" t="str">
        <f>IF(G250="","",IF(D250-G250&gt;=System_Config!$B$9,"✅ COMPLIANT","⚠️ BREACH"))</f>
        <v/>
      </c>
      <c r="M250" s="44">
        <f t="shared" si="3"/>
        <v>1900</v>
      </c>
    </row>
    <row r="251" spans="1:13" ht="18" customHeight="1" x14ac:dyDescent="0.25">
      <c r="A251" s="42"/>
      <c r="B251" s="42"/>
      <c r="C251" s="42"/>
      <c r="D251" s="43"/>
      <c r="E251" s="42"/>
      <c r="F251" s="42"/>
      <c r="G251" s="43"/>
      <c r="H251" s="43"/>
      <c r="I251" s="42"/>
      <c r="J251" s="42"/>
      <c r="K251" s="42"/>
      <c r="L251" s="42" t="str">
        <f>IF(G251="","",IF(D251-G251&gt;=System_Config!$B$9,"✅ COMPLIANT","⚠️ BREACH"))</f>
        <v/>
      </c>
      <c r="M251" s="42">
        <f t="shared" si="3"/>
        <v>1900</v>
      </c>
    </row>
    <row r="252" spans="1:13" ht="18" customHeight="1" x14ac:dyDescent="0.25">
      <c r="A252" s="44"/>
      <c r="B252" s="44"/>
      <c r="C252" s="44"/>
      <c r="D252" s="45"/>
      <c r="E252" s="44"/>
      <c r="F252" s="44"/>
      <c r="G252" s="45"/>
      <c r="H252" s="45"/>
      <c r="I252" s="44"/>
      <c r="J252" s="44"/>
      <c r="K252" s="44"/>
      <c r="L252" s="44" t="str">
        <f>IF(G252="","",IF(D252-G252&gt;=System_Config!$B$9,"✅ COMPLIANT","⚠️ BREACH"))</f>
        <v/>
      </c>
      <c r="M252" s="44">
        <f t="shared" si="3"/>
        <v>1900</v>
      </c>
    </row>
    <row r="253" spans="1:13" ht="18" customHeight="1" x14ac:dyDescent="0.25">
      <c r="A253" s="42"/>
      <c r="B253" s="42"/>
      <c r="C253" s="42"/>
      <c r="D253" s="43"/>
      <c r="E253" s="42"/>
      <c r="F253" s="42"/>
      <c r="G253" s="43"/>
      <c r="H253" s="43"/>
      <c r="I253" s="42"/>
      <c r="J253" s="42"/>
      <c r="K253" s="42"/>
      <c r="L253" s="42" t="str">
        <f>IF(G253="","",IF(D253-G253&gt;=System_Config!$B$9,"✅ COMPLIANT","⚠️ BREACH"))</f>
        <v/>
      </c>
      <c r="M253" s="42">
        <f t="shared" si="3"/>
        <v>1900</v>
      </c>
    </row>
    <row r="254" spans="1:13" ht="18" customHeight="1" x14ac:dyDescent="0.25">
      <c r="A254" s="44"/>
      <c r="B254" s="44"/>
      <c r="C254" s="44"/>
      <c r="D254" s="45"/>
      <c r="E254" s="44"/>
      <c r="F254" s="44"/>
      <c r="G254" s="45"/>
      <c r="H254" s="45"/>
      <c r="I254" s="44"/>
      <c r="J254" s="44"/>
      <c r="K254" s="44"/>
      <c r="L254" s="44" t="str">
        <f>IF(G254="","",IF(D254-G254&gt;=System_Config!$B$9,"✅ COMPLIANT","⚠️ BREACH"))</f>
        <v/>
      </c>
      <c r="M254" s="44">
        <f t="shared" si="3"/>
        <v>1900</v>
      </c>
    </row>
    <row r="255" spans="1:13" ht="18" customHeight="1" x14ac:dyDescent="0.25">
      <c r="A255" s="42"/>
      <c r="B255" s="42"/>
      <c r="C255" s="42"/>
      <c r="D255" s="43"/>
      <c r="E255" s="42"/>
      <c r="F255" s="42"/>
      <c r="G255" s="43"/>
      <c r="H255" s="43"/>
      <c r="I255" s="42"/>
      <c r="J255" s="42"/>
      <c r="K255" s="42"/>
      <c r="L255" s="42" t="str">
        <f>IF(G255="","",IF(D255-G255&gt;=System_Config!$B$9,"✅ COMPLIANT","⚠️ BREACH"))</f>
        <v/>
      </c>
      <c r="M255" s="42">
        <f t="shared" si="3"/>
        <v>1900</v>
      </c>
    </row>
    <row r="256" spans="1:13" ht="18" customHeight="1" x14ac:dyDescent="0.25">
      <c r="A256" s="44"/>
      <c r="B256" s="44"/>
      <c r="C256" s="44"/>
      <c r="D256" s="45"/>
      <c r="E256" s="44"/>
      <c r="F256" s="44"/>
      <c r="G256" s="45"/>
      <c r="H256" s="45"/>
      <c r="I256" s="44"/>
      <c r="J256" s="44"/>
      <c r="K256" s="44"/>
      <c r="L256" s="44" t="str">
        <f>IF(G256="","",IF(D256-G256&gt;=System_Config!$B$9,"✅ COMPLIANT","⚠️ BREACH"))</f>
        <v/>
      </c>
      <c r="M256" s="44">
        <f t="shared" si="3"/>
        <v>1900</v>
      </c>
    </row>
    <row r="257" spans="1:13" ht="18" customHeight="1" x14ac:dyDescent="0.25">
      <c r="A257" s="42"/>
      <c r="B257" s="42"/>
      <c r="C257" s="42"/>
      <c r="D257" s="43"/>
      <c r="E257" s="42"/>
      <c r="F257" s="42"/>
      <c r="G257" s="43"/>
      <c r="H257" s="43"/>
      <c r="I257" s="42"/>
      <c r="J257" s="42"/>
      <c r="K257" s="42"/>
      <c r="L257" s="42" t="str">
        <f>IF(G257="","",IF(D257-G257&gt;=System_Config!$B$9,"✅ COMPLIANT","⚠️ BREACH"))</f>
        <v/>
      </c>
      <c r="M257" s="42">
        <f t="shared" si="3"/>
        <v>1900</v>
      </c>
    </row>
    <row r="258" spans="1:13" ht="18" customHeight="1" x14ac:dyDescent="0.25">
      <c r="A258" s="44"/>
      <c r="B258" s="44"/>
      <c r="C258" s="44"/>
      <c r="D258" s="45"/>
      <c r="E258" s="44"/>
      <c r="F258" s="44"/>
      <c r="G258" s="45"/>
      <c r="H258" s="45"/>
      <c r="I258" s="44"/>
      <c r="J258" s="44"/>
      <c r="K258" s="44"/>
      <c r="L258" s="44" t="str">
        <f>IF(G258="","",IF(D258-G258&gt;=System_Config!$B$9,"✅ COMPLIANT","⚠️ BREACH"))</f>
        <v/>
      </c>
      <c r="M258" s="44">
        <f t="shared" si="3"/>
        <v>1900</v>
      </c>
    </row>
    <row r="259" spans="1:13" ht="18" customHeight="1" x14ac:dyDescent="0.25">
      <c r="A259" s="42"/>
      <c r="B259" s="42"/>
      <c r="C259" s="42"/>
      <c r="D259" s="43"/>
      <c r="E259" s="42"/>
      <c r="F259" s="42"/>
      <c r="G259" s="43"/>
      <c r="H259" s="43"/>
      <c r="I259" s="42"/>
      <c r="J259" s="42"/>
      <c r="K259" s="42"/>
      <c r="L259" s="42" t="str">
        <f>IF(G259="","",IF(D259-G259&gt;=System_Config!$B$9,"✅ COMPLIANT","⚠️ BREACH"))</f>
        <v/>
      </c>
      <c r="M259" s="42">
        <f t="shared" si="3"/>
        <v>1900</v>
      </c>
    </row>
    <row r="260" spans="1:13" ht="18" customHeight="1" x14ac:dyDescent="0.25">
      <c r="A260" s="44"/>
      <c r="B260" s="44"/>
      <c r="C260" s="44"/>
      <c r="D260" s="45"/>
      <c r="E260" s="44"/>
      <c r="F260" s="44"/>
      <c r="G260" s="45"/>
      <c r="H260" s="45"/>
      <c r="I260" s="44"/>
      <c r="J260" s="44"/>
      <c r="K260" s="44"/>
      <c r="L260" s="44" t="str">
        <f>IF(G260="","",IF(D260-G260&gt;=System_Config!$B$9,"✅ COMPLIANT","⚠️ BREACH"))</f>
        <v/>
      </c>
      <c r="M260" s="44">
        <f t="shared" ref="M260:M323" si="4">IFERROR(YEAR(E260),"")</f>
        <v>1900</v>
      </c>
    </row>
    <row r="261" spans="1:13" ht="18" customHeight="1" x14ac:dyDescent="0.25">
      <c r="A261" s="42"/>
      <c r="B261" s="42"/>
      <c r="C261" s="42"/>
      <c r="D261" s="43"/>
      <c r="E261" s="42"/>
      <c r="F261" s="42"/>
      <c r="G261" s="43"/>
      <c r="H261" s="43"/>
      <c r="I261" s="42"/>
      <c r="J261" s="42"/>
      <c r="K261" s="42"/>
      <c r="L261" s="42" t="str">
        <f>IF(G261="","",IF(D261-G261&gt;=System_Config!$B$9,"✅ COMPLIANT","⚠️ BREACH"))</f>
        <v/>
      </c>
      <c r="M261" s="42">
        <f t="shared" si="4"/>
        <v>1900</v>
      </c>
    </row>
    <row r="262" spans="1:13" ht="18" customHeight="1" x14ac:dyDescent="0.25">
      <c r="A262" s="44"/>
      <c r="B262" s="44"/>
      <c r="C262" s="44"/>
      <c r="D262" s="45"/>
      <c r="E262" s="44"/>
      <c r="F262" s="44"/>
      <c r="G262" s="45"/>
      <c r="H262" s="45"/>
      <c r="I262" s="44"/>
      <c r="J262" s="44"/>
      <c r="K262" s="44"/>
      <c r="L262" s="44" t="str">
        <f>IF(G262="","",IF(D262-G262&gt;=System_Config!$B$9,"✅ COMPLIANT","⚠️ BREACH"))</f>
        <v/>
      </c>
      <c r="M262" s="44">
        <f t="shared" si="4"/>
        <v>1900</v>
      </c>
    </row>
    <row r="263" spans="1:13" ht="18" customHeight="1" x14ac:dyDescent="0.25">
      <c r="A263" s="42"/>
      <c r="B263" s="42"/>
      <c r="C263" s="42"/>
      <c r="D263" s="43"/>
      <c r="E263" s="42"/>
      <c r="F263" s="42"/>
      <c r="G263" s="43"/>
      <c r="H263" s="43"/>
      <c r="I263" s="42"/>
      <c r="J263" s="42"/>
      <c r="K263" s="42"/>
      <c r="L263" s="42" t="str">
        <f>IF(G263="","",IF(D263-G263&gt;=System_Config!$B$9,"✅ COMPLIANT","⚠️ BREACH"))</f>
        <v/>
      </c>
      <c r="M263" s="42">
        <f t="shared" si="4"/>
        <v>1900</v>
      </c>
    </row>
    <row r="264" spans="1:13" ht="18" customHeight="1" x14ac:dyDescent="0.25">
      <c r="A264" s="44"/>
      <c r="B264" s="44"/>
      <c r="C264" s="44"/>
      <c r="D264" s="45"/>
      <c r="E264" s="44"/>
      <c r="F264" s="44"/>
      <c r="G264" s="45"/>
      <c r="H264" s="45"/>
      <c r="I264" s="44"/>
      <c r="J264" s="44"/>
      <c r="K264" s="44"/>
      <c r="L264" s="44" t="str">
        <f>IF(G264="","",IF(D264-G264&gt;=System_Config!$B$9,"✅ COMPLIANT","⚠️ BREACH"))</f>
        <v/>
      </c>
      <c r="M264" s="44">
        <f t="shared" si="4"/>
        <v>1900</v>
      </c>
    </row>
    <row r="265" spans="1:13" ht="18" customHeight="1" x14ac:dyDescent="0.25">
      <c r="A265" s="42"/>
      <c r="B265" s="42"/>
      <c r="C265" s="42"/>
      <c r="D265" s="43"/>
      <c r="E265" s="42"/>
      <c r="F265" s="42"/>
      <c r="G265" s="43"/>
      <c r="H265" s="43"/>
      <c r="I265" s="42"/>
      <c r="J265" s="42"/>
      <c r="K265" s="42"/>
      <c r="L265" s="42" t="str">
        <f>IF(G265="","",IF(D265-G265&gt;=System_Config!$B$9,"✅ COMPLIANT","⚠️ BREACH"))</f>
        <v/>
      </c>
      <c r="M265" s="42">
        <f t="shared" si="4"/>
        <v>1900</v>
      </c>
    </row>
    <row r="266" spans="1:13" ht="18" customHeight="1" x14ac:dyDescent="0.25">
      <c r="A266" s="44"/>
      <c r="B266" s="44"/>
      <c r="C266" s="44"/>
      <c r="D266" s="45"/>
      <c r="E266" s="44"/>
      <c r="F266" s="44"/>
      <c r="G266" s="45"/>
      <c r="H266" s="45"/>
      <c r="I266" s="44"/>
      <c r="J266" s="44"/>
      <c r="K266" s="44"/>
      <c r="L266" s="44" t="str">
        <f>IF(G266="","",IF(D266-G266&gt;=System_Config!$B$9,"✅ COMPLIANT","⚠️ BREACH"))</f>
        <v/>
      </c>
      <c r="M266" s="44">
        <f t="shared" si="4"/>
        <v>1900</v>
      </c>
    </row>
    <row r="267" spans="1:13" ht="18" customHeight="1" x14ac:dyDescent="0.25">
      <c r="A267" s="42"/>
      <c r="B267" s="42"/>
      <c r="C267" s="42"/>
      <c r="D267" s="43"/>
      <c r="E267" s="42"/>
      <c r="F267" s="42"/>
      <c r="G267" s="43"/>
      <c r="H267" s="43"/>
      <c r="I267" s="42"/>
      <c r="J267" s="42"/>
      <c r="K267" s="42"/>
      <c r="L267" s="42" t="str">
        <f>IF(G267="","",IF(D267-G267&gt;=System_Config!$B$9,"✅ COMPLIANT","⚠️ BREACH"))</f>
        <v/>
      </c>
      <c r="M267" s="42">
        <f t="shared" si="4"/>
        <v>1900</v>
      </c>
    </row>
    <row r="268" spans="1:13" ht="18" customHeight="1" x14ac:dyDescent="0.25">
      <c r="A268" s="44"/>
      <c r="B268" s="44"/>
      <c r="C268" s="44"/>
      <c r="D268" s="45"/>
      <c r="E268" s="44"/>
      <c r="F268" s="44"/>
      <c r="G268" s="45"/>
      <c r="H268" s="45"/>
      <c r="I268" s="44"/>
      <c r="J268" s="44"/>
      <c r="K268" s="44"/>
      <c r="L268" s="44" t="str">
        <f>IF(G268="","",IF(D268-G268&gt;=System_Config!$B$9,"✅ COMPLIANT","⚠️ BREACH"))</f>
        <v/>
      </c>
      <c r="M268" s="44">
        <f t="shared" si="4"/>
        <v>1900</v>
      </c>
    </row>
    <row r="269" spans="1:13" ht="18" customHeight="1" x14ac:dyDescent="0.25">
      <c r="A269" s="42"/>
      <c r="B269" s="42"/>
      <c r="C269" s="42"/>
      <c r="D269" s="43"/>
      <c r="E269" s="42"/>
      <c r="F269" s="42"/>
      <c r="G269" s="43"/>
      <c r="H269" s="43"/>
      <c r="I269" s="42"/>
      <c r="J269" s="42"/>
      <c r="K269" s="42"/>
      <c r="L269" s="42" t="str">
        <f>IF(G269="","",IF(D269-G269&gt;=System_Config!$B$9,"✅ COMPLIANT","⚠️ BREACH"))</f>
        <v/>
      </c>
      <c r="M269" s="42">
        <f t="shared" si="4"/>
        <v>1900</v>
      </c>
    </row>
    <row r="270" spans="1:13" ht="18" customHeight="1" x14ac:dyDescent="0.25">
      <c r="A270" s="44"/>
      <c r="B270" s="44"/>
      <c r="C270" s="44"/>
      <c r="D270" s="45"/>
      <c r="E270" s="44"/>
      <c r="F270" s="44"/>
      <c r="G270" s="45"/>
      <c r="H270" s="45"/>
      <c r="I270" s="44"/>
      <c r="J270" s="44"/>
      <c r="K270" s="44"/>
      <c r="L270" s="44" t="str">
        <f>IF(G270="","",IF(D270-G270&gt;=System_Config!$B$9,"✅ COMPLIANT","⚠️ BREACH"))</f>
        <v/>
      </c>
      <c r="M270" s="44">
        <f t="shared" si="4"/>
        <v>1900</v>
      </c>
    </row>
    <row r="271" spans="1:13" ht="18" customHeight="1" x14ac:dyDescent="0.25">
      <c r="A271" s="42"/>
      <c r="B271" s="42"/>
      <c r="C271" s="42"/>
      <c r="D271" s="43"/>
      <c r="E271" s="42"/>
      <c r="F271" s="42"/>
      <c r="G271" s="43"/>
      <c r="H271" s="43"/>
      <c r="I271" s="42"/>
      <c r="J271" s="42"/>
      <c r="K271" s="42"/>
      <c r="L271" s="42" t="str">
        <f>IF(G271="","",IF(D271-G271&gt;=System_Config!$B$9,"✅ COMPLIANT","⚠️ BREACH"))</f>
        <v/>
      </c>
      <c r="M271" s="42">
        <f t="shared" si="4"/>
        <v>1900</v>
      </c>
    </row>
    <row r="272" spans="1:13" ht="18" customHeight="1" x14ac:dyDescent="0.25">
      <c r="A272" s="44"/>
      <c r="B272" s="44"/>
      <c r="C272" s="44"/>
      <c r="D272" s="45"/>
      <c r="E272" s="44"/>
      <c r="F272" s="44"/>
      <c r="G272" s="45"/>
      <c r="H272" s="45"/>
      <c r="I272" s="44"/>
      <c r="J272" s="44"/>
      <c r="K272" s="44"/>
      <c r="L272" s="44" t="str">
        <f>IF(G272="","",IF(D272-G272&gt;=System_Config!$B$9,"✅ COMPLIANT","⚠️ BREACH"))</f>
        <v/>
      </c>
      <c r="M272" s="44">
        <f t="shared" si="4"/>
        <v>1900</v>
      </c>
    </row>
    <row r="273" spans="1:13" ht="18" customHeight="1" x14ac:dyDescent="0.25">
      <c r="A273" s="42"/>
      <c r="B273" s="42"/>
      <c r="C273" s="42"/>
      <c r="D273" s="43"/>
      <c r="E273" s="42"/>
      <c r="F273" s="42"/>
      <c r="G273" s="43"/>
      <c r="H273" s="43"/>
      <c r="I273" s="42"/>
      <c r="J273" s="42"/>
      <c r="K273" s="42"/>
      <c r="L273" s="42" t="str">
        <f>IF(G273="","",IF(D273-G273&gt;=System_Config!$B$9,"✅ COMPLIANT","⚠️ BREACH"))</f>
        <v/>
      </c>
      <c r="M273" s="42">
        <f t="shared" si="4"/>
        <v>1900</v>
      </c>
    </row>
    <row r="274" spans="1:13" ht="18" customHeight="1" x14ac:dyDescent="0.25">
      <c r="A274" s="44"/>
      <c r="B274" s="44"/>
      <c r="C274" s="44"/>
      <c r="D274" s="45"/>
      <c r="E274" s="44"/>
      <c r="F274" s="44"/>
      <c r="G274" s="45"/>
      <c r="H274" s="45"/>
      <c r="I274" s="44"/>
      <c r="J274" s="44"/>
      <c r="K274" s="44"/>
      <c r="L274" s="44" t="str">
        <f>IF(G274="","",IF(D274-G274&gt;=System_Config!$B$9,"✅ COMPLIANT","⚠️ BREACH"))</f>
        <v/>
      </c>
      <c r="M274" s="44">
        <f t="shared" si="4"/>
        <v>1900</v>
      </c>
    </row>
    <row r="275" spans="1:13" ht="18" customHeight="1" x14ac:dyDescent="0.25">
      <c r="A275" s="42"/>
      <c r="B275" s="42"/>
      <c r="C275" s="42"/>
      <c r="D275" s="43"/>
      <c r="E275" s="42"/>
      <c r="F275" s="42"/>
      <c r="G275" s="43"/>
      <c r="H275" s="43"/>
      <c r="I275" s="42"/>
      <c r="J275" s="42"/>
      <c r="K275" s="42"/>
      <c r="L275" s="42" t="str">
        <f>IF(G275="","",IF(D275-G275&gt;=System_Config!$B$9,"✅ COMPLIANT","⚠️ BREACH"))</f>
        <v/>
      </c>
      <c r="M275" s="42">
        <f t="shared" si="4"/>
        <v>1900</v>
      </c>
    </row>
    <row r="276" spans="1:13" ht="18" customHeight="1" x14ac:dyDescent="0.25">
      <c r="A276" s="44"/>
      <c r="B276" s="44"/>
      <c r="C276" s="44"/>
      <c r="D276" s="45"/>
      <c r="E276" s="44"/>
      <c r="F276" s="44"/>
      <c r="G276" s="45"/>
      <c r="H276" s="45"/>
      <c r="I276" s="44"/>
      <c r="J276" s="44"/>
      <c r="K276" s="44"/>
      <c r="L276" s="44" t="str">
        <f>IF(G276="","",IF(D276-G276&gt;=System_Config!$B$9,"✅ COMPLIANT","⚠️ BREACH"))</f>
        <v/>
      </c>
      <c r="M276" s="44">
        <f t="shared" si="4"/>
        <v>1900</v>
      </c>
    </row>
    <row r="277" spans="1:13" ht="18" customHeight="1" x14ac:dyDescent="0.25">
      <c r="A277" s="42"/>
      <c r="B277" s="42"/>
      <c r="C277" s="42"/>
      <c r="D277" s="43"/>
      <c r="E277" s="42"/>
      <c r="F277" s="42"/>
      <c r="G277" s="43"/>
      <c r="H277" s="43"/>
      <c r="I277" s="42"/>
      <c r="J277" s="42"/>
      <c r="K277" s="42"/>
      <c r="L277" s="42" t="str">
        <f>IF(G277="","",IF(D277-G277&gt;=System_Config!$B$9,"✅ COMPLIANT","⚠️ BREACH"))</f>
        <v/>
      </c>
      <c r="M277" s="42">
        <f t="shared" si="4"/>
        <v>1900</v>
      </c>
    </row>
    <row r="278" spans="1:13" ht="18" customHeight="1" x14ac:dyDescent="0.25">
      <c r="A278" s="44"/>
      <c r="B278" s="44"/>
      <c r="C278" s="44"/>
      <c r="D278" s="45"/>
      <c r="E278" s="44"/>
      <c r="F278" s="44"/>
      <c r="G278" s="45"/>
      <c r="H278" s="45"/>
      <c r="I278" s="44"/>
      <c r="J278" s="44"/>
      <c r="K278" s="44"/>
      <c r="L278" s="44" t="str">
        <f>IF(G278="","",IF(D278-G278&gt;=System_Config!$B$9,"✅ COMPLIANT","⚠️ BREACH"))</f>
        <v/>
      </c>
      <c r="M278" s="44">
        <f t="shared" si="4"/>
        <v>1900</v>
      </c>
    </row>
    <row r="279" spans="1:13" ht="18" customHeight="1" x14ac:dyDescent="0.25">
      <c r="A279" s="42"/>
      <c r="B279" s="42"/>
      <c r="C279" s="42"/>
      <c r="D279" s="43"/>
      <c r="E279" s="42"/>
      <c r="F279" s="42"/>
      <c r="G279" s="43"/>
      <c r="H279" s="43"/>
      <c r="I279" s="42"/>
      <c r="J279" s="42"/>
      <c r="K279" s="42"/>
      <c r="L279" s="42" t="str">
        <f>IF(G279="","",IF(D279-G279&gt;=System_Config!$B$9,"✅ COMPLIANT","⚠️ BREACH"))</f>
        <v/>
      </c>
      <c r="M279" s="42">
        <f t="shared" si="4"/>
        <v>1900</v>
      </c>
    </row>
    <row r="280" spans="1:13" ht="18" customHeight="1" x14ac:dyDescent="0.25">
      <c r="A280" s="44"/>
      <c r="B280" s="44"/>
      <c r="C280" s="44"/>
      <c r="D280" s="45"/>
      <c r="E280" s="44"/>
      <c r="F280" s="44"/>
      <c r="G280" s="45"/>
      <c r="H280" s="45"/>
      <c r="I280" s="44"/>
      <c r="J280" s="44"/>
      <c r="K280" s="44"/>
      <c r="L280" s="44" t="str">
        <f>IF(G280="","",IF(D280-G280&gt;=System_Config!$B$9,"✅ COMPLIANT","⚠️ BREACH"))</f>
        <v/>
      </c>
      <c r="M280" s="44">
        <f t="shared" si="4"/>
        <v>1900</v>
      </c>
    </row>
    <row r="281" spans="1:13" ht="18" customHeight="1" x14ac:dyDescent="0.25">
      <c r="A281" s="42"/>
      <c r="B281" s="42"/>
      <c r="C281" s="42"/>
      <c r="D281" s="43"/>
      <c r="E281" s="42"/>
      <c r="F281" s="42"/>
      <c r="G281" s="43"/>
      <c r="H281" s="43"/>
      <c r="I281" s="42"/>
      <c r="J281" s="42"/>
      <c r="K281" s="42"/>
      <c r="L281" s="42" t="str">
        <f>IF(G281="","",IF(D281-G281&gt;=System_Config!$B$9,"✅ COMPLIANT","⚠️ BREACH"))</f>
        <v/>
      </c>
      <c r="M281" s="42">
        <f t="shared" si="4"/>
        <v>1900</v>
      </c>
    </row>
    <row r="282" spans="1:13" ht="18" customHeight="1" x14ac:dyDescent="0.25">
      <c r="A282" s="44"/>
      <c r="B282" s="44"/>
      <c r="C282" s="44"/>
      <c r="D282" s="45"/>
      <c r="E282" s="44"/>
      <c r="F282" s="44"/>
      <c r="G282" s="45"/>
      <c r="H282" s="45"/>
      <c r="I282" s="44"/>
      <c r="J282" s="44"/>
      <c r="K282" s="44"/>
      <c r="L282" s="44" t="str">
        <f>IF(G282="","",IF(D282-G282&gt;=System_Config!$B$9,"✅ COMPLIANT","⚠️ BREACH"))</f>
        <v/>
      </c>
      <c r="M282" s="44">
        <f t="shared" si="4"/>
        <v>1900</v>
      </c>
    </row>
    <row r="283" spans="1:13" ht="18" customHeight="1" x14ac:dyDescent="0.25">
      <c r="A283" s="42"/>
      <c r="B283" s="42"/>
      <c r="C283" s="42"/>
      <c r="D283" s="43"/>
      <c r="E283" s="42"/>
      <c r="F283" s="42"/>
      <c r="G283" s="43"/>
      <c r="H283" s="43"/>
      <c r="I283" s="42"/>
      <c r="J283" s="42"/>
      <c r="K283" s="42"/>
      <c r="L283" s="42" t="str">
        <f>IF(G283="","",IF(D283-G283&gt;=System_Config!$B$9,"✅ COMPLIANT","⚠️ BREACH"))</f>
        <v/>
      </c>
      <c r="M283" s="42">
        <f t="shared" si="4"/>
        <v>1900</v>
      </c>
    </row>
    <row r="284" spans="1:13" ht="18" customHeight="1" x14ac:dyDescent="0.25">
      <c r="A284" s="44"/>
      <c r="B284" s="44"/>
      <c r="C284" s="44"/>
      <c r="D284" s="45"/>
      <c r="E284" s="44"/>
      <c r="F284" s="44"/>
      <c r="G284" s="45"/>
      <c r="H284" s="45"/>
      <c r="I284" s="44"/>
      <c r="J284" s="44"/>
      <c r="K284" s="44"/>
      <c r="L284" s="44" t="str">
        <f>IF(G284="","",IF(D284-G284&gt;=System_Config!$B$9,"✅ COMPLIANT","⚠️ BREACH"))</f>
        <v/>
      </c>
      <c r="M284" s="44">
        <f t="shared" si="4"/>
        <v>1900</v>
      </c>
    </row>
    <row r="285" spans="1:13" ht="18" customHeight="1" x14ac:dyDescent="0.25">
      <c r="A285" s="42"/>
      <c r="B285" s="42"/>
      <c r="C285" s="42"/>
      <c r="D285" s="43"/>
      <c r="E285" s="42"/>
      <c r="F285" s="42"/>
      <c r="G285" s="43"/>
      <c r="H285" s="43"/>
      <c r="I285" s="42"/>
      <c r="J285" s="42"/>
      <c r="K285" s="42"/>
      <c r="L285" s="42" t="str">
        <f>IF(G285="","",IF(D285-G285&gt;=System_Config!$B$9,"✅ COMPLIANT","⚠️ BREACH"))</f>
        <v/>
      </c>
      <c r="M285" s="42">
        <f t="shared" si="4"/>
        <v>1900</v>
      </c>
    </row>
    <row r="286" spans="1:13" ht="18" customHeight="1" x14ac:dyDescent="0.25">
      <c r="A286" s="44"/>
      <c r="B286" s="44"/>
      <c r="C286" s="44"/>
      <c r="D286" s="45"/>
      <c r="E286" s="44"/>
      <c r="F286" s="44"/>
      <c r="G286" s="45"/>
      <c r="H286" s="45"/>
      <c r="I286" s="44"/>
      <c r="J286" s="44"/>
      <c r="K286" s="44"/>
      <c r="L286" s="44" t="str">
        <f>IF(G286="","",IF(D286-G286&gt;=System_Config!$B$9,"✅ COMPLIANT","⚠️ BREACH"))</f>
        <v/>
      </c>
      <c r="M286" s="44">
        <f t="shared" si="4"/>
        <v>1900</v>
      </c>
    </row>
    <row r="287" spans="1:13" ht="18" customHeight="1" x14ac:dyDescent="0.25">
      <c r="A287" s="42"/>
      <c r="B287" s="42"/>
      <c r="C287" s="42"/>
      <c r="D287" s="43"/>
      <c r="E287" s="42"/>
      <c r="F287" s="42"/>
      <c r="G287" s="43"/>
      <c r="H287" s="43"/>
      <c r="I287" s="42"/>
      <c r="J287" s="42"/>
      <c r="K287" s="42"/>
      <c r="L287" s="42" t="str">
        <f>IF(G287="","",IF(D287-G287&gt;=System_Config!$B$9,"✅ COMPLIANT","⚠️ BREACH"))</f>
        <v/>
      </c>
      <c r="M287" s="42">
        <f t="shared" si="4"/>
        <v>1900</v>
      </c>
    </row>
    <row r="288" spans="1:13" ht="18" customHeight="1" x14ac:dyDescent="0.25">
      <c r="A288" s="44"/>
      <c r="B288" s="44"/>
      <c r="C288" s="44"/>
      <c r="D288" s="45"/>
      <c r="E288" s="44"/>
      <c r="F288" s="44"/>
      <c r="G288" s="45"/>
      <c r="H288" s="45"/>
      <c r="I288" s="44"/>
      <c r="J288" s="44"/>
      <c r="K288" s="44"/>
      <c r="L288" s="44" t="str">
        <f>IF(G288="","",IF(D288-G288&gt;=System_Config!$B$9,"✅ COMPLIANT","⚠️ BREACH"))</f>
        <v/>
      </c>
      <c r="M288" s="44">
        <f t="shared" si="4"/>
        <v>1900</v>
      </c>
    </row>
    <row r="289" spans="1:13" ht="18" customHeight="1" x14ac:dyDescent="0.25">
      <c r="A289" s="42"/>
      <c r="B289" s="42"/>
      <c r="C289" s="42"/>
      <c r="D289" s="43"/>
      <c r="E289" s="42"/>
      <c r="F289" s="42"/>
      <c r="G289" s="43"/>
      <c r="H289" s="43"/>
      <c r="I289" s="42"/>
      <c r="J289" s="42"/>
      <c r="K289" s="42"/>
      <c r="L289" s="42" t="str">
        <f>IF(G289="","",IF(D289-G289&gt;=System_Config!$B$9,"✅ COMPLIANT","⚠️ BREACH"))</f>
        <v/>
      </c>
      <c r="M289" s="42">
        <f t="shared" si="4"/>
        <v>1900</v>
      </c>
    </row>
    <row r="290" spans="1:13" ht="18" customHeight="1" x14ac:dyDescent="0.25">
      <c r="A290" s="44"/>
      <c r="B290" s="44"/>
      <c r="C290" s="44"/>
      <c r="D290" s="45"/>
      <c r="E290" s="44"/>
      <c r="F290" s="44"/>
      <c r="G290" s="45"/>
      <c r="H290" s="45"/>
      <c r="I290" s="44"/>
      <c r="J290" s="44"/>
      <c r="K290" s="44"/>
      <c r="L290" s="44" t="str">
        <f>IF(G290="","",IF(D290-G290&gt;=System_Config!$B$9,"✅ COMPLIANT","⚠️ BREACH"))</f>
        <v/>
      </c>
      <c r="M290" s="44">
        <f t="shared" si="4"/>
        <v>1900</v>
      </c>
    </row>
    <row r="291" spans="1:13" ht="18" customHeight="1" x14ac:dyDescent="0.25">
      <c r="A291" s="42"/>
      <c r="B291" s="42"/>
      <c r="C291" s="42"/>
      <c r="D291" s="43"/>
      <c r="E291" s="42"/>
      <c r="F291" s="42"/>
      <c r="G291" s="43"/>
      <c r="H291" s="43"/>
      <c r="I291" s="42"/>
      <c r="J291" s="42"/>
      <c r="K291" s="42"/>
      <c r="L291" s="42" t="str">
        <f>IF(G291="","",IF(D291-G291&gt;=System_Config!$B$9,"✅ COMPLIANT","⚠️ BREACH"))</f>
        <v/>
      </c>
      <c r="M291" s="42">
        <f t="shared" si="4"/>
        <v>1900</v>
      </c>
    </row>
    <row r="292" spans="1:13" ht="18" customHeight="1" x14ac:dyDescent="0.25">
      <c r="A292" s="44"/>
      <c r="B292" s="44"/>
      <c r="C292" s="44"/>
      <c r="D292" s="45"/>
      <c r="E292" s="44"/>
      <c r="F292" s="44"/>
      <c r="G292" s="45"/>
      <c r="H292" s="45"/>
      <c r="I292" s="44"/>
      <c r="J292" s="44"/>
      <c r="K292" s="44"/>
      <c r="L292" s="44" t="str">
        <f>IF(G292="","",IF(D292-G292&gt;=System_Config!$B$9,"✅ COMPLIANT","⚠️ BREACH"))</f>
        <v/>
      </c>
      <c r="M292" s="44">
        <f t="shared" si="4"/>
        <v>1900</v>
      </c>
    </row>
    <row r="293" spans="1:13" ht="18" customHeight="1" x14ac:dyDescent="0.25">
      <c r="A293" s="42"/>
      <c r="B293" s="42"/>
      <c r="C293" s="42"/>
      <c r="D293" s="43"/>
      <c r="E293" s="42"/>
      <c r="F293" s="42"/>
      <c r="G293" s="43"/>
      <c r="H293" s="43"/>
      <c r="I293" s="42"/>
      <c r="J293" s="42"/>
      <c r="K293" s="42"/>
      <c r="L293" s="42" t="str">
        <f>IF(G293="","",IF(D293-G293&gt;=System_Config!$B$9,"✅ COMPLIANT","⚠️ BREACH"))</f>
        <v/>
      </c>
      <c r="M293" s="42">
        <f t="shared" si="4"/>
        <v>1900</v>
      </c>
    </row>
    <row r="294" spans="1:13" ht="18" customHeight="1" x14ac:dyDescent="0.25">
      <c r="A294" s="44"/>
      <c r="B294" s="44"/>
      <c r="C294" s="44"/>
      <c r="D294" s="45"/>
      <c r="E294" s="44"/>
      <c r="F294" s="44"/>
      <c r="G294" s="45"/>
      <c r="H294" s="45"/>
      <c r="I294" s="44"/>
      <c r="J294" s="44"/>
      <c r="K294" s="44"/>
      <c r="L294" s="44" t="str">
        <f>IF(G294="","",IF(D294-G294&gt;=System_Config!$B$9,"✅ COMPLIANT","⚠️ BREACH"))</f>
        <v/>
      </c>
      <c r="M294" s="44">
        <f t="shared" si="4"/>
        <v>1900</v>
      </c>
    </row>
    <row r="295" spans="1:13" ht="18" customHeight="1" x14ac:dyDescent="0.25">
      <c r="A295" s="42"/>
      <c r="B295" s="42"/>
      <c r="C295" s="42"/>
      <c r="D295" s="43"/>
      <c r="E295" s="42"/>
      <c r="F295" s="42"/>
      <c r="G295" s="43"/>
      <c r="H295" s="43"/>
      <c r="I295" s="42"/>
      <c r="J295" s="42"/>
      <c r="K295" s="42"/>
      <c r="L295" s="42" t="str">
        <f>IF(G295="","",IF(D295-G295&gt;=System_Config!$B$9,"✅ COMPLIANT","⚠️ BREACH"))</f>
        <v/>
      </c>
      <c r="M295" s="42">
        <f t="shared" si="4"/>
        <v>1900</v>
      </c>
    </row>
    <row r="296" spans="1:13" ht="18" customHeight="1" x14ac:dyDescent="0.25">
      <c r="A296" s="44"/>
      <c r="B296" s="44"/>
      <c r="C296" s="44"/>
      <c r="D296" s="45"/>
      <c r="E296" s="44"/>
      <c r="F296" s="44"/>
      <c r="G296" s="45"/>
      <c r="H296" s="45"/>
      <c r="I296" s="44"/>
      <c r="J296" s="44"/>
      <c r="K296" s="44"/>
      <c r="L296" s="44" t="str">
        <f>IF(G296="","",IF(D296-G296&gt;=System_Config!$B$9,"✅ COMPLIANT","⚠️ BREACH"))</f>
        <v/>
      </c>
      <c r="M296" s="44">
        <f t="shared" si="4"/>
        <v>1900</v>
      </c>
    </row>
    <row r="297" spans="1:13" ht="18" customHeight="1" x14ac:dyDescent="0.25">
      <c r="A297" s="42"/>
      <c r="B297" s="42"/>
      <c r="C297" s="42"/>
      <c r="D297" s="43"/>
      <c r="E297" s="42"/>
      <c r="F297" s="42"/>
      <c r="G297" s="43"/>
      <c r="H297" s="43"/>
      <c r="I297" s="42"/>
      <c r="J297" s="42"/>
      <c r="K297" s="42"/>
      <c r="L297" s="42" t="str">
        <f>IF(G297="","",IF(D297-G297&gt;=System_Config!$B$9,"✅ COMPLIANT","⚠️ BREACH"))</f>
        <v/>
      </c>
      <c r="M297" s="42">
        <f t="shared" si="4"/>
        <v>1900</v>
      </c>
    </row>
    <row r="298" spans="1:13" ht="18" customHeight="1" x14ac:dyDescent="0.25">
      <c r="A298" s="44"/>
      <c r="B298" s="44"/>
      <c r="C298" s="44"/>
      <c r="D298" s="45"/>
      <c r="E298" s="44"/>
      <c r="F298" s="44"/>
      <c r="G298" s="45"/>
      <c r="H298" s="45"/>
      <c r="I298" s="44"/>
      <c r="J298" s="44"/>
      <c r="K298" s="44"/>
      <c r="L298" s="44" t="str">
        <f>IF(G298="","",IF(D298-G298&gt;=System_Config!$B$9,"✅ COMPLIANT","⚠️ BREACH"))</f>
        <v/>
      </c>
      <c r="M298" s="44">
        <f t="shared" si="4"/>
        <v>1900</v>
      </c>
    </row>
    <row r="299" spans="1:13" ht="18" customHeight="1" x14ac:dyDescent="0.25">
      <c r="A299" s="42"/>
      <c r="B299" s="42"/>
      <c r="C299" s="42"/>
      <c r="D299" s="43"/>
      <c r="E299" s="42"/>
      <c r="F299" s="42"/>
      <c r="G299" s="43"/>
      <c r="H299" s="43"/>
      <c r="I299" s="42"/>
      <c r="J299" s="42"/>
      <c r="K299" s="42"/>
      <c r="L299" s="42" t="str">
        <f>IF(G299="","",IF(D299-G299&gt;=System_Config!$B$9,"✅ COMPLIANT","⚠️ BREACH"))</f>
        <v/>
      </c>
      <c r="M299" s="42">
        <f t="shared" si="4"/>
        <v>1900</v>
      </c>
    </row>
    <row r="300" spans="1:13" ht="18" customHeight="1" x14ac:dyDescent="0.25">
      <c r="A300" s="44"/>
      <c r="B300" s="44"/>
      <c r="C300" s="44"/>
      <c r="D300" s="45"/>
      <c r="E300" s="44"/>
      <c r="F300" s="44"/>
      <c r="G300" s="45"/>
      <c r="H300" s="45"/>
      <c r="I300" s="44"/>
      <c r="J300" s="44"/>
      <c r="K300" s="44"/>
      <c r="L300" s="44" t="str">
        <f>IF(G300="","",IF(D300-G300&gt;=System_Config!$B$9,"✅ COMPLIANT","⚠️ BREACH"))</f>
        <v/>
      </c>
      <c r="M300" s="44">
        <f t="shared" si="4"/>
        <v>1900</v>
      </c>
    </row>
    <row r="301" spans="1:13" ht="18" customHeight="1" x14ac:dyDescent="0.25">
      <c r="A301" s="42"/>
      <c r="B301" s="42"/>
      <c r="C301" s="42"/>
      <c r="D301" s="43"/>
      <c r="E301" s="42"/>
      <c r="F301" s="42"/>
      <c r="G301" s="43"/>
      <c r="H301" s="43"/>
      <c r="I301" s="42"/>
      <c r="J301" s="42"/>
      <c r="K301" s="42"/>
      <c r="L301" s="42" t="str">
        <f>IF(G301="","",IF(D301-G301&gt;=System_Config!$B$9,"✅ COMPLIANT","⚠️ BREACH"))</f>
        <v/>
      </c>
      <c r="M301" s="42">
        <f t="shared" si="4"/>
        <v>1900</v>
      </c>
    </row>
    <row r="302" spans="1:13" ht="18" customHeight="1" x14ac:dyDescent="0.25">
      <c r="A302" s="44"/>
      <c r="B302" s="44"/>
      <c r="C302" s="44"/>
      <c r="D302" s="45"/>
      <c r="E302" s="44"/>
      <c r="F302" s="44"/>
      <c r="G302" s="45"/>
      <c r="H302" s="45"/>
      <c r="I302" s="44"/>
      <c r="J302" s="44"/>
      <c r="K302" s="44"/>
      <c r="L302" s="44" t="str">
        <f>IF(G302="","",IF(D302-G302&gt;=System_Config!$B$9,"✅ COMPLIANT","⚠️ BREACH"))</f>
        <v/>
      </c>
      <c r="M302" s="44">
        <f t="shared" si="4"/>
        <v>1900</v>
      </c>
    </row>
    <row r="303" spans="1:13" ht="18" customHeight="1" x14ac:dyDescent="0.25">
      <c r="A303" s="42"/>
      <c r="B303" s="42"/>
      <c r="C303" s="42"/>
      <c r="D303" s="43"/>
      <c r="E303" s="42"/>
      <c r="F303" s="42"/>
      <c r="G303" s="43"/>
      <c r="H303" s="43"/>
      <c r="I303" s="42"/>
      <c r="J303" s="42"/>
      <c r="K303" s="42"/>
      <c r="L303" s="42" t="str">
        <f>IF(G303="","",IF(D303-G303&gt;=System_Config!$B$9,"✅ COMPLIANT","⚠️ BREACH"))</f>
        <v/>
      </c>
      <c r="M303" s="42">
        <f t="shared" si="4"/>
        <v>1900</v>
      </c>
    </row>
    <row r="304" spans="1:13" ht="18" customHeight="1" x14ac:dyDescent="0.25">
      <c r="A304" s="44"/>
      <c r="B304" s="44"/>
      <c r="C304" s="44"/>
      <c r="D304" s="45"/>
      <c r="E304" s="44"/>
      <c r="F304" s="44"/>
      <c r="G304" s="45"/>
      <c r="H304" s="45"/>
      <c r="I304" s="44"/>
      <c r="J304" s="44"/>
      <c r="K304" s="44"/>
      <c r="L304" s="44" t="str">
        <f>IF(G304="","",IF(D304-G304&gt;=System_Config!$B$9,"✅ COMPLIANT","⚠️ BREACH"))</f>
        <v/>
      </c>
      <c r="M304" s="44">
        <f t="shared" si="4"/>
        <v>1900</v>
      </c>
    </row>
    <row r="305" spans="1:13" ht="18" customHeight="1" x14ac:dyDescent="0.25">
      <c r="A305" s="42"/>
      <c r="B305" s="42"/>
      <c r="C305" s="42"/>
      <c r="D305" s="43"/>
      <c r="E305" s="42"/>
      <c r="F305" s="42"/>
      <c r="G305" s="43"/>
      <c r="H305" s="43"/>
      <c r="I305" s="42"/>
      <c r="J305" s="42"/>
      <c r="K305" s="42"/>
      <c r="L305" s="42" t="str">
        <f>IF(G305="","",IF(D305-G305&gt;=System_Config!$B$9,"✅ COMPLIANT","⚠️ BREACH"))</f>
        <v/>
      </c>
      <c r="M305" s="42">
        <f t="shared" si="4"/>
        <v>1900</v>
      </c>
    </row>
    <row r="306" spans="1:13" ht="18" customHeight="1" x14ac:dyDescent="0.25">
      <c r="A306" s="44"/>
      <c r="B306" s="44"/>
      <c r="C306" s="44"/>
      <c r="D306" s="45"/>
      <c r="E306" s="44"/>
      <c r="F306" s="44"/>
      <c r="G306" s="45"/>
      <c r="H306" s="45"/>
      <c r="I306" s="44"/>
      <c r="J306" s="44"/>
      <c r="K306" s="44"/>
      <c r="L306" s="44" t="str">
        <f>IF(G306="","",IF(D306-G306&gt;=System_Config!$B$9,"✅ COMPLIANT","⚠️ BREACH"))</f>
        <v/>
      </c>
      <c r="M306" s="44">
        <f t="shared" si="4"/>
        <v>1900</v>
      </c>
    </row>
    <row r="307" spans="1:13" ht="18" customHeight="1" x14ac:dyDescent="0.25">
      <c r="A307" s="42"/>
      <c r="B307" s="42"/>
      <c r="C307" s="42"/>
      <c r="D307" s="43"/>
      <c r="E307" s="42"/>
      <c r="F307" s="42"/>
      <c r="G307" s="43"/>
      <c r="H307" s="43"/>
      <c r="I307" s="42"/>
      <c r="J307" s="42"/>
      <c r="K307" s="42"/>
      <c r="L307" s="42" t="str">
        <f>IF(G307="","",IF(D307-G307&gt;=System_Config!$B$9,"✅ COMPLIANT","⚠️ BREACH"))</f>
        <v/>
      </c>
      <c r="M307" s="42">
        <f t="shared" si="4"/>
        <v>1900</v>
      </c>
    </row>
    <row r="308" spans="1:13" ht="18" customHeight="1" x14ac:dyDescent="0.25">
      <c r="A308" s="44"/>
      <c r="B308" s="44"/>
      <c r="C308" s="44"/>
      <c r="D308" s="45"/>
      <c r="E308" s="44"/>
      <c r="F308" s="44"/>
      <c r="G308" s="45"/>
      <c r="H308" s="45"/>
      <c r="I308" s="44"/>
      <c r="J308" s="44"/>
      <c r="K308" s="44"/>
      <c r="L308" s="44" t="str">
        <f>IF(G308="","",IF(D308-G308&gt;=System_Config!$B$9,"✅ COMPLIANT","⚠️ BREACH"))</f>
        <v/>
      </c>
      <c r="M308" s="44">
        <f t="shared" si="4"/>
        <v>1900</v>
      </c>
    </row>
    <row r="309" spans="1:13" ht="18" customHeight="1" x14ac:dyDescent="0.25">
      <c r="A309" s="42"/>
      <c r="B309" s="42"/>
      <c r="C309" s="42"/>
      <c r="D309" s="43"/>
      <c r="E309" s="42"/>
      <c r="F309" s="42"/>
      <c r="G309" s="43"/>
      <c r="H309" s="43"/>
      <c r="I309" s="42"/>
      <c r="J309" s="42"/>
      <c r="K309" s="42"/>
      <c r="L309" s="42" t="str">
        <f>IF(G309="","",IF(D309-G309&gt;=System_Config!$B$9,"✅ COMPLIANT","⚠️ BREACH"))</f>
        <v/>
      </c>
      <c r="M309" s="42">
        <f t="shared" si="4"/>
        <v>1900</v>
      </c>
    </row>
    <row r="310" spans="1:13" ht="18" customHeight="1" x14ac:dyDescent="0.25">
      <c r="A310" s="44"/>
      <c r="B310" s="44"/>
      <c r="C310" s="44"/>
      <c r="D310" s="45"/>
      <c r="E310" s="44"/>
      <c r="F310" s="44"/>
      <c r="G310" s="45"/>
      <c r="H310" s="45"/>
      <c r="I310" s="44"/>
      <c r="J310" s="44"/>
      <c r="K310" s="44"/>
      <c r="L310" s="44" t="str">
        <f>IF(G310="","",IF(D310-G310&gt;=System_Config!$B$9,"✅ COMPLIANT","⚠️ BREACH"))</f>
        <v/>
      </c>
      <c r="M310" s="44">
        <f t="shared" si="4"/>
        <v>1900</v>
      </c>
    </row>
    <row r="311" spans="1:13" ht="18" customHeight="1" x14ac:dyDescent="0.25">
      <c r="A311" s="42"/>
      <c r="B311" s="42"/>
      <c r="C311" s="42"/>
      <c r="D311" s="43"/>
      <c r="E311" s="42"/>
      <c r="F311" s="42"/>
      <c r="G311" s="43"/>
      <c r="H311" s="43"/>
      <c r="I311" s="42"/>
      <c r="J311" s="42"/>
      <c r="K311" s="42"/>
      <c r="L311" s="42" t="str">
        <f>IF(G311="","",IF(D311-G311&gt;=System_Config!$B$9,"✅ COMPLIANT","⚠️ BREACH"))</f>
        <v/>
      </c>
      <c r="M311" s="42">
        <f t="shared" si="4"/>
        <v>1900</v>
      </c>
    </row>
    <row r="312" spans="1:13" ht="18" customHeight="1" x14ac:dyDescent="0.25">
      <c r="A312" s="44"/>
      <c r="B312" s="44"/>
      <c r="C312" s="44"/>
      <c r="D312" s="45"/>
      <c r="E312" s="44"/>
      <c r="F312" s="44"/>
      <c r="G312" s="45"/>
      <c r="H312" s="45"/>
      <c r="I312" s="44"/>
      <c r="J312" s="44"/>
      <c r="K312" s="44"/>
      <c r="L312" s="44" t="str">
        <f>IF(G312="","",IF(D312-G312&gt;=System_Config!$B$9,"✅ COMPLIANT","⚠️ BREACH"))</f>
        <v/>
      </c>
      <c r="M312" s="44">
        <f t="shared" si="4"/>
        <v>1900</v>
      </c>
    </row>
    <row r="313" spans="1:13" ht="18" customHeight="1" x14ac:dyDescent="0.25">
      <c r="A313" s="42"/>
      <c r="B313" s="42"/>
      <c r="C313" s="42"/>
      <c r="D313" s="43"/>
      <c r="E313" s="42"/>
      <c r="F313" s="42"/>
      <c r="G313" s="43"/>
      <c r="H313" s="43"/>
      <c r="I313" s="42"/>
      <c r="J313" s="42"/>
      <c r="K313" s="42"/>
      <c r="L313" s="42" t="str">
        <f>IF(G313="","",IF(D313-G313&gt;=System_Config!$B$9,"✅ COMPLIANT","⚠️ BREACH"))</f>
        <v/>
      </c>
      <c r="M313" s="42">
        <f t="shared" si="4"/>
        <v>1900</v>
      </c>
    </row>
    <row r="314" spans="1:13" ht="18" customHeight="1" x14ac:dyDescent="0.25">
      <c r="A314" s="44"/>
      <c r="B314" s="44"/>
      <c r="C314" s="44"/>
      <c r="D314" s="45"/>
      <c r="E314" s="44"/>
      <c r="F314" s="44"/>
      <c r="G314" s="45"/>
      <c r="H314" s="45"/>
      <c r="I314" s="44"/>
      <c r="J314" s="44"/>
      <c r="K314" s="44"/>
      <c r="L314" s="44" t="str">
        <f>IF(G314="","",IF(D314-G314&gt;=System_Config!$B$9,"✅ COMPLIANT","⚠️ BREACH"))</f>
        <v/>
      </c>
      <c r="M314" s="44">
        <f t="shared" si="4"/>
        <v>1900</v>
      </c>
    </row>
    <row r="315" spans="1:13" ht="18" customHeight="1" x14ac:dyDescent="0.25">
      <c r="A315" s="42"/>
      <c r="B315" s="42"/>
      <c r="C315" s="42"/>
      <c r="D315" s="43"/>
      <c r="E315" s="42"/>
      <c r="F315" s="42"/>
      <c r="G315" s="43"/>
      <c r="H315" s="43"/>
      <c r="I315" s="42"/>
      <c r="J315" s="42"/>
      <c r="K315" s="42"/>
      <c r="L315" s="42" t="str">
        <f>IF(G315="","",IF(D315-G315&gt;=System_Config!$B$9,"✅ COMPLIANT","⚠️ BREACH"))</f>
        <v/>
      </c>
      <c r="M315" s="42">
        <f t="shared" si="4"/>
        <v>1900</v>
      </c>
    </row>
    <row r="316" spans="1:13" ht="18" customHeight="1" x14ac:dyDescent="0.25">
      <c r="A316" s="44"/>
      <c r="B316" s="44"/>
      <c r="C316" s="44"/>
      <c r="D316" s="45"/>
      <c r="E316" s="44"/>
      <c r="F316" s="44"/>
      <c r="G316" s="45"/>
      <c r="H316" s="45"/>
      <c r="I316" s="44"/>
      <c r="J316" s="44"/>
      <c r="K316" s="44"/>
      <c r="L316" s="44" t="str">
        <f>IF(G316="","",IF(D316-G316&gt;=System_Config!$B$9,"✅ COMPLIANT","⚠️ BREACH"))</f>
        <v/>
      </c>
      <c r="M316" s="44">
        <f t="shared" si="4"/>
        <v>1900</v>
      </c>
    </row>
    <row r="317" spans="1:13" ht="18" customHeight="1" x14ac:dyDescent="0.25">
      <c r="A317" s="42"/>
      <c r="B317" s="42"/>
      <c r="C317" s="42"/>
      <c r="D317" s="43"/>
      <c r="E317" s="42"/>
      <c r="F317" s="42"/>
      <c r="G317" s="43"/>
      <c r="H317" s="43"/>
      <c r="I317" s="42"/>
      <c r="J317" s="42"/>
      <c r="K317" s="42"/>
      <c r="L317" s="42" t="str">
        <f>IF(G317="","",IF(D317-G317&gt;=System_Config!$B$9,"✅ COMPLIANT","⚠️ BREACH"))</f>
        <v/>
      </c>
      <c r="M317" s="42">
        <f t="shared" si="4"/>
        <v>1900</v>
      </c>
    </row>
    <row r="318" spans="1:13" ht="18" customHeight="1" x14ac:dyDescent="0.25">
      <c r="A318" s="44"/>
      <c r="B318" s="44"/>
      <c r="C318" s="44"/>
      <c r="D318" s="45"/>
      <c r="E318" s="44"/>
      <c r="F318" s="44"/>
      <c r="G318" s="45"/>
      <c r="H318" s="45"/>
      <c r="I318" s="44"/>
      <c r="J318" s="44"/>
      <c r="K318" s="44"/>
      <c r="L318" s="44" t="str">
        <f>IF(G318="","",IF(D318-G318&gt;=System_Config!$B$9,"✅ COMPLIANT","⚠️ BREACH"))</f>
        <v/>
      </c>
      <c r="M318" s="44">
        <f t="shared" si="4"/>
        <v>1900</v>
      </c>
    </row>
    <row r="319" spans="1:13" ht="18" customHeight="1" x14ac:dyDescent="0.25">
      <c r="A319" s="42"/>
      <c r="B319" s="42"/>
      <c r="C319" s="42"/>
      <c r="D319" s="43"/>
      <c r="E319" s="42"/>
      <c r="F319" s="42"/>
      <c r="G319" s="43"/>
      <c r="H319" s="43"/>
      <c r="I319" s="42"/>
      <c r="J319" s="42"/>
      <c r="K319" s="42"/>
      <c r="L319" s="42" t="str">
        <f>IF(G319="","",IF(D319-G319&gt;=System_Config!$B$9,"✅ COMPLIANT","⚠️ BREACH"))</f>
        <v/>
      </c>
      <c r="M319" s="42">
        <f t="shared" si="4"/>
        <v>1900</v>
      </c>
    </row>
    <row r="320" spans="1:13" ht="18" customHeight="1" x14ac:dyDescent="0.25">
      <c r="A320" s="44"/>
      <c r="B320" s="44"/>
      <c r="C320" s="44"/>
      <c r="D320" s="45"/>
      <c r="E320" s="44"/>
      <c r="F320" s="44"/>
      <c r="G320" s="45"/>
      <c r="H320" s="45"/>
      <c r="I320" s="44"/>
      <c r="J320" s="44"/>
      <c r="K320" s="44"/>
      <c r="L320" s="44" t="str">
        <f>IF(G320="","",IF(D320-G320&gt;=System_Config!$B$9,"✅ COMPLIANT","⚠️ BREACH"))</f>
        <v/>
      </c>
      <c r="M320" s="44">
        <f t="shared" si="4"/>
        <v>1900</v>
      </c>
    </row>
    <row r="321" spans="1:13" ht="18" customHeight="1" x14ac:dyDescent="0.25">
      <c r="A321" s="42"/>
      <c r="B321" s="42"/>
      <c r="C321" s="42"/>
      <c r="D321" s="43"/>
      <c r="E321" s="42"/>
      <c r="F321" s="42"/>
      <c r="G321" s="43"/>
      <c r="H321" s="43"/>
      <c r="I321" s="42"/>
      <c r="J321" s="42"/>
      <c r="K321" s="42"/>
      <c r="L321" s="42" t="str">
        <f>IF(G321="","",IF(D321-G321&gt;=System_Config!$B$9,"✅ COMPLIANT","⚠️ BREACH"))</f>
        <v/>
      </c>
      <c r="M321" s="42">
        <f t="shared" si="4"/>
        <v>1900</v>
      </c>
    </row>
    <row r="322" spans="1:13" ht="18" customHeight="1" x14ac:dyDescent="0.25">
      <c r="A322" s="44"/>
      <c r="B322" s="44"/>
      <c r="C322" s="44"/>
      <c r="D322" s="45"/>
      <c r="E322" s="44"/>
      <c r="F322" s="44"/>
      <c r="G322" s="45"/>
      <c r="H322" s="45"/>
      <c r="I322" s="44"/>
      <c r="J322" s="44"/>
      <c r="K322" s="44"/>
      <c r="L322" s="44" t="str">
        <f>IF(G322="","",IF(D322-G322&gt;=System_Config!$B$9,"✅ COMPLIANT","⚠️ BREACH"))</f>
        <v/>
      </c>
      <c r="M322" s="44">
        <f t="shared" si="4"/>
        <v>1900</v>
      </c>
    </row>
    <row r="323" spans="1:13" ht="18" customHeight="1" x14ac:dyDescent="0.25">
      <c r="A323" s="42"/>
      <c r="B323" s="42"/>
      <c r="C323" s="42"/>
      <c r="D323" s="43"/>
      <c r="E323" s="42"/>
      <c r="F323" s="42"/>
      <c r="G323" s="43"/>
      <c r="H323" s="43"/>
      <c r="I323" s="42"/>
      <c r="J323" s="42"/>
      <c r="K323" s="42"/>
      <c r="L323" s="42" t="str">
        <f>IF(G323="","",IF(D323-G323&gt;=System_Config!$B$9,"✅ COMPLIANT","⚠️ BREACH"))</f>
        <v/>
      </c>
      <c r="M323" s="42">
        <f t="shared" si="4"/>
        <v>1900</v>
      </c>
    </row>
    <row r="324" spans="1:13" ht="18" customHeight="1" x14ac:dyDescent="0.25">
      <c r="A324" s="44"/>
      <c r="B324" s="44"/>
      <c r="C324" s="44"/>
      <c r="D324" s="45"/>
      <c r="E324" s="44"/>
      <c r="F324" s="44"/>
      <c r="G324" s="45"/>
      <c r="H324" s="45"/>
      <c r="I324" s="44"/>
      <c r="J324" s="44"/>
      <c r="K324" s="44"/>
      <c r="L324" s="44" t="str">
        <f>IF(G324="","",IF(D324-G324&gt;=System_Config!$B$9,"✅ COMPLIANT","⚠️ BREACH"))</f>
        <v/>
      </c>
      <c r="M324" s="44">
        <f t="shared" ref="M324:M387" si="5">IFERROR(YEAR(E324),"")</f>
        <v>1900</v>
      </c>
    </row>
    <row r="325" spans="1:13" ht="18" customHeight="1" x14ac:dyDescent="0.25">
      <c r="A325" s="42"/>
      <c r="B325" s="42"/>
      <c r="C325" s="42"/>
      <c r="D325" s="43"/>
      <c r="E325" s="42"/>
      <c r="F325" s="42"/>
      <c r="G325" s="43"/>
      <c r="H325" s="43"/>
      <c r="I325" s="42"/>
      <c r="J325" s="42"/>
      <c r="K325" s="42"/>
      <c r="L325" s="42" t="str">
        <f>IF(G325="","",IF(D325-G325&gt;=System_Config!$B$9,"✅ COMPLIANT","⚠️ BREACH"))</f>
        <v/>
      </c>
      <c r="M325" s="42">
        <f t="shared" si="5"/>
        <v>1900</v>
      </c>
    </row>
    <row r="326" spans="1:13" ht="18" customHeight="1" x14ac:dyDescent="0.25">
      <c r="A326" s="44"/>
      <c r="B326" s="44"/>
      <c r="C326" s="44"/>
      <c r="D326" s="45"/>
      <c r="E326" s="44"/>
      <c r="F326" s="44"/>
      <c r="G326" s="45"/>
      <c r="H326" s="45"/>
      <c r="I326" s="44"/>
      <c r="J326" s="44"/>
      <c r="K326" s="44"/>
      <c r="L326" s="44" t="str">
        <f>IF(G326="","",IF(D326-G326&gt;=System_Config!$B$9,"✅ COMPLIANT","⚠️ BREACH"))</f>
        <v/>
      </c>
      <c r="M326" s="44">
        <f t="shared" si="5"/>
        <v>1900</v>
      </c>
    </row>
    <row r="327" spans="1:13" ht="18" customHeight="1" x14ac:dyDescent="0.25">
      <c r="A327" s="42"/>
      <c r="B327" s="42"/>
      <c r="C327" s="42"/>
      <c r="D327" s="43"/>
      <c r="E327" s="42"/>
      <c r="F327" s="42"/>
      <c r="G327" s="43"/>
      <c r="H327" s="43"/>
      <c r="I327" s="42"/>
      <c r="J327" s="42"/>
      <c r="K327" s="42"/>
      <c r="L327" s="42" t="str">
        <f>IF(G327="","",IF(D327-G327&gt;=System_Config!$B$9,"✅ COMPLIANT","⚠️ BREACH"))</f>
        <v/>
      </c>
      <c r="M327" s="42">
        <f t="shared" si="5"/>
        <v>1900</v>
      </c>
    </row>
    <row r="328" spans="1:13" ht="18" customHeight="1" x14ac:dyDescent="0.25">
      <c r="A328" s="44"/>
      <c r="B328" s="44"/>
      <c r="C328" s="44"/>
      <c r="D328" s="45"/>
      <c r="E328" s="44"/>
      <c r="F328" s="44"/>
      <c r="G328" s="45"/>
      <c r="H328" s="45"/>
      <c r="I328" s="44"/>
      <c r="J328" s="44"/>
      <c r="K328" s="44"/>
      <c r="L328" s="44" t="str">
        <f>IF(G328="","",IF(D328-G328&gt;=System_Config!$B$9,"✅ COMPLIANT","⚠️ BREACH"))</f>
        <v/>
      </c>
      <c r="M328" s="44">
        <f t="shared" si="5"/>
        <v>1900</v>
      </c>
    </row>
    <row r="329" spans="1:13" ht="18" customHeight="1" x14ac:dyDescent="0.25">
      <c r="A329" s="42"/>
      <c r="B329" s="42"/>
      <c r="C329" s="42"/>
      <c r="D329" s="43"/>
      <c r="E329" s="42"/>
      <c r="F329" s="42"/>
      <c r="G329" s="43"/>
      <c r="H329" s="43"/>
      <c r="I329" s="42"/>
      <c r="J329" s="42"/>
      <c r="K329" s="42"/>
      <c r="L329" s="42" t="str">
        <f>IF(G329="","",IF(D329-G329&gt;=System_Config!$B$9,"✅ COMPLIANT","⚠️ BREACH"))</f>
        <v/>
      </c>
      <c r="M329" s="42">
        <f t="shared" si="5"/>
        <v>1900</v>
      </c>
    </row>
    <row r="330" spans="1:13" ht="18" customHeight="1" x14ac:dyDescent="0.25">
      <c r="A330" s="44"/>
      <c r="B330" s="44"/>
      <c r="C330" s="44"/>
      <c r="D330" s="45"/>
      <c r="E330" s="44"/>
      <c r="F330" s="44"/>
      <c r="G330" s="45"/>
      <c r="H330" s="45"/>
      <c r="I330" s="44"/>
      <c r="J330" s="44"/>
      <c r="K330" s="44"/>
      <c r="L330" s="44" t="str">
        <f>IF(G330="","",IF(D330-G330&gt;=System_Config!$B$9,"✅ COMPLIANT","⚠️ BREACH"))</f>
        <v/>
      </c>
      <c r="M330" s="44">
        <f t="shared" si="5"/>
        <v>1900</v>
      </c>
    </row>
    <row r="331" spans="1:13" ht="18" customHeight="1" x14ac:dyDescent="0.25">
      <c r="A331" s="42"/>
      <c r="B331" s="42"/>
      <c r="C331" s="42"/>
      <c r="D331" s="43"/>
      <c r="E331" s="42"/>
      <c r="F331" s="42"/>
      <c r="G331" s="43"/>
      <c r="H331" s="43"/>
      <c r="I331" s="42"/>
      <c r="J331" s="42"/>
      <c r="K331" s="42"/>
      <c r="L331" s="42" t="str">
        <f>IF(G331="","",IF(D331-G331&gt;=System_Config!$B$9,"✅ COMPLIANT","⚠️ BREACH"))</f>
        <v/>
      </c>
      <c r="M331" s="42">
        <f t="shared" si="5"/>
        <v>1900</v>
      </c>
    </row>
    <row r="332" spans="1:13" ht="18" customHeight="1" x14ac:dyDescent="0.25">
      <c r="A332" s="44"/>
      <c r="B332" s="44"/>
      <c r="C332" s="44"/>
      <c r="D332" s="45"/>
      <c r="E332" s="44"/>
      <c r="F332" s="44"/>
      <c r="G332" s="45"/>
      <c r="H332" s="45"/>
      <c r="I332" s="44"/>
      <c r="J332" s="44"/>
      <c r="K332" s="44"/>
      <c r="L332" s="44" t="str">
        <f>IF(G332="","",IF(D332-G332&gt;=System_Config!$B$9,"✅ COMPLIANT","⚠️ BREACH"))</f>
        <v/>
      </c>
      <c r="M332" s="44">
        <f t="shared" si="5"/>
        <v>1900</v>
      </c>
    </row>
    <row r="333" spans="1:13" ht="18" customHeight="1" x14ac:dyDescent="0.25">
      <c r="A333" s="42"/>
      <c r="B333" s="42"/>
      <c r="C333" s="42"/>
      <c r="D333" s="43"/>
      <c r="E333" s="42"/>
      <c r="F333" s="42"/>
      <c r="G333" s="43"/>
      <c r="H333" s="43"/>
      <c r="I333" s="42"/>
      <c r="J333" s="42"/>
      <c r="K333" s="42"/>
      <c r="L333" s="42" t="str">
        <f>IF(G333="","",IF(D333-G333&gt;=System_Config!$B$9,"✅ COMPLIANT","⚠️ BREACH"))</f>
        <v/>
      </c>
      <c r="M333" s="42">
        <f t="shared" si="5"/>
        <v>1900</v>
      </c>
    </row>
    <row r="334" spans="1:13" ht="18" customHeight="1" x14ac:dyDescent="0.25">
      <c r="A334" s="44"/>
      <c r="B334" s="44"/>
      <c r="C334" s="44"/>
      <c r="D334" s="45"/>
      <c r="E334" s="44"/>
      <c r="F334" s="44"/>
      <c r="G334" s="45"/>
      <c r="H334" s="45"/>
      <c r="I334" s="44"/>
      <c r="J334" s="44"/>
      <c r="K334" s="44"/>
      <c r="L334" s="44" t="str">
        <f>IF(G334="","",IF(D334-G334&gt;=System_Config!$B$9,"✅ COMPLIANT","⚠️ BREACH"))</f>
        <v/>
      </c>
      <c r="M334" s="44">
        <f t="shared" si="5"/>
        <v>1900</v>
      </c>
    </row>
    <row r="335" spans="1:13" ht="18" customHeight="1" x14ac:dyDescent="0.25">
      <c r="A335" s="42"/>
      <c r="B335" s="42"/>
      <c r="C335" s="42"/>
      <c r="D335" s="43"/>
      <c r="E335" s="42"/>
      <c r="F335" s="42"/>
      <c r="G335" s="43"/>
      <c r="H335" s="43"/>
      <c r="I335" s="42"/>
      <c r="J335" s="42"/>
      <c r="K335" s="42"/>
      <c r="L335" s="42" t="str">
        <f>IF(G335="","",IF(D335-G335&gt;=System_Config!$B$9,"✅ COMPLIANT","⚠️ BREACH"))</f>
        <v/>
      </c>
      <c r="M335" s="42">
        <f t="shared" si="5"/>
        <v>1900</v>
      </c>
    </row>
    <row r="336" spans="1:13" ht="18" customHeight="1" x14ac:dyDescent="0.25">
      <c r="A336" s="44"/>
      <c r="B336" s="44"/>
      <c r="C336" s="44"/>
      <c r="D336" s="45"/>
      <c r="E336" s="44"/>
      <c r="F336" s="44"/>
      <c r="G336" s="45"/>
      <c r="H336" s="45"/>
      <c r="I336" s="44"/>
      <c r="J336" s="44"/>
      <c r="K336" s="44"/>
      <c r="L336" s="44" t="str">
        <f>IF(G336="","",IF(D336-G336&gt;=System_Config!$B$9,"✅ COMPLIANT","⚠️ BREACH"))</f>
        <v/>
      </c>
      <c r="M336" s="44">
        <f t="shared" si="5"/>
        <v>1900</v>
      </c>
    </row>
    <row r="337" spans="1:13" ht="18" customHeight="1" x14ac:dyDescent="0.25">
      <c r="A337" s="42"/>
      <c r="B337" s="42"/>
      <c r="C337" s="42"/>
      <c r="D337" s="43"/>
      <c r="E337" s="42"/>
      <c r="F337" s="42"/>
      <c r="G337" s="43"/>
      <c r="H337" s="43"/>
      <c r="I337" s="42"/>
      <c r="J337" s="42"/>
      <c r="K337" s="42"/>
      <c r="L337" s="42" t="str">
        <f>IF(G337="","",IF(D337-G337&gt;=System_Config!$B$9,"✅ COMPLIANT","⚠️ BREACH"))</f>
        <v/>
      </c>
      <c r="M337" s="42">
        <f t="shared" si="5"/>
        <v>1900</v>
      </c>
    </row>
    <row r="338" spans="1:13" ht="18" customHeight="1" x14ac:dyDescent="0.25">
      <c r="A338" s="44"/>
      <c r="B338" s="44"/>
      <c r="C338" s="44"/>
      <c r="D338" s="45"/>
      <c r="E338" s="44"/>
      <c r="F338" s="44"/>
      <c r="G338" s="45"/>
      <c r="H338" s="45"/>
      <c r="I338" s="44"/>
      <c r="J338" s="44"/>
      <c r="K338" s="44"/>
      <c r="L338" s="44" t="str">
        <f>IF(G338="","",IF(D338-G338&gt;=System_Config!$B$9,"✅ COMPLIANT","⚠️ BREACH"))</f>
        <v/>
      </c>
      <c r="M338" s="44">
        <f t="shared" si="5"/>
        <v>1900</v>
      </c>
    </row>
    <row r="339" spans="1:13" ht="18" customHeight="1" x14ac:dyDescent="0.25">
      <c r="A339" s="42"/>
      <c r="B339" s="42"/>
      <c r="C339" s="42"/>
      <c r="D339" s="43"/>
      <c r="E339" s="42"/>
      <c r="F339" s="42"/>
      <c r="G339" s="43"/>
      <c r="H339" s="43"/>
      <c r="I339" s="42"/>
      <c r="J339" s="42"/>
      <c r="K339" s="42"/>
      <c r="L339" s="42" t="str">
        <f>IF(G339="","",IF(D339-G339&gt;=System_Config!$B$9,"✅ COMPLIANT","⚠️ BREACH"))</f>
        <v/>
      </c>
      <c r="M339" s="42">
        <f t="shared" si="5"/>
        <v>1900</v>
      </c>
    </row>
    <row r="340" spans="1:13" ht="18" customHeight="1" x14ac:dyDescent="0.25">
      <c r="A340" s="44"/>
      <c r="B340" s="44"/>
      <c r="C340" s="44"/>
      <c r="D340" s="45"/>
      <c r="E340" s="44"/>
      <c r="F340" s="44"/>
      <c r="G340" s="45"/>
      <c r="H340" s="45"/>
      <c r="I340" s="44"/>
      <c r="J340" s="44"/>
      <c r="K340" s="44"/>
      <c r="L340" s="44" t="str">
        <f>IF(G340="","",IF(D340-G340&gt;=System_Config!$B$9,"✅ COMPLIANT","⚠️ BREACH"))</f>
        <v/>
      </c>
      <c r="M340" s="44">
        <f t="shared" si="5"/>
        <v>1900</v>
      </c>
    </row>
    <row r="341" spans="1:13" ht="18" customHeight="1" x14ac:dyDescent="0.25">
      <c r="A341" s="42"/>
      <c r="B341" s="42"/>
      <c r="C341" s="42"/>
      <c r="D341" s="43"/>
      <c r="E341" s="42"/>
      <c r="F341" s="42"/>
      <c r="G341" s="43"/>
      <c r="H341" s="43"/>
      <c r="I341" s="42"/>
      <c r="J341" s="42"/>
      <c r="K341" s="42"/>
      <c r="L341" s="42" t="str">
        <f>IF(G341="","",IF(D341-G341&gt;=System_Config!$B$9,"✅ COMPLIANT","⚠️ BREACH"))</f>
        <v/>
      </c>
      <c r="M341" s="42">
        <f t="shared" si="5"/>
        <v>1900</v>
      </c>
    </row>
    <row r="342" spans="1:13" ht="18" customHeight="1" x14ac:dyDescent="0.25">
      <c r="A342" s="44"/>
      <c r="B342" s="44"/>
      <c r="C342" s="44"/>
      <c r="D342" s="45"/>
      <c r="E342" s="44"/>
      <c r="F342" s="44"/>
      <c r="G342" s="45"/>
      <c r="H342" s="45"/>
      <c r="I342" s="44"/>
      <c r="J342" s="44"/>
      <c r="K342" s="44"/>
      <c r="L342" s="44" t="str">
        <f>IF(G342="","",IF(D342-G342&gt;=System_Config!$B$9,"✅ COMPLIANT","⚠️ BREACH"))</f>
        <v/>
      </c>
      <c r="M342" s="44">
        <f t="shared" si="5"/>
        <v>1900</v>
      </c>
    </row>
    <row r="343" spans="1:13" ht="18" customHeight="1" x14ac:dyDescent="0.25">
      <c r="A343" s="42"/>
      <c r="B343" s="42"/>
      <c r="C343" s="42"/>
      <c r="D343" s="43"/>
      <c r="E343" s="42"/>
      <c r="F343" s="42"/>
      <c r="G343" s="43"/>
      <c r="H343" s="43"/>
      <c r="I343" s="42"/>
      <c r="J343" s="42"/>
      <c r="K343" s="42"/>
      <c r="L343" s="42" t="str">
        <f>IF(G343="","",IF(D343-G343&gt;=System_Config!$B$9,"✅ COMPLIANT","⚠️ BREACH"))</f>
        <v/>
      </c>
      <c r="M343" s="42">
        <f t="shared" si="5"/>
        <v>1900</v>
      </c>
    </row>
    <row r="344" spans="1:13" ht="18" customHeight="1" x14ac:dyDescent="0.25">
      <c r="A344" s="44"/>
      <c r="B344" s="44"/>
      <c r="C344" s="44"/>
      <c r="D344" s="45"/>
      <c r="E344" s="44"/>
      <c r="F344" s="44"/>
      <c r="G344" s="45"/>
      <c r="H344" s="45"/>
      <c r="I344" s="44"/>
      <c r="J344" s="44"/>
      <c r="K344" s="44"/>
      <c r="L344" s="44" t="str">
        <f>IF(G344="","",IF(D344-G344&gt;=System_Config!$B$9,"✅ COMPLIANT","⚠️ BREACH"))</f>
        <v/>
      </c>
      <c r="M344" s="44">
        <f t="shared" si="5"/>
        <v>1900</v>
      </c>
    </row>
    <row r="345" spans="1:13" ht="18" customHeight="1" x14ac:dyDescent="0.25">
      <c r="A345" s="42"/>
      <c r="B345" s="42"/>
      <c r="C345" s="42"/>
      <c r="D345" s="43"/>
      <c r="E345" s="42"/>
      <c r="F345" s="42"/>
      <c r="G345" s="43"/>
      <c r="H345" s="43"/>
      <c r="I345" s="42"/>
      <c r="J345" s="42"/>
      <c r="K345" s="42"/>
      <c r="L345" s="42" t="str">
        <f>IF(G345="","",IF(D345-G345&gt;=System_Config!$B$9,"✅ COMPLIANT","⚠️ BREACH"))</f>
        <v/>
      </c>
      <c r="M345" s="42">
        <f t="shared" si="5"/>
        <v>1900</v>
      </c>
    </row>
    <row r="346" spans="1:13" ht="18" customHeight="1" x14ac:dyDescent="0.25">
      <c r="A346" s="44"/>
      <c r="B346" s="44"/>
      <c r="C346" s="44"/>
      <c r="D346" s="45"/>
      <c r="E346" s="44"/>
      <c r="F346" s="44"/>
      <c r="G346" s="45"/>
      <c r="H346" s="45"/>
      <c r="I346" s="44"/>
      <c r="J346" s="44"/>
      <c r="K346" s="44"/>
      <c r="L346" s="44" t="str">
        <f>IF(G346="","",IF(D346-G346&gt;=System_Config!$B$9,"✅ COMPLIANT","⚠️ BREACH"))</f>
        <v/>
      </c>
      <c r="M346" s="44">
        <f t="shared" si="5"/>
        <v>1900</v>
      </c>
    </row>
    <row r="347" spans="1:13" ht="18" customHeight="1" x14ac:dyDescent="0.25">
      <c r="A347" s="42"/>
      <c r="B347" s="42"/>
      <c r="C347" s="42"/>
      <c r="D347" s="43"/>
      <c r="E347" s="42"/>
      <c r="F347" s="42"/>
      <c r="G347" s="43"/>
      <c r="H347" s="43"/>
      <c r="I347" s="42"/>
      <c r="J347" s="42"/>
      <c r="K347" s="42"/>
      <c r="L347" s="42" t="str">
        <f>IF(G347="","",IF(D347-G347&gt;=System_Config!$B$9,"✅ COMPLIANT","⚠️ BREACH"))</f>
        <v/>
      </c>
      <c r="M347" s="42">
        <f t="shared" si="5"/>
        <v>1900</v>
      </c>
    </row>
    <row r="348" spans="1:13" ht="18" customHeight="1" x14ac:dyDescent="0.25">
      <c r="A348" s="44"/>
      <c r="B348" s="44"/>
      <c r="C348" s="44"/>
      <c r="D348" s="45"/>
      <c r="E348" s="44"/>
      <c r="F348" s="44"/>
      <c r="G348" s="45"/>
      <c r="H348" s="45"/>
      <c r="I348" s="44"/>
      <c r="J348" s="44"/>
      <c r="K348" s="44"/>
      <c r="L348" s="44" t="str">
        <f>IF(G348="","",IF(D348-G348&gt;=System_Config!$B$9,"✅ COMPLIANT","⚠️ BREACH"))</f>
        <v/>
      </c>
      <c r="M348" s="44">
        <f t="shared" si="5"/>
        <v>1900</v>
      </c>
    </row>
    <row r="349" spans="1:13" ht="18" customHeight="1" x14ac:dyDescent="0.25">
      <c r="A349" s="42"/>
      <c r="B349" s="42"/>
      <c r="C349" s="42"/>
      <c r="D349" s="43"/>
      <c r="E349" s="42"/>
      <c r="F349" s="42"/>
      <c r="G349" s="43"/>
      <c r="H349" s="43"/>
      <c r="I349" s="42"/>
      <c r="J349" s="42"/>
      <c r="K349" s="42"/>
      <c r="L349" s="42" t="str">
        <f>IF(G349="","",IF(D349-G349&gt;=System_Config!$B$9,"✅ COMPLIANT","⚠️ BREACH"))</f>
        <v/>
      </c>
      <c r="M349" s="42">
        <f t="shared" si="5"/>
        <v>1900</v>
      </c>
    </row>
    <row r="350" spans="1:13" ht="18" customHeight="1" x14ac:dyDescent="0.25">
      <c r="A350" s="44"/>
      <c r="B350" s="44"/>
      <c r="C350" s="44"/>
      <c r="D350" s="45"/>
      <c r="E350" s="44"/>
      <c r="F350" s="44"/>
      <c r="G350" s="45"/>
      <c r="H350" s="45"/>
      <c r="I350" s="44"/>
      <c r="J350" s="44"/>
      <c r="K350" s="44"/>
      <c r="L350" s="44" t="str">
        <f>IF(G350="","",IF(D350-G350&gt;=System_Config!$B$9,"✅ COMPLIANT","⚠️ BREACH"))</f>
        <v/>
      </c>
      <c r="M350" s="44">
        <f t="shared" si="5"/>
        <v>1900</v>
      </c>
    </row>
    <row r="351" spans="1:13" ht="18" customHeight="1" x14ac:dyDescent="0.25">
      <c r="A351" s="42"/>
      <c r="B351" s="42"/>
      <c r="C351" s="42"/>
      <c r="D351" s="43"/>
      <c r="E351" s="42"/>
      <c r="F351" s="42"/>
      <c r="G351" s="43"/>
      <c r="H351" s="43"/>
      <c r="I351" s="42"/>
      <c r="J351" s="42"/>
      <c r="K351" s="42"/>
      <c r="L351" s="42" t="str">
        <f>IF(G351="","",IF(D351-G351&gt;=System_Config!$B$9,"✅ COMPLIANT","⚠️ BREACH"))</f>
        <v/>
      </c>
      <c r="M351" s="42">
        <f t="shared" si="5"/>
        <v>1900</v>
      </c>
    </row>
    <row r="352" spans="1:13" ht="18" customHeight="1" x14ac:dyDescent="0.25">
      <c r="A352" s="44"/>
      <c r="B352" s="44"/>
      <c r="C352" s="44"/>
      <c r="D352" s="45"/>
      <c r="E352" s="44"/>
      <c r="F352" s="44"/>
      <c r="G352" s="45"/>
      <c r="H352" s="45"/>
      <c r="I352" s="44"/>
      <c r="J352" s="44"/>
      <c r="K352" s="44"/>
      <c r="L352" s="44" t="str">
        <f>IF(G352="","",IF(D352-G352&gt;=System_Config!$B$9,"✅ COMPLIANT","⚠️ BREACH"))</f>
        <v/>
      </c>
      <c r="M352" s="44">
        <f t="shared" si="5"/>
        <v>1900</v>
      </c>
    </row>
    <row r="353" spans="1:13" ht="18" customHeight="1" x14ac:dyDescent="0.25">
      <c r="A353" s="42"/>
      <c r="B353" s="42"/>
      <c r="C353" s="42"/>
      <c r="D353" s="43"/>
      <c r="E353" s="42"/>
      <c r="F353" s="42"/>
      <c r="G353" s="43"/>
      <c r="H353" s="43"/>
      <c r="I353" s="42"/>
      <c r="J353" s="42"/>
      <c r="K353" s="42"/>
      <c r="L353" s="42" t="str">
        <f>IF(G353="","",IF(D353-G353&gt;=System_Config!$B$9,"✅ COMPLIANT","⚠️ BREACH"))</f>
        <v/>
      </c>
      <c r="M353" s="42">
        <f t="shared" si="5"/>
        <v>1900</v>
      </c>
    </row>
    <row r="354" spans="1:13" ht="18" customHeight="1" x14ac:dyDescent="0.25">
      <c r="A354" s="44"/>
      <c r="B354" s="44"/>
      <c r="C354" s="44"/>
      <c r="D354" s="45"/>
      <c r="E354" s="44"/>
      <c r="F354" s="44"/>
      <c r="G354" s="45"/>
      <c r="H354" s="45"/>
      <c r="I354" s="44"/>
      <c r="J354" s="44"/>
      <c r="K354" s="44"/>
      <c r="L354" s="44" t="str">
        <f>IF(G354="","",IF(D354-G354&gt;=System_Config!$B$9,"✅ COMPLIANT","⚠️ BREACH"))</f>
        <v/>
      </c>
      <c r="M354" s="44">
        <f t="shared" si="5"/>
        <v>1900</v>
      </c>
    </row>
    <row r="355" spans="1:13" ht="18" customHeight="1" x14ac:dyDescent="0.25">
      <c r="A355" s="42"/>
      <c r="B355" s="42"/>
      <c r="C355" s="42"/>
      <c r="D355" s="43"/>
      <c r="E355" s="42"/>
      <c r="F355" s="42"/>
      <c r="G355" s="43"/>
      <c r="H355" s="43"/>
      <c r="I355" s="42"/>
      <c r="J355" s="42"/>
      <c r="K355" s="42"/>
      <c r="L355" s="42" t="str">
        <f>IF(G355="","",IF(D355-G355&gt;=System_Config!$B$9,"✅ COMPLIANT","⚠️ BREACH"))</f>
        <v/>
      </c>
      <c r="M355" s="42">
        <f t="shared" si="5"/>
        <v>1900</v>
      </c>
    </row>
    <row r="356" spans="1:13" ht="18" customHeight="1" x14ac:dyDescent="0.25">
      <c r="A356" s="44"/>
      <c r="B356" s="44"/>
      <c r="C356" s="44"/>
      <c r="D356" s="45"/>
      <c r="E356" s="44"/>
      <c r="F356" s="44"/>
      <c r="G356" s="45"/>
      <c r="H356" s="45"/>
      <c r="I356" s="44"/>
      <c r="J356" s="44"/>
      <c r="K356" s="44"/>
      <c r="L356" s="44" t="str">
        <f>IF(G356="","",IF(D356-G356&gt;=System_Config!$B$9,"✅ COMPLIANT","⚠️ BREACH"))</f>
        <v/>
      </c>
      <c r="M356" s="44">
        <f t="shared" si="5"/>
        <v>1900</v>
      </c>
    </row>
    <row r="357" spans="1:13" ht="18" customHeight="1" x14ac:dyDescent="0.25">
      <c r="A357" s="42"/>
      <c r="B357" s="42"/>
      <c r="C357" s="42"/>
      <c r="D357" s="43"/>
      <c r="E357" s="42"/>
      <c r="F357" s="42"/>
      <c r="G357" s="43"/>
      <c r="H357" s="43"/>
      <c r="I357" s="42"/>
      <c r="J357" s="42"/>
      <c r="K357" s="42"/>
      <c r="L357" s="42" t="str">
        <f>IF(G357="","",IF(D357-G357&gt;=System_Config!$B$9,"✅ COMPLIANT","⚠️ BREACH"))</f>
        <v/>
      </c>
      <c r="M357" s="42">
        <f t="shared" si="5"/>
        <v>1900</v>
      </c>
    </row>
    <row r="358" spans="1:13" ht="18" customHeight="1" x14ac:dyDescent="0.25">
      <c r="A358" s="44"/>
      <c r="B358" s="44"/>
      <c r="C358" s="44"/>
      <c r="D358" s="45"/>
      <c r="E358" s="44"/>
      <c r="F358" s="44"/>
      <c r="G358" s="45"/>
      <c r="H358" s="45"/>
      <c r="I358" s="44"/>
      <c r="J358" s="44"/>
      <c r="K358" s="44"/>
      <c r="L358" s="44" t="str">
        <f>IF(G358="","",IF(D358-G358&gt;=System_Config!$B$9,"✅ COMPLIANT","⚠️ BREACH"))</f>
        <v/>
      </c>
      <c r="M358" s="44">
        <f t="shared" si="5"/>
        <v>1900</v>
      </c>
    </row>
    <row r="359" spans="1:13" ht="18" customHeight="1" x14ac:dyDescent="0.25">
      <c r="A359" s="42"/>
      <c r="B359" s="42"/>
      <c r="C359" s="42"/>
      <c r="D359" s="43"/>
      <c r="E359" s="42"/>
      <c r="F359" s="42"/>
      <c r="G359" s="43"/>
      <c r="H359" s="43"/>
      <c r="I359" s="42"/>
      <c r="J359" s="42"/>
      <c r="K359" s="42"/>
      <c r="L359" s="42" t="str">
        <f>IF(G359="","",IF(D359-G359&gt;=System_Config!$B$9,"✅ COMPLIANT","⚠️ BREACH"))</f>
        <v/>
      </c>
      <c r="M359" s="42">
        <f t="shared" si="5"/>
        <v>1900</v>
      </c>
    </row>
    <row r="360" spans="1:13" ht="18" customHeight="1" x14ac:dyDescent="0.25">
      <c r="A360" s="44"/>
      <c r="B360" s="44"/>
      <c r="C360" s="44"/>
      <c r="D360" s="45"/>
      <c r="E360" s="44"/>
      <c r="F360" s="44"/>
      <c r="G360" s="45"/>
      <c r="H360" s="45"/>
      <c r="I360" s="44"/>
      <c r="J360" s="44"/>
      <c r="K360" s="44"/>
      <c r="L360" s="44" t="str">
        <f>IF(G360="","",IF(D360-G360&gt;=System_Config!$B$9,"✅ COMPLIANT","⚠️ BREACH"))</f>
        <v/>
      </c>
      <c r="M360" s="44">
        <f t="shared" si="5"/>
        <v>1900</v>
      </c>
    </row>
    <row r="361" spans="1:13" ht="18" customHeight="1" x14ac:dyDescent="0.25">
      <c r="A361" s="42"/>
      <c r="B361" s="42"/>
      <c r="C361" s="42"/>
      <c r="D361" s="43"/>
      <c r="E361" s="42"/>
      <c r="F361" s="42"/>
      <c r="G361" s="43"/>
      <c r="H361" s="43"/>
      <c r="I361" s="42"/>
      <c r="J361" s="42"/>
      <c r="K361" s="42"/>
      <c r="L361" s="42" t="str">
        <f>IF(G361="","",IF(D361-G361&gt;=System_Config!$B$9,"✅ COMPLIANT","⚠️ BREACH"))</f>
        <v/>
      </c>
      <c r="M361" s="42">
        <f t="shared" si="5"/>
        <v>1900</v>
      </c>
    </row>
    <row r="362" spans="1:13" ht="18" customHeight="1" x14ac:dyDescent="0.25">
      <c r="A362" s="44"/>
      <c r="B362" s="44"/>
      <c r="C362" s="44"/>
      <c r="D362" s="45"/>
      <c r="E362" s="44"/>
      <c r="F362" s="44"/>
      <c r="G362" s="45"/>
      <c r="H362" s="45"/>
      <c r="I362" s="44"/>
      <c r="J362" s="44"/>
      <c r="K362" s="44"/>
      <c r="L362" s="44" t="str">
        <f>IF(G362="","",IF(D362-G362&gt;=System_Config!$B$9,"✅ COMPLIANT","⚠️ BREACH"))</f>
        <v/>
      </c>
      <c r="M362" s="44">
        <f t="shared" si="5"/>
        <v>1900</v>
      </c>
    </row>
    <row r="363" spans="1:13" ht="18" customHeight="1" x14ac:dyDescent="0.25">
      <c r="A363" s="42"/>
      <c r="B363" s="42"/>
      <c r="C363" s="42"/>
      <c r="D363" s="43"/>
      <c r="E363" s="42"/>
      <c r="F363" s="42"/>
      <c r="G363" s="43"/>
      <c r="H363" s="43"/>
      <c r="I363" s="42"/>
      <c r="J363" s="42"/>
      <c r="K363" s="42"/>
      <c r="L363" s="42" t="str">
        <f>IF(G363="","",IF(D363-G363&gt;=System_Config!$B$9,"✅ COMPLIANT","⚠️ BREACH"))</f>
        <v/>
      </c>
      <c r="M363" s="42">
        <f t="shared" si="5"/>
        <v>1900</v>
      </c>
    </row>
    <row r="364" spans="1:13" ht="18" customHeight="1" x14ac:dyDescent="0.25">
      <c r="A364" s="44"/>
      <c r="B364" s="44"/>
      <c r="C364" s="44"/>
      <c r="D364" s="45"/>
      <c r="E364" s="44"/>
      <c r="F364" s="44"/>
      <c r="G364" s="45"/>
      <c r="H364" s="45"/>
      <c r="I364" s="44"/>
      <c r="J364" s="44"/>
      <c r="K364" s="44"/>
      <c r="L364" s="44" t="str">
        <f>IF(G364="","",IF(D364-G364&gt;=System_Config!$B$9,"✅ COMPLIANT","⚠️ BREACH"))</f>
        <v/>
      </c>
      <c r="M364" s="44">
        <f t="shared" si="5"/>
        <v>1900</v>
      </c>
    </row>
    <row r="365" spans="1:13" ht="18" customHeight="1" x14ac:dyDescent="0.25">
      <c r="A365" s="42"/>
      <c r="B365" s="42"/>
      <c r="C365" s="42"/>
      <c r="D365" s="43"/>
      <c r="E365" s="42"/>
      <c r="F365" s="42"/>
      <c r="G365" s="43"/>
      <c r="H365" s="43"/>
      <c r="I365" s="42"/>
      <c r="J365" s="42"/>
      <c r="K365" s="42"/>
      <c r="L365" s="42" t="str">
        <f>IF(G365="","",IF(D365-G365&gt;=System_Config!$B$9,"✅ COMPLIANT","⚠️ BREACH"))</f>
        <v/>
      </c>
      <c r="M365" s="42">
        <f t="shared" si="5"/>
        <v>1900</v>
      </c>
    </row>
    <row r="366" spans="1:13" ht="18" customHeight="1" x14ac:dyDescent="0.25">
      <c r="A366" s="44"/>
      <c r="B366" s="44"/>
      <c r="C366" s="44"/>
      <c r="D366" s="45"/>
      <c r="E366" s="44"/>
      <c r="F366" s="44"/>
      <c r="G366" s="45"/>
      <c r="H366" s="45"/>
      <c r="I366" s="44"/>
      <c r="J366" s="44"/>
      <c r="K366" s="44"/>
      <c r="L366" s="44" t="str">
        <f>IF(G366="","",IF(D366-G366&gt;=System_Config!$B$9,"✅ COMPLIANT","⚠️ BREACH"))</f>
        <v/>
      </c>
      <c r="M366" s="44">
        <f t="shared" si="5"/>
        <v>1900</v>
      </c>
    </row>
    <row r="367" spans="1:13" ht="18" customHeight="1" x14ac:dyDescent="0.25">
      <c r="A367" s="42"/>
      <c r="B367" s="42"/>
      <c r="C367" s="42"/>
      <c r="D367" s="43"/>
      <c r="E367" s="42"/>
      <c r="F367" s="42"/>
      <c r="G367" s="43"/>
      <c r="H367" s="43"/>
      <c r="I367" s="42"/>
      <c r="J367" s="42"/>
      <c r="K367" s="42"/>
      <c r="L367" s="42" t="str">
        <f>IF(G367="","",IF(D367-G367&gt;=System_Config!$B$9,"✅ COMPLIANT","⚠️ BREACH"))</f>
        <v/>
      </c>
      <c r="M367" s="42">
        <f t="shared" si="5"/>
        <v>1900</v>
      </c>
    </row>
    <row r="368" spans="1:13" ht="18" customHeight="1" x14ac:dyDescent="0.25">
      <c r="A368" s="44"/>
      <c r="B368" s="44"/>
      <c r="C368" s="44"/>
      <c r="D368" s="45"/>
      <c r="E368" s="44"/>
      <c r="F368" s="44"/>
      <c r="G368" s="45"/>
      <c r="H368" s="45"/>
      <c r="I368" s="44"/>
      <c r="J368" s="44"/>
      <c r="K368" s="44"/>
      <c r="L368" s="44" t="str">
        <f>IF(G368="","",IF(D368-G368&gt;=System_Config!$B$9,"✅ COMPLIANT","⚠️ BREACH"))</f>
        <v/>
      </c>
      <c r="M368" s="44">
        <f t="shared" si="5"/>
        <v>1900</v>
      </c>
    </row>
    <row r="369" spans="1:13" ht="18" customHeight="1" x14ac:dyDescent="0.25">
      <c r="A369" s="42"/>
      <c r="B369" s="42"/>
      <c r="C369" s="42"/>
      <c r="D369" s="43"/>
      <c r="E369" s="42"/>
      <c r="F369" s="42"/>
      <c r="G369" s="43"/>
      <c r="H369" s="43"/>
      <c r="I369" s="42"/>
      <c r="J369" s="42"/>
      <c r="K369" s="42"/>
      <c r="L369" s="42" t="str">
        <f>IF(G369="","",IF(D369-G369&gt;=System_Config!$B$9,"✅ COMPLIANT","⚠️ BREACH"))</f>
        <v/>
      </c>
      <c r="M369" s="42">
        <f t="shared" si="5"/>
        <v>1900</v>
      </c>
    </row>
    <row r="370" spans="1:13" ht="18" customHeight="1" x14ac:dyDescent="0.25">
      <c r="A370" s="44"/>
      <c r="B370" s="44"/>
      <c r="C370" s="44"/>
      <c r="D370" s="45"/>
      <c r="E370" s="44"/>
      <c r="F370" s="44"/>
      <c r="G370" s="45"/>
      <c r="H370" s="45"/>
      <c r="I370" s="44"/>
      <c r="J370" s="44"/>
      <c r="K370" s="44"/>
      <c r="L370" s="44" t="str">
        <f>IF(G370="","",IF(D370-G370&gt;=System_Config!$B$9,"✅ COMPLIANT","⚠️ BREACH"))</f>
        <v/>
      </c>
      <c r="M370" s="44">
        <f t="shared" si="5"/>
        <v>1900</v>
      </c>
    </row>
    <row r="371" spans="1:13" ht="18" customHeight="1" x14ac:dyDescent="0.25">
      <c r="A371" s="42"/>
      <c r="B371" s="42"/>
      <c r="C371" s="42"/>
      <c r="D371" s="43"/>
      <c r="E371" s="42"/>
      <c r="F371" s="42"/>
      <c r="G371" s="43"/>
      <c r="H371" s="43"/>
      <c r="I371" s="42"/>
      <c r="J371" s="42"/>
      <c r="K371" s="42"/>
      <c r="L371" s="42" t="str">
        <f>IF(G371="","",IF(D371-G371&gt;=System_Config!$B$9,"✅ COMPLIANT","⚠️ BREACH"))</f>
        <v/>
      </c>
      <c r="M371" s="42">
        <f t="shared" si="5"/>
        <v>1900</v>
      </c>
    </row>
    <row r="372" spans="1:13" ht="18" customHeight="1" x14ac:dyDescent="0.25">
      <c r="A372" s="44"/>
      <c r="B372" s="44"/>
      <c r="C372" s="44"/>
      <c r="D372" s="45"/>
      <c r="E372" s="44"/>
      <c r="F372" s="44"/>
      <c r="G372" s="45"/>
      <c r="H372" s="45"/>
      <c r="I372" s="44"/>
      <c r="J372" s="44"/>
      <c r="K372" s="44"/>
      <c r="L372" s="44" t="str">
        <f>IF(G372="","",IF(D372-G372&gt;=System_Config!$B$9,"✅ COMPLIANT","⚠️ BREACH"))</f>
        <v/>
      </c>
      <c r="M372" s="44">
        <f t="shared" si="5"/>
        <v>1900</v>
      </c>
    </row>
    <row r="373" spans="1:13" ht="18" customHeight="1" x14ac:dyDescent="0.25">
      <c r="A373" s="42"/>
      <c r="B373" s="42"/>
      <c r="C373" s="42"/>
      <c r="D373" s="43"/>
      <c r="E373" s="42"/>
      <c r="F373" s="42"/>
      <c r="G373" s="43"/>
      <c r="H373" s="43"/>
      <c r="I373" s="42"/>
      <c r="J373" s="42"/>
      <c r="K373" s="42"/>
      <c r="L373" s="42" t="str">
        <f>IF(G373="","",IF(D373-G373&gt;=System_Config!$B$9,"✅ COMPLIANT","⚠️ BREACH"))</f>
        <v/>
      </c>
      <c r="M373" s="42">
        <f t="shared" si="5"/>
        <v>1900</v>
      </c>
    </row>
    <row r="374" spans="1:13" ht="18" customHeight="1" x14ac:dyDescent="0.25">
      <c r="A374" s="44"/>
      <c r="B374" s="44"/>
      <c r="C374" s="44"/>
      <c r="D374" s="45"/>
      <c r="E374" s="44"/>
      <c r="F374" s="44"/>
      <c r="G374" s="45"/>
      <c r="H374" s="45"/>
      <c r="I374" s="44"/>
      <c r="J374" s="44"/>
      <c r="K374" s="44"/>
      <c r="L374" s="44" t="str">
        <f>IF(G374="","",IF(D374-G374&gt;=System_Config!$B$9,"✅ COMPLIANT","⚠️ BREACH"))</f>
        <v/>
      </c>
      <c r="M374" s="44">
        <f t="shared" si="5"/>
        <v>1900</v>
      </c>
    </row>
    <row r="375" spans="1:13" ht="18" customHeight="1" x14ac:dyDescent="0.25">
      <c r="A375" s="42"/>
      <c r="B375" s="42"/>
      <c r="C375" s="42"/>
      <c r="D375" s="43"/>
      <c r="E375" s="42"/>
      <c r="F375" s="42"/>
      <c r="G375" s="43"/>
      <c r="H375" s="43"/>
      <c r="I375" s="42"/>
      <c r="J375" s="42"/>
      <c r="K375" s="42"/>
      <c r="L375" s="42" t="str">
        <f>IF(G375="","",IF(D375-G375&gt;=System_Config!$B$9,"✅ COMPLIANT","⚠️ BREACH"))</f>
        <v/>
      </c>
      <c r="M375" s="42">
        <f t="shared" si="5"/>
        <v>1900</v>
      </c>
    </row>
    <row r="376" spans="1:13" ht="18" customHeight="1" x14ac:dyDescent="0.25">
      <c r="A376" s="44"/>
      <c r="B376" s="44"/>
      <c r="C376" s="44"/>
      <c r="D376" s="45"/>
      <c r="E376" s="44"/>
      <c r="F376" s="44"/>
      <c r="G376" s="45"/>
      <c r="H376" s="45"/>
      <c r="I376" s="44"/>
      <c r="J376" s="44"/>
      <c r="K376" s="44"/>
      <c r="L376" s="44" t="str">
        <f>IF(G376="","",IF(D376-G376&gt;=System_Config!$B$9,"✅ COMPLIANT","⚠️ BREACH"))</f>
        <v/>
      </c>
      <c r="M376" s="44">
        <f t="shared" si="5"/>
        <v>1900</v>
      </c>
    </row>
    <row r="377" spans="1:13" ht="18" customHeight="1" x14ac:dyDescent="0.25">
      <c r="A377" s="42"/>
      <c r="B377" s="42"/>
      <c r="C377" s="42"/>
      <c r="D377" s="43"/>
      <c r="E377" s="42"/>
      <c r="F377" s="42"/>
      <c r="G377" s="43"/>
      <c r="H377" s="43"/>
      <c r="I377" s="42"/>
      <c r="J377" s="42"/>
      <c r="K377" s="42"/>
      <c r="L377" s="42" t="str">
        <f>IF(G377="","",IF(D377-G377&gt;=System_Config!$B$9,"✅ COMPLIANT","⚠️ BREACH"))</f>
        <v/>
      </c>
      <c r="M377" s="42">
        <f t="shared" si="5"/>
        <v>1900</v>
      </c>
    </row>
    <row r="378" spans="1:13" ht="18" customHeight="1" x14ac:dyDescent="0.25">
      <c r="A378" s="44"/>
      <c r="B378" s="44"/>
      <c r="C378" s="44"/>
      <c r="D378" s="45"/>
      <c r="E378" s="44"/>
      <c r="F378" s="44"/>
      <c r="G378" s="45"/>
      <c r="H378" s="45"/>
      <c r="I378" s="44"/>
      <c r="J378" s="44"/>
      <c r="K378" s="44"/>
      <c r="L378" s="44" t="str">
        <f>IF(G378="","",IF(D378-G378&gt;=System_Config!$B$9,"✅ COMPLIANT","⚠️ BREACH"))</f>
        <v/>
      </c>
      <c r="M378" s="44">
        <f t="shared" si="5"/>
        <v>1900</v>
      </c>
    </row>
    <row r="379" spans="1:13" ht="18" customHeight="1" x14ac:dyDescent="0.25">
      <c r="A379" s="42"/>
      <c r="B379" s="42"/>
      <c r="C379" s="42"/>
      <c r="D379" s="43"/>
      <c r="E379" s="42"/>
      <c r="F379" s="42"/>
      <c r="G379" s="43"/>
      <c r="H379" s="43"/>
      <c r="I379" s="42"/>
      <c r="J379" s="42"/>
      <c r="K379" s="42"/>
      <c r="L379" s="42" t="str">
        <f>IF(G379="","",IF(D379-G379&gt;=System_Config!$B$9,"✅ COMPLIANT","⚠️ BREACH"))</f>
        <v/>
      </c>
      <c r="M379" s="42">
        <f t="shared" si="5"/>
        <v>1900</v>
      </c>
    </row>
    <row r="380" spans="1:13" ht="18" customHeight="1" x14ac:dyDescent="0.25">
      <c r="A380" s="44"/>
      <c r="B380" s="44"/>
      <c r="C380" s="44"/>
      <c r="D380" s="45"/>
      <c r="E380" s="44"/>
      <c r="F380" s="44"/>
      <c r="G380" s="45"/>
      <c r="H380" s="45"/>
      <c r="I380" s="44"/>
      <c r="J380" s="44"/>
      <c r="K380" s="44"/>
      <c r="L380" s="44" t="str">
        <f>IF(G380="","",IF(D380-G380&gt;=System_Config!$B$9,"✅ COMPLIANT","⚠️ BREACH"))</f>
        <v/>
      </c>
      <c r="M380" s="44">
        <f t="shared" si="5"/>
        <v>1900</v>
      </c>
    </row>
    <row r="381" spans="1:13" ht="18" customHeight="1" x14ac:dyDescent="0.25">
      <c r="A381" s="42"/>
      <c r="B381" s="42"/>
      <c r="C381" s="42"/>
      <c r="D381" s="43"/>
      <c r="E381" s="42"/>
      <c r="F381" s="42"/>
      <c r="G381" s="43"/>
      <c r="H381" s="43"/>
      <c r="I381" s="42"/>
      <c r="J381" s="42"/>
      <c r="K381" s="42"/>
      <c r="L381" s="42" t="str">
        <f>IF(G381="","",IF(D381-G381&gt;=System_Config!$B$9,"✅ COMPLIANT","⚠️ BREACH"))</f>
        <v/>
      </c>
      <c r="M381" s="42">
        <f t="shared" si="5"/>
        <v>1900</v>
      </c>
    </row>
    <row r="382" spans="1:13" ht="18" customHeight="1" x14ac:dyDescent="0.25">
      <c r="A382" s="44"/>
      <c r="B382" s="44"/>
      <c r="C382" s="44"/>
      <c r="D382" s="45"/>
      <c r="E382" s="44"/>
      <c r="F382" s="44"/>
      <c r="G382" s="45"/>
      <c r="H382" s="45"/>
      <c r="I382" s="44"/>
      <c r="J382" s="44"/>
      <c r="K382" s="44"/>
      <c r="L382" s="44" t="str">
        <f>IF(G382="","",IF(D382-G382&gt;=System_Config!$B$9,"✅ COMPLIANT","⚠️ BREACH"))</f>
        <v/>
      </c>
      <c r="M382" s="44">
        <f t="shared" si="5"/>
        <v>1900</v>
      </c>
    </row>
    <row r="383" spans="1:13" ht="18" customHeight="1" x14ac:dyDescent="0.25">
      <c r="A383" s="42"/>
      <c r="B383" s="42"/>
      <c r="C383" s="42"/>
      <c r="D383" s="43"/>
      <c r="E383" s="42"/>
      <c r="F383" s="42"/>
      <c r="G383" s="43"/>
      <c r="H383" s="43"/>
      <c r="I383" s="42"/>
      <c r="J383" s="42"/>
      <c r="K383" s="42"/>
      <c r="L383" s="42" t="str">
        <f>IF(G383="","",IF(D383-G383&gt;=System_Config!$B$9,"✅ COMPLIANT","⚠️ BREACH"))</f>
        <v/>
      </c>
      <c r="M383" s="42">
        <f t="shared" si="5"/>
        <v>1900</v>
      </c>
    </row>
    <row r="384" spans="1:13" ht="18" customHeight="1" x14ac:dyDescent="0.25">
      <c r="A384" s="44"/>
      <c r="B384" s="44"/>
      <c r="C384" s="44"/>
      <c r="D384" s="45"/>
      <c r="E384" s="44"/>
      <c r="F384" s="44"/>
      <c r="G384" s="45"/>
      <c r="H384" s="45"/>
      <c r="I384" s="44"/>
      <c r="J384" s="44"/>
      <c r="K384" s="44"/>
      <c r="L384" s="44" t="str">
        <f>IF(G384="","",IF(D384-G384&gt;=System_Config!$B$9,"✅ COMPLIANT","⚠️ BREACH"))</f>
        <v/>
      </c>
      <c r="M384" s="44">
        <f t="shared" si="5"/>
        <v>1900</v>
      </c>
    </row>
    <row r="385" spans="1:13" ht="18" customHeight="1" x14ac:dyDescent="0.25">
      <c r="A385" s="42"/>
      <c r="B385" s="42"/>
      <c r="C385" s="42"/>
      <c r="D385" s="43"/>
      <c r="E385" s="42"/>
      <c r="F385" s="42"/>
      <c r="G385" s="43"/>
      <c r="H385" s="43"/>
      <c r="I385" s="42"/>
      <c r="J385" s="42"/>
      <c r="K385" s="42"/>
      <c r="L385" s="42" t="str">
        <f>IF(G385="","",IF(D385-G385&gt;=System_Config!$B$9,"✅ COMPLIANT","⚠️ BREACH"))</f>
        <v/>
      </c>
      <c r="M385" s="42">
        <f t="shared" si="5"/>
        <v>1900</v>
      </c>
    </row>
    <row r="386" spans="1:13" ht="18" customHeight="1" x14ac:dyDescent="0.25">
      <c r="A386" s="44"/>
      <c r="B386" s="44"/>
      <c r="C386" s="44"/>
      <c r="D386" s="45"/>
      <c r="E386" s="44"/>
      <c r="F386" s="44"/>
      <c r="G386" s="45"/>
      <c r="H386" s="45"/>
      <c r="I386" s="44"/>
      <c r="J386" s="44"/>
      <c r="K386" s="44"/>
      <c r="L386" s="44" t="str">
        <f>IF(G386="","",IF(D386-G386&gt;=System_Config!$B$9,"✅ COMPLIANT","⚠️ BREACH"))</f>
        <v/>
      </c>
      <c r="M386" s="44">
        <f t="shared" si="5"/>
        <v>1900</v>
      </c>
    </row>
    <row r="387" spans="1:13" ht="18" customHeight="1" x14ac:dyDescent="0.25">
      <c r="A387" s="42"/>
      <c r="B387" s="42"/>
      <c r="C387" s="42"/>
      <c r="D387" s="43"/>
      <c r="E387" s="42"/>
      <c r="F387" s="42"/>
      <c r="G387" s="43"/>
      <c r="H387" s="43"/>
      <c r="I387" s="42"/>
      <c r="J387" s="42"/>
      <c r="K387" s="42"/>
      <c r="L387" s="42" t="str">
        <f>IF(G387="","",IF(D387-G387&gt;=System_Config!$B$9,"✅ COMPLIANT","⚠️ BREACH"))</f>
        <v/>
      </c>
      <c r="M387" s="42">
        <f t="shared" si="5"/>
        <v>1900</v>
      </c>
    </row>
    <row r="388" spans="1:13" ht="18" customHeight="1" x14ac:dyDescent="0.25">
      <c r="A388" s="44"/>
      <c r="B388" s="44"/>
      <c r="C388" s="44"/>
      <c r="D388" s="45"/>
      <c r="E388" s="44"/>
      <c r="F388" s="44"/>
      <c r="G388" s="45"/>
      <c r="H388" s="45"/>
      <c r="I388" s="44"/>
      <c r="J388" s="44"/>
      <c r="K388" s="44"/>
      <c r="L388" s="44" t="str">
        <f>IF(G388="","",IF(D388-G388&gt;=System_Config!$B$9,"✅ COMPLIANT","⚠️ BREACH"))</f>
        <v/>
      </c>
      <c r="M388" s="44">
        <f t="shared" ref="M388:M451" si="6">IFERROR(YEAR(E388),"")</f>
        <v>1900</v>
      </c>
    </row>
    <row r="389" spans="1:13" ht="18" customHeight="1" x14ac:dyDescent="0.25">
      <c r="A389" s="42"/>
      <c r="B389" s="42"/>
      <c r="C389" s="42"/>
      <c r="D389" s="43"/>
      <c r="E389" s="42"/>
      <c r="F389" s="42"/>
      <c r="G389" s="43"/>
      <c r="H389" s="43"/>
      <c r="I389" s="42"/>
      <c r="J389" s="42"/>
      <c r="K389" s="42"/>
      <c r="L389" s="42" t="str">
        <f>IF(G389="","",IF(D389-G389&gt;=System_Config!$B$9,"✅ COMPLIANT","⚠️ BREACH"))</f>
        <v/>
      </c>
      <c r="M389" s="42">
        <f t="shared" si="6"/>
        <v>1900</v>
      </c>
    </row>
    <row r="390" spans="1:13" ht="18" customHeight="1" x14ac:dyDescent="0.25">
      <c r="A390" s="44"/>
      <c r="B390" s="44"/>
      <c r="C390" s="44"/>
      <c r="D390" s="45"/>
      <c r="E390" s="44"/>
      <c r="F390" s="44"/>
      <c r="G390" s="45"/>
      <c r="H390" s="45"/>
      <c r="I390" s="44"/>
      <c r="J390" s="44"/>
      <c r="K390" s="44"/>
      <c r="L390" s="44" t="str">
        <f>IF(G390="","",IF(D390-G390&gt;=System_Config!$B$9,"✅ COMPLIANT","⚠️ BREACH"))</f>
        <v/>
      </c>
      <c r="M390" s="44">
        <f t="shared" si="6"/>
        <v>1900</v>
      </c>
    </row>
    <row r="391" spans="1:13" ht="18" customHeight="1" x14ac:dyDescent="0.25">
      <c r="A391" s="42"/>
      <c r="B391" s="42"/>
      <c r="C391" s="42"/>
      <c r="D391" s="43"/>
      <c r="E391" s="42"/>
      <c r="F391" s="42"/>
      <c r="G391" s="43"/>
      <c r="H391" s="43"/>
      <c r="I391" s="42"/>
      <c r="J391" s="42"/>
      <c r="K391" s="42"/>
      <c r="L391" s="42" t="str">
        <f>IF(G391="","",IF(D391-G391&gt;=System_Config!$B$9,"✅ COMPLIANT","⚠️ BREACH"))</f>
        <v/>
      </c>
      <c r="M391" s="42">
        <f t="shared" si="6"/>
        <v>1900</v>
      </c>
    </row>
    <row r="392" spans="1:13" ht="18" customHeight="1" x14ac:dyDescent="0.25">
      <c r="A392" s="44"/>
      <c r="B392" s="44"/>
      <c r="C392" s="44"/>
      <c r="D392" s="45"/>
      <c r="E392" s="44"/>
      <c r="F392" s="44"/>
      <c r="G392" s="45"/>
      <c r="H392" s="45"/>
      <c r="I392" s="44"/>
      <c r="J392" s="44"/>
      <c r="K392" s="44"/>
      <c r="L392" s="44" t="str">
        <f>IF(G392="","",IF(D392-G392&gt;=System_Config!$B$9,"✅ COMPLIANT","⚠️ BREACH"))</f>
        <v/>
      </c>
      <c r="M392" s="44">
        <f t="shared" si="6"/>
        <v>1900</v>
      </c>
    </row>
    <row r="393" spans="1:13" ht="18" customHeight="1" x14ac:dyDescent="0.25">
      <c r="A393" s="42"/>
      <c r="B393" s="42"/>
      <c r="C393" s="42"/>
      <c r="D393" s="43"/>
      <c r="E393" s="42"/>
      <c r="F393" s="42"/>
      <c r="G393" s="43"/>
      <c r="H393" s="43"/>
      <c r="I393" s="42"/>
      <c r="J393" s="42"/>
      <c r="K393" s="42"/>
      <c r="L393" s="42" t="str">
        <f>IF(G393="","",IF(D393-G393&gt;=System_Config!$B$9,"✅ COMPLIANT","⚠️ BREACH"))</f>
        <v/>
      </c>
      <c r="M393" s="42">
        <f t="shared" si="6"/>
        <v>1900</v>
      </c>
    </row>
    <row r="394" spans="1:13" ht="18" customHeight="1" x14ac:dyDescent="0.25">
      <c r="A394" s="44"/>
      <c r="B394" s="44"/>
      <c r="C394" s="44"/>
      <c r="D394" s="45"/>
      <c r="E394" s="44"/>
      <c r="F394" s="44"/>
      <c r="G394" s="45"/>
      <c r="H394" s="45"/>
      <c r="I394" s="44"/>
      <c r="J394" s="44"/>
      <c r="K394" s="44"/>
      <c r="L394" s="44" t="str">
        <f>IF(G394="","",IF(D394-G394&gt;=System_Config!$B$9,"✅ COMPLIANT","⚠️ BREACH"))</f>
        <v/>
      </c>
      <c r="M394" s="44">
        <f t="shared" si="6"/>
        <v>1900</v>
      </c>
    </row>
    <row r="395" spans="1:13" ht="18" customHeight="1" x14ac:dyDescent="0.25">
      <c r="A395" s="42"/>
      <c r="B395" s="42"/>
      <c r="C395" s="42"/>
      <c r="D395" s="43"/>
      <c r="E395" s="42"/>
      <c r="F395" s="42"/>
      <c r="G395" s="43"/>
      <c r="H395" s="43"/>
      <c r="I395" s="42"/>
      <c r="J395" s="42"/>
      <c r="K395" s="42"/>
      <c r="L395" s="42" t="str">
        <f>IF(G395="","",IF(D395-G395&gt;=System_Config!$B$9,"✅ COMPLIANT","⚠️ BREACH"))</f>
        <v/>
      </c>
      <c r="M395" s="42">
        <f t="shared" si="6"/>
        <v>1900</v>
      </c>
    </row>
    <row r="396" spans="1:13" ht="18" customHeight="1" x14ac:dyDescent="0.25">
      <c r="A396" s="44"/>
      <c r="B396" s="44"/>
      <c r="C396" s="44"/>
      <c r="D396" s="45"/>
      <c r="E396" s="44"/>
      <c r="F396" s="44"/>
      <c r="G396" s="45"/>
      <c r="H396" s="45"/>
      <c r="I396" s="44"/>
      <c r="J396" s="44"/>
      <c r="K396" s="44"/>
      <c r="L396" s="44" t="str">
        <f>IF(G396="","",IF(D396-G396&gt;=System_Config!$B$9,"✅ COMPLIANT","⚠️ BREACH"))</f>
        <v/>
      </c>
      <c r="M396" s="44">
        <f t="shared" si="6"/>
        <v>1900</v>
      </c>
    </row>
    <row r="397" spans="1:13" ht="18" customHeight="1" x14ac:dyDescent="0.25">
      <c r="A397" s="42"/>
      <c r="B397" s="42"/>
      <c r="C397" s="42"/>
      <c r="D397" s="43"/>
      <c r="E397" s="42"/>
      <c r="F397" s="42"/>
      <c r="G397" s="43"/>
      <c r="H397" s="43"/>
      <c r="I397" s="42"/>
      <c r="J397" s="42"/>
      <c r="K397" s="42"/>
      <c r="L397" s="42" t="str">
        <f>IF(G397="","",IF(D397-G397&gt;=System_Config!$B$9,"✅ COMPLIANT","⚠️ BREACH"))</f>
        <v/>
      </c>
      <c r="M397" s="42">
        <f t="shared" si="6"/>
        <v>1900</v>
      </c>
    </row>
    <row r="398" spans="1:13" ht="18" customHeight="1" x14ac:dyDescent="0.25">
      <c r="A398" s="44"/>
      <c r="B398" s="44"/>
      <c r="C398" s="44"/>
      <c r="D398" s="45"/>
      <c r="E398" s="44"/>
      <c r="F398" s="44"/>
      <c r="G398" s="45"/>
      <c r="H398" s="45"/>
      <c r="I398" s="44"/>
      <c r="J398" s="44"/>
      <c r="K398" s="44"/>
      <c r="L398" s="44" t="str">
        <f>IF(G398="","",IF(D398-G398&gt;=System_Config!$B$9,"✅ COMPLIANT","⚠️ BREACH"))</f>
        <v/>
      </c>
      <c r="M398" s="44">
        <f t="shared" si="6"/>
        <v>1900</v>
      </c>
    </row>
    <row r="399" spans="1:13" ht="18" customHeight="1" x14ac:dyDescent="0.25">
      <c r="A399" s="42"/>
      <c r="B399" s="42"/>
      <c r="C399" s="42"/>
      <c r="D399" s="43"/>
      <c r="E399" s="42"/>
      <c r="F399" s="42"/>
      <c r="G399" s="43"/>
      <c r="H399" s="43"/>
      <c r="I399" s="42"/>
      <c r="J399" s="42"/>
      <c r="K399" s="42"/>
      <c r="L399" s="42" t="str">
        <f>IF(G399="","",IF(D399-G399&gt;=System_Config!$B$9,"✅ COMPLIANT","⚠️ BREACH"))</f>
        <v/>
      </c>
      <c r="M399" s="42">
        <f t="shared" si="6"/>
        <v>1900</v>
      </c>
    </row>
    <row r="400" spans="1:13" ht="18" customHeight="1" x14ac:dyDescent="0.25">
      <c r="A400" s="44"/>
      <c r="B400" s="44"/>
      <c r="C400" s="44"/>
      <c r="D400" s="45"/>
      <c r="E400" s="44"/>
      <c r="F400" s="44"/>
      <c r="G400" s="45"/>
      <c r="H400" s="45"/>
      <c r="I400" s="44"/>
      <c r="J400" s="44"/>
      <c r="K400" s="44"/>
      <c r="L400" s="44" t="str">
        <f>IF(G400="","",IF(D400-G400&gt;=System_Config!$B$9,"✅ COMPLIANT","⚠️ BREACH"))</f>
        <v/>
      </c>
      <c r="M400" s="44">
        <f t="shared" si="6"/>
        <v>1900</v>
      </c>
    </row>
    <row r="401" spans="1:13" ht="18" customHeight="1" x14ac:dyDescent="0.25">
      <c r="A401" s="42"/>
      <c r="B401" s="42"/>
      <c r="C401" s="42"/>
      <c r="D401" s="43"/>
      <c r="E401" s="42"/>
      <c r="F401" s="42"/>
      <c r="G401" s="43"/>
      <c r="H401" s="43"/>
      <c r="I401" s="42"/>
      <c r="J401" s="42"/>
      <c r="K401" s="42"/>
      <c r="L401" s="42" t="str">
        <f>IF(G401="","",IF(D401-G401&gt;=System_Config!$B$9,"✅ COMPLIANT","⚠️ BREACH"))</f>
        <v/>
      </c>
      <c r="M401" s="42">
        <f t="shared" si="6"/>
        <v>1900</v>
      </c>
    </row>
    <row r="402" spans="1:13" ht="18" customHeight="1" x14ac:dyDescent="0.25">
      <c r="A402" s="44"/>
      <c r="B402" s="44"/>
      <c r="C402" s="44"/>
      <c r="D402" s="45"/>
      <c r="E402" s="44"/>
      <c r="F402" s="44"/>
      <c r="G402" s="45"/>
      <c r="H402" s="45"/>
      <c r="I402" s="44"/>
      <c r="J402" s="44"/>
      <c r="K402" s="44"/>
      <c r="L402" s="44" t="str">
        <f>IF(G402="","",IF(D402-G402&gt;=System_Config!$B$9,"✅ COMPLIANT","⚠️ BREACH"))</f>
        <v/>
      </c>
      <c r="M402" s="44">
        <f t="shared" si="6"/>
        <v>1900</v>
      </c>
    </row>
    <row r="403" spans="1:13" ht="18" customHeight="1" x14ac:dyDescent="0.25">
      <c r="A403" s="42"/>
      <c r="B403" s="42"/>
      <c r="C403" s="42"/>
      <c r="D403" s="43"/>
      <c r="E403" s="42"/>
      <c r="F403" s="42"/>
      <c r="G403" s="43"/>
      <c r="H403" s="43"/>
      <c r="I403" s="42"/>
      <c r="J403" s="42"/>
      <c r="K403" s="42"/>
      <c r="L403" s="42" t="str">
        <f>IF(G403="","",IF(D403-G403&gt;=System_Config!$B$9,"✅ COMPLIANT","⚠️ BREACH"))</f>
        <v/>
      </c>
      <c r="M403" s="42">
        <f t="shared" si="6"/>
        <v>1900</v>
      </c>
    </row>
    <row r="404" spans="1:13" ht="18" customHeight="1" x14ac:dyDescent="0.25">
      <c r="A404" s="44"/>
      <c r="B404" s="44"/>
      <c r="C404" s="44"/>
      <c r="D404" s="45"/>
      <c r="E404" s="44"/>
      <c r="F404" s="44"/>
      <c r="G404" s="45"/>
      <c r="H404" s="45"/>
      <c r="I404" s="44"/>
      <c r="J404" s="44"/>
      <c r="K404" s="44"/>
      <c r="L404" s="44" t="str">
        <f>IF(G404="","",IF(D404-G404&gt;=System_Config!$B$9,"✅ COMPLIANT","⚠️ BREACH"))</f>
        <v/>
      </c>
      <c r="M404" s="44">
        <f t="shared" si="6"/>
        <v>1900</v>
      </c>
    </row>
    <row r="405" spans="1:13" ht="18" customHeight="1" x14ac:dyDescent="0.25">
      <c r="A405" s="42"/>
      <c r="B405" s="42"/>
      <c r="C405" s="42"/>
      <c r="D405" s="43"/>
      <c r="E405" s="42"/>
      <c r="F405" s="42"/>
      <c r="G405" s="43"/>
      <c r="H405" s="43"/>
      <c r="I405" s="42"/>
      <c r="J405" s="42"/>
      <c r="K405" s="42"/>
      <c r="L405" s="42" t="str">
        <f>IF(G405="","",IF(D405-G405&gt;=System_Config!$B$9,"✅ COMPLIANT","⚠️ BREACH"))</f>
        <v/>
      </c>
      <c r="M405" s="42">
        <f t="shared" si="6"/>
        <v>1900</v>
      </c>
    </row>
    <row r="406" spans="1:13" ht="18" customHeight="1" x14ac:dyDescent="0.25">
      <c r="A406" s="44"/>
      <c r="B406" s="44"/>
      <c r="C406" s="44"/>
      <c r="D406" s="45"/>
      <c r="E406" s="44"/>
      <c r="F406" s="44"/>
      <c r="G406" s="45"/>
      <c r="H406" s="45"/>
      <c r="I406" s="44"/>
      <c r="J406" s="44"/>
      <c r="K406" s="44"/>
      <c r="L406" s="44" t="str">
        <f>IF(G406="","",IF(D406-G406&gt;=System_Config!$B$9,"✅ COMPLIANT","⚠️ BREACH"))</f>
        <v/>
      </c>
      <c r="M406" s="44">
        <f t="shared" si="6"/>
        <v>1900</v>
      </c>
    </row>
    <row r="407" spans="1:13" ht="18" customHeight="1" x14ac:dyDescent="0.25">
      <c r="A407" s="42"/>
      <c r="B407" s="42"/>
      <c r="C407" s="42"/>
      <c r="D407" s="43"/>
      <c r="E407" s="42"/>
      <c r="F407" s="42"/>
      <c r="G407" s="43"/>
      <c r="H407" s="43"/>
      <c r="I407" s="42"/>
      <c r="J407" s="42"/>
      <c r="K407" s="42"/>
      <c r="L407" s="42" t="str">
        <f>IF(G407="","",IF(D407-G407&gt;=System_Config!$B$9,"✅ COMPLIANT","⚠️ BREACH"))</f>
        <v/>
      </c>
      <c r="M407" s="42">
        <f t="shared" si="6"/>
        <v>1900</v>
      </c>
    </row>
    <row r="408" spans="1:13" ht="18" customHeight="1" x14ac:dyDescent="0.25">
      <c r="A408" s="44"/>
      <c r="B408" s="44"/>
      <c r="C408" s="44"/>
      <c r="D408" s="45"/>
      <c r="E408" s="44"/>
      <c r="F408" s="44"/>
      <c r="G408" s="45"/>
      <c r="H408" s="45"/>
      <c r="I408" s="44"/>
      <c r="J408" s="44"/>
      <c r="K408" s="44"/>
      <c r="L408" s="44" t="str">
        <f>IF(G408="","",IF(D408-G408&gt;=System_Config!$B$9,"✅ COMPLIANT","⚠️ BREACH"))</f>
        <v/>
      </c>
      <c r="M408" s="44">
        <f t="shared" si="6"/>
        <v>1900</v>
      </c>
    </row>
    <row r="409" spans="1:13" ht="18" customHeight="1" x14ac:dyDescent="0.25">
      <c r="A409" s="42"/>
      <c r="B409" s="42"/>
      <c r="C409" s="42"/>
      <c r="D409" s="43"/>
      <c r="E409" s="42"/>
      <c r="F409" s="42"/>
      <c r="G409" s="43"/>
      <c r="H409" s="43"/>
      <c r="I409" s="42"/>
      <c r="J409" s="42"/>
      <c r="K409" s="42"/>
      <c r="L409" s="42" t="str">
        <f>IF(G409="","",IF(D409-G409&gt;=System_Config!$B$9,"✅ COMPLIANT","⚠️ BREACH"))</f>
        <v/>
      </c>
      <c r="M409" s="42">
        <f t="shared" si="6"/>
        <v>1900</v>
      </c>
    </row>
    <row r="410" spans="1:13" ht="18" customHeight="1" x14ac:dyDescent="0.25">
      <c r="A410" s="44"/>
      <c r="B410" s="44"/>
      <c r="C410" s="44"/>
      <c r="D410" s="45"/>
      <c r="E410" s="44"/>
      <c r="F410" s="44"/>
      <c r="G410" s="45"/>
      <c r="H410" s="45"/>
      <c r="I410" s="44"/>
      <c r="J410" s="44"/>
      <c r="K410" s="44"/>
      <c r="L410" s="44" t="str">
        <f>IF(G410="","",IF(D410-G410&gt;=System_Config!$B$9,"✅ COMPLIANT","⚠️ BREACH"))</f>
        <v/>
      </c>
      <c r="M410" s="44">
        <f t="shared" si="6"/>
        <v>1900</v>
      </c>
    </row>
    <row r="411" spans="1:13" ht="18" customHeight="1" x14ac:dyDescent="0.25">
      <c r="A411" s="42"/>
      <c r="B411" s="42"/>
      <c r="C411" s="42"/>
      <c r="D411" s="43"/>
      <c r="E411" s="42"/>
      <c r="F411" s="42"/>
      <c r="G411" s="43"/>
      <c r="H411" s="43"/>
      <c r="I411" s="42"/>
      <c r="J411" s="42"/>
      <c r="K411" s="42"/>
      <c r="L411" s="42" t="str">
        <f>IF(G411="","",IF(D411-G411&gt;=System_Config!$B$9,"✅ COMPLIANT","⚠️ BREACH"))</f>
        <v/>
      </c>
      <c r="M411" s="42">
        <f t="shared" si="6"/>
        <v>1900</v>
      </c>
    </row>
    <row r="412" spans="1:13" ht="18" customHeight="1" x14ac:dyDescent="0.25">
      <c r="A412" s="44"/>
      <c r="B412" s="44"/>
      <c r="C412" s="44"/>
      <c r="D412" s="45"/>
      <c r="E412" s="44"/>
      <c r="F412" s="44"/>
      <c r="G412" s="45"/>
      <c r="H412" s="45"/>
      <c r="I412" s="44"/>
      <c r="J412" s="44"/>
      <c r="K412" s="44"/>
      <c r="L412" s="44" t="str">
        <f>IF(G412="","",IF(D412-G412&gt;=System_Config!$B$9,"✅ COMPLIANT","⚠️ BREACH"))</f>
        <v/>
      </c>
      <c r="M412" s="44">
        <f t="shared" si="6"/>
        <v>1900</v>
      </c>
    </row>
    <row r="413" spans="1:13" ht="18" customHeight="1" x14ac:dyDescent="0.25">
      <c r="A413" s="42"/>
      <c r="B413" s="42"/>
      <c r="C413" s="42"/>
      <c r="D413" s="43"/>
      <c r="E413" s="42"/>
      <c r="F413" s="42"/>
      <c r="G413" s="43"/>
      <c r="H413" s="43"/>
      <c r="I413" s="42"/>
      <c r="J413" s="42"/>
      <c r="K413" s="42"/>
      <c r="L413" s="42" t="str">
        <f>IF(G413="","",IF(D413-G413&gt;=System_Config!$B$9,"✅ COMPLIANT","⚠️ BREACH"))</f>
        <v/>
      </c>
      <c r="M413" s="42">
        <f t="shared" si="6"/>
        <v>1900</v>
      </c>
    </row>
    <row r="414" spans="1:13" ht="18" customHeight="1" x14ac:dyDescent="0.25">
      <c r="A414" s="44"/>
      <c r="B414" s="44"/>
      <c r="C414" s="44"/>
      <c r="D414" s="45"/>
      <c r="E414" s="44"/>
      <c r="F414" s="44"/>
      <c r="G414" s="45"/>
      <c r="H414" s="45"/>
      <c r="I414" s="44"/>
      <c r="J414" s="44"/>
      <c r="K414" s="44"/>
      <c r="L414" s="44" t="str">
        <f>IF(G414="","",IF(D414-G414&gt;=System_Config!$B$9,"✅ COMPLIANT","⚠️ BREACH"))</f>
        <v/>
      </c>
      <c r="M414" s="44">
        <f t="shared" si="6"/>
        <v>1900</v>
      </c>
    </row>
    <row r="415" spans="1:13" ht="18" customHeight="1" x14ac:dyDescent="0.25">
      <c r="A415" s="42"/>
      <c r="B415" s="42"/>
      <c r="C415" s="42"/>
      <c r="D415" s="43"/>
      <c r="E415" s="42"/>
      <c r="F415" s="42"/>
      <c r="G415" s="43"/>
      <c r="H415" s="43"/>
      <c r="I415" s="42"/>
      <c r="J415" s="42"/>
      <c r="K415" s="42"/>
      <c r="L415" s="42" t="str">
        <f>IF(G415="","",IF(D415-G415&gt;=System_Config!$B$9,"✅ COMPLIANT","⚠️ BREACH"))</f>
        <v/>
      </c>
      <c r="M415" s="42">
        <f t="shared" si="6"/>
        <v>1900</v>
      </c>
    </row>
    <row r="416" spans="1:13" ht="18" customHeight="1" x14ac:dyDescent="0.25">
      <c r="A416" s="44"/>
      <c r="B416" s="44"/>
      <c r="C416" s="44"/>
      <c r="D416" s="45"/>
      <c r="E416" s="44"/>
      <c r="F416" s="44"/>
      <c r="G416" s="45"/>
      <c r="H416" s="45"/>
      <c r="I416" s="44"/>
      <c r="J416" s="44"/>
      <c r="K416" s="44"/>
      <c r="L416" s="44" t="str">
        <f>IF(G416="","",IF(D416-G416&gt;=System_Config!$B$9,"✅ COMPLIANT","⚠️ BREACH"))</f>
        <v/>
      </c>
      <c r="M416" s="44">
        <f t="shared" si="6"/>
        <v>1900</v>
      </c>
    </row>
    <row r="417" spans="1:13" ht="18" customHeight="1" x14ac:dyDescent="0.25">
      <c r="A417" s="42"/>
      <c r="B417" s="42"/>
      <c r="C417" s="42"/>
      <c r="D417" s="43"/>
      <c r="E417" s="42"/>
      <c r="F417" s="42"/>
      <c r="G417" s="43"/>
      <c r="H417" s="43"/>
      <c r="I417" s="42"/>
      <c r="J417" s="42"/>
      <c r="K417" s="42"/>
      <c r="L417" s="42" t="str">
        <f>IF(G417="","",IF(D417-G417&gt;=System_Config!$B$9,"✅ COMPLIANT","⚠️ BREACH"))</f>
        <v/>
      </c>
      <c r="M417" s="42">
        <f t="shared" si="6"/>
        <v>1900</v>
      </c>
    </row>
    <row r="418" spans="1:13" ht="18" customHeight="1" x14ac:dyDescent="0.25">
      <c r="A418" s="44"/>
      <c r="B418" s="44"/>
      <c r="C418" s="44"/>
      <c r="D418" s="45"/>
      <c r="E418" s="44"/>
      <c r="F418" s="44"/>
      <c r="G418" s="45"/>
      <c r="H418" s="45"/>
      <c r="I418" s="44"/>
      <c r="J418" s="44"/>
      <c r="K418" s="44"/>
      <c r="L418" s="44" t="str">
        <f>IF(G418="","",IF(D418-G418&gt;=System_Config!$B$9,"✅ COMPLIANT","⚠️ BREACH"))</f>
        <v/>
      </c>
      <c r="M418" s="44">
        <f t="shared" si="6"/>
        <v>1900</v>
      </c>
    </row>
    <row r="419" spans="1:13" ht="18" customHeight="1" x14ac:dyDescent="0.25">
      <c r="A419" s="42"/>
      <c r="B419" s="42"/>
      <c r="C419" s="42"/>
      <c r="D419" s="43"/>
      <c r="E419" s="42"/>
      <c r="F419" s="42"/>
      <c r="G419" s="43"/>
      <c r="H419" s="43"/>
      <c r="I419" s="42"/>
      <c r="J419" s="42"/>
      <c r="K419" s="42"/>
      <c r="L419" s="42" t="str">
        <f>IF(G419="","",IF(D419-G419&gt;=System_Config!$B$9,"✅ COMPLIANT","⚠️ BREACH"))</f>
        <v/>
      </c>
      <c r="M419" s="42">
        <f t="shared" si="6"/>
        <v>1900</v>
      </c>
    </row>
    <row r="420" spans="1:13" ht="18" customHeight="1" x14ac:dyDescent="0.25">
      <c r="A420" s="44"/>
      <c r="B420" s="44"/>
      <c r="C420" s="44"/>
      <c r="D420" s="45"/>
      <c r="E420" s="44"/>
      <c r="F420" s="44"/>
      <c r="G420" s="45"/>
      <c r="H420" s="45"/>
      <c r="I420" s="44"/>
      <c r="J420" s="44"/>
      <c r="K420" s="44"/>
      <c r="L420" s="44" t="str">
        <f>IF(G420="","",IF(D420-G420&gt;=System_Config!$B$9,"✅ COMPLIANT","⚠️ BREACH"))</f>
        <v/>
      </c>
      <c r="M420" s="44">
        <f t="shared" si="6"/>
        <v>1900</v>
      </c>
    </row>
    <row r="421" spans="1:13" ht="18" customHeight="1" x14ac:dyDescent="0.25">
      <c r="A421" s="42"/>
      <c r="B421" s="42"/>
      <c r="C421" s="42"/>
      <c r="D421" s="43"/>
      <c r="E421" s="42"/>
      <c r="F421" s="42"/>
      <c r="G421" s="43"/>
      <c r="H421" s="43"/>
      <c r="I421" s="42"/>
      <c r="J421" s="42"/>
      <c r="K421" s="42"/>
      <c r="L421" s="42" t="str">
        <f>IF(G421="","",IF(D421-G421&gt;=System_Config!$B$9,"✅ COMPLIANT","⚠️ BREACH"))</f>
        <v/>
      </c>
      <c r="M421" s="42">
        <f t="shared" si="6"/>
        <v>1900</v>
      </c>
    </row>
    <row r="422" spans="1:13" ht="18" customHeight="1" x14ac:dyDescent="0.25">
      <c r="A422" s="44"/>
      <c r="B422" s="44"/>
      <c r="C422" s="44"/>
      <c r="D422" s="45"/>
      <c r="E422" s="44"/>
      <c r="F422" s="44"/>
      <c r="G422" s="45"/>
      <c r="H422" s="45"/>
      <c r="I422" s="44"/>
      <c r="J422" s="44"/>
      <c r="K422" s="44"/>
      <c r="L422" s="44" t="str">
        <f>IF(G422="","",IF(D422-G422&gt;=System_Config!$B$9,"✅ COMPLIANT","⚠️ BREACH"))</f>
        <v/>
      </c>
      <c r="M422" s="44">
        <f t="shared" si="6"/>
        <v>1900</v>
      </c>
    </row>
    <row r="423" spans="1:13" ht="18" customHeight="1" x14ac:dyDescent="0.25">
      <c r="A423" s="42"/>
      <c r="B423" s="42"/>
      <c r="C423" s="42"/>
      <c r="D423" s="43"/>
      <c r="E423" s="42"/>
      <c r="F423" s="42"/>
      <c r="G423" s="43"/>
      <c r="H423" s="43"/>
      <c r="I423" s="42"/>
      <c r="J423" s="42"/>
      <c r="K423" s="42"/>
      <c r="L423" s="42" t="str">
        <f>IF(G423="","",IF(D423-G423&gt;=System_Config!$B$9,"✅ COMPLIANT","⚠️ BREACH"))</f>
        <v/>
      </c>
      <c r="M423" s="42">
        <f t="shared" si="6"/>
        <v>1900</v>
      </c>
    </row>
    <row r="424" spans="1:13" ht="18" customHeight="1" x14ac:dyDescent="0.25">
      <c r="A424" s="44"/>
      <c r="B424" s="44"/>
      <c r="C424" s="44"/>
      <c r="D424" s="45"/>
      <c r="E424" s="44"/>
      <c r="F424" s="44"/>
      <c r="G424" s="45"/>
      <c r="H424" s="45"/>
      <c r="I424" s="44"/>
      <c r="J424" s="44"/>
      <c r="K424" s="44"/>
      <c r="L424" s="44" t="str">
        <f>IF(G424="","",IF(D424-G424&gt;=System_Config!$B$9,"✅ COMPLIANT","⚠️ BREACH"))</f>
        <v/>
      </c>
      <c r="M424" s="44">
        <f t="shared" si="6"/>
        <v>1900</v>
      </c>
    </row>
    <row r="425" spans="1:13" ht="18" customHeight="1" x14ac:dyDescent="0.25">
      <c r="A425" s="42"/>
      <c r="B425" s="42"/>
      <c r="C425" s="42"/>
      <c r="D425" s="43"/>
      <c r="E425" s="42"/>
      <c r="F425" s="42"/>
      <c r="G425" s="43"/>
      <c r="H425" s="43"/>
      <c r="I425" s="42"/>
      <c r="J425" s="42"/>
      <c r="K425" s="42"/>
      <c r="L425" s="42" t="str">
        <f>IF(G425="","",IF(D425-G425&gt;=System_Config!$B$9,"✅ COMPLIANT","⚠️ BREACH"))</f>
        <v/>
      </c>
      <c r="M425" s="42">
        <f t="shared" si="6"/>
        <v>1900</v>
      </c>
    </row>
    <row r="426" spans="1:13" ht="18" customHeight="1" x14ac:dyDescent="0.25">
      <c r="A426" s="44"/>
      <c r="B426" s="44"/>
      <c r="C426" s="44"/>
      <c r="D426" s="45"/>
      <c r="E426" s="44"/>
      <c r="F426" s="44"/>
      <c r="G426" s="45"/>
      <c r="H426" s="45"/>
      <c r="I426" s="44"/>
      <c r="J426" s="44"/>
      <c r="K426" s="44"/>
      <c r="L426" s="44" t="str">
        <f>IF(G426="","",IF(D426-G426&gt;=System_Config!$B$9,"✅ COMPLIANT","⚠️ BREACH"))</f>
        <v/>
      </c>
      <c r="M426" s="44">
        <f t="shared" si="6"/>
        <v>1900</v>
      </c>
    </row>
    <row r="427" spans="1:13" ht="18" customHeight="1" x14ac:dyDescent="0.25">
      <c r="A427" s="42"/>
      <c r="B427" s="42"/>
      <c r="C427" s="42"/>
      <c r="D427" s="43"/>
      <c r="E427" s="42"/>
      <c r="F427" s="42"/>
      <c r="G427" s="43"/>
      <c r="H427" s="43"/>
      <c r="I427" s="42"/>
      <c r="J427" s="42"/>
      <c r="K427" s="42"/>
      <c r="L427" s="42" t="str">
        <f>IF(G427="","",IF(D427-G427&gt;=System_Config!$B$9,"✅ COMPLIANT","⚠️ BREACH"))</f>
        <v/>
      </c>
      <c r="M427" s="42">
        <f t="shared" si="6"/>
        <v>1900</v>
      </c>
    </row>
    <row r="428" spans="1:13" ht="18" customHeight="1" x14ac:dyDescent="0.25">
      <c r="A428" s="44"/>
      <c r="B428" s="44"/>
      <c r="C428" s="44"/>
      <c r="D428" s="45"/>
      <c r="E428" s="44"/>
      <c r="F428" s="44"/>
      <c r="G428" s="45"/>
      <c r="H428" s="45"/>
      <c r="I428" s="44"/>
      <c r="J428" s="44"/>
      <c r="K428" s="44"/>
      <c r="L428" s="44" t="str">
        <f>IF(G428="","",IF(D428-G428&gt;=System_Config!$B$9,"✅ COMPLIANT","⚠️ BREACH"))</f>
        <v/>
      </c>
      <c r="M428" s="44">
        <f t="shared" si="6"/>
        <v>1900</v>
      </c>
    </row>
    <row r="429" spans="1:13" ht="18" customHeight="1" x14ac:dyDescent="0.25">
      <c r="A429" s="42"/>
      <c r="B429" s="42"/>
      <c r="C429" s="42"/>
      <c r="D429" s="43"/>
      <c r="E429" s="42"/>
      <c r="F429" s="42"/>
      <c r="G429" s="43"/>
      <c r="H429" s="43"/>
      <c r="I429" s="42"/>
      <c r="J429" s="42"/>
      <c r="K429" s="42"/>
      <c r="L429" s="42" t="str">
        <f>IF(G429="","",IF(D429-G429&gt;=System_Config!$B$9,"✅ COMPLIANT","⚠️ BREACH"))</f>
        <v/>
      </c>
      <c r="M429" s="42">
        <f t="shared" si="6"/>
        <v>1900</v>
      </c>
    </row>
    <row r="430" spans="1:13" ht="18" customHeight="1" x14ac:dyDescent="0.25">
      <c r="A430" s="44"/>
      <c r="B430" s="44"/>
      <c r="C430" s="44"/>
      <c r="D430" s="45"/>
      <c r="E430" s="44"/>
      <c r="F430" s="44"/>
      <c r="G430" s="45"/>
      <c r="H430" s="45"/>
      <c r="I430" s="44"/>
      <c r="J430" s="44"/>
      <c r="K430" s="44"/>
      <c r="L430" s="44" t="str">
        <f>IF(G430="","",IF(D430-G430&gt;=System_Config!$B$9,"✅ COMPLIANT","⚠️ BREACH"))</f>
        <v/>
      </c>
      <c r="M430" s="44">
        <f t="shared" si="6"/>
        <v>1900</v>
      </c>
    </row>
    <row r="431" spans="1:13" ht="18" customHeight="1" x14ac:dyDescent="0.25">
      <c r="A431" s="42"/>
      <c r="B431" s="42"/>
      <c r="C431" s="42"/>
      <c r="D431" s="43"/>
      <c r="E431" s="42"/>
      <c r="F431" s="42"/>
      <c r="G431" s="43"/>
      <c r="H431" s="43"/>
      <c r="I431" s="42"/>
      <c r="J431" s="42"/>
      <c r="K431" s="42"/>
      <c r="L431" s="42" t="str">
        <f>IF(G431="","",IF(D431-G431&gt;=System_Config!$B$9,"✅ COMPLIANT","⚠️ BREACH"))</f>
        <v/>
      </c>
      <c r="M431" s="42">
        <f t="shared" si="6"/>
        <v>1900</v>
      </c>
    </row>
    <row r="432" spans="1:13" ht="18" customHeight="1" x14ac:dyDescent="0.25">
      <c r="A432" s="44"/>
      <c r="B432" s="44"/>
      <c r="C432" s="44"/>
      <c r="D432" s="45"/>
      <c r="E432" s="44"/>
      <c r="F432" s="44"/>
      <c r="G432" s="45"/>
      <c r="H432" s="45"/>
      <c r="I432" s="44"/>
      <c r="J432" s="44"/>
      <c r="K432" s="44"/>
      <c r="L432" s="44" t="str">
        <f>IF(G432="","",IF(D432-G432&gt;=System_Config!$B$9,"✅ COMPLIANT","⚠️ BREACH"))</f>
        <v/>
      </c>
      <c r="M432" s="44">
        <f t="shared" si="6"/>
        <v>1900</v>
      </c>
    </row>
    <row r="433" spans="1:13" ht="18" customHeight="1" x14ac:dyDescent="0.25">
      <c r="A433" s="42"/>
      <c r="B433" s="42"/>
      <c r="C433" s="42"/>
      <c r="D433" s="43"/>
      <c r="E433" s="42"/>
      <c r="F433" s="42"/>
      <c r="G433" s="43"/>
      <c r="H433" s="43"/>
      <c r="I433" s="42"/>
      <c r="J433" s="42"/>
      <c r="K433" s="42"/>
      <c r="L433" s="42" t="str">
        <f>IF(G433="","",IF(D433-G433&gt;=System_Config!$B$9,"✅ COMPLIANT","⚠️ BREACH"))</f>
        <v/>
      </c>
      <c r="M433" s="42">
        <f t="shared" si="6"/>
        <v>1900</v>
      </c>
    </row>
    <row r="434" spans="1:13" ht="18" customHeight="1" x14ac:dyDescent="0.25">
      <c r="A434" s="44"/>
      <c r="B434" s="44"/>
      <c r="C434" s="44"/>
      <c r="D434" s="45"/>
      <c r="E434" s="44"/>
      <c r="F434" s="44"/>
      <c r="G434" s="45"/>
      <c r="H434" s="45"/>
      <c r="I434" s="44"/>
      <c r="J434" s="44"/>
      <c r="K434" s="44"/>
      <c r="L434" s="44" t="str">
        <f>IF(G434="","",IF(D434-G434&gt;=System_Config!$B$9,"✅ COMPLIANT","⚠️ BREACH"))</f>
        <v/>
      </c>
      <c r="M434" s="44">
        <f t="shared" si="6"/>
        <v>1900</v>
      </c>
    </row>
    <row r="435" spans="1:13" ht="18" customHeight="1" x14ac:dyDescent="0.25">
      <c r="A435" s="42"/>
      <c r="B435" s="42"/>
      <c r="C435" s="42"/>
      <c r="D435" s="43"/>
      <c r="E435" s="42"/>
      <c r="F435" s="42"/>
      <c r="G435" s="43"/>
      <c r="H435" s="43"/>
      <c r="I435" s="42"/>
      <c r="J435" s="42"/>
      <c r="K435" s="42"/>
      <c r="L435" s="42" t="str">
        <f>IF(G435="","",IF(D435-G435&gt;=System_Config!$B$9,"✅ COMPLIANT","⚠️ BREACH"))</f>
        <v/>
      </c>
      <c r="M435" s="42">
        <f t="shared" si="6"/>
        <v>1900</v>
      </c>
    </row>
    <row r="436" spans="1:13" ht="18" customHeight="1" x14ac:dyDescent="0.25">
      <c r="A436" s="44"/>
      <c r="B436" s="44"/>
      <c r="C436" s="44"/>
      <c r="D436" s="45"/>
      <c r="E436" s="44"/>
      <c r="F436" s="44"/>
      <c r="G436" s="45"/>
      <c r="H436" s="45"/>
      <c r="I436" s="44"/>
      <c r="J436" s="44"/>
      <c r="K436" s="44"/>
      <c r="L436" s="44" t="str">
        <f>IF(G436="","",IF(D436-G436&gt;=System_Config!$B$9,"✅ COMPLIANT","⚠️ BREACH"))</f>
        <v/>
      </c>
      <c r="M436" s="44">
        <f t="shared" si="6"/>
        <v>1900</v>
      </c>
    </row>
    <row r="437" spans="1:13" ht="18" customHeight="1" x14ac:dyDescent="0.25">
      <c r="A437" s="42"/>
      <c r="B437" s="42"/>
      <c r="C437" s="42"/>
      <c r="D437" s="43"/>
      <c r="E437" s="42"/>
      <c r="F437" s="42"/>
      <c r="G437" s="43"/>
      <c r="H437" s="43"/>
      <c r="I437" s="42"/>
      <c r="J437" s="42"/>
      <c r="K437" s="42"/>
      <c r="L437" s="42" t="str">
        <f>IF(G437="","",IF(D437-G437&gt;=System_Config!$B$9,"✅ COMPLIANT","⚠️ BREACH"))</f>
        <v/>
      </c>
      <c r="M437" s="42">
        <f t="shared" si="6"/>
        <v>1900</v>
      </c>
    </row>
    <row r="438" spans="1:13" ht="18" customHeight="1" x14ac:dyDescent="0.25">
      <c r="A438" s="44"/>
      <c r="B438" s="44"/>
      <c r="C438" s="44"/>
      <c r="D438" s="45"/>
      <c r="E438" s="44"/>
      <c r="F438" s="44"/>
      <c r="G438" s="45"/>
      <c r="H438" s="45"/>
      <c r="I438" s="44"/>
      <c r="J438" s="44"/>
      <c r="K438" s="44"/>
      <c r="L438" s="44" t="str">
        <f>IF(G438="","",IF(D438-G438&gt;=System_Config!$B$9,"✅ COMPLIANT","⚠️ BREACH"))</f>
        <v/>
      </c>
      <c r="M438" s="44">
        <f t="shared" si="6"/>
        <v>1900</v>
      </c>
    </row>
    <row r="439" spans="1:13" ht="18" customHeight="1" x14ac:dyDescent="0.25">
      <c r="A439" s="42"/>
      <c r="B439" s="42"/>
      <c r="C439" s="42"/>
      <c r="D439" s="43"/>
      <c r="E439" s="42"/>
      <c r="F439" s="42"/>
      <c r="G439" s="43"/>
      <c r="H439" s="43"/>
      <c r="I439" s="42"/>
      <c r="J439" s="42"/>
      <c r="K439" s="42"/>
      <c r="L439" s="42" t="str">
        <f>IF(G439="","",IF(D439-G439&gt;=System_Config!$B$9,"✅ COMPLIANT","⚠️ BREACH"))</f>
        <v/>
      </c>
      <c r="M439" s="42">
        <f t="shared" si="6"/>
        <v>1900</v>
      </c>
    </row>
    <row r="440" spans="1:13" ht="18" customHeight="1" x14ac:dyDescent="0.25">
      <c r="A440" s="44"/>
      <c r="B440" s="44"/>
      <c r="C440" s="44"/>
      <c r="D440" s="45"/>
      <c r="E440" s="44"/>
      <c r="F440" s="44"/>
      <c r="G440" s="45"/>
      <c r="H440" s="45"/>
      <c r="I440" s="44"/>
      <c r="J440" s="44"/>
      <c r="K440" s="44"/>
      <c r="L440" s="44" t="str">
        <f>IF(G440="","",IF(D440-G440&gt;=System_Config!$B$9,"✅ COMPLIANT","⚠️ BREACH"))</f>
        <v/>
      </c>
      <c r="M440" s="44">
        <f t="shared" si="6"/>
        <v>1900</v>
      </c>
    </row>
    <row r="441" spans="1:13" ht="18" customHeight="1" x14ac:dyDescent="0.25">
      <c r="A441" s="42"/>
      <c r="B441" s="42"/>
      <c r="C441" s="42"/>
      <c r="D441" s="43"/>
      <c r="E441" s="42"/>
      <c r="F441" s="42"/>
      <c r="G441" s="43"/>
      <c r="H441" s="43"/>
      <c r="I441" s="42"/>
      <c r="J441" s="42"/>
      <c r="K441" s="42"/>
      <c r="L441" s="42" t="str">
        <f>IF(G441="","",IF(D441-G441&gt;=System_Config!$B$9,"✅ COMPLIANT","⚠️ BREACH"))</f>
        <v/>
      </c>
      <c r="M441" s="42">
        <f t="shared" si="6"/>
        <v>1900</v>
      </c>
    </row>
    <row r="442" spans="1:13" ht="18" customHeight="1" x14ac:dyDescent="0.25">
      <c r="A442" s="44"/>
      <c r="B442" s="44"/>
      <c r="C442" s="44"/>
      <c r="D442" s="45"/>
      <c r="E442" s="44"/>
      <c r="F442" s="44"/>
      <c r="G442" s="45"/>
      <c r="H442" s="45"/>
      <c r="I442" s="44"/>
      <c r="J442" s="44"/>
      <c r="K442" s="44"/>
      <c r="L442" s="44" t="str">
        <f>IF(G442="","",IF(D442-G442&gt;=System_Config!$B$9,"✅ COMPLIANT","⚠️ BREACH"))</f>
        <v/>
      </c>
      <c r="M442" s="44">
        <f t="shared" si="6"/>
        <v>1900</v>
      </c>
    </row>
    <row r="443" spans="1:13" ht="18" customHeight="1" x14ac:dyDescent="0.25">
      <c r="A443" s="42"/>
      <c r="B443" s="42"/>
      <c r="C443" s="42"/>
      <c r="D443" s="43"/>
      <c r="E443" s="42"/>
      <c r="F443" s="42"/>
      <c r="G443" s="43"/>
      <c r="H443" s="43"/>
      <c r="I443" s="42"/>
      <c r="J443" s="42"/>
      <c r="K443" s="42"/>
      <c r="L443" s="42" t="str">
        <f>IF(G443="","",IF(D443-G443&gt;=System_Config!$B$9,"✅ COMPLIANT","⚠️ BREACH"))</f>
        <v/>
      </c>
      <c r="M443" s="42">
        <f t="shared" si="6"/>
        <v>1900</v>
      </c>
    </row>
    <row r="444" spans="1:13" ht="18" customHeight="1" x14ac:dyDescent="0.25">
      <c r="A444" s="44"/>
      <c r="B444" s="44"/>
      <c r="C444" s="44"/>
      <c r="D444" s="45"/>
      <c r="E444" s="44"/>
      <c r="F444" s="44"/>
      <c r="G444" s="45"/>
      <c r="H444" s="45"/>
      <c r="I444" s="44"/>
      <c r="J444" s="44"/>
      <c r="K444" s="44"/>
      <c r="L444" s="44" t="str">
        <f>IF(G444="","",IF(D444-G444&gt;=System_Config!$B$9,"✅ COMPLIANT","⚠️ BREACH"))</f>
        <v/>
      </c>
      <c r="M444" s="44">
        <f t="shared" si="6"/>
        <v>1900</v>
      </c>
    </row>
    <row r="445" spans="1:13" ht="18" customHeight="1" x14ac:dyDescent="0.25">
      <c r="A445" s="42"/>
      <c r="B445" s="42"/>
      <c r="C445" s="42"/>
      <c r="D445" s="43"/>
      <c r="E445" s="42"/>
      <c r="F445" s="42"/>
      <c r="G445" s="43"/>
      <c r="H445" s="43"/>
      <c r="I445" s="42"/>
      <c r="J445" s="42"/>
      <c r="K445" s="42"/>
      <c r="L445" s="42" t="str">
        <f>IF(G445="","",IF(D445-G445&gt;=System_Config!$B$9,"✅ COMPLIANT","⚠️ BREACH"))</f>
        <v/>
      </c>
      <c r="M445" s="42">
        <f t="shared" si="6"/>
        <v>1900</v>
      </c>
    </row>
    <row r="446" spans="1:13" ht="18" customHeight="1" x14ac:dyDescent="0.25">
      <c r="A446" s="44"/>
      <c r="B446" s="44"/>
      <c r="C446" s="44"/>
      <c r="D446" s="45"/>
      <c r="E446" s="44"/>
      <c r="F446" s="44"/>
      <c r="G446" s="45"/>
      <c r="H446" s="45"/>
      <c r="I446" s="44"/>
      <c r="J446" s="44"/>
      <c r="K446" s="44"/>
      <c r="L446" s="44" t="str">
        <f>IF(G446="","",IF(D446-G446&gt;=System_Config!$B$9,"✅ COMPLIANT","⚠️ BREACH"))</f>
        <v/>
      </c>
      <c r="M446" s="44">
        <f t="shared" si="6"/>
        <v>1900</v>
      </c>
    </row>
    <row r="447" spans="1:13" ht="18" customHeight="1" x14ac:dyDescent="0.25">
      <c r="A447" s="42"/>
      <c r="B447" s="42"/>
      <c r="C447" s="42"/>
      <c r="D447" s="43"/>
      <c r="E447" s="42"/>
      <c r="F447" s="42"/>
      <c r="G447" s="43"/>
      <c r="H447" s="43"/>
      <c r="I447" s="42"/>
      <c r="J447" s="42"/>
      <c r="K447" s="42"/>
      <c r="L447" s="42" t="str">
        <f>IF(G447="","",IF(D447-G447&gt;=System_Config!$B$9,"✅ COMPLIANT","⚠️ BREACH"))</f>
        <v/>
      </c>
      <c r="M447" s="42">
        <f t="shared" si="6"/>
        <v>1900</v>
      </c>
    </row>
    <row r="448" spans="1:13" ht="18" customHeight="1" x14ac:dyDescent="0.25">
      <c r="A448" s="44"/>
      <c r="B448" s="44"/>
      <c r="C448" s="44"/>
      <c r="D448" s="45"/>
      <c r="E448" s="44"/>
      <c r="F448" s="44"/>
      <c r="G448" s="45"/>
      <c r="H448" s="45"/>
      <c r="I448" s="44"/>
      <c r="J448" s="44"/>
      <c r="K448" s="44"/>
      <c r="L448" s="44" t="str">
        <f>IF(G448="","",IF(D448-G448&gt;=System_Config!$B$9,"✅ COMPLIANT","⚠️ BREACH"))</f>
        <v/>
      </c>
      <c r="M448" s="44">
        <f t="shared" si="6"/>
        <v>1900</v>
      </c>
    </row>
    <row r="449" spans="1:13" ht="18" customHeight="1" x14ac:dyDescent="0.25">
      <c r="A449" s="42"/>
      <c r="B449" s="42"/>
      <c r="C449" s="42"/>
      <c r="D449" s="43"/>
      <c r="E449" s="42"/>
      <c r="F449" s="42"/>
      <c r="G449" s="43"/>
      <c r="H449" s="43"/>
      <c r="I449" s="42"/>
      <c r="J449" s="42"/>
      <c r="K449" s="42"/>
      <c r="L449" s="42" t="str">
        <f>IF(G449="","",IF(D449-G449&gt;=System_Config!$B$9,"✅ COMPLIANT","⚠️ BREACH"))</f>
        <v/>
      </c>
      <c r="M449" s="42">
        <f t="shared" si="6"/>
        <v>1900</v>
      </c>
    </row>
    <row r="450" spans="1:13" ht="18" customHeight="1" x14ac:dyDescent="0.25">
      <c r="A450" s="44"/>
      <c r="B450" s="44"/>
      <c r="C450" s="44"/>
      <c r="D450" s="45"/>
      <c r="E450" s="44"/>
      <c r="F450" s="44"/>
      <c r="G450" s="45"/>
      <c r="H450" s="45"/>
      <c r="I450" s="44"/>
      <c r="J450" s="44"/>
      <c r="K450" s="44"/>
      <c r="L450" s="44" t="str">
        <f>IF(G450="","",IF(D450-G450&gt;=System_Config!$B$9,"✅ COMPLIANT","⚠️ BREACH"))</f>
        <v/>
      </c>
      <c r="M450" s="44">
        <f t="shared" si="6"/>
        <v>1900</v>
      </c>
    </row>
    <row r="451" spans="1:13" ht="18" customHeight="1" x14ac:dyDescent="0.25">
      <c r="A451" s="42"/>
      <c r="B451" s="42"/>
      <c r="C451" s="42"/>
      <c r="D451" s="43"/>
      <c r="E451" s="42"/>
      <c r="F451" s="42"/>
      <c r="G451" s="43"/>
      <c r="H451" s="43"/>
      <c r="I451" s="42"/>
      <c r="J451" s="42"/>
      <c r="K451" s="42"/>
      <c r="L451" s="42" t="str">
        <f>IF(G451="","",IF(D451-G451&gt;=System_Config!$B$9,"✅ COMPLIANT","⚠️ BREACH"))</f>
        <v/>
      </c>
      <c r="M451" s="42">
        <f t="shared" si="6"/>
        <v>1900</v>
      </c>
    </row>
    <row r="452" spans="1:13" ht="18" customHeight="1" x14ac:dyDescent="0.25">
      <c r="A452" s="44"/>
      <c r="B452" s="44"/>
      <c r="C452" s="44"/>
      <c r="D452" s="45"/>
      <c r="E452" s="44"/>
      <c r="F452" s="44"/>
      <c r="G452" s="45"/>
      <c r="H452" s="45"/>
      <c r="I452" s="44"/>
      <c r="J452" s="44"/>
      <c r="K452" s="44"/>
      <c r="L452" s="44" t="str">
        <f>IF(G452="","",IF(D452-G452&gt;=System_Config!$B$9,"✅ COMPLIANT","⚠️ BREACH"))</f>
        <v/>
      </c>
      <c r="M452" s="44">
        <f t="shared" ref="M452:M515" si="7">IFERROR(YEAR(E452),"")</f>
        <v>1900</v>
      </c>
    </row>
    <row r="453" spans="1:13" ht="18" customHeight="1" x14ac:dyDescent="0.25">
      <c r="A453" s="42"/>
      <c r="B453" s="42"/>
      <c r="C453" s="42"/>
      <c r="D453" s="43"/>
      <c r="E453" s="42"/>
      <c r="F453" s="42"/>
      <c r="G453" s="43"/>
      <c r="H453" s="43"/>
      <c r="I453" s="42"/>
      <c r="J453" s="42"/>
      <c r="K453" s="42"/>
      <c r="L453" s="42" t="str">
        <f>IF(G453="","",IF(D453-G453&gt;=System_Config!$B$9,"✅ COMPLIANT","⚠️ BREACH"))</f>
        <v/>
      </c>
      <c r="M453" s="42">
        <f t="shared" si="7"/>
        <v>1900</v>
      </c>
    </row>
    <row r="454" spans="1:13" ht="18" customHeight="1" x14ac:dyDescent="0.25">
      <c r="A454" s="44"/>
      <c r="B454" s="44"/>
      <c r="C454" s="44"/>
      <c r="D454" s="45"/>
      <c r="E454" s="44"/>
      <c r="F454" s="44"/>
      <c r="G454" s="45"/>
      <c r="H454" s="45"/>
      <c r="I454" s="44"/>
      <c r="J454" s="44"/>
      <c r="K454" s="44"/>
      <c r="L454" s="44" t="str">
        <f>IF(G454="","",IF(D454-G454&gt;=System_Config!$B$9,"✅ COMPLIANT","⚠️ BREACH"))</f>
        <v/>
      </c>
      <c r="M454" s="44">
        <f t="shared" si="7"/>
        <v>1900</v>
      </c>
    </row>
    <row r="455" spans="1:13" ht="18" customHeight="1" x14ac:dyDescent="0.25">
      <c r="A455" s="42"/>
      <c r="B455" s="42"/>
      <c r="C455" s="42"/>
      <c r="D455" s="43"/>
      <c r="E455" s="42"/>
      <c r="F455" s="42"/>
      <c r="G455" s="43"/>
      <c r="H455" s="43"/>
      <c r="I455" s="42"/>
      <c r="J455" s="42"/>
      <c r="K455" s="42"/>
      <c r="L455" s="42" t="str">
        <f>IF(G455="","",IF(D455-G455&gt;=System_Config!$B$9,"✅ COMPLIANT","⚠️ BREACH"))</f>
        <v/>
      </c>
      <c r="M455" s="42">
        <f t="shared" si="7"/>
        <v>1900</v>
      </c>
    </row>
    <row r="456" spans="1:13" ht="18" customHeight="1" x14ac:dyDescent="0.25">
      <c r="A456" s="44"/>
      <c r="B456" s="44"/>
      <c r="C456" s="44"/>
      <c r="D456" s="45"/>
      <c r="E456" s="44"/>
      <c r="F456" s="44"/>
      <c r="G456" s="45"/>
      <c r="H456" s="45"/>
      <c r="I456" s="44"/>
      <c r="J456" s="44"/>
      <c r="K456" s="44"/>
      <c r="L456" s="44" t="str">
        <f>IF(G456="","",IF(D456-G456&gt;=System_Config!$B$9,"✅ COMPLIANT","⚠️ BREACH"))</f>
        <v/>
      </c>
      <c r="M456" s="44">
        <f t="shared" si="7"/>
        <v>1900</v>
      </c>
    </row>
    <row r="457" spans="1:13" ht="18" customHeight="1" x14ac:dyDescent="0.25">
      <c r="A457" s="42"/>
      <c r="B457" s="42"/>
      <c r="C457" s="42"/>
      <c r="D457" s="43"/>
      <c r="E457" s="42"/>
      <c r="F457" s="42"/>
      <c r="G457" s="43"/>
      <c r="H457" s="43"/>
      <c r="I457" s="42"/>
      <c r="J457" s="42"/>
      <c r="K457" s="42"/>
      <c r="L457" s="42" t="str">
        <f>IF(G457="","",IF(D457-G457&gt;=System_Config!$B$9,"✅ COMPLIANT","⚠️ BREACH"))</f>
        <v/>
      </c>
      <c r="M457" s="42">
        <f t="shared" si="7"/>
        <v>1900</v>
      </c>
    </row>
    <row r="458" spans="1:13" ht="18" customHeight="1" x14ac:dyDescent="0.25">
      <c r="A458" s="44"/>
      <c r="B458" s="44"/>
      <c r="C458" s="44"/>
      <c r="D458" s="45"/>
      <c r="E458" s="44"/>
      <c r="F458" s="44"/>
      <c r="G458" s="45"/>
      <c r="H458" s="45"/>
      <c r="I458" s="44"/>
      <c r="J458" s="44"/>
      <c r="K458" s="44"/>
      <c r="L458" s="44" t="str">
        <f>IF(G458="","",IF(D458-G458&gt;=System_Config!$B$9,"✅ COMPLIANT","⚠️ BREACH"))</f>
        <v/>
      </c>
      <c r="M458" s="44">
        <f t="shared" si="7"/>
        <v>1900</v>
      </c>
    </row>
    <row r="459" spans="1:13" ht="18" customHeight="1" x14ac:dyDescent="0.25">
      <c r="A459" s="42"/>
      <c r="B459" s="42"/>
      <c r="C459" s="42"/>
      <c r="D459" s="43"/>
      <c r="E459" s="42"/>
      <c r="F459" s="42"/>
      <c r="G459" s="43"/>
      <c r="H459" s="43"/>
      <c r="I459" s="42"/>
      <c r="J459" s="42"/>
      <c r="K459" s="42"/>
      <c r="L459" s="42" t="str">
        <f>IF(G459="","",IF(D459-G459&gt;=System_Config!$B$9,"✅ COMPLIANT","⚠️ BREACH"))</f>
        <v/>
      </c>
      <c r="M459" s="42">
        <f t="shared" si="7"/>
        <v>1900</v>
      </c>
    </row>
    <row r="460" spans="1:13" ht="18" customHeight="1" x14ac:dyDescent="0.25">
      <c r="A460" s="44"/>
      <c r="B460" s="44"/>
      <c r="C460" s="44"/>
      <c r="D460" s="45"/>
      <c r="E460" s="44"/>
      <c r="F460" s="44"/>
      <c r="G460" s="45"/>
      <c r="H460" s="45"/>
      <c r="I460" s="44"/>
      <c r="J460" s="44"/>
      <c r="K460" s="44"/>
      <c r="L460" s="44" t="str">
        <f>IF(G460="","",IF(D460-G460&gt;=System_Config!$B$9,"✅ COMPLIANT","⚠️ BREACH"))</f>
        <v/>
      </c>
      <c r="M460" s="44">
        <f t="shared" si="7"/>
        <v>1900</v>
      </c>
    </row>
    <row r="461" spans="1:13" ht="18" customHeight="1" x14ac:dyDescent="0.25">
      <c r="A461" s="42"/>
      <c r="B461" s="42"/>
      <c r="C461" s="42"/>
      <c r="D461" s="43"/>
      <c r="E461" s="42"/>
      <c r="F461" s="42"/>
      <c r="G461" s="43"/>
      <c r="H461" s="43"/>
      <c r="I461" s="42"/>
      <c r="J461" s="42"/>
      <c r="K461" s="42"/>
      <c r="L461" s="42" t="str">
        <f>IF(G461="","",IF(D461-G461&gt;=System_Config!$B$9,"✅ COMPLIANT","⚠️ BREACH"))</f>
        <v/>
      </c>
      <c r="M461" s="42">
        <f t="shared" si="7"/>
        <v>1900</v>
      </c>
    </row>
    <row r="462" spans="1:13" ht="18" customHeight="1" x14ac:dyDescent="0.25">
      <c r="A462" s="44"/>
      <c r="B462" s="44"/>
      <c r="C462" s="44"/>
      <c r="D462" s="45"/>
      <c r="E462" s="44"/>
      <c r="F462" s="44"/>
      <c r="G462" s="45"/>
      <c r="H462" s="45"/>
      <c r="I462" s="44"/>
      <c r="J462" s="44"/>
      <c r="K462" s="44"/>
      <c r="L462" s="44" t="str">
        <f>IF(G462="","",IF(D462-G462&gt;=System_Config!$B$9,"✅ COMPLIANT","⚠️ BREACH"))</f>
        <v/>
      </c>
      <c r="M462" s="44">
        <f t="shared" si="7"/>
        <v>1900</v>
      </c>
    </row>
    <row r="463" spans="1:13" ht="18" customHeight="1" x14ac:dyDescent="0.25">
      <c r="A463" s="42"/>
      <c r="B463" s="42"/>
      <c r="C463" s="42"/>
      <c r="D463" s="43"/>
      <c r="E463" s="42"/>
      <c r="F463" s="42"/>
      <c r="G463" s="43"/>
      <c r="H463" s="43"/>
      <c r="I463" s="42"/>
      <c r="J463" s="42"/>
      <c r="K463" s="42"/>
      <c r="L463" s="42" t="str">
        <f>IF(G463="","",IF(D463-G463&gt;=System_Config!$B$9,"✅ COMPLIANT","⚠️ BREACH"))</f>
        <v/>
      </c>
      <c r="M463" s="42">
        <f t="shared" si="7"/>
        <v>1900</v>
      </c>
    </row>
    <row r="464" spans="1:13" ht="18" customHeight="1" x14ac:dyDescent="0.25">
      <c r="A464" s="44"/>
      <c r="B464" s="44"/>
      <c r="C464" s="44"/>
      <c r="D464" s="45"/>
      <c r="E464" s="44"/>
      <c r="F464" s="44"/>
      <c r="G464" s="45"/>
      <c r="H464" s="45"/>
      <c r="I464" s="44"/>
      <c r="J464" s="44"/>
      <c r="K464" s="44"/>
      <c r="L464" s="44" t="str">
        <f>IF(G464="","",IF(D464-G464&gt;=System_Config!$B$9,"✅ COMPLIANT","⚠️ BREACH"))</f>
        <v/>
      </c>
      <c r="M464" s="44">
        <f t="shared" si="7"/>
        <v>1900</v>
      </c>
    </row>
    <row r="465" spans="1:13" ht="18" customHeight="1" x14ac:dyDescent="0.25">
      <c r="A465" s="42"/>
      <c r="B465" s="42"/>
      <c r="C465" s="42"/>
      <c r="D465" s="43"/>
      <c r="E465" s="42"/>
      <c r="F465" s="42"/>
      <c r="G465" s="43"/>
      <c r="H465" s="43"/>
      <c r="I465" s="42"/>
      <c r="J465" s="42"/>
      <c r="K465" s="42"/>
      <c r="L465" s="42" t="str">
        <f>IF(G465="","",IF(D465-G465&gt;=System_Config!$B$9,"✅ COMPLIANT","⚠️ BREACH"))</f>
        <v/>
      </c>
      <c r="M465" s="42">
        <f t="shared" si="7"/>
        <v>1900</v>
      </c>
    </row>
    <row r="466" spans="1:13" ht="18" customHeight="1" x14ac:dyDescent="0.25">
      <c r="A466" s="44"/>
      <c r="B466" s="44"/>
      <c r="C466" s="44"/>
      <c r="D466" s="45"/>
      <c r="E466" s="44"/>
      <c r="F466" s="44"/>
      <c r="G466" s="45"/>
      <c r="H466" s="45"/>
      <c r="I466" s="44"/>
      <c r="J466" s="44"/>
      <c r="K466" s="44"/>
      <c r="L466" s="44" t="str">
        <f>IF(G466="","",IF(D466-G466&gt;=System_Config!$B$9,"✅ COMPLIANT","⚠️ BREACH"))</f>
        <v/>
      </c>
      <c r="M466" s="44">
        <f t="shared" si="7"/>
        <v>1900</v>
      </c>
    </row>
    <row r="467" spans="1:13" ht="18" customHeight="1" x14ac:dyDescent="0.25">
      <c r="A467" s="42"/>
      <c r="B467" s="42"/>
      <c r="C467" s="42"/>
      <c r="D467" s="43"/>
      <c r="E467" s="42"/>
      <c r="F467" s="42"/>
      <c r="G467" s="43"/>
      <c r="H467" s="43"/>
      <c r="I467" s="42"/>
      <c r="J467" s="42"/>
      <c r="K467" s="42"/>
      <c r="L467" s="42" t="str">
        <f>IF(G467="","",IF(D467-G467&gt;=System_Config!$B$9,"✅ COMPLIANT","⚠️ BREACH"))</f>
        <v/>
      </c>
      <c r="M467" s="42">
        <f t="shared" si="7"/>
        <v>1900</v>
      </c>
    </row>
    <row r="468" spans="1:13" ht="18" customHeight="1" x14ac:dyDescent="0.25">
      <c r="A468" s="44"/>
      <c r="B468" s="44"/>
      <c r="C468" s="44"/>
      <c r="D468" s="45"/>
      <c r="E468" s="44"/>
      <c r="F468" s="44"/>
      <c r="G468" s="45"/>
      <c r="H468" s="45"/>
      <c r="I468" s="44"/>
      <c r="J468" s="44"/>
      <c r="K468" s="44"/>
      <c r="L468" s="44" t="str">
        <f>IF(G468="","",IF(D468-G468&gt;=System_Config!$B$9,"✅ COMPLIANT","⚠️ BREACH"))</f>
        <v/>
      </c>
      <c r="M468" s="44">
        <f t="shared" si="7"/>
        <v>1900</v>
      </c>
    </row>
    <row r="469" spans="1:13" ht="18" customHeight="1" x14ac:dyDescent="0.25">
      <c r="A469" s="42"/>
      <c r="B469" s="42"/>
      <c r="C469" s="42"/>
      <c r="D469" s="43"/>
      <c r="E469" s="42"/>
      <c r="F469" s="42"/>
      <c r="G469" s="43"/>
      <c r="H469" s="43"/>
      <c r="I469" s="42"/>
      <c r="J469" s="42"/>
      <c r="K469" s="42"/>
      <c r="L469" s="42" t="str">
        <f>IF(G469="","",IF(D469-G469&gt;=System_Config!$B$9,"✅ COMPLIANT","⚠️ BREACH"))</f>
        <v/>
      </c>
      <c r="M469" s="42">
        <f t="shared" si="7"/>
        <v>1900</v>
      </c>
    </row>
    <row r="470" spans="1:13" ht="18" customHeight="1" x14ac:dyDescent="0.25">
      <c r="A470" s="44"/>
      <c r="B470" s="44"/>
      <c r="C470" s="44"/>
      <c r="D470" s="45"/>
      <c r="E470" s="44"/>
      <c r="F470" s="44"/>
      <c r="G470" s="45"/>
      <c r="H470" s="45"/>
      <c r="I470" s="44"/>
      <c r="J470" s="44"/>
      <c r="K470" s="44"/>
      <c r="L470" s="44" t="str">
        <f>IF(G470="","",IF(D470-G470&gt;=System_Config!$B$9,"✅ COMPLIANT","⚠️ BREACH"))</f>
        <v/>
      </c>
      <c r="M470" s="44">
        <f t="shared" si="7"/>
        <v>1900</v>
      </c>
    </row>
    <row r="471" spans="1:13" ht="18" customHeight="1" x14ac:dyDescent="0.25">
      <c r="A471" s="42"/>
      <c r="B471" s="42"/>
      <c r="C471" s="42"/>
      <c r="D471" s="43"/>
      <c r="E471" s="42"/>
      <c r="F471" s="42"/>
      <c r="G471" s="43"/>
      <c r="H471" s="43"/>
      <c r="I471" s="42"/>
      <c r="J471" s="42"/>
      <c r="K471" s="42"/>
      <c r="L471" s="42" t="str">
        <f>IF(G471="","",IF(D471-G471&gt;=System_Config!$B$9,"✅ COMPLIANT","⚠️ BREACH"))</f>
        <v/>
      </c>
      <c r="M471" s="42">
        <f t="shared" si="7"/>
        <v>1900</v>
      </c>
    </row>
    <row r="472" spans="1:13" ht="18" customHeight="1" x14ac:dyDescent="0.25">
      <c r="A472" s="44"/>
      <c r="B472" s="44"/>
      <c r="C472" s="44"/>
      <c r="D472" s="45"/>
      <c r="E472" s="44"/>
      <c r="F472" s="44"/>
      <c r="G472" s="45"/>
      <c r="H472" s="45"/>
      <c r="I472" s="44"/>
      <c r="J472" s="44"/>
      <c r="K472" s="44"/>
      <c r="L472" s="44" t="str">
        <f>IF(G472="","",IF(D472-G472&gt;=System_Config!$B$9,"✅ COMPLIANT","⚠️ BREACH"))</f>
        <v/>
      </c>
      <c r="M472" s="44">
        <f t="shared" si="7"/>
        <v>1900</v>
      </c>
    </row>
    <row r="473" spans="1:13" ht="18" customHeight="1" x14ac:dyDescent="0.25">
      <c r="A473" s="42"/>
      <c r="B473" s="42"/>
      <c r="C473" s="42"/>
      <c r="D473" s="43"/>
      <c r="E473" s="42"/>
      <c r="F473" s="42"/>
      <c r="G473" s="43"/>
      <c r="H473" s="43"/>
      <c r="I473" s="42"/>
      <c r="J473" s="42"/>
      <c r="K473" s="42"/>
      <c r="L473" s="42" t="str">
        <f>IF(G473="","",IF(D473-G473&gt;=System_Config!$B$9,"✅ COMPLIANT","⚠️ BREACH"))</f>
        <v/>
      </c>
      <c r="M473" s="42">
        <f t="shared" si="7"/>
        <v>1900</v>
      </c>
    </row>
    <row r="474" spans="1:13" ht="18" customHeight="1" x14ac:dyDescent="0.25">
      <c r="A474" s="44"/>
      <c r="B474" s="44"/>
      <c r="C474" s="44"/>
      <c r="D474" s="45"/>
      <c r="E474" s="44"/>
      <c r="F474" s="44"/>
      <c r="G474" s="45"/>
      <c r="H474" s="45"/>
      <c r="I474" s="44"/>
      <c r="J474" s="44"/>
      <c r="K474" s="44"/>
      <c r="L474" s="44" t="str">
        <f>IF(G474="","",IF(D474-G474&gt;=System_Config!$B$9,"✅ COMPLIANT","⚠️ BREACH"))</f>
        <v/>
      </c>
      <c r="M474" s="44">
        <f t="shared" si="7"/>
        <v>1900</v>
      </c>
    </row>
    <row r="475" spans="1:13" ht="18" customHeight="1" x14ac:dyDescent="0.25">
      <c r="A475" s="42"/>
      <c r="B475" s="42"/>
      <c r="C475" s="42"/>
      <c r="D475" s="43"/>
      <c r="E475" s="42"/>
      <c r="F475" s="42"/>
      <c r="G475" s="43"/>
      <c r="H475" s="43"/>
      <c r="I475" s="42"/>
      <c r="J475" s="42"/>
      <c r="K475" s="42"/>
      <c r="L475" s="42" t="str">
        <f>IF(G475="","",IF(D475-G475&gt;=System_Config!$B$9,"✅ COMPLIANT","⚠️ BREACH"))</f>
        <v/>
      </c>
      <c r="M475" s="42">
        <f t="shared" si="7"/>
        <v>1900</v>
      </c>
    </row>
    <row r="476" spans="1:13" ht="18" customHeight="1" x14ac:dyDescent="0.25">
      <c r="A476" s="44"/>
      <c r="B476" s="44"/>
      <c r="C476" s="44"/>
      <c r="D476" s="45"/>
      <c r="E476" s="44"/>
      <c r="F476" s="44"/>
      <c r="G476" s="45"/>
      <c r="H476" s="45"/>
      <c r="I476" s="44"/>
      <c r="J476" s="44"/>
      <c r="K476" s="44"/>
      <c r="L476" s="44" t="str">
        <f>IF(G476="","",IF(D476-G476&gt;=System_Config!$B$9,"✅ COMPLIANT","⚠️ BREACH"))</f>
        <v/>
      </c>
      <c r="M476" s="44">
        <f t="shared" si="7"/>
        <v>1900</v>
      </c>
    </row>
    <row r="477" spans="1:13" ht="18" customHeight="1" x14ac:dyDescent="0.25">
      <c r="A477" s="42"/>
      <c r="B477" s="42"/>
      <c r="C477" s="42"/>
      <c r="D477" s="43"/>
      <c r="E477" s="42"/>
      <c r="F477" s="42"/>
      <c r="G477" s="43"/>
      <c r="H477" s="43"/>
      <c r="I477" s="42"/>
      <c r="J477" s="42"/>
      <c r="K477" s="42"/>
      <c r="L477" s="42" t="str">
        <f>IF(G477="","",IF(D477-G477&gt;=System_Config!$B$9,"✅ COMPLIANT","⚠️ BREACH"))</f>
        <v/>
      </c>
      <c r="M477" s="42">
        <f t="shared" si="7"/>
        <v>1900</v>
      </c>
    </row>
    <row r="478" spans="1:13" ht="18" customHeight="1" x14ac:dyDescent="0.25">
      <c r="A478" s="44"/>
      <c r="B478" s="44"/>
      <c r="C478" s="44"/>
      <c r="D478" s="45"/>
      <c r="E478" s="44"/>
      <c r="F478" s="44"/>
      <c r="G478" s="45"/>
      <c r="H478" s="45"/>
      <c r="I478" s="44"/>
      <c r="J478" s="44"/>
      <c r="K478" s="44"/>
      <c r="L478" s="44" t="str">
        <f>IF(G478="","",IF(D478-G478&gt;=System_Config!$B$9,"✅ COMPLIANT","⚠️ BREACH"))</f>
        <v/>
      </c>
      <c r="M478" s="44">
        <f t="shared" si="7"/>
        <v>1900</v>
      </c>
    </row>
    <row r="479" spans="1:13" ht="18" customHeight="1" x14ac:dyDescent="0.25">
      <c r="A479" s="42"/>
      <c r="B479" s="42"/>
      <c r="C479" s="42"/>
      <c r="D479" s="43"/>
      <c r="E479" s="42"/>
      <c r="F479" s="42"/>
      <c r="G479" s="43"/>
      <c r="H479" s="43"/>
      <c r="I479" s="42"/>
      <c r="J479" s="42"/>
      <c r="K479" s="42"/>
      <c r="L479" s="42" t="str">
        <f>IF(G479="","",IF(D479-G479&gt;=System_Config!$B$9,"✅ COMPLIANT","⚠️ BREACH"))</f>
        <v/>
      </c>
      <c r="M479" s="42">
        <f t="shared" si="7"/>
        <v>1900</v>
      </c>
    </row>
    <row r="480" spans="1:13" ht="18" customHeight="1" x14ac:dyDescent="0.25">
      <c r="A480" s="44"/>
      <c r="B480" s="44"/>
      <c r="C480" s="44"/>
      <c r="D480" s="45"/>
      <c r="E480" s="44"/>
      <c r="F480" s="44"/>
      <c r="G480" s="45"/>
      <c r="H480" s="45"/>
      <c r="I480" s="44"/>
      <c r="J480" s="44"/>
      <c r="K480" s="44"/>
      <c r="L480" s="44" t="str">
        <f>IF(G480="","",IF(D480-G480&gt;=System_Config!$B$9,"✅ COMPLIANT","⚠️ BREACH"))</f>
        <v/>
      </c>
      <c r="M480" s="44">
        <f t="shared" si="7"/>
        <v>1900</v>
      </c>
    </row>
    <row r="481" spans="1:13" ht="18" customHeight="1" x14ac:dyDescent="0.25">
      <c r="A481" s="42"/>
      <c r="B481" s="42"/>
      <c r="C481" s="42"/>
      <c r="D481" s="43"/>
      <c r="E481" s="42"/>
      <c r="F481" s="42"/>
      <c r="G481" s="43"/>
      <c r="H481" s="43"/>
      <c r="I481" s="42"/>
      <c r="J481" s="42"/>
      <c r="K481" s="42"/>
      <c r="L481" s="42" t="str">
        <f>IF(G481="","",IF(D481-G481&gt;=System_Config!$B$9,"✅ COMPLIANT","⚠️ BREACH"))</f>
        <v/>
      </c>
      <c r="M481" s="42">
        <f t="shared" si="7"/>
        <v>1900</v>
      </c>
    </row>
    <row r="482" spans="1:13" ht="18" customHeight="1" x14ac:dyDescent="0.25">
      <c r="A482" s="44"/>
      <c r="B482" s="44"/>
      <c r="C482" s="44"/>
      <c r="D482" s="45"/>
      <c r="E482" s="44"/>
      <c r="F482" s="44"/>
      <c r="G482" s="45"/>
      <c r="H482" s="45"/>
      <c r="I482" s="44"/>
      <c r="J482" s="44"/>
      <c r="K482" s="44"/>
      <c r="L482" s="44" t="str">
        <f>IF(G482="","",IF(D482-G482&gt;=System_Config!$B$9,"✅ COMPLIANT","⚠️ BREACH"))</f>
        <v/>
      </c>
      <c r="M482" s="44">
        <f t="shared" si="7"/>
        <v>1900</v>
      </c>
    </row>
    <row r="483" spans="1:13" ht="18" customHeight="1" x14ac:dyDescent="0.25">
      <c r="A483" s="42"/>
      <c r="B483" s="42"/>
      <c r="C483" s="42"/>
      <c r="D483" s="43"/>
      <c r="E483" s="42"/>
      <c r="F483" s="42"/>
      <c r="G483" s="43"/>
      <c r="H483" s="43"/>
      <c r="I483" s="42"/>
      <c r="J483" s="42"/>
      <c r="K483" s="42"/>
      <c r="L483" s="42" t="str">
        <f>IF(G483="","",IF(D483-G483&gt;=System_Config!$B$9,"✅ COMPLIANT","⚠️ BREACH"))</f>
        <v/>
      </c>
      <c r="M483" s="42">
        <f t="shared" si="7"/>
        <v>1900</v>
      </c>
    </row>
    <row r="484" spans="1:13" ht="18" customHeight="1" x14ac:dyDescent="0.25">
      <c r="A484" s="44"/>
      <c r="B484" s="44"/>
      <c r="C484" s="44"/>
      <c r="D484" s="45"/>
      <c r="E484" s="44"/>
      <c r="F484" s="44"/>
      <c r="G484" s="45"/>
      <c r="H484" s="45"/>
      <c r="I484" s="44"/>
      <c r="J484" s="44"/>
      <c r="K484" s="44"/>
      <c r="L484" s="44" t="str">
        <f>IF(G484="","",IF(D484-G484&gt;=System_Config!$B$9,"✅ COMPLIANT","⚠️ BREACH"))</f>
        <v/>
      </c>
      <c r="M484" s="44">
        <f t="shared" si="7"/>
        <v>1900</v>
      </c>
    </row>
    <row r="485" spans="1:13" ht="18" customHeight="1" x14ac:dyDescent="0.25">
      <c r="A485" s="42"/>
      <c r="B485" s="42"/>
      <c r="C485" s="42"/>
      <c r="D485" s="43"/>
      <c r="E485" s="42"/>
      <c r="F485" s="42"/>
      <c r="G485" s="43"/>
      <c r="H485" s="43"/>
      <c r="I485" s="42"/>
      <c r="J485" s="42"/>
      <c r="K485" s="42"/>
      <c r="L485" s="42" t="str">
        <f>IF(G485="","",IF(D485-G485&gt;=System_Config!$B$9,"✅ COMPLIANT","⚠️ BREACH"))</f>
        <v/>
      </c>
      <c r="M485" s="42">
        <f t="shared" si="7"/>
        <v>1900</v>
      </c>
    </row>
    <row r="486" spans="1:13" ht="18" customHeight="1" x14ac:dyDescent="0.25">
      <c r="A486" s="44"/>
      <c r="B486" s="44"/>
      <c r="C486" s="44"/>
      <c r="D486" s="45"/>
      <c r="E486" s="44"/>
      <c r="F486" s="44"/>
      <c r="G486" s="45"/>
      <c r="H486" s="45"/>
      <c r="I486" s="44"/>
      <c r="J486" s="44"/>
      <c r="K486" s="44"/>
      <c r="L486" s="44" t="str">
        <f>IF(G486="","",IF(D486-G486&gt;=System_Config!$B$9,"✅ COMPLIANT","⚠️ BREACH"))</f>
        <v/>
      </c>
      <c r="M486" s="44">
        <f t="shared" si="7"/>
        <v>1900</v>
      </c>
    </row>
    <row r="487" spans="1:13" ht="18" customHeight="1" x14ac:dyDescent="0.25">
      <c r="A487" s="42"/>
      <c r="B487" s="42"/>
      <c r="C487" s="42"/>
      <c r="D487" s="43"/>
      <c r="E487" s="42"/>
      <c r="F487" s="42"/>
      <c r="G487" s="43"/>
      <c r="H487" s="43"/>
      <c r="I487" s="42"/>
      <c r="J487" s="42"/>
      <c r="K487" s="42"/>
      <c r="L487" s="42" t="str">
        <f>IF(G487="","",IF(D487-G487&gt;=System_Config!$B$9,"✅ COMPLIANT","⚠️ BREACH"))</f>
        <v/>
      </c>
      <c r="M487" s="42">
        <f t="shared" si="7"/>
        <v>1900</v>
      </c>
    </row>
    <row r="488" spans="1:13" ht="18" customHeight="1" x14ac:dyDescent="0.25">
      <c r="A488" s="44"/>
      <c r="B488" s="44"/>
      <c r="C488" s="44"/>
      <c r="D488" s="45"/>
      <c r="E488" s="44"/>
      <c r="F488" s="44"/>
      <c r="G488" s="45"/>
      <c r="H488" s="45"/>
      <c r="I488" s="44"/>
      <c r="J488" s="44"/>
      <c r="K488" s="44"/>
      <c r="L488" s="44" t="str">
        <f>IF(G488="","",IF(D488-G488&gt;=System_Config!$B$9,"✅ COMPLIANT","⚠️ BREACH"))</f>
        <v/>
      </c>
      <c r="M488" s="44">
        <f t="shared" si="7"/>
        <v>1900</v>
      </c>
    </row>
    <row r="489" spans="1:13" ht="18" customHeight="1" x14ac:dyDescent="0.25">
      <c r="A489" s="42"/>
      <c r="B489" s="42"/>
      <c r="C489" s="42"/>
      <c r="D489" s="43"/>
      <c r="E489" s="42"/>
      <c r="F489" s="42"/>
      <c r="G489" s="43"/>
      <c r="H489" s="43"/>
      <c r="I489" s="42"/>
      <c r="J489" s="42"/>
      <c r="K489" s="42"/>
      <c r="L489" s="42" t="str">
        <f>IF(G489="","",IF(D489-G489&gt;=System_Config!$B$9,"✅ COMPLIANT","⚠️ BREACH"))</f>
        <v/>
      </c>
      <c r="M489" s="42">
        <f t="shared" si="7"/>
        <v>1900</v>
      </c>
    </row>
    <row r="490" spans="1:13" ht="18" customHeight="1" x14ac:dyDescent="0.25">
      <c r="A490" s="44"/>
      <c r="B490" s="44"/>
      <c r="C490" s="44"/>
      <c r="D490" s="45"/>
      <c r="E490" s="44"/>
      <c r="F490" s="44"/>
      <c r="G490" s="45"/>
      <c r="H490" s="45"/>
      <c r="I490" s="44"/>
      <c r="J490" s="44"/>
      <c r="K490" s="44"/>
      <c r="L490" s="44" t="str">
        <f>IF(G490="","",IF(D490-G490&gt;=System_Config!$B$9,"✅ COMPLIANT","⚠️ BREACH"))</f>
        <v/>
      </c>
      <c r="M490" s="44">
        <f t="shared" si="7"/>
        <v>1900</v>
      </c>
    </row>
    <row r="491" spans="1:13" ht="18" customHeight="1" x14ac:dyDescent="0.25">
      <c r="A491" s="42"/>
      <c r="B491" s="42"/>
      <c r="C491" s="42"/>
      <c r="D491" s="43"/>
      <c r="E491" s="42"/>
      <c r="F491" s="42"/>
      <c r="G491" s="43"/>
      <c r="H491" s="43"/>
      <c r="I491" s="42"/>
      <c r="J491" s="42"/>
      <c r="K491" s="42"/>
      <c r="L491" s="42" t="str">
        <f>IF(G491="","",IF(D491-G491&gt;=System_Config!$B$9,"✅ COMPLIANT","⚠️ BREACH"))</f>
        <v/>
      </c>
      <c r="M491" s="42">
        <f t="shared" si="7"/>
        <v>1900</v>
      </c>
    </row>
    <row r="492" spans="1:13" ht="18" customHeight="1" x14ac:dyDescent="0.25">
      <c r="A492" s="44"/>
      <c r="B492" s="44"/>
      <c r="C492" s="44"/>
      <c r="D492" s="45"/>
      <c r="E492" s="44"/>
      <c r="F492" s="44"/>
      <c r="G492" s="45"/>
      <c r="H492" s="45"/>
      <c r="I492" s="44"/>
      <c r="J492" s="44"/>
      <c r="K492" s="44"/>
      <c r="L492" s="44" t="str">
        <f>IF(G492="","",IF(D492-G492&gt;=System_Config!$B$9,"✅ COMPLIANT","⚠️ BREACH"))</f>
        <v/>
      </c>
      <c r="M492" s="44">
        <f t="shared" si="7"/>
        <v>1900</v>
      </c>
    </row>
    <row r="493" spans="1:13" ht="18" customHeight="1" x14ac:dyDescent="0.25">
      <c r="A493" s="42"/>
      <c r="B493" s="42"/>
      <c r="C493" s="42"/>
      <c r="D493" s="43"/>
      <c r="E493" s="42"/>
      <c r="F493" s="42"/>
      <c r="G493" s="43"/>
      <c r="H493" s="43"/>
      <c r="I493" s="42"/>
      <c r="J493" s="42"/>
      <c r="K493" s="42"/>
      <c r="L493" s="42" t="str">
        <f>IF(G493="","",IF(D493-G493&gt;=System_Config!$B$9,"✅ COMPLIANT","⚠️ BREACH"))</f>
        <v/>
      </c>
      <c r="M493" s="42">
        <f t="shared" si="7"/>
        <v>1900</v>
      </c>
    </row>
    <row r="494" spans="1:13" ht="18" customHeight="1" x14ac:dyDescent="0.25">
      <c r="A494" s="44"/>
      <c r="B494" s="44"/>
      <c r="C494" s="44"/>
      <c r="D494" s="45"/>
      <c r="E494" s="44"/>
      <c r="F494" s="44"/>
      <c r="G494" s="45"/>
      <c r="H494" s="45"/>
      <c r="I494" s="44"/>
      <c r="J494" s="44"/>
      <c r="K494" s="44"/>
      <c r="L494" s="44" t="str">
        <f>IF(G494="","",IF(D494-G494&gt;=System_Config!$B$9,"✅ COMPLIANT","⚠️ BREACH"))</f>
        <v/>
      </c>
      <c r="M494" s="44">
        <f t="shared" si="7"/>
        <v>1900</v>
      </c>
    </row>
    <row r="495" spans="1:13" ht="18" customHeight="1" x14ac:dyDescent="0.25">
      <c r="A495" s="42"/>
      <c r="B495" s="42"/>
      <c r="C495" s="42"/>
      <c r="D495" s="43"/>
      <c r="E495" s="42"/>
      <c r="F495" s="42"/>
      <c r="G495" s="43"/>
      <c r="H495" s="43"/>
      <c r="I495" s="42"/>
      <c r="J495" s="42"/>
      <c r="K495" s="42"/>
      <c r="L495" s="42" t="str">
        <f>IF(G495="","",IF(D495-G495&gt;=System_Config!$B$9,"✅ COMPLIANT","⚠️ BREACH"))</f>
        <v/>
      </c>
      <c r="M495" s="42">
        <f t="shared" si="7"/>
        <v>1900</v>
      </c>
    </row>
    <row r="496" spans="1:13" ht="18" customHeight="1" x14ac:dyDescent="0.25">
      <c r="A496" s="44"/>
      <c r="B496" s="44"/>
      <c r="C496" s="44"/>
      <c r="D496" s="45"/>
      <c r="E496" s="44"/>
      <c r="F496" s="44"/>
      <c r="G496" s="45"/>
      <c r="H496" s="45"/>
      <c r="I496" s="44"/>
      <c r="J496" s="44"/>
      <c r="K496" s="44"/>
      <c r="L496" s="44" t="str">
        <f>IF(G496="","",IF(D496-G496&gt;=System_Config!$B$9,"✅ COMPLIANT","⚠️ BREACH"))</f>
        <v/>
      </c>
      <c r="M496" s="44">
        <f t="shared" si="7"/>
        <v>1900</v>
      </c>
    </row>
    <row r="497" spans="1:13" ht="18" customHeight="1" x14ac:dyDescent="0.25">
      <c r="A497" s="42"/>
      <c r="B497" s="42"/>
      <c r="C497" s="42"/>
      <c r="D497" s="43"/>
      <c r="E497" s="42"/>
      <c r="F497" s="42"/>
      <c r="G497" s="43"/>
      <c r="H497" s="43"/>
      <c r="I497" s="42"/>
      <c r="J497" s="42"/>
      <c r="K497" s="42"/>
      <c r="L497" s="42" t="str">
        <f>IF(G497="","",IF(D497-G497&gt;=System_Config!$B$9,"✅ COMPLIANT","⚠️ BREACH"))</f>
        <v/>
      </c>
      <c r="M497" s="42">
        <f t="shared" si="7"/>
        <v>1900</v>
      </c>
    </row>
    <row r="498" spans="1:13" ht="18" customHeight="1" x14ac:dyDescent="0.25">
      <c r="A498" s="44"/>
      <c r="B498" s="44"/>
      <c r="C498" s="44"/>
      <c r="D498" s="45"/>
      <c r="E498" s="44"/>
      <c r="F498" s="44"/>
      <c r="G498" s="45"/>
      <c r="H498" s="45"/>
      <c r="I498" s="44"/>
      <c r="J498" s="44"/>
      <c r="K498" s="44"/>
      <c r="L498" s="44" t="str">
        <f>IF(G498="","",IF(D498-G498&gt;=System_Config!$B$9,"✅ COMPLIANT","⚠️ BREACH"))</f>
        <v/>
      </c>
      <c r="M498" s="44">
        <f t="shared" si="7"/>
        <v>1900</v>
      </c>
    </row>
    <row r="499" spans="1:13" ht="18" customHeight="1" x14ac:dyDescent="0.25">
      <c r="A499" s="42"/>
      <c r="B499" s="42"/>
      <c r="C499" s="42"/>
      <c r="D499" s="43"/>
      <c r="E499" s="42"/>
      <c r="F499" s="42"/>
      <c r="G499" s="43"/>
      <c r="H499" s="43"/>
      <c r="I499" s="42"/>
      <c r="J499" s="42"/>
      <c r="K499" s="42"/>
      <c r="L499" s="42" t="str">
        <f>IF(G499="","",IF(D499-G499&gt;=System_Config!$B$9,"✅ COMPLIANT","⚠️ BREACH"))</f>
        <v/>
      </c>
      <c r="M499" s="42">
        <f t="shared" si="7"/>
        <v>1900</v>
      </c>
    </row>
    <row r="500" spans="1:13" ht="18" customHeight="1" x14ac:dyDescent="0.25">
      <c r="A500" s="44"/>
      <c r="B500" s="44"/>
      <c r="C500" s="44"/>
      <c r="D500" s="45"/>
      <c r="E500" s="44"/>
      <c r="F500" s="44"/>
      <c r="G500" s="45"/>
      <c r="H500" s="45"/>
      <c r="I500" s="44"/>
      <c r="J500" s="44"/>
      <c r="K500" s="44"/>
      <c r="L500" s="44" t="str">
        <f>IF(G500="","",IF(D500-G500&gt;=System_Config!$B$9,"✅ COMPLIANT","⚠️ BREACH"))</f>
        <v/>
      </c>
      <c r="M500" s="44">
        <f t="shared" si="7"/>
        <v>1900</v>
      </c>
    </row>
    <row r="501" spans="1:13" ht="18" customHeight="1" x14ac:dyDescent="0.25">
      <c r="A501" s="42"/>
      <c r="B501" s="42"/>
      <c r="C501" s="42"/>
      <c r="D501" s="43"/>
      <c r="E501" s="42"/>
      <c r="F501" s="42"/>
      <c r="G501" s="43"/>
      <c r="H501" s="43"/>
      <c r="I501" s="42"/>
      <c r="J501" s="42"/>
      <c r="K501" s="42"/>
      <c r="L501" s="42" t="str">
        <f>IF(G501="","",IF(D501-G501&gt;=System_Config!$B$9,"✅ COMPLIANT","⚠️ BREACH"))</f>
        <v/>
      </c>
      <c r="M501" s="42">
        <f t="shared" si="7"/>
        <v>1900</v>
      </c>
    </row>
    <row r="502" spans="1:13" ht="18" customHeight="1" x14ac:dyDescent="0.25">
      <c r="A502" s="44"/>
      <c r="B502" s="44"/>
      <c r="C502" s="44"/>
      <c r="D502" s="45"/>
      <c r="E502" s="44"/>
      <c r="F502" s="44"/>
      <c r="G502" s="45"/>
      <c r="H502" s="45"/>
      <c r="I502" s="44"/>
      <c r="J502" s="44"/>
      <c r="K502" s="44"/>
      <c r="L502" s="44" t="str">
        <f>IF(G502="","",IF(D502-G502&gt;=System_Config!$B$9,"✅ COMPLIANT","⚠️ BREACH"))</f>
        <v/>
      </c>
      <c r="M502" s="44">
        <f t="shared" si="7"/>
        <v>1900</v>
      </c>
    </row>
    <row r="503" spans="1:13" ht="18" customHeight="1" x14ac:dyDescent="0.25">
      <c r="A503" s="42"/>
      <c r="B503" s="42"/>
      <c r="C503" s="42"/>
      <c r="D503" s="43"/>
      <c r="E503" s="42"/>
      <c r="F503" s="42"/>
      <c r="G503" s="43"/>
      <c r="H503" s="43"/>
      <c r="I503" s="42"/>
      <c r="J503" s="42"/>
      <c r="K503" s="42"/>
      <c r="L503" s="42" t="str">
        <f>IF(G503="","",IF(D503-G503&gt;=System_Config!$B$9,"✅ COMPLIANT","⚠️ BREACH"))</f>
        <v/>
      </c>
      <c r="M503" s="42">
        <f t="shared" si="7"/>
        <v>1900</v>
      </c>
    </row>
    <row r="504" spans="1:13" ht="18" customHeight="1" x14ac:dyDescent="0.25">
      <c r="A504" s="44"/>
      <c r="B504" s="44"/>
      <c r="C504" s="44"/>
      <c r="D504" s="45"/>
      <c r="E504" s="44"/>
      <c r="F504" s="44"/>
      <c r="G504" s="45"/>
      <c r="H504" s="45"/>
      <c r="I504" s="44"/>
      <c r="J504" s="44"/>
      <c r="K504" s="44"/>
      <c r="L504" s="44" t="str">
        <f>IF(G504="","",IF(D504-G504&gt;=System_Config!$B$9,"✅ COMPLIANT","⚠️ BREACH"))</f>
        <v/>
      </c>
      <c r="M504" s="44">
        <f t="shared" si="7"/>
        <v>1900</v>
      </c>
    </row>
    <row r="505" spans="1:13" ht="18" customHeight="1" x14ac:dyDescent="0.25">
      <c r="A505" s="42"/>
      <c r="B505" s="42"/>
      <c r="C505" s="42"/>
      <c r="D505" s="43"/>
      <c r="E505" s="42"/>
      <c r="F505" s="42"/>
      <c r="G505" s="43"/>
      <c r="H505" s="43"/>
      <c r="I505" s="42"/>
      <c r="J505" s="42"/>
      <c r="K505" s="42"/>
      <c r="L505" s="42" t="str">
        <f>IF(G505="","",IF(D505-G505&gt;=System_Config!$B$9,"✅ COMPLIANT","⚠️ BREACH"))</f>
        <v/>
      </c>
      <c r="M505" s="42">
        <f t="shared" si="7"/>
        <v>1900</v>
      </c>
    </row>
    <row r="506" spans="1:13" ht="18" customHeight="1" x14ac:dyDescent="0.25">
      <c r="A506" s="44"/>
      <c r="B506" s="44"/>
      <c r="C506" s="44"/>
      <c r="D506" s="45"/>
      <c r="E506" s="44"/>
      <c r="F506" s="44"/>
      <c r="G506" s="45"/>
      <c r="H506" s="45"/>
      <c r="I506" s="44"/>
      <c r="J506" s="44"/>
      <c r="K506" s="44"/>
      <c r="L506" s="44" t="str">
        <f>IF(G506="","",IF(D506-G506&gt;=System_Config!$B$9,"✅ COMPLIANT","⚠️ BREACH"))</f>
        <v/>
      </c>
      <c r="M506" s="44">
        <f t="shared" si="7"/>
        <v>1900</v>
      </c>
    </row>
    <row r="507" spans="1:13" ht="18" customHeight="1" x14ac:dyDescent="0.25">
      <c r="A507" s="42"/>
      <c r="B507" s="42"/>
      <c r="C507" s="42"/>
      <c r="D507" s="43"/>
      <c r="E507" s="42"/>
      <c r="F507" s="42"/>
      <c r="G507" s="43"/>
      <c r="H507" s="43"/>
      <c r="I507" s="42"/>
      <c r="J507" s="42"/>
      <c r="K507" s="42"/>
      <c r="L507" s="42" t="str">
        <f>IF(G507="","",IF(D507-G507&gt;=System_Config!$B$9,"✅ COMPLIANT","⚠️ BREACH"))</f>
        <v/>
      </c>
      <c r="M507" s="42">
        <f t="shared" si="7"/>
        <v>1900</v>
      </c>
    </row>
    <row r="508" spans="1:13" ht="18" customHeight="1" x14ac:dyDescent="0.25">
      <c r="A508" s="44"/>
      <c r="B508" s="44"/>
      <c r="C508" s="44"/>
      <c r="D508" s="45"/>
      <c r="E508" s="44"/>
      <c r="F508" s="44"/>
      <c r="G508" s="45"/>
      <c r="H508" s="45"/>
      <c r="I508" s="44"/>
      <c r="J508" s="44"/>
      <c r="K508" s="44"/>
      <c r="L508" s="44" t="str">
        <f>IF(G508="","",IF(D508-G508&gt;=System_Config!$B$9,"✅ COMPLIANT","⚠️ BREACH"))</f>
        <v/>
      </c>
      <c r="M508" s="44">
        <f t="shared" si="7"/>
        <v>1900</v>
      </c>
    </row>
    <row r="509" spans="1:13" ht="18" customHeight="1" x14ac:dyDescent="0.25">
      <c r="A509" s="42"/>
      <c r="B509" s="42"/>
      <c r="C509" s="42"/>
      <c r="D509" s="43"/>
      <c r="E509" s="42"/>
      <c r="F509" s="42"/>
      <c r="G509" s="43"/>
      <c r="H509" s="43"/>
      <c r="I509" s="42"/>
      <c r="J509" s="42"/>
      <c r="K509" s="42"/>
      <c r="L509" s="42" t="str">
        <f>IF(G509="","",IF(D509-G509&gt;=System_Config!$B$9,"✅ COMPLIANT","⚠️ BREACH"))</f>
        <v/>
      </c>
      <c r="M509" s="42">
        <f t="shared" si="7"/>
        <v>1900</v>
      </c>
    </row>
    <row r="510" spans="1:13" ht="18" customHeight="1" x14ac:dyDescent="0.25">
      <c r="A510" s="44"/>
      <c r="B510" s="44"/>
      <c r="C510" s="44"/>
      <c r="D510" s="45"/>
      <c r="E510" s="44"/>
      <c r="F510" s="44"/>
      <c r="G510" s="45"/>
      <c r="H510" s="45"/>
      <c r="I510" s="44"/>
      <c r="J510" s="44"/>
      <c r="K510" s="44"/>
      <c r="L510" s="44" t="str">
        <f>IF(G510="","",IF(D510-G510&gt;=System_Config!$B$9,"✅ COMPLIANT","⚠️ BREACH"))</f>
        <v/>
      </c>
      <c r="M510" s="44">
        <f t="shared" si="7"/>
        <v>1900</v>
      </c>
    </row>
    <row r="511" spans="1:13" ht="18" customHeight="1" x14ac:dyDescent="0.25">
      <c r="A511" s="42"/>
      <c r="B511" s="42"/>
      <c r="C511" s="42"/>
      <c r="D511" s="43"/>
      <c r="E511" s="42"/>
      <c r="F511" s="42"/>
      <c r="G511" s="43"/>
      <c r="H511" s="43"/>
      <c r="I511" s="42"/>
      <c r="J511" s="42"/>
      <c r="K511" s="42"/>
      <c r="L511" s="42" t="str">
        <f>IF(G511="","",IF(D511-G511&gt;=System_Config!$B$9,"✅ COMPLIANT","⚠️ BREACH"))</f>
        <v/>
      </c>
      <c r="M511" s="42">
        <f t="shared" si="7"/>
        <v>1900</v>
      </c>
    </row>
    <row r="512" spans="1:13" ht="18" customHeight="1" x14ac:dyDescent="0.25">
      <c r="A512" s="44"/>
      <c r="B512" s="44"/>
      <c r="C512" s="44"/>
      <c r="D512" s="45"/>
      <c r="E512" s="44"/>
      <c r="F512" s="44"/>
      <c r="G512" s="45"/>
      <c r="H512" s="45"/>
      <c r="I512" s="44"/>
      <c r="J512" s="44"/>
      <c r="K512" s="44"/>
      <c r="L512" s="44" t="str">
        <f>IF(G512="","",IF(D512-G512&gt;=System_Config!$B$9,"✅ COMPLIANT","⚠️ BREACH"))</f>
        <v/>
      </c>
      <c r="M512" s="44">
        <f t="shared" si="7"/>
        <v>1900</v>
      </c>
    </row>
    <row r="513" spans="1:13" ht="18" customHeight="1" x14ac:dyDescent="0.25">
      <c r="A513" s="42"/>
      <c r="B513" s="42"/>
      <c r="C513" s="42"/>
      <c r="D513" s="43"/>
      <c r="E513" s="42"/>
      <c r="F513" s="42"/>
      <c r="G513" s="43"/>
      <c r="H513" s="43"/>
      <c r="I513" s="42"/>
      <c r="J513" s="42"/>
      <c r="K513" s="42"/>
      <c r="L513" s="42" t="str">
        <f>IF(G513="","",IF(D513-G513&gt;=System_Config!$B$9,"✅ COMPLIANT","⚠️ BREACH"))</f>
        <v/>
      </c>
      <c r="M513" s="42">
        <f t="shared" si="7"/>
        <v>1900</v>
      </c>
    </row>
    <row r="514" spans="1:13" ht="18" customHeight="1" x14ac:dyDescent="0.25">
      <c r="A514" s="44"/>
      <c r="B514" s="44"/>
      <c r="C514" s="44"/>
      <c r="D514" s="45"/>
      <c r="E514" s="44"/>
      <c r="F514" s="44"/>
      <c r="G514" s="45"/>
      <c r="H514" s="45"/>
      <c r="I514" s="44"/>
      <c r="J514" s="44"/>
      <c r="K514" s="44"/>
      <c r="L514" s="44" t="str">
        <f>IF(G514="","",IF(D514-G514&gt;=System_Config!$B$9,"✅ COMPLIANT","⚠️ BREACH"))</f>
        <v/>
      </c>
      <c r="M514" s="44">
        <f t="shared" si="7"/>
        <v>1900</v>
      </c>
    </row>
    <row r="515" spans="1:13" ht="18" customHeight="1" x14ac:dyDescent="0.25">
      <c r="A515" s="42"/>
      <c r="B515" s="42"/>
      <c r="C515" s="42"/>
      <c r="D515" s="43"/>
      <c r="E515" s="42"/>
      <c r="F515" s="42"/>
      <c r="G515" s="43"/>
      <c r="H515" s="43"/>
      <c r="I515" s="42"/>
      <c r="J515" s="42"/>
      <c r="K515" s="42"/>
      <c r="L515" s="42" t="str">
        <f>IF(G515="","",IF(D515-G515&gt;=System_Config!$B$9,"✅ COMPLIANT","⚠️ BREACH"))</f>
        <v/>
      </c>
      <c r="M515" s="42">
        <f t="shared" si="7"/>
        <v>1900</v>
      </c>
    </row>
    <row r="516" spans="1:13" ht="18" customHeight="1" x14ac:dyDescent="0.25">
      <c r="A516" s="44"/>
      <c r="B516" s="44"/>
      <c r="C516" s="44"/>
      <c r="D516" s="45"/>
      <c r="E516" s="44"/>
      <c r="F516" s="44"/>
      <c r="G516" s="45"/>
      <c r="H516" s="45"/>
      <c r="I516" s="44"/>
      <c r="J516" s="44"/>
      <c r="K516" s="44"/>
      <c r="L516" s="44" t="str">
        <f>IF(G516="","",IF(D516-G516&gt;=System_Config!$B$9,"✅ COMPLIANT","⚠️ BREACH"))</f>
        <v/>
      </c>
      <c r="M516" s="44">
        <f t="shared" ref="M516:M579" si="8">IFERROR(YEAR(E516),"")</f>
        <v>1900</v>
      </c>
    </row>
    <row r="517" spans="1:13" ht="18" customHeight="1" x14ac:dyDescent="0.25">
      <c r="A517" s="42"/>
      <c r="B517" s="42"/>
      <c r="C517" s="42"/>
      <c r="D517" s="43"/>
      <c r="E517" s="42"/>
      <c r="F517" s="42"/>
      <c r="G517" s="43"/>
      <c r="H517" s="43"/>
      <c r="I517" s="42"/>
      <c r="J517" s="42"/>
      <c r="K517" s="42"/>
      <c r="L517" s="42" t="str">
        <f>IF(G517="","",IF(D517-G517&gt;=System_Config!$B$9,"✅ COMPLIANT","⚠️ BREACH"))</f>
        <v/>
      </c>
      <c r="M517" s="42">
        <f t="shared" si="8"/>
        <v>1900</v>
      </c>
    </row>
    <row r="518" spans="1:13" ht="18" customHeight="1" x14ac:dyDescent="0.25">
      <c r="A518" s="44"/>
      <c r="B518" s="44"/>
      <c r="C518" s="44"/>
      <c r="D518" s="45"/>
      <c r="E518" s="44"/>
      <c r="F518" s="44"/>
      <c r="G518" s="45"/>
      <c r="H518" s="45"/>
      <c r="I518" s="44"/>
      <c r="J518" s="44"/>
      <c r="K518" s="44"/>
      <c r="L518" s="44" t="str">
        <f>IF(G518="","",IF(D518-G518&gt;=System_Config!$B$9,"✅ COMPLIANT","⚠️ BREACH"))</f>
        <v/>
      </c>
      <c r="M518" s="44">
        <f t="shared" si="8"/>
        <v>1900</v>
      </c>
    </row>
    <row r="519" spans="1:13" ht="18" customHeight="1" x14ac:dyDescent="0.25">
      <c r="A519" s="42"/>
      <c r="B519" s="42"/>
      <c r="C519" s="42"/>
      <c r="D519" s="43"/>
      <c r="E519" s="42"/>
      <c r="F519" s="42"/>
      <c r="G519" s="43"/>
      <c r="H519" s="43"/>
      <c r="I519" s="42"/>
      <c r="J519" s="42"/>
      <c r="K519" s="42"/>
      <c r="L519" s="42" t="str">
        <f>IF(G519="","",IF(D519-G519&gt;=System_Config!$B$9,"✅ COMPLIANT","⚠️ BREACH"))</f>
        <v/>
      </c>
      <c r="M519" s="42">
        <f t="shared" si="8"/>
        <v>1900</v>
      </c>
    </row>
    <row r="520" spans="1:13" ht="18" customHeight="1" x14ac:dyDescent="0.25">
      <c r="A520" s="44"/>
      <c r="B520" s="44"/>
      <c r="C520" s="44"/>
      <c r="D520" s="45"/>
      <c r="E520" s="44"/>
      <c r="F520" s="44"/>
      <c r="G520" s="45"/>
      <c r="H520" s="45"/>
      <c r="I520" s="44"/>
      <c r="J520" s="44"/>
      <c r="K520" s="44"/>
      <c r="L520" s="44" t="str">
        <f>IF(G520="","",IF(D520-G520&gt;=System_Config!$B$9,"✅ COMPLIANT","⚠️ BREACH"))</f>
        <v/>
      </c>
      <c r="M520" s="44">
        <f t="shared" si="8"/>
        <v>1900</v>
      </c>
    </row>
    <row r="521" spans="1:13" ht="18" customHeight="1" x14ac:dyDescent="0.25">
      <c r="A521" s="42"/>
      <c r="B521" s="42"/>
      <c r="C521" s="42"/>
      <c r="D521" s="43"/>
      <c r="E521" s="42"/>
      <c r="F521" s="42"/>
      <c r="G521" s="43"/>
      <c r="H521" s="43"/>
      <c r="I521" s="42"/>
      <c r="J521" s="42"/>
      <c r="K521" s="42"/>
      <c r="L521" s="42" t="str">
        <f>IF(G521="","",IF(D521-G521&gt;=System_Config!$B$9,"✅ COMPLIANT","⚠️ BREACH"))</f>
        <v/>
      </c>
      <c r="M521" s="42">
        <f t="shared" si="8"/>
        <v>1900</v>
      </c>
    </row>
    <row r="522" spans="1:13" ht="18" customHeight="1" x14ac:dyDescent="0.25">
      <c r="A522" s="44"/>
      <c r="B522" s="44"/>
      <c r="C522" s="44"/>
      <c r="D522" s="45"/>
      <c r="E522" s="44"/>
      <c r="F522" s="44"/>
      <c r="G522" s="45"/>
      <c r="H522" s="45"/>
      <c r="I522" s="44"/>
      <c r="J522" s="44"/>
      <c r="K522" s="44"/>
      <c r="L522" s="44" t="str">
        <f>IF(G522="","",IF(D522-G522&gt;=System_Config!$B$9,"✅ COMPLIANT","⚠️ BREACH"))</f>
        <v/>
      </c>
      <c r="M522" s="44">
        <f t="shared" si="8"/>
        <v>1900</v>
      </c>
    </row>
    <row r="523" spans="1:13" ht="18" customHeight="1" x14ac:dyDescent="0.25">
      <c r="A523" s="42"/>
      <c r="B523" s="42"/>
      <c r="C523" s="42"/>
      <c r="D523" s="43"/>
      <c r="E523" s="42"/>
      <c r="F523" s="42"/>
      <c r="G523" s="43"/>
      <c r="H523" s="43"/>
      <c r="I523" s="42"/>
      <c r="J523" s="42"/>
      <c r="K523" s="42"/>
      <c r="L523" s="42" t="str">
        <f>IF(G523="","",IF(D523-G523&gt;=System_Config!$B$9,"✅ COMPLIANT","⚠️ BREACH"))</f>
        <v/>
      </c>
      <c r="M523" s="42">
        <f t="shared" si="8"/>
        <v>1900</v>
      </c>
    </row>
    <row r="524" spans="1:13" ht="18" customHeight="1" x14ac:dyDescent="0.25">
      <c r="A524" s="44"/>
      <c r="B524" s="44"/>
      <c r="C524" s="44"/>
      <c r="D524" s="45"/>
      <c r="E524" s="44"/>
      <c r="F524" s="44"/>
      <c r="G524" s="45"/>
      <c r="H524" s="45"/>
      <c r="I524" s="44"/>
      <c r="J524" s="44"/>
      <c r="K524" s="44"/>
      <c r="L524" s="44" t="str">
        <f>IF(G524="","",IF(D524-G524&gt;=System_Config!$B$9,"✅ COMPLIANT","⚠️ BREACH"))</f>
        <v/>
      </c>
      <c r="M524" s="44">
        <f t="shared" si="8"/>
        <v>1900</v>
      </c>
    </row>
    <row r="525" spans="1:13" ht="18" customHeight="1" x14ac:dyDescent="0.25">
      <c r="A525" s="42"/>
      <c r="B525" s="42"/>
      <c r="C525" s="42"/>
      <c r="D525" s="43"/>
      <c r="E525" s="42"/>
      <c r="F525" s="42"/>
      <c r="G525" s="43"/>
      <c r="H525" s="43"/>
      <c r="I525" s="42"/>
      <c r="J525" s="42"/>
      <c r="K525" s="42"/>
      <c r="L525" s="42" t="str">
        <f>IF(G525="","",IF(D525-G525&gt;=System_Config!$B$9,"✅ COMPLIANT","⚠️ BREACH"))</f>
        <v/>
      </c>
      <c r="M525" s="42">
        <f t="shared" si="8"/>
        <v>1900</v>
      </c>
    </row>
    <row r="526" spans="1:13" ht="18" customHeight="1" x14ac:dyDescent="0.25">
      <c r="A526" s="44"/>
      <c r="B526" s="44"/>
      <c r="C526" s="44"/>
      <c r="D526" s="45"/>
      <c r="E526" s="44"/>
      <c r="F526" s="44"/>
      <c r="G526" s="45"/>
      <c r="H526" s="45"/>
      <c r="I526" s="44"/>
      <c r="J526" s="44"/>
      <c r="K526" s="44"/>
      <c r="L526" s="44" t="str">
        <f>IF(G526="","",IF(D526-G526&gt;=System_Config!$B$9,"✅ COMPLIANT","⚠️ BREACH"))</f>
        <v/>
      </c>
      <c r="M526" s="44">
        <f t="shared" si="8"/>
        <v>1900</v>
      </c>
    </row>
    <row r="527" spans="1:13" ht="18" customHeight="1" x14ac:dyDescent="0.25">
      <c r="A527" s="42"/>
      <c r="B527" s="42"/>
      <c r="C527" s="42"/>
      <c r="D527" s="43"/>
      <c r="E527" s="42"/>
      <c r="F527" s="42"/>
      <c r="G527" s="43"/>
      <c r="H527" s="43"/>
      <c r="I527" s="42"/>
      <c r="J527" s="42"/>
      <c r="K527" s="42"/>
      <c r="L527" s="42" t="str">
        <f>IF(G527="","",IF(D527-G527&gt;=System_Config!$B$9,"✅ COMPLIANT","⚠️ BREACH"))</f>
        <v/>
      </c>
      <c r="M527" s="42">
        <f t="shared" si="8"/>
        <v>1900</v>
      </c>
    </row>
    <row r="528" spans="1:13" ht="18" customHeight="1" x14ac:dyDescent="0.25">
      <c r="A528" s="44"/>
      <c r="B528" s="44"/>
      <c r="C528" s="44"/>
      <c r="D528" s="45"/>
      <c r="E528" s="44"/>
      <c r="F528" s="44"/>
      <c r="G528" s="45"/>
      <c r="H528" s="45"/>
      <c r="I528" s="44"/>
      <c r="J528" s="44"/>
      <c r="K528" s="44"/>
      <c r="L528" s="44" t="str">
        <f>IF(G528="","",IF(D528-G528&gt;=System_Config!$B$9,"✅ COMPLIANT","⚠️ BREACH"))</f>
        <v/>
      </c>
      <c r="M528" s="44">
        <f t="shared" si="8"/>
        <v>1900</v>
      </c>
    </row>
    <row r="529" spans="1:13" ht="18" customHeight="1" x14ac:dyDescent="0.25">
      <c r="A529" s="42"/>
      <c r="B529" s="42"/>
      <c r="C529" s="42"/>
      <c r="D529" s="43"/>
      <c r="E529" s="42"/>
      <c r="F529" s="42"/>
      <c r="G529" s="43"/>
      <c r="H529" s="43"/>
      <c r="I529" s="42"/>
      <c r="J529" s="42"/>
      <c r="K529" s="42"/>
      <c r="L529" s="42" t="str">
        <f>IF(G529="","",IF(D529-G529&gt;=System_Config!$B$9,"✅ COMPLIANT","⚠️ BREACH"))</f>
        <v/>
      </c>
      <c r="M529" s="42">
        <f t="shared" si="8"/>
        <v>1900</v>
      </c>
    </row>
    <row r="530" spans="1:13" ht="18" customHeight="1" x14ac:dyDescent="0.25">
      <c r="A530" s="44"/>
      <c r="B530" s="44"/>
      <c r="C530" s="44"/>
      <c r="D530" s="45"/>
      <c r="E530" s="44"/>
      <c r="F530" s="44"/>
      <c r="G530" s="45"/>
      <c r="H530" s="45"/>
      <c r="I530" s="44"/>
      <c r="J530" s="44"/>
      <c r="K530" s="44"/>
      <c r="L530" s="44" t="str">
        <f>IF(G530="","",IF(D530-G530&gt;=System_Config!$B$9,"✅ COMPLIANT","⚠️ BREACH"))</f>
        <v/>
      </c>
      <c r="M530" s="44">
        <f t="shared" si="8"/>
        <v>1900</v>
      </c>
    </row>
    <row r="531" spans="1:13" ht="18" customHeight="1" x14ac:dyDescent="0.25">
      <c r="A531" s="42"/>
      <c r="B531" s="42"/>
      <c r="C531" s="42"/>
      <c r="D531" s="43"/>
      <c r="E531" s="42"/>
      <c r="F531" s="42"/>
      <c r="G531" s="43"/>
      <c r="H531" s="43"/>
      <c r="I531" s="42"/>
      <c r="J531" s="42"/>
      <c r="K531" s="42"/>
      <c r="L531" s="42" t="str">
        <f>IF(G531="","",IF(D531-G531&gt;=System_Config!$B$9,"✅ COMPLIANT","⚠️ BREACH"))</f>
        <v/>
      </c>
      <c r="M531" s="42">
        <f t="shared" si="8"/>
        <v>1900</v>
      </c>
    </row>
    <row r="532" spans="1:13" ht="18" customHeight="1" x14ac:dyDescent="0.25">
      <c r="A532" s="44"/>
      <c r="B532" s="44"/>
      <c r="C532" s="44"/>
      <c r="D532" s="45"/>
      <c r="E532" s="44"/>
      <c r="F532" s="44"/>
      <c r="G532" s="45"/>
      <c r="H532" s="45"/>
      <c r="I532" s="44"/>
      <c r="J532" s="44"/>
      <c r="K532" s="44"/>
      <c r="L532" s="44" t="str">
        <f>IF(G532="","",IF(D532-G532&gt;=System_Config!$B$9,"✅ COMPLIANT","⚠️ BREACH"))</f>
        <v/>
      </c>
      <c r="M532" s="44">
        <f t="shared" si="8"/>
        <v>1900</v>
      </c>
    </row>
    <row r="533" spans="1:13" ht="18" customHeight="1" x14ac:dyDescent="0.25">
      <c r="A533" s="42"/>
      <c r="B533" s="42"/>
      <c r="C533" s="42"/>
      <c r="D533" s="43"/>
      <c r="E533" s="42"/>
      <c r="F533" s="42"/>
      <c r="G533" s="43"/>
      <c r="H533" s="43"/>
      <c r="I533" s="42"/>
      <c r="J533" s="42"/>
      <c r="K533" s="42"/>
      <c r="L533" s="42" t="str">
        <f>IF(G533="","",IF(D533-G533&gt;=System_Config!$B$9,"✅ COMPLIANT","⚠️ BREACH"))</f>
        <v/>
      </c>
      <c r="M533" s="42">
        <f t="shared" si="8"/>
        <v>1900</v>
      </c>
    </row>
    <row r="534" spans="1:13" ht="18" customHeight="1" x14ac:dyDescent="0.25">
      <c r="A534" s="44"/>
      <c r="B534" s="44"/>
      <c r="C534" s="44"/>
      <c r="D534" s="45"/>
      <c r="E534" s="44"/>
      <c r="F534" s="44"/>
      <c r="G534" s="45"/>
      <c r="H534" s="45"/>
      <c r="I534" s="44"/>
      <c r="J534" s="44"/>
      <c r="K534" s="44"/>
      <c r="L534" s="44" t="str">
        <f>IF(G534="","",IF(D534-G534&gt;=System_Config!$B$9,"✅ COMPLIANT","⚠️ BREACH"))</f>
        <v/>
      </c>
      <c r="M534" s="44">
        <f t="shared" si="8"/>
        <v>1900</v>
      </c>
    </row>
    <row r="535" spans="1:13" ht="18" customHeight="1" x14ac:dyDescent="0.25">
      <c r="A535" s="42"/>
      <c r="B535" s="42"/>
      <c r="C535" s="42"/>
      <c r="D535" s="43"/>
      <c r="E535" s="42"/>
      <c r="F535" s="42"/>
      <c r="G535" s="43"/>
      <c r="H535" s="43"/>
      <c r="I535" s="42"/>
      <c r="J535" s="42"/>
      <c r="K535" s="42"/>
      <c r="L535" s="42" t="str">
        <f>IF(G535="","",IF(D535-G535&gt;=System_Config!$B$9,"✅ COMPLIANT","⚠️ BREACH"))</f>
        <v/>
      </c>
      <c r="M535" s="42">
        <f t="shared" si="8"/>
        <v>1900</v>
      </c>
    </row>
    <row r="536" spans="1:13" ht="18" customHeight="1" x14ac:dyDescent="0.25">
      <c r="A536" s="44"/>
      <c r="B536" s="44"/>
      <c r="C536" s="44"/>
      <c r="D536" s="45"/>
      <c r="E536" s="44"/>
      <c r="F536" s="44"/>
      <c r="G536" s="45"/>
      <c r="H536" s="45"/>
      <c r="I536" s="44"/>
      <c r="J536" s="44"/>
      <c r="K536" s="44"/>
      <c r="L536" s="44" t="str">
        <f>IF(G536="","",IF(D536-G536&gt;=System_Config!$B$9,"✅ COMPLIANT","⚠️ BREACH"))</f>
        <v/>
      </c>
      <c r="M536" s="44">
        <f t="shared" si="8"/>
        <v>1900</v>
      </c>
    </row>
    <row r="537" spans="1:13" ht="18" customHeight="1" x14ac:dyDescent="0.25">
      <c r="A537" s="42"/>
      <c r="B537" s="42"/>
      <c r="C537" s="42"/>
      <c r="D537" s="43"/>
      <c r="E537" s="42"/>
      <c r="F537" s="42"/>
      <c r="G537" s="43"/>
      <c r="H537" s="43"/>
      <c r="I537" s="42"/>
      <c r="J537" s="42"/>
      <c r="K537" s="42"/>
      <c r="L537" s="42" t="str">
        <f>IF(G537="","",IF(D537-G537&gt;=System_Config!$B$9,"✅ COMPLIANT","⚠️ BREACH"))</f>
        <v/>
      </c>
      <c r="M537" s="42">
        <f t="shared" si="8"/>
        <v>1900</v>
      </c>
    </row>
    <row r="538" spans="1:13" ht="18" customHeight="1" x14ac:dyDescent="0.25">
      <c r="A538" s="44"/>
      <c r="B538" s="44"/>
      <c r="C538" s="44"/>
      <c r="D538" s="45"/>
      <c r="E538" s="44"/>
      <c r="F538" s="44"/>
      <c r="G538" s="45"/>
      <c r="H538" s="45"/>
      <c r="I538" s="44"/>
      <c r="J538" s="44"/>
      <c r="K538" s="44"/>
      <c r="L538" s="44" t="str">
        <f>IF(G538="","",IF(D538-G538&gt;=System_Config!$B$9,"✅ COMPLIANT","⚠️ BREACH"))</f>
        <v/>
      </c>
      <c r="M538" s="44">
        <f t="shared" si="8"/>
        <v>1900</v>
      </c>
    </row>
    <row r="539" spans="1:13" ht="18" customHeight="1" x14ac:dyDescent="0.25">
      <c r="A539" s="42"/>
      <c r="B539" s="42"/>
      <c r="C539" s="42"/>
      <c r="D539" s="43"/>
      <c r="E539" s="42"/>
      <c r="F539" s="42"/>
      <c r="G539" s="43"/>
      <c r="H539" s="43"/>
      <c r="I539" s="42"/>
      <c r="J539" s="42"/>
      <c r="K539" s="42"/>
      <c r="L539" s="42" t="str">
        <f>IF(G539="","",IF(D539-G539&gt;=System_Config!$B$9,"✅ COMPLIANT","⚠️ BREACH"))</f>
        <v/>
      </c>
      <c r="M539" s="42">
        <f t="shared" si="8"/>
        <v>1900</v>
      </c>
    </row>
    <row r="540" spans="1:13" ht="18" customHeight="1" x14ac:dyDescent="0.25">
      <c r="A540" s="44"/>
      <c r="B540" s="44"/>
      <c r="C540" s="44"/>
      <c r="D540" s="45"/>
      <c r="E540" s="44"/>
      <c r="F540" s="44"/>
      <c r="G540" s="45"/>
      <c r="H540" s="45"/>
      <c r="I540" s="44"/>
      <c r="J540" s="44"/>
      <c r="K540" s="44"/>
      <c r="L540" s="44" t="str">
        <f>IF(G540="","",IF(D540-G540&gt;=System_Config!$B$9,"✅ COMPLIANT","⚠️ BREACH"))</f>
        <v/>
      </c>
      <c r="M540" s="44">
        <f t="shared" si="8"/>
        <v>1900</v>
      </c>
    </row>
    <row r="541" spans="1:13" ht="18" customHeight="1" x14ac:dyDescent="0.25">
      <c r="A541" s="42"/>
      <c r="B541" s="42"/>
      <c r="C541" s="42"/>
      <c r="D541" s="43"/>
      <c r="E541" s="42"/>
      <c r="F541" s="42"/>
      <c r="G541" s="43"/>
      <c r="H541" s="43"/>
      <c r="I541" s="42"/>
      <c r="J541" s="42"/>
      <c r="K541" s="42"/>
      <c r="L541" s="42" t="str">
        <f>IF(G541="","",IF(D541-G541&gt;=System_Config!$B$9,"✅ COMPLIANT","⚠️ BREACH"))</f>
        <v/>
      </c>
      <c r="M541" s="42">
        <f t="shared" si="8"/>
        <v>1900</v>
      </c>
    </row>
    <row r="542" spans="1:13" ht="18" customHeight="1" x14ac:dyDescent="0.25">
      <c r="A542" s="44"/>
      <c r="B542" s="44"/>
      <c r="C542" s="44"/>
      <c r="D542" s="45"/>
      <c r="E542" s="44"/>
      <c r="F542" s="44"/>
      <c r="G542" s="45"/>
      <c r="H542" s="45"/>
      <c r="I542" s="44"/>
      <c r="J542" s="44"/>
      <c r="K542" s="44"/>
      <c r="L542" s="44" t="str">
        <f>IF(G542="","",IF(D542-G542&gt;=System_Config!$B$9,"✅ COMPLIANT","⚠️ BREACH"))</f>
        <v/>
      </c>
      <c r="M542" s="44">
        <f t="shared" si="8"/>
        <v>1900</v>
      </c>
    </row>
    <row r="543" spans="1:13" ht="18" customHeight="1" x14ac:dyDescent="0.25">
      <c r="A543" s="42"/>
      <c r="B543" s="42"/>
      <c r="C543" s="42"/>
      <c r="D543" s="43"/>
      <c r="E543" s="42"/>
      <c r="F543" s="42"/>
      <c r="G543" s="43"/>
      <c r="H543" s="43"/>
      <c r="I543" s="42"/>
      <c r="J543" s="42"/>
      <c r="K543" s="42"/>
      <c r="L543" s="42" t="str">
        <f>IF(G543="","",IF(D543-G543&gt;=System_Config!$B$9,"✅ COMPLIANT","⚠️ BREACH"))</f>
        <v/>
      </c>
      <c r="M543" s="42">
        <f t="shared" si="8"/>
        <v>1900</v>
      </c>
    </row>
    <row r="544" spans="1:13" ht="18" customHeight="1" x14ac:dyDescent="0.25">
      <c r="A544" s="44"/>
      <c r="B544" s="44"/>
      <c r="C544" s="44"/>
      <c r="D544" s="45"/>
      <c r="E544" s="44"/>
      <c r="F544" s="44"/>
      <c r="G544" s="45"/>
      <c r="H544" s="45"/>
      <c r="I544" s="44"/>
      <c r="J544" s="44"/>
      <c r="K544" s="44"/>
      <c r="L544" s="44" t="str">
        <f>IF(G544="","",IF(D544-G544&gt;=System_Config!$B$9,"✅ COMPLIANT","⚠️ BREACH"))</f>
        <v/>
      </c>
      <c r="M544" s="44">
        <f t="shared" si="8"/>
        <v>1900</v>
      </c>
    </row>
    <row r="545" spans="1:13" ht="18" customHeight="1" x14ac:dyDescent="0.25">
      <c r="A545" s="42"/>
      <c r="B545" s="42"/>
      <c r="C545" s="42"/>
      <c r="D545" s="43"/>
      <c r="E545" s="42"/>
      <c r="F545" s="42"/>
      <c r="G545" s="43"/>
      <c r="H545" s="43"/>
      <c r="I545" s="42"/>
      <c r="J545" s="42"/>
      <c r="K545" s="42"/>
      <c r="L545" s="42" t="str">
        <f>IF(G545="","",IF(D545-G545&gt;=System_Config!$B$9,"✅ COMPLIANT","⚠️ BREACH"))</f>
        <v/>
      </c>
      <c r="M545" s="42">
        <f t="shared" si="8"/>
        <v>1900</v>
      </c>
    </row>
    <row r="546" spans="1:13" ht="18" customHeight="1" x14ac:dyDescent="0.25">
      <c r="A546" s="44"/>
      <c r="B546" s="44"/>
      <c r="C546" s="44"/>
      <c r="D546" s="45"/>
      <c r="E546" s="44"/>
      <c r="F546" s="44"/>
      <c r="G546" s="45"/>
      <c r="H546" s="45"/>
      <c r="I546" s="44"/>
      <c r="J546" s="44"/>
      <c r="K546" s="44"/>
      <c r="L546" s="44" t="str">
        <f>IF(G546="","",IF(D546-G546&gt;=System_Config!$B$9,"✅ COMPLIANT","⚠️ BREACH"))</f>
        <v/>
      </c>
      <c r="M546" s="44">
        <f t="shared" si="8"/>
        <v>1900</v>
      </c>
    </row>
    <row r="547" spans="1:13" ht="18" customHeight="1" x14ac:dyDescent="0.25">
      <c r="A547" s="42"/>
      <c r="B547" s="42"/>
      <c r="C547" s="42"/>
      <c r="D547" s="43"/>
      <c r="E547" s="42"/>
      <c r="F547" s="42"/>
      <c r="G547" s="43"/>
      <c r="H547" s="43"/>
      <c r="I547" s="42"/>
      <c r="J547" s="42"/>
      <c r="K547" s="42"/>
      <c r="L547" s="42" t="str">
        <f>IF(G547="","",IF(D547-G547&gt;=System_Config!$B$9,"✅ COMPLIANT","⚠️ BREACH"))</f>
        <v/>
      </c>
      <c r="M547" s="42">
        <f t="shared" si="8"/>
        <v>1900</v>
      </c>
    </row>
    <row r="548" spans="1:13" ht="18" customHeight="1" x14ac:dyDescent="0.25">
      <c r="A548" s="44"/>
      <c r="B548" s="44"/>
      <c r="C548" s="44"/>
      <c r="D548" s="45"/>
      <c r="E548" s="44"/>
      <c r="F548" s="44"/>
      <c r="G548" s="45"/>
      <c r="H548" s="45"/>
      <c r="I548" s="44"/>
      <c r="J548" s="44"/>
      <c r="K548" s="44"/>
      <c r="L548" s="44" t="str">
        <f>IF(G548="","",IF(D548-G548&gt;=System_Config!$B$9,"✅ COMPLIANT","⚠️ BREACH"))</f>
        <v/>
      </c>
      <c r="M548" s="44">
        <f t="shared" si="8"/>
        <v>1900</v>
      </c>
    </row>
    <row r="549" spans="1:13" ht="18" customHeight="1" x14ac:dyDescent="0.25">
      <c r="A549" s="42"/>
      <c r="B549" s="42"/>
      <c r="C549" s="42"/>
      <c r="D549" s="43"/>
      <c r="E549" s="42"/>
      <c r="F549" s="42"/>
      <c r="G549" s="43"/>
      <c r="H549" s="43"/>
      <c r="I549" s="42"/>
      <c r="J549" s="42"/>
      <c r="K549" s="42"/>
      <c r="L549" s="42" t="str">
        <f>IF(G549="","",IF(D549-G549&gt;=System_Config!$B$9,"✅ COMPLIANT","⚠️ BREACH"))</f>
        <v/>
      </c>
      <c r="M549" s="42">
        <f t="shared" si="8"/>
        <v>1900</v>
      </c>
    </row>
    <row r="550" spans="1:13" ht="18" customHeight="1" x14ac:dyDescent="0.25">
      <c r="A550" s="44"/>
      <c r="B550" s="44"/>
      <c r="C550" s="44"/>
      <c r="D550" s="45"/>
      <c r="E550" s="44"/>
      <c r="F550" s="44"/>
      <c r="G550" s="45"/>
      <c r="H550" s="45"/>
      <c r="I550" s="44"/>
      <c r="J550" s="44"/>
      <c r="K550" s="44"/>
      <c r="L550" s="44" t="str">
        <f>IF(G550="","",IF(D550-G550&gt;=System_Config!$B$9,"✅ COMPLIANT","⚠️ BREACH"))</f>
        <v/>
      </c>
      <c r="M550" s="44">
        <f t="shared" si="8"/>
        <v>1900</v>
      </c>
    </row>
    <row r="551" spans="1:13" ht="18" customHeight="1" x14ac:dyDescent="0.25">
      <c r="A551" s="42"/>
      <c r="B551" s="42"/>
      <c r="C551" s="42"/>
      <c r="D551" s="43"/>
      <c r="E551" s="42"/>
      <c r="F551" s="42"/>
      <c r="G551" s="43"/>
      <c r="H551" s="43"/>
      <c r="I551" s="42"/>
      <c r="J551" s="42"/>
      <c r="K551" s="42"/>
      <c r="L551" s="42" t="str">
        <f>IF(G551="","",IF(D551-G551&gt;=System_Config!$B$9,"✅ COMPLIANT","⚠️ BREACH"))</f>
        <v/>
      </c>
      <c r="M551" s="42">
        <f t="shared" si="8"/>
        <v>1900</v>
      </c>
    </row>
    <row r="552" spans="1:13" ht="18" customHeight="1" x14ac:dyDescent="0.25">
      <c r="A552" s="44"/>
      <c r="B552" s="44"/>
      <c r="C552" s="44"/>
      <c r="D552" s="45"/>
      <c r="E552" s="44"/>
      <c r="F552" s="44"/>
      <c r="G552" s="45"/>
      <c r="H552" s="45"/>
      <c r="I552" s="44"/>
      <c r="J552" s="44"/>
      <c r="K552" s="44"/>
      <c r="L552" s="44" t="str">
        <f>IF(G552="","",IF(D552-G552&gt;=System_Config!$B$9,"✅ COMPLIANT","⚠️ BREACH"))</f>
        <v/>
      </c>
      <c r="M552" s="44">
        <f t="shared" si="8"/>
        <v>1900</v>
      </c>
    </row>
    <row r="553" spans="1:13" ht="18" customHeight="1" x14ac:dyDescent="0.25">
      <c r="A553" s="42"/>
      <c r="B553" s="42"/>
      <c r="C553" s="42"/>
      <c r="D553" s="43"/>
      <c r="E553" s="42"/>
      <c r="F553" s="42"/>
      <c r="G553" s="43"/>
      <c r="H553" s="43"/>
      <c r="I553" s="42"/>
      <c r="J553" s="42"/>
      <c r="K553" s="42"/>
      <c r="L553" s="42" t="str">
        <f>IF(G553="","",IF(D553-G553&gt;=System_Config!$B$9,"✅ COMPLIANT","⚠️ BREACH"))</f>
        <v/>
      </c>
      <c r="M553" s="42">
        <f t="shared" si="8"/>
        <v>1900</v>
      </c>
    </row>
    <row r="554" spans="1:13" ht="18" customHeight="1" x14ac:dyDescent="0.25">
      <c r="A554" s="44"/>
      <c r="B554" s="44"/>
      <c r="C554" s="44"/>
      <c r="D554" s="45"/>
      <c r="E554" s="44"/>
      <c r="F554" s="44"/>
      <c r="G554" s="45"/>
      <c r="H554" s="45"/>
      <c r="I554" s="44"/>
      <c r="J554" s="44"/>
      <c r="K554" s="44"/>
      <c r="L554" s="44" t="str">
        <f>IF(G554="","",IF(D554-G554&gt;=System_Config!$B$9,"✅ COMPLIANT","⚠️ BREACH"))</f>
        <v/>
      </c>
      <c r="M554" s="44">
        <f t="shared" si="8"/>
        <v>1900</v>
      </c>
    </row>
    <row r="555" spans="1:13" ht="18" customHeight="1" x14ac:dyDescent="0.25">
      <c r="A555" s="42"/>
      <c r="B555" s="42"/>
      <c r="C555" s="42"/>
      <c r="D555" s="43"/>
      <c r="E555" s="42"/>
      <c r="F555" s="42"/>
      <c r="G555" s="43"/>
      <c r="H555" s="43"/>
      <c r="I555" s="42"/>
      <c r="J555" s="42"/>
      <c r="K555" s="42"/>
      <c r="L555" s="42" t="str">
        <f>IF(G555="","",IF(D555-G555&gt;=System_Config!$B$9,"✅ COMPLIANT","⚠️ BREACH"))</f>
        <v/>
      </c>
      <c r="M555" s="42">
        <f t="shared" si="8"/>
        <v>1900</v>
      </c>
    </row>
    <row r="556" spans="1:13" ht="18" customHeight="1" x14ac:dyDescent="0.25">
      <c r="A556" s="44"/>
      <c r="B556" s="44"/>
      <c r="C556" s="44"/>
      <c r="D556" s="45"/>
      <c r="E556" s="44"/>
      <c r="F556" s="44"/>
      <c r="G556" s="45"/>
      <c r="H556" s="45"/>
      <c r="I556" s="44"/>
      <c r="J556" s="44"/>
      <c r="K556" s="44"/>
      <c r="L556" s="44" t="str">
        <f>IF(G556="","",IF(D556-G556&gt;=System_Config!$B$9,"✅ COMPLIANT","⚠️ BREACH"))</f>
        <v/>
      </c>
      <c r="M556" s="44">
        <f t="shared" si="8"/>
        <v>1900</v>
      </c>
    </row>
    <row r="557" spans="1:13" ht="18" customHeight="1" x14ac:dyDescent="0.25">
      <c r="A557" s="42"/>
      <c r="B557" s="42"/>
      <c r="C557" s="42"/>
      <c r="D557" s="43"/>
      <c r="E557" s="42"/>
      <c r="F557" s="42"/>
      <c r="G557" s="43"/>
      <c r="H557" s="43"/>
      <c r="I557" s="42"/>
      <c r="J557" s="42"/>
      <c r="K557" s="42"/>
      <c r="L557" s="42" t="str">
        <f>IF(G557="","",IF(D557-G557&gt;=System_Config!$B$9,"✅ COMPLIANT","⚠️ BREACH"))</f>
        <v/>
      </c>
      <c r="M557" s="42">
        <f t="shared" si="8"/>
        <v>1900</v>
      </c>
    </row>
    <row r="558" spans="1:13" ht="18" customHeight="1" x14ac:dyDescent="0.25">
      <c r="A558" s="44"/>
      <c r="B558" s="44"/>
      <c r="C558" s="44"/>
      <c r="D558" s="45"/>
      <c r="E558" s="44"/>
      <c r="F558" s="44"/>
      <c r="G558" s="45"/>
      <c r="H558" s="45"/>
      <c r="I558" s="44"/>
      <c r="J558" s="44"/>
      <c r="K558" s="44"/>
      <c r="L558" s="44" t="str">
        <f>IF(G558="","",IF(D558-G558&gt;=System_Config!$B$9,"✅ COMPLIANT","⚠️ BREACH"))</f>
        <v/>
      </c>
      <c r="M558" s="44">
        <f t="shared" si="8"/>
        <v>1900</v>
      </c>
    </row>
    <row r="559" spans="1:13" ht="18" customHeight="1" x14ac:dyDescent="0.25">
      <c r="A559" s="42"/>
      <c r="B559" s="42"/>
      <c r="C559" s="42"/>
      <c r="D559" s="43"/>
      <c r="E559" s="42"/>
      <c r="F559" s="42"/>
      <c r="G559" s="43"/>
      <c r="H559" s="43"/>
      <c r="I559" s="42"/>
      <c r="J559" s="42"/>
      <c r="K559" s="42"/>
      <c r="L559" s="42" t="str">
        <f>IF(G559="","",IF(D559-G559&gt;=System_Config!$B$9,"✅ COMPLIANT","⚠️ BREACH"))</f>
        <v/>
      </c>
      <c r="M559" s="42">
        <f t="shared" si="8"/>
        <v>1900</v>
      </c>
    </row>
    <row r="560" spans="1:13" ht="18" customHeight="1" x14ac:dyDescent="0.25">
      <c r="A560" s="44"/>
      <c r="B560" s="44"/>
      <c r="C560" s="44"/>
      <c r="D560" s="45"/>
      <c r="E560" s="44"/>
      <c r="F560" s="44"/>
      <c r="G560" s="45"/>
      <c r="H560" s="45"/>
      <c r="I560" s="44"/>
      <c r="J560" s="44"/>
      <c r="K560" s="44"/>
      <c r="L560" s="44" t="str">
        <f>IF(G560="","",IF(D560-G560&gt;=System_Config!$B$9,"✅ COMPLIANT","⚠️ BREACH"))</f>
        <v/>
      </c>
      <c r="M560" s="44">
        <f t="shared" si="8"/>
        <v>1900</v>
      </c>
    </row>
    <row r="561" spans="1:13" ht="18" customHeight="1" x14ac:dyDescent="0.25">
      <c r="A561" s="42"/>
      <c r="B561" s="42"/>
      <c r="C561" s="42"/>
      <c r="D561" s="43"/>
      <c r="E561" s="42"/>
      <c r="F561" s="42"/>
      <c r="G561" s="43"/>
      <c r="H561" s="43"/>
      <c r="I561" s="42"/>
      <c r="J561" s="42"/>
      <c r="K561" s="42"/>
      <c r="L561" s="42" t="str">
        <f>IF(G561="","",IF(D561-G561&gt;=System_Config!$B$9,"✅ COMPLIANT","⚠️ BREACH"))</f>
        <v/>
      </c>
      <c r="M561" s="42">
        <f t="shared" si="8"/>
        <v>1900</v>
      </c>
    </row>
    <row r="562" spans="1:13" ht="18" customHeight="1" x14ac:dyDescent="0.25">
      <c r="A562" s="44"/>
      <c r="B562" s="44"/>
      <c r="C562" s="44"/>
      <c r="D562" s="45"/>
      <c r="E562" s="44"/>
      <c r="F562" s="44"/>
      <c r="G562" s="45"/>
      <c r="H562" s="45"/>
      <c r="I562" s="44"/>
      <c r="J562" s="44"/>
      <c r="K562" s="44"/>
      <c r="L562" s="44" t="str">
        <f>IF(G562="","",IF(D562-G562&gt;=System_Config!$B$9,"✅ COMPLIANT","⚠️ BREACH"))</f>
        <v/>
      </c>
      <c r="M562" s="44">
        <f t="shared" si="8"/>
        <v>1900</v>
      </c>
    </row>
    <row r="563" spans="1:13" ht="18" customHeight="1" x14ac:dyDescent="0.25">
      <c r="A563" s="42"/>
      <c r="B563" s="42"/>
      <c r="C563" s="42"/>
      <c r="D563" s="43"/>
      <c r="E563" s="42"/>
      <c r="F563" s="42"/>
      <c r="G563" s="43"/>
      <c r="H563" s="43"/>
      <c r="I563" s="42"/>
      <c r="J563" s="42"/>
      <c r="K563" s="42"/>
      <c r="L563" s="42" t="str">
        <f>IF(G563="","",IF(D563-G563&gt;=System_Config!$B$9,"✅ COMPLIANT","⚠️ BREACH"))</f>
        <v/>
      </c>
      <c r="M563" s="42">
        <f t="shared" si="8"/>
        <v>1900</v>
      </c>
    </row>
    <row r="564" spans="1:13" ht="18" customHeight="1" x14ac:dyDescent="0.25">
      <c r="A564" s="44"/>
      <c r="B564" s="44"/>
      <c r="C564" s="44"/>
      <c r="D564" s="45"/>
      <c r="E564" s="44"/>
      <c r="F564" s="44"/>
      <c r="G564" s="45"/>
      <c r="H564" s="45"/>
      <c r="I564" s="44"/>
      <c r="J564" s="44"/>
      <c r="K564" s="44"/>
      <c r="L564" s="44" t="str">
        <f>IF(G564="","",IF(D564-G564&gt;=System_Config!$B$9,"✅ COMPLIANT","⚠️ BREACH"))</f>
        <v/>
      </c>
      <c r="M564" s="44">
        <f t="shared" si="8"/>
        <v>1900</v>
      </c>
    </row>
    <row r="565" spans="1:13" ht="18" customHeight="1" x14ac:dyDescent="0.25">
      <c r="A565" s="42"/>
      <c r="B565" s="42"/>
      <c r="C565" s="42"/>
      <c r="D565" s="43"/>
      <c r="E565" s="42"/>
      <c r="F565" s="42"/>
      <c r="G565" s="43"/>
      <c r="H565" s="43"/>
      <c r="I565" s="42"/>
      <c r="J565" s="42"/>
      <c r="K565" s="42"/>
      <c r="L565" s="42" t="str">
        <f>IF(G565="","",IF(D565-G565&gt;=System_Config!$B$9,"✅ COMPLIANT","⚠️ BREACH"))</f>
        <v/>
      </c>
      <c r="M565" s="42">
        <f t="shared" si="8"/>
        <v>1900</v>
      </c>
    </row>
    <row r="566" spans="1:13" ht="18" customHeight="1" x14ac:dyDescent="0.25">
      <c r="A566" s="44"/>
      <c r="B566" s="44"/>
      <c r="C566" s="44"/>
      <c r="D566" s="45"/>
      <c r="E566" s="44"/>
      <c r="F566" s="44"/>
      <c r="G566" s="45"/>
      <c r="H566" s="45"/>
      <c r="I566" s="44"/>
      <c r="J566" s="44"/>
      <c r="K566" s="44"/>
      <c r="L566" s="44" t="str">
        <f>IF(G566="","",IF(D566-G566&gt;=System_Config!$B$9,"✅ COMPLIANT","⚠️ BREACH"))</f>
        <v/>
      </c>
      <c r="M566" s="44">
        <f t="shared" si="8"/>
        <v>1900</v>
      </c>
    </row>
    <row r="567" spans="1:13" ht="18" customHeight="1" x14ac:dyDescent="0.25">
      <c r="A567" s="42"/>
      <c r="B567" s="42"/>
      <c r="C567" s="42"/>
      <c r="D567" s="43"/>
      <c r="E567" s="42"/>
      <c r="F567" s="42"/>
      <c r="G567" s="43"/>
      <c r="H567" s="43"/>
      <c r="I567" s="42"/>
      <c r="J567" s="42"/>
      <c r="K567" s="42"/>
      <c r="L567" s="42" t="str">
        <f>IF(G567="","",IF(D567-G567&gt;=System_Config!$B$9,"✅ COMPLIANT","⚠️ BREACH"))</f>
        <v/>
      </c>
      <c r="M567" s="42">
        <f t="shared" si="8"/>
        <v>1900</v>
      </c>
    </row>
    <row r="568" spans="1:13" ht="18" customHeight="1" x14ac:dyDescent="0.25">
      <c r="A568" s="44"/>
      <c r="B568" s="44"/>
      <c r="C568" s="44"/>
      <c r="D568" s="45"/>
      <c r="E568" s="44"/>
      <c r="F568" s="44"/>
      <c r="G568" s="45"/>
      <c r="H568" s="45"/>
      <c r="I568" s="44"/>
      <c r="J568" s="44"/>
      <c r="K568" s="44"/>
      <c r="L568" s="44" t="str">
        <f>IF(G568="","",IF(D568-G568&gt;=System_Config!$B$9,"✅ COMPLIANT","⚠️ BREACH"))</f>
        <v/>
      </c>
      <c r="M568" s="44">
        <f t="shared" si="8"/>
        <v>1900</v>
      </c>
    </row>
    <row r="569" spans="1:13" ht="18" customHeight="1" x14ac:dyDescent="0.25">
      <c r="A569" s="42"/>
      <c r="B569" s="42"/>
      <c r="C569" s="42"/>
      <c r="D569" s="43"/>
      <c r="E569" s="42"/>
      <c r="F569" s="42"/>
      <c r="G569" s="43"/>
      <c r="H569" s="43"/>
      <c r="I569" s="42"/>
      <c r="J569" s="42"/>
      <c r="K569" s="42"/>
      <c r="L569" s="42" t="str">
        <f>IF(G569="","",IF(D569-G569&gt;=System_Config!$B$9,"✅ COMPLIANT","⚠️ BREACH"))</f>
        <v/>
      </c>
      <c r="M569" s="42">
        <f t="shared" si="8"/>
        <v>1900</v>
      </c>
    </row>
    <row r="570" spans="1:13" ht="18" customHeight="1" x14ac:dyDescent="0.25">
      <c r="A570" s="44"/>
      <c r="B570" s="44"/>
      <c r="C570" s="44"/>
      <c r="D570" s="45"/>
      <c r="E570" s="44"/>
      <c r="F570" s="44"/>
      <c r="G570" s="45"/>
      <c r="H570" s="45"/>
      <c r="I570" s="44"/>
      <c r="J570" s="44"/>
      <c r="K570" s="44"/>
      <c r="L570" s="44" t="str">
        <f>IF(G570="","",IF(D570-G570&gt;=System_Config!$B$9,"✅ COMPLIANT","⚠️ BREACH"))</f>
        <v/>
      </c>
      <c r="M570" s="44">
        <f t="shared" si="8"/>
        <v>1900</v>
      </c>
    </row>
    <row r="571" spans="1:13" ht="18" customHeight="1" x14ac:dyDescent="0.25">
      <c r="A571" s="42"/>
      <c r="B571" s="42"/>
      <c r="C571" s="42"/>
      <c r="D571" s="43"/>
      <c r="E571" s="42"/>
      <c r="F571" s="42"/>
      <c r="G571" s="43"/>
      <c r="H571" s="43"/>
      <c r="I571" s="42"/>
      <c r="J571" s="42"/>
      <c r="K571" s="42"/>
      <c r="L571" s="42" t="str">
        <f>IF(G571="","",IF(D571-G571&gt;=System_Config!$B$9,"✅ COMPLIANT","⚠️ BREACH"))</f>
        <v/>
      </c>
      <c r="M571" s="42">
        <f t="shared" si="8"/>
        <v>1900</v>
      </c>
    </row>
    <row r="572" spans="1:13" ht="18" customHeight="1" x14ac:dyDescent="0.25">
      <c r="A572" s="44"/>
      <c r="B572" s="44"/>
      <c r="C572" s="44"/>
      <c r="D572" s="45"/>
      <c r="E572" s="44"/>
      <c r="F572" s="44"/>
      <c r="G572" s="45"/>
      <c r="H572" s="45"/>
      <c r="I572" s="44"/>
      <c r="J572" s="44"/>
      <c r="K572" s="44"/>
      <c r="L572" s="44" t="str">
        <f>IF(G572="","",IF(D572-G572&gt;=System_Config!$B$9,"✅ COMPLIANT","⚠️ BREACH"))</f>
        <v/>
      </c>
      <c r="M572" s="44">
        <f t="shared" si="8"/>
        <v>1900</v>
      </c>
    </row>
    <row r="573" spans="1:13" ht="18" customHeight="1" x14ac:dyDescent="0.25">
      <c r="A573" s="42"/>
      <c r="B573" s="42"/>
      <c r="C573" s="42"/>
      <c r="D573" s="43"/>
      <c r="E573" s="42"/>
      <c r="F573" s="42"/>
      <c r="G573" s="43"/>
      <c r="H573" s="43"/>
      <c r="I573" s="42"/>
      <c r="J573" s="42"/>
      <c r="K573" s="42"/>
      <c r="L573" s="42" t="str">
        <f>IF(G573="","",IF(D573-G573&gt;=System_Config!$B$9,"✅ COMPLIANT","⚠️ BREACH"))</f>
        <v/>
      </c>
      <c r="M573" s="42">
        <f t="shared" si="8"/>
        <v>1900</v>
      </c>
    </row>
    <row r="574" spans="1:13" ht="18" customHeight="1" x14ac:dyDescent="0.25">
      <c r="A574" s="44"/>
      <c r="B574" s="44"/>
      <c r="C574" s="44"/>
      <c r="D574" s="45"/>
      <c r="E574" s="44"/>
      <c r="F574" s="44"/>
      <c r="G574" s="45"/>
      <c r="H574" s="45"/>
      <c r="I574" s="44"/>
      <c r="J574" s="44"/>
      <c r="K574" s="44"/>
      <c r="L574" s="44" t="str">
        <f>IF(G574="","",IF(D574-G574&gt;=System_Config!$B$9,"✅ COMPLIANT","⚠️ BREACH"))</f>
        <v/>
      </c>
      <c r="M574" s="44">
        <f t="shared" si="8"/>
        <v>1900</v>
      </c>
    </row>
    <row r="575" spans="1:13" ht="18" customHeight="1" x14ac:dyDescent="0.25">
      <c r="A575" s="42"/>
      <c r="B575" s="42"/>
      <c r="C575" s="42"/>
      <c r="D575" s="43"/>
      <c r="E575" s="42"/>
      <c r="F575" s="42"/>
      <c r="G575" s="43"/>
      <c r="H575" s="43"/>
      <c r="I575" s="42"/>
      <c r="J575" s="42"/>
      <c r="K575" s="42"/>
      <c r="L575" s="42" t="str">
        <f>IF(G575="","",IF(D575-G575&gt;=System_Config!$B$9,"✅ COMPLIANT","⚠️ BREACH"))</f>
        <v/>
      </c>
      <c r="M575" s="42">
        <f t="shared" si="8"/>
        <v>1900</v>
      </c>
    </row>
    <row r="576" spans="1:13" ht="18" customHeight="1" x14ac:dyDescent="0.25">
      <c r="A576" s="44"/>
      <c r="B576" s="44"/>
      <c r="C576" s="44"/>
      <c r="D576" s="45"/>
      <c r="E576" s="44"/>
      <c r="F576" s="44"/>
      <c r="G576" s="45"/>
      <c r="H576" s="45"/>
      <c r="I576" s="44"/>
      <c r="J576" s="44"/>
      <c r="K576" s="44"/>
      <c r="L576" s="44" t="str">
        <f>IF(G576="","",IF(D576-G576&gt;=System_Config!$B$9,"✅ COMPLIANT","⚠️ BREACH"))</f>
        <v/>
      </c>
      <c r="M576" s="44">
        <f t="shared" si="8"/>
        <v>1900</v>
      </c>
    </row>
    <row r="577" spans="1:13" ht="18" customHeight="1" x14ac:dyDescent="0.25">
      <c r="A577" s="42"/>
      <c r="B577" s="42"/>
      <c r="C577" s="42"/>
      <c r="D577" s="43"/>
      <c r="E577" s="42"/>
      <c r="F577" s="42"/>
      <c r="G577" s="43"/>
      <c r="H577" s="43"/>
      <c r="I577" s="42"/>
      <c r="J577" s="42"/>
      <c r="K577" s="42"/>
      <c r="L577" s="42" t="str">
        <f>IF(G577="","",IF(D577-G577&gt;=System_Config!$B$9,"✅ COMPLIANT","⚠️ BREACH"))</f>
        <v/>
      </c>
      <c r="M577" s="42">
        <f t="shared" si="8"/>
        <v>1900</v>
      </c>
    </row>
    <row r="578" spans="1:13" ht="18" customHeight="1" x14ac:dyDescent="0.25">
      <c r="A578" s="44"/>
      <c r="B578" s="44"/>
      <c r="C578" s="44"/>
      <c r="D578" s="45"/>
      <c r="E578" s="44"/>
      <c r="F578" s="44"/>
      <c r="G578" s="45"/>
      <c r="H578" s="45"/>
      <c r="I578" s="44"/>
      <c r="J578" s="44"/>
      <c r="K578" s="44"/>
      <c r="L578" s="44" t="str">
        <f>IF(G578="","",IF(D578-G578&gt;=System_Config!$B$9,"✅ COMPLIANT","⚠️ BREACH"))</f>
        <v/>
      </c>
      <c r="M578" s="44">
        <f t="shared" si="8"/>
        <v>1900</v>
      </c>
    </row>
    <row r="579" spans="1:13" ht="18" customHeight="1" x14ac:dyDescent="0.25">
      <c r="A579" s="42"/>
      <c r="B579" s="42"/>
      <c r="C579" s="42"/>
      <c r="D579" s="43"/>
      <c r="E579" s="42"/>
      <c r="F579" s="42"/>
      <c r="G579" s="43"/>
      <c r="H579" s="43"/>
      <c r="I579" s="42"/>
      <c r="J579" s="42"/>
      <c r="K579" s="42"/>
      <c r="L579" s="42" t="str">
        <f>IF(G579="","",IF(D579-G579&gt;=System_Config!$B$9,"✅ COMPLIANT","⚠️ BREACH"))</f>
        <v/>
      </c>
      <c r="M579" s="42">
        <f t="shared" si="8"/>
        <v>1900</v>
      </c>
    </row>
    <row r="580" spans="1:13" ht="18" customHeight="1" x14ac:dyDescent="0.25">
      <c r="A580" s="44"/>
      <c r="B580" s="44"/>
      <c r="C580" s="44"/>
      <c r="D580" s="45"/>
      <c r="E580" s="44"/>
      <c r="F580" s="44"/>
      <c r="G580" s="45"/>
      <c r="H580" s="45"/>
      <c r="I580" s="44"/>
      <c r="J580" s="44"/>
      <c r="K580" s="44"/>
      <c r="L580" s="44" t="str">
        <f>IF(G580="","",IF(D580-G580&gt;=System_Config!$B$9,"✅ COMPLIANT","⚠️ BREACH"))</f>
        <v/>
      </c>
      <c r="M580" s="44">
        <f t="shared" ref="M580:M643" si="9">IFERROR(YEAR(E580),"")</f>
        <v>1900</v>
      </c>
    </row>
    <row r="581" spans="1:13" ht="18" customHeight="1" x14ac:dyDescent="0.25">
      <c r="A581" s="42"/>
      <c r="B581" s="42"/>
      <c r="C581" s="42"/>
      <c r="D581" s="43"/>
      <c r="E581" s="42"/>
      <c r="F581" s="42"/>
      <c r="G581" s="43"/>
      <c r="H581" s="43"/>
      <c r="I581" s="42"/>
      <c r="J581" s="42"/>
      <c r="K581" s="42"/>
      <c r="L581" s="42" t="str">
        <f>IF(G581="","",IF(D581-G581&gt;=System_Config!$B$9,"✅ COMPLIANT","⚠️ BREACH"))</f>
        <v/>
      </c>
      <c r="M581" s="42">
        <f t="shared" si="9"/>
        <v>1900</v>
      </c>
    </row>
    <row r="582" spans="1:13" ht="18" customHeight="1" x14ac:dyDescent="0.25">
      <c r="A582" s="44"/>
      <c r="B582" s="44"/>
      <c r="C582" s="44"/>
      <c r="D582" s="45"/>
      <c r="E582" s="44"/>
      <c r="F582" s="44"/>
      <c r="G582" s="45"/>
      <c r="H582" s="45"/>
      <c r="I582" s="44"/>
      <c r="J582" s="44"/>
      <c r="K582" s="44"/>
      <c r="L582" s="44" t="str">
        <f>IF(G582="","",IF(D582-G582&gt;=System_Config!$B$9,"✅ COMPLIANT","⚠️ BREACH"))</f>
        <v/>
      </c>
      <c r="M582" s="44">
        <f t="shared" si="9"/>
        <v>1900</v>
      </c>
    </row>
    <row r="583" spans="1:13" ht="18" customHeight="1" x14ac:dyDescent="0.25">
      <c r="A583" s="42"/>
      <c r="B583" s="42"/>
      <c r="C583" s="42"/>
      <c r="D583" s="43"/>
      <c r="E583" s="42"/>
      <c r="F583" s="42"/>
      <c r="G583" s="43"/>
      <c r="H583" s="43"/>
      <c r="I583" s="42"/>
      <c r="J583" s="42"/>
      <c r="K583" s="42"/>
      <c r="L583" s="42" t="str">
        <f>IF(G583="","",IF(D583-G583&gt;=System_Config!$B$9,"✅ COMPLIANT","⚠️ BREACH"))</f>
        <v/>
      </c>
      <c r="M583" s="42">
        <f t="shared" si="9"/>
        <v>1900</v>
      </c>
    </row>
    <row r="584" spans="1:13" ht="18" customHeight="1" x14ac:dyDescent="0.25">
      <c r="A584" s="44"/>
      <c r="B584" s="44"/>
      <c r="C584" s="44"/>
      <c r="D584" s="45"/>
      <c r="E584" s="44"/>
      <c r="F584" s="44"/>
      <c r="G584" s="45"/>
      <c r="H584" s="45"/>
      <c r="I584" s="44"/>
      <c r="J584" s="44"/>
      <c r="K584" s="44"/>
      <c r="L584" s="44" t="str">
        <f>IF(G584="","",IF(D584-G584&gt;=System_Config!$B$9,"✅ COMPLIANT","⚠️ BREACH"))</f>
        <v/>
      </c>
      <c r="M584" s="44">
        <f t="shared" si="9"/>
        <v>1900</v>
      </c>
    </row>
    <row r="585" spans="1:13" ht="18" customHeight="1" x14ac:dyDescent="0.25">
      <c r="A585" s="42"/>
      <c r="B585" s="42"/>
      <c r="C585" s="42"/>
      <c r="D585" s="43"/>
      <c r="E585" s="42"/>
      <c r="F585" s="42"/>
      <c r="G585" s="43"/>
      <c r="H585" s="43"/>
      <c r="I585" s="42"/>
      <c r="J585" s="42"/>
      <c r="K585" s="42"/>
      <c r="L585" s="42" t="str">
        <f>IF(G585="","",IF(D585-G585&gt;=System_Config!$B$9,"✅ COMPLIANT","⚠️ BREACH"))</f>
        <v/>
      </c>
      <c r="M585" s="42">
        <f t="shared" si="9"/>
        <v>1900</v>
      </c>
    </row>
    <row r="586" spans="1:13" ht="18" customHeight="1" x14ac:dyDescent="0.25">
      <c r="A586" s="44"/>
      <c r="B586" s="44"/>
      <c r="C586" s="44"/>
      <c r="D586" s="45"/>
      <c r="E586" s="44"/>
      <c r="F586" s="44"/>
      <c r="G586" s="45"/>
      <c r="H586" s="45"/>
      <c r="I586" s="44"/>
      <c r="J586" s="44"/>
      <c r="K586" s="44"/>
      <c r="L586" s="44" t="str">
        <f>IF(G586="","",IF(D586-G586&gt;=System_Config!$B$9,"✅ COMPLIANT","⚠️ BREACH"))</f>
        <v/>
      </c>
      <c r="M586" s="44">
        <f t="shared" si="9"/>
        <v>1900</v>
      </c>
    </row>
    <row r="587" spans="1:13" ht="18" customHeight="1" x14ac:dyDescent="0.25">
      <c r="A587" s="42"/>
      <c r="B587" s="42"/>
      <c r="C587" s="42"/>
      <c r="D587" s="43"/>
      <c r="E587" s="42"/>
      <c r="F587" s="42"/>
      <c r="G587" s="43"/>
      <c r="H587" s="43"/>
      <c r="I587" s="42"/>
      <c r="J587" s="42"/>
      <c r="K587" s="42"/>
      <c r="L587" s="42" t="str">
        <f>IF(G587="","",IF(D587-G587&gt;=System_Config!$B$9,"✅ COMPLIANT","⚠️ BREACH"))</f>
        <v/>
      </c>
      <c r="M587" s="42">
        <f t="shared" si="9"/>
        <v>1900</v>
      </c>
    </row>
    <row r="588" spans="1:13" ht="18" customHeight="1" x14ac:dyDescent="0.25">
      <c r="A588" s="44"/>
      <c r="B588" s="44"/>
      <c r="C588" s="44"/>
      <c r="D588" s="45"/>
      <c r="E588" s="44"/>
      <c r="F588" s="44"/>
      <c r="G588" s="45"/>
      <c r="H588" s="45"/>
      <c r="I588" s="44"/>
      <c r="J588" s="44"/>
      <c r="K588" s="44"/>
      <c r="L588" s="44" t="str">
        <f>IF(G588="","",IF(D588-G588&gt;=System_Config!$B$9,"✅ COMPLIANT","⚠️ BREACH"))</f>
        <v/>
      </c>
      <c r="M588" s="44">
        <f t="shared" si="9"/>
        <v>1900</v>
      </c>
    </row>
    <row r="589" spans="1:13" ht="18" customHeight="1" x14ac:dyDescent="0.25">
      <c r="A589" s="42"/>
      <c r="B589" s="42"/>
      <c r="C589" s="42"/>
      <c r="D589" s="43"/>
      <c r="E589" s="42"/>
      <c r="F589" s="42"/>
      <c r="G589" s="43"/>
      <c r="H589" s="43"/>
      <c r="I589" s="42"/>
      <c r="J589" s="42"/>
      <c r="K589" s="42"/>
      <c r="L589" s="42" t="str">
        <f>IF(G589="","",IF(D589-G589&gt;=System_Config!$B$9,"✅ COMPLIANT","⚠️ BREACH"))</f>
        <v/>
      </c>
      <c r="M589" s="42">
        <f t="shared" si="9"/>
        <v>1900</v>
      </c>
    </row>
    <row r="590" spans="1:13" ht="18" customHeight="1" x14ac:dyDescent="0.25">
      <c r="A590" s="44"/>
      <c r="B590" s="44"/>
      <c r="C590" s="44"/>
      <c r="D590" s="45"/>
      <c r="E590" s="44"/>
      <c r="F590" s="44"/>
      <c r="G590" s="45"/>
      <c r="H590" s="45"/>
      <c r="I590" s="44"/>
      <c r="J590" s="44"/>
      <c r="K590" s="44"/>
      <c r="L590" s="44" t="str">
        <f>IF(G590="","",IF(D590-G590&gt;=System_Config!$B$9,"✅ COMPLIANT","⚠️ BREACH"))</f>
        <v/>
      </c>
      <c r="M590" s="44">
        <f t="shared" si="9"/>
        <v>1900</v>
      </c>
    </row>
    <row r="591" spans="1:13" ht="18" customHeight="1" x14ac:dyDescent="0.25">
      <c r="A591" s="42"/>
      <c r="B591" s="42"/>
      <c r="C591" s="42"/>
      <c r="D591" s="43"/>
      <c r="E591" s="42"/>
      <c r="F591" s="42"/>
      <c r="G591" s="43"/>
      <c r="H591" s="43"/>
      <c r="I591" s="42"/>
      <c r="J591" s="42"/>
      <c r="K591" s="42"/>
      <c r="L591" s="42" t="str">
        <f>IF(G591="","",IF(D591-G591&gt;=System_Config!$B$9,"✅ COMPLIANT","⚠️ BREACH"))</f>
        <v/>
      </c>
      <c r="M591" s="42">
        <f t="shared" si="9"/>
        <v>1900</v>
      </c>
    </row>
    <row r="592" spans="1:13" ht="18" customHeight="1" x14ac:dyDescent="0.25">
      <c r="A592" s="44"/>
      <c r="B592" s="44"/>
      <c r="C592" s="44"/>
      <c r="D592" s="45"/>
      <c r="E592" s="44"/>
      <c r="F592" s="44"/>
      <c r="G592" s="45"/>
      <c r="H592" s="45"/>
      <c r="I592" s="44"/>
      <c r="J592" s="44"/>
      <c r="K592" s="44"/>
      <c r="L592" s="44" t="str">
        <f>IF(G592="","",IF(D592-G592&gt;=System_Config!$B$9,"✅ COMPLIANT","⚠️ BREACH"))</f>
        <v/>
      </c>
      <c r="M592" s="44">
        <f t="shared" si="9"/>
        <v>1900</v>
      </c>
    </row>
    <row r="593" spans="1:13" ht="18" customHeight="1" x14ac:dyDescent="0.25">
      <c r="A593" s="42"/>
      <c r="B593" s="42"/>
      <c r="C593" s="42"/>
      <c r="D593" s="43"/>
      <c r="E593" s="42"/>
      <c r="F593" s="42"/>
      <c r="G593" s="43"/>
      <c r="H593" s="43"/>
      <c r="I593" s="42"/>
      <c r="J593" s="42"/>
      <c r="K593" s="42"/>
      <c r="L593" s="42" t="str">
        <f>IF(G593="","",IF(D593-G593&gt;=System_Config!$B$9,"✅ COMPLIANT","⚠️ BREACH"))</f>
        <v/>
      </c>
      <c r="M593" s="42">
        <f t="shared" si="9"/>
        <v>1900</v>
      </c>
    </row>
    <row r="594" spans="1:13" ht="18" customHeight="1" x14ac:dyDescent="0.25">
      <c r="A594" s="44"/>
      <c r="B594" s="44"/>
      <c r="C594" s="44"/>
      <c r="D594" s="45"/>
      <c r="E594" s="44"/>
      <c r="F594" s="44"/>
      <c r="G594" s="45"/>
      <c r="H594" s="45"/>
      <c r="I594" s="44"/>
      <c r="J594" s="44"/>
      <c r="K594" s="44"/>
      <c r="L594" s="44" t="str">
        <f>IF(G594="","",IF(D594-G594&gt;=System_Config!$B$9,"✅ COMPLIANT","⚠️ BREACH"))</f>
        <v/>
      </c>
      <c r="M594" s="44">
        <f t="shared" si="9"/>
        <v>1900</v>
      </c>
    </row>
    <row r="595" spans="1:13" ht="18" customHeight="1" x14ac:dyDescent="0.25">
      <c r="A595" s="42"/>
      <c r="B595" s="42"/>
      <c r="C595" s="42"/>
      <c r="D595" s="43"/>
      <c r="E595" s="42"/>
      <c r="F595" s="42"/>
      <c r="G595" s="43"/>
      <c r="H595" s="43"/>
      <c r="I595" s="42"/>
      <c r="J595" s="42"/>
      <c r="K595" s="42"/>
      <c r="L595" s="42" t="str">
        <f>IF(G595="","",IF(D595-G595&gt;=System_Config!$B$9,"✅ COMPLIANT","⚠️ BREACH"))</f>
        <v/>
      </c>
      <c r="M595" s="42">
        <f t="shared" si="9"/>
        <v>1900</v>
      </c>
    </row>
    <row r="596" spans="1:13" ht="18" customHeight="1" x14ac:dyDescent="0.25">
      <c r="A596" s="44"/>
      <c r="B596" s="44"/>
      <c r="C596" s="44"/>
      <c r="D596" s="45"/>
      <c r="E596" s="44"/>
      <c r="F596" s="44"/>
      <c r="G596" s="45"/>
      <c r="H596" s="45"/>
      <c r="I596" s="44"/>
      <c r="J596" s="44"/>
      <c r="K596" s="44"/>
      <c r="L596" s="44" t="str">
        <f>IF(G596="","",IF(D596-G596&gt;=System_Config!$B$9,"✅ COMPLIANT","⚠️ BREACH"))</f>
        <v/>
      </c>
      <c r="M596" s="44">
        <f t="shared" si="9"/>
        <v>1900</v>
      </c>
    </row>
    <row r="597" spans="1:13" ht="18" customHeight="1" x14ac:dyDescent="0.25">
      <c r="A597" s="42"/>
      <c r="B597" s="42"/>
      <c r="C597" s="42"/>
      <c r="D597" s="43"/>
      <c r="E597" s="42"/>
      <c r="F597" s="42"/>
      <c r="G597" s="43"/>
      <c r="H597" s="43"/>
      <c r="I597" s="42"/>
      <c r="J597" s="42"/>
      <c r="K597" s="42"/>
      <c r="L597" s="42" t="str">
        <f>IF(G597="","",IF(D597-G597&gt;=System_Config!$B$9,"✅ COMPLIANT","⚠️ BREACH"))</f>
        <v/>
      </c>
      <c r="M597" s="42">
        <f t="shared" si="9"/>
        <v>1900</v>
      </c>
    </row>
    <row r="598" spans="1:13" ht="18" customHeight="1" x14ac:dyDescent="0.25">
      <c r="A598" s="44"/>
      <c r="B598" s="44"/>
      <c r="C598" s="44"/>
      <c r="D598" s="45"/>
      <c r="E598" s="44"/>
      <c r="F598" s="44"/>
      <c r="G598" s="45"/>
      <c r="H598" s="45"/>
      <c r="I598" s="44"/>
      <c r="J598" s="44"/>
      <c r="K598" s="44"/>
      <c r="L598" s="44" t="str">
        <f>IF(G598="","",IF(D598-G598&gt;=System_Config!$B$9,"✅ COMPLIANT","⚠️ BREACH"))</f>
        <v/>
      </c>
      <c r="M598" s="44">
        <f t="shared" si="9"/>
        <v>1900</v>
      </c>
    </row>
    <row r="599" spans="1:13" ht="18" customHeight="1" x14ac:dyDescent="0.25">
      <c r="A599" s="42"/>
      <c r="B599" s="42"/>
      <c r="C599" s="42"/>
      <c r="D599" s="43"/>
      <c r="E599" s="42"/>
      <c r="F599" s="42"/>
      <c r="G599" s="43"/>
      <c r="H599" s="43"/>
      <c r="I599" s="42"/>
      <c r="J599" s="42"/>
      <c r="K599" s="42"/>
      <c r="L599" s="42" t="str">
        <f>IF(G599="","",IF(D599-G599&gt;=System_Config!$B$9,"✅ COMPLIANT","⚠️ BREACH"))</f>
        <v/>
      </c>
      <c r="M599" s="42">
        <f t="shared" si="9"/>
        <v>1900</v>
      </c>
    </row>
    <row r="600" spans="1:13" ht="18" customHeight="1" x14ac:dyDescent="0.25">
      <c r="A600" s="44"/>
      <c r="B600" s="44"/>
      <c r="C600" s="44"/>
      <c r="D600" s="45"/>
      <c r="E600" s="44"/>
      <c r="F600" s="44"/>
      <c r="G600" s="45"/>
      <c r="H600" s="45"/>
      <c r="I600" s="44"/>
      <c r="J600" s="44"/>
      <c r="K600" s="44"/>
      <c r="L600" s="44" t="str">
        <f>IF(G600="","",IF(D600-G600&gt;=System_Config!$B$9,"✅ COMPLIANT","⚠️ BREACH"))</f>
        <v/>
      </c>
      <c r="M600" s="44">
        <f t="shared" si="9"/>
        <v>1900</v>
      </c>
    </row>
    <row r="601" spans="1:13" ht="18" customHeight="1" x14ac:dyDescent="0.25">
      <c r="A601" s="42"/>
      <c r="B601" s="42"/>
      <c r="C601" s="42"/>
      <c r="D601" s="43"/>
      <c r="E601" s="42"/>
      <c r="F601" s="42"/>
      <c r="G601" s="43"/>
      <c r="H601" s="43"/>
      <c r="I601" s="42"/>
      <c r="J601" s="42"/>
      <c r="K601" s="42"/>
      <c r="L601" s="42" t="str">
        <f>IF(G601="","",IF(D601-G601&gt;=System_Config!$B$9,"✅ COMPLIANT","⚠️ BREACH"))</f>
        <v/>
      </c>
      <c r="M601" s="42">
        <f t="shared" si="9"/>
        <v>1900</v>
      </c>
    </row>
    <row r="602" spans="1:13" ht="18" customHeight="1" x14ac:dyDescent="0.25">
      <c r="A602" s="44"/>
      <c r="B602" s="44"/>
      <c r="C602" s="44"/>
      <c r="D602" s="45"/>
      <c r="E602" s="44"/>
      <c r="F602" s="44"/>
      <c r="G602" s="45"/>
      <c r="H602" s="45"/>
      <c r="I602" s="44"/>
      <c r="J602" s="44"/>
      <c r="K602" s="44"/>
      <c r="L602" s="44" t="str">
        <f>IF(G602="","",IF(D602-G602&gt;=System_Config!$B$9,"✅ COMPLIANT","⚠️ BREACH"))</f>
        <v/>
      </c>
      <c r="M602" s="44">
        <f t="shared" si="9"/>
        <v>1900</v>
      </c>
    </row>
    <row r="603" spans="1:13" ht="18" customHeight="1" x14ac:dyDescent="0.25">
      <c r="A603" s="42"/>
      <c r="B603" s="42"/>
      <c r="C603" s="42"/>
      <c r="D603" s="43"/>
      <c r="E603" s="42"/>
      <c r="F603" s="42"/>
      <c r="G603" s="43"/>
      <c r="H603" s="43"/>
      <c r="I603" s="42"/>
      <c r="J603" s="42"/>
      <c r="K603" s="42"/>
      <c r="L603" s="42" t="str">
        <f>IF(G603="","",IF(D603-G603&gt;=System_Config!$B$9,"✅ COMPLIANT","⚠️ BREACH"))</f>
        <v/>
      </c>
      <c r="M603" s="42">
        <f t="shared" si="9"/>
        <v>1900</v>
      </c>
    </row>
    <row r="604" spans="1:13" ht="18" customHeight="1" x14ac:dyDescent="0.25">
      <c r="A604" s="44"/>
      <c r="B604" s="44"/>
      <c r="C604" s="44"/>
      <c r="D604" s="45"/>
      <c r="E604" s="44"/>
      <c r="F604" s="44"/>
      <c r="G604" s="45"/>
      <c r="H604" s="45"/>
      <c r="I604" s="44"/>
      <c r="J604" s="44"/>
      <c r="K604" s="44"/>
      <c r="L604" s="44" t="str">
        <f>IF(G604="","",IF(D604-G604&gt;=System_Config!$B$9,"✅ COMPLIANT","⚠️ BREACH"))</f>
        <v/>
      </c>
      <c r="M604" s="44">
        <f t="shared" si="9"/>
        <v>1900</v>
      </c>
    </row>
    <row r="605" spans="1:13" ht="18" customHeight="1" x14ac:dyDescent="0.25">
      <c r="A605" s="42"/>
      <c r="B605" s="42"/>
      <c r="C605" s="42"/>
      <c r="D605" s="43"/>
      <c r="E605" s="42"/>
      <c r="F605" s="42"/>
      <c r="G605" s="43"/>
      <c r="H605" s="43"/>
      <c r="I605" s="42"/>
      <c r="J605" s="42"/>
      <c r="K605" s="42"/>
      <c r="L605" s="42" t="str">
        <f>IF(G605="","",IF(D605-G605&gt;=System_Config!$B$9,"✅ COMPLIANT","⚠️ BREACH"))</f>
        <v/>
      </c>
      <c r="M605" s="42">
        <f t="shared" si="9"/>
        <v>1900</v>
      </c>
    </row>
    <row r="606" spans="1:13" ht="18" customHeight="1" x14ac:dyDescent="0.25">
      <c r="A606" s="44"/>
      <c r="B606" s="44"/>
      <c r="C606" s="44"/>
      <c r="D606" s="45"/>
      <c r="E606" s="44"/>
      <c r="F606" s="44"/>
      <c r="G606" s="45"/>
      <c r="H606" s="45"/>
      <c r="I606" s="44"/>
      <c r="J606" s="44"/>
      <c r="K606" s="44"/>
      <c r="L606" s="44" t="str">
        <f>IF(G606="","",IF(D606-G606&gt;=System_Config!$B$9,"✅ COMPLIANT","⚠️ BREACH"))</f>
        <v/>
      </c>
      <c r="M606" s="44">
        <f t="shared" si="9"/>
        <v>1900</v>
      </c>
    </row>
    <row r="607" spans="1:13" ht="18" customHeight="1" x14ac:dyDescent="0.25">
      <c r="A607" s="42"/>
      <c r="B607" s="42"/>
      <c r="C607" s="42"/>
      <c r="D607" s="43"/>
      <c r="E607" s="42"/>
      <c r="F607" s="42"/>
      <c r="G607" s="43"/>
      <c r="H607" s="43"/>
      <c r="I607" s="42"/>
      <c r="J607" s="42"/>
      <c r="K607" s="42"/>
      <c r="L607" s="42" t="str">
        <f>IF(G607="","",IF(D607-G607&gt;=System_Config!$B$9,"✅ COMPLIANT","⚠️ BREACH"))</f>
        <v/>
      </c>
      <c r="M607" s="42">
        <f t="shared" si="9"/>
        <v>1900</v>
      </c>
    </row>
    <row r="608" spans="1:13" ht="18" customHeight="1" x14ac:dyDescent="0.25">
      <c r="A608" s="44"/>
      <c r="B608" s="44"/>
      <c r="C608" s="44"/>
      <c r="D608" s="45"/>
      <c r="E608" s="44"/>
      <c r="F608" s="44"/>
      <c r="G608" s="45"/>
      <c r="H608" s="45"/>
      <c r="I608" s="44"/>
      <c r="J608" s="44"/>
      <c r="K608" s="44"/>
      <c r="L608" s="44" t="str">
        <f>IF(G608="","",IF(D608-G608&gt;=System_Config!$B$9,"✅ COMPLIANT","⚠️ BREACH"))</f>
        <v/>
      </c>
      <c r="M608" s="44">
        <f t="shared" si="9"/>
        <v>1900</v>
      </c>
    </row>
    <row r="609" spans="1:13" ht="18" customHeight="1" x14ac:dyDescent="0.25">
      <c r="A609" s="42"/>
      <c r="B609" s="42"/>
      <c r="C609" s="42"/>
      <c r="D609" s="43"/>
      <c r="E609" s="42"/>
      <c r="F609" s="42"/>
      <c r="G609" s="43"/>
      <c r="H609" s="43"/>
      <c r="I609" s="42"/>
      <c r="J609" s="42"/>
      <c r="K609" s="42"/>
      <c r="L609" s="42" t="str">
        <f>IF(G609="","",IF(D609-G609&gt;=System_Config!$B$9,"✅ COMPLIANT","⚠️ BREACH"))</f>
        <v/>
      </c>
      <c r="M609" s="42">
        <f t="shared" si="9"/>
        <v>1900</v>
      </c>
    </row>
    <row r="610" spans="1:13" ht="18" customHeight="1" x14ac:dyDescent="0.25">
      <c r="A610" s="44"/>
      <c r="B610" s="44"/>
      <c r="C610" s="44"/>
      <c r="D610" s="45"/>
      <c r="E610" s="44"/>
      <c r="F610" s="44"/>
      <c r="G610" s="45"/>
      <c r="H610" s="45"/>
      <c r="I610" s="44"/>
      <c r="J610" s="44"/>
      <c r="K610" s="44"/>
      <c r="L610" s="44" t="str">
        <f>IF(G610="","",IF(D610-G610&gt;=System_Config!$B$9,"✅ COMPLIANT","⚠️ BREACH"))</f>
        <v/>
      </c>
      <c r="M610" s="44">
        <f t="shared" si="9"/>
        <v>1900</v>
      </c>
    </row>
    <row r="611" spans="1:13" ht="18" customHeight="1" x14ac:dyDescent="0.25">
      <c r="A611" s="42"/>
      <c r="B611" s="42"/>
      <c r="C611" s="42"/>
      <c r="D611" s="43"/>
      <c r="E611" s="42"/>
      <c r="F611" s="42"/>
      <c r="G611" s="43"/>
      <c r="H611" s="43"/>
      <c r="I611" s="42"/>
      <c r="J611" s="42"/>
      <c r="K611" s="42"/>
      <c r="L611" s="42" t="str">
        <f>IF(G611="","",IF(D611-G611&gt;=System_Config!$B$9,"✅ COMPLIANT","⚠️ BREACH"))</f>
        <v/>
      </c>
      <c r="M611" s="42">
        <f t="shared" si="9"/>
        <v>1900</v>
      </c>
    </row>
    <row r="612" spans="1:13" ht="18" customHeight="1" x14ac:dyDescent="0.25">
      <c r="A612" s="44"/>
      <c r="B612" s="44"/>
      <c r="C612" s="44"/>
      <c r="D612" s="45"/>
      <c r="E612" s="44"/>
      <c r="F612" s="44"/>
      <c r="G612" s="45"/>
      <c r="H612" s="45"/>
      <c r="I612" s="44"/>
      <c r="J612" s="44"/>
      <c r="K612" s="44"/>
      <c r="L612" s="44" t="str">
        <f>IF(G612="","",IF(D612-G612&gt;=System_Config!$B$9,"✅ COMPLIANT","⚠️ BREACH"))</f>
        <v/>
      </c>
      <c r="M612" s="44">
        <f t="shared" si="9"/>
        <v>1900</v>
      </c>
    </row>
    <row r="613" spans="1:13" ht="18" customHeight="1" x14ac:dyDescent="0.25">
      <c r="A613" s="42"/>
      <c r="B613" s="42"/>
      <c r="C613" s="42"/>
      <c r="D613" s="43"/>
      <c r="E613" s="42"/>
      <c r="F613" s="42"/>
      <c r="G613" s="43"/>
      <c r="H613" s="43"/>
      <c r="I613" s="42"/>
      <c r="J613" s="42"/>
      <c r="K613" s="42"/>
      <c r="L613" s="42" t="str">
        <f>IF(G613="","",IF(D613-G613&gt;=System_Config!$B$9,"✅ COMPLIANT","⚠️ BREACH"))</f>
        <v/>
      </c>
      <c r="M613" s="42">
        <f t="shared" si="9"/>
        <v>1900</v>
      </c>
    </row>
    <row r="614" spans="1:13" ht="18" customHeight="1" x14ac:dyDescent="0.25">
      <c r="A614" s="44"/>
      <c r="B614" s="44"/>
      <c r="C614" s="44"/>
      <c r="D614" s="45"/>
      <c r="E614" s="44"/>
      <c r="F614" s="44"/>
      <c r="G614" s="45"/>
      <c r="H614" s="45"/>
      <c r="I614" s="44"/>
      <c r="J614" s="44"/>
      <c r="K614" s="44"/>
      <c r="L614" s="44" t="str">
        <f>IF(G614="","",IF(D614-G614&gt;=System_Config!$B$9,"✅ COMPLIANT","⚠️ BREACH"))</f>
        <v/>
      </c>
      <c r="M614" s="44">
        <f t="shared" si="9"/>
        <v>1900</v>
      </c>
    </row>
    <row r="615" spans="1:13" ht="18" customHeight="1" x14ac:dyDescent="0.25">
      <c r="A615" s="42"/>
      <c r="B615" s="42"/>
      <c r="C615" s="42"/>
      <c r="D615" s="43"/>
      <c r="E615" s="42"/>
      <c r="F615" s="42"/>
      <c r="G615" s="43"/>
      <c r="H615" s="43"/>
      <c r="I615" s="42"/>
      <c r="J615" s="42"/>
      <c r="K615" s="42"/>
      <c r="L615" s="42" t="str">
        <f>IF(G615="","",IF(D615-G615&gt;=System_Config!$B$9,"✅ COMPLIANT","⚠️ BREACH"))</f>
        <v/>
      </c>
      <c r="M615" s="42">
        <f t="shared" si="9"/>
        <v>1900</v>
      </c>
    </row>
    <row r="616" spans="1:13" ht="18" customHeight="1" x14ac:dyDescent="0.25">
      <c r="A616" s="44"/>
      <c r="B616" s="44"/>
      <c r="C616" s="44"/>
      <c r="D616" s="45"/>
      <c r="E616" s="44"/>
      <c r="F616" s="44"/>
      <c r="G616" s="45"/>
      <c r="H616" s="45"/>
      <c r="I616" s="44"/>
      <c r="J616" s="44"/>
      <c r="K616" s="44"/>
      <c r="L616" s="44" t="str">
        <f>IF(G616="","",IF(D616-G616&gt;=System_Config!$B$9,"✅ COMPLIANT","⚠️ BREACH"))</f>
        <v/>
      </c>
      <c r="M616" s="44">
        <f t="shared" si="9"/>
        <v>1900</v>
      </c>
    </row>
    <row r="617" spans="1:13" ht="18" customHeight="1" x14ac:dyDescent="0.25">
      <c r="A617" s="42"/>
      <c r="B617" s="42"/>
      <c r="C617" s="42"/>
      <c r="D617" s="43"/>
      <c r="E617" s="42"/>
      <c r="F617" s="42"/>
      <c r="G617" s="43"/>
      <c r="H617" s="43"/>
      <c r="I617" s="42"/>
      <c r="J617" s="42"/>
      <c r="K617" s="42"/>
      <c r="L617" s="42" t="str">
        <f>IF(G617="","",IF(D617-G617&gt;=System_Config!$B$9,"✅ COMPLIANT","⚠️ BREACH"))</f>
        <v/>
      </c>
      <c r="M617" s="42">
        <f t="shared" si="9"/>
        <v>1900</v>
      </c>
    </row>
    <row r="618" spans="1:13" ht="18" customHeight="1" x14ac:dyDescent="0.25">
      <c r="A618" s="44"/>
      <c r="B618" s="44"/>
      <c r="C618" s="44"/>
      <c r="D618" s="45"/>
      <c r="E618" s="44"/>
      <c r="F618" s="44"/>
      <c r="G618" s="45"/>
      <c r="H618" s="45"/>
      <c r="I618" s="44"/>
      <c r="J618" s="44"/>
      <c r="K618" s="44"/>
      <c r="L618" s="44" t="str">
        <f>IF(G618="","",IF(D618-G618&gt;=System_Config!$B$9,"✅ COMPLIANT","⚠️ BREACH"))</f>
        <v/>
      </c>
      <c r="M618" s="44">
        <f t="shared" si="9"/>
        <v>1900</v>
      </c>
    </row>
    <row r="619" spans="1:13" ht="18" customHeight="1" x14ac:dyDescent="0.25">
      <c r="A619" s="42"/>
      <c r="B619" s="42"/>
      <c r="C619" s="42"/>
      <c r="D619" s="43"/>
      <c r="E619" s="42"/>
      <c r="F619" s="42"/>
      <c r="G619" s="43"/>
      <c r="H619" s="43"/>
      <c r="I619" s="42"/>
      <c r="J619" s="42"/>
      <c r="K619" s="42"/>
      <c r="L619" s="42" t="str">
        <f>IF(G619="","",IF(D619-G619&gt;=System_Config!$B$9,"✅ COMPLIANT","⚠️ BREACH"))</f>
        <v/>
      </c>
      <c r="M619" s="42">
        <f t="shared" si="9"/>
        <v>1900</v>
      </c>
    </row>
    <row r="620" spans="1:13" ht="18" customHeight="1" x14ac:dyDescent="0.25">
      <c r="A620" s="44"/>
      <c r="B620" s="44"/>
      <c r="C620" s="44"/>
      <c r="D620" s="45"/>
      <c r="E620" s="44"/>
      <c r="F620" s="44"/>
      <c r="G620" s="45"/>
      <c r="H620" s="45"/>
      <c r="I620" s="44"/>
      <c r="J620" s="44"/>
      <c r="K620" s="44"/>
      <c r="L620" s="44" t="str">
        <f>IF(G620="","",IF(D620-G620&gt;=System_Config!$B$9,"✅ COMPLIANT","⚠️ BREACH"))</f>
        <v/>
      </c>
      <c r="M620" s="44">
        <f t="shared" si="9"/>
        <v>1900</v>
      </c>
    </row>
    <row r="621" spans="1:13" ht="18" customHeight="1" x14ac:dyDescent="0.25">
      <c r="A621" s="42"/>
      <c r="B621" s="42"/>
      <c r="C621" s="42"/>
      <c r="D621" s="43"/>
      <c r="E621" s="42"/>
      <c r="F621" s="42"/>
      <c r="G621" s="43"/>
      <c r="H621" s="43"/>
      <c r="I621" s="42"/>
      <c r="J621" s="42"/>
      <c r="K621" s="42"/>
      <c r="L621" s="42" t="str">
        <f>IF(G621="","",IF(D621-G621&gt;=System_Config!$B$9,"✅ COMPLIANT","⚠️ BREACH"))</f>
        <v/>
      </c>
      <c r="M621" s="42">
        <f t="shared" si="9"/>
        <v>1900</v>
      </c>
    </row>
    <row r="622" spans="1:13" ht="18" customHeight="1" x14ac:dyDescent="0.25">
      <c r="A622" s="44"/>
      <c r="B622" s="44"/>
      <c r="C622" s="44"/>
      <c r="D622" s="45"/>
      <c r="E622" s="44"/>
      <c r="F622" s="44"/>
      <c r="G622" s="45"/>
      <c r="H622" s="45"/>
      <c r="I622" s="44"/>
      <c r="J622" s="44"/>
      <c r="K622" s="44"/>
      <c r="L622" s="44" t="str">
        <f>IF(G622="","",IF(D622-G622&gt;=System_Config!$B$9,"✅ COMPLIANT","⚠️ BREACH"))</f>
        <v/>
      </c>
      <c r="M622" s="44">
        <f t="shared" si="9"/>
        <v>1900</v>
      </c>
    </row>
    <row r="623" spans="1:13" ht="18" customHeight="1" x14ac:dyDescent="0.25">
      <c r="A623" s="42"/>
      <c r="B623" s="42"/>
      <c r="C623" s="42"/>
      <c r="D623" s="43"/>
      <c r="E623" s="42"/>
      <c r="F623" s="42"/>
      <c r="G623" s="43"/>
      <c r="H623" s="43"/>
      <c r="I623" s="42"/>
      <c r="J623" s="42"/>
      <c r="K623" s="42"/>
      <c r="L623" s="42" t="str">
        <f>IF(G623="","",IF(D623-G623&gt;=System_Config!$B$9,"✅ COMPLIANT","⚠️ BREACH"))</f>
        <v/>
      </c>
      <c r="M623" s="42">
        <f t="shared" si="9"/>
        <v>1900</v>
      </c>
    </row>
    <row r="624" spans="1:13" ht="18" customHeight="1" x14ac:dyDescent="0.25">
      <c r="A624" s="44"/>
      <c r="B624" s="44"/>
      <c r="C624" s="44"/>
      <c r="D624" s="45"/>
      <c r="E624" s="44"/>
      <c r="F624" s="44"/>
      <c r="G624" s="45"/>
      <c r="H624" s="45"/>
      <c r="I624" s="44"/>
      <c r="J624" s="44"/>
      <c r="K624" s="44"/>
      <c r="L624" s="44" t="str">
        <f>IF(G624="","",IF(D624-G624&gt;=System_Config!$B$9,"✅ COMPLIANT","⚠️ BREACH"))</f>
        <v/>
      </c>
      <c r="M624" s="44">
        <f t="shared" si="9"/>
        <v>1900</v>
      </c>
    </row>
    <row r="625" spans="1:13" ht="18" customHeight="1" x14ac:dyDescent="0.25">
      <c r="A625" s="42"/>
      <c r="B625" s="42"/>
      <c r="C625" s="42"/>
      <c r="D625" s="43"/>
      <c r="E625" s="42"/>
      <c r="F625" s="42"/>
      <c r="G625" s="43"/>
      <c r="H625" s="43"/>
      <c r="I625" s="42"/>
      <c r="J625" s="42"/>
      <c r="K625" s="42"/>
      <c r="L625" s="42" t="str">
        <f>IF(G625="","",IF(D625-G625&gt;=System_Config!$B$9,"✅ COMPLIANT","⚠️ BREACH"))</f>
        <v/>
      </c>
      <c r="M625" s="42">
        <f t="shared" si="9"/>
        <v>1900</v>
      </c>
    </row>
    <row r="626" spans="1:13" ht="18" customHeight="1" x14ac:dyDescent="0.25">
      <c r="A626" s="44"/>
      <c r="B626" s="44"/>
      <c r="C626" s="44"/>
      <c r="D626" s="45"/>
      <c r="E626" s="44"/>
      <c r="F626" s="44"/>
      <c r="G626" s="45"/>
      <c r="H626" s="45"/>
      <c r="I626" s="44"/>
      <c r="J626" s="44"/>
      <c r="K626" s="44"/>
      <c r="L626" s="44" t="str">
        <f>IF(G626="","",IF(D626-G626&gt;=System_Config!$B$9,"✅ COMPLIANT","⚠️ BREACH"))</f>
        <v/>
      </c>
      <c r="M626" s="44">
        <f t="shared" si="9"/>
        <v>1900</v>
      </c>
    </row>
    <row r="627" spans="1:13" ht="18" customHeight="1" x14ac:dyDescent="0.25">
      <c r="A627" s="42"/>
      <c r="B627" s="42"/>
      <c r="C627" s="42"/>
      <c r="D627" s="43"/>
      <c r="E627" s="42"/>
      <c r="F627" s="42"/>
      <c r="G627" s="43"/>
      <c r="H627" s="43"/>
      <c r="I627" s="42"/>
      <c r="J627" s="42"/>
      <c r="K627" s="42"/>
      <c r="L627" s="42" t="str">
        <f>IF(G627="","",IF(D627-G627&gt;=System_Config!$B$9,"✅ COMPLIANT","⚠️ BREACH"))</f>
        <v/>
      </c>
      <c r="M627" s="42">
        <f t="shared" si="9"/>
        <v>1900</v>
      </c>
    </row>
    <row r="628" spans="1:13" ht="18" customHeight="1" x14ac:dyDescent="0.25">
      <c r="A628" s="44"/>
      <c r="B628" s="44"/>
      <c r="C628" s="44"/>
      <c r="D628" s="45"/>
      <c r="E628" s="44"/>
      <c r="F628" s="44"/>
      <c r="G628" s="45"/>
      <c r="H628" s="45"/>
      <c r="I628" s="44"/>
      <c r="J628" s="44"/>
      <c r="K628" s="44"/>
      <c r="L628" s="44" t="str">
        <f>IF(G628="","",IF(D628-G628&gt;=System_Config!$B$9,"✅ COMPLIANT","⚠️ BREACH"))</f>
        <v/>
      </c>
      <c r="M628" s="44">
        <f t="shared" si="9"/>
        <v>1900</v>
      </c>
    </row>
    <row r="629" spans="1:13" ht="18" customHeight="1" x14ac:dyDescent="0.25">
      <c r="A629" s="42"/>
      <c r="B629" s="42"/>
      <c r="C629" s="42"/>
      <c r="D629" s="43"/>
      <c r="E629" s="42"/>
      <c r="F629" s="42"/>
      <c r="G629" s="43"/>
      <c r="H629" s="43"/>
      <c r="I629" s="42"/>
      <c r="J629" s="42"/>
      <c r="K629" s="42"/>
      <c r="L629" s="42" t="str">
        <f>IF(G629="","",IF(D629-G629&gt;=System_Config!$B$9,"✅ COMPLIANT","⚠️ BREACH"))</f>
        <v/>
      </c>
      <c r="M629" s="42">
        <f t="shared" si="9"/>
        <v>1900</v>
      </c>
    </row>
    <row r="630" spans="1:13" ht="18" customHeight="1" x14ac:dyDescent="0.25">
      <c r="A630" s="44"/>
      <c r="B630" s="44"/>
      <c r="C630" s="44"/>
      <c r="D630" s="45"/>
      <c r="E630" s="44"/>
      <c r="F630" s="44"/>
      <c r="G630" s="45"/>
      <c r="H630" s="45"/>
      <c r="I630" s="44"/>
      <c r="J630" s="44"/>
      <c r="K630" s="44"/>
      <c r="L630" s="44" t="str">
        <f>IF(G630="","",IF(D630-G630&gt;=System_Config!$B$9,"✅ COMPLIANT","⚠️ BREACH"))</f>
        <v/>
      </c>
      <c r="M630" s="44">
        <f t="shared" si="9"/>
        <v>1900</v>
      </c>
    </row>
    <row r="631" spans="1:13" ht="18" customHeight="1" x14ac:dyDescent="0.25">
      <c r="A631" s="42"/>
      <c r="B631" s="42"/>
      <c r="C631" s="42"/>
      <c r="D631" s="43"/>
      <c r="E631" s="42"/>
      <c r="F631" s="42"/>
      <c r="G631" s="43"/>
      <c r="H631" s="43"/>
      <c r="I631" s="42"/>
      <c r="J631" s="42"/>
      <c r="K631" s="42"/>
      <c r="L631" s="42" t="str">
        <f>IF(G631="","",IF(D631-G631&gt;=System_Config!$B$9,"✅ COMPLIANT","⚠️ BREACH"))</f>
        <v/>
      </c>
      <c r="M631" s="42">
        <f t="shared" si="9"/>
        <v>1900</v>
      </c>
    </row>
    <row r="632" spans="1:13" ht="18" customHeight="1" x14ac:dyDescent="0.25">
      <c r="A632" s="44"/>
      <c r="B632" s="44"/>
      <c r="C632" s="44"/>
      <c r="D632" s="45"/>
      <c r="E632" s="44"/>
      <c r="F632" s="44"/>
      <c r="G632" s="45"/>
      <c r="H632" s="45"/>
      <c r="I632" s="44"/>
      <c r="J632" s="44"/>
      <c r="K632" s="44"/>
      <c r="L632" s="44" t="str">
        <f>IF(G632="","",IF(D632-G632&gt;=System_Config!$B$9,"✅ COMPLIANT","⚠️ BREACH"))</f>
        <v/>
      </c>
      <c r="M632" s="44">
        <f t="shared" si="9"/>
        <v>1900</v>
      </c>
    </row>
    <row r="633" spans="1:13" ht="18" customHeight="1" x14ac:dyDescent="0.25">
      <c r="A633" s="42"/>
      <c r="B633" s="42"/>
      <c r="C633" s="42"/>
      <c r="D633" s="43"/>
      <c r="E633" s="42"/>
      <c r="F633" s="42"/>
      <c r="G633" s="43"/>
      <c r="H633" s="43"/>
      <c r="I633" s="42"/>
      <c r="J633" s="42"/>
      <c r="K633" s="42"/>
      <c r="L633" s="42" t="str">
        <f>IF(G633="","",IF(D633-G633&gt;=System_Config!$B$9,"✅ COMPLIANT","⚠️ BREACH"))</f>
        <v/>
      </c>
      <c r="M633" s="42">
        <f t="shared" si="9"/>
        <v>1900</v>
      </c>
    </row>
    <row r="634" spans="1:13" ht="18" customHeight="1" x14ac:dyDescent="0.25">
      <c r="A634" s="44"/>
      <c r="B634" s="44"/>
      <c r="C634" s="44"/>
      <c r="D634" s="45"/>
      <c r="E634" s="44"/>
      <c r="F634" s="44"/>
      <c r="G634" s="45"/>
      <c r="H634" s="45"/>
      <c r="I634" s="44"/>
      <c r="J634" s="44"/>
      <c r="K634" s="44"/>
      <c r="L634" s="44" t="str">
        <f>IF(G634="","",IF(D634-G634&gt;=System_Config!$B$9,"✅ COMPLIANT","⚠️ BREACH"))</f>
        <v/>
      </c>
      <c r="M634" s="44">
        <f t="shared" si="9"/>
        <v>1900</v>
      </c>
    </row>
    <row r="635" spans="1:13" ht="18" customHeight="1" x14ac:dyDescent="0.25">
      <c r="A635" s="42"/>
      <c r="B635" s="42"/>
      <c r="C635" s="42"/>
      <c r="D635" s="43"/>
      <c r="E635" s="42"/>
      <c r="F635" s="42"/>
      <c r="G635" s="43"/>
      <c r="H635" s="43"/>
      <c r="I635" s="42"/>
      <c r="J635" s="42"/>
      <c r="K635" s="42"/>
      <c r="L635" s="42" t="str">
        <f>IF(G635="","",IF(D635-G635&gt;=System_Config!$B$9,"✅ COMPLIANT","⚠️ BREACH"))</f>
        <v/>
      </c>
      <c r="M635" s="42">
        <f t="shared" si="9"/>
        <v>1900</v>
      </c>
    </row>
    <row r="636" spans="1:13" ht="18" customHeight="1" x14ac:dyDescent="0.25">
      <c r="A636" s="44"/>
      <c r="B636" s="44"/>
      <c r="C636" s="44"/>
      <c r="D636" s="45"/>
      <c r="E636" s="44"/>
      <c r="F636" s="44"/>
      <c r="G636" s="45"/>
      <c r="H636" s="45"/>
      <c r="I636" s="44"/>
      <c r="J636" s="44"/>
      <c r="K636" s="44"/>
      <c r="L636" s="44" t="str">
        <f>IF(G636="","",IF(D636-G636&gt;=System_Config!$B$9,"✅ COMPLIANT","⚠️ BREACH"))</f>
        <v/>
      </c>
      <c r="M636" s="44">
        <f t="shared" si="9"/>
        <v>1900</v>
      </c>
    </row>
    <row r="637" spans="1:13" ht="18" customHeight="1" x14ac:dyDescent="0.25">
      <c r="A637" s="42"/>
      <c r="B637" s="42"/>
      <c r="C637" s="42"/>
      <c r="D637" s="43"/>
      <c r="E637" s="42"/>
      <c r="F637" s="42"/>
      <c r="G637" s="43"/>
      <c r="H637" s="43"/>
      <c r="I637" s="42"/>
      <c r="J637" s="42"/>
      <c r="K637" s="42"/>
      <c r="L637" s="42" t="str">
        <f>IF(G637="","",IF(D637-G637&gt;=System_Config!$B$9,"✅ COMPLIANT","⚠️ BREACH"))</f>
        <v/>
      </c>
      <c r="M637" s="42">
        <f t="shared" si="9"/>
        <v>1900</v>
      </c>
    </row>
    <row r="638" spans="1:13" ht="18" customHeight="1" x14ac:dyDescent="0.25">
      <c r="A638" s="44"/>
      <c r="B638" s="44"/>
      <c r="C638" s="44"/>
      <c r="D638" s="45"/>
      <c r="E638" s="44"/>
      <c r="F638" s="44"/>
      <c r="G638" s="45"/>
      <c r="H638" s="45"/>
      <c r="I638" s="44"/>
      <c r="J638" s="44"/>
      <c r="K638" s="44"/>
      <c r="L638" s="44" t="str">
        <f>IF(G638="","",IF(D638-G638&gt;=System_Config!$B$9,"✅ COMPLIANT","⚠️ BREACH"))</f>
        <v/>
      </c>
      <c r="M638" s="44">
        <f t="shared" si="9"/>
        <v>1900</v>
      </c>
    </row>
    <row r="639" spans="1:13" ht="18" customHeight="1" x14ac:dyDescent="0.25">
      <c r="A639" s="42"/>
      <c r="B639" s="42"/>
      <c r="C639" s="42"/>
      <c r="D639" s="43"/>
      <c r="E639" s="42"/>
      <c r="F639" s="42"/>
      <c r="G639" s="43"/>
      <c r="H639" s="43"/>
      <c r="I639" s="42"/>
      <c r="J639" s="42"/>
      <c r="K639" s="42"/>
      <c r="L639" s="42" t="str">
        <f>IF(G639="","",IF(D639-G639&gt;=System_Config!$B$9,"✅ COMPLIANT","⚠️ BREACH"))</f>
        <v/>
      </c>
      <c r="M639" s="42">
        <f t="shared" si="9"/>
        <v>1900</v>
      </c>
    </row>
    <row r="640" spans="1:13" ht="18" customHeight="1" x14ac:dyDescent="0.25">
      <c r="A640" s="44"/>
      <c r="B640" s="44"/>
      <c r="C640" s="44"/>
      <c r="D640" s="45"/>
      <c r="E640" s="44"/>
      <c r="F640" s="44"/>
      <c r="G640" s="45"/>
      <c r="H640" s="45"/>
      <c r="I640" s="44"/>
      <c r="J640" s="44"/>
      <c r="K640" s="44"/>
      <c r="L640" s="44" t="str">
        <f>IF(G640="","",IF(D640-G640&gt;=System_Config!$B$9,"✅ COMPLIANT","⚠️ BREACH"))</f>
        <v/>
      </c>
      <c r="M640" s="44">
        <f t="shared" si="9"/>
        <v>1900</v>
      </c>
    </row>
    <row r="641" spans="1:13" ht="18" customHeight="1" x14ac:dyDescent="0.25">
      <c r="A641" s="42"/>
      <c r="B641" s="42"/>
      <c r="C641" s="42"/>
      <c r="D641" s="43"/>
      <c r="E641" s="42"/>
      <c r="F641" s="42"/>
      <c r="G641" s="43"/>
      <c r="H641" s="43"/>
      <c r="I641" s="42"/>
      <c r="J641" s="42"/>
      <c r="K641" s="42"/>
      <c r="L641" s="42" t="str">
        <f>IF(G641="","",IF(D641-G641&gt;=System_Config!$B$9,"✅ COMPLIANT","⚠️ BREACH"))</f>
        <v/>
      </c>
      <c r="M641" s="42">
        <f t="shared" si="9"/>
        <v>1900</v>
      </c>
    </row>
    <row r="642" spans="1:13" ht="18" customHeight="1" x14ac:dyDescent="0.25">
      <c r="A642" s="44"/>
      <c r="B642" s="44"/>
      <c r="C642" s="44"/>
      <c r="D642" s="45"/>
      <c r="E642" s="44"/>
      <c r="F642" s="44"/>
      <c r="G642" s="45"/>
      <c r="H642" s="45"/>
      <c r="I642" s="44"/>
      <c r="J642" s="44"/>
      <c r="K642" s="44"/>
      <c r="L642" s="44" t="str">
        <f>IF(G642="","",IF(D642-G642&gt;=System_Config!$B$9,"✅ COMPLIANT","⚠️ BREACH"))</f>
        <v/>
      </c>
      <c r="M642" s="44">
        <f t="shared" si="9"/>
        <v>1900</v>
      </c>
    </row>
    <row r="643" spans="1:13" ht="18" customHeight="1" x14ac:dyDescent="0.25">
      <c r="A643" s="42"/>
      <c r="B643" s="42"/>
      <c r="C643" s="42"/>
      <c r="D643" s="43"/>
      <c r="E643" s="42"/>
      <c r="F643" s="42"/>
      <c r="G643" s="43"/>
      <c r="H643" s="43"/>
      <c r="I643" s="42"/>
      <c r="J643" s="42"/>
      <c r="K643" s="42"/>
      <c r="L643" s="42" t="str">
        <f>IF(G643="","",IF(D643-G643&gt;=System_Config!$B$9,"✅ COMPLIANT","⚠️ BREACH"))</f>
        <v/>
      </c>
      <c r="M643" s="42">
        <f t="shared" si="9"/>
        <v>1900</v>
      </c>
    </row>
    <row r="644" spans="1:13" ht="18" customHeight="1" x14ac:dyDescent="0.25">
      <c r="A644" s="44"/>
      <c r="B644" s="44"/>
      <c r="C644" s="44"/>
      <c r="D644" s="45"/>
      <c r="E644" s="44"/>
      <c r="F644" s="44"/>
      <c r="G644" s="45"/>
      <c r="H644" s="45"/>
      <c r="I644" s="44"/>
      <c r="J644" s="44"/>
      <c r="K644" s="44"/>
      <c r="L644" s="44" t="str">
        <f>IF(G644="","",IF(D644-G644&gt;=System_Config!$B$9,"✅ COMPLIANT","⚠️ BREACH"))</f>
        <v/>
      </c>
      <c r="M644" s="44">
        <f t="shared" ref="M644:M707" si="10">IFERROR(YEAR(E644),"")</f>
        <v>1900</v>
      </c>
    </row>
    <row r="645" spans="1:13" ht="18" customHeight="1" x14ac:dyDescent="0.25">
      <c r="A645" s="42"/>
      <c r="B645" s="42"/>
      <c r="C645" s="42"/>
      <c r="D645" s="43"/>
      <c r="E645" s="42"/>
      <c r="F645" s="42"/>
      <c r="G645" s="43"/>
      <c r="H645" s="43"/>
      <c r="I645" s="42"/>
      <c r="J645" s="42"/>
      <c r="K645" s="42"/>
      <c r="L645" s="42" t="str">
        <f>IF(G645="","",IF(D645-G645&gt;=System_Config!$B$9,"✅ COMPLIANT","⚠️ BREACH"))</f>
        <v/>
      </c>
      <c r="M645" s="42">
        <f t="shared" si="10"/>
        <v>1900</v>
      </c>
    </row>
    <row r="646" spans="1:13" ht="18" customHeight="1" x14ac:dyDescent="0.25">
      <c r="A646" s="44"/>
      <c r="B646" s="44"/>
      <c r="C646" s="44"/>
      <c r="D646" s="45"/>
      <c r="E646" s="44"/>
      <c r="F646" s="44"/>
      <c r="G646" s="45"/>
      <c r="H646" s="45"/>
      <c r="I646" s="44"/>
      <c r="J646" s="44"/>
      <c r="K646" s="44"/>
      <c r="L646" s="44" t="str">
        <f>IF(G646="","",IF(D646-G646&gt;=System_Config!$B$9,"✅ COMPLIANT","⚠️ BREACH"))</f>
        <v/>
      </c>
      <c r="M646" s="44">
        <f t="shared" si="10"/>
        <v>1900</v>
      </c>
    </row>
    <row r="647" spans="1:13" ht="18" customHeight="1" x14ac:dyDescent="0.25">
      <c r="A647" s="42"/>
      <c r="B647" s="42"/>
      <c r="C647" s="42"/>
      <c r="D647" s="43"/>
      <c r="E647" s="42"/>
      <c r="F647" s="42"/>
      <c r="G647" s="43"/>
      <c r="H647" s="43"/>
      <c r="I647" s="42"/>
      <c r="J647" s="42"/>
      <c r="K647" s="42"/>
      <c r="L647" s="42" t="str">
        <f>IF(G647="","",IF(D647-G647&gt;=System_Config!$B$9,"✅ COMPLIANT","⚠️ BREACH"))</f>
        <v/>
      </c>
      <c r="M647" s="42">
        <f t="shared" si="10"/>
        <v>1900</v>
      </c>
    </row>
    <row r="648" spans="1:13" ht="18" customHeight="1" x14ac:dyDescent="0.25">
      <c r="A648" s="44"/>
      <c r="B648" s="44"/>
      <c r="C648" s="44"/>
      <c r="D648" s="45"/>
      <c r="E648" s="44"/>
      <c r="F648" s="44"/>
      <c r="G648" s="45"/>
      <c r="H648" s="45"/>
      <c r="I648" s="44"/>
      <c r="J648" s="44"/>
      <c r="K648" s="44"/>
      <c r="L648" s="44" t="str">
        <f>IF(G648="","",IF(D648-G648&gt;=System_Config!$B$9,"✅ COMPLIANT","⚠️ BREACH"))</f>
        <v/>
      </c>
      <c r="M648" s="44">
        <f t="shared" si="10"/>
        <v>1900</v>
      </c>
    </row>
    <row r="649" spans="1:13" ht="18" customHeight="1" x14ac:dyDescent="0.25">
      <c r="A649" s="42"/>
      <c r="B649" s="42"/>
      <c r="C649" s="42"/>
      <c r="D649" s="43"/>
      <c r="E649" s="42"/>
      <c r="F649" s="42"/>
      <c r="G649" s="43"/>
      <c r="H649" s="43"/>
      <c r="I649" s="42"/>
      <c r="J649" s="42"/>
      <c r="K649" s="42"/>
      <c r="L649" s="42" t="str">
        <f>IF(G649="","",IF(D649-G649&gt;=System_Config!$B$9,"✅ COMPLIANT","⚠️ BREACH"))</f>
        <v/>
      </c>
      <c r="M649" s="42">
        <f t="shared" si="10"/>
        <v>1900</v>
      </c>
    </row>
    <row r="650" spans="1:13" ht="18" customHeight="1" x14ac:dyDescent="0.25">
      <c r="A650" s="44"/>
      <c r="B650" s="44"/>
      <c r="C650" s="44"/>
      <c r="D650" s="45"/>
      <c r="E650" s="44"/>
      <c r="F650" s="44"/>
      <c r="G650" s="45"/>
      <c r="H650" s="45"/>
      <c r="I650" s="44"/>
      <c r="J650" s="44"/>
      <c r="K650" s="44"/>
      <c r="L650" s="44" t="str">
        <f>IF(G650="","",IF(D650-G650&gt;=System_Config!$B$9,"✅ COMPLIANT","⚠️ BREACH"))</f>
        <v/>
      </c>
      <c r="M650" s="44">
        <f t="shared" si="10"/>
        <v>1900</v>
      </c>
    </row>
    <row r="651" spans="1:13" ht="18" customHeight="1" x14ac:dyDescent="0.25">
      <c r="A651" s="42"/>
      <c r="B651" s="42"/>
      <c r="C651" s="42"/>
      <c r="D651" s="43"/>
      <c r="E651" s="42"/>
      <c r="F651" s="42"/>
      <c r="G651" s="43"/>
      <c r="H651" s="43"/>
      <c r="I651" s="42"/>
      <c r="J651" s="42"/>
      <c r="K651" s="42"/>
      <c r="L651" s="42" t="str">
        <f>IF(G651="","",IF(D651-G651&gt;=System_Config!$B$9,"✅ COMPLIANT","⚠️ BREACH"))</f>
        <v/>
      </c>
      <c r="M651" s="42">
        <f t="shared" si="10"/>
        <v>1900</v>
      </c>
    </row>
    <row r="652" spans="1:13" ht="18" customHeight="1" x14ac:dyDescent="0.25">
      <c r="A652" s="44"/>
      <c r="B652" s="44"/>
      <c r="C652" s="44"/>
      <c r="D652" s="45"/>
      <c r="E652" s="44"/>
      <c r="F652" s="44"/>
      <c r="G652" s="45"/>
      <c r="H652" s="45"/>
      <c r="I652" s="44"/>
      <c r="J652" s="44"/>
      <c r="K652" s="44"/>
      <c r="L652" s="44" t="str">
        <f>IF(G652="","",IF(D652-G652&gt;=System_Config!$B$9,"✅ COMPLIANT","⚠️ BREACH"))</f>
        <v/>
      </c>
      <c r="M652" s="44">
        <f t="shared" si="10"/>
        <v>1900</v>
      </c>
    </row>
    <row r="653" spans="1:13" ht="18" customHeight="1" x14ac:dyDescent="0.25">
      <c r="A653" s="42"/>
      <c r="B653" s="42"/>
      <c r="C653" s="42"/>
      <c r="D653" s="43"/>
      <c r="E653" s="42"/>
      <c r="F653" s="42"/>
      <c r="G653" s="43"/>
      <c r="H653" s="43"/>
      <c r="I653" s="42"/>
      <c r="J653" s="42"/>
      <c r="K653" s="42"/>
      <c r="L653" s="42" t="str">
        <f>IF(G653="","",IF(D653-G653&gt;=System_Config!$B$9,"✅ COMPLIANT","⚠️ BREACH"))</f>
        <v/>
      </c>
      <c r="M653" s="42">
        <f t="shared" si="10"/>
        <v>1900</v>
      </c>
    </row>
    <row r="654" spans="1:13" ht="18" customHeight="1" x14ac:dyDescent="0.25">
      <c r="A654" s="44"/>
      <c r="B654" s="44"/>
      <c r="C654" s="44"/>
      <c r="D654" s="45"/>
      <c r="E654" s="44"/>
      <c r="F654" s="44"/>
      <c r="G654" s="45"/>
      <c r="H654" s="45"/>
      <c r="I654" s="44"/>
      <c r="J654" s="44"/>
      <c r="K654" s="44"/>
      <c r="L654" s="44" t="str">
        <f>IF(G654="","",IF(D654-G654&gt;=System_Config!$B$9,"✅ COMPLIANT","⚠️ BREACH"))</f>
        <v/>
      </c>
      <c r="M654" s="44">
        <f t="shared" si="10"/>
        <v>1900</v>
      </c>
    </row>
    <row r="655" spans="1:13" ht="18" customHeight="1" x14ac:dyDescent="0.25">
      <c r="A655" s="42"/>
      <c r="B655" s="42"/>
      <c r="C655" s="42"/>
      <c r="D655" s="43"/>
      <c r="E655" s="42"/>
      <c r="F655" s="42"/>
      <c r="G655" s="43"/>
      <c r="H655" s="43"/>
      <c r="I655" s="42"/>
      <c r="J655" s="42"/>
      <c r="K655" s="42"/>
      <c r="L655" s="42" t="str">
        <f>IF(G655="","",IF(D655-G655&gt;=System_Config!$B$9,"✅ COMPLIANT","⚠️ BREACH"))</f>
        <v/>
      </c>
      <c r="M655" s="42">
        <f t="shared" si="10"/>
        <v>1900</v>
      </c>
    </row>
    <row r="656" spans="1:13" ht="18" customHeight="1" x14ac:dyDescent="0.25">
      <c r="A656" s="44"/>
      <c r="B656" s="44"/>
      <c r="C656" s="44"/>
      <c r="D656" s="45"/>
      <c r="E656" s="44"/>
      <c r="F656" s="44"/>
      <c r="G656" s="45"/>
      <c r="H656" s="45"/>
      <c r="I656" s="44"/>
      <c r="J656" s="44"/>
      <c r="K656" s="44"/>
      <c r="L656" s="44" t="str">
        <f>IF(G656="","",IF(D656-G656&gt;=System_Config!$B$9,"✅ COMPLIANT","⚠️ BREACH"))</f>
        <v/>
      </c>
      <c r="M656" s="44">
        <f t="shared" si="10"/>
        <v>1900</v>
      </c>
    </row>
    <row r="657" spans="1:13" ht="18" customHeight="1" x14ac:dyDescent="0.25">
      <c r="A657" s="42"/>
      <c r="B657" s="42"/>
      <c r="C657" s="42"/>
      <c r="D657" s="43"/>
      <c r="E657" s="42"/>
      <c r="F657" s="42"/>
      <c r="G657" s="43"/>
      <c r="H657" s="43"/>
      <c r="I657" s="42"/>
      <c r="J657" s="42"/>
      <c r="K657" s="42"/>
      <c r="L657" s="42" t="str">
        <f>IF(G657="","",IF(D657-G657&gt;=System_Config!$B$9,"✅ COMPLIANT","⚠️ BREACH"))</f>
        <v/>
      </c>
      <c r="M657" s="42">
        <f t="shared" si="10"/>
        <v>1900</v>
      </c>
    </row>
    <row r="658" spans="1:13" ht="18" customHeight="1" x14ac:dyDescent="0.25">
      <c r="A658" s="44"/>
      <c r="B658" s="44"/>
      <c r="C658" s="44"/>
      <c r="D658" s="45"/>
      <c r="E658" s="44"/>
      <c r="F658" s="44"/>
      <c r="G658" s="45"/>
      <c r="H658" s="45"/>
      <c r="I658" s="44"/>
      <c r="J658" s="44"/>
      <c r="K658" s="44"/>
      <c r="L658" s="44" t="str">
        <f>IF(G658="","",IF(D658-G658&gt;=System_Config!$B$9,"✅ COMPLIANT","⚠️ BREACH"))</f>
        <v/>
      </c>
      <c r="M658" s="44">
        <f t="shared" si="10"/>
        <v>1900</v>
      </c>
    </row>
    <row r="659" spans="1:13" ht="18" customHeight="1" x14ac:dyDescent="0.25">
      <c r="A659" s="42"/>
      <c r="B659" s="42"/>
      <c r="C659" s="42"/>
      <c r="D659" s="43"/>
      <c r="E659" s="42"/>
      <c r="F659" s="42"/>
      <c r="G659" s="43"/>
      <c r="H659" s="43"/>
      <c r="I659" s="42"/>
      <c r="J659" s="42"/>
      <c r="K659" s="42"/>
      <c r="L659" s="42" t="str">
        <f>IF(G659="","",IF(D659-G659&gt;=System_Config!$B$9,"✅ COMPLIANT","⚠️ BREACH"))</f>
        <v/>
      </c>
      <c r="M659" s="42">
        <f t="shared" si="10"/>
        <v>1900</v>
      </c>
    </row>
    <row r="660" spans="1:13" ht="18" customHeight="1" x14ac:dyDescent="0.25">
      <c r="A660" s="44"/>
      <c r="B660" s="44"/>
      <c r="C660" s="44"/>
      <c r="D660" s="45"/>
      <c r="E660" s="44"/>
      <c r="F660" s="44"/>
      <c r="G660" s="45"/>
      <c r="H660" s="45"/>
      <c r="I660" s="44"/>
      <c r="J660" s="44"/>
      <c r="K660" s="44"/>
      <c r="L660" s="44" t="str">
        <f>IF(G660="","",IF(D660-G660&gt;=System_Config!$B$9,"✅ COMPLIANT","⚠️ BREACH"))</f>
        <v/>
      </c>
      <c r="M660" s="44">
        <f t="shared" si="10"/>
        <v>1900</v>
      </c>
    </row>
    <row r="661" spans="1:13" ht="18" customHeight="1" x14ac:dyDescent="0.25">
      <c r="A661" s="42"/>
      <c r="B661" s="42"/>
      <c r="C661" s="42"/>
      <c r="D661" s="43"/>
      <c r="E661" s="42"/>
      <c r="F661" s="42"/>
      <c r="G661" s="43"/>
      <c r="H661" s="43"/>
      <c r="I661" s="42"/>
      <c r="J661" s="42"/>
      <c r="K661" s="42"/>
      <c r="L661" s="42" t="str">
        <f>IF(G661="","",IF(D661-G661&gt;=System_Config!$B$9,"✅ COMPLIANT","⚠️ BREACH"))</f>
        <v/>
      </c>
      <c r="M661" s="42">
        <f t="shared" si="10"/>
        <v>1900</v>
      </c>
    </row>
    <row r="662" spans="1:13" ht="18" customHeight="1" x14ac:dyDescent="0.25">
      <c r="A662" s="44"/>
      <c r="B662" s="44"/>
      <c r="C662" s="44"/>
      <c r="D662" s="45"/>
      <c r="E662" s="44"/>
      <c r="F662" s="44"/>
      <c r="G662" s="45"/>
      <c r="H662" s="45"/>
      <c r="I662" s="44"/>
      <c r="J662" s="44"/>
      <c r="K662" s="44"/>
      <c r="L662" s="44" t="str">
        <f>IF(G662="","",IF(D662-G662&gt;=System_Config!$B$9,"✅ COMPLIANT","⚠️ BREACH"))</f>
        <v/>
      </c>
      <c r="M662" s="44">
        <f t="shared" si="10"/>
        <v>1900</v>
      </c>
    </row>
    <row r="663" spans="1:13" ht="18" customHeight="1" x14ac:dyDescent="0.25">
      <c r="A663" s="42"/>
      <c r="B663" s="42"/>
      <c r="C663" s="42"/>
      <c r="D663" s="43"/>
      <c r="E663" s="42"/>
      <c r="F663" s="42"/>
      <c r="G663" s="43"/>
      <c r="H663" s="43"/>
      <c r="I663" s="42"/>
      <c r="J663" s="42"/>
      <c r="K663" s="42"/>
      <c r="L663" s="42" t="str">
        <f>IF(G663="","",IF(D663-G663&gt;=System_Config!$B$9,"✅ COMPLIANT","⚠️ BREACH"))</f>
        <v/>
      </c>
      <c r="M663" s="42">
        <f t="shared" si="10"/>
        <v>1900</v>
      </c>
    </row>
    <row r="664" spans="1:13" ht="18" customHeight="1" x14ac:dyDescent="0.25">
      <c r="A664" s="44"/>
      <c r="B664" s="44"/>
      <c r="C664" s="44"/>
      <c r="D664" s="45"/>
      <c r="E664" s="44"/>
      <c r="F664" s="44"/>
      <c r="G664" s="45"/>
      <c r="H664" s="45"/>
      <c r="I664" s="44"/>
      <c r="J664" s="44"/>
      <c r="K664" s="44"/>
      <c r="L664" s="44" t="str">
        <f>IF(G664="","",IF(D664-G664&gt;=System_Config!$B$9,"✅ COMPLIANT","⚠️ BREACH"))</f>
        <v/>
      </c>
      <c r="M664" s="44">
        <f t="shared" si="10"/>
        <v>1900</v>
      </c>
    </row>
    <row r="665" spans="1:13" ht="18" customHeight="1" x14ac:dyDescent="0.25">
      <c r="A665" s="42"/>
      <c r="B665" s="42"/>
      <c r="C665" s="42"/>
      <c r="D665" s="43"/>
      <c r="E665" s="42"/>
      <c r="F665" s="42"/>
      <c r="G665" s="43"/>
      <c r="H665" s="43"/>
      <c r="I665" s="42"/>
      <c r="J665" s="42"/>
      <c r="K665" s="42"/>
      <c r="L665" s="42" t="str">
        <f>IF(G665="","",IF(D665-G665&gt;=System_Config!$B$9,"✅ COMPLIANT","⚠️ BREACH"))</f>
        <v/>
      </c>
      <c r="M665" s="42">
        <f t="shared" si="10"/>
        <v>1900</v>
      </c>
    </row>
    <row r="666" spans="1:13" ht="18" customHeight="1" x14ac:dyDescent="0.25">
      <c r="A666" s="44"/>
      <c r="B666" s="44"/>
      <c r="C666" s="44"/>
      <c r="D666" s="45"/>
      <c r="E666" s="44"/>
      <c r="F666" s="44"/>
      <c r="G666" s="45"/>
      <c r="H666" s="45"/>
      <c r="I666" s="44"/>
      <c r="J666" s="44"/>
      <c r="K666" s="44"/>
      <c r="L666" s="44" t="str">
        <f>IF(G666="","",IF(D666-G666&gt;=System_Config!$B$9,"✅ COMPLIANT","⚠️ BREACH"))</f>
        <v/>
      </c>
      <c r="M666" s="44">
        <f t="shared" si="10"/>
        <v>1900</v>
      </c>
    </row>
    <row r="667" spans="1:13" ht="18" customHeight="1" x14ac:dyDescent="0.25">
      <c r="A667" s="42"/>
      <c r="B667" s="42"/>
      <c r="C667" s="42"/>
      <c r="D667" s="43"/>
      <c r="E667" s="42"/>
      <c r="F667" s="42"/>
      <c r="G667" s="43"/>
      <c r="H667" s="43"/>
      <c r="I667" s="42"/>
      <c r="J667" s="42"/>
      <c r="K667" s="42"/>
      <c r="L667" s="42" t="str">
        <f>IF(G667="","",IF(D667-G667&gt;=System_Config!$B$9,"✅ COMPLIANT","⚠️ BREACH"))</f>
        <v/>
      </c>
      <c r="M667" s="42">
        <f t="shared" si="10"/>
        <v>1900</v>
      </c>
    </row>
    <row r="668" spans="1:13" ht="18" customHeight="1" x14ac:dyDescent="0.25">
      <c r="A668" s="44"/>
      <c r="B668" s="44"/>
      <c r="C668" s="44"/>
      <c r="D668" s="45"/>
      <c r="E668" s="44"/>
      <c r="F668" s="44"/>
      <c r="G668" s="45"/>
      <c r="H668" s="45"/>
      <c r="I668" s="44"/>
      <c r="J668" s="44"/>
      <c r="K668" s="44"/>
      <c r="L668" s="44" t="str">
        <f>IF(G668="","",IF(D668-G668&gt;=System_Config!$B$9,"✅ COMPLIANT","⚠️ BREACH"))</f>
        <v/>
      </c>
      <c r="M668" s="44">
        <f t="shared" si="10"/>
        <v>1900</v>
      </c>
    </row>
    <row r="669" spans="1:13" ht="18" customHeight="1" x14ac:dyDescent="0.25">
      <c r="A669" s="42"/>
      <c r="B669" s="42"/>
      <c r="C669" s="42"/>
      <c r="D669" s="43"/>
      <c r="E669" s="42"/>
      <c r="F669" s="42"/>
      <c r="G669" s="43"/>
      <c r="H669" s="43"/>
      <c r="I669" s="42"/>
      <c r="J669" s="42"/>
      <c r="K669" s="42"/>
      <c r="L669" s="42" t="str">
        <f>IF(G669="","",IF(D669-G669&gt;=System_Config!$B$9,"✅ COMPLIANT","⚠️ BREACH"))</f>
        <v/>
      </c>
      <c r="M669" s="42">
        <f t="shared" si="10"/>
        <v>1900</v>
      </c>
    </row>
    <row r="670" spans="1:13" ht="18" customHeight="1" x14ac:dyDescent="0.25">
      <c r="A670" s="44"/>
      <c r="B670" s="44"/>
      <c r="C670" s="44"/>
      <c r="D670" s="45"/>
      <c r="E670" s="44"/>
      <c r="F670" s="44"/>
      <c r="G670" s="45"/>
      <c r="H670" s="45"/>
      <c r="I670" s="44"/>
      <c r="J670" s="44"/>
      <c r="K670" s="44"/>
      <c r="L670" s="44" t="str">
        <f>IF(G670="","",IF(D670-G670&gt;=System_Config!$B$9,"✅ COMPLIANT","⚠️ BREACH"))</f>
        <v/>
      </c>
      <c r="M670" s="44">
        <f t="shared" si="10"/>
        <v>1900</v>
      </c>
    </row>
    <row r="671" spans="1:13" ht="18" customHeight="1" x14ac:dyDescent="0.25">
      <c r="A671" s="42"/>
      <c r="B671" s="42"/>
      <c r="C671" s="42"/>
      <c r="D671" s="43"/>
      <c r="E671" s="42"/>
      <c r="F671" s="42"/>
      <c r="G671" s="43"/>
      <c r="H671" s="43"/>
      <c r="I671" s="42"/>
      <c r="J671" s="42"/>
      <c r="K671" s="42"/>
      <c r="L671" s="42" t="str">
        <f>IF(G671="","",IF(D671-G671&gt;=System_Config!$B$9,"✅ COMPLIANT","⚠️ BREACH"))</f>
        <v/>
      </c>
      <c r="M671" s="42">
        <f t="shared" si="10"/>
        <v>1900</v>
      </c>
    </row>
    <row r="672" spans="1:13" ht="18" customHeight="1" x14ac:dyDescent="0.25">
      <c r="A672" s="44"/>
      <c r="B672" s="44"/>
      <c r="C672" s="44"/>
      <c r="D672" s="45"/>
      <c r="E672" s="44"/>
      <c r="F672" s="44"/>
      <c r="G672" s="45"/>
      <c r="H672" s="45"/>
      <c r="I672" s="44"/>
      <c r="J672" s="44"/>
      <c r="K672" s="44"/>
      <c r="L672" s="44" t="str">
        <f>IF(G672="","",IF(D672-G672&gt;=System_Config!$B$9,"✅ COMPLIANT","⚠️ BREACH"))</f>
        <v/>
      </c>
      <c r="M672" s="44">
        <f t="shared" si="10"/>
        <v>1900</v>
      </c>
    </row>
    <row r="673" spans="1:13" ht="18" customHeight="1" x14ac:dyDescent="0.25">
      <c r="A673" s="42"/>
      <c r="B673" s="42"/>
      <c r="C673" s="42"/>
      <c r="D673" s="43"/>
      <c r="E673" s="42"/>
      <c r="F673" s="42"/>
      <c r="G673" s="43"/>
      <c r="H673" s="43"/>
      <c r="I673" s="42"/>
      <c r="J673" s="42"/>
      <c r="K673" s="42"/>
      <c r="L673" s="42" t="str">
        <f>IF(G673="","",IF(D673-G673&gt;=System_Config!$B$9,"✅ COMPLIANT","⚠️ BREACH"))</f>
        <v/>
      </c>
      <c r="M673" s="42">
        <f t="shared" si="10"/>
        <v>1900</v>
      </c>
    </row>
    <row r="674" spans="1:13" ht="18" customHeight="1" x14ac:dyDescent="0.25">
      <c r="A674" s="44"/>
      <c r="B674" s="44"/>
      <c r="C674" s="44"/>
      <c r="D674" s="45"/>
      <c r="E674" s="44"/>
      <c r="F674" s="44"/>
      <c r="G674" s="45"/>
      <c r="H674" s="45"/>
      <c r="I674" s="44"/>
      <c r="J674" s="44"/>
      <c r="K674" s="44"/>
      <c r="L674" s="44" t="str">
        <f>IF(G674="","",IF(D674-G674&gt;=System_Config!$B$9,"✅ COMPLIANT","⚠️ BREACH"))</f>
        <v/>
      </c>
      <c r="M674" s="44">
        <f t="shared" si="10"/>
        <v>1900</v>
      </c>
    </row>
    <row r="675" spans="1:13" ht="18" customHeight="1" x14ac:dyDescent="0.25">
      <c r="A675" s="42"/>
      <c r="B675" s="42"/>
      <c r="C675" s="42"/>
      <c r="D675" s="43"/>
      <c r="E675" s="42"/>
      <c r="F675" s="42"/>
      <c r="G675" s="43"/>
      <c r="H675" s="43"/>
      <c r="I675" s="42"/>
      <c r="J675" s="42"/>
      <c r="K675" s="42"/>
      <c r="L675" s="42" t="str">
        <f>IF(G675="","",IF(D675-G675&gt;=System_Config!$B$9,"✅ COMPLIANT","⚠️ BREACH"))</f>
        <v/>
      </c>
      <c r="M675" s="42">
        <f t="shared" si="10"/>
        <v>1900</v>
      </c>
    </row>
    <row r="676" spans="1:13" ht="18" customHeight="1" x14ac:dyDescent="0.25">
      <c r="A676" s="44"/>
      <c r="B676" s="44"/>
      <c r="C676" s="44"/>
      <c r="D676" s="45"/>
      <c r="E676" s="44"/>
      <c r="F676" s="44"/>
      <c r="G676" s="45"/>
      <c r="H676" s="45"/>
      <c r="I676" s="44"/>
      <c r="J676" s="44"/>
      <c r="K676" s="44"/>
      <c r="L676" s="44" t="str">
        <f>IF(G676="","",IF(D676-G676&gt;=System_Config!$B$9,"✅ COMPLIANT","⚠️ BREACH"))</f>
        <v/>
      </c>
      <c r="M676" s="44">
        <f t="shared" si="10"/>
        <v>1900</v>
      </c>
    </row>
    <row r="677" spans="1:13" ht="18" customHeight="1" x14ac:dyDescent="0.25">
      <c r="A677" s="42"/>
      <c r="B677" s="42"/>
      <c r="C677" s="42"/>
      <c r="D677" s="43"/>
      <c r="E677" s="42"/>
      <c r="F677" s="42"/>
      <c r="G677" s="43"/>
      <c r="H677" s="43"/>
      <c r="I677" s="42"/>
      <c r="J677" s="42"/>
      <c r="K677" s="42"/>
      <c r="L677" s="42" t="str">
        <f>IF(G677="","",IF(D677-G677&gt;=System_Config!$B$9,"✅ COMPLIANT","⚠️ BREACH"))</f>
        <v/>
      </c>
      <c r="M677" s="42">
        <f t="shared" si="10"/>
        <v>1900</v>
      </c>
    </row>
    <row r="678" spans="1:13" ht="18" customHeight="1" x14ac:dyDescent="0.25">
      <c r="A678" s="44"/>
      <c r="B678" s="44"/>
      <c r="C678" s="44"/>
      <c r="D678" s="45"/>
      <c r="E678" s="44"/>
      <c r="F678" s="44"/>
      <c r="G678" s="45"/>
      <c r="H678" s="45"/>
      <c r="I678" s="44"/>
      <c r="J678" s="44"/>
      <c r="K678" s="44"/>
      <c r="L678" s="44" t="str">
        <f>IF(G678="","",IF(D678-G678&gt;=System_Config!$B$9,"✅ COMPLIANT","⚠️ BREACH"))</f>
        <v/>
      </c>
      <c r="M678" s="44">
        <f t="shared" si="10"/>
        <v>1900</v>
      </c>
    </row>
    <row r="679" spans="1:13" ht="18" customHeight="1" x14ac:dyDescent="0.25">
      <c r="A679" s="42"/>
      <c r="B679" s="42"/>
      <c r="C679" s="42"/>
      <c r="D679" s="43"/>
      <c r="E679" s="42"/>
      <c r="F679" s="42"/>
      <c r="G679" s="43"/>
      <c r="H679" s="43"/>
      <c r="I679" s="42"/>
      <c r="J679" s="42"/>
      <c r="K679" s="42"/>
      <c r="L679" s="42" t="str">
        <f>IF(G679="","",IF(D679-G679&gt;=System_Config!$B$9,"✅ COMPLIANT","⚠️ BREACH"))</f>
        <v/>
      </c>
      <c r="M679" s="42">
        <f t="shared" si="10"/>
        <v>1900</v>
      </c>
    </row>
    <row r="680" spans="1:13" ht="18" customHeight="1" x14ac:dyDescent="0.25">
      <c r="A680" s="44"/>
      <c r="B680" s="44"/>
      <c r="C680" s="44"/>
      <c r="D680" s="45"/>
      <c r="E680" s="44"/>
      <c r="F680" s="44"/>
      <c r="G680" s="45"/>
      <c r="H680" s="45"/>
      <c r="I680" s="44"/>
      <c r="J680" s="44"/>
      <c r="K680" s="44"/>
      <c r="L680" s="44" t="str">
        <f>IF(G680="","",IF(D680-G680&gt;=System_Config!$B$9,"✅ COMPLIANT","⚠️ BREACH"))</f>
        <v/>
      </c>
      <c r="M680" s="44">
        <f t="shared" si="10"/>
        <v>1900</v>
      </c>
    </row>
    <row r="681" spans="1:13" ht="18" customHeight="1" x14ac:dyDescent="0.25">
      <c r="A681" s="42"/>
      <c r="B681" s="42"/>
      <c r="C681" s="42"/>
      <c r="D681" s="43"/>
      <c r="E681" s="42"/>
      <c r="F681" s="42"/>
      <c r="G681" s="43"/>
      <c r="H681" s="43"/>
      <c r="I681" s="42"/>
      <c r="J681" s="42"/>
      <c r="K681" s="42"/>
      <c r="L681" s="42" t="str">
        <f>IF(G681="","",IF(D681-G681&gt;=System_Config!$B$9,"✅ COMPLIANT","⚠️ BREACH"))</f>
        <v/>
      </c>
      <c r="M681" s="42">
        <f t="shared" si="10"/>
        <v>1900</v>
      </c>
    </row>
    <row r="682" spans="1:13" ht="18" customHeight="1" x14ac:dyDescent="0.25">
      <c r="A682" s="44"/>
      <c r="B682" s="44"/>
      <c r="C682" s="44"/>
      <c r="D682" s="45"/>
      <c r="E682" s="44"/>
      <c r="F682" s="44"/>
      <c r="G682" s="45"/>
      <c r="H682" s="45"/>
      <c r="I682" s="44"/>
      <c r="J682" s="44"/>
      <c r="K682" s="44"/>
      <c r="L682" s="44" t="str">
        <f>IF(G682="","",IF(D682-G682&gt;=System_Config!$B$9,"✅ COMPLIANT","⚠️ BREACH"))</f>
        <v/>
      </c>
      <c r="M682" s="44">
        <f t="shared" si="10"/>
        <v>1900</v>
      </c>
    </row>
    <row r="683" spans="1:13" ht="18" customHeight="1" x14ac:dyDescent="0.25">
      <c r="A683" s="42"/>
      <c r="B683" s="42"/>
      <c r="C683" s="42"/>
      <c r="D683" s="43"/>
      <c r="E683" s="42"/>
      <c r="F683" s="42"/>
      <c r="G683" s="43"/>
      <c r="H683" s="43"/>
      <c r="I683" s="42"/>
      <c r="J683" s="42"/>
      <c r="K683" s="42"/>
      <c r="L683" s="42" t="str">
        <f>IF(G683="","",IF(D683-G683&gt;=System_Config!$B$9,"✅ COMPLIANT","⚠️ BREACH"))</f>
        <v/>
      </c>
      <c r="M683" s="42">
        <f t="shared" si="10"/>
        <v>1900</v>
      </c>
    </row>
    <row r="684" spans="1:13" ht="18" customHeight="1" x14ac:dyDescent="0.25">
      <c r="A684" s="44"/>
      <c r="B684" s="44"/>
      <c r="C684" s="44"/>
      <c r="D684" s="45"/>
      <c r="E684" s="44"/>
      <c r="F684" s="44"/>
      <c r="G684" s="45"/>
      <c r="H684" s="45"/>
      <c r="I684" s="44"/>
      <c r="J684" s="44"/>
      <c r="K684" s="44"/>
      <c r="L684" s="44" t="str">
        <f>IF(G684="","",IF(D684-G684&gt;=System_Config!$B$9,"✅ COMPLIANT","⚠️ BREACH"))</f>
        <v/>
      </c>
      <c r="M684" s="44">
        <f t="shared" si="10"/>
        <v>1900</v>
      </c>
    </row>
    <row r="685" spans="1:13" ht="18" customHeight="1" x14ac:dyDescent="0.25">
      <c r="A685" s="42"/>
      <c r="B685" s="42"/>
      <c r="C685" s="42"/>
      <c r="D685" s="43"/>
      <c r="E685" s="42"/>
      <c r="F685" s="42"/>
      <c r="G685" s="43"/>
      <c r="H685" s="43"/>
      <c r="I685" s="42"/>
      <c r="J685" s="42"/>
      <c r="K685" s="42"/>
      <c r="L685" s="42" t="str">
        <f>IF(G685="","",IF(D685-G685&gt;=System_Config!$B$9,"✅ COMPLIANT","⚠️ BREACH"))</f>
        <v/>
      </c>
      <c r="M685" s="42">
        <f t="shared" si="10"/>
        <v>1900</v>
      </c>
    </row>
    <row r="686" spans="1:13" ht="18" customHeight="1" x14ac:dyDescent="0.25">
      <c r="A686" s="44"/>
      <c r="B686" s="44"/>
      <c r="C686" s="44"/>
      <c r="D686" s="45"/>
      <c r="E686" s="44"/>
      <c r="F686" s="44"/>
      <c r="G686" s="45"/>
      <c r="H686" s="45"/>
      <c r="I686" s="44"/>
      <c r="J686" s="44"/>
      <c r="K686" s="44"/>
      <c r="L686" s="44" t="str">
        <f>IF(G686="","",IF(D686-G686&gt;=System_Config!$B$9,"✅ COMPLIANT","⚠️ BREACH"))</f>
        <v/>
      </c>
      <c r="M686" s="44">
        <f t="shared" si="10"/>
        <v>1900</v>
      </c>
    </row>
    <row r="687" spans="1:13" ht="18" customHeight="1" x14ac:dyDescent="0.25">
      <c r="A687" s="42"/>
      <c r="B687" s="42"/>
      <c r="C687" s="42"/>
      <c r="D687" s="43"/>
      <c r="E687" s="42"/>
      <c r="F687" s="42"/>
      <c r="G687" s="43"/>
      <c r="H687" s="43"/>
      <c r="I687" s="42"/>
      <c r="J687" s="42"/>
      <c r="K687" s="42"/>
      <c r="L687" s="42" t="str">
        <f>IF(G687="","",IF(D687-G687&gt;=System_Config!$B$9,"✅ COMPLIANT","⚠️ BREACH"))</f>
        <v/>
      </c>
      <c r="M687" s="42">
        <f t="shared" si="10"/>
        <v>1900</v>
      </c>
    </row>
    <row r="688" spans="1:13" ht="18" customHeight="1" x14ac:dyDescent="0.25">
      <c r="A688" s="44"/>
      <c r="B688" s="44"/>
      <c r="C688" s="44"/>
      <c r="D688" s="45"/>
      <c r="E688" s="44"/>
      <c r="F688" s="44"/>
      <c r="G688" s="45"/>
      <c r="H688" s="45"/>
      <c r="I688" s="44"/>
      <c r="J688" s="44"/>
      <c r="K688" s="44"/>
      <c r="L688" s="44" t="str">
        <f>IF(G688="","",IF(D688-G688&gt;=System_Config!$B$9,"✅ COMPLIANT","⚠️ BREACH"))</f>
        <v/>
      </c>
      <c r="M688" s="44">
        <f t="shared" si="10"/>
        <v>1900</v>
      </c>
    </row>
    <row r="689" spans="1:13" ht="18" customHeight="1" x14ac:dyDescent="0.25">
      <c r="A689" s="42"/>
      <c r="B689" s="42"/>
      <c r="C689" s="42"/>
      <c r="D689" s="43"/>
      <c r="E689" s="42"/>
      <c r="F689" s="42"/>
      <c r="G689" s="43"/>
      <c r="H689" s="43"/>
      <c r="I689" s="42"/>
      <c r="J689" s="42"/>
      <c r="K689" s="42"/>
      <c r="L689" s="42" t="str">
        <f>IF(G689="","",IF(D689-G689&gt;=System_Config!$B$9,"✅ COMPLIANT","⚠️ BREACH"))</f>
        <v/>
      </c>
      <c r="M689" s="42">
        <f t="shared" si="10"/>
        <v>1900</v>
      </c>
    </row>
    <row r="690" spans="1:13" ht="18" customHeight="1" x14ac:dyDescent="0.25">
      <c r="A690" s="44"/>
      <c r="B690" s="44"/>
      <c r="C690" s="44"/>
      <c r="D690" s="45"/>
      <c r="E690" s="44"/>
      <c r="F690" s="44"/>
      <c r="G690" s="45"/>
      <c r="H690" s="45"/>
      <c r="I690" s="44"/>
      <c r="J690" s="44"/>
      <c r="K690" s="44"/>
      <c r="L690" s="44" t="str">
        <f>IF(G690="","",IF(D690-G690&gt;=System_Config!$B$9,"✅ COMPLIANT","⚠️ BREACH"))</f>
        <v/>
      </c>
      <c r="M690" s="44">
        <f t="shared" si="10"/>
        <v>1900</v>
      </c>
    </row>
    <row r="691" spans="1:13" ht="18" customHeight="1" x14ac:dyDescent="0.25">
      <c r="A691" s="42"/>
      <c r="B691" s="42"/>
      <c r="C691" s="42"/>
      <c r="D691" s="43"/>
      <c r="E691" s="42"/>
      <c r="F691" s="42"/>
      <c r="G691" s="43"/>
      <c r="H691" s="43"/>
      <c r="I691" s="42"/>
      <c r="J691" s="42"/>
      <c r="K691" s="42"/>
      <c r="L691" s="42" t="str">
        <f>IF(G691="","",IF(D691-G691&gt;=System_Config!$B$9,"✅ COMPLIANT","⚠️ BREACH"))</f>
        <v/>
      </c>
      <c r="M691" s="42">
        <f t="shared" si="10"/>
        <v>1900</v>
      </c>
    </row>
    <row r="692" spans="1:13" ht="18" customHeight="1" x14ac:dyDescent="0.25">
      <c r="A692" s="44"/>
      <c r="B692" s="44"/>
      <c r="C692" s="44"/>
      <c r="D692" s="45"/>
      <c r="E692" s="44"/>
      <c r="F692" s="44"/>
      <c r="G692" s="45"/>
      <c r="H692" s="45"/>
      <c r="I692" s="44"/>
      <c r="J692" s="44"/>
      <c r="K692" s="44"/>
      <c r="L692" s="44" t="str">
        <f>IF(G692="","",IF(D692-G692&gt;=System_Config!$B$9,"✅ COMPLIANT","⚠️ BREACH"))</f>
        <v/>
      </c>
      <c r="M692" s="44">
        <f t="shared" si="10"/>
        <v>1900</v>
      </c>
    </row>
    <row r="693" spans="1:13" ht="18" customHeight="1" x14ac:dyDescent="0.25">
      <c r="A693" s="42"/>
      <c r="B693" s="42"/>
      <c r="C693" s="42"/>
      <c r="D693" s="43"/>
      <c r="E693" s="42"/>
      <c r="F693" s="42"/>
      <c r="G693" s="43"/>
      <c r="H693" s="43"/>
      <c r="I693" s="42"/>
      <c r="J693" s="42"/>
      <c r="K693" s="42"/>
      <c r="L693" s="42" t="str">
        <f>IF(G693="","",IF(D693-G693&gt;=System_Config!$B$9,"✅ COMPLIANT","⚠️ BREACH"))</f>
        <v/>
      </c>
      <c r="M693" s="42">
        <f t="shared" si="10"/>
        <v>1900</v>
      </c>
    </row>
    <row r="694" spans="1:13" ht="18" customHeight="1" x14ac:dyDescent="0.25">
      <c r="A694" s="44"/>
      <c r="B694" s="44"/>
      <c r="C694" s="44"/>
      <c r="D694" s="45"/>
      <c r="E694" s="44"/>
      <c r="F694" s="44"/>
      <c r="G694" s="45"/>
      <c r="H694" s="45"/>
      <c r="I694" s="44"/>
      <c r="J694" s="44"/>
      <c r="K694" s="44"/>
      <c r="L694" s="44" t="str">
        <f>IF(G694="","",IF(D694-G694&gt;=System_Config!$B$9,"✅ COMPLIANT","⚠️ BREACH"))</f>
        <v/>
      </c>
      <c r="M694" s="44">
        <f t="shared" si="10"/>
        <v>1900</v>
      </c>
    </row>
    <row r="695" spans="1:13" ht="18" customHeight="1" x14ac:dyDescent="0.25">
      <c r="A695" s="42"/>
      <c r="B695" s="42"/>
      <c r="C695" s="42"/>
      <c r="D695" s="43"/>
      <c r="E695" s="42"/>
      <c r="F695" s="42"/>
      <c r="G695" s="43"/>
      <c r="H695" s="43"/>
      <c r="I695" s="42"/>
      <c r="J695" s="42"/>
      <c r="K695" s="42"/>
      <c r="L695" s="42" t="str">
        <f>IF(G695="","",IF(D695-G695&gt;=System_Config!$B$9,"✅ COMPLIANT","⚠️ BREACH"))</f>
        <v/>
      </c>
      <c r="M695" s="42">
        <f t="shared" si="10"/>
        <v>1900</v>
      </c>
    </row>
    <row r="696" spans="1:13" ht="18" customHeight="1" x14ac:dyDescent="0.25">
      <c r="A696" s="44"/>
      <c r="B696" s="44"/>
      <c r="C696" s="44"/>
      <c r="D696" s="45"/>
      <c r="E696" s="44"/>
      <c r="F696" s="44"/>
      <c r="G696" s="45"/>
      <c r="H696" s="45"/>
      <c r="I696" s="44"/>
      <c r="J696" s="44"/>
      <c r="K696" s="44"/>
      <c r="L696" s="44" t="str">
        <f>IF(G696="","",IF(D696-G696&gt;=System_Config!$B$9,"✅ COMPLIANT","⚠️ BREACH"))</f>
        <v/>
      </c>
      <c r="M696" s="44">
        <f t="shared" si="10"/>
        <v>1900</v>
      </c>
    </row>
    <row r="697" spans="1:13" ht="18" customHeight="1" x14ac:dyDescent="0.25">
      <c r="A697" s="42"/>
      <c r="B697" s="42"/>
      <c r="C697" s="42"/>
      <c r="D697" s="43"/>
      <c r="E697" s="42"/>
      <c r="F697" s="42"/>
      <c r="G697" s="43"/>
      <c r="H697" s="43"/>
      <c r="I697" s="42"/>
      <c r="J697" s="42"/>
      <c r="K697" s="42"/>
      <c r="L697" s="42" t="str">
        <f>IF(G697="","",IF(D697-G697&gt;=System_Config!$B$9,"✅ COMPLIANT","⚠️ BREACH"))</f>
        <v/>
      </c>
      <c r="M697" s="42">
        <f t="shared" si="10"/>
        <v>1900</v>
      </c>
    </row>
    <row r="698" spans="1:13" ht="18" customHeight="1" x14ac:dyDescent="0.25">
      <c r="A698" s="44"/>
      <c r="B698" s="44"/>
      <c r="C698" s="44"/>
      <c r="D698" s="45"/>
      <c r="E698" s="44"/>
      <c r="F698" s="44"/>
      <c r="G698" s="45"/>
      <c r="H698" s="45"/>
      <c r="I698" s="44"/>
      <c r="J698" s="44"/>
      <c r="K698" s="44"/>
      <c r="L698" s="44" t="str">
        <f>IF(G698="","",IF(D698-G698&gt;=System_Config!$B$9,"✅ COMPLIANT","⚠️ BREACH"))</f>
        <v/>
      </c>
      <c r="M698" s="44">
        <f t="shared" si="10"/>
        <v>1900</v>
      </c>
    </row>
    <row r="699" spans="1:13" ht="18" customHeight="1" x14ac:dyDescent="0.25">
      <c r="A699" s="42"/>
      <c r="B699" s="42"/>
      <c r="C699" s="42"/>
      <c r="D699" s="43"/>
      <c r="E699" s="42"/>
      <c r="F699" s="42"/>
      <c r="G699" s="43"/>
      <c r="H699" s="43"/>
      <c r="I699" s="42"/>
      <c r="J699" s="42"/>
      <c r="K699" s="42"/>
      <c r="L699" s="42" t="str">
        <f>IF(G699="","",IF(D699-G699&gt;=System_Config!$B$9,"✅ COMPLIANT","⚠️ BREACH"))</f>
        <v/>
      </c>
      <c r="M699" s="42">
        <f t="shared" si="10"/>
        <v>1900</v>
      </c>
    </row>
    <row r="700" spans="1:13" ht="18" customHeight="1" x14ac:dyDescent="0.25">
      <c r="A700" s="44"/>
      <c r="B700" s="44"/>
      <c r="C700" s="44"/>
      <c r="D700" s="45"/>
      <c r="E700" s="44"/>
      <c r="F700" s="44"/>
      <c r="G700" s="45"/>
      <c r="H700" s="45"/>
      <c r="I700" s="44"/>
      <c r="J700" s="44"/>
      <c r="K700" s="44"/>
      <c r="L700" s="44" t="str">
        <f>IF(G700="","",IF(D700-G700&gt;=System_Config!$B$9,"✅ COMPLIANT","⚠️ BREACH"))</f>
        <v/>
      </c>
      <c r="M700" s="44">
        <f t="shared" si="10"/>
        <v>1900</v>
      </c>
    </row>
    <row r="701" spans="1:13" ht="18" customHeight="1" x14ac:dyDescent="0.25">
      <c r="A701" s="42"/>
      <c r="B701" s="42"/>
      <c r="C701" s="42"/>
      <c r="D701" s="43"/>
      <c r="E701" s="42"/>
      <c r="F701" s="42"/>
      <c r="G701" s="43"/>
      <c r="H701" s="43"/>
      <c r="I701" s="42"/>
      <c r="J701" s="42"/>
      <c r="K701" s="42"/>
      <c r="L701" s="42" t="str">
        <f>IF(G701="","",IF(D701-G701&gt;=System_Config!$B$9,"✅ COMPLIANT","⚠️ BREACH"))</f>
        <v/>
      </c>
      <c r="M701" s="42">
        <f t="shared" si="10"/>
        <v>1900</v>
      </c>
    </row>
    <row r="702" spans="1:13" ht="18" customHeight="1" x14ac:dyDescent="0.25">
      <c r="A702" s="44"/>
      <c r="B702" s="44"/>
      <c r="C702" s="44"/>
      <c r="D702" s="45"/>
      <c r="E702" s="44"/>
      <c r="F702" s="44"/>
      <c r="G702" s="45"/>
      <c r="H702" s="45"/>
      <c r="I702" s="44"/>
      <c r="J702" s="44"/>
      <c r="K702" s="44"/>
      <c r="L702" s="44" t="str">
        <f>IF(G702="","",IF(D702-G702&gt;=System_Config!$B$9,"✅ COMPLIANT","⚠️ BREACH"))</f>
        <v/>
      </c>
      <c r="M702" s="44">
        <f t="shared" si="10"/>
        <v>1900</v>
      </c>
    </row>
    <row r="703" spans="1:13" ht="18" customHeight="1" x14ac:dyDescent="0.25">
      <c r="A703" s="42"/>
      <c r="B703" s="42"/>
      <c r="C703" s="42"/>
      <c r="D703" s="43"/>
      <c r="E703" s="42"/>
      <c r="F703" s="42"/>
      <c r="G703" s="43"/>
      <c r="H703" s="43"/>
      <c r="I703" s="42"/>
      <c r="J703" s="42"/>
      <c r="K703" s="42"/>
      <c r="L703" s="42" t="str">
        <f>IF(G703="","",IF(D703-G703&gt;=System_Config!$B$9,"✅ COMPLIANT","⚠️ BREACH"))</f>
        <v/>
      </c>
      <c r="M703" s="42">
        <f t="shared" si="10"/>
        <v>1900</v>
      </c>
    </row>
    <row r="704" spans="1:13" ht="18" customHeight="1" x14ac:dyDescent="0.25">
      <c r="A704" s="44"/>
      <c r="B704" s="44"/>
      <c r="C704" s="44"/>
      <c r="D704" s="45"/>
      <c r="E704" s="44"/>
      <c r="F704" s="44"/>
      <c r="G704" s="45"/>
      <c r="H704" s="45"/>
      <c r="I704" s="44"/>
      <c r="J704" s="44"/>
      <c r="K704" s="44"/>
      <c r="L704" s="44" t="str">
        <f>IF(G704="","",IF(D704-G704&gt;=System_Config!$B$9,"✅ COMPLIANT","⚠️ BREACH"))</f>
        <v/>
      </c>
      <c r="M704" s="44">
        <f t="shared" si="10"/>
        <v>1900</v>
      </c>
    </row>
    <row r="705" spans="1:13" ht="18" customHeight="1" x14ac:dyDescent="0.25">
      <c r="A705" s="42"/>
      <c r="B705" s="42"/>
      <c r="C705" s="42"/>
      <c r="D705" s="43"/>
      <c r="E705" s="42"/>
      <c r="F705" s="42"/>
      <c r="G705" s="43"/>
      <c r="H705" s="43"/>
      <c r="I705" s="42"/>
      <c r="J705" s="42"/>
      <c r="K705" s="42"/>
      <c r="L705" s="42" t="str">
        <f>IF(G705="","",IF(D705-G705&gt;=System_Config!$B$9,"✅ COMPLIANT","⚠️ BREACH"))</f>
        <v/>
      </c>
      <c r="M705" s="42">
        <f t="shared" si="10"/>
        <v>1900</v>
      </c>
    </row>
    <row r="706" spans="1:13" ht="18" customHeight="1" x14ac:dyDescent="0.25">
      <c r="A706" s="44"/>
      <c r="B706" s="44"/>
      <c r="C706" s="44"/>
      <c r="D706" s="45"/>
      <c r="E706" s="44"/>
      <c r="F706" s="44"/>
      <c r="G706" s="45"/>
      <c r="H706" s="45"/>
      <c r="I706" s="44"/>
      <c r="J706" s="44"/>
      <c r="K706" s="44"/>
      <c r="L706" s="44" t="str">
        <f>IF(G706="","",IF(D706-G706&gt;=System_Config!$B$9,"✅ COMPLIANT","⚠️ BREACH"))</f>
        <v/>
      </c>
      <c r="M706" s="44">
        <f t="shared" si="10"/>
        <v>1900</v>
      </c>
    </row>
    <row r="707" spans="1:13" ht="18" customHeight="1" x14ac:dyDescent="0.25">
      <c r="A707" s="42"/>
      <c r="B707" s="42"/>
      <c r="C707" s="42"/>
      <c r="D707" s="43"/>
      <c r="E707" s="42"/>
      <c r="F707" s="42"/>
      <c r="G707" s="43"/>
      <c r="H707" s="43"/>
      <c r="I707" s="42"/>
      <c r="J707" s="42"/>
      <c r="K707" s="42"/>
      <c r="L707" s="42" t="str">
        <f>IF(G707="","",IF(D707-G707&gt;=System_Config!$B$9,"✅ COMPLIANT","⚠️ BREACH"))</f>
        <v/>
      </c>
      <c r="M707" s="42">
        <f t="shared" si="10"/>
        <v>1900</v>
      </c>
    </row>
    <row r="708" spans="1:13" ht="18" customHeight="1" x14ac:dyDescent="0.25">
      <c r="A708" s="44"/>
      <c r="B708" s="44"/>
      <c r="C708" s="44"/>
      <c r="D708" s="45"/>
      <c r="E708" s="44"/>
      <c r="F708" s="44"/>
      <c r="G708" s="45"/>
      <c r="H708" s="45"/>
      <c r="I708" s="44"/>
      <c r="J708" s="44"/>
      <c r="K708" s="44"/>
      <c r="L708" s="44" t="str">
        <f>IF(G708="","",IF(D708-G708&gt;=System_Config!$B$9,"✅ COMPLIANT","⚠️ BREACH"))</f>
        <v/>
      </c>
      <c r="M708" s="44">
        <f t="shared" ref="M708:M771" si="11">IFERROR(YEAR(E708),"")</f>
        <v>1900</v>
      </c>
    </row>
    <row r="709" spans="1:13" ht="18" customHeight="1" x14ac:dyDescent="0.25">
      <c r="A709" s="42"/>
      <c r="B709" s="42"/>
      <c r="C709" s="42"/>
      <c r="D709" s="43"/>
      <c r="E709" s="42"/>
      <c r="F709" s="42"/>
      <c r="G709" s="43"/>
      <c r="H709" s="43"/>
      <c r="I709" s="42"/>
      <c r="J709" s="42"/>
      <c r="K709" s="42"/>
      <c r="L709" s="42" t="str">
        <f>IF(G709="","",IF(D709-G709&gt;=System_Config!$B$9,"✅ COMPLIANT","⚠️ BREACH"))</f>
        <v/>
      </c>
      <c r="M709" s="42">
        <f t="shared" si="11"/>
        <v>1900</v>
      </c>
    </row>
    <row r="710" spans="1:13" ht="18" customHeight="1" x14ac:dyDescent="0.25">
      <c r="A710" s="44"/>
      <c r="B710" s="44"/>
      <c r="C710" s="44"/>
      <c r="D710" s="45"/>
      <c r="E710" s="44"/>
      <c r="F710" s="44"/>
      <c r="G710" s="45"/>
      <c r="H710" s="45"/>
      <c r="I710" s="44"/>
      <c r="J710" s="44"/>
      <c r="K710" s="44"/>
      <c r="L710" s="44" t="str">
        <f>IF(G710="","",IF(D710-G710&gt;=System_Config!$B$9,"✅ COMPLIANT","⚠️ BREACH"))</f>
        <v/>
      </c>
      <c r="M710" s="44">
        <f t="shared" si="11"/>
        <v>1900</v>
      </c>
    </row>
    <row r="711" spans="1:13" ht="18" customHeight="1" x14ac:dyDescent="0.25">
      <c r="A711" s="42"/>
      <c r="B711" s="42"/>
      <c r="C711" s="42"/>
      <c r="D711" s="43"/>
      <c r="E711" s="42"/>
      <c r="F711" s="42"/>
      <c r="G711" s="43"/>
      <c r="H711" s="43"/>
      <c r="I711" s="42"/>
      <c r="J711" s="42"/>
      <c r="K711" s="42"/>
      <c r="L711" s="42" t="str">
        <f>IF(G711="","",IF(D711-G711&gt;=System_Config!$B$9,"✅ COMPLIANT","⚠️ BREACH"))</f>
        <v/>
      </c>
      <c r="M711" s="42">
        <f t="shared" si="11"/>
        <v>1900</v>
      </c>
    </row>
    <row r="712" spans="1:13" ht="18" customHeight="1" x14ac:dyDescent="0.25">
      <c r="A712" s="44"/>
      <c r="B712" s="44"/>
      <c r="C712" s="44"/>
      <c r="D712" s="45"/>
      <c r="E712" s="44"/>
      <c r="F712" s="44"/>
      <c r="G712" s="45"/>
      <c r="H712" s="45"/>
      <c r="I712" s="44"/>
      <c r="J712" s="44"/>
      <c r="K712" s="44"/>
      <c r="L712" s="44" t="str">
        <f>IF(G712="","",IF(D712-G712&gt;=System_Config!$B$9,"✅ COMPLIANT","⚠️ BREACH"))</f>
        <v/>
      </c>
      <c r="M712" s="44">
        <f t="shared" si="11"/>
        <v>1900</v>
      </c>
    </row>
    <row r="713" spans="1:13" ht="18" customHeight="1" x14ac:dyDescent="0.25">
      <c r="A713" s="42"/>
      <c r="B713" s="42"/>
      <c r="C713" s="42"/>
      <c r="D713" s="43"/>
      <c r="E713" s="42"/>
      <c r="F713" s="42"/>
      <c r="G713" s="43"/>
      <c r="H713" s="43"/>
      <c r="I713" s="42"/>
      <c r="J713" s="42"/>
      <c r="K713" s="42"/>
      <c r="L713" s="42" t="str">
        <f>IF(G713="","",IF(D713-G713&gt;=System_Config!$B$9,"✅ COMPLIANT","⚠️ BREACH"))</f>
        <v/>
      </c>
      <c r="M713" s="42">
        <f t="shared" si="11"/>
        <v>1900</v>
      </c>
    </row>
    <row r="714" spans="1:13" ht="18" customHeight="1" x14ac:dyDescent="0.25">
      <c r="A714" s="44"/>
      <c r="B714" s="44"/>
      <c r="C714" s="44"/>
      <c r="D714" s="45"/>
      <c r="E714" s="44"/>
      <c r="F714" s="44"/>
      <c r="G714" s="45"/>
      <c r="H714" s="45"/>
      <c r="I714" s="44"/>
      <c r="J714" s="44"/>
      <c r="K714" s="44"/>
      <c r="L714" s="44" t="str">
        <f>IF(G714="","",IF(D714-G714&gt;=System_Config!$B$9,"✅ COMPLIANT","⚠️ BREACH"))</f>
        <v/>
      </c>
      <c r="M714" s="44">
        <f t="shared" si="11"/>
        <v>1900</v>
      </c>
    </row>
    <row r="715" spans="1:13" ht="18" customHeight="1" x14ac:dyDescent="0.25">
      <c r="A715" s="42"/>
      <c r="B715" s="42"/>
      <c r="C715" s="42"/>
      <c r="D715" s="43"/>
      <c r="E715" s="42"/>
      <c r="F715" s="42"/>
      <c r="G715" s="43"/>
      <c r="H715" s="43"/>
      <c r="I715" s="42"/>
      <c r="J715" s="42"/>
      <c r="K715" s="42"/>
      <c r="L715" s="42" t="str">
        <f>IF(G715="","",IF(D715-G715&gt;=System_Config!$B$9,"✅ COMPLIANT","⚠️ BREACH"))</f>
        <v/>
      </c>
      <c r="M715" s="42">
        <f t="shared" si="11"/>
        <v>1900</v>
      </c>
    </row>
    <row r="716" spans="1:13" ht="18" customHeight="1" x14ac:dyDescent="0.25">
      <c r="A716" s="44"/>
      <c r="B716" s="44"/>
      <c r="C716" s="44"/>
      <c r="D716" s="45"/>
      <c r="E716" s="44"/>
      <c r="F716" s="44"/>
      <c r="G716" s="45"/>
      <c r="H716" s="45"/>
      <c r="I716" s="44"/>
      <c r="J716" s="44"/>
      <c r="K716" s="44"/>
      <c r="L716" s="44" t="str">
        <f>IF(G716="","",IF(D716-G716&gt;=System_Config!$B$9,"✅ COMPLIANT","⚠️ BREACH"))</f>
        <v/>
      </c>
      <c r="M716" s="44">
        <f t="shared" si="11"/>
        <v>1900</v>
      </c>
    </row>
    <row r="717" spans="1:13" ht="18" customHeight="1" x14ac:dyDescent="0.25">
      <c r="A717" s="42"/>
      <c r="B717" s="42"/>
      <c r="C717" s="42"/>
      <c r="D717" s="43"/>
      <c r="E717" s="42"/>
      <c r="F717" s="42"/>
      <c r="G717" s="43"/>
      <c r="H717" s="43"/>
      <c r="I717" s="42"/>
      <c r="J717" s="42"/>
      <c r="K717" s="42"/>
      <c r="L717" s="42" t="str">
        <f>IF(G717="","",IF(D717-G717&gt;=System_Config!$B$9,"✅ COMPLIANT","⚠️ BREACH"))</f>
        <v/>
      </c>
      <c r="M717" s="42">
        <f t="shared" si="11"/>
        <v>1900</v>
      </c>
    </row>
    <row r="718" spans="1:13" ht="18" customHeight="1" x14ac:dyDescent="0.25">
      <c r="A718" s="44"/>
      <c r="B718" s="44"/>
      <c r="C718" s="44"/>
      <c r="D718" s="45"/>
      <c r="E718" s="44"/>
      <c r="F718" s="44"/>
      <c r="G718" s="45"/>
      <c r="H718" s="45"/>
      <c r="I718" s="44"/>
      <c r="J718" s="44"/>
      <c r="K718" s="44"/>
      <c r="L718" s="44" t="str">
        <f>IF(G718="","",IF(D718-G718&gt;=System_Config!$B$9,"✅ COMPLIANT","⚠️ BREACH"))</f>
        <v/>
      </c>
      <c r="M718" s="44">
        <f t="shared" si="11"/>
        <v>1900</v>
      </c>
    </row>
    <row r="719" spans="1:13" ht="18" customHeight="1" x14ac:dyDescent="0.25">
      <c r="A719" s="42"/>
      <c r="B719" s="42"/>
      <c r="C719" s="42"/>
      <c r="D719" s="43"/>
      <c r="E719" s="42"/>
      <c r="F719" s="42"/>
      <c r="G719" s="43"/>
      <c r="H719" s="43"/>
      <c r="I719" s="42"/>
      <c r="J719" s="42"/>
      <c r="K719" s="42"/>
      <c r="L719" s="42" t="str">
        <f>IF(G719="","",IF(D719-G719&gt;=System_Config!$B$9,"✅ COMPLIANT","⚠️ BREACH"))</f>
        <v/>
      </c>
      <c r="M719" s="42">
        <f t="shared" si="11"/>
        <v>1900</v>
      </c>
    </row>
    <row r="720" spans="1:13" ht="18" customHeight="1" x14ac:dyDescent="0.25">
      <c r="A720" s="44"/>
      <c r="B720" s="44"/>
      <c r="C720" s="44"/>
      <c r="D720" s="45"/>
      <c r="E720" s="44"/>
      <c r="F720" s="44"/>
      <c r="G720" s="45"/>
      <c r="H720" s="45"/>
      <c r="I720" s="44"/>
      <c r="J720" s="44"/>
      <c r="K720" s="44"/>
      <c r="L720" s="44" t="str">
        <f>IF(G720="","",IF(D720-G720&gt;=System_Config!$B$9,"✅ COMPLIANT","⚠️ BREACH"))</f>
        <v/>
      </c>
      <c r="M720" s="44">
        <f t="shared" si="11"/>
        <v>1900</v>
      </c>
    </row>
    <row r="721" spans="1:13" ht="18" customHeight="1" x14ac:dyDescent="0.25">
      <c r="A721" s="42"/>
      <c r="B721" s="42"/>
      <c r="C721" s="42"/>
      <c r="D721" s="43"/>
      <c r="E721" s="42"/>
      <c r="F721" s="42"/>
      <c r="G721" s="43"/>
      <c r="H721" s="43"/>
      <c r="I721" s="42"/>
      <c r="J721" s="42"/>
      <c r="K721" s="42"/>
      <c r="L721" s="42" t="str">
        <f>IF(G721="","",IF(D721-G721&gt;=System_Config!$B$9,"✅ COMPLIANT","⚠️ BREACH"))</f>
        <v/>
      </c>
      <c r="M721" s="42">
        <f t="shared" si="11"/>
        <v>1900</v>
      </c>
    </row>
    <row r="722" spans="1:13" ht="18" customHeight="1" x14ac:dyDescent="0.25">
      <c r="A722" s="44"/>
      <c r="B722" s="44"/>
      <c r="C722" s="44"/>
      <c r="D722" s="45"/>
      <c r="E722" s="44"/>
      <c r="F722" s="44"/>
      <c r="G722" s="45"/>
      <c r="H722" s="45"/>
      <c r="I722" s="44"/>
      <c r="J722" s="44"/>
      <c r="K722" s="44"/>
      <c r="L722" s="44" t="str">
        <f>IF(G722="","",IF(D722-G722&gt;=System_Config!$B$9,"✅ COMPLIANT","⚠️ BREACH"))</f>
        <v/>
      </c>
      <c r="M722" s="44">
        <f t="shared" si="11"/>
        <v>1900</v>
      </c>
    </row>
    <row r="723" spans="1:13" ht="18" customHeight="1" x14ac:dyDescent="0.25">
      <c r="A723" s="42"/>
      <c r="B723" s="42"/>
      <c r="C723" s="42"/>
      <c r="D723" s="43"/>
      <c r="E723" s="42"/>
      <c r="F723" s="42"/>
      <c r="G723" s="43"/>
      <c r="H723" s="43"/>
      <c r="I723" s="42"/>
      <c r="J723" s="42"/>
      <c r="K723" s="42"/>
      <c r="L723" s="42" t="str">
        <f>IF(G723="","",IF(D723-G723&gt;=System_Config!$B$9,"✅ COMPLIANT","⚠️ BREACH"))</f>
        <v/>
      </c>
      <c r="M723" s="42">
        <f t="shared" si="11"/>
        <v>1900</v>
      </c>
    </row>
    <row r="724" spans="1:13" ht="18" customHeight="1" x14ac:dyDescent="0.25">
      <c r="A724" s="44"/>
      <c r="B724" s="44"/>
      <c r="C724" s="44"/>
      <c r="D724" s="45"/>
      <c r="E724" s="44"/>
      <c r="F724" s="44"/>
      <c r="G724" s="45"/>
      <c r="H724" s="45"/>
      <c r="I724" s="44"/>
      <c r="J724" s="44"/>
      <c r="K724" s="44"/>
      <c r="L724" s="44" t="str">
        <f>IF(G724="","",IF(D724-G724&gt;=System_Config!$B$9,"✅ COMPLIANT","⚠️ BREACH"))</f>
        <v/>
      </c>
      <c r="M724" s="44">
        <f t="shared" si="11"/>
        <v>1900</v>
      </c>
    </row>
    <row r="725" spans="1:13" ht="18" customHeight="1" x14ac:dyDescent="0.25">
      <c r="A725" s="42"/>
      <c r="B725" s="42"/>
      <c r="C725" s="42"/>
      <c r="D725" s="43"/>
      <c r="E725" s="42"/>
      <c r="F725" s="42"/>
      <c r="G725" s="43"/>
      <c r="H725" s="43"/>
      <c r="I725" s="42"/>
      <c r="J725" s="42"/>
      <c r="K725" s="42"/>
      <c r="L725" s="42" t="str">
        <f>IF(G725="","",IF(D725-G725&gt;=System_Config!$B$9,"✅ COMPLIANT","⚠️ BREACH"))</f>
        <v/>
      </c>
      <c r="M725" s="42">
        <f t="shared" si="11"/>
        <v>1900</v>
      </c>
    </row>
    <row r="726" spans="1:13" ht="18" customHeight="1" x14ac:dyDescent="0.25">
      <c r="A726" s="44"/>
      <c r="B726" s="44"/>
      <c r="C726" s="44"/>
      <c r="D726" s="45"/>
      <c r="E726" s="44"/>
      <c r="F726" s="44"/>
      <c r="G726" s="45"/>
      <c r="H726" s="45"/>
      <c r="I726" s="44"/>
      <c r="J726" s="44"/>
      <c r="K726" s="44"/>
      <c r="L726" s="44" t="str">
        <f>IF(G726="","",IF(D726-G726&gt;=System_Config!$B$9,"✅ COMPLIANT","⚠️ BREACH"))</f>
        <v/>
      </c>
      <c r="M726" s="44">
        <f t="shared" si="11"/>
        <v>1900</v>
      </c>
    </row>
    <row r="727" spans="1:13" ht="18" customHeight="1" x14ac:dyDescent="0.25">
      <c r="A727" s="42"/>
      <c r="B727" s="42"/>
      <c r="C727" s="42"/>
      <c r="D727" s="43"/>
      <c r="E727" s="42"/>
      <c r="F727" s="42"/>
      <c r="G727" s="43"/>
      <c r="H727" s="43"/>
      <c r="I727" s="42"/>
      <c r="J727" s="42"/>
      <c r="K727" s="42"/>
      <c r="L727" s="42" t="str">
        <f>IF(G727="","",IF(D727-G727&gt;=System_Config!$B$9,"✅ COMPLIANT","⚠️ BREACH"))</f>
        <v/>
      </c>
      <c r="M727" s="42">
        <f t="shared" si="11"/>
        <v>1900</v>
      </c>
    </row>
    <row r="728" spans="1:13" ht="18" customHeight="1" x14ac:dyDescent="0.25">
      <c r="A728" s="44"/>
      <c r="B728" s="44"/>
      <c r="C728" s="44"/>
      <c r="D728" s="45"/>
      <c r="E728" s="44"/>
      <c r="F728" s="44"/>
      <c r="G728" s="45"/>
      <c r="H728" s="45"/>
      <c r="I728" s="44"/>
      <c r="J728" s="44"/>
      <c r="K728" s="44"/>
      <c r="L728" s="44" t="str">
        <f>IF(G728="","",IF(D728-G728&gt;=System_Config!$B$9,"✅ COMPLIANT","⚠️ BREACH"))</f>
        <v/>
      </c>
      <c r="M728" s="44">
        <f t="shared" si="11"/>
        <v>1900</v>
      </c>
    </row>
    <row r="729" spans="1:13" ht="18" customHeight="1" x14ac:dyDescent="0.25">
      <c r="A729" s="42"/>
      <c r="B729" s="42"/>
      <c r="C729" s="42"/>
      <c r="D729" s="43"/>
      <c r="E729" s="42"/>
      <c r="F729" s="42"/>
      <c r="G729" s="43"/>
      <c r="H729" s="43"/>
      <c r="I729" s="42"/>
      <c r="J729" s="42"/>
      <c r="K729" s="42"/>
      <c r="L729" s="42" t="str">
        <f>IF(G729="","",IF(D729-G729&gt;=System_Config!$B$9,"✅ COMPLIANT","⚠️ BREACH"))</f>
        <v/>
      </c>
      <c r="M729" s="42">
        <f t="shared" si="11"/>
        <v>1900</v>
      </c>
    </row>
    <row r="730" spans="1:13" ht="18" customHeight="1" x14ac:dyDescent="0.25">
      <c r="A730" s="44"/>
      <c r="B730" s="44"/>
      <c r="C730" s="44"/>
      <c r="D730" s="45"/>
      <c r="E730" s="44"/>
      <c r="F730" s="44"/>
      <c r="G730" s="45"/>
      <c r="H730" s="45"/>
      <c r="I730" s="44"/>
      <c r="J730" s="44"/>
      <c r="K730" s="44"/>
      <c r="L730" s="44" t="str">
        <f>IF(G730="","",IF(D730-G730&gt;=System_Config!$B$9,"✅ COMPLIANT","⚠️ BREACH"))</f>
        <v/>
      </c>
      <c r="M730" s="44">
        <f t="shared" si="11"/>
        <v>1900</v>
      </c>
    </row>
    <row r="731" spans="1:13" ht="18" customHeight="1" x14ac:dyDescent="0.25">
      <c r="A731" s="42"/>
      <c r="B731" s="42"/>
      <c r="C731" s="42"/>
      <c r="D731" s="43"/>
      <c r="E731" s="42"/>
      <c r="F731" s="42"/>
      <c r="G731" s="43"/>
      <c r="H731" s="43"/>
      <c r="I731" s="42"/>
      <c r="J731" s="42"/>
      <c r="K731" s="42"/>
      <c r="L731" s="42" t="str">
        <f>IF(G731="","",IF(D731-G731&gt;=System_Config!$B$9,"✅ COMPLIANT","⚠️ BREACH"))</f>
        <v/>
      </c>
      <c r="M731" s="42">
        <f t="shared" si="11"/>
        <v>1900</v>
      </c>
    </row>
    <row r="732" spans="1:13" ht="18" customHeight="1" x14ac:dyDescent="0.25">
      <c r="A732" s="44"/>
      <c r="B732" s="44"/>
      <c r="C732" s="44"/>
      <c r="D732" s="45"/>
      <c r="E732" s="44"/>
      <c r="F732" s="44"/>
      <c r="G732" s="45"/>
      <c r="H732" s="45"/>
      <c r="I732" s="44"/>
      <c r="J732" s="44"/>
      <c r="K732" s="44"/>
      <c r="L732" s="44" t="str">
        <f>IF(G732="","",IF(D732-G732&gt;=System_Config!$B$9,"✅ COMPLIANT","⚠️ BREACH"))</f>
        <v/>
      </c>
      <c r="M732" s="44">
        <f t="shared" si="11"/>
        <v>1900</v>
      </c>
    </row>
    <row r="733" spans="1:13" ht="18" customHeight="1" x14ac:dyDescent="0.25">
      <c r="A733" s="42"/>
      <c r="B733" s="42"/>
      <c r="C733" s="42"/>
      <c r="D733" s="43"/>
      <c r="E733" s="42"/>
      <c r="F733" s="42"/>
      <c r="G733" s="43"/>
      <c r="H733" s="43"/>
      <c r="I733" s="42"/>
      <c r="J733" s="42"/>
      <c r="K733" s="42"/>
      <c r="L733" s="42" t="str">
        <f>IF(G733="","",IF(D733-G733&gt;=System_Config!$B$9,"✅ COMPLIANT","⚠️ BREACH"))</f>
        <v/>
      </c>
      <c r="M733" s="42">
        <f t="shared" si="11"/>
        <v>1900</v>
      </c>
    </row>
    <row r="734" spans="1:13" ht="18" customHeight="1" x14ac:dyDescent="0.25">
      <c r="A734" s="44"/>
      <c r="B734" s="44"/>
      <c r="C734" s="44"/>
      <c r="D734" s="45"/>
      <c r="E734" s="44"/>
      <c r="F734" s="44"/>
      <c r="G734" s="45"/>
      <c r="H734" s="45"/>
      <c r="I734" s="44"/>
      <c r="J734" s="44"/>
      <c r="K734" s="44"/>
      <c r="L734" s="44" t="str">
        <f>IF(G734="","",IF(D734-G734&gt;=System_Config!$B$9,"✅ COMPLIANT","⚠️ BREACH"))</f>
        <v/>
      </c>
      <c r="M734" s="44">
        <f t="shared" si="11"/>
        <v>1900</v>
      </c>
    </row>
    <row r="735" spans="1:13" ht="18" customHeight="1" x14ac:dyDescent="0.25">
      <c r="A735" s="42"/>
      <c r="B735" s="42"/>
      <c r="C735" s="42"/>
      <c r="D735" s="43"/>
      <c r="E735" s="42"/>
      <c r="F735" s="42"/>
      <c r="G735" s="43"/>
      <c r="H735" s="43"/>
      <c r="I735" s="42"/>
      <c r="J735" s="42"/>
      <c r="K735" s="42"/>
      <c r="L735" s="42" t="str">
        <f>IF(G735="","",IF(D735-G735&gt;=System_Config!$B$9,"✅ COMPLIANT","⚠️ BREACH"))</f>
        <v/>
      </c>
      <c r="M735" s="42">
        <f t="shared" si="11"/>
        <v>1900</v>
      </c>
    </row>
    <row r="736" spans="1:13" ht="18" customHeight="1" x14ac:dyDescent="0.25">
      <c r="A736" s="44"/>
      <c r="B736" s="44"/>
      <c r="C736" s="44"/>
      <c r="D736" s="45"/>
      <c r="E736" s="44"/>
      <c r="F736" s="44"/>
      <c r="G736" s="45"/>
      <c r="H736" s="45"/>
      <c r="I736" s="44"/>
      <c r="J736" s="44"/>
      <c r="K736" s="44"/>
      <c r="L736" s="44" t="str">
        <f>IF(G736="","",IF(D736-G736&gt;=System_Config!$B$9,"✅ COMPLIANT","⚠️ BREACH"))</f>
        <v/>
      </c>
      <c r="M736" s="44">
        <f t="shared" si="11"/>
        <v>1900</v>
      </c>
    </row>
    <row r="737" spans="1:13" ht="18" customHeight="1" x14ac:dyDescent="0.25">
      <c r="A737" s="42"/>
      <c r="B737" s="42"/>
      <c r="C737" s="42"/>
      <c r="D737" s="43"/>
      <c r="E737" s="42"/>
      <c r="F737" s="42"/>
      <c r="G737" s="43"/>
      <c r="H737" s="43"/>
      <c r="I737" s="42"/>
      <c r="J737" s="42"/>
      <c r="K737" s="42"/>
      <c r="L737" s="42" t="str">
        <f>IF(G737="","",IF(D737-G737&gt;=System_Config!$B$9,"✅ COMPLIANT","⚠️ BREACH"))</f>
        <v/>
      </c>
      <c r="M737" s="42">
        <f t="shared" si="11"/>
        <v>1900</v>
      </c>
    </row>
    <row r="738" spans="1:13" ht="18" customHeight="1" x14ac:dyDescent="0.25">
      <c r="A738" s="44"/>
      <c r="B738" s="44"/>
      <c r="C738" s="44"/>
      <c r="D738" s="45"/>
      <c r="E738" s="44"/>
      <c r="F738" s="44"/>
      <c r="G738" s="45"/>
      <c r="H738" s="45"/>
      <c r="I738" s="44"/>
      <c r="J738" s="44"/>
      <c r="K738" s="44"/>
      <c r="L738" s="44" t="str">
        <f>IF(G738="","",IF(D738-G738&gt;=System_Config!$B$9,"✅ COMPLIANT","⚠️ BREACH"))</f>
        <v/>
      </c>
      <c r="M738" s="44">
        <f t="shared" si="11"/>
        <v>1900</v>
      </c>
    </row>
    <row r="739" spans="1:13" ht="18" customHeight="1" x14ac:dyDescent="0.25">
      <c r="A739" s="42"/>
      <c r="B739" s="42"/>
      <c r="C739" s="42"/>
      <c r="D739" s="43"/>
      <c r="E739" s="42"/>
      <c r="F739" s="42"/>
      <c r="G739" s="43"/>
      <c r="H739" s="43"/>
      <c r="I739" s="42"/>
      <c r="J739" s="42"/>
      <c r="K739" s="42"/>
      <c r="L739" s="42" t="str">
        <f>IF(G739="","",IF(D739-G739&gt;=System_Config!$B$9,"✅ COMPLIANT","⚠️ BREACH"))</f>
        <v/>
      </c>
      <c r="M739" s="42">
        <f t="shared" si="11"/>
        <v>1900</v>
      </c>
    </row>
    <row r="740" spans="1:13" ht="18" customHeight="1" x14ac:dyDescent="0.25">
      <c r="A740" s="44"/>
      <c r="B740" s="44"/>
      <c r="C740" s="44"/>
      <c r="D740" s="45"/>
      <c r="E740" s="44"/>
      <c r="F740" s="44"/>
      <c r="G740" s="45"/>
      <c r="H740" s="45"/>
      <c r="I740" s="44"/>
      <c r="J740" s="44"/>
      <c r="K740" s="44"/>
      <c r="L740" s="44" t="str">
        <f>IF(G740="","",IF(D740-G740&gt;=System_Config!$B$9,"✅ COMPLIANT","⚠️ BREACH"))</f>
        <v/>
      </c>
      <c r="M740" s="44">
        <f t="shared" si="11"/>
        <v>1900</v>
      </c>
    </row>
    <row r="741" spans="1:13" ht="18" customHeight="1" x14ac:dyDescent="0.25">
      <c r="A741" s="42"/>
      <c r="B741" s="42"/>
      <c r="C741" s="42"/>
      <c r="D741" s="43"/>
      <c r="E741" s="42"/>
      <c r="F741" s="42"/>
      <c r="G741" s="43"/>
      <c r="H741" s="43"/>
      <c r="I741" s="42"/>
      <c r="J741" s="42"/>
      <c r="K741" s="42"/>
      <c r="L741" s="42" t="str">
        <f>IF(G741="","",IF(D741-G741&gt;=System_Config!$B$9,"✅ COMPLIANT","⚠️ BREACH"))</f>
        <v/>
      </c>
      <c r="M741" s="42">
        <f t="shared" si="11"/>
        <v>1900</v>
      </c>
    </row>
    <row r="742" spans="1:13" ht="18" customHeight="1" x14ac:dyDescent="0.25">
      <c r="A742" s="44"/>
      <c r="B742" s="44"/>
      <c r="C742" s="44"/>
      <c r="D742" s="45"/>
      <c r="E742" s="44"/>
      <c r="F742" s="44"/>
      <c r="G742" s="45"/>
      <c r="H742" s="45"/>
      <c r="I742" s="44"/>
      <c r="J742" s="44"/>
      <c r="K742" s="44"/>
      <c r="L742" s="44" t="str">
        <f>IF(G742="","",IF(D742-G742&gt;=System_Config!$B$9,"✅ COMPLIANT","⚠️ BREACH"))</f>
        <v/>
      </c>
      <c r="M742" s="44">
        <f t="shared" si="11"/>
        <v>1900</v>
      </c>
    </row>
    <row r="743" spans="1:13" ht="18" customHeight="1" x14ac:dyDescent="0.25">
      <c r="A743" s="42"/>
      <c r="B743" s="42"/>
      <c r="C743" s="42"/>
      <c r="D743" s="43"/>
      <c r="E743" s="42"/>
      <c r="F743" s="42"/>
      <c r="G743" s="43"/>
      <c r="H743" s="43"/>
      <c r="I743" s="42"/>
      <c r="J743" s="42"/>
      <c r="K743" s="42"/>
      <c r="L743" s="42" t="str">
        <f>IF(G743="","",IF(D743-G743&gt;=System_Config!$B$9,"✅ COMPLIANT","⚠️ BREACH"))</f>
        <v/>
      </c>
      <c r="M743" s="42">
        <f t="shared" si="11"/>
        <v>1900</v>
      </c>
    </row>
    <row r="744" spans="1:13" ht="18" customHeight="1" x14ac:dyDescent="0.25">
      <c r="A744" s="44"/>
      <c r="B744" s="44"/>
      <c r="C744" s="44"/>
      <c r="D744" s="45"/>
      <c r="E744" s="44"/>
      <c r="F744" s="44"/>
      <c r="G744" s="45"/>
      <c r="H744" s="45"/>
      <c r="I744" s="44"/>
      <c r="J744" s="44"/>
      <c r="K744" s="44"/>
      <c r="L744" s="44" t="str">
        <f>IF(G744="","",IF(D744-G744&gt;=System_Config!$B$9,"✅ COMPLIANT","⚠️ BREACH"))</f>
        <v/>
      </c>
      <c r="M744" s="44">
        <f t="shared" si="11"/>
        <v>1900</v>
      </c>
    </row>
    <row r="745" spans="1:13" ht="18" customHeight="1" x14ac:dyDescent="0.25">
      <c r="A745" s="42"/>
      <c r="B745" s="42"/>
      <c r="C745" s="42"/>
      <c r="D745" s="43"/>
      <c r="E745" s="42"/>
      <c r="F745" s="42"/>
      <c r="G745" s="43"/>
      <c r="H745" s="43"/>
      <c r="I745" s="42"/>
      <c r="J745" s="42"/>
      <c r="K745" s="42"/>
      <c r="L745" s="42" t="str">
        <f>IF(G745="","",IF(D745-G745&gt;=System_Config!$B$9,"✅ COMPLIANT","⚠️ BREACH"))</f>
        <v/>
      </c>
      <c r="M745" s="42">
        <f t="shared" si="11"/>
        <v>1900</v>
      </c>
    </row>
    <row r="746" spans="1:13" ht="18" customHeight="1" x14ac:dyDescent="0.25">
      <c r="A746" s="44"/>
      <c r="B746" s="44"/>
      <c r="C746" s="44"/>
      <c r="D746" s="45"/>
      <c r="E746" s="44"/>
      <c r="F746" s="44"/>
      <c r="G746" s="45"/>
      <c r="H746" s="45"/>
      <c r="I746" s="44"/>
      <c r="J746" s="44"/>
      <c r="K746" s="44"/>
      <c r="L746" s="44" t="str">
        <f>IF(G746="","",IF(D746-G746&gt;=System_Config!$B$9,"✅ COMPLIANT","⚠️ BREACH"))</f>
        <v/>
      </c>
      <c r="M746" s="44">
        <f t="shared" si="11"/>
        <v>1900</v>
      </c>
    </row>
    <row r="747" spans="1:13" ht="18" customHeight="1" x14ac:dyDescent="0.25">
      <c r="A747" s="42"/>
      <c r="B747" s="42"/>
      <c r="C747" s="42"/>
      <c r="D747" s="43"/>
      <c r="E747" s="42"/>
      <c r="F747" s="42"/>
      <c r="G747" s="43"/>
      <c r="H747" s="43"/>
      <c r="I747" s="42"/>
      <c r="J747" s="42"/>
      <c r="K747" s="42"/>
      <c r="L747" s="42" t="str">
        <f>IF(G747="","",IF(D747-G747&gt;=System_Config!$B$9,"✅ COMPLIANT","⚠️ BREACH"))</f>
        <v/>
      </c>
      <c r="M747" s="42">
        <f t="shared" si="11"/>
        <v>1900</v>
      </c>
    </row>
    <row r="748" spans="1:13" ht="18" customHeight="1" x14ac:dyDescent="0.25">
      <c r="A748" s="44"/>
      <c r="B748" s="44"/>
      <c r="C748" s="44"/>
      <c r="D748" s="45"/>
      <c r="E748" s="44"/>
      <c r="F748" s="44"/>
      <c r="G748" s="45"/>
      <c r="H748" s="45"/>
      <c r="I748" s="44"/>
      <c r="J748" s="44"/>
      <c r="K748" s="44"/>
      <c r="L748" s="44" t="str">
        <f>IF(G748="","",IF(D748-G748&gt;=System_Config!$B$9,"✅ COMPLIANT","⚠️ BREACH"))</f>
        <v/>
      </c>
      <c r="M748" s="44">
        <f t="shared" si="11"/>
        <v>1900</v>
      </c>
    </row>
    <row r="749" spans="1:13" ht="18" customHeight="1" x14ac:dyDescent="0.25">
      <c r="A749" s="42"/>
      <c r="B749" s="42"/>
      <c r="C749" s="42"/>
      <c r="D749" s="43"/>
      <c r="E749" s="42"/>
      <c r="F749" s="42"/>
      <c r="G749" s="43"/>
      <c r="H749" s="43"/>
      <c r="I749" s="42"/>
      <c r="J749" s="42"/>
      <c r="K749" s="42"/>
      <c r="L749" s="42" t="str">
        <f>IF(G749="","",IF(D749-G749&gt;=System_Config!$B$9,"✅ COMPLIANT","⚠️ BREACH"))</f>
        <v/>
      </c>
      <c r="M749" s="42">
        <f t="shared" si="11"/>
        <v>1900</v>
      </c>
    </row>
    <row r="750" spans="1:13" ht="18" customHeight="1" x14ac:dyDescent="0.25">
      <c r="A750" s="44"/>
      <c r="B750" s="44"/>
      <c r="C750" s="44"/>
      <c r="D750" s="45"/>
      <c r="E750" s="44"/>
      <c r="F750" s="44"/>
      <c r="G750" s="45"/>
      <c r="H750" s="45"/>
      <c r="I750" s="44"/>
      <c r="J750" s="44"/>
      <c r="K750" s="44"/>
      <c r="L750" s="44" t="str">
        <f>IF(G750="","",IF(D750-G750&gt;=System_Config!$B$9,"✅ COMPLIANT","⚠️ BREACH"))</f>
        <v/>
      </c>
      <c r="M750" s="44">
        <f t="shared" si="11"/>
        <v>1900</v>
      </c>
    </row>
    <row r="751" spans="1:13" ht="18" customHeight="1" x14ac:dyDescent="0.25">
      <c r="A751" s="42"/>
      <c r="B751" s="42"/>
      <c r="C751" s="42"/>
      <c r="D751" s="43"/>
      <c r="E751" s="42"/>
      <c r="F751" s="42"/>
      <c r="G751" s="43"/>
      <c r="H751" s="43"/>
      <c r="I751" s="42"/>
      <c r="J751" s="42"/>
      <c r="K751" s="42"/>
      <c r="L751" s="42" t="str">
        <f>IF(G751="","",IF(D751-G751&gt;=System_Config!$B$9,"✅ COMPLIANT","⚠️ BREACH"))</f>
        <v/>
      </c>
      <c r="M751" s="42">
        <f t="shared" si="11"/>
        <v>1900</v>
      </c>
    </row>
    <row r="752" spans="1:13" ht="18" customHeight="1" x14ac:dyDescent="0.25">
      <c r="A752" s="44"/>
      <c r="B752" s="44"/>
      <c r="C752" s="44"/>
      <c r="D752" s="45"/>
      <c r="E752" s="44"/>
      <c r="F752" s="44"/>
      <c r="G752" s="45"/>
      <c r="H752" s="45"/>
      <c r="I752" s="44"/>
      <c r="J752" s="44"/>
      <c r="K752" s="44"/>
      <c r="L752" s="44" t="str">
        <f>IF(G752="","",IF(D752-G752&gt;=System_Config!$B$9,"✅ COMPLIANT","⚠️ BREACH"))</f>
        <v/>
      </c>
      <c r="M752" s="44">
        <f t="shared" si="11"/>
        <v>1900</v>
      </c>
    </row>
    <row r="753" spans="1:13" ht="18" customHeight="1" x14ac:dyDescent="0.25">
      <c r="A753" s="42"/>
      <c r="B753" s="42"/>
      <c r="C753" s="42"/>
      <c r="D753" s="43"/>
      <c r="E753" s="42"/>
      <c r="F753" s="42"/>
      <c r="G753" s="43"/>
      <c r="H753" s="43"/>
      <c r="I753" s="42"/>
      <c r="J753" s="42"/>
      <c r="K753" s="42"/>
      <c r="L753" s="42" t="str">
        <f>IF(G753="","",IF(D753-G753&gt;=System_Config!$B$9,"✅ COMPLIANT","⚠️ BREACH"))</f>
        <v/>
      </c>
      <c r="M753" s="42">
        <f t="shared" si="11"/>
        <v>1900</v>
      </c>
    </row>
    <row r="754" spans="1:13" ht="18" customHeight="1" x14ac:dyDescent="0.25">
      <c r="A754" s="44"/>
      <c r="B754" s="44"/>
      <c r="C754" s="44"/>
      <c r="D754" s="45"/>
      <c r="E754" s="44"/>
      <c r="F754" s="44"/>
      <c r="G754" s="45"/>
      <c r="H754" s="45"/>
      <c r="I754" s="44"/>
      <c r="J754" s="44"/>
      <c r="K754" s="44"/>
      <c r="L754" s="44" t="str">
        <f>IF(G754="","",IF(D754-G754&gt;=System_Config!$B$9,"✅ COMPLIANT","⚠️ BREACH"))</f>
        <v/>
      </c>
      <c r="M754" s="44">
        <f t="shared" si="11"/>
        <v>1900</v>
      </c>
    </row>
    <row r="755" spans="1:13" ht="18" customHeight="1" x14ac:dyDescent="0.25">
      <c r="A755" s="42"/>
      <c r="B755" s="42"/>
      <c r="C755" s="42"/>
      <c r="D755" s="43"/>
      <c r="E755" s="42"/>
      <c r="F755" s="42"/>
      <c r="G755" s="43"/>
      <c r="H755" s="43"/>
      <c r="I755" s="42"/>
      <c r="J755" s="42"/>
      <c r="K755" s="42"/>
      <c r="L755" s="42" t="str">
        <f>IF(G755="","",IF(D755-G755&gt;=System_Config!$B$9,"✅ COMPLIANT","⚠️ BREACH"))</f>
        <v/>
      </c>
      <c r="M755" s="42">
        <f t="shared" si="11"/>
        <v>1900</v>
      </c>
    </row>
    <row r="756" spans="1:13" ht="18" customHeight="1" x14ac:dyDescent="0.25">
      <c r="A756" s="44"/>
      <c r="B756" s="44"/>
      <c r="C756" s="44"/>
      <c r="D756" s="45"/>
      <c r="E756" s="44"/>
      <c r="F756" s="44"/>
      <c r="G756" s="45"/>
      <c r="H756" s="45"/>
      <c r="I756" s="44"/>
      <c r="J756" s="44"/>
      <c r="K756" s="44"/>
      <c r="L756" s="44" t="str">
        <f>IF(G756="","",IF(D756-G756&gt;=System_Config!$B$9,"✅ COMPLIANT","⚠️ BREACH"))</f>
        <v/>
      </c>
      <c r="M756" s="44">
        <f t="shared" si="11"/>
        <v>1900</v>
      </c>
    </row>
    <row r="757" spans="1:13" ht="18" customHeight="1" x14ac:dyDescent="0.25">
      <c r="A757" s="42"/>
      <c r="B757" s="42"/>
      <c r="C757" s="42"/>
      <c r="D757" s="43"/>
      <c r="E757" s="42"/>
      <c r="F757" s="42"/>
      <c r="G757" s="43"/>
      <c r="H757" s="43"/>
      <c r="I757" s="42"/>
      <c r="J757" s="42"/>
      <c r="K757" s="42"/>
      <c r="L757" s="42" t="str">
        <f>IF(G757="","",IF(D757-G757&gt;=System_Config!$B$9,"✅ COMPLIANT","⚠️ BREACH"))</f>
        <v/>
      </c>
      <c r="M757" s="42">
        <f t="shared" si="11"/>
        <v>1900</v>
      </c>
    </row>
    <row r="758" spans="1:13" ht="18" customHeight="1" x14ac:dyDescent="0.25">
      <c r="A758" s="44"/>
      <c r="B758" s="44"/>
      <c r="C758" s="44"/>
      <c r="D758" s="45"/>
      <c r="E758" s="44"/>
      <c r="F758" s="44"/>
      <c r="G758" s="45"/>
      <c r="H758" s="45"/>
      <c r="I758" s="44"/>
      <c r="J758" s="44"/>
      <c r="K758" s="44"/>
      <c r="L758" s="44" t="str">
        <f>IF(G758="","",IF(D758-G758&gt;=System_Config!$B$9,"✅ COMPLIANT","⚠️ BREACH"))</f>
        <v/>
      </c>
      <c r="M758" s="44">
        <f t="shared" si="11"/>
        <v>1900</v>
      </c>
    </row>
    <row r="759" spans="1:13" ht="18" customHeight="1" x14ac:dyDescent="0.25">
      <c r="A759" s="42"/>
      <c r="B759" s="42"/>
      <c r="C759" s="42"/>
      <c r="D759" s="43"/>
      <c r="E759" s="42"/>
      <c r="F759" s="42"/>
      <c r="G759" s="43"/>
      <c r="H759" s="43"/>
      <c r="I759" s="42"/>
      <c r="J759" s="42"/>
      <c r="K759" s="42"/>
      <c r="L759" s="42" t="str">
        <f>IF(G759="","",IF(D759-G759&gt;=System_Config!$B$9,"✅ COMPLIANT","⚠️ BREACH"))</f>
        <v/>
      </c>
      <c r="M759" s="42">
        <f t="shared" si="11"/>
        <v>1900</v>
      </c>
    </row>
    <row r="760" spans="1:13" ht="18" customHeight="1" x14ac:dyDescent="0.25">
      <c r="A760" s="44"/>
      <c r="B760" s="44"/>
      <c r="C760" s="44"/>
      <c r="D760" s="45"/>
      <c r="E760" s="44"/>
      <c r="F760" s="44"/>
      <c r="G760" s="45"/>
      <c r="H760" s="45"/>
      <c r="I760" s="44"/>
      <c r="J760" s="44"/>
      <c r="K760" s="44"/>
      <c r="L760" s="44" t="str">
        <f>IF(G760="","",IF(D760-G760&gt;=System_Config!$B$9,"✅ COMPLIANT","⚠️ BREACH"))</f>
        <v/>
      </c>
      <c r="M760" s="44">
        <f t="shared" si="11"/>
        <v>1900</v>
      </c>
    </row>
    <row r="761" spans="1:13" ht="18" customHeight="1" x14ac:dyDescent="0.25">
      <c r="A761" s="42"/>
      <c r="B761" s="42"/>
      <c r="C761" s="42"/>
      <c r="D761" s="43"/>
      <c r="E761" s="42"/>
      <c r="F761" s="42"/>
      <c r="G761" s="43"/>
      <c r="H761" s="43"/>
      <c r="I761" s="42"/>
      <c r="J761" s="42"/>
      <c r="K761" s="42"/>
      <c r="L761" s="42" t="str">
        <f>IF(G761="","",IF(D761-G761&gt;=System_Config!$B$9,"✅ COMPLIANT","⚠️ BREACH"))</f>
        <v/>
      </c>
      <c r="M761" s="42">
        <f t="shared" si="11"/>
        <v>1900</v>
      </c>
    </row>
    <row r="762" spans="1:13" ht="18" customHeight="1" x14ac:dyDescent="0.25">
      <c r="A762" s="44"/>
      <c r="B762" s="44"/>
      <c r="C762" s="44"/>
      <c r="D762" s="45"/>
      <c r="E762" s="44"/>
      <c r="F762" s="44"/>
      <c r="G762" s="45"/>
      <c r="H762" s="45"/>
      <c r="I762" s="44"/>
      <c r="J762" s="44"/>
      <c r="K762" s="44"/>
      <c r="L762" s="44" t="str">
        <f>IF(G762="","",IF(D762-G762&gt;=System_Config!$B$9,"✅ COMPLIANT","⚠️ BREACH"))</f>
        <v/>
      </c>
      <c r="M762" s="44">
        <f t="shared" si="11"/>
        <v>1900</v>
      </c>
    </row>
    <row r="763" spans="1:13" ht="18" customHeight="1" x14ac:dyDescent="0.25">
      <c r="A763" s="42"/>
      <c r="B763" s="42"/>
      <c r="C763" s="42"/>
      <c r="D763" s="43"/>
      <c r="E763" s="42"/>
      <c r="F763" s="42"/>
      <c r="G763" s="43"/>
      <c r="H763" s="43"/>
      <c r="I763" s="42"/>
      <c r="J763" s="42"/>
      <c r="K763" s="42"/>
      <c r="L763" s="42" t="str">
        <f>IF(G763="","",IF(D763-G763&gt;=System_Config!$B$9,"✅ COMPLIANT","⚠️ BREACH"))</f>
        <v/>
      </c>
      <c r="M763" s="42">
        <f t="shared" si="11"/>
        <v>1900</v>
      </c>
    </row>
    <row r="764" spans="1:13" ht="18" customHeight="1" x14ac:dyDescent="0.25">
      <c r="A764" s="44"/>
      <c r="B764" s="44"/>
      <c r="C764" s="44"/>
      <c r="D764" s="45"/>
      <c r="E764" s="44"/>
      <c r="F764" s="44"/>
      <c r="G764" s="45"/>
      <c r="H764" s="45"/>
      <c r="I764" s="44"/>
      <c r="J764" s="44"/>
      <c r="K764" s="44"/>
      <c r="L764" s="44" t="str">
        <f>IF(G764="","",IF(D764-G764&gt;=System_Config!$B$9,"✅ COMPLIANT","⚠️ BREACH"))</f>
        <v/>
      </c>
      <c r="M764" s="44">
        <f t="shared" si="11"/>
        <v>1900</v>
      </c>
    </row>
    <row r="765" spans="1:13" ht="18" customHeight="1" x14ac:dyDescent="0.25">
      <c r="A765" s="42"/>
      <c r="B765" s="42"/>
      <c r="C765" s="42"/>
      <c r="D765" s="43"/>
      <c r="E765" s="42"/>
      <c r="F765" s="42"/>
      <c r="G765" s="43"/>
      <c r="H765" s="43"/>
      <c r="I765" s="42"/>
      <c r="J765" s="42"/>
      <c r="K765" s="42"/>
      <c r="L765" s="42" t="str">
        <f>IF(G765="","",IF(D765-G765&gt;=System_Config!$B$9,"✅ COMPLIANT","⚠️ BREACH"))</f>
        <v/>
      </c>
      <c r="M765" s="42">
        <f t="shared" si="11"/>
        <v>1900</v>
      </c>
    </row>
    <row r="766" spans="1:13" ht="18" customHeight="1" x14ac:dyDescent="0.25">
      <c r="A766" s="44"/>
      <c r="B766" s="44"/>
      <c r="C766" s="44"/>
      <c r="D766" s="45"/>
      <c r="E766" s="44"/>
      <c r="F766" s="44"/>
      <c r="G766" s="45"/>
      <c r="H766" s="45"/>
      <c r="I766" s="44"/>
      <c r="J766" s="44"/>
      <c r="K766" s="44"/>
      <c r="L766" s="44" t="str">
        <f>IF(G766="","",IF(D766-G766&gt;=System_Config!$B$9,"✅ COMPLIANT","⚠️ BREACH"))</f>
        <v/>
      </c>
      <c r="M766" s="44">
        <f t="shared" si="11"/>
        <v>1900</v>
      </c>
    </row>
    <row r="767" spans="1:13" ht="18" customHeight="1" x14ac:dyDescent="0.25">
      <c r="A767" s="42"/>
      <c r="B767" s="42"/>
      <c r="C767" s="42"/>
      <c r="D767" s="43"/>
      <c r="E767" s="42"/>
      <c r="F767" s="42"/>
      <c r="G767" s="43"/>
      <c r="H767" s="43"/>
      <c r="I767" s="42"/>
      <c r="J767" s="42"/>
      <c r="K767" s="42"/>
      <c r="L767" s="42" t="str">
        <f>IF(G767="","",IF(D767-G767&gt;=System_Config!$B$9,"✅ COMPLIANT","⚠️ BREACH"))</f>
        <v/>
      </c>
      <c r="M767" s="42">
        <f t="shared" si="11"/>
        <v>1900</v>
      </c>
    </row>
    <row r="768" spans="1:13" ht="18" customHeight="1" x14ac:dyDescent="0.25">
      <c r="A768" s="44"/>
      <c r="B768" s="44"/>
      <c r="C768" s="44"/>
      <c r="D768" s="45"/>
      <c r="E768" s="44"/>
      <c r="F768" s="44"/>
      <c r="G768" s="45"/>
      <c r="H768" s="45"/>
      <c r="I768" s="44"/>
      <c r="J768" s="44"/>
      <c r="K768" s="44"/>
      <c r="L768" s="44" t="str">
        <f>IF(G768="","",IF(D768-G768&gt;=System_Config!$B$9,"✅ COMPLIANT","⚠️ BREACH"))</f>
        <v/>
      </c>
      <c r="M768" s="44">
        <f t="shared" si="11"/>
        <v>1900</v>
      </c>
    </row>
    <row r="769" spans="1:13" ht="18" customHeight="1" x14ac:dyDescent="0.25">
      <c r="A769" s="42"/>
      <c r="B769" s="42"/>
      <c r="C769" s="42"/>
      <c r="D769" s="43"/>
      <c r="E769" s="42"/>
      <c r="F769" s="42"/>
      <c r="G769" s="43"/>
      <c r="H769" s="43"/>
      <c r="I769" s="42"/>
      <c r="J769" s="42"/>
      <c r="K769" s="42"/>
      <c r="L769" s="42" t="str">
        <f>IF(G769="","",IF(D769-G769&gt;=System_Config!$B$9,"✅ COMPLIANT","⚠️ BREACH"))</f>
        <v/>
      </c>
      <c r="M769" s="42">
        <f t="shared" si="11"/>
        <v>1900</v>
      </c>
    </row>
    <row r="770" spans="1:13" ht="18" customHeight="1" x14ac:dyDescent="0.25">
      <c r="A770" s="44"/>
      <c r="B770" s="44"/>
      <c r="C770" s="44"/>
      <c r="D770" s="45"/>
      <c r="E770" s="44"/>
      <c r="F770" s="44"/>
      <c r="G770" s="45"/>
      <c r="H770" s="45"/>
      <c r="I770" s="44"/>
      <c r="J770" s="44"/>
      <c r="K770" s="44"/>
      <c r="L770" s="44" t="str">
        <f>IF(G770="","",IF(D770-G770&gt;=System_Config!$B$9,"✅ COMPLIANT","⚠️ BREACH"))</f>
        <v/>
      </c>
      <c r="M770" s="44">
        <f t="shared" si="11"/>
        <v>1900</v>
      </c>
    </row>
    <row r="771" spans="1:13" ht="18" customHeight="1" x14ac:dyDescent="0.25">
      <c r="A771" s="42"/>
      <c r="B771" s="42"/>
      <c r="C771" s="42"/>
      <c r="D771" s="43"/>
      <c r="E771" s="42"/>
      <c r="F771" s="42"/>
      <c r="G771" s="43"/>
      <c r="H771" s="43"/>
      <c r="I771" s="42"/>
      <c r="J771" s="42"/>
      <c r="K771" s="42"/>
      <c r="L771" s="42" t="str">
        <f>IF(G771="","",IF(D771-G771&gt;=System_Config!$B$9,"✅ COMPLIANT","⚠️ BREACH"))</f>
        <v/>
      </c>
      <c r="M771" s="42">
        <f t="shared" si="11"/>
        <v>1900</v>
      </c>
    </row>
    <row r="772" spans="1:13" ht="18" customHeight="1" x14ac:dyDescent="0.25">
      <c r="A772" s="44"/>
      <c r="B772" s="44"/>
      <c r="C772" s="44"/>
      <c r="D772" s="45"/>
      <c r="E772" s="44"/>
      <c r="F772" s="44"/>
      <c r="G772" s="45"/>
      <c r="H772" s="45"/>
      <c r="I772" s="44"/>
      <c r="J772" s="44"/>
      <c r="K772" s="44"/>
      <c r="L772" s="44" t="str">
        <f>IF(G772="","",IF(D772-G772&gt;=System_Config!$B$9,"✅ COMPLIANT","⚠️ BREACH"))</f>
        <v/>
      </c>
      <c r="M772" s="44">
        <f t="shared" ref="M772:M835" si="12">IFERROR(YEAR(E772),"")</f>
        <v>1900</v>
      </c>
    </row>
    <row r="773" spans="1:13" ht="18" customHeight="1" x14ac:dyDescent="0.25">
      <c r="A773" s="42"/>
      <c r="B773" s="42"/>
      <c r="C773" s="42"/>
      <c r="D773" s="43"/>
      <c r="E773" s="42"/>
      <c r="F773" s="42"/>
      <c r="G773" s="43"/>
      <c r="H773" s="43"/>
      <c r="I773" s="42"/>
      <c r="J773" s="42"/>
      <c r="K773" s="42"/>
      <c r="L773" s="42" t="str">
        <f>IF(G773="","",IF(D773-G773&gt;=System_Config!$B$9,"✅ COMPLIANT","⚠️ BREACH"))</f>
        <v/>
      </c>
      <c r="M773" s="42">
        <f t="shared" si="12"/>
        <v>1900</v>
      </c>
    </row>
    <row r="774" spans="1:13" ht="18" customHeight="1" x14ac:dyDescent="0.25">
      <c r="A774" s="44"/>
      <c r="B774" s="44"/>
      <c r="C774" s="44"/>
      <c r="D774" s="45"/>
      <c r="E774" s="44"/>
      <c r="F774" s="44"/>
      <c r="G774" s="45"/>
      <c r="H774" s="45"/>
      <c r="I774" s="44"/>
      <c r="J774" s="44"/>
      <c r="K774" s="44"/>
      <c r="L774" s="44" t="str">
        <f>IF(G774="","",IF(D774-G774&gt;=System_Config!$B$9,"✅ COMPLIANT","⚠️ BREACH"))</f>
        <v/>
      </c>
      <c r="M774" s="44">
        <f t="shared" si="12"/>
        <v>1900</v>
      </c>
    </row>
    <row r="775" spans="1:13" ht="18" customHeight="1" x14ac:dyDescent="0.25">
      <c r="A775" s="42"/>
      <c r="B775" s="42"/>
      <c r="C775" s="42"/>
      <c r="D775" s="43"/>
      <c r="E775" s="42"/>
      <c r="F775" s="42"/>
      <c r="G775" s="43"/>
      <c r="H775" s="43"/>
      <c r="I775" s="42"/>
      <c r="J775" s="42"/>
      <c r="K775" s="42"/>
      <c r="L775" s="42" t="str">
        <f>IF(G775="","",IF(D775-G775&gt;=System_Config!$B$9,"✅ COMPLIANT","⚠️ BREACH"))</f>
        <v/>
      </c>
      <c r="M775" s="42">
        <f t="shared" si="12"/>
        <v>1900</v>
      </c>
    </row>
    <row r="776" spans="1:13" ht="18" customHeight="1" x14ac:dyDescent="0.25">
      <c r="A776" s="44"/>
      <c r="B776" s="44"/>
      <c r="C776" s="44"/>
      <c r="D776" s="45"/>
      <c r="E776" s="44"/>
      <c r="F776" s="44"/>
      <c r="G776" s="45"/>
      <c r="H776" s="45"/>
      <c r="I776" s="44"/>
      <c r="J776" s="44"/>
      <c r="K776" s="44"/>
      <c r="L776" s="44" t="str">
        <f>IF(G776="","",IF(D776-G776&gt;=System_Config!$B$9,"✅ COMPLIANT","⚠️ BREACH"))</f>
        <v/>
      </c>
      <c r="M776" s="44">
        <f t="shared" si="12"/>
        <v>1900</v>
      </c>
    </row>
    <row r="777" spans="1:13" ht="18" customHeight="1" x14ac:dyDescent="0.25">
      <c r="A777" s="42"/>
      <c r="B777" s="42"/>
      <c r="C777" s="42"/>
      <c r="D777" s="43"/>
      <c r="E777" s="42"/>
      <c r="F777" s="42"/>
      <c r="G777" s="43"/>
      <c r="H777" s="43"/>
      <c r="I777" s="42"/>
      <c r="J777" s="42"/>
      <c r="K777" s="42"/>
      <c r="L777" s="42" t="str">
        <f>IF(G777="","",IF(D777-G777&gt;=System_Config!$B$9,"✅ COMPLIANT","⚠️ BREACH"))</f>
        <v/>
      </c>
      <c r="M777" s="42">
        <f t="shared" si="12"/>
        <v>1900</v>
      </c>
    </row>
    <row r="778" spans="1:13" ht="18" customHeight="1" x14ac:dyDescent="0.25">
      <c r="A778" s="44"/>
      <c r="B778" s="44"/>
      <c r="C778" s="44"/>
      <c r="D778" s="45"/>
      <c r="E778" s="44"/>
      <c r="F778" s="44"/>
      <c r="G778" s="45"/>
      <c r="H778" s="45"/>
      <c r="I778" s="44"/>
      <c r="J778" s="44"/>
      <c r="K778" s="44"/>
      <c r="L778" s="44" t="str">
        <f>IF(G778="","",IF(D778-G778&gt;=System_Config!$B$9,"✅ COMPLIANT","⚠️ BREACH"))</f>
        <v/>
      </c>
      <c r="M778" s="44">
        <f t="shared" si="12"/>
        <v>1900</v>
      </c>
    </row>
    <row r="779" spans="1:13" ht="18" customHeight="1" x14ac:dyDescent="0.25">
      <c r="A779" s="42"/>
      <c r="B779" s="42"/>
      <c r="C779" s="42"/>
      <c r="D779" s="43"/>
      <c r="E779" s="42"/>
      <c r="F779" s="42"/>
      <c r="G779" s="43"/>
      <c r="H779" s="43"/>
      <c r="I779" s="42"/>
      <c r="J779" s="42"/>
      <c r="K779" s="42"/>
      <c r="L779" s="42" t="str">
        <f>IF(G779="","",IF(D779-G779&gt;=System_Config!$B$9,"✅ COMPLIANT","⚠️ BREACH"))</f>
        <v/>
      </c>
      <c r="M779" s="42">
        <f t="shared" si="12"/>
        <v>1900</v>
      </c>
    </row>
    <row r="780" spans="1:13" ht="18" customHeight="1" x14ac:dyDescent="0.25">
      <c r="A780" s="44"/>
      <c r="B780" s="44"/>
      <c r="C780" s="44"/>
      <c r="D780" s="45"/>
      <c r="E780" s="44"/>
      <c r="F780" s="44"/>
      <c r="G780" s="45"/>
      <c r="H780" s="45"/>
      <c r="I780" s="44"/>
      <c r="J780" s="44"/>
      <c r="K780" s="44"/>
      <c r="L780" s="44" t="str">
        <f>IF(G780="","",IF(D780-G780&gt;=System_Config!$B$9,"✅ COMPLIANT","⚠️ BREACH"))</f>
        <v/>
      </c>
      <c r="M780" s="44">
        <f t="shared" si="12"/>
        <v>1900</v>
      </c>
    </row>
    <row r="781" spans="1:13" ht="18" customHeight="1" x14ac:dyDescent="0.25">
      <c r="A781" s="42"/>
      <c r="B781" s="42"/>
      <c r="C781" s="42"/>
      <c r="D781" s="43"/>
      <c r="E781" s="42"/>
      <c r="F781" s="42"/>
      <c r="G781" s="43"/>
      <c r="H781" s="43"/>
      <c r="I781" s="42"/>
      <c r="J781" s="42"/>
      <c r="K781" s="42"/>
      <c r="L781" s="42" t="str">
        <f>IF(G781="","",IF(D781-G781&gt;=System_Config!$B$9,"✅ COMPLIANT","⚠️ BREACH"))</f>
        <v/>
      </c>
      <c r="M781" s="42">
        <f t="shared" si="12"/>
        <v>1900</v>
      </c>
    </row>
    <row r="782" spans="1:13" ht="18" customHeight="1" x14ac:dyDescent="0.25">
      <c r="A782" s="44"/>
      <c r="B782" s="44"/>
      <c r="C782" s="44"/>
      <c r="D782" s="45"/>
      <c r="E782" s="44"/>
      <c r="F782" s="44"/>
      <c r="G782" s="45"/>
      <c r="H782" s="45"/>
      <c r="I782" s="44"/>
      <c r="J782" s="44"/>
      <c r="K782" s="44"/>
      <c r="L782" s="44" t="str">
        <f>IF(G782="","",IF(D782-G782&gt;=System_Config!$B$9,"✅ COMPLIANT","⚠️ BREACH"))</f>
        <v/>
      </c>
      <c r="M782" s="44">
        <f t="shared" si="12"/>
        <v>1900</v>
      </c>
    </row>
    <row r="783" spans="1:13" ht="18" customHeight="1" x14ac:dyDescent="0.25">
      <c r="A783" s="42"/>
      <c r="B783" s="42"/>
      <c r="C783" s="42"/>
      <c r="D783" s="43"/>
      <c r="E783" s="42"/>
      <c r="F783" s="42"/>
      <c r="G783" s="43"/>
      <c r="H783" s="43"/>
      <c r="I783" s="42"/>
      <c r="J783" s="42"/>
      <c r="K783" s="42"/>
      <c r="L783" s="42" t="str">
        <f>IF(G783="","",IF(D783-G783&gt;=System_Config!$B$9,"✅ COMPLIANT","⚠️ BREACH"))</f>
        <v/>
      </c>
      <c r="M783" s="42">
        <f t="shared" si="12"/>
        <v>1900</v>
      </c>
    </row>
    <row r="784" spans="1:13" ht="18" customHeight="1" x14ac:dyDescent="0.25">
      <c r="A784" s="44"/>
      <c r="B784" s="44"/>
      <c r="C784" s="44"/>
      <c r="D784" s="45"/>
      <c r="E784" s="44"/>
      <c r="F784" s="44"/>
      <c r="G784" s="45"/>
      <c r="H784" s="45"/>
      <c r="I784" s="44"/>
      <c r="J784" s="44"/>
      <c r="K784" s="44"/>
      <c r="L784" s="44" t="str">
        <f>IF(G784="","",IF(D784-G784&gt;=System_Config!$B$9,"✅ COMPLIANT","⚠️ BREACH"))</f>
        <v/>
      </c>
      <c r="M784" s="44">
        <f t="shared" si="12"/>
        <v>1900</v>
      </c>
    </row>
    <row r="785" spans="1:13" ht="18" customHeight="1" x14ac:dyDescent="0.25">
      <c r="A785" s="42"/>
      <c r="B785" s="42"/>
      <c r="C785" s="42"/>
      <c r="D785" s="43"/>
      <c r="E785" s="42"/>
      <c r="F785" s="42"/>
      <c r="G785" s="43"/>
      <c r="H785" s="43"/>
      <c r="I785" s="42"/>
      <c r="J785" s="42"/>
      <c r="K785" s="42"/>
      <c r="L785" s="42" t="str">
        <f>IF(G785="","",IF(D785-G785&gt;=System_Config!$B$9,"✅ COMPLIANT","⚠️ BREACH"))</f>
        <v/>
      </c>
      <c r="M785" s="42">
        <f t="shared" si="12"/>
        <v>1900</v>
      </c>
    </row>
    <row r="786" spans="1:13" ht="18" customHeight="1" x14ac:dyDescent="0.25">
      <c r="A786" s="44"/>
      <c r="B786" s="44"/>
      <c r="C786" s="44"/>
      <c r="D786" s="45"/>
      <c r="E786" s="44"/>
      <c r="F786" s="44"/>
      <c r="G786" s="45"/>
      <c r="H786" s="45"/>
      <c r="I786" s="44"/>
      <c r="J786" s="44"/>
      <c r="K786" s="44"/>
      <c r="L786" s="44" t="str">
        <f>IF(G786="","",IF(D786-G786&gt;=System_Config!$B$9,"✅ COMPLIANT","⚠️ BREACH"))</f>
        <v/>
      </c>
      <c r="M786" s="44">
        <f t="shared" si="12"/>
        <v>1900</v>
      </c>
    </row>
    <row r="787" spans="1:13" ht="18" customHeight="1" x14ac:dyDescent="0.25">
      <c r="A787" s="42"/>
      <c r="B787" s="42"/>
      <c r="C787" s="42"/>
      <c r="D787" s="43"/>
      <c r="E787" s="42"/>
      <c r="F787" s="42"/>
      <c r="G787" s="43"/>
      <c r="H787" s="43"/>
      <c r="I787" s="42"/>
      <c r="J787" s="42"/>
      <c r="K787" s="42"/>
      <c r="L787" s="42" t="str">
        <f>IF(G787="","",IF(D787-G787&gt;=System_Config!$B$9,"✅ COMPLIANT","⚠️ BREACH"))</f>
        <v/>
      </c>
      <c r="M787" s="42">
        <f t="shared" si="12"/>
        <v>1900</v>
      </c>
    </row>
    <row r="788" spans="1:13" ht="18" customHeight="1" x14ac:dyDescent="0.25">
      <c r="A788" s="44"/>
      <c r="B788" s="44"/>
      <c r="C788" s="44"/>
      <c r="D788" s="45"/>
      <c r="E788" s="44"/>
      <c r="F788" s="44"/>
      <c r="G788" s="45"/>
      <c r="H788" s="45"/>
      <c r="I788" s="44"/>
      <c r="J788" s="44"/>
      <c r="K788" s="44"/>
      <c r="L788" s="44" t="str">
        <f>IF(G788="","",IF(D788-G788&gt;=System_Config!$B$9,"✅ COMPLIANT","⚠️ BREACH"))</f>
        <v/>
      </c>
      <c r="M788" s="44">
        <f t="shared" si="12"/>
        <v>1900</v>
      </c>
    </row>
    <row r="789" spans="1:13" ht="18" customHeight="1" x14ac:dyDescent="0.25">
      <c r="A789" s="42"/>
      <c r="B789" s="42"/>
      <c r="C789" s="42"/>
      <c r="D789" s="43"/>
      <c r="E789" s="42"/>
      <c r="F789" s="42"/>
      <c r="G789" s="43"/>
      <c r="H789" s="43"/>
      <c r="I789" s="42"/>
      <c r="J789" s="42"/>
      <c r="K789" s="42"/>
      <c r="L789" s="42" t="str">
        <f>IF(G789="","",IF(D789-G789&gt;=System_Config!$B$9,"✅ COMPLIANT","⚠️ BREACH"))</f>
        <v/>
      </c>
      <c r="M789" s="42">
        <f t="shared" si="12"/>
        <v>1900</v>
      </c>
    </row>
    <row r="790" spans="1:13" ht="18" customHeight="1" x14ac:dyDescent="0.25">
      <c r="A790" s="44"/>
      <c r="B790" s="44"/>
      <c r="C790" s="44"/>
      <c r="D790" s="45"/>
      <c r="E790" s="44"/>
      <c r="F790" s="44"/>
      <c r="G790" s="45"/>
      <c r="H790" s="45"/>
      <c r="I790" s="44"/>
      <c r="J790" s="44"/>
      <c r="K790" s="44"/>
      <c r="L790" s="44" t="str">
        <f>IF(G790="","",IF(D790-G790&gt;=System_Config!$B$9,"✅ COMPLIANT","⚠️ BREACH"))</f>
        <v/>
      </c>
      <c r="M790" s="44">
        <f t="shared" si="12"/>
        <v>1900</v>
      </c>
    </row>
    <row r="791" spans="1:13" ht="18" customHeight="1" x14ac:dyDescent="0.25">
      <c r="A791" s="42"/>
      <c r="B791" s="42"/>
      <c r="C791" s="42"/>
      <c r="D791" s="43"/>
      <c r="E791" s="42"/>
      <c r="F791" s="42"/>
      <c r="G791" s="43"/>
      <c r="H791" s="43"/>
      <c r="I791" s="42"/>
      <c r="J791" s="42"/>
      <c r="K791" s="42"/>
      <c r="L791" s="42" t="str">
        <f>IF(G791="","",IF(D791-G791&gt;=System_Config!$B$9,"✅ COMPLIANT","⚠️ BREACH"))</f>
        <v/>
      </c>
      <c r="M791" s="42">
        <f t="shared" si="12"/>
        <v>1900</v>
      </c>
    </row>
    <row r="792" spans="1:13" ht="18" customHeight="1" x14ac:dyDescent="0.25">
      <c r="A792" s="44"/>
      <c r="B792" s="44"/>
      <c r="C792" s="44"/>
      <c r="D792" s="45"/>
      <c r="E792" s="44"/>
      <c r="F792" s="44"/>
      <c r="G792" s="45"/>
      <c r="H792" s="45"/>
      <c r="I792" s="44"/>
      <c r="J792" s="44"/>
      <c r="K792" s="44"/>
      <c r="L792" s="44" t="str">
        <f>IF(G792="","",IF(D792-G792&gt;=System_Config!$B$9,"✅ COMPLIANT","⚠️ BREACH"))</f>
        <v/>
      </c>
      <c r="M792" s="44">
        <f t="shared" si="12"/>
        <v>1900</v>
      </c>
    </row>
    <row r="793" spans="1:13" ht="18" customHeight="1" x14ac:dyDescent="0.25">
      <c r="A793" s="42"/>
      <c r="B793" s="42"/>
      <c r="C793" s="42"/>
      <c r="D793" s="43"/>
      <c r="E793" s="42"/>
      <c r="F793" s="42"/>
      <c r="G793" s="43"/>
      <c r="H793" s="43"/>
      <c r="I793" s="42"/>
      <c r="J793" s="42"/>
      <c r="K793" s="42"/>
      <c r="L793" s="42" t="str">
        <f>IF(G793="","",IF(D793-G793&gt;=System_Config!$B$9,"✅ COMPLIANT","⚠️ BREACH"))</f>
        <v/>
      </c>
      <c r="M793" s="42">
        <f t="shared" si="12"/>
        <v>1900</v>
      </c>
    </row>
    <row r="794" spans="1:13" ht="18" customHeight="1" x14ac:dyDescent="0.25">
      <c r="A794" s="44"/>
      <c r="B794" s="44"/>
      <c r="C794" s="44"/>
      <c r="D794" s="45"/>
      <c r="E794" s="44"/>
      <c r="F794" s="44"/>
      <c r="G794" s="45"/>
      <c r="H794" s="45"/>
      <c r="I794" s="44"/>
      <c r="J794" s="44"/>
      <c r="K794" s="44"/>
      <c r="L794" s="44" t="str">
        <f>IF(G794="","",IF(D794-G794&gt;=System_Config!$B$9,"✅ COMPLIANT","⚠️ BREACH"))</f>
        <v/>
      </c>
      <c r="M794" s="44">
        <f t="shared" si="12"/>
        <v>1900</v>
      </c>
    </row>
    <row r="795" spans="1:13" ht="18" customHeight="1" x14ac:dyDescent="0.25">
      <c r="A795" s="42"/>
      <c r="B795" s="42"/>
      <c r="C795" s="42"/>
      <c r="D795" s="43"/>
      <c r="E795" s="42"/>
      <c r="F795" s="42"/>
      <c r="G795" s="43"/>
      <c r="H795" s="43"/>
      <c r="I795" s="42"/>
      <c r="J795" s="42"/>
      <c r="K795" s="42"/>
      <c r="L795" s="42" t="str">
        <f>IF(G795="","",IF(D795-G795&gt;=System_Config!$B$9,"✅ COMPLIANT","⚠️ BREACH"))</f>
        <v/>
      </c>
      <c r="M795" s="42">
        <f t="shared" si="12"/>
        <v>1900</v>
      </c>
    </row>
    <row r="796" spans="1:13" ht="18" customHeight="1" x14ac:dyDescent="0.25">
      <c r="A796" s="44"/>
      <c r="B796" s="44"/>
      <c r="C796" s="44"/>
      <c r="D796" s="45"/>
      <c r="E796" s="44"/>
      <c r="F796" s="44"/>
      <c r="G796" s="45"/>
      <c r="H796" s="45"/>
      <c r="I796" s="44"/>
      <c r="J796" s="44"/>
      <c r="K796" s="44"/>
      <c r="L796" s="44" t="str">
        <f>IF(G796="","",IF(D796-G796&gt;=System_Config!$B$9,"✅ COMPLIANT","⚠️ BREACH"))</f>
        <v/>
      </c>
      <c r="M796" s="44">
        <f t="shared" si="12"/>
        <v>1900</v>
      </c>
    </row>
    <row r="797" spans="1:13" ht="18" customHeight="1" x14ac:dyDescent="0.25">
      <c r="A797" s="42"/>
      <c r="B797" s="42"/>
      <c r="C797" s="42"/>
      <c r="D797" s="43"/>
      <c r="E797" s="42"/>
      <c r="F797" s="42"/>
      <c r="G797" s="43"/>
      <c r="H797" s="43"/>
      <c r="I797" s="42"/>
      <c r="J797" s="42"/>
      <c r="K797" s="42"/>
      <c r="L797" s="42" t="str">
        <f>IF(G797="","",IF(D797-G797&gt;=System_Config!$B$9,"✅ COMPLIANT","⚠️ BREACH"))</f>
        <v/>
      </c>
      <c r="M797" s="42">
        <f t="shared" si="12"/>
        <v>1900</v>
      </c>
    </row>
    <row r="798" spans="1:13" ht="18" customHeight="1" x14ac:dyDescent="0.25">
      <c r="A798" s="44"/>
      <c r="B798" s="44"/>
      <c r="C798" s="44"/>
      <c r="D798" s="45"/>
      <c r="E798" s="44"/>
      <c r="F798" s="44"/>
      <c r="G798" s="45"/>
      <c r="H798" s="45"/>
      <c r="I798" s="44"/>
      <c r="J798" s="44"/>
      <c r="K798" s="44"/>
      <c r="L798" s="44" t="str">
        <f>IF(G798="","",IF(D798-G798&gt;=System_Config!$B$9,"✅ COMPLIANT","⚠️ BREACH"))</f>
        <v/>
      </c>
      <c r="M798" s="44">
        <f t="shared" si="12"/>
        <v>1900</v>
      </c>
    </row>
    <row r="799" spans="1:13" ht="18" customHeight="1" x14ac:dyDescent="0.25">
      <c r="A799" s="42"/>
      <c r="B799" s="42"/>
      <c r="C799" s="42"/>
      <c r="D799" s="43"/>
      <c r="E799" s="42"/>
      <c r="F799" s="42"/>
      <c r="G799" s="43"/>
      <c r="H799" s="43"/>
      <c r="I799" s="42"/>
      <c r="J799" s="42"/>
      <c r="K799" s="42"/>
      <c r="L799" s="42" t="str">
        <f>IF(G799="","",IF(D799-G799&gt;=System_Config!$B$9,"✅ COMPLIANT","⚠️ BREACH"))</f>
        <v/>
      </c>
      <c r="M799" s="42">
        <f t="shared" si="12"/>
        <v>1900</v>
      </c>
    </row>
    <row r="800" spans="1:13" ht="18" customHeight="1" x14ac:dyDescent="0.25">
      <c r="A800" s="44"/>
      <c r="B800" s="44"/>
      <c r="C800" s="44"/>
      <c r="D800" s="45"/>
      <c r="E800" s="44"/>
      <c r="F800" s="44"/>
      <c r="G800" s="45"/>
      <c r="H800" s="45"/>
      <c r="I800" s="44"/>
      <c r="J800" s="44"/>
      <c r="K800" s="44"/>
      <c r="L800" s="44" t="str">
        <f>IF(G800="","",IF(D800-G800&gt;=System_Config!$B$9,"✅ COMPLIANT","⚠️ BREACH"))</f>
        <v/>
      </c>
      <c r="M800" s="44">
        <f t="shared" si="12"/>
        <v>1900</v>
      </c>
    </row>
    <row r="801" spans="1:13" ht="18" customHeight="1" x14ac:dyDescent="0.25">
      <c r="A801" s="42"/>
      <c r="B801" s="42"/>
      <c r="C801" s="42"/>
      <c r="D801" s="43"/>
      <c r="E801" s="42"/>
      <c r="F801" s="42"/>
      <c r="G801" s="43"/>
      <c r="H801" s="43"/>
      <c r="I801" s="42"/>
      <c r="J801" s="42"/>
      <c r="K801" s="42"/>
      <c r="L801" s="42" t="str">
        <f>IF(G801="","",IF(D801-G801&gt;=System_Config!$B$9,"✅ COMPLIANT","⚠️ BREACH"))</f>
        <v/>
      </c>
      <c r="M801" s="42">
        <f t="shared" si="12"/>
        <v>1900</v>
      </c>
    </row>
    <row r="802" spans="1:13" ht="18" customHeight="1" x14ac:dyDescent="0.25">
      <c r="A802" s="44"/>
      <c r="B802" s="44"/>
      <c r="C802" s="44"/>
      <c r="D802" s="45"/>
      <c r="E802" s="44"/>
      <c r="F802" s="44"/>
      <c r="G802" s="45"/>
      <c r="H802" s="45"/>
      <c r="I802" s="44"/>
      <c r="J802" s="44"/>
      <c r="K802" s="44"/>
      <c r="L802" s="44" t="str">
        <f>IF(G802="","",IF(D802-G802&gt;=System_Config!$B$9,"✅ COMPLIANT","⚠️ BREACH"))</f>
        <v/>
      </c>
      <c r="M802" s="44">
        <f t="shared" si="12"/>
        <v>1900</v>
      </c>
    </row>
    <row r="803" spans="1:13" ht="18" customHeight="1" x14ac:dyDescent="0.25">
      <c r="A803" s="42"/>
      <c r="B803" s="42"/>
      <c r="C803" s="42"/>
      <c r="D803" s="43"/>
      <c r="E803" s="42"/>
      <c r="F803" s="42"/>
      <c r="G803" s="43"/>
      <c r="H803" s="43"/>
      <c r="I803" s="42"/>
      <c r="J803" s="42"/>
      <c r="K803" s="42"/>
      <c r="L803" s="42" t="str">
        <f>IF(G803="","",IF(D803-G803&gt;=System_Config!$B$9,"✅ COMPLIANT","⚠️ BREACH"))</f>
        <v/>
      </c>
      <c r="M803" s="42">
        <f t="shared" si="12"/>
        <v>1900</v>
      </c>
    </row>
    <row r="804" spans="1:13" ht="18" customHeight="1" x14ac:dyDescent="0.25">
      <c r="A804" s="44"/>
      <c r="B804" s="44"/>
      <c r="C804" s="44"/>
      <c r="D804" s="45"/>
      <c r="E804" s="44"/>
      <c r="F804" s="44"/>
      <c r="G804" s="45"/>
      <c r="H804" s="45"/>
      <c r="I804" s="44"/>
      <c r="J804" s="44"/>
      <c r="K804" s="44"/>
      <c r="L804" s="44" t="str">
        <f>IF(G804="","",IF(D804-G804&gt;=System_Config!$B$9,"✅ COMPLIANT","⚠️ BREACH"))</f>
        <v/>
      </c>
      <c r="M804" s="44">
        <f t="shared" si="12"/>
        <v>1900</v>
      </c>
    </row>
    <row r="805" spans="1:13" ht="18" customHeight="1" x14ac:dyDescent="0.25">
      <c r="A805" s="42"/>
      <c r="B805" s="42"/>
      <c r="C805" s="42"/>
      <c r="D805" s="43"/>
      <c r="E805" s="42"/>
      <c r="F805" s="42"/>
      <c r="G805" s="43"/>
      <c r="H805" s="43"/>
      <c r="I805" s="42"/>
      <c r="J805" s="42"/>
      <c r="K805" s="42"/>
      <c r="L805" s="42" t="str">
        <f>IF(G805="","",IF(D805-G805&gt;=System_Config!$B$9,"✅ COMPLIANT","⚠️ BREACH"))</f>
        <v/>
      </c>
      <c r="M805" s="42">
        <f t="shared" si="12"/>
        <v>1900</v>
      </c>
    </row>
    <row r="806" spans="1:13" ht="18" customHeight="1" x14ac:dyDescent="0.25">
      <c r="A806" s="44"/>
      <c r="B806" s="44"/>
      <c r="C806" s="44"/>
      <c r="D806" s="45"/>
      <c r="E806" s="44"/>
      <c r="F806" s="44"/>
      <c r="G806" s="45"/>
      <c r="H806" s="45"/>
      <c r="I806" s="44"/>
      <c r="J806" s="44"/>
      <c r="K806" s="44"/>
      <c r="L806" s="44" t="str">
        <f>IF(G806="","",IF(D806-G806&gt;=System_Config!$B$9,"✅ COMPLIANT","⚠️ BREACH"))</f>
        <v/>
      </c>
      <c r="M806" s="44">
        <f t="shared" si="12"/>
        <v>1900</v>
      </c>
    </row>
    <row r="807" spans="1:13" ht="18" customHeight="1" x14ac:dyDescent="0.25">
      <c r="A807" s="42"/>
      <c r="B807" s="42"/>
      <c r="C807" s="42"/>
      <c r="D807" s="43"/>
      <c r="E807" s="42"/>
      <c r="F807" s="42"/>
      <c r="G807" s="43"/>
      <c r="H807" s="43"/>
      <c r="I807" s="42"/>
      <c r="J807" s="42"/>
      <c r="K807" s="42"/>
      <c r="L807" s="42" t="str">
        <f>IF(G807="","",IF(D807-G807&gt;=System_Config!$B$9,"✅ COMPLIANT","⚠️ BREACH"))</f>
        <v/>
      </c>
      <c r="M807" s="42">
        <f t="shared" si="12"/>
        <v>1900</v>
      </c>
    </row>
    <row r="808" spans="1:13" ht="18" customHeight="1" x14ac:dyDescent="0.25">
      <c r="A808" s="44"/>
      <c r="B808" s="44"/>
      <c r="C808" s="44"/>
      <c r="D808" s="45"/>
      <c r="E808" s="44"/>
      <c r="F808" s="44"/>
      <c r="G808" s="45"/>
      <c r="H808" s="45"/>
      <c r="I808" s="44"/>
      <c r="J808" s="44"/>
      <c r="K808" s="44"/>
      <c r="L808" s="44" t="str">
        <f>IF(G808="","",IF(D808-G808&gt;=System_Config!$B$9,"✅ COMPLIANT","⚠️ BREACH"))</f>
        <v/>
      </c>
      <c r="M808" s="44">
        <f t="shared" si="12"/>
        <v>1900</v>
      </c>
    </row>
    <row r="809" spans="1:13" ht="18" customHeight="1" x14ac:dyDescent="0.25">
      <c r="A809" s="42"/>
      <c r="B809" s="42"/>
      <c r="C809" s="42"/>
      <c r="D809" s="43"/>
      <c r="E809" s="42"/>
      <c r="F809" s="42"/>
      <c r="G809" s="43"/>
      <c r="H809" s="43"/>
      <c r="I809" s="42"/>
      <c r="J809" s="42"/>
      <c r="K809" s="42"/>
      <c r="L809" s="42" t="str">
        <f>IF(G809="","",IF(D809-G809&gt;=System_Config!$B$9,"✅ COMPLIANT","⚠️ BREACH"))</f>
        <v/>
      </c>
      <c r="M809" s="42">
        <f t="shared" si="12"/>
        <v>1900</v>
      </c>
    </row>
    <row r="810" spans="1:13" ht="18" customHeight="1" x14ac:dyDescent="0.25">
      <c r="A810" s="44"/>
      <c r="B810" s="44"/>
      <c r="C810" s="44"/>
      <c r="D810" s="45"/>
      <c r="E810" s="44"/>
      <c r="F810" s="44"/>
      <c r="G810" s="45"/>
      <c r="H810" s="45"/>
      <c r="I810" s="44"/>
      <c r="J810" s="44"/>
      <c r="K810" s="44"/>
      <c r="L810" s="44" t="str">
        <f>IF(G810="","",IF(D810-G810&gt;=System_Config!$B$9,"✅ COMPLIANT","⚠️ BREACH"))</f>
        <v/>
      </c>
      <c r="M810" s="44">
        <f t="shared" si="12"/>
        <v>1900</v>
      </c>
    </row>
    <row r="811" spans="1:13" ht="18" customHeight="1" x14ac:dyDescent="0.25">
      <c r="A811" s="42"/>
      <c r="B811" s="42"/>
      <c r="C811" s="42"/>
      <c r="D811" s="43"/>
      <c r="E811" s="42"/>
      <c r="F811" s="42"/>
      <c r="G811" s="43"/>
      <c r="H811" s="43"/>
      <c r="I811" s="42"/>
      <c r="J811" s="42"/>
      <c r="K811" s="42"/>
      <c r="L811" s="42" t="str">
        <f>IF(G811="","",IF(D811-G811&gt;=System_Config!$B$9,"✅ COMPLIANT","⚠️ BREACH"))</f>
        <v/>
      </c>
      <c r="M811" s="42">
        <f t="shared" si="12"/>
        <v>1900</v>
      </c>
    </row>
    <row r="812" spans="1:13" ht="18" customHeight="1" x14ac:dyDescent="0.25">
      <c r="A812" s="44"/>
      <c r="B812" s="44"/>
      <c r="C812" s="44"/>
      <c r="D812" s="45"/>
      <c r="E812" s="44"/>
      <c r="F812" s="44"/>
      <c r="G812" s="45"/>
      <c r="H812" s="45"/>
      <c r="I812" s="44"/>
      <c r="J812" s="44"/>
      <c r="K812" s="44"/>
      <c r="L812" s="44" t="str">
        <f>IF(G812="","",IF(D812-G812&gt;=System_Config!$B$9,"✅ COMPLIANT","⚠️ BREACH"))</f>
        <v/>
      </c>
      <c r="M812" s="44">
        <f t="shared" si="12"/>
        <v>1900</v>
      </c>
    </row>
    <row r="813" spans="1:13" ht="18" customHeight="1" x14ac:dyDescent="0.25">
      <c r="A813" s="42"/>
      <c r="B813" s="42"/>
      <c r="C813" s="42"/>
      <c r="D813" s="43"/>
      <c r="E813" s="42"/>
      <c r="F813" s="42"/>
      <c r="G813" s="43"/>
      <c r="H813" s="43"/>
      <c r="I813" s="42"/>
      <c r="J813" s="42"/>
      <c r="K813" s="42"/>
      <c r="L813" s="42" t="str">
        <f>IF(G813="","",IF(D813-G813&gt;=System_Config!$B$9,"✅ COMPLIANT","⚠️ BREACH"))</f>
        <v/>
      </c>
      <c r="M813" s="42">
        <f t="shared" si="12"/>
        <v>1900</v>
      </c>
    </row>
    <row r="814" spans="1:13" ht="18" customHeight="1" x14ac:dyDescent="0.25">
      <c r="A814" s="44"/>
      <c r="B814" s="44"/>
      <c r="C814" s="44"/>
      <c r="D814" s="45"/>
      <c r="E814" s="44"/>
      <c r="F814" s="44"/>
      <c r="G814" s="45"/>
      <c r="H814" s="45"/>
      <c r="I814" s="44"/>
      <c r="J814" s="44"/>
      <c r="K814" s="44"/>
      <c r="L814" s="44" t="str">
        <f>IF(G814="","",IF(D814-G814&gt;=System_Config!$B$9,"✅ COMPLIANT","⚠️ BREACH"))</f>
        <v/>
      </c>
      <c r="M814" s="44">
        <f t="shared" si="12"/>
        <v>1900</v>
      </c>
    </row>
    <row r="815" spans="1:13" ht="18" customHeight="1" x14ac:dyDescent="0.25">
      <c r="A815" s="42"/>
      <c r="B815" s="42"/>
      <c r="C815" s="42"/>
      <c r="D815" s="43"/>
      <c r="E815" s="42"/>
      <c r="F815" s="42"/>
      <c r="G815" s="43"/>
      <c r="H815" s="43"/>
      <c r="I815" s="42"/>
      <c r="J815" s="42"/>
      <c r="K815" s="42"/>
      <c r="L815" s="42" t="str">
        <f>IF(G815="","",IF(D815-G815&gt;=System_Config!$B$9,"✅ COMPLIANT","⚠️ BREACH"))</f>
        <v/>
      </c>
      <c r="M815" s="42">
        <f t="shared" si="12"/>
        <v>1900</v>
      </c>
    </row>
    <row r="816" spans="1:13" ht="18" customHeight="1" x14ac:dyDescent="0.25">
      <c r="A816" s="44"/>
      <c r="B816" s="44"/>
      <c r="C816" s="44"/>
      <c r="D816" s="45"/>
      <c r="E816" s="44"/>
      <c r="F816" s="44"/>
      <c r="G816" s="45"/>
      <c r="H816" s="45"/>
      <c r="I816" s="44"/>
      <c r="J816" s="44"/>
      <c r="K816" s="44"/>
      <c r="L816" s="44" t="str">
        <f>IF(G816="","",IF(D816-G816&gt;=System_Config!$B$9,"✅ COMPLIANT","⚠️ BREACH"))</f>
        <v/>
      </c>
      <c r="M816" s="44">
        <f t="shared" si="12"/>
        <v>1900</v>
      </c>
    </row>
    <row r="817" spans="1:13" ht="18" customHeight="1" x14ac:dyDescent="0.25">
      <c r="A817" s="42"/>
      <c r="B817" s="42"/>
      <c r="C817" s="42"/>
      <c r="D817" s="43"/>
      <c r="E817" s="42"/>
      <c r="F817" s="42"/>
      <c r="G817" s="43"/>
      <c r="H817" s="43"/>
      <c r="I817" s="42"/>
      <c r="J817" s="42"/>
      <c r="K817" s="42"/>
      <c r="L817" s="42" t="str">
        <f>IF(G817="","",IF(D817-G817&gt;=System_Config!$B$9,"✅ COMPLIANT","⚠️ BREACH"))</f>
        <v/>
      </c>
      <c r="M817" s="42">
        <f t="shared" si="12"/>
        <v>1900</v>
      </c>
    </row>
    <row r="818" spans="1:13" ht="18" customHeight="1" x14ac:dyDescent="0.25">
      <c r="A818" s="44"/>
      <c r="B818" s="44"/>
      <c r="C818" s="44"/>
      <c r="D818" s="45"/>
      <c r="E818" s="44"/>
      <c r="F818" s="44"/>
      <c r="G818" s="45"/>
      <c r="H818" s="45"/>
      <c r="I818" s="44"/>
      <c r="J818" s="44"/>
      <c r="K818" s="44"/>
      <c r="L818" s="44" t="str">
        <f>IF(G818="","",IF(D818-G818&gt;=System_Config!$B$9,"✅ COMPLIANT","⚠️ BREACH"))</f>
        <v/>
      </c>
      <c r="M818" s="44">
        <f t="shared" si="12"/>
        <v>1900</v>
      </c>
    </row>
    <row r="819" spans="1:13" ht="18" customHeight="1" x14ac:dyDescent="0.25">
      <c r="A819" s="42"/>
      <c r="B819" s="42"/>
      <c r="C819" s="42"/>
      <c r="D819" s="43"/>
      <c r="E819" s="42"/>
      <c r="F819" s="42"/>
      <c r="G819" s="43"/>
      <c r="H819" s="43"/>
      <c r="I819" s="42"/>
      <c r="J819" s="42"/>
      <c r="K819" s="42"/>
      <c r="L819" s="42" t="str">
        <f>IF(G819="","",IF(D819-G819&gt;=System_Config!$B$9,"✅ COMPLIANT","⚠️ BREACH"))</f>
        <v/>
      </c>
      <c r="M819" s="42">
        <f t="shared" si="12"/>
        <v>1900</v>
      </c>
    </row>
    <row r="820" spans="1:13" ht="18" customHeight="1" x14ac:dyDescent="0.25">
      <c r="A820" s="44"/>
      <c r="B820" s="44"/>
      <c r="C820" s="44"/>
      <c r="D820" s="45"/>
      <c r="E820" s="44"/>
      <c r="F820" s="44"/>
      <c r="G820" s="45"/>
      <c r="H820" s="45"/>
      <c r="I820" s="44"/>
      <c r="J820" s="44"/>
      <c r="K820" s="44"/>
      <c r="L820" s="44" t="str">
        <f>IF(G820="","",IF(D820-G820&gt;=System_Config!$B$9,"✅ COMPLIANT","⚠️ BREACH"))</f>
        <v/>
      </c>
      <c r="M820" s="44">
        <f t="shared" si="12"/>
        <v>1900</v>
      </c>
    </row>
    <row r="821" spans="1:13" ht="18" customHeight="1" x14ac:dyDescent="0.25">
      <c r="A821" s="42"/>
      <c r="B821" s="42"/>
      <c r="C821" s="42"/>
      <c r="D821" s="43"/>
      <c r="E821" s="42"/>
      <c r="F821" s="42"/>
      <c r="G821" s="43"/>
      <c r="H821" s="43"/>
      <c r="I821" s="42"/>
      <c r="J821" s="42"/>
      <c r="K821" s="42"/>
      <c r="L821" s="42" t="str">
        <f>IF(G821="","",IF(D821-G821&gt;=System_Config!$B$9,"✅ COMPLIANT","⚠️ BREACH"))</f>
        <v/>
      </c>
      <c r="M821" s="42">
        <f t="shared" si="12"/>
        <v>1900</v>
      </c>
    </row>
    <row r="822" spans="1:13" ht="18" customHeight="1" x14ac:dyDescent="0.25">
      <c r="A822" s="44"/>
      <c r="B822" s="44"/>
      <c r="C822" s="44"/>
      <c r="D822" s="45"/>
      <c r="E822" s="44"/>
      <c r="F822" s="44"/>
      <c r="G822" s="45"/>
      <c r="H822" s="45"/>
      <c r="I822" s="44"/>
      <c r="J822" s="44"/>
      <c r="K822" s="44"/>
      <c r="L822" s="44" t="str">
        <f>IF(G822="","",IF(D822-G822&gt;=System_Config!$B$9,"✅ COMPLIANT","⚠️ BREACH"))</f>
        <v/>
      </c>
      <c r="M822" s="44">
        <f t="shared" si="12"/>
        <v>1900</v>
      </c>
    </row>
    <row r="823" spans="1:13" ht="18" customHeight="1" x14ac:dyDescent="0.25">
      <c r="A823" s="42"/>
      <c r="B823" s="42"/>
      <c r="C823" s="42"/>
      <c r="D823" s="43"/>
      <c r="E823" s="42"/>
      <c r="F823" s="42"/>
      <c r="G823" s="43"/>
      <c r="H823" s="43"/>
      <c r="I823" s="42"/>
      <c r="J823" s="42"/>
      <c r="K823" s="42"/>
      <c r="L823" s="42" t="str">
        <f>IF(G823="","",IF(D823-G823&gt;=System_Config!$B$9,"✅ COMPLIANT","⚠️ BREACH"))</f>
        <v/>
      </c>
      <c r="M823" s="42">
        <f t="shared" si="12"/>
        <v>1900</v>
      </c>
    </row>
    <row r="824" spans="1:13" ht="18" customHeight="1" x14ac:dyDescent="0.25">
      <c r="A824" s="44"/>
      <c r="B824" s="44"/>
      <c r="C824" s="44"/>
      <c r="D824" s="45"/>
      <c r="E824" s="44"/>
      <c r="F824" s="44"/>
      <c r="G824" s="45"/>
      <c r="H824" s="45"/>
      <c r="I824" s="44"/>
      <c r="J824" s="44"/>
      <c r="K824" s="44"/>
      <c r="L824" s="44" t="str">
        <f>IF(G824="","",IF(D824-G824&gt;=System_Config!$B$9,"✅ COMPLIANT","⚠️ BREACH"))</f>
        <v/>
      </c>
      <c r="M824" s="44">
        <f t="shared" si="12"/>
        <v>1900</v>
      </c>
    </row>
    <row r="825" spans="1:13" ht="18" customHeight="1" x14ac:dyDescent="0.25">
      <c r="A825" s="42"/>
      <c r="B825" s="42"/>
      <c r="C825" s="42"/>
      <c r="D825" s="43"/>
      <c r="E825" s="42"/>
      <c r="F825" s="42"/>
      <c r="G825" s="43"/>
      <c r="H825" s="43"/>
      <c r="I825" s="42"/>
      <c r="J825" s="42"/>
      <c r="K825" s="42"/>
      <c r="L825" s="42" t="str">
        <f>IF(G825="","",IF(D825-G825&gt;=System_Config!$B$9,"✅ COMPLIANT","⚠️ BREACH"))</f>
        <v/>
      </c>
      <c r="M825" s="42">
        <f t="shared" si="12"/>
        <v>1900</v>
      </c>
    </row>
    <row r="826" spans="1:13" ht="18" customHeight="1" x14ac:dyDescent="0.25">
      <c r="A826" s="44"/>
      <c r="B826" s="44"/>
      <c r="C826" s="44"/>
      <c r="D826" s="45"/>
      <c r="E826" s="44"/>
      <c r="F826" s="44"/>
      <c r="G826" s="45"/>
      <c r="H826" s="45"/>
      <c r="I826" s="44"/>
      <c r="J826" s="44"/>
      <c r="K826" s="44"/>
      <c r="L826" s="44" t="str">
        <f>IF(G826="","",IF(D826-G826&gt;=System_Config!$B$9,"✅ COMPLIANT","⚠️ BREACH"))</f>
        <v/>
      </c>
      <c r="M826" s="44">
        <f t="shared" si="12"/>
        <v>1900</v>
      </c>
    </row>
    <row r="827" spans="1:13" ht="18" customHeight="1" x14ac:dyDescent="0.25">
      <c r="A827" s="42"/>
      <c r="B827" s="42"/>
      <c r="C827" s="42"/>
      <c r="D827" s="43"/>
      <c r="E827" s="42"/>
      <c r="F827" s="42"/>
      <c r="G827" s="43"/>
      <c r="H827" s="43"/>
      <c r="I827" s="42"/>
      <c r="J827" s="42"/>
      <c r="K827" s="42"/>
      <c r="L827" s="42" t="str">
        <f>IF(G827="","",IF(D827-G827&gt;=System_Config!$B$9,"✅ COMPLIANT","⚠️ BREACH"))</f>
        <v/>
      </c>
      <c r="M827" s="42">
        <f t="shared" si="12"/>
        <v>1900</v>
      </c>
    </row>
    <row r="828" spans="1:13" ht="18" customHeight="1" x14ac:dyDescent="0.25">
      <c r="A828" s="44"/>
      <c r="B828" s="44"/>
      <c r="C828" s="44"/>
      <c r="D828" s="45"/>
      <c r="E828" s="44"/>
      <c r="F828" s="44"/>
      <c r="G828" s="45"/>
      <c r="H828" s="45"/>
      <c r="I828" s="44"/>
      <c r="J828" s="44"/>
      <c r="K828" s="44"/>
      <c r="L828" s="44" t="str">
        <f>IF(G828="","",IF(D828-G828&gt;=System_Config!$B$9,"✅ COMPLIANT","⚠️ BREACH"))</f>
        <v/>
      </c>
      <c r="M828" s="44">
        <f t="shared" si="12"/>
        <v>1900</v>
      </c>
    </row>
    <row r="829" spans="1:13" ht="18" customHeight="1" x14ac:dyDescent="0.25">
      <c r="A829" s="42"/>
      <c r="B829" s="42"/>
      <c r="C829" s="42"/>
      <c r="D829" s="43"/>
      <c r="E829" s="42"/>
      <c r="F829" s="42"/>
      <c r="G829" s="43"/>
      <c r="H829" s="43"/>
      <c r="I829" s="42"/>
      <c r="J829" s="42"/>
      <c r="K829" s="42"/>
      <c r="L829" s="42" t="str">
        <f>IF(G829="","",IF(D829-G829&gt;=System_Config!$B$9,"✅ COMPLIANT","⚠️ BREACH"))</f>
        <v/>
      </c>
      <c r="M829" s="42">
        <f t="shared" si="12"/>
        <v>1900</v>
      </c>
    </row>
    <row r="830" spans="1:13" ht="18" customHeight="1" x14ac:dyDescent="0.25">
      <c r="A830" s="44"/>
      <c r="B830" s="44"/>
      <c r="C830" s="44"/>
      <c r="D830" s="45"/>
      <c r="E830" s="44"/>
      <c r="F830" s="44"/>
      <c r="G830" s="45"/>
      <c r="H830" s="45"/>
      <c r="I830" s="44"/>
      <c r="J830" s="44"/>
      <c r="K830" s="44"/>
      <c r="L830" s="44" t="str">
        <f>IF(G830="","",IF(D830-G830&gt;=System_Config!$B$9,"✅ COMPLIANT","⚠️ BREACH"))</f>
        <v/>
      </c>
      <c r="M830" s="44">
        <f t="shared" si="12"/>
        <v>1900</v>
      </c>
    </row>
    <row r="831" spans="1:13" ht="18" customHeight="1" x14ac:dyDescent="0.25">
      <c r="A831" s="42"/>
      <c r="B831" s="42"/>
      <c r="C831" s="42"/>
      <c r="D831" s="43"/>
      <c r="E831" s="42"/>
      <c r="F831" s="42"/>
      <c r="G831" s="43"/>
      <c r="H831" s="43"/>
      <c r="I831" s="42"/>
      <c r="J831" s="42"/>
      <c r="K831" s="42"/>
      <c r="L831" s="42" t="str">
        <f>IF(G831="","",IF(D831-G831&gt;=System_Config!$B$9,"✅ COMPLIANT","⚠️ BREACH"))</f>
        <v/>
      </c>
      <c r="M831" s="42">
        <f t="shared" si="12"/>
        <v>1900</v>
      </c>
    </row>
    <row r="832" spans="1:13" ht="18" customHeight="1" x14ac:dyDescent="0.25">
      <c r="A832" s="44"/>
      <c r="B832" s="44"/>
      <c r="C832" s="44"/>
      <c r="D832" s="45"/>
      <c r="E832" s="44"/>
      <c r="F832" s="44"/>
      <c r="G832" s="45"/>
      <c r="H832" s="45"/>
      <c r="I832" s="44"/>
      <c r="J832" s="44"/>
      <c r="K832" s="44"/>
      <c r="L832" s="44" t="str">
        <f>IF(G832="","",IF(D832-G832&gt;=System_Config!$B$9,"✅ COMPLIANT","⚠️ BREACH"))</f>
        <v/>
      </c>
      <c r="M832" s="44">
        <f t="shared" si="12"/>
        <v>1900</v>
      </c>
    </row>
    <row r="833" spans="1:13" ht="18" customHeight="1" x14ac:dyDescent="0.25">
      <c r="A833" s="42"/>
      <c r="B833" s="42"/>
      <c r="C833" s="42"/>
      <c r="D833" s="43"/>
      <c r="E833" s="42"/>
      <c r="F833" s="42"/>
      <c r="G833" s="43"/>
      <c r="H833" s="43"/>
      <c r="I833" s="42"/>
      <c r="J833" s="42"/>
      <c r="K833" s="42"/>
      <c r="L833" s="42" t="str">
        <f>IF(G833="","",IF(D833-G833&gt;=System_Config!$B$9,"✅ COMPLIANT","⚠️ BREACH"))</f>
        <v/>
      </c>
      <c r="M833" s="42">
        <f t="shared" si="12"/>
        <v>1900</v>
      </c>
    </row>
    <row r="834" spans="1:13" ht="18" customHeight="1" x14ac:dyDescent="0.25">
      <c r="A834" s="44"/>
      <c r="B834" s="44"/>
      <c r="C834" s="44"/>
      <c r="D834" s="45"/>
      <c r="E834" s="44"/>
      <c r="F834" s="44"/>
      <c r="G834" s="45"/>
      <c r="H834" s="45"/>
      <c r="I834" s="44"/>
      <c r="J834" s="44"/>
      <c r="K834" s="44"/>
      <c r="L834" s="44" t="str">
        <f>IF(G834="","",IF(D834-G834&gt;=System_Config!$B$9,"✅ COMPLIANT","⚠️ BREACH"))</f>
        <v/>
      </c>
      <c r="M834" s="44">
        <f t="shared" si="12"/>
        <v>1900</v>
      </c>
    </row>
    <row r="835" spans="1:13" ht="18" customHeight="1" x14ac:dyDescent="0.25">
      <c r="A835" s="42"/>
      <c r="B835" s="42"/>
      <c r="C835" s="42"/>
      <c r="D835" s="43"/>
      <c r="E835" s="42"/>
      <c r="F835" s="42"/>
      <c r="G835" s="43"/>
      <c r="H835" s="43"/>
      <c r="I835" s="42"/>
      <c r="J835" s="42"/>
      <c r="K835" s="42"/>
      <c r="L835" s="42" t="str">
        <f>IF(G835="","",IF(D835-G835&gt;=System_Config!$B$9,"✅ COMPLIANT","⚠️ BREACH"))</f>
        <v/>
      </c>
      <c r="M835" s="42">
        <f t="shared" si="12"/>
        <v>1900</v>
      </c>
    </row>
    <row r="836" spans="1:13" ht="18" customHeight="1" x14ac:dyDescent="0.25">
      <c r="A836" s="44"/>
      <c r="B836" s="44"/>
      <c r="C836" s="44"/>
      <c r="D836" s="45"/>
      <c r="E836" s="44"/>
      <c r="F836" s="44"/>
      <c r="G836" s="45"/>
      <c r="H836" s="45"/>
      <c r="I836" s="44"/>
      <c r="J836" s="44"/>
      <c r="K836" s="44"/>
      <c r="L836" s="44" t="str">
        <f>IF(G836="","",IF(D836-G836&gt;=System_Config!$B$9,"✅ COMPLIANT","⚠️ BREACH"))</f>
        <v/>
      </c>
      <c r="M836" s="44">
        <f t="shared" ref="M836:M899" si="13">IFERROR(YEAR(E836),"")</f>
        <v>1900</v>
      </c>
    </row>
    <row r="837" spans="1:13" ht="18" customHeight="1" x14ac:dyDescent="0.25">
      <c r="A837" s="42"/>
      <c r="B837" s="42"/>
      <c r="C837" s="42"/>
      <c r="D837" s="43"/>
      <c r="E837" s="42"/>
      <c r="F837" s="42"/>
      <c r="G837" s="43"/>
      <c r="H837" s="43"/>
      <c r="I837" s="42"/>
      <c r="J837" s="42"/>
      <c r="K837" s="42"/>
      <c r="L837" s="42" t="str">
        <f>IF(G837="","",IF(D837-G837&gt;=System_Config!$B$9,"✅ COMPLIANT","⚠️ BREACH"))</f>
        <v/>
      </c>
      <c r="M837" s="42">
        <f t="shared" si="13"/>
        <v>1900</v>
      </c>
    </row>
    <row r="838" spans="1:13" ht="18" customHeight="1" x14ac:dyDescent="0.25">
      <c r="A838" s="44"/>
      <c r="B838" s="44"/>
      <c r="C838" s="44"/>
      <c r="D838" s="45"/>
      <c r="E838" s="44"/>
      <c r="F838" s="44"/>
      <c r="G838" s="45"/>
      <c r="H838" s="45"/>
      <c r="I838" s="44"/>
      <c r="J838" s="44"/>
      <c r="K838" s="44"/>
      <c r="L838" s="44" t="str">
        <f>IF(G838="","",IF(D838-G838&gt;=System_Config!$B$9,"✅ COMPLIANT","⚠️ BREACH"))</f>
        <v/>
      </c>
      <c r="M838" s="44">
        <f t="shared" si="13"/>
        <v>1900</v>
      </c>
    </row>
    <row r="839" spans="1:13" ht="18" customHeight="1" x14ac:dyDescent="0.25">
      <c r="A839" s="42"/>
      <c r="B839" s="42"/>
      <c r="C839" s="42"/>
      <c r="D839" s="43"/>
      <c r="E839" s="42"/>
      <c r="F839" s="42"/>
      <c r="G839" s="43"/>
      <c r="H839" s="43"/>
      <c r="I839" s="42"/>
      <c r="J839" s="42"/>
      <c r="K839" s="42"/>
      <c r="L839" s="42" t="str">
        <f>IF(G839="","",IF(D839-G839&gt;=System_Config!$B$9,"✅ COMPLIANT","⚠️ BREACH"))</f>
        <v/>
      </c>
      <c r="M839" s="42">
        <f t="shared" si="13"/>
        <v>1900</v>
      </c>
    </row>
    <row r="840" spans="1:13" ht="18" customHeight="1" x14ac:dyDescent="0.25">
      <c r="A840" s="44"/>
      <c r="B840" s="44"/>
      <c r="C840" s="44"/>
      <c r="D840" s="45"/>
      <c r="E840" s="44"/>
      <c r="F840" s="44"/>
      <c r="G840" s="45"/>
      <c r="H840" s="45"/>
      <c r="I840" s="44"/>
      <c r="J840" s="44"/>
      <c r="K840" s="44"/>
      <c r="L840" s="44" t="str">
        <f>IF(G840="","",IF(D840-G840&gt;=System_Config!$B$9,"✅ COMPLIANT","⚠️ BREACH"))</f>
        <v/>
      </c>
      <c r="M840" s="44">
        <f t="shared" si="13"/>
        <v>1900</v>
      </c>
    </row>
    <row r="841" spans="1:13" ht="18" customHeight="1" x14ac:dyDescent="0.25">
      <c r="A841" s="42"/>
      <c r="B841" s="42"/>
      <c r="C841" s="42"/>
      <c r="D841" s="43"/>
      <c r="E841" s="42"/>
      <c r="F841" s="42"/>
      <c r="G841" s="43"/>
      <c r="H841" s="43"/>
      <c r="I841" s="42"/>
      <c r="J841" s="42"/>
      <c r="K841" s="42"/>
      <c r="L841" s="42" t="str">
        <f>IF(G841="","",IF(D841-G841&gt;=System_Config!$B$9,"✅ COMPLIANT","⚠️ BREACH"))</f>
        <v/>
      </c>
      <c r="M841" s="42">
        <f t="shared" si="13"/>
        <v>1900</v>
      </c>
    </row>
    <row r="842" spans="1:13" ht="18" customHeight="1" x14ac:dyDescent="0.25">
      <c r="A842" s="44"/>
      <c r="B842" s="44"/>
      <c r="C842" s="44"/>
      <c r="D842" s="45"/>
      <c r="E842" s="44"/>
      <c r="F842" s="44"/>
      <c r="G842" s="45"/>
      <c r="H842" s="45"/>
      <c r="I842" s="44"/>
      <c r="J842" s="44"/>
      <c r="K842" s="44"/>
      <c r="L842" s="44" t="str">
        <f>IF(G842="","",IF(D842-G842&gt;=System_Config!$B$9,"✅ COMPLIANT","⚠️ BREACH"))</f>
        <v/>
      </c>
      <c r="M842" s="44">
        <f t="shared" si="13"/>
        <v>1900</v>
      </c>
    </row>
    <row r="843" spans="1:13" ht="18" customHeight="1" x14ac:dyDescent="0.25">
      <c r="A843" s="42"/>
      <c r="B843" s="42"/>
      <c r="C843" s="42"/>
      <c r="D843" s="43"/>
      <c r="E843" s="42"/>
      <c r="F843" s="42"/>
      <c r="G843" s="43"/>
      <c r="H843" s="43"/>
      <c r="I843" s="42"/>
      <c r="J843" s="42"/>
      <c r="K843" s="42"/>
      <c r="L843" s="42" t="str">
        <f>IF(G843="","",IF(D843-G843&gt;=System_Config!$B$9,"✅ COMPLIANT","⚠️ BREACH"))</f>
        <v/>
      </c>
      <c r="M843" s="42">
        <f t="shared" si="13"/>
        <v>1900</v>
      </c>
    </row>
    <row r="844" spans="1:13" ht="18" customHeight="1" x14ac:dyDescent="0.25">
      <c r="A844" s="44"/>
      <c r="B844" s="44"/>
      <c r="C844" s="44"/>
      <c r="D844" s="45"/>
      <c r="E844" s="44"/>
      <c r="F844" s="44"/>
      <c r="G844" s="45"/>
      <c r="H844" s="45"/>
      <c r="I844" s="44"/>
      <c r="J844" s="44"/>
      <c r="K844" s="44"/>
      <c r="L844" s="44" t="str">
        <f>IF(G844="","",IF(D844-G844&gt;=System_Config!$B$9,"✅ COMPLIANT","⚠️ BREACH"))</f>
        <v/>
      </c>
      <c r="M844" s="44">
        <f t="shared" si="13"/>
        <v>1900</v>
      </c>
    </row>
    <row r="845" spans="1:13" ht="18" customHeight="1" x14ac:dyDescent="0.25">
      <c r="A845" s="42"/>
      <c r="B845" s="42"/>
      <c r="C845" s="42"/>
      <c r="D845" s="43"/>
      <c r="E845" s="42"/>
      <c r="F845" s="42"/>
      <c r="G845" s="43"/>
      <c r="H845" s="43"/>
      <c r="I845" s="42"/>
      <c r="J845" s="42"/>
      <c r="K845" s="42"/>
      <c r="L845" s="42" t="str">
        <f>IF(G845="","",IF(D845-G845&gt;=System_Config!$B$9,"✅ COMPLIANT","⚠️ BREACH"))</f>
        <v/>
      </c>
      <c r="M845" s="42">
        <f t="shared" si="13"/>
        <v>1900</v>
      </c>
    </row>
    <row r="846" spans="1:13" ht="18" customHeight="1" x14ac:dyDescent="0.25">
      <c r="A846" s="44"/>
      <c r="B846" s="44"/>
      <c r="C846" s="44"/>
      <c r="D846" s="45"/>
      <c r="E846" s="44"/>
      <c r="F846" s="44"/>
      <c r="G846" s="45"/>
      <c r="H846" s="45"/>
      <c r="I846" s="44"/>
      <c r="J846" s="44"/>
      <c r="K846" s="44"/>
      <c r="L846" s="44" t="str">
        <f>IF(G846="","",IF(D846-G846&gt;=System_Config!$B$9,"✅ COMPLIANT","⚠️ BREACH"))</f>
        <v/>
      </c>
      <c r="M846" s="44">
        <f t="shared" si="13"/>
        <v>1900</v>
      </c>
    </row>
    <row r="847" spans="1:13" ht="18" customHeight="1" x14ac:dyDescent="0.25">
      <c r="A847" s="42"/>
      <c r="B847" s="42"/>
      <c r="C847" s="42"/>
      <c r="D847" s="43"/>
      <c r="E847" s="42"/>
      <c r="F847" s="42"/>
      <c r="G847" s="43"/>
      <c r="H847" s="43"/>
      <c r="I847" s="42"/>
      <c r="J847" s="42"/>
      <c r="K847" s="42"/>
      <c r="L847" s="42" t="str">
        <f>IF(G847="","",IF(D847-G847&gt;=System_Config!$B$9,"✅ COMPLIANT","⚠️ BREACH"))</f>
        <v/>
      </c>
      <c r="M847" s="42">
        <f t="shared" si="13"/>
        <v>1900</v>
      </c>
    </row>
    <row r="848" spans="1:13" ht="18" customHeight="1" x14ac:dyDescent="0.25">
      <c r="A848" s="44"/>
      <c r="B848" s="44"/>
      <c r="C848" s="44"/>
      <c r="D848" s="45"/>
      <c r="E848" s="44"/>
      <c r="F848" s="44"/>
      <c r="G848" s="45"/>
      <c r="H848" s="45"/>
      <c r="I848" s="44"/>
      <c r="J848" s="44"/>
      <c r="K848" s="44"/>
      <c r="L848" s="44" t="str">
        <f>IF(G848="","",IF(D848-G848&gt;=System_Config!$B$9,"✅ COMPLIANT","⚠️ BREACH"))</f>
        <v/>
      </c>
      <c r="M848" s="44">
        <f t="shared" si="13"/>
        <v>1900</v>
      </c>
    </row>
    <row r="849" spans="1:13" ht="18" customHeight="1" x14ac:dyDescent="0.25">
      <c r="A849" s="42"/>
      <c r="B849" s="42"/>
      <c r="C849" s="42"/>
      <c r="D849" s="43"/>
      <c r="E849" s="42"/>
      <c r="F849" s="42"/>
      <c r="G849" s="43"/>
      <c r="H849" s="43"/>
      <c r="I849" s="42"/>
      <c r="J849" s="42"/>
      <c r="K849" s="42"/>
      <c r="L849" s="42" t="str">
        <f>IF(G849="","",IF(D849-G849&gt;=System_Config!$B$9,"✅ COMPLIANT","⚠️ BREACH"))</f>
        <v/>
      </c>
      <c r="M849" s="42">
        <f t="shared" si="13"/>
        <v>1900</v>
      </c>
    </row>
    <row r="850" spans="1:13" ht="18" customHeight="1" x14ac:dyDescent="0.25">
      <c r="A850" s="44"/>
      <c r="B850" s="44"/>
      <c r="C850" s="44"/>
      <c r="D850" s="45"/>
      <c r="E850" s="44"/>
      <c r="F850" s="44"/>
      <c r="G850" s="45"/>
      <c r="H850" s="45"/>
      <c r="I850" s="44"/>
      <c r="J850" s="44"/>
      <c r="K850" s="44"/>
      <c r="L850" s="44" t="str">
        <f>IF(G850="","",IF(D850-G850&gt;=System_Config!$B$9,"✅ COMPLIANT","⚠️ BREACH"))</f>
        <v/>
      </c>
      <c r="M850" s="44">
        <f t="shared" si="13"/>
        <v>1900</v>
      </c>
    </row>
    <row r="851" spans="1:13" ht="18" customHeight="1" x14ac:dyDescent="0.25">
      <c r="A851" s="42"/>
      <c r="B851" s="42"/>
      <c r="C851" s="42"/>
      <c r="D851" s="43"/>
      <c r="E851" s="42"/>
      <c r="F851" s="42"/>
      <c r="G851" s="43"/>
      <c r="H851" s="43"/>
      <c r="I851" s="42"/>
      <c r="J851" s="42"/>
      <c r="K851" s="42"/>
      <c r="L851" s="42" t="str">
        <f>IF(G851="","",IF(D851-G851&gt;=System_Config!$B$9,"✅ COMPLIANT","⚠️ BREACH"))</f>
        <v/>
      </c>
      <c r="M851" s="42">
        <f t="shared" si="13"/>
        <v>1900</v>
      </c>
    </row>
    <row r="852" spans="1:13" ht="18" customHeight="1" x14ac:dyDescent="0.25">
      <c r="A852" s="44"/>
      <c r="B852" s="44"/>
      <c r="C852" s="44"/>
      <c r="D852" s="45"/>
      <c r="E852" s="44"/>
      <c r="F852" s="44"/>
      <c r="G852" s="45"/>
      <c r="H852" s="45"/>
      <c r="I852" s="44"/>
      <c r="J852" s="44"/>
      <c r="K852" s="44"/>
      <c r="L852" s="44" t="str">
        <f>IF(G852="","",IF(D852-G852&gt;=System_Config!$B$9,"✅ COMPLIANT","⚠️ BREACH"))</f>
        <v/>
      </c>
      <c r="M852" s="44">
        <f t="shared" si="13"/>
        <v>1900</v>
      </c>
    </row>
    <row r="853" spans="1:13" ht="18" customHeight="1" x14ac:dyDescent="0.25">
      <c r="A853" s="42"/>
      <c r="B853" s="42"/>
      <c r="C853" s="42"/>
      <c r="D853" s="43"/>
      <c r="E853" s="42"/>
      <c r="F853" s="42"/>
      <c r="G853" s="43"/>
      <c r="H853" s="43"/>
      <c r="I853" s="42"/>
      <c r="J853" s="42"/>
      <c r="K853" s="42"/>
      <c r="L853" s="42" t="str">
        <f>IF(G853="","",IF(D853-G853&gt;=System_Config!$B$9,"✅ COMPLIANT","⚠️ BREACH"))</f>
        <v/>
      </c>
      <c r="M853" s="42">
        <f t="shared" si="13"/>
        <v>1900</v>
      </c>
    </row>
    <row r="854" spans="1:13" ht="18" customHeight="1" x14ac:dyDescent="0.25">
      <c r="A854" s="44"/>
      <c r="B854" s="44"/>
      <c r="C854" s="44"/>
      <c r="D854" s="45"/>
      <c r="E854" s="44"/>
      <c r="F854" s="44"/>
      <c r="G854" s="45"/>
      <c r="H854" s="45"/>
      <c r="I854" s="44"/>
      <c r="J854" s="44"/>
      <c r="K854" s="44"/>
      <c r="L854" s="44" t="str">
        <f>IF(G854="","",IF(D854-G854&gt;=System_Config!$B$9,"✅ COMPLIANT","⚠️ BREACH"))</f>
        <v/>
      </c>
      <c r="M854" s="44">
        <f t="shared" si="13"/>
        <v>1900</v>
      </c>
    </row>
    <row r="855" spans="1:13" ht="18" customHeight="1" x14ac:dyDescent="0.25">
      <c r="A855" s="42"/>
      <c r="B855" s="42"/>
      <c r="C855" s="42"/>
      <c r="D855" s="43"/>
      <c r="E855" s="42"/>
      <c r="F855" s="42"/>
      <c r="G855" s="43"/>
      <c r="H855" s="43"/>
      <c r="I855" s="42"/>
      <c r="J855" s="42"/>
      <c r="K855" s="42"/>
      <c r="L855" s="42" t="str">
        <f>IF(G855="","",IF(D855-G855&gt;=System_Config!$B$9,"✅ COMPLIANT","⚠️ BREACH"))</f>
        <v/>
      </c>
      <c r="M855" s="42">
        <f t="shared" si="13"/>
        <v>1900</v>
      </c>
    </row>
    <row r="856" spans="1:13" ht="18" customHeight="1" x14ac:dyDescent="0.25">
      <c r="A856" s="44"/>
      <c r="B856" s="44"/>
      <c r="C856" s="44"/>
      <c r="D856" s="45"/>
      <c r="E856" s="44"/>
      <c r="F856" s="44"/>
      <c r="G856" s="45"/>
      <c r="H856" s="45"/>
      <c r="I856" s="44"/>
      <c r="J856" s="44"/>
      <c r="K856" s="44"/>
      <c r="L856" s="44" t="str">
        <f>IF(G856="","",IF(D856-G856&gt;=System_Config!$B$9,"✅ COMPLIANT","⚠️ BREACH"))</f>
        <v/>
      </c>
      <c r="M856" s="44">
        <f t="shared" si="13"/>
        <v>1900</v>
      </c>
    </row>
    <row r="857" spans="1:13" ht="18" customHeight="1" x14ac:dyDescent="0.25">
      <c r="A857" s="42"/>
      <c r="B857" s="42"/>
      <c r="C857" s="42"/>
      <c r="D857" s="43"/>
      <c r="E857" s="42"/>
      <c r="F857" s="42"/>
      <c r="G857" s="43"/>
      <c r="H857" s="43"/>
      <c r="I857" s="42"/>
      <c r="J857" s="42"/>
      <c r="K857" s="42"/>
      <c r="L857" s="42" t="str">
        <f>IF(G857="","",IF(D857-G857&gt;=System_Config!$B$9,"✅ COMPLIANT","⚠️ BREACH"))</f>
        <v/>
      </c>
      <c r="M857" s="42">
        <f t="shared" si="13"/>
        <v>1900</v>
      </c>
    </row>
    <row r="858" spans="1:13" ht="18" customHeight="1" x14ac:dyDescent="0.25">
      <c r="A858" s="44"/>
      <c r="B858" s="44"/>
      <c r="C858" s="44"/>
      <c r="D858" s="45"/>
      <c r="E858" s="44"/>
      <c r="F858" s="44"/>
      <c r="G858" s="45"/>
      <c r="H858" s="45"/>
      <c r="I858" s="44"/>
      <c r="J858" s="44"/>
      <c r="K858" s="44"/>
      <c r="L858" s="44" t="str">
        <f>IF(G858="","",IF(D858-G858&gt;=System_Config!$B$9,"✅ COMPLIANT","⚠️ BREACH"))</f>
        <v/>
      </c>
      <c r="M858" s="44">
        <f t="shared" si="13"/>
        <v>1900</v>
      </c>
    </row>
    <row r="859" spans="1:13" ht="18" customHeight="1" x14ac:dyDescent="0.25">
      <c r="A859" s="42"/>
      <c r="B859" s="42"/>
      <c r="C859" s="42"/>
      <c r="D859" s="43"/>
      <c r="E859" s="42"/>
      <c r="F859" s="42"/>
      <c r="G859" s="43"/>
      <c r="H859" s="43"/>
      <c r="I859" s="42"/>
      <c r="J859" s="42"/>
      <c r="K859" s="42"/>
      <c r="L859" s="42" t="str">
        <f>IF(G859="","",IF(D859-G859&gt;=System_Config!$B$9,"✅ COMPLIANT","⚠️ BREACH"))</f>
        <v/>
      </c>
      <c r="M859" s="42">
        <f t="shared" si="13"/>
        <v>1900</v>
      </c>
    </row>
    <row r="860" spans="1:13" ht="18" customHeight="1" x14ac:dyDescent="0.25">
      <c r="A860" s="44"/>
      <c r="B860" s="44"/>
      <c r="C860" s="44"/>
      <c r="D860" s="45"/>
      <c r="E860" s="44"/>
      <c r="F860" s="44"/>
      <c r="G860" s="45"/>
      <c r="H860" s="45"/>
      <c r="I860" s="44"/>
      <c r="J860" s="44"/>
      <c r="K860" s="44"/>
      <c r="L860" s="44" t="str">
        <f>IF(G860="","",IF(D860-G860&gt;=System_Config!$B$9,"✅ COMPLIANT","⚠️ BREACH"))</f>
        <v/>
      </c>
      <c r="M860" s="44">
        <f t="shared" si="13"/>
        <v>1900</v>
      </c>
    </row>
    <row r="861" spans="1:13" ht="18" customHeight="1" x14ac:dyDescent="0.25">
      <c r="A861" s="42"/>
      <c r="B861" s="42"/>
      <c r="C861" s="42"/>
      <c r="D861" s="43"/>
      <c r="E861" s="42"/>
      <c r="F861" s="42"/>
      <c r="G861" s="43"/>
      <c r="H861" s="43"/>
      <c r="I861" s="42"/>
      <c r="J861" s="42"/>
      <c r="K861" s="42"/>
      <c r="L861" s="42" t="str">
        <f>IF(G861="","",IF(D861-G861&gt;=System_Config!$B$9,"✅ COMPLIANT","⚠️ BREACH"))</f>
        <v/>
      </c>
      <c r="M861" s="42">
        <f t="shared" si="13"/>
        <v>1900</v>
      </c>
    </row>
    <row r="862" spans="1:13" ht="18" customHeight="1" x14ac:dyDescent="0.25">
      <c r="A862" s="44"/>
      <c r="B862" s="44"/>
      <c r="C862" s="44"/>
      <c r="D862" s="45"/>
      <c r="E862" s="44"/>
      <c r="F862" s="44"/>
      <c r="G862" s="45"/>
      <c r="H862" s="45"/>
      <c r="I862" s="44"/>
      <c r="J862" s="44"/>
      <c r="K862" s="44"/>
      <c r="L862" s="44" t="str">
        <f>IF(G862="","",IF(D862-G862&gt;=System_Config!$B$9,"✅ COMPLIANT","⚠️ BREACH"))</f>
        <v/>
      </c>
      <c r="M862" s="44">
        <f t="shared" si="13"/>
        <v>1900</v>
      </c>
    </row>
    <row r="863" spans="1:13" ht="18" customHeight="1" x14ac:dyDescent="0.25">
      <c r="A863" s="42"/>
      <c r="B863" s="42"/>
      <c r="C863" s="42"/>
      <c r="D863" s="43"/>
      <c r="E863" s="42"/>
      <c r="F863" s="42"/>
      <c r="G863" s="43"/>
      <c r="H863" s="43"/>
      <c r="I863" s="42"/>
      <c r="J863" s="42"/>
      <c r="K863" s="42"/>
      <c r="L863" s="42" t="str">
        <f>IF(G863="","",IF(D863-G863&gt;=System_Config!$B$9,"✅ COMPLIANT","⚠️ BREACH"))</f>
        <v/>
      </c>
      <c r="M863" s="42">
        <f t="shared" si="13"/>
        <v>1900</v>
      </c>
    </row>
    <row r="864" spans="1:13" ht="18" customHeight="1" x14ac:dyDescent="0.25">
      <c r="A864" s="44"/>
      <c r="B864" s="44"/>
      <c r="C864" s="44"/>
      <c r="D864" s="45"/>
      <c r="E864" s="44"/>
      <c r="F864" s="44"/>
      <c r="G864" s="45"/>
      <c r="H864" s="45"/>
      <c r="I864" s="44"/>
      <c r="J864" s="44"/>
      <c r="K864" s="44"/>
      <c r="L864" s="44" t="str">
        <f>IF(G864="","",IF(D864-G864&gt;=System_Config!$B$9,"✅ COMPLIANT","⚠️ BREACH"))</f>
        <v/>
      </c>
      <c r="M864" s="44">
        <f t="shared" si="13"/>
        <v>1900</v>
      </c>
    </row>
    <row r="865" spans="1:13" ht="18" customHeight="1" x14ac:dyDescent="0.25">
      <c r="A865" s="42"/>
      <c r="B865" s="42"/>
      <c r="C865" s="42"/>
      <c r="D865" s="43"/>
      <c r="E865" s="42"/>
      <c r="F865" s="42"/>
      <c r="G865" s="43"/>
      <c r="H865" s="43"/>
      <c r="I865" s="42"/>
      <c r="J865" s="42"/>
      <c r="K865" s="42"/>
      <c r="L865" s="42" t="str">
        <f>IF(G865="","",IF(D865-G865&gt;=System_Config!$B$9,"✅ COMPLIANT","⚠️ BREACH"))</f>
        <v/>
      </c>
      <c r="M865" s="42">
        <f t="shared" si="13"/>
        <v>1900</v>
      </c>
    </row>
    <row r="866" spans="1:13" ht="18" customHeight="1" x14ac:dyDescent="0.25">
      <c r="A866" s="44"/>
      <c r="B866" s="44"/>
      <c r="C866" s="44"/>
      <c r="D866" s="45"/>
      <c r="E866" s="44"/>
      <c r="F866" s="44"/>
      <c r="G866" s="45"/>
      <c r="H866" s="45"/>
      <c r="I866" s="44"/>
      <c r="J866" s="44"/>
      <c r="K866" s="44"/>
      <c r="L866" s="44" t="str">
        <f>IF(G866="","",IF(D866-G866&gt;=System_Config!$B$9,"✅ COMPLIANT","⚠️ BREACH"))</f>
        <v/>
      </c>
      <c r="M866" s="44">
        <f t="shared" si="13"/>
        <v>1900</v>
      </c>
    </row>
    <row r="867" spans="1:13" ht="18" customHeight="1" x14ac:dyDescent="0.25">
      <c r="A867" s="42"/>
      <c r="B867" s="42"/>
      <c r="C867" s="42"/>
      <c r="D867" s="43"/>
      <c r="E867" s="42"/>
      <c r="F867" s="42"/>
      <c r="G867" s="43"/>
      <c r="H867" s="43"/>
      <c r="I867" s="42"/>
      <c r="J867" s="42"/>
      <c r="K867" s="42"/>
      <c r="L867" s="42" t="str">
        <f>IF(G867="","",IF(D867-G867&gt;=System_Config!$B$9,"✅ COMPLIANT","⚠️ BREACH"))</f>
        <v/>
      </c>
      <c r="M867" s="42">
        <f t="shared" si="13"/>
        <v>1900</v>
      </c>
    </row>
    <row r="868" spans="1:13" ht="18" customHeight="1" x14ac:dyDescent="0.25">
      <c r="A868" s="44"/>
      <c r="B868" s="44"/>
      <c r="C868" s="44"/>
      <c r="D868" s="45"/>
      <c r="E868" s="44"/>
      <c r="F868" s="44"/>
      <c r="G868" s="45"/>
      <c r="H868" s="45"/>
      <c r="I868" s="44"/>
      <c r="J868" s="44"/>
      <c r="K868" s="44"/>
      <c r="L868" s="44" t="str">
        <f>IF(G868="","",IF(D868-G868&gt;=System_Config!$B$9,"✅ COMPLIANT","⚠️ BREACH"))</f>
        <v/>
      </c>
      <c r="M868" s="44">
        <f t="shared" si="13"/>
        <v>1900</v>
      </c>
    </row>
    <row r="869" spans="1:13" ht="18" customHeight="1" x14ac:dyDescent="0.25">
      <c r="A869" s="42"/>
      <c r="B869" s="42"/>
      <c r="C869" s="42"/>
      <c r="D869" s="43"/>
      <c r="E869" s="42"/>
      <c r="F869" s="42"/>
      <c r="G869" s="43"/>
      <c r="H869" s="43"/>
      <c r="I869" s="42"/>
      <c r="J869" s="42"/>
      <c r="K869" s="42"/>
      <c r="L869" s="42" t="str">
        <f>IF(G869="","",IF(D869-G869&gt;=System_Config!$B$9,"✅ COMPLIANT","⚠️ BREACH"))</f>
        <v/>
      </c>
      <c r="M869" s="42">
        <f t="shared" si="13"/>
        <v>1900</v>
      </c>
    </row>
    <row r="870" spans="1:13" ht="18" customHeight="1" x14ac:dyDescent="0.25">
      <c r="A870" s="44"/>
      <c r="B870" s="44"/>
      <c r="C870" s="44"/>
      <c r="D870" s="45"/>
      <c r="E870" s="44"/>
      <c r="F870" s="44"/>
      <c r="G870" s="45"/>
      <c r="H870" s="45"/>
      <c r="I870" s="44"/>
      <c r="J870" s="44"/>
      <c r="K870" s="44"/>
      <c r="L870" s="44" t="str">
        <f>IF(G870="","",IF(D870-G870&gt;=System_Config!$B$9,"✅ COMPLIANT","⚠️ BREACH"))</f>
        <v/>
      </c>
      <c r="M870" s="44">
        <f t="shared" si="13"/>
        <v>1900</v>
      </c>
    </row>
    <row r="871" spans="1:13" ht="18" customHeight="1" x14ac:dyDescent="0.25">
      <c r="A871" s="42"/>
      <c r="B871" s="42"/>
      <c r="C871" s="42"/>
      <c r="D871" s="43"/>
      <c r="E871" s="42"/>
      <c r="F871" s="42"/>
      <c r="G871" s="43"/>
      <c r="H871" s="43"/>
      <c r="I871" s="42"/>
      <c r="J871" s="42"/>
      <c r="K871" s="42"/>
      <c r="L871" s="42" t="str">
        <f>IF(G871="","",IF(D871-G871&gt;=System_Config!$B$9,"✅ COMPLIANT","⚠️ BREACH"))</f>
        <v/>
      </c>
      <c r="M871" s="42">
        <f t="shared" si="13"/>
        <v>1900</v>
      </c>
    </row>
    <row r="872" spans="1:13" ht="18" customHeight="1" x14ac:dyDescent="0.25">
      <c r="A872" s="44"/>
      <c r="B872" s="44"/>
      <c r="C872" s="44"/>
      <c r="D872" s="45"/>
      <c r="E872" s="44"/>
      <c r="F872" s="44"/>
      <c r="G872" s="45"/>
      <c r="H872" s="45"/>
      <c r="I872" s="44"/>
      <c r="J872" s="44"/>
      <c r="K872" s="44"/>
      <c r="L872" s="44" t="str">
        <f>IF(G872="","",IF(D872-G872&gt;=System_Config!$B$9,"✅ COMPLIANT","⚠️ BREACH"))</f>
        <v/>
      </c>
      <c r="M872" s="44">
        <f t="shared" si="13"/>
        <v>1900</v>
      </c>
    </row>
    <row r="873" spans="1:13" ht="18" customHeight="1" x14ac:dyDescent="0.25">
      <c r="A873" s="42"/>
      <c r="B873" s="42"/>
      <c r="C873" s="42"/>
      <c r="D873" s="43"/>
      <c r="E873" s="42"/>
      <c r="F873" s="42"/>
      <c r="G873" s="43"/>
      <c r="H873" s="43"/>
      <c r="I873" s="42"/>
      <c r="J873" s="42"/>
      <c r="K873" s="42"/>
      <c r="L873" s="42" t="str">
        <f>IF(G873="","",IF(D873-G873&gt;=System_Config!$B$9,"✅ COMPLIANT","⚠️ BREACH"))</f>
        <v/>
      </c>
      <c r="M873" s="42">
        <f t="shared" si="13"/>
        <v>1900</v>
      </c>
    </row>
    <row r="874" spans="1:13" ht="18" customHeight="1" x14ac:dyDescent="0.25">
      <c r="A874" s="44"/>
      <c r="B874" s="44"/>
      <c r="C874" s="44"/>
      <c r="D874" s="45"/>
      <c r="E874" s="44"/>
      <c r="F874" s="44"/>
      <c r="G874" s="45"/>
      <c r="H874" s="45"/>
      <c r="I874" s="44"/>
      <c r="J874" s="44"/>
      <c r="K874" s="44"/>
      <c r="L874" s="44" t="str">
        <f>IF(G874="","",IF(D874-G874&gt;=System_Config!$B$9,"✅ COMPLIANT","⚠️ BREACH"))</f>
        <v/>
      </c>
      <c r="M874" s="44">
        <f t="shared" si="13"/>
        <v>1900</v>
      </c>
    </row>
    <row r="875" spans="1:13" ht="18" customHeight="1" x14ac:dyDescent="0.25">
      <c r="A875" s="42"/>
      <c r="B875" s="42"/>
      <c r="C875" s="42"/>
      <c r="D875" s="43"/>
      <c r="E875" s="42"/>
      <c r="F875" s="42"/>
      <c r="G875" s="43"/>
      <c r="H875" s="43"/>
      <c r="I875" s="42"/>
      <c r="J875" s="42"/>
      <c r="K875" s="42"/>
      <c r="L875" s="42" t="str">
        <f>IF(G875="","",IF(D875-G875&gt;=System_Config!$B$9,"✅ COMPLIANT","⚠️ BREACH"))</f>
        <v/>
      </c>
      <c r="M875" s="42">
        <f t="shared" si="13"/>
        <v>1900</v>
      </c>
    </row>
    <row r="876" spans="1:13" ht="18" customHeight="1" x14ac:dyDescent="0.25">
      <c r="A876" s="44"/>
      <c r="B876" s="44"/>
      <c r="C876" s="44"/>
      <c r="D876" s="45"/>
      <c r="E876" s="44"/>
      <c r="F876" s="44"/>
      <c r="G876" s="45"/>
      <c r="H876" s="45"/>
      <c r="I876" s="44"/>
      <c r="J876" s="44"/>
      <c r="K876" s="44"/>
      <c r="L876" s="44" t="str">
        <f>IF(G876="","",IF(D876-G876&gt;=System_Config!$B$9,"✅ COMPLIANT","⚠️ BREACH"))</f>
        <v/>
      </c>
      <c r="M876" s="44">
        <f t="shared" si="13"/>
        <v>1900</v>
      </c>
    </row>
    <row r="877" spans="1:13" ht="18" customHeight="1" x14ac:dyDescent="0.25">
      <c r="A877" s="42"/>
      <c r="B877" s="42"/>
      <c r="C877" s="42"/>
      <c r="D877" s="43"/>
      <c r="E877" s="42"/>
      <c r="F877" s="42"/>
      <c r="G877" s="43"/>
      <c r="H877" s="43"/>
      <c r="I877" s="42"/>
      <c r="J877" s="42"/>
      <c r="K877" s="42"/>
      <c r="L877" s="42" t="str">
        <f>IF(G877="","",IF(D877-G877&gt;=System_Config!$B$9,"✅ COMPLIANT","⚠️ BREACH"))</f>
        <v/>
      </c>
      <c r="M877" s="42">
        <f t="shared" si="13"/>
        <v>1900</v>
      </c>
    </row>
    <row r="878" spans="1:13" ht="18" customHeight="1" x14ac:dyDescent="0.25">
      <c r="A878" s="44"/>
      <c r="B878" s="44"/>
      <c r="C878" s="44"/>
      <c r="D878" s="45"/>
      <c r="E878" s="44"/>
      <c r="F878" s="44"/>
      <c r="G878" s="45"/>
      <c r="H878" s="45"/>
      <c r="I878" s="44"/>
      <c r="J878" s="44"/>
      <c r="K878" s="44"/>
      <c r="L878" s="44" t="str">
        <f>IF(G878="","",IF(D878-G878&gt;=System_Config!$B$9,"✅ COMPLIANT","⚠️ BREACH"))</f>
        <v/>
      </c>
      <c r="M878" s="44">
        <f t="shared" si="13"/>
        <v>1900</v>
      </c>
    </row>
    <row r="879" spans="1:13" ht="18" customHeight="1" x14ac:dyDescent="0.25">
      <c r="A879" s="42"/>
      <c r="B879" s="42"/>
      <c r="C879" s="42"/>
      <c r="D879" s="43"/>
      <c r="E879" s="42"/>
      <c r="F879" s="42"/>
      <c r="G879" s="43"/>
      <c r="H879" s="43"/>
      <c r="I879" s="42"/>
      <c r="J879" s="42"/>
      <c r="K879" s="42"/>
      <c r="L879" s="42" t="str">
        <f>IF(G879="","",IF(D879-G879&gt;=System_Config!$B$9,"✅ COMPLIANT","⚠️ BREACH"))</f>
        <v/>
      </c>
      <c r="M879" s="42">
        <f t="shared" si="13"/>
        <v>1900</v>
      </c>
    </row>
    <row r="880" spans="1:13" ht="18" customHeight="1" x14ac:dyDescent="0.25">
      <c r="A880" s="44"/>
      <c r="B880" s="44"/>
      <c r="C880" s="44"/>
      <c r="D880" s="45"/>
      <c r="E880" s="44"/>
      <c r="F880" s="44"/>
      <c r="G880" s="45"/>
      <c r="H880" s="45"/>
      <c r="I880" s="44"/>
      <c r="J880" s="44"/>
      <c r="K880" s="44"/>
      <c r="L880" s="44" t="str">
        <f>IF(G880="","",IF(D880-G880&gt;=System_Config!$B$9,"✅ COMPLIANT","⚠️ BREACH"))</f>
        <v/>
      </c>
      <c r="M880" s="44">
        <f t="shared" si="13"/>
        <v>1900</v>
      </c>
    </row>
    <row r="881" spans="1:13" ht="18" customHeight="1" x14ac:dyDescent="0.25">
      <c r="A881" s="42"/>
      <c r="B881" s="42"/>
      <c r="C881" s="42"/>
      <c r="D881" s="43"/>
      <c r="E881" s="42"/>
      <c r="F881" s="42"/>
      <c r="G881" s="43"/>
      <c r="H881" s="43"/>
      <c r="I881" s="42"/>
      <c r="J881" s="42"/>
      <c r="K881" s="42"/>
      <c r="L881" s="42" t="str">
        <f>IF(G881="","",IF(D881-G881&gt;=System_Config!$B$9,"✅ COMPLIANT","⚠️ BREACH"))</f>
        <v/>
      </c>
      <c r="M881" s="42">
        <f t="shared" si="13"/>
        <v>1900</v>
      </c>
    </row>
    <row r="882" spans="1:13" ht="18" customHeight="1" x14ac:dyDescent="0.25">
      <c r="A882" s="44"/>
      <c r="B882" s="44"/>
      <c r="C882" s="44"/>
      <c r="D882" s="45"/>
      <c r="E882" s="44"/>
      <c r="F882" s="44"/>
      <c r="G882" s="45"/>
      <c r="H882" s="45"/>
      <c r="I882" s="44"/>
      <c r="J882" s="44"/>
      <c r="K882" s="44"/>
      <c r="L882" s="44" t="str">
        <f>IF(G882="","",IF(D882-G882&gt;=System_Config!$B$9,"✅ COMPLIANT","⚠️ BREACH"))</f>
        <v/>
      </c>
      <c r="M882" s="44">
        <f t="shared" si="13"/>
        <v>1900</v>
      </c>
    </row>
    <row r="883" spans="1:13" ht="18" customHeight="1" x14ac:dyDescent="0.25">
      <c r="A883" s="42"/>
      <c r="B883" s="42"/>
      <c r="C883" s="42"/>
      <c r="D883" s="43"/>
      <c r="E883" s="42"/>
      <c r="F883" s="42"/>
      <c r="G883" s="43"/>
      <c r="H883" s="43"/>
      <c r="I883" s="42"/>
      <c r="J883" s="42"/>
      <c r="K883" s="42"/>
      <c r="L883" s="42" t="str">
        <f>IF(G883="","",IF(D883-G883&gt;=System_Config!$B$9,"✅ COMPLIANT","⚠️ BREACH"))</f>
        <v/>
      </c>
      <c r="M883" s="42">
        <f t="shared" si="13"/>
        <v>1900</v>
      </c>
    </row>
    <row r="884" spans="1:13" ht="18" customHeight="1" x14ac:dyDescent="0.25">
      <c r="A884" s="44"/>
      <c r="B884" s="44"/>
      <c r="C884" s="44"/>
      <c r="D884" s="45"/>
      <c r="E884" s="44"/>
      <c r="F884" s="44"/>
      <c r="G884" s="45"/>
      <c r="H884" s="45"/>
      <c r="I884" s="44"/>
      <c r="J884" s="44"/>
      <c r="K884" s="44"/>
      <c r="L884" s="44" t="str">
        <f>IF(G884="","",IF(D884-G884&gt;=System_Config!$B$9,"✅ COMPLIANT","⚠️ BREACH"))</f>
        <v/>
      </c>
      <c r="M884" s="44">
        <f t="shared" si="13"/>
        <v>1900</v>
      </c>
    </row>
    <row r="885" spans="1:13" ht="18" customHeight="1" x14ac:dyDescent="0.25">
      <c r="A885" s="42"/>
      <c r="B885" s="42"/>
      <c r="C885" s="42"/>
      <c r="D885" s="43"/>
      <c r="E885" s="42"/>
      <c r="F885" s="42"/>
      <c r="G885" s="43"/>
      <c r="H885" s="43"/>
      <c r="I885" s="42"/>
      <c r="J885" s="42"/>
      <c r="K885" s="42"/>
      <c r="L885" s="42" t="str">
        <f>IF(G885="","",IF(D885-G885&gt;=System_Config!$B$9,"✅ COMPLIANT","⚠️ BREACH"))</f>
        <v/>
      </c>
      <c r="M885" s="42">
        <f t="shared" si="13"/>
        <v>1900</v>
      </c>
    </row>
    <row r="886" spans="1:13" ht="18" customHeight="1" x14ac:dyDescent="0.25">
      <c r="A886" s="44"/>
      <c r="B886" s="44"/>
      <c r="C886" s="44"/>
      <c r="D886" s="45"/>
      <c r="E886" s="44"/>
      <c r="F886" s="44"/>
      <c r="G886" s="45"/>
      <c r="H886" s="45"/>
      <c r="I886" s="44"/>
      <c r="J886" s="44"/>
      <c r="K886" s="44"/>
      <c r="L886" s="44" t="str">
        <f>IF(G886="","",IF(D886-G886&gt;=System_Config!$B$9,"✅ COMPLIANT","⚠️ BREACH"))</f>
        <v/>
      </c>
      <c r="M886" s="44">
        <f t="shared" si="13"/>
        <v>1900</v>
      </c>
    </row>
    <row r="887" spans="1:13" ht="18" customHeight="1" x14ac:dyDescent="0.25">
      <c r="A887" s="42"/>
      <c r="B887" s="42"/>
      <c r="C887" s="42"/>
      <c r="D887" s="43"/>
      <c r="E887" s="42"/>
      <c r="F887" s="42"/>
      <c r="G887" s="43"/>
      <c r="H887" s="43"/>
      <c r="I887" s="42"/>
      <c r="J887" s="42"/>
      <c r="K887" s="42"/>
      <c r="L887" s="42" t="str">
        <f>IF(G887="","",IF(D887-G887&gt;=System_Config!$B$9,"✅ COMPLIANT","⚠️ BREACH"))</f>
        <v/>
      </c>
      <c r="M887" s="42">
        <f t="shared" si="13"/>
        <v>1900</v>
      </c>
    </row>
    <row r="888" spans="1:13" ht="18" customHeight="1" x14ac:dyDescent="0.25">
      <c r="A888" s="44"/>
      <c r="B888" s="44"/>
      <c r="C888" s="44"/>
      <c r="D888" s="45"/>
      <c r="E888" s="44"/>
      <c r="F888" s="44"/>
      <c r="G888" s="45"/>
      <c r="H888" s="45"/>
      <c r="I888" s="44"/>
      <c r="J888" s="44"/>
      <c r="K888" s="44"/>
      <c r="L888" s="44" t="str">
        <f>IF(G888="","",IF(D888-G888&gt;=System_Config!$B$9,"✅ COMPLIANT","⚠️ BREACH"))</f>
        <v/>
      </c>
      <c r="M888" s="44">
        <f t="shared" si="13"/>
        <v>1900</v>
      </c>
    </row>
    <row r="889" spans="1:13" ht="18" customHeight="1" x14ac:dyDescent="0.25">
      <c r="A889" s="42"/>
      <c r="B889" s="42"/>
      <c r="C889" s="42"/>
      <c r="D889" s="43"/>
      <c r="E889" s="42"/>
      <c r="F889" s="42"/>
      <c r="G889" s="43"/>
      <c r="H889" s="43"/>
      <c r="I889" s="42"/>
      <c r="J889" s="42"/>
      <c r="K889" s="42"/>
      <c r="L889" s="42" t="str">
        <f>IF(G889="","",IF(D889-G889&gt;=System_Config!$B$9,"✅ COMPLIANT","⚠️ BREACH"))</f>
        <v/>
      </c>
      <c r="M889" s="42">
        <f t="shared" si="13"/>
        <v>1900</v>
      </c>
    </row>
    <row r="890" spans="1:13" ht="18" customHeight="1" x14ac:dyDescent="0.25">
      <c r="A890" s="44"/>
      <c r="B890" s="44"/>
      <c r="C890" s="44"/>
      <c r="D890" s="45"/>
      <c r="E890" s="44"/>
      <c r="F890" s="44"/>
      <c r="G890" s="45"/>
      <c r="H890" s="45"/>
      <c r="I890" s="44"/>
      <c r="J890" s="44"/>
      <c r="K890" s="44"/>
      <c r="L890" s="44" t="str">
        <f>IF(G890="","",IF(D890-G890&gt;=System_Config!$B$9,"✅ COMPLIANT","⚠️ BREACH"))</f>
        <v/>
      </c>
      <c r="M890" s="44">
        <f t="shared" si="13"/>
        <v>1900</v>
      </c>
    </row>
    <row r="891" spans="1:13" ht="18" customHeight="1" x14ac:dyDescent="0.25">
      <c r="A891" s="42"/>
      <c r="B891" s="42"/>
      <c r="C891" s="42"/>
      <c r="D891" s="43"/>
      <c r="E891" s="42"/>
      <c r="F891" s="42"/>
      <c r="G891" s="43"/>
      <c r="H891" s="43"/>
      <c r="I891" s="42"/>
      <c r="J891" s="42"/>
      <c r="K891" s="42"/>
      <c r="L891" s="42" t="str">
        <f>IF(G891="","",IF(D891-G891&gt;=System_Config!$B$9,"✅ COMPLIANT","⚠️ BREACH"))</f>
        <v/>
      </c>
      <c r="M891" s="42">
        <f t="shared" si="13"/>
        <v>1900</v>
      </c>
    </row>
    <row r="892" spans="1:13" ht="18" customHeight="1" x14ac:dyDescent="0.25">
      <c r="A892" s="44"/>
      <c r="B892" s="44"/>
      <c r="C892" s="44"/>
      <c r="D892" s="45"/>
      <c r="E892" s="44"/>
      <c r="F892" s="44"/>
      <c r="G892" s="45"/>
      <c r="H892" s="45"/>
      <c r="I892" s="44"/>
      <c r="J892" s="44"/>
      <c r="K892" s="44"/>
      <c r="L892" s="44" t="str">
        <f>IF(G892="","",IF(D892-G892&gt;=System_Config!$B$9,"✅ COMPLIANT","⚠️ BREACH"))</f>
        <v/>
      </c>
      <c r="M892" s="44">
        <f t="shared" si="13"/>
        <v>1900</v>
      </c>
    </row>
    <row r="893" spans="1:13" ht="18" customHeight="1" x14ac:dyDescent="0.25">
      <c r="A893" s="42"/>
      <c r="B893" s="42"/>
      <c r="C893" s="42"/>
      <c r="D893" s="43"/>
      <c r="E893" s="42"/>
      <c r="F893" s="42"/>
      <c r="G893" s="43"/>
      <c r="H893" s="43"/>
      <c r="I893" s="42"/>
      <c r="J893" s="42"/>
      <c r="K893" s="42"/>
      <c r="L893" s="42" t="str">
        <f>IF(G893="","",IF(D893-G893&gt;=System_Config!$B$9,"✅ COMPLIANT","⚠️ BREACH"))</f>
        <v/>
      </c>
      <c r="M893" s="42">
        <f t="shared" si="13"/>
        <v>1900</v>
      </c>
    </row>
    <row r="894" spans="1:13" ht="18" customHeight="1" x14ac:dyDescent="0.25">
      <c r="A894" s="44"/>
      <c r="B894" s="44"/>
      <c r="C894" s="44"/>
      <c r="D894" s="45"/>
      <c r="E894" s="44"/>
      <c r="F894" s="44"/>
      <c r="G894" s="45"/>
      <c r="H894" s="45"/>
      <c r="I894" s="44"/>
      <c r="J894" s="44"/>
      <c r="K894" s="44"/>
      <c r="L894" s="44" t="str">
        <f>IF(G894="","",IF(D894-G894&gt;=System_Config!$B$9,"✅ COMPLIANT","⚠️ BREACH"))</f>
        <v/>
      </c>
      <c r="M894" s="44">
        <f t="shared" si="13"/>
        <v>1900</v>
      </c>
    </row>
    <row r="895" spans="1:13" ht="18" customHeight="1" x14ac:dyDescent="0.25">
      <c r="A895" s="42"/>
      <c r="B895" s="42"/>
      <c r="C895" s="42"/>
      <c r="D895" s="43"/>
      <c r="E895" s="42"/>
      <c r="F895" s="42"/>
      <c r="G895" s="43"/>
      <c r="H895" s="43"/>
      <c r="I895" s="42"/>
      <c r="J895" s="42"/>
      <c r="K895" s="42"/>
      <c r="L895" s="42" t="str">
        <f>IF(G895="","",IF(D895-G895&gt;=System_Config!$B$9,"✅ COMPLIANT","⚠️ BREACH"))</f>
        <v/>
      </c>
      <c r="M895" s="42">
        <f t="shared" si="13"/>
        <v>1900</v>
      </c>
    </row>
    <row r="896" spans="1:13" ht="18" customHeight="1" x14ac:dyDescent="0.25">
      <c r="A896" s="44"/>
      <c r="B896" s="44"/>
      <c r="C896" s="44"/>
      <c r="D896" s="45"/>
      <c r="E896" s="44"/>
      <c r="F896" s="44"/>
      <c r="G896" s="45"/>
      <c r="H896" s="45"/>
      <c r="I896" s="44"/>
      <c r="J896" s="44"/>
      <c r="K896" s="44"/>
      <c r="L896" s="44" t="str">
        <f>IF(G896="","",IF(D896-G896&gt;=System_Config!$B$9,"✅ COMPLIANT","⚠️ BREACH"))</f>
        <v/>
      </c>
      <c r="M896" s="44">
        <f t="shared" si="13"/>
        <v>1900</v>
      </c>
    </row>
    <row r="897" spans="1:13" ht="18" customHeight="1" x14ac:dyDescent="0.25">
      <c r="A897" s="42"/>
      <c r="B897" s="42"/>
      <c r="C897" s="42"/>
      <c r="D897" s="43"/>
      <c r="E897" s="42"/>
      <c r="F897" s="42"/>
      <c r="G897" s="43"/>
      <c r="H897" s="43"/>
      <c r="I897" s="42"/>
      <c r="J897" s="42"/>
      <c r="K897" s="42"/>
      <c r="L897" s="42" t="str">
        <f>IF(G897="","",IF(D897-G897&gt;=System_Config!$B$9,"✅ COMPLIANT","⚠️ BREACH"))</f>
        <v/>
      </c>
      <c r="M897" s="42">
        <f t="shared" si="13"/>
        <v>1900</v>
      </c>
    </row>
    <row r="898" spans="1:13" ht="18" customHeight="1" x14ac:dyDescent="0.25">
      <c r="A898" s="44"/>
      <c r="B898" s="44"/>
      <c r="C898" s="44"/>
      <c r="D898" s="45"/>
      <c r="E898" s="44"/>
      <c r="F898" s="44"/>
      <c r="G898" s="45"/>
      <c r="H898" s="45"/>
      <c r="I898" s="44"/>
      <c r="J898" s="44"/>
      <c r="K898" s="44"/>
      <c r="L898" s="44" t="str">
        <f>IF(G898="","",IF(D898-G898&gt;=System_Config!$B$9,"✅ COMPLIANT","⚠️ BREACH"))</f>
        <v/>
      </c>
      <c r="M898" s="44">
        <f t="shared" si="13"/>
        <v>1900</v>
      </c>
    </row>
    <row r="899" spans="1:13" ht="18" customHeight="1" x14ac:dyDescent="0.25">
      <c r="A899" s="42"/>
      <c r="B899" s="42"/>
      <c r="C899" s="42"/>
      <c r="D899" s="43"/>
      <c r="E899" s="42"/>
      <c r="F899" s="42"/>
      <c r="G899" s="43"/>
      <c r="H899" s="43"/>
      <c r="I899" s="42"/>
      <c r="J899" s="42"/>
      <c r="K899" s="42"/>
      <c r="L899" s="42" t="str">
        <f>IF(G899="","",IF(D899-G899&gt;=System_Config!$B$9,"✅ COMPLIANT","⚠️ BREACH"))</f>
        <v/>
      </c>
      <c r="M899" s="42">
        <f t="shared" si="13"/>
        <v>1900</v>
      </c>
    </row>
    <row r="900" spans="1:13" ht="18" customHeight="1" x14ac:dyDescent="0.25">
      <c r="A900" s="44"/>
      <c r="B900" s="44"/>
      <c r="C900" s="44"/>
      <c r="D900" s="45"/>
      <c r="E900" s="44"/>
      <c r="F900" s="44"/>
      <c r="G900" s="45"/>
      <c r="H900" s="45"/>
      <c r="I900" s="44"/>
      <c r="J900" s="44"/>
      <c r="K900" s="44"/>
      <c r="L900" s="44" t="str">
        <f>IF(G900="","",IF(D900-G900&gt;=System_Config!$B$9,"✅ COMPLIANT","⚠️ BREACH"))</f>
        <v/>
      </c>
      <c r="M900" s="44">
        <f t="shared" ref="M900:M963" si="14">IFERROR(YEAR(E900),"")</f>
        <v>1900</v>
      </c>
    </row>
    <row r="901" spans="1:13" ht="18" customHeight="1" x14ac:dyDescent="0.25">
      <c r="A901" s="42"/>
      <c r="B901" s="42"/>
      <c r="C901" s="42"/>
      <c r="D901" s="43"/>
      <c r="E901" s="42"/>
      <c r="F901" s="42"/>
      <c r="G901" s="43"/>
      <c r="H901" s="43"/>
      <c r="I901" s="42"/>
      <c r="J901" s="42"/>
      <c r="K901" s="42"/>
      <c r="L901" s="42" t="str">
        <f>IF(G901="","",IF(D901-G901&gt;=System_Config!$B$9,"✅ COMPLIANT","⚠️ BREACH"))</f>
        <v/>
      </c>
      <c r="M901" s="42">
        <f t="shared" si="14"/>
        <v>1900</v>
      </c>
    </row>
    <row r="902" spans="1:13" ht="18" customHeight="1" x14ac:dyDescent="0.25">
      <c r="A902" s="44"/>
      <c r="B902" s="44"/>
      <c r="C902" s="44"/>
      <c r="D902" s="45"/>
      <c r="E902" s="44"/>
      <c r="F902" s="44"/>
      <c r="G902" s="45"/>
      <c r="H902" s="45"/>
      <c r="I902" s="44"/>
      <c r="J902" s="44"/>
      <c r="K902" s="44"/>
      <c r="L902" s="44" t="str">
        <f>IF(G902="","",IF(D902-G902&gt;=System_Config!$B$9,"✅ COMPLIANT","⚠️ BREACH"))</f>
        <v/>
      </c>
      <c r="M902" s="44">
        <f t="shared" si="14"/>
        <v>1900</v>
      </c>
    </row>
    <row r="903" spans="1:13" ht="18" customHeight="1" x14ac:dyDescent="0.25">
      <c r="A903" s="42"/>
      <c r="B903" s="42"/>
      <c r="C903" s="42"/>
      <c r="D903" s="43"/>
      <c r="E903" s="42"/>
      <c r="F903" s="42"/>
      <c r="G903" s="43"/>
      <c r="H903" s="43"/>
      <c r="I903" s="42"/>
      <c r="J903" s="42"/>
      <c r="K903" s="42"/>
      <c r="L903" s="42" t="str">
        <f>IF(G903="","",IF(D903-G903&gt;=System_Config!$B$9,"✅ COMPLIANT","⚠️ BREACH"))</f>
        <v/>
      </c>
      <c r="M903" s="42">
        <f t="shared" si="14"/>
        <v>1900</v>
      </c>
    </row>
    <row r="904" spans="1:13" ht="18" customHeight="1" x14ac:dyDescent="0.25">
      <c r="A904" s="44"/>
      <c r="B904" s="44"/>
      <c r="C904" s="44"/>
      <c r="D904" s="45"/>
      <c r="E904" s="44"/>
      <c r="F904" s="44"/>
      <c r="G904" s="45"/>
      <c r="H904" s="45"/>
      <c r="I904" s="44"/>
      <c r="J904" s="44"/>
      <c r="K904" s="44"/>
      <c r="L904" s="44" t="str">
        <f>IF(G904="","",IF(D904-G904&gt;=System_Config!$B$9,"✅ COMPLIANT","⚠️ BREACH"))</f>
        <v/>
      </c>
      <c r="M904" s="44">
        <f t="shared" si="14"/>
        <v>1900</v>
      </c>
    </row>
    <row r="905" spans="1:13" ht="18" customHeight="1" x14ac:dyDescent="0.25">
      <c r="A905" s="42"/>
      <c r="B905" s="42"/>
      <c r="C905" s="42"/>
      <c r="D905" s="43"/>
      <c r="E905" s="42"/>
      <c r="F905" s="42"/>
      <c r="G905" s="43"/>
      <c r="H905" s="43"/>
      <c r="I905" s="42"/>
      <c r="J905" s="42"/>
      <c r="K905" s="42"/>
      <c r="L905" s="42" t="str">
        <f>IF(G905="","",IF(D905-G905&gt;=System_Config!$B$9,"✅ COMPLIANT","⚠️ BREACH"))</f>
        <v/>
      </c>
      <c r="M905" s="42">
        <f t="shared" si="14"/>
        <v>1900</v>
      </c>
    </row>
    <row r="906" spans="1:13" ht="18" customHeight="1" x14ac:dyDescent="0.25">
      <c r="A906" s="44"/>
      <c r="B906" s="44"/>
      <c r="C906" s="44"/>
      <c r="D906" s="45"/>
      <c r="E906" s="44"/>
      <c r="F906" s="44"/>
      <c r="G906" s="45"/>
      <c r="H906" s="45"/>
      <c r="I906" s="44"/>
      <c r="J906" s="44"/>
      <c r="K906" s="44"/>
      <c r="L906" s="44" t="str">
        <f>IF(G906="","",IF(D906-G906&gt;=System_Config!$B$9,"✅ COMPLIANT","⚠️ BREACH"))</f>
        <v/>
      </c>
      <c r="M906" s="44">
        <f t="shared" si="14"/>
        <v>1900</v>
      </c>
    </row>
    <row r="907" spans="1:13" ht="18" customHeight="1" x14ac:dyDescent="0.25">
      <c r="A907" s="42"/>
      <c r="B907" s="42"/>
      <c r="C907" s="42"/>
      <c r="D907" s="43"/>
      <c r="E907" s="42"/>
      <c r="F907" s="42"/>
      <c r="G907" s="43"/>
      <c r="H907" s="43"/>
      <c r="I907" s="42"/>
      <c r="J907" s="42"/>
      <c r="K907" s="42"/>
      <c r="L907" s="42" t="str">
        <f>IF(G907="","",IF(D907-G907&gt;=System_Config!$B$9,"✅ COMPLIANT","⚠️ BREACH"))</f>
        <v/>
      </c>
      <c r="M907" s="42">
        <f t="shared" si="14"/>
        <v>1900</v>
      </c>
    </row>
    <row r="908" spans="1:13" ht="18" customHeight="1" x14ac:dyDescent="0.25">
      <c r="A908" s="44"/>
      <c r="B908" s="44"/>
      <c r="C908" s="44"/>
      <c r="D908" s="45"/>
      <c r="E908" s="44"/>
      <c r="F908" s="44"/>
      <c r="G908" s="45"/>
      <c r="H908" s="45"/>
      <c r="I908" s="44"/>
      <c r="J908" s="44"/>
      <c r="K908" s="44"/>
      <c r="L908" s="44" t="str">
        <f>IF(G908="","",IF(D908-G908&gt;=System_Config!$B$9,"✅ COMPLIANT","⚠️ BREACH"))</f>
        <v/>
      </c>
      <c r="M908" s="44">
        <f t="shared" si="14"/>
        <v>1900</v>
      </c>
    </row>
    <row r="909" spans="1:13" ht="18" customHeight="1" x14ac:dyDescent="0.25">
      <c r="A909" s="42"/>
      <c r="B909" s="42"/>
      <c r="C909" s="42"/>
      <c r="D909" s="43"/>
      <c r="E909" s="42"/>
      <c r="F909" s="42"/>
      <c r="G909" s="43"/>
      <c r="H909" s="43"/>
      <c r="I909" s="42"/>
      <c r="J909" s="42"/>
      <c r="K909" s="42"/>
      <c r="L909" s="42" t="str">
        <f>IF(G909="","",IF(D909-G909&gt;=System_Config!$B$9,"✅ COMPLIANT","⚠️ BREACH"))</f>
        <v/>
      </c>
      <c r="M909" s="42">
        <f t="shared" si="14"/>
        <v>1900</v>
      </c>
    </row>
    <row r="910" spans="1:13" ht="18" customHeight="1" x14ac:dyDescent="0.25">
      <c r="A910" s="44"/>
      <c r="B910" s="44"/>
      <c r="C910" s="44"/>
      <c r="D910" s="45"/>
      <c r="E910" s="44"/>
      <c r="F910" s="44"/>
      <c r="G910" s="45"/>
      <c r="H910" s="45"/>
      <c r="I910" s="44"/>
      <c r="J910" s="44"/>
      <c r="K910" s="44"/>
      <c r="L910" s="44" t="str">
        <f>IF(G910="","",IF(D910-G910&gt;=System_Config!$B$9,"✅ COMPLIANT","⚠️ BREACH"))</f>
        <v/>
      </c>
      <c r="M910" s="44">
        <f t="shared" si="14"/>
        <v>1900</v>
      </c>
    </row>
    <row r="911" spans="1:13" ht="18" customHeight="1" x14ac:dyDescent="0.25">
      <c r="A911" s="42"/>
      <c r="B911" s="42"/>
      <c r="C911" s="42"/>
      <c r="D911" s="43"/>
      <c r="E911" s="42"/>
      <c r="F911" s="42"/>
      <c r="G911" s="43"/>
      <c r="H911" s="43"/>
      <c r="I911" s="42"/>
      <c r="J911" s="42"/>
      <c r="K911" s="42"/>
      <c r="L911" s="42" t="str">
        <f>IF(G911="","",IF(D911-G911&gt;=System_Config!$B$9,"✅ COMPLIANT","⚠️ BREACH"))</f>
        <v/>
      </c>
      <c r="M911" s="42">
        <f t="shared" si="14"/>
        <v>1900</v>
      </c>
    </row>
    <row r="912" spans="1:13" ht="18" customHeight="1" x14ac:dyDescent="0.25">
      <c r="A912" s="44"/>
      <c r="B912" s="44"/>
      <c r="C912" s="44"/>
      <c r="D912" s="45"/>
      <c r="E912" s="44"/>
      <c r="F912" s="44"/>
      <c r="G912" s="45"/>
      <c r="H912" s="45"/>
      <c r="I912" s="44"/>
      <c r="J912" s="44"/>
      <c r="K912" s="44"/>
      <c r="L912" s="44" t="str">
        <f>IF(G912="","",IF(D912-G912&gt;=System_Config!$B$9,"✅ COMPLIANT","⚠️ BREACH"))</f>
        <v/>
      </c>
      <c r="M912" s="44">
        <f t="shared" si="14"/>
        <v>1900</v>
      </c>
    </row>
    <row r="913" spans="1:13" ht="18" customHeight="1" x14ac:dyDescent="0.25">
      <c r="A913" s="42"/>
      <c r="B913" s="42"/>
      <c r="C913" s="42"/>
      <c r="D913" s="43"/>
      <c r="E913" s="42"/>
      <c r="F913" s="42"/>
      <c r="G913" s="43"/>
      <c r="H913" s="43"/>
      <c r="I913" s="42"/>
      <c r="J913" s="42"/>
      <c r="K913" s="42"/>
      <c r="L913" s="42" t="str">
        <f>IF(G913="","",IF(D913-G913&gt;=System_Config!$B$9,"✅ COMPLIANT","⚠️ BREACH"))</f>
        <v/>
      </c>
      <c r="M913" s="42">
        <f t="shared" si="14"/>
        <v>1900</v>
      </c>
    </row>
    <row r="914" spans="1:13" ht="18" customHeight="1" x14ac:dyDescent="0.25">
      <c r="A914" s="44"/>
      <c r="B914" s="44"/>
      <c r="C914" s="44"/>
      <c r="D914" s="45"/>
      <c r="E914" s="44"/>
      <c r="F914" s="44"/>
      <c r="G914" s="45"/>
      <c r="H914" s="45"/>
      <c r="I914" s="44"/>
      <c r="J914" s="44"/>
      <c r="K914" s="44"/>
      <c r="L914" s="44" t="str">
        <f>IF(G914="","",IF(D914-G914&gt;=System_Config!$B$9,"✅ COMPLIANT","⚠️ BREACH"))</f>
        <v/>
      </c>
      <c r="M914" s="44">
        <f t="shared" si="14"/>
        <v>1900</v>
      </c>
    </row>
    <row r="915" spans="1:13" ht="18" customHeight="1" x14ac:dyDescent="0.25">
      <c r="A915" s="42"/>
      <c r="B915" s="42"/>
      <c r="C915" s="42"/>
      <c r="D915" s="43"/>
      <c r="E915" s="42"/>
      <c r="F915" s="42"/>
      <c r="G915" s="43"/>
      <c r="H915" s="43"/>
      <c r="I915" s="42"/>
      <c r="J915" s="42"/>
      <c r="K915" s="42"/>
      <c r="L915" s="42" t="str">
        <f>IF(G915="","",IF(D915-G915&gt;=System_Config!$B$9,"✅ COMPLIANT","⚠️ BREACH"))</f>
        <v/>
      </c>
      <c r="M915" s="42">
        <f t="shared" si="14"/>
        <v>1900</v>
      </c>
    </row>
    <row r="916" spans="1:13" ht="18" customHeight="1" x14ac:dyDescent="0.25">
      <c r="A916" s="44"/>
      <c r="B916" s="44"/>
      <c r="C916" s="44"/>
      <c r="D916" s="45"/>
      <c r="E916" s="44"/>
      <c r="F916" s="44"/>
      <c r="G916" s="45"/>
      <c r="H916" s="45"/>
      <c r="I916" s="44"/>
      <c r="J916" s="44"/>
      <c r="K916" s="44"/>
      <c r="L916" s="44" t="str">
        <f>IF(G916="","",IF(D916-G916&gt;=System_Config!$B$9,"✅ COMPLIANT","⚠️ BREACH"))</f>
        <v/>
      </c>
      <c r="M916" s="44">
        <f t="shared" si="14"/>
        <v>1900</v>
      </c>
    </row>
    <row r="917" spans="1:13" ht="18" customHeight="1" x14ac:dyDescent="0.25">
      <c r="A917" s="42"/>
      <c r="B917" s="42"/>
      <c r="C917" s="42"/>
      <c r="D917" s="43"/>
      <c r="E917" s="42"/>
      <c r="F917" s="42"/>
      <c r="G917" s="43"/>
      <c r="H917" s="43"/>
      <c r="I917" s="42"/>
      <c r="J917" s="42"/>
      <c r="K917" s="42"/>
      <c r="L917" s="42" t="str">
        <f>IF(G917="","",IF(D917-G917&gt;=System_Config!$B$9,"✅ COMPLIANT","⚠️ BREACH"))</f>
        <v/>
      </c>
      <c r="M917" s="42">
        <f t="shared" si="14"/>
        <v>1900</v>
      </c>
    </row>
    <row r="918" spans="1:13" ht="18" customHeight="1" x14ac:dyDescent="0.25">
      <c r="A918" s="44"/>
      <c r="B918" s="44"/>
      <c r="C918" s="44"/>
      <c r="D918" s="45"/>
      <c r="E918" s="44"/>
      <c r="F918" s="44"/>
      <c r="G918" s="45"/>
      <c r="H918" s="45"/>
      <c r="I918" s="44"/>
      <c r="J918" s="44"/>
      <c r="K918" s="44"/>
      <c r="L918" s="44" t="str">
        <f>IF(G918="","",IF(D918-G918&gt;=System_Config!$B$9,"✅ COMPLIANT","⚠️ BREACH"))</f>
        <v/>
      </c>
      <c r="M918" s="44">
        <f t="shared" si="14"/>
        <v>1900</v>
      </c>
    </row>
    <row r="919" spans="1:13" ht="18" customHeight="1" x14ac:dyDescent="0.25">
      <c r="A919" s="42"/>
      <c r="B919" s="42"/>
      <c r="C919" s="42"/>
      <c r="D919" s="43"/>
      <c r="E919" s="42"/>
      <c r="F919" s="42"/>
      <c r="G919" s="43"/>
      <c r="H919" s="43"/>
      <c r="I919" s="42"/>
      <c r="J919" s="42"/>
      <c r="K919" s="42"/>
      <c r="L919" s="42" t="str">
        <f>IF(G919="","",IF(D919-G919&gt;=System_Config!$B$9,"✅ COMPLIANT","⚠️ BREACH"))</f>
        <v/>
      </c>
      <c r="M919" s="42">
        <f t="shared" si="14"/>
        <v>1900</v>
      </c>
    </row>
    <row r="920" spans="1:13" ht="18" customHeight="1" x14ac:dyDescent="0.25">
      <c r="A920" s="44"/>
      <c r="B920" s="44"/>
      <c r="C920" s="44"/>
      <c r="D920" s="45"/>
      <c r="E920" s="44"/>
      <c r="F920" s="44"/>
      <c r="G920" s="45"/>
      <c r="H920" s="45"/>
      <c r="I920" s="44"/>
      <c r="J920" s="44"/>
      <c r="K920" s="44"/>
      <c r="L920" s="44" t="str">
        <f>IF(G920="","",IF(D920-G920&gt;=System_Config!$B$9,"✅ COMPLIANT","⚠️ BREACH"))</f>
        <v/>
      </c>
      <c r="M920" s="44">
        <f t="shared" si="14"/>
        <v>1900</v>
      </c>
    </row>
    <row r="921" spans="1:13" ht="18" customHeight="1" x14ac:dyDescent="0.25">
      <c r="A921" s="42"/>
      <c r="B921" s="42"/>
      <c r="C921" s="42"/>
      <c r="D921" s="43"/>
      <c r="E921" s="42"/>
      <c r="F921" s="42"/>
      <c r="G921" s="43"/>
      <c r="H921" s="43"/>
      <c r="I921" s="42"/>
      <c r="J921" s="42"/>
      <c r="K921" s="42"/>
      <c r="L921" s="42" t="str">
        <f>IF(G921="","",IF(D921-G921&gt;=System_Config!$B$9,"✅ COMPLIANT","⚠️ BREACH"))</f>
        <v/>
      </c>
      <c r="M921" s="42">
        <f t="shared" si="14"/>
        <v>1900</v>
      </c>
    </row>
    <row r="922" spans="1:13" ht="18" customHeight="1" x14ac:dyDescent="0.25">
      <c r="A922" s="44"/>
      <c r="B922" s="44"/>
      <c r="C922" s="44"/>
      <c r="D922" s="45"/>
      <c r="E922" s="44"/>
      <c r="F922" s="44"/>
      <c r="G922" s="45"/>
      <c r="H922" s="45"/>
      <c r="I922" s="44"/>
      <c r="J922" s="44"/>
      <c r="K922" s="44"/>
      <c r="L922" s="44" t="str">
        <f>IF(G922="","",IF(D922-G922&gt;=System_Config!$B$9,"✅ COMPLIANT","⚠️ BREACH"))</f>
        <v/>
      </c>
      <c r="M922" s="44">
        <f t="shared" si="14"/>
        <v>1900</v>
      </c>
    </row>
    <row r="923" spans="1:13" ht="18" customHeight="1" x14ac:dyDescent="0.25">
      <c r="A923" s="42"/>
      <c r="B923" s="42"/>
      <c r="C923" s="42"/>
      <c r="D923" s="43"/>
      <c r="E923" s="42"/>
      <c r="F923" s="42"/>
      <c r="G923" s="43"/>
      <c r="H923" s="43"/>
      <c r="I923" s="42"/>
      <c r="J923" s="42"/>
      <c r="K923" s="42"/>
      <c r="L923" s="42" t="str">
        <f>IF(G923="","",IF(D923-G923&gt;=System_Config!$B$9,"✅ COMPLIANT","⚠️ BREACH"))</f>
        <v/>
      </c>
      <c r="M923" s="42">
        <f t="shared" si="14"/>
        <v>1900</v>
      </c>
    </row>
    <row r="924" spans="1:13" ht="18" customHeight="1" x14ac:dyDescent="0.25">
      <c r="A924" s="44"/>
      <c r="B924" s="44"/>
      <c r="C924" s="44"/>
      <c r="D924" s="45"/>
      <c r="E924" s="44"/>
      <c r="F924" s="44"/>
      <c r="G924" s="45"/>
      <c r="H924" s="45"/>
      <c r="I924" s="44"/>
      <c r="J924" s="44"/>
      <c r="K924" s="44"/>
      <c r="L924" s="44" t="str">
        <f>IF(G924="","",IF(D924-G924&gt;=System_Config!$B$9,"✅ COMPLIANT","⚠️ BREACH"))</f>
        <v/>
      </c>
      <c r="M924" s="44">
        <f t="shared" si="14"/>
        <v>1900</v>
      </c>
    </row>
    <row r="925" spans="1:13" ht="18" customHeight="1" x14ac:dyDescent="0.25">
      <c r="A925" s="42"/>
      <c r="B925" s="42"/>
      <c r="C925" s="42"/>
      <c r="D925" s="43"/>
      <c r="E925" s="42"/>
      <c r="F925" s="42"/>
      <c r="G925" s="43"/>
      <c r="H925" s="43"/>
      <c r="I925" s="42"/>
      <c r="J925" s="42"/>
      <c r="K925" s="42"/>
      <c r="L925" s="42" t="str">
        <f>IF(G925="","",IF(D925-G925&gt;=System_Config!$B$9,"✅ COMPLIANT","⚠️ BREACH"))</f>
        <v/>
      </c>
      <c r="M925" s="42">
        <f t="shared" si="14"/>
        <v>1900</v>
      </c>
    </row>
    <row r="926" spans="1:13" ht="18" customHeight="1" x14ac:dyDescent="0.25">
      <c r="A926" s="44"/>
      <c r="B926" s="44"/>
      <c r="C926" s="44"/>
      <c r="D926" s="45"/>
      <c r="E926" s="44"/>
      <c r="F926" s="44"/>
      <c r="G926" s="45"/>
      <c r="H926" s="45"/>
      <c r="I926" s="44"/>
      <c r="J926" s="44"/>
      <c r="K926" s="44"/>
      <c r="L926" s="44" t="str">
        <f>IF(G926="","",IF(D926-G926&gt;=System_Config!$B$9,"✅ COMPLIANT","⚠️ BREACH"))</f>
        <v/>
      </c>
      <c r="M926" s="44">
        <f t="shared" si="14"/>
        <v>1900</v>
      </c>
    </row>
    <row r="927" spans="1:13" ht="18" customHeight="1" x14ac:dyDescent="0.25">
      <c r="A927" s="42"/>
      <c r="B927" s="42"/>
      <c r="C927" s="42"/>
      <c r="D927" s="43"/>
      <c r="E927" s="42"/>
      <c r="F927" s="42"/>
      <c r="G927" s="43"/>
      <c r="H927" s="43"/>
      <c r="I927" s="42"/>
      <c r="J927" s="42"/>
      <c r="K927" s="42"/>
      <c r="L927" s="42" t="str">
        <f>IF(G927="","",IF(D927-G927&gt;=System_Config!$B$9,"✅ COMPLIANT","⚠️ BREACH"))</f>
        <v/>
      </c>
      <c r="M927" s="42">
        <f t="shared" si="14"/>
        <v>1900</v>
      </c>
    </row>
    <row r="928" spans="1:13" ht="18" customHeight="1" x14ac:dyDescent="0.25">
      <c r="A928" s="44"/>
      <c r="B928" s="44"/>
      <c r="C928" s="44"/>
      <c r="D928" s="45"/>
      <c r="E928" s="44"/>
      <c r="F928" s="44"/>
      <c r="G928" s="45"/>
      <c r="H928" s="45"/>
      <c r="I928" s="44"/>
      <c r="J928" s="44"/>
      <c r="K928" s="44"/>
      <c r="L928" s="44" t="str">
        <f>IF(G928="","",IF(D928-G928&gt;=System_Config!$B$9,"✅ COMPLIANT","⚠️ BREACH"))</f>
        <v/>
      </c>
      <c r="M928" s="44">
        <f t="shared" si="14"/>
        <v>1900</v>
      </c>
    </row>
    <row r="929" spans="1:13" ht="18" customHeight="1" x14ac:dyDescent="0.25">
      <c r="A929" s="42"/>
      <c r="B929" s="42"/>
      <c r="C929" s="42"/>
      <c r="D929" s="43"/>
      <c r="E929" s="42"/>
      <c r="F929" s="42"/>
      <c r="G929" s="43"/>
      <c r="H929" s="43"/>
      <c r="I929" s="42"/>
      <c r="J929" s="42"/>
      <c r="K929" s="42"/>
      <c r="L929" s="42" t="str">
        <f>IF(G929="","",IF(D929-G929&gt;=System_Config!$B$9,"✅ COMPLIANT","⚠️ BREACH"))</f>
        <v/>
      </c>
      <c r="M929" s="42">
        <f t="shared" si="14"/>
        <v>1900</v>
      </c>
    </row>
    <row r="930" spans="1:13" ht="18" customHeight="1" x14ac:dyDescent="0.25">
      <c r="A930" s="44"/>
      <c r="B930" s="44"/>
      <c r="C930" s="44"/>
      <c r="D930" s="45"/>
      <c r="E930" s="44"/>
      <c r="F930" s="44"/>
      <c r="G930" s="45"/>
      <c r="H930" s="45"/>
      <c r="I930" s="44"/>
      <c r="J930" s="44"/>
      <c r="K930" s="44"/>
      <c r="L930" s="44" t="str">
        <f>IF(G930="","",IF(D930-G930&gt;=System_Config!$B$9,"✅ COMPLIANT","⚠️ BREACH"))</f>
        <v/>
      </c>
      <c r="M930" s="44">
        <f t="shared" si="14"/>
        <v>1900</v>
      </c>
    </row>
    <row r="931" spans="1:13" ht="18" customHeight="1" x14ac:dyDescent="0.25">
      <c r="A931" s="42"/>
      <c r="B931" s="42"/>
      <c r="C931" s="42"/>
      <c r="D931" s="43"/>
      <c r="E931" s="42"/>
      <c r="F931" s="42"/>
      <c r="G931" s="43"/>
      <c r="H931" s="43"/>
      <c r="I931" s="42"/>
      <c r="J931" s="42"/>
      <c r="K931" s="42"/>
      <c r="L931" s="42" t="str">
        <f>IF(G931="","",IF(D931-G931&gt;=System_Config!$B$9,"✅ COMPLIANT","⚠️ BREACH"))</f>
        <v/>
      </c>
      <c r="M931" s="42">
        <f t="shared" si="14"/>
        <v>1900</v>
      </c>
    </row>
    <row r="932" spans="1:13" ht="18" customHeight="1" x14ac:dyDescent="0.25">
      <c r="A932" s="44"/>
      <c r="B932" s="44"/>
      <c r="C932" s="44"/>
      <c r="D932" s="45"/>
      <c r="E932" s="44"/>
      <c r="F932" s="44"/>
      <c r="G932" s="45"/>
      <c r="H932" s="45"/>
      <c r="I932" s="44"/>
      <c r="J932" s="44"/>
      <c r="K932" s="44"/>
      <c r="L932" s="44" t="str">
        <f>IF(G932="","",IF(D932-G932&gt;=System_Config!$B$9,"✅ COMPLIANT","⚠️ BREACH"))</f>
        <v/>
      </c>
      <c r="M932" s="44">
        <f t="shared" si="14"/>
        <v>1900</v>
      </c>
    </row>
    <row r="933" spans="1:13" ht="18" customHeight="1" x14ac:dyDescent="0.25">
      <c r="A933" s="42"/>
      <c r="B933" s="42"/>
      <c r="C933" s="42"/>
      <c r="D933" s="43"/>
      <c r="E933" s="42"/>
      <c r="F933" s="42"/>
      <c r="G933" s="43"/>
      <c r="H933" s="43"/>
      <c r="I933" s="42"/>
      <c r="J933" s="42"/>
      <c r="K933" s="42"/>
      <c r="L933" s="42" t="str">
        <f>IF(G933="","",IF(D933-G933&gt;=System_Config!$B$9,"✅ COMPLIANT","⚠️ BREACH"))</f>
        <v/>
      </c>
      <c r="M933" s="42">
        <f t="shared" si="14"/>
        <v>1900</v>
      </c>
    </row>
    <row r="934" spans="1:13" ht="18" customHeight="1" x14ac:dyDescent="0.25">
      <c r="A934" s="44"/>
      <c r="B934" s="44"/>
      <c r="C934" s="44"/>
      <c r="D934" s="45"/>
      <c r="E934" s="44"/>
      <c r="F934" s="44"/>
      <c r="G934" s="45"/>
      <c r="H934" s="45"/>
      <c r="I934" s="44"/>
      <c r="J934" s="44"/>
      <c r="K934" s="44"/>
      <c r="L934" s="44" t="str">
        <f>IF(G934="","",IF(D934-G934&gt;=System_Config!$B$9,"✅ COMPLIANT","⚠️ BREACH"))</f>
        <v/>
      </c>
      <c r="M934" s="44">
        <f t="shared" si="14"/>
        <v>1900</v>
      </c>
    </row>
    <row r="935" spans="1:13" ht="18" customHeight="1" x14ac:dyDescent="0.25">
      <c r="A935" s="42"/>
      <c r="B935" s="42"/>
      <c r="C935" s="42"/>
      <c r="D935" s="43"/>
      <c r="E935" s="42"/>
      <c r="F935" s="42"/>
      <c r="G935" s="43"/>
      <c r="H935" s="43"/>
      <c r="I935" s="42"/>
      <c r="J935" s="42"/>
      <c r="K935" s="42"/>
      <c r="L935" s="42" t="str">
        <f>IF(G935="","",IF(D935-G935&gt;=System_Config!$B$9,"✅ COMPLIANT","⚠️ BREACH"))</f>
        <v/>
      </c>
      <c r="M935" s="42">
        <f t="shared" si="14"/>
        <v>1900</v>
      </c>
    </row>
    <row r="936" spans="1:13" ht="18" customHeight="1" x14ac:dyDescent="0.25">
      <c r="A936" s="44"/>
      <c r="B936" s="44"/>
      <c r="C936" s="44"/>
      <c r="D936" s="45"/>
      <c r="E936" s="44"/>
      <c r="F936" s="44"/>
      <c r="G936" s="45"/>
      <c r="H936" s="45"/>
      <c r="I936" s="44"/>
      <c r="J936" s="44"/>
      <c r="K936" s="44"/>
      <c r="L936" s="44" t="str">
        <f>IF(G936="","",IF(D936-G936&gt;=System_Config!$B$9,"✅ COMPLIANT","⚠️ BREACH"))</f>
        <v/>
      </c>
      <c r="M936" s="44">
        <f t="shared" si="14"/>
        <v>1900</v>
      </c>
    </row>
    <row r="937" spans="1:13" ht="18" customHeight="1" x14ac:dyDescent="0.25">
      <c r="A937" s="42"/>
      <c r="B937" s="42"/>
      <c r="C937" s="42"/>
      <c r="D937" s="43"/>
      <c r="E937" s="42"/>
      <c r="F937" s="42"/>
      <c r="G937" s="43"/>
      <c r="H937" s="43"/>
      <c r="I937" s="42"/>
      <c r="J937" s="42"/>
      <c r="K937" s="42"/>
      <c r="L937" s="42" t="str">
        <f>IF(G937="","",IF(D937-G937&gt;=System_Config!$B$9,"✅ COMPLIANT","⚠️ BREACH"))</f>
        <v/>
      </c>
      <c r="M937" s="42">
        <f t="shared" si="14"/>
        <v>1900</v>
      </c>
    </row>
    <row r="938" spans="1:13" ht="18" customHeight="1" x14ac:dyDescent="0.25">
      <c r="A938" s="44"/>
      <c r="B938" s="44"/>
      <c r="C938" s="44"/>
      <c r="D938" s="45"/>
      <c r="E938" s="44"/>
      <c r="F938" s="44"/>
      <c r="G938" s="45"/>
      <c r="H938" s="45"/>
      <c r="I938" s="44"/>
      <c r="J938" s="44"/>
      <c r="K938" s="44"/>
      <c r="L938" s="44" t="str">
        <f>IF(G938="","",IF(D938-G938&gt;=System_Config!$B$9,"✅ COMPLIANT","⚠️ BREACH"))</f>
        <v/>
      </c>
      <c r="M938" s="44">
        <f t="shared" si="14"/>
        <v>1900</v>
      </c>
    </row>
    <row r="939" spans="1:13" ht="18" customHeight="1" x14ac:dyDescent="0.25">
      <c r="A939" s="42"/>
      <c r="B939" s="42"/>
      <c r="C939" s="42"/>
      <c r="D939" s="43"/>
      <c r="E939" s="42"/>
      <c r="F939" s="42"/>
      <c r="G939" s="43"/>
      <c r="H939" s="43"/>
      <c r="I939" s="42"/>
      <c r="J939" s="42"/>
      <c r="K939" s="42"/>
      <c r="L939" s="42" t="str">
        <f>IF(G939="","",IF(D939-G939&gt;=System_Config!$B$9,"✅ COMPLIANT","⚠️ BREACH"))</f>
        <v/>
      </c>
      <c r="M939" s="42">
        <f t="shared" si="14"/>
        <v>1900</v>
      </c>
    </row>
    <row r="940" spans="1:13" ht="18" customHeight="1" x14ac:dyDescent="0.25">
      <c r="A940" s="44"/>
      <c r="B940" s="44"/>
      <c r="C940" s="44"/>
      <c r="D940" s="45"/>
      <c r="E940" s="44"/>
      <c r="F940" s="44"/>
      <c r="G940" s="45"/>
      <c r="H940" s="45"/>
      <c r="I940" s="44"/>
      <c r="J940" s="44"/>
      <c r="K940" s="44"/>
      <c r="L940" s="44" t="str">
        <f>IF(G940="","",IF(D940-G940&gt;=System_Config!$B$9,"✅ COMPLIANT","⚠️ BREACH"))</f>
        <v/>
      </c>
      <c r="M940" s="44">
        <f t="shared" si="14"/>
        <v>1900</v>
      </c>
    </row>
    <row r="941" spans="1:13" ht="18" customHeight="1" x14ac:dyDescent="0.25">
      <c r="A941" s="42"/>
      <c r="B941" s="42"/>
      <c r="C941" s="42"/>
      <c r="D941" s="43"/>
      <c r="E941" s="42"/>
      <c r="F941" s="42"/>
      <c r="G941" s="43"/>
      <c r="H941" s="43"/>
      <c r="I941" s="42"/>
      <c r="J941" s="42"/>
      <c r="K941" s="42"/>
      <c r="L941" s="42" t="str">
        <f>IF(G941="","",IF(D941-G941&gt;=System_Config!$B$9,"✅ COMPLIANT","⚠️ BREACH"))</f>
        <v/>
      </c>
      <c r="M941" s="42">
        <f t="shared" si="14"/>
        <v>1900</v>
      </c>
    </row>
    <row r="942" spans="1:13" ht="18" customHeight="1" x14ac:dyDescent="0.25">
      <c r="A942" s="44"/>
      <c r="B942" s="44"/>
      <c r="C942" s="44"/>
      <c r="D942" s="45"/>
      <c r="E942" s="44"/>
      <c r="F942" s="44"/>
      <c r="G942" s="45"/>
      <c r="H942" s="45"/>
      <c r="I942" s="44"/>
      <c r="J942" s="44"/>
      <c r="K942" s="44"/>
      <c r="L942" s="44" t="str">
        <f>IF(G942="","",IF(D942-G942&gt;=System_Config!$B$9,"✅ COMPLIANT","⚠️ BREACH"))</f>
        <v/>
      </c>
      <c r="M942" s="44">
        <f t="shared" si="14"/>
        <v>1900</v>
      </c>
    </row>
    <row r="943" spans="1:13" ht="18" customHeight="1" x14ac:dyDescent="0.25">
      <c r="A943" s="42"/>
      <c r="B943" s="42"/>
      <c r="C943" s="42"/>
      <c r="D943" s="43"/>
      <c r="E943" s="42"/>
      <c r="F943" s="42"/>
      <c r="G943" s="43"/>
      <c r="H943" s="43"/>
      <c r="I943" s="42"/>
      <c r="J943" s="42"/>
      <c r="K943" s="42"/>
      <c r="L943" s="42" t="str">
        <f>IF(G943="","",IF(D943-G943&gt;=System_Config!$B$9,"✅ COMPLIANT","⚠️ BREACH"))</f>
        <v/>
      </c>
      <c r="M943" s="42">
        <f t="shared" si="14"/>
        <v>1900</v>
      </c>
    </row>
    <row r="944" spans="1:13" ht="18" customHeight="1" x14ac:dyDescent="0.25">
      <c r="A944" s="44"/>
      <c r="B944" s="44"/>
      <c r="C944" s="44"/>
      <c r="D944" s="45"/>
      <c r="E944" s="44"/>
      <c r="F944" s="44"/>
      <c r="G944" s="45"/>
      <c r="H944" s="45"/>
      <c r="I944" s="44"/>
      <c r="J944" s="44"/>
      <c r="K944" s="44"/>
      <c r="L944" s="44" t="str">
        <f>IF(G944="","",IF(D944-G944&gt;=System_Config!$B$9,"✅ COMPLIANT","⚠️ BREACH"))</f>
        <v/>
      </c>
      <c r="M944" s="44">
        <f t="shared" si="14"/>
        <v>1900</v>
      </c>
    </row>
    <row r="945" spans="1:13" ht="18" customHeight="1" x14ac:dyDescent="0.25">
      <c r="A945" s="42"/>
      <c r="B945" s="42"/>
      <c r="C945" s="42"/>
      <c r="D945" s="43"/>
      <c r="E945" s="42"/>
      <c r="F945" s="42"/>
      <c r="G945" s="43"/>
      <c r="H945" s="43"/>
      <c r="I945" s="42"/>
      <c r="J945" s="42"/>
      <c r="K945" s="42"/>
      <c r="L945" s="42" t="str">
        <f>IF(G945="","",IF(D945-G945&gt;=System_Config!$B$9,"✅ COMPLIANT","⚠️ BREACH"))</f>
        <v/>
      </c>
      <c r="M945" s="42">
        <f t="shared" si="14"/>
        <v>1900</v>
      </c>
    </row>
    <row r="946" spans="1:13" ht="18" customHeight="1" x14ac:dyDescent="0.25">
      <c r="A946" s="44"/>
      <c r="B946" s="44"/>
      <c r="C946" s="44"/>
      <c r="D946" s="45"/>
      <c r="E946" s="44"/>
      <c r="F946" s="44"/>
      <c r="G946" s="45"/>
      <c r="H946" s="45"/>
      <c r="I946" s="44"/>
      <c r="J946" s="44"/>
      <c r="K946" s="44"/>
      <c r="L946" s="44" t="str">
        <f>IF(G946="","",IF(D946-G946&gt;=System_Config!$B$9,"✅ COMPLIANT","⚠️ BREACH"))</f>
        <v/>
      </c>
      <c r="M946" s="44">
        <f t="shared" si="14"/>
        <v>1900</v>
      </c>
    </row>
    <row r="947" spans="1:13" ht="18" customHeight="1" x14ac:dyDescent="0.25">
      <c r="A947" s="42"/>
      <c r="B947" s="42"/>
      <c r="C947" s="42"/>
      <c r="D947" s="43"/>
      <c r="E947" s="42"/>
      <c r="F947" s="42"/>
      <c r="G947" s="43"/>
      <c r="H947" s="43"/>
      <c r="I947" s="42"/>
      <c r="J947" s="42"/>
      <c r="K947" s="42"/>
      <c r="L947" s="42" t="str">
        <f>IF(G947="","",IF(D947-G947&gt;=System_Config!$B$9,"✅ COMPLIANT","⚠️ BREACH"))</f>
        <v/>
      </c>
      <c r="M947" s="42">
        <f t="shared" si="14"/>
        <v>1900</v>
      </c>
    </row>
    <row r="948" spans="1:13" ht="18" customHeight="1" x14ac:dyDescent="0.25">
      <c r="A948" s="44"/>
      <c r="B948" s="44"/>
      <c r="C948" s="44"/>
      <c r="D948" s="45"/>
      <c r="E948" s="44"/>
      <c r="F948" s="44"/>
      <c r="G948" s="45"/>
      <c r="H948" s="45"/>
      <c r="I948" s="44"/>
      <c r="J948" s="44"/>
      <c r="K948" s="44"/>
      <c r="L948" s="44" t="str">
        <f>IF(G948="","",IF(D948-G948&gt;=System_Config!$B$9,"✅ COMPLIANT","⚠️ BREACH"))</f>
        <v/>
      </c>
      <c r="M948" s="44">
        <f t="shared" si="14"/>
        <v>1900</v>
      </c>
    </row>
    <row r="949" spans="1:13" ht="18" customHeight="1" x14ac:dyDescent="0.25">
      <c r="A949" s="42"/>
      <c r="B949" s="42"/>
      <c r="C949" s="42"/>
      <c r="D949" s="43"/>
      <c r="E949" s="42"/>
      <c r="F949" s="42"/>
      <c r="G949" s="43"/>
      <c r="H949" s="43"/>
      <c r="I949" s="42"/>
      <c r="J949" s="42"/>
      <c r="K949" s="42"/>
      <c r="L949" s="42" t="str">
        <f>IF(G949="","",IF(D949-G949&gt;=System_Config!$B$9,"✅ COMPLIANT","⚠️ BREACH"))</f>
        <v/>
      </c>
      <c r="M949" s="42">
        <f t="shared" si="14"/>
        <v>1900</v>
      </c>
    </row>
    <row r="950" spans="1:13" ht="18" customHeight="1" x14ac:dyDescent="0.25">
      <c r="A950" s="44"/>
      <c r="B950" s="44"/>
      <c r="C950" s="44"/>
      <c r="D950" s="45"/>
      <c r="E950" s="44"/>
      <c r="F950" s="44"/>
      <c r="G950" s="45"/>
      <c r="H950" s="45"/>
      <c r="I950" s="44"/>
      <c r="J950" s="44"/>
      <c r="K950" s="44"/>
      <c r="L950" s="44" t="str">
        <f>IF(G950="","",IF(D950-G950&gt;=System_Config!$B$9,"✅ COMPLIANT","⚠️ BREACH"))</f>
        <v/>
      </c>
      <c r="M950" s="44">
        <f t="shared" si="14"/>
        <v>1900</v>
      </c>
    </row>
    <row r="951" spans="1:13" ht="18" customHeight="1" x14ac:dyDescent="0.25">
      <c r="A951" s="42"/>
      <c r="B951" s="42"/>
      <c r="C951" s="42"/>
      <c r="D951" s="43"/>
      <c r="E951" s="42"/>
      <c r="F951" s="42"/>
      <c r="G951" s="43"/>
      <c r="H951" s="43"/>
      <c r="I951" s="42"/>
      <c r="J951" s="42"/>
      <c r="K951" s="42"/>
      <c r="L951" s="42" t="str">
        <f>IF(G951="","",IF(D951-G951&gt;=System_Config!$B$9,"✅ COMPLIANT","⚠️ BREACH"))</f>
        <v/>
      </c>
      <c r="M951" s="42">
        <f t="shared" si="14"/>
        <v>1900</v>
      </c>
    </row>
    <row r="952" spans="1:13" ht="18" customHeight="1" x14ac:dyDescent="0.25">
      <c r="A952" s="44"/>
      <c r="B952" s="44"/>
      <c r="C952" s="44"/>
      <c r="D952" s="45"/>
      <c r="E952" s="44"/>
      <c r="F952" s="44"/>
      <c r="G952" s="45"/>
      <c r="H952" s="45"/>
      <c r="I952" s="44"/>
      <c r="J952" s="44"/>
      <c r="K952" s="44"/>
      <c r="L952" s="44" t="str">
        <f>IF(G952="","",IF(D952-G952&gt;=System_Config!$B$9,"✅ COMPLIANT","⚠️ BREACH"))</f>
        <v/>
      </c>
      <c r="M952" s="44">
        <f t="shared" si="14"/>
        <v>1900</v>
      </c>
    </row>
    <row r="953" spans="1:13" ht="18" customHeight="1" x14ac:dyDescent="0.25">
      <c r="A953" s="42"/>
      <c r="B953" s="42"/>
      <c r="C953" s="42"/>
      <c r="D953" s="43"/>
      <c r="E953" s="42"/>
      <c r="F953" s="42"/>
      <c r="G953" s="43"/>
      <c r="H953" s="43"/>
      <c r="I953" s="42"/>
      <c r="J953" s="42"/>
      <c r="K953" s="42"/>
      <c r="L953" s="42" t="str">
        <f>IF(G953="","",IF(D953-G953&gt;=System_Config!$B$9,"✅ COMPLIANT","⚠️ BREACH"))</f>
        <v/>
      </c>
      <c r="M953" s="42">
        <f t="shared" si="14"/>
        <v>1900</v>
      </c>
    </row>
    <row r="954" spans="1:13" ht="18" customHeight="1" x14ac:dyDescent="0.25">
      <c r="A954" s="44"/>
      <c r="B954" s="44"/>
      <c r="C954" s="44"/>
      <c r="D954" s="45"/>
      <c r="E954" s="44"/>
      <c r="F954" s="44"/>
      <c r="G954" s="45"/>
      <c r="H954" s="45"/>
      <c r="I954" s="44"/>
      <c r="J954" s="44"/>
      <c r="K954" s="44"/>
      <c r="L954" s="44" t="str">
        <f>IF(G954="","",IF(D954-G954&gt;=System_Config!$B$9,"✅ COMPLIANT","⚠️ BREACH"))</f>
        <v/>
      </c>
      <c r="M954" s="44">
        <f t="shared" si="14"/>
        <v>1900</v>
      </c>
    </row>
    <row r="955" spans="1:13" ht="18" customHeight="1" x14ac:dyDescent="0.25">
      <c r="A955" s="42"/>
      <c r="B955" s="42"/>
      <c r="C955" s="42"/>
      <c r="D955" s="43"/>
      <c r="E955" s="42"/>
      <c r="F955" s="42"/>
      <c r="G955" s="43"/>
      <c r="H955" s="43"/>
      <c r="I955" s="42"/>
      <c r="J955" s="42"/>
      <c r="K955" s="42"/>
      <c r="L955" s="42" t="str">
        <f>IF(G955="","",IF(D955-G955&gt;=System_Config!$B$9,"✅ COMPLIANT","⚠️ BREACH"))</f>
        <v/>
      </c>
      <c r="M955" s="42">
        <f t="shared" si="14"/>
        <v>1900</v>
      </c>
    </row>
    <row r="956" spans="1:13" ht="18" customHeight="1" x14ac:dyDescent="0.25">
      <c r="A956" s="44"/>
      <c r="B956" s="44"/>
      <c r="C956" s="44"/>
      <c r="D956" s="45"/>
      <c r="E956" s="44"/>
      <c r="F956" s="44"/>
      <c r="G956" s="45"/>
      <c r="H956" s="45"/>
      <c r="I956" s="44"/>
      <c r="J956" s="44"/>
      <c r="K956" s="44"/>
      <c r="L956" s="44" t="str">
        <f>IF(G956="","",IF(D956-G956&gt;=System_Config!$B$9,"✅ COMPLIANT","⚠️ BREACH"))</f>
        <v/>
      </c>
      <c r="M956" s="44">
        <f t="shared" si="14"/>
        <v>1900</v>
      </c>
    </row>
    <row r="957" spans="1:13" ht="18" customHeight="1" x14ac:dyDescent="0.25">
      <c r="A957" s="42"/>
      <c r="B957" s="42"/>
      <c r="C957" s="42"/>
      <c r="D957" s="43"/>
      <c r="E957" s="42"/>
      <c r="F957" s="42"/>
      <c r="G957" s="43"/>
      <c r="H957" s="43"/>
      <c r="I957" s="42"/>
      <c r="J957" s="42"/>
      <c r="K957" s="42"/>
      <c r="L957" s="42" t="str">
        <f>IF(G957="","",IF(D957-G957&gt;=System_Config!$B$9,"✅ COMPLIANT","⚠️ BREACH"))</f>
        <v/>
      </c>
      <c r="M957" s="42">
        <f t="shared" si="14"/>
        <v>1900</v>
      </c>
    </row>
    <row r="958" spans="1:13" ht="18" customHeight="1" x14ac:dyDescent="0.25">
      <c r="A958" s="44"/>
      <c r="B958" s="44"/>
      <c r="C958" s="44"/>
      <c r="D958" s="45"/>
      <c r="E958" s="44"/>
      <c r="F958" s="44"/>
      <c r="G958" s="45"/>
      <c r="H958" s="45"/>
      <c r="I958" s="44"/>
      <c r="J958" s="44"/>
      <c r="K958" s="44"/>
      <c r="L958" s="44" t="str">
        <f>IF(G958="","",IF(D958-G958&gt;=System_Config!$B$9,"✅ COMPLIANT","⚠️ BREACH"))</f>
        <v/>
      </c>
      <c r="M958" s="44">
        <f t="shared" si="14"/>
        <v>1900</v>
      </c>
    </row>
    <row r="959" spans="1:13" ht="18" customHeight="1" x14ac:dyDescent="0.25">
      <c r="A959" s="42"/>
      <c r="B959" s="42"/>
      <c r="C959" s="42"/>
      <c r="D959" s="43"/>
      <c r="E959" s="42"/>
      <c r="F959" s="42"/>
      <c r="G959" s="43"/>
      <c r="H959" s="43"/>
      <c r="I959" s="42"/>
      <c r="J959" s="42"/>
      <c r="K959" s="42"/>
      <c r="L959" s="42" t="str">
        <f>IF(G959="","",IF(D959-G959&gt;=System_Config!$B$9,"✅ COMPLIANT","⚠️ BREACH"))</f>
        <v/>
      </c>
      <c r="M959" s="42">
        <f t="shared" si="14"/>
        <v>1900</v>
      </c>
    </row>
    <row r="960" spans="1:13" ht="18" customHeight="1" x14ac:dyDescent="0.25">
      <c r="A960" s="44"/>
      <c r="B960" s="44"/>
      <c r="C960" s="44"/>
      <c r="D960" s="45"/>
      <c r="E960" s="44"/>
      <c r="F960" s="44"/>
      <c r="G960" s="45"/>
      <c r="H960" s="45"/>
      <c r="I960" s="44"/>
      <c r="J960" s="44"/>
      <c r="K960" s="44"/>
      <c r="L960" s="44" t="str">
        <f>IF(G960="","",IF(D960-G960&gt;=System_Config!$B$9,"✅ COMPLIANT","⚠️ BREACH"))</f>
        <v/>
      </c>
      <c r="M960" s="44">
        <f t="shared" si="14"/>
        <v>1900</v>
      </c>
    </row>
    <row r="961" spans="1:13" ht="18" customHeight="1" x14ac:dyDescent="0.25">
      <c r="A961" s="42"/>
      <c r="B961" s="42"/>
      <c r="C961" s="42"/>
      <c r="D961" s="43"/>
      <c r="E961" s="42"/>
      <c r="F961" s="42"/>
      <c r="G961" s="43"/>
      <c r="H961" s="43"/>
      <c r="I961" s="42"/>
      <c r="J961" s="42"/>
      <c r="K961" s="42"/>
      <c r="L961" s="42" t="str">
        <f>IF(G961="","",IF(D961-G961&gt;=System_Config!$B$9,"✅ COMPLIANT","⚠️ BREACH"))</f>
        <v/>
      </c>
      <c r="M961" s="42">
        <f t="shared" si="14"/>
        <v>1900</v>
      </c>
    </row>
    <row r="962" spans="1:13" ht="18" customHeight="1" x14ac:dyDescent="0.25">
      <c r="A962" s="44"/>
      <c r="B962" s="44"/>
      <c r="C962" s="44"/>
      <c r="D962" s="45"/>
      <c r="E962" s="44"/>
      <c r="F962" s="44"/>
      <c r="G962" s="45"/>
      <c r="H962" s="45"/>
      <c r="I962" s="44"/>
      <c r="J962" s="44"/>
      <c r="K962" s="44"/>
      <c r="L962" s="44" t="str">
        <f>IF(G962="","",IF(D962-G962&gt;=System_Config!$B$9,"✅ COMPLIANT","⚠️ BREACH"))</f>
        <v/>
      </c>
      <c r="M962" s="44">
        <f t="shared" si="14"/>
        <v>1900</v>
      </c>
    </row>
    <row r="963" spans="1:13" ht="18" customHeight="1" x14ac:dyDescent="0.25">
      <c r="A963" s="42"/>
      <c r="B963" s="42"/>
      <c r="C963" s="42"/>
      <c r="D963" s="43"/>
      <c r="E963" s="42"/>
      <c r="F963" s="42"/>
      <c r="G963" s="43"/>
      <c r="H963" s="43"/>
      <c r="I963" s="42"/>
      <c r="J963" s="42"/>
      <c r="K963" s="42"/>
      <c r="L963" s="42" t="str">
        <f>IF(G963="","",IF(D963-G963&gt;=System_Config!$B$9,"✅ COMPLIANT","⚠️ BREACH"))</f>
        <v/>
      </c>
      <c r="M963" s="42">
        <f t="shared" si="14"/>
        <v>1900</v>
      </c>
    </row>
    <row r="964" spans="1:13" ht="18" customHeight="1" x14ac:dyDescent="0.25">
      <c r="A964" s="44"/>
      <c r="B964" s="44"/>
      <c r="C964" s="44"/>
      <c r="D964" s="45"/>
      <c r="E964" s="44"/>
      <c r="F964" s="44"/>
      <c r="G964" s="45"/>
      <c r="H964" s="45"/>
      <c r="I964" s="44"/>
      <c r="J964" s="44"/>
      <c r="K964" s="44"/>
      <c r="L964" s="44" t="str">
        <f>IF(G964="","",IF(D964-G964&gt;=System_Config!$B$9,"✅ COMPLIANT","⚠️ BREACH"))</f>
        <v/>
      </c>
      <c r="M964" s="44">
        <f t="shared" ref="M964:M1027" si="15">IFERROR(YEAR(E964),"")</f>
        <v>1900</v>
      </c>
    </row>
    <row r="965" spans="1:13" ht="18" customHeight="1" x14ac:dyDescent="0.25">
      <c r="A965" s="42"/>
      <c r="B965" s="42"/>
      <c r="C965" s="42"/>
      <c r="D965" s="43"/>
      <c r="E965" s="42"/>
      <c r="F965" s="42"/>
      <c r="G965" s="43"/>
      <c r="H965" s="43"/>
      <c r="I965" s="42"/>
      <c r="J965" s="42"/>
      <c r="K965" s="42"/>
      <c r="L965" s="42" t="str">
        <f>IF(G965="","",IF(D965-G965&gt;=System_Config!$B$9,"✅ COMPLIANT","⚠️ BREACH"))</f>
        <v/>
      </c>
      <c r="M965" s="42">
        <f t="shared" si="15"/>
        <v>1900</v>
      </c>
    </row>
    <row r="966" spans="1:13" ht="18" customHeight="1" x14ac:dyDescent="0.25">
      <c r="A966" s="44"/>
      <c r="B966" s="44"/>
      <c r="C966" s="44"/>
      <c r="D966" s="45"/>
      <c r="E966" s="44"/>
      <c r="F966" s="44"/>
      <c r="G966" s="45"/>
      <c r="H966" s="45"/>
      <c r="I966" s="44"/>
      <c r="J966" s="44"/>
      <c r="K966" s="44"/>
      <c r="L966" s="44" t="str">
        <f>IF(G966="","",IF(D966-G966&gt;=System_Config!$B$9,"✅ COMPLIANT","⚠️ BREACH"))</f>
        <v/>
      </c>
      <c r="M966" s="44">
        <f t="shared" si="15"/>
        <v>1900</v>
      </c>
    </row>
    <row r="967" spans="1:13" ht="18" customHeight="1" x14ac:dyDescent="0.25">
      <c r="A967" s="42"/>
      <c r="B967" s="42"/>
      <c r="C967" s="42"/>
      <c r="D967" s="43"/>
      <c r="E967" s="42"/>
      <c r="F967" s="42"/>
      <c r="G967" s="43"/>
      <c r="H967" s="43"/>
      <c r="I967" s="42"/>
      <c r="J967" s="42"/>
      <c r="K967" s="42"/>
      <c r="L967" s="42" t="str">
        <f>IF(G967="","",IF(D967-G967&gt;=System_Config!$B$9,"✅ COMPLIANT","⚠️ BREACH"))</f>
        <v/>
      </c>
      <c r="M967" s="42">
        <f t="shared" si="15"/>
        <v>1900</v>
      </c>
    </row>
    <row r="968" spans="1:13" ht="18" customHeight="1" x14ac:dyDescent="0.25">
      <c r="A968" s="44"/>
      <c r="B968" s="44"/>
      <c r="C968" s="44"/>
      <c r="D968" s="45"/>
      <c r="E968" s="44"/>
      <c r="F968" s="44"/>
      <c r="G968" s="45"/>
      <c r="H968" s="45"/>
      <c r="I968" s="44"/>
      <c r="J968" s="44"/>
      <c r="K968" s="44"/>
      <c r="L968" s="44" t="str">
        <f>IF(G968="","",IF(D968-G968&gt;=System_Config!$B$9,"✅ COMPLIANT","⚠️ BREACH"))</f>
        <v/>
      </c>
      <c r="M968" s="44">
        <f t="shared" si="15"/>
        <v>1900</v>
      </c>
    </row>
    <row r="969" spans="1:13" ht="18" customHeight="1" x14ac:dyDescent="0.25">
      <c r="A969" s="42"/>
      <c r="B969" s="42"/>
      <c r="C969" s="42"/>
      <c r="D969" s="43"/>
      <c r="E969" s="42"/>
      <c r="F969" s="42"/>
      <c r="G969" s="43"/>
      <c r="H969" s="43"/>
      <c r="I969" s="42"/>
      <c r="J969" s="42"/>
      <c r="K969" s="42"/>
      <c r="L969" s="42" t="str">
        <f>IF(G969="","",IF(D969-G969&gt;=System_Config!$B$9,"✅ COMPLIANT","⚠️ BREACH"))</f>
        <v/>
      </c>
      <c r="M969" s="42">
        <f t="shared" si="15"/>
        <v>1900</v>
      </c>
    </row>
    <row r="970" spans="1:13" ht="18" customHeight="1" x14ac:dyDescent="0.25">
      <c r="A970" s="44"/>
      <c r="B970" s="44"/>
      <c r="C970" s="44"/>
      <c r="D970" s="45"/>
      <c r="E970" s="44"/>
      <c r="F970" s="44"/>
      <c r="G970" s="45"/>
      <c r="H970" s="45"/>
      <c r="I970" s="44"/>
      <c r="J970" s="44"/>
      <c r="K970" s="44"/>
      <c r="L970" s="44" t="str">
        <f>IF(G970="","",IF(D970-G970&gt;=System_Config!$B$9,"✅ COMPLIANT","⚠️ BREACH"))</f>
        <v/>
      </c>
      <c r="M970" s="44">
        <f t="shared" si="15"/>
        <v>1900</v>
      </c>
    </row>
    <row r="971" spans="1:13" ht="18" customHeight="1" x14ac:dyDescent="0.25">
      <c r="A971" s="42"/>
      <c r="B971" s="42"/>
      <c r="C971" s="42"/>
      <c r="D971" s="43"/>
      <c r="E971" s="42"/>
      <c r="F971" s="42"/>
      <c r="G971" s="43"/>
      <c r="H971" s="43"/>
      <c r="I971" s="42"/>
      <c r="J971" s="42"/>
      <c r="K971" s="42"/>
      <c r="L971" s="42" t="str">
        <f>IF(G971="","",IF(D971-G971&gt;=System_Config!$B$9,"✅ COMPLIANT","⚠️ BREACH"))</f>
        <v/>
      </c>
      <c r="M971" s="42">
        <f t="shared" si="15"/>
        <v>1900</v>
      </c>
    </row>
    <row r="972" spans="1:13" ht="18" customHeight="1" x14ac:dyDescent="0.25">
      <c r="A972" s="44"/>
      <c r="B972" s="44"/>
      <c r="C972" s="44"/>
      <c r="D972" s="45"/>
      <c r="E972" s="44"/>
      <c r="F972" s="44"/>
      <c r="G972" s="45"/>
      <c r="H972" s="45"/>
      <c r="I972" s="44"/>
      <c r="J972" s="44"/>
      <c r="K972" s="44"/>
      <c r="L972" s="44" t="str">
        <f>IF(G972="","",IF(D972-G972&gt;=System_Config!$B$9,"✅ COMPLIANT","⚠️ BREACH"))</f>
        <v/>
      </c>
      <c r="M972" s="44">
        <f t="shared" si="15"/>
        <v>1900</v>
      </c>
    </row>
    <row r="973" spans="1:13" ht="18" customHeight="1" x14ac:dyDescent="0.25">
      <c r="A973" s="42"/>
      <c r="B973" s="42"/>
      <c r="C973" s="42"/>
      <c r="D973" s="43"/>
      <c r="E973" s="42"/>
      <c r="F973" s="42"/>
      <c r="G973" s="43"/>
      <c r="H973" s="43"/>
      <c r="I973" s="42"/>
      <c r="J973" s="42"/>
      <c r="K973" s="42"/>
      <c r="L973" s="42" t="str">
        <f>IF(G973="","",IF(D973-G973&gt;=System_Config!$B$9,"✅ COMPLIANT","⚠️ BREACH"))</f>
        <v/>
      </c>
      <c r="M973" s="42">
        <f t="shared" si="15"/>
        <v>1900</v>
      </c>
    </row>
    <row r="974" spans="1:13" ht="18" customHeight="1" x14ac:dyDescent="0.25">
      <c r="A974" s="44"/>
      <c r="B974" s="44"/>
      <c r="C974" s="44"/>
      <c r="D974" s="45"/>
      <c r="E974" s="44"/>
      <c r="F974" s="44"/>
      <c r="G974" s="45"/>
      <c r="H974" s="45"/>
      <c r="I974" s="44"/>
      <c r="J974" s="44"/>
      <c r="K974" s="44"/>
      <c r="L974" s="44" t="str">
        <f>IF(G974="","",IF(D974-G974&gt;=System_Config!$B$9,"✅ COMPLIANT","⚠️ BREACH"))</f>
        <v/>
      </c>
      <c r="M974" s="44">
        <f t="shared" si="15"/>
        <v>1900</v>
      </c>
    </row>
    <row r="975" spans="1:13" ht="18" customHeight="1" x14ac:dyDescent="0.25">
      <c r="A975" s="42"/>
      <c r="B975" s="42"/>
      <c r="C975" s="42"/>
      <c r="D975" s="43"/>
      <c r="E975" s="42"/>
      <c r="F975" s="42"/>
      <c r="G975" s="43"/>
      <c r="H975" s="43"/>
      <c r="I975" s="42"/>
      <c r="J975" s="42"/>
      <c r="K975" s="42"/>
      <c r="L975" s="42" t="str">
        <f>IF(G975="","",IF(D975-G975&gt;=System_Config!$B$9,"✅ COMPLIANT","⚠️ BREACH"))</f>
        <v/>
      </c>
      <c r="M975" s="42">
        <f t="shared" si="15"/>
        <v>1900</v>
      </c>
    </row>
    <row r="976" spans="1:13" ht="18" customHeight="1" x14ac:dyDescent="0.25">
      <c r="A976" s="44"/>
      <c r="B976" s="44"/>
      <c r="C976" s="44"/>
      <c r="D976" s="45"/>
      <c r="E976" s="44"/>
      <c r="F976" s="44"/>
      <c r="G976" s="45"/>
      <c r="H976" s="45"/>
      <c r="I976" s="44"/>
      <c r="J976" s="44"/>
      <c r="K976" s="44"/>
      <c r="L976" s="44" t="str">
        <f>IF(G976="","",IF(D976-G976&gt;=System_Config!$B$9,"✅ COMPLIANT","⚠️ BREACH"))</f>
        <v/>
      </c>
      <c r="M976" s="44">
        <f t="shared" si="15"/>
        <v>1900</v>
      </c>
    </row>
    <row r="977" spans="1:13" ht="18" customHeight="1" x14ac:dyDescent="0.25">
      <c r="A977" s="42"/>
      <c r="B977" s="42"/>
      <c r="C977" s="42"/>
      <c r="D977" s="43"/>
      <c r="E977" s="42"/>
      <c r="F977" s="42"/>
      <c r="G977" s="43"/>
      <c r="H977" s="43"/>
      <c r="I977" s="42"/>
      <c r="J977" s="42"/>
      <c r="K977" s="42"/>
      <c r="L977" s="42" t="str">
        <f>IF(G977="","",IF(D977-G977&gt;=System_Config!$B$9,"✅ COMPLIANT","⚠️ BREACH"))</f>
        <v/>
      </c>
      <c r="M977" s="42">
        <f t="shared" si="15"/>
        <v>1900</v>
      </c>
    </row>
    <row r="978" spans="1:13" ht="18" customHeight="1" x14ac:dyDescent="0.25">
      <c r="A978" s="44"/>
      <c r="B978" s="44"/>
      <c r="C978" s="44"/>
      <c r="D978" s="45"/>
      <c r="E978" s="44"/>
      <c r="F978" s="44"/>
      <c r="G978" s="45"/>
      <c r="H978" s="45"/>
      <c r="I978" s="44"/>
      <c r="J978" s="44"/>
      <c r="K978" s="44"/>
      <c r="L978" s="44" t="str">
        <f>IF(G978="","",IF(D978-G978&gt;=System_Config!$B$9,"✅ COMPLIANT","⚠️ BREACH"))</f>
        <v/>
      </c>
      <c r="M978" s="44">
        <f t="shared" si="15"/>
        <v>1900</v>
      </c>
    </row>
    <row r="979" spans="1:13" ht="18" customHeight="1" x14ac:dyDescent="0.25">
      <c r="A979" s="42"/>
      <c r="B979" s="42"/>
      <c r="C979" s="42"/>
      <c r="D979" s="43"/>
      <c r="E979" s="42"/>
      <c r="F979" s="42"/>
      <c r="G979" s="43"/>
      <c r="H979" s="43"/>
      <c r="I979" s="42"/>
      <c r="J979" s="42"/>
      <c r="K979" s="42"/>
      <c r="L979" s="42" t="str">
        <f>IF(G979="","",IF(D979-G979&gt;=System_Config!$B$9,"✅ COMPLIANT","⚠️ BREACH"))</f>
        <v/>
      </c>
      <c r="M979" s="42">
        <f t="shared" si="15"/>
        <v>1900</v>
      </c>
    </row>
    <row r="980" spans="1:13" ht="18" customHeight="1" x14ac:dyDescent="0.25">
      <c r="A980" s="44"/>
      <c r="B980" s="44"/>
      <c r="C980" s="44"/>
      <c r="D980" s="45"/>
      <c r="E980" s="44"/>
      <c r="F980" s="44"/>
      <c r="G980" s="45"/>
      <c r="H980" s="45"/>
      <c r="I980" s="44"/>
      <c r="J980" s="44"/>
      <c r="K980" s="44"/>
      <c r="L980" s="44" t="str">
        <f>IF(G980="","",IF(D980-G980&gt;=System_Config!$B$9,"✅ COMPLIANT","⚠️ BREACH"))</f>
        <v/>
      </c>
      <c r="M980" s="44">
        <f t="shared" si="15"/>
        <v>1900</v>
      </c>
    </row>
    <row r="981" spans="1:13" ht="18" customHeight="1" x14ac:dyDescent="0.25">
      <c r="A981" s="42"/>
      <c r="B981" s="42"/>
      <c r="C981" s="42"/>
      <c r="D981" s="43"/>
      <c r="E981" s="42"/>
      <c r="F981" s="42"/>
      <c r="G981" s="43"/>
      <c r="H981" s="43"/>
      <c r="I981" s="42"/>
      <c r="J981" s="42"/>
      <c r="K981" s="42"/>
      <c r="L981" s="42" t="str">
        <f>IF(G981="","",IF(D981-G981&gt;=System_Config!$B$9,"✅ COMPLIANT","⚠️ BREACH"))</f>
        <v/>
      </c>
      <c r="M981" s="42">
        <f t="shared" si="15"/>
        <v>1900</v>
      </c>
    </row>
    <row r="982" spans="1:13" ht="18" customHeight="1" x14ac:dyDescent="0.25">
      <c r="A982" s="44"/>
      <c r="B982" s="44"/>
      <c r="C982" s="44"/>
      <c r="D982" s="45"/>
      <c r="E982" s="44"/>
      <c r="F982" s="44"/>
      <c r="G982" s="45"/>
      <c r="H982" s="45"/>
      <c r="I982" s="44"/>
      <c r="J982" s="44"/>
      <c r="K982" s="44"/>
      <c r="L982" s="44" t="str">
        <f>IF(G982="","",IF(D982-G982&gt;=System_Config!$B$9,"✅ COMPLIANT","⚠️ BREACH"))</f>
        <v/>
      </c>
      <c r="M982" s="44">
        <f t="shared" si="15"/>
        <v>1900</v>
      </c>
    </row>
    <row r="983" spans="1:13" ht="18" customHeight="1" x14ac:dyDescent="0.25">
      <c r="A983" s="42"/>
      <c r="B983" s="42"/>
      <c r="C983" s="42"/>
      <c r="D983" s="43"/>
      <c r="E983" s="42"/>
      <c r="F983" s="42"/>
      <c r="G983" s="43"/>
      <c r="H983" s="43"/>
      <c r="I983" s="42"/>
      <c r="J983" s="42"/>
      <c r="K983" s="42"/>
      <c r="L983" s="42" t="str">
        <f>IF(G983="","",IF(D983-G983&gt;=System_Config!$B$9,"✅ COMPLIANT","⚠️ BREACH"))</f>
        <v/>
      </c>
      <c r="M983" s="42">
        <f t="shared" si="15"/>
        <v>1900</v>
      </c>
    </row>
    <row r="984" spans="1:13" ht="18" customHeight="1" x14ac:dyDescent="0.25">
      <c r="A984" s="44"/>
      <c r="B984" s="44"/>
      <c r="C984" s="44"/>
      <c r="D984" s="45"/>
      <c r="E984" s="44"/>
      <c r="F984" s="44"/>
      <c r="G984" s="45"/>
      <c r="H984" s="45"/>
      <c r="I984" s="44"/>
      <c r="J984" s="44"/>
      <c r="K984" s="44"/>
      <c r="L984" s="44" t="str">
        <f>IF(G984="","",IF(D984-G984&gt;=System_Config!$B$9,"✅ COMPLIANT","⚠️ BREACH"))</f>
        <v/>
      </c>
      <c r="M984" s="44">
        <f t="shared" si="15"/>
        <v>1900</v>
      </c>
    </row>
    <row r="985" spans="1:13" ht="18" customHeight="1" x14ac:dyDescent="0.25">
      <c r="A985" s="42"/>
      <c r="B985" s="42"/>
      <c r="C985" s="42"/>
      <c r="D985" s="43"/>
      <c r="E985" s="42"/>
      <c r="F985" s="42"/>
      <c r="G985" s="43"/>
      <c r="H985" s="43"/>
      <c r="I985" s="42"/>
      <c r="J985" s="42"/>
      <c r="K985" s="42"/>
      <c r="L985" s="42" t="str">
        <f>IF(G985="","",IF(D985-G985&gt;=System_Config!$B$9,"✅ COMPLIANT","⚠️ BREACH"))</f>
        <v/>
      </c>
      <c r="M985" s="42">
        <f t="shared" si="15"/>
        <v>1900</v>
      </c>
    </row>
    <row r="986" spans="1:13" ht="18" customHeight="1" x14ac:dyDescent="0.25">
      <c r="A986" s="44"/>
      <c r="B986" s="44"/>
      <c r="C986" s="44"/>
      <c r="D986" s="45"/>
      <c r="E986" s="44"/>
      <c r="F986" s="44"/>
      <c r="G986" s="45"/>
      <c r="H986" s="45"/>
      <c r="I986" s="44"/>
      <c r="J986" s="44"/>
      <c r="K986" s="44"/>
      <c r="L986" s="44" t="str">
        <f>IF(G986="","",IF(D986-G986&gt;=System_Config!$B$9,"✅ COMPLIANT","⚠️ BREACH"))</f>
        <v/>
      </c>
      <c r="M986" s="44">
        <f t="shared" si="15"/>
        <v>1900</v>
      </c>
    </row>
    <row r="987" spans="1:13" ht="18" customHeight="1" x14ac:dyDescent="0.25">
      <c r="A987" s="42"/>
      <c r="B987" s="42"/>
      <c r="C987" s="42"/>
      <c r="D987" s="43"/>
      <c r="E987" s="42"/>
      <c r="F987" s="42"/>
      <c r="G987" s="43"/>
      <c r="H987" s="43"/>
      <c r="I987" s="42"/>
      <c r="J987" s="42"/>
      <c r="K987" s="42"/>
      <c r="L987" s="42" t="str">
        <f>IF(G987="","",IF(D987-G987&gt;=System_Config!$B$9,"✅ COMPLIANT","⚠️ BREACH"))</f>
        <v/>
      </c>
      <c r="M987" s="42">
        <f t="shared" si="15"/>
        <v>1900</v>
      </c>
    </row>
    <row r="988" spans="1:13" ht="18" customHeight="1" x14ac:dyDescent="0.25">
      <c r="A988" s="44"/>
      <c r="B988" s="44"/>
      <c r="C988" s="44"/>
      <c r="D988" s="45"/>
      <c r="E988" s="44"/>
      <c r="F988" s="44"/>
      <c r="G988" s="45"/>
      <c r="H988" s="45"/>
      <c r="I988" s="44"/>
      <c r="J988" s="44"/>
      <c r="K988" s="44"/>
      <c r="L988" s="44" t="str">
        <f>IF(G988="","",IF(D988-G988&gt;=System_Config!$B$9,"✅ COMPLIANT","⚠️ BREACH"))</f>
        <v/>
      </c>
      <c r="M988" s="44">
        <f t="shared" si="15"/>
        <v>1900</v>
      </c>
    </row>
    <row r="989" spans="1:13" ht="18" customHeight="1" x14ac:dyDescent="0.25">
      <c r="A989" s="42"/>
      <c r="B989" s="42"/>
      <c r="C989" s="42"/>
      <c r="D989" s="43"/>
      <c r="E989" s="42"/>
      <c r="F989" s="42"/>
      <c r="G989" s="43"/>
      <c r="H989" s="43"/>
      <c r="I989" s="42"/>
      <c r="J989" s="42"/>
      <c r="K989" s="42"/>
      <c r="L989" s="42" t="str">
        <f>IF(G989="","",IF(D989-G989&gt;=System_Config!$B$9,"✅ COMPLIANT","⚠️ BREACH"))</f>
        <v/>
      </c>
      <c r="M989" s="42">
        <f t="shared" si="15"/>
        <v>1900</v>
      </c>
    </row>
    <row r="990" spans="1:13" ht="18" customHeight="1" x14ac:dyDescent="0.25">
      <c r="A990" s="44"/>
      <c r="B990" s="44"/>
      <c r="C990" s="44"/>
      <c r="D990" s="45"/>
      <c r="E990" s="44"/>
      <c r="F990" s="44"/>
      <c r="G990" s="45"/>
      <c r="H990" s="45"/>
      <c r="I990" s="44"/>
      <c r="J990" s="44"/>
      <c r="K990" s="44"/>
      <c r="L990" s="44" t="str">
        <f>IF(G990="","",IF(D990-G990&gt;=System_Config!$B$9,"✅ COMPLIANT","⚠️ BREACH"))</f>
        <v/>
      </c>
      <c r="M990" s="44">
        <f t="shared" si="15"/>
        <v>1900</v>
      </c>
    </row>
    <row r="991" spans="1:13" ht="18" customHeight="1" x14ac:dyDescent="0.25">
      <c r="A991" s="42"/>
      <c r="B991" s="42"/>
      <c r="C991" s="42"/>
      <c r="D991" s="43"/>
      <c r="E991" s="42"/>
      <c r="F991" s="42"/>
      <c r="G991" s="43"/>
      <c r="H991" s="43"/>
      <c r="I991" s="42"/>
      <c r="J991" s="42"/>
      <c r="K991" s="42"/>
      <c r="L991" s="42" t="str">
        <f>IF(G991="","",IF(D991-G991&gt;=System_Config!$B$9,"✅ COMPLIANT","⚠️ BREACH"))</f>
        <v/>
      </c>
      <c r="M991" s="42">
        <f t="shared" si="15"/>
        <v>1900</v>
      </c>
    </row>
    <row r="992" spans="1:13" ht="18" customHeight="1" x14ac:dyDescent="0.25">
      <c r="A992" s="44"/>
      <c r="B992" s="44"/>
      <c r="C992" s="44"/>
      <c r="D992" s="45"/>
      <c r="E992" s="44"/>
      <c r="F992" s="44"/>
      <c r="G992" s="45"/>
      <c r="H992" s="45"/>
      <c r="I992" s="44"/>
      <c r="J992" s="44"/>
      <c r="K992" s="44"/>
      <c r="L992" s="44" t="str">
        <f>IF(G992="","",IF(D992-G992&gt;=System_Config!$B$9,"✅ COMPLIANT","⚠️ BREACH"))</f>
        <v/>
      </c>
      <c r="M992" s="44">
        <f t="shared" si="15"/>
        <v>1900</v>
      </c>
    </row>
    <row r="993" spans="1:13" ht="18" customHeight="1" x14ac:dyDescent="0.25">
      <c r="A993" s="42"/>
      <c r="B993" s="42"/>
      <c r="C993" s="42"/>
      <c r="D993" s="43"/>
      <c r="E993" s="42"/>
      <c r="F993" s="42"/>
      <c r="G993" s="43"/>
      <c r="H993" s="43"/>
      <c r="I993" s="42"/>
      <c r="J993" s="42"/>
      <c r="K993" s="42"/>
      <c r="L993" s="42" t="str">
        <f>IF(G993="","",IF(D993-G993&gt;=System_Config!$B$9,"✅ COMPLIANT","⚠️ BREACH"))</f>
        <v/>
      </c>
      <c r="M993" s="42">
        <f t="shared" si="15"/>
        <v>1900</v>
      </c>
    </row>
    <row r="994" spans="1:13" ht="18" customHeight="1" x14ac:dyDescent="0.25">
      <c r="A994" s="44"/>
      <c r="B994" s="44"/>
      <c r="C994" s="44"/>
      <c r="D994" s="45"/>
      <c r="E994" s="44"/>
      <c r="F994" s="44"/>
      <c r="G994" s="45"/>
      <c r="H994" s="45"/>
      <c r="I994" s="44"/>
      <c r="J994" s="44"/>
      <c r="K994" s="44"/>
      <c r="L994" s="44" t="str">
        <f>IF(G994="","",IF(D994-G994&gt;=System_Config!$B$9,"✅ COMPLIANT","⚠️ BREACH"))</f>
        <v/>
      </c>
      <c r="M994" s="44">
        <f t="shared" si="15"/>
        <v>1900</v>
      </c>
    </row>
    <row r="995" spans="1:13" ht="18" customHeight="1" x14ac:dyDescent="0.25">
      <c r="A995" s="42"/>
      <c r="B995" s="42"/>
      <c r="C995" s="42"/>
      <c r="D995" s="43"/>
      <c r="E995" s="42"/>
      <c r="F995" s="42"/>
      <c r="G995" s="43"/>
      <c r="H995" s="43"/>
      <c r="I995" s="42"/>
      <c r="J995" s="42"/>
      <c r="K995" s="42"/>
      <c r="L995" s="42" t="str">
        <f>IF(G995="","",IF(D995-G995&gt;=System_Config!$B$9,"✅ COMPLIANT","⚠️ BREACH"))</f>
        <v/>
      </c>
      <c r="M995" s="42">
        <f t="shared" si="15"/>
        <v>1900</v>
      </c>
    </row>
    <row r="996" spans="1:13" ht="18" customHeight="1" x14ac:dyDescent="0.25">
      <c r="A996" s="44"/>
      <c r="B996" s="44"/>
      <c r="C996" s="44"/>
      <c r="D996" s="45"/>
      <c r="E996" s="44"/>
      <c r="F996" s="44"/>
      <c r="G996" s="45"/>
      <c r="H996" s="45"/>
      <c r="I996" s="44"/>
      <c r="J996" s="44"/>
      <c r="K996" s="44"/>
      <c r="L996" s="44" t="str">
        <f>IF(G996="","",IF(D996-G996&gt;=System_Config!$B$9,"✅ COMPLIANT","⚠️ BREACH"))</f>
        <v/>
      </c>
      <c r="M996" s="44">
        <f t="shared" si="15"/>
        <v>1900</v>
      </c>
    </row>
    <row r="997" spans="1:13" ht="18" customHeight="1" x14ac:dyDescent="0.25">
      <c r="A997" s="42"/>
      <c r="B997" s="42"/>
      <c r="C997" s="42"/>
      <c r="D997" s="43"/>
      <c r="E997" s="42"/>
      <c r="F997" s="42"/>
      <c r="G997" s="43"/>
      <c r="H997" s="43"/>
      <c r="I997" s="42"/>
      <c r="J997" s="42"/>
      <c r="K997" s="42"/>
      <c r="L997" s="42" t="str">
        <f>IF(G997="","",IF(D997-G997&gt;=System_Config!$B$9,"✅ COMPLIANT","⚠️ BREACH"))</f>
        <v/>
      </c>
      <c r="M997" s="42">
        <f t="shared" si="15"/>
        <v>1900</v>
      </c>
    </row>
    <row r="998" spans="1:13" ht="18" customHeight="1" x14ac:dyDescent="0.25">
      <c r="A998" s="44"/>
      <c r="B998" s="44"/>
      <c r="C998" s="44"/>
      <c r="D998" s="45"/>
      <c r="E998" s="44"/>
      <c r="F998" s="44"/>
      <c r="G998" s="45"/>
      <c r="H998" s="45"/>
      <c r="I998" s="44"/>
      <c r="J998" s="44"/>
      <c r="K998" s="44"/>
      <c r="L998" s="44" t="str">
        <f>IF(G998="","",IF(D998-G998&gt;=System_Config!$B$9,"✅ COMPLIANT","⚠️ BREACH"))</f>
        <v/>
      </c>
      <c r="M998" s="44">
        <f t="shared" si="15"/>
        <v>1900</v>
      </c>
    </row>
    <row r="999" spans="1:13" ht="18" customHeight="1" x14ac:dyDescent="0.25">
      <c r="A999" s="42"/>
      <c r="B999" s="42"/>
      <c r="C999" s="42"/>
      <c r="D999" s="43"/>
      <c r="E999" s="42"/>
      <c r="F999" s="42"/>
      <c r="G999" s="43"/>
      <c r="H999" s="43"/>
      <c r="I999" s="42"/>
      <c r="J999" s="42"/>
      <c r="K999" s="42"/>
      <c r="L999" s="42" t="str">
        <f>IF(G999="","",IF(D999-G999&gt;=System_Config!$B$9,"✅ COMPLIANT","⚠️ BREACH"))</f>
        <v/>
      </c>
      <c r="M999" s="42">
        <f t="shared" si="15"/>
        <v>1900</v>
      </c>
    </row>
    <row r="1000" spans="1:13" ht="18" customHeight="1" x14ac:dyDescent="0.25">
      <c r="A1000" s="44"/>
      <c r="B1000" s="44"/>
      <c r="C1000" s="44"/>
      <c r="D1000" s="45"/>
      <c r="E1000" s="44"/>
      <c r="F1000" s="44"/>
      <c r="G1000" s="45"/>
      <c r="H1000" s="45"/>
      <c r="I1000" s="44"/>
      <c r="J1000" s="44"/>
      <c r="K1000" s="44"/>
      <c r="L1000" s="44" t="str">
        <f>IF(G1000="","",IF(D1000-G1000&gt;=System_Config!$B$9,"✅ COMPLIANT","⚠️ BREACH"))</f>
        <v/>
      </c>
      <c r="M1000" s="44">
        <f t="shared" si="15"/>
        <v>1900</v>
      </c>
    </row>
    <row r="1001" spans="1:13" ht="18" customHeight="1" x14ac:dyDescent="0.25">
      <c r="A1001" s="42"/>
      <c r="B1001" s="42"/>
      <c r="C1001" s="42"/>
      <c r="D1001" s="43"/>
      <c r="E1001" s="42"/>
      <c r="F1001" s="42"/>
      <c r="G1001" s="43"/>
      <c r="H1001" s="43"/>
      <c r="I1001" s="42"/>
      <c r="J1001" s="42"/>
      <c r="K1001" s="42"/>
      <c r="L1001" s="42" t="str">
        <f>IF(G1001="","",IF(D1001-G1001&gt;=System_Config!$B$9,"✅ COMPLIANT","⚠️ BREACH"))</f>
        <v/>
      </c>
      <c r="M1001" s="42">
        <f t="shared" si="15"/>
        <v>1900</v>
      </c>
    </row>
    <row r="1002" spans="1:13" ht="18" customHeight="1" x14ac:dyDescent="0.25">
      <c r="A1002" s="44"/>
      <c r="B1002" s="44"/>
      <c r="C1002" s="44"/>
      <c r="D1002" s="45"/>
      <c r="E1002" s="44"/>
      <c r="F1002" s="44"/>
      <c r="G1002" s="45"/>
      <c r="H1002" s="45"/>
      <c r="I1002" s="44"/>
      <c r="J1002" s="44"/>
      <c r="K1002" s="44"/>
      <c r="L1002" s="44" t="str">
        <f>IF(G1002="","",IF(D1002-G1002&gt;=System_Config!$B$9,"✅ COMPLIANT","⚠️ BREACH"))</f>
        <v/>
      </c>
      <c r="M1002" s="44">
        <f t="shared" si="15"/>
        <v>1900</v>
      </c>
    </row>
    <row r="1003" spans="1:13" ht="18" customHeight="1" x14ac:dyDescent="0.25">
      <c r="A1003" s="42"/>
      <c r="B1003" s="42"/>
      <c r="C1003" s="42"/>
      <c r="D1003" s="43"/>
      <c r="E1003" s="42"/>
      <c r="F1003" s="42"/>
      <c r="G1003" s="43"/>
      <c r="H1003" s="43"/>
      <c r="I1003" s="42"/>
      <c r="J1003" s="42"/>
      <c r="K1003" s="42"/>
      <c r="L1003" s="42" t="str">
        <f>IF(G1003="","",IF(D1003-G1003&gt;=System_Config!$B$9,"✅ COMPLIANT","⚠️ BREACH"))</f>
        <v/>
      </c>
      <c r="M1003" s="42">
        <f t="shared" si="15"/>
        <v>1900</v>
      </c>
    </row>
    <row r="1004" spans="1:13" ht="18" customHeight="1" x14ac:dyDescent="0.25">
      <c r="A1004" s="44"/>
      <c r="B1004" s="44"/>
      <c r="C1004" s="44"/>
      <c r="D1004" s="45"/>
      <c r="E1004" s="44"/>
      <c r="F1004" s="44"/>
      <c r="G1004" s="45"/>
      <c r="H1004" s="45"/>
      <c r="I1004" s="44"/>
      <c r="J1004" s="44"/>
      <c r="K1004" s="44"/>
      <c r="L1004" s="44" t="str">
        <f>IF(G1004="","",IF(D1004-G1004&gt;=System_Config!$B$9,"✅ COMPLIANT","⚠️ BREACH"))</f>
        <v/>
      </c>
      <c r="M1004" s="44">
        <f t="shared" si="15"/>
        <v>1900</v>
      </c>
    </row>
    <row r="1005" spans="1:13" ht="18" customHeight="1" x14ac:dyDescent="0.25">
      <c r="A1005" s="42"/>
      <c r="B1005" s="42"/>
      <c r="C1005" s="42"/>
      <c r="D1005" s="43"/>
      <c r="E1005" s="42"/>
      <c r="F1005" s="42"/>
      <c r="G1005" s="43"/>
      <c r="H1005" s="43"/>
      <c r="I1005" s="42"/>
      <c r="J1005" s="42"/>
      <c r="K1005" s="42"/>
      <c r="L1005" s="42" t="str">
        <f>IF(G1005="","",IF(D1005-G1005&gt;=System_Config!$B$9,"✅ COMPLIANT","⚠️ BREACH"))</f>
        <v/>
      </c>
      <c r="M1005" s="42">
        <f t="shared" si="15"/>
        <v>1900</v>
      </c>
    </row>
    <row r="1006" spans="1:13" ht="18" customHeight="1" x14ac:dyDescent="0.25">
      <c r="A1006" s="44"/>
      <c r="B1006" s="44"/>
      <c r="C1006" s="44"/>
      <c r="D1006" s="45"/>
      <c r="E1006" s="44"/>
      <c r="F1006" s="44"/>
      <c r="G1006" s="45"/>
      <c r="H1006" s="45"/>
      <c r="I1006" s="44"/>
      <c r="J1006" s="44"/>
      <c r="K1006" s="44"/>
      <c r="L1006" s="44" t="str">
        <f>IF(G1006="","",IF(D1006-G1006&gt;=System_Config!$B$9,"✅ COMPLIANT","⚠️ BREACH"))</f>
        <v/>
      </c>
      <c r="M1006" s="44">
        <f t="shared" si="15"/>
        <v>1900</v>
      </c>
    </row>
    <row r="1007" spans="1:13" ht="18" customHeight="1" x14ac:dyDescent="0.25">
      <c r="A1007" s="42"/>
      <c r="B1007" s="42"/>
      <c r="C1007" s="42"/>
      <c r="D1007" s="43"/>
      <c r="E1007" s="42"/>
      <c r="F1007" s="42"/>
      <c r="G1007" s="43"/>
      <c r="H1007" s="43"/>
      <c r="I1007" s="42"/>
      <c r="J1007" s="42"/>
      <c r="K1007" s="42"/>
      <c r="L1007" s="42" t="str">
        <f>IF(G1007="","",IF(D1007-G1007&gt;=System_Config!$B$9,"✅ COMPLIANT","⚠️ BREACH"))</f>
        <v/>
      </c>
      <c r="M1007" s="42">
        <f t="shared" si="15"/>
        <v>1900</v>
      </c>
    </row>
    <row r="1008" spans="1:13" ht="18" customHeight="1" x14ac:dyDescent="0.25">
      <c r="A1008" s="44"/>
      <c r="B1008" s="44"/>
      <c r="C1008" s="44"/>
      <c r="D1008" s="45"/>
      <c r="E1008" s="44"/>
      <c r="F1008" s="44"/>
      <c r="G1008" s="45"/>
      <c r="H1008" s="45"/>
      <c r="I1008" s="44"/>
      <c r="J1008" s="44"/>
      <c r="K1008" s="44"/>
      <c r="L1008" s="44" t="str">
        <f>IF(G1008="","",IF(D1008-G1008&gt;=System_Config!$B$9,"✅ COMPLIANT","⚠️ BREACH"))</f>
        <v/>
      </c>
      <c r="M1008" s="44">
        <f t="shared" si="15"/>
        <v>1900</v>
      </c>
    </row>
    <row r="1009" spans="1:13" ht="18" customHeight="1" x14ac:dyDescent="0.25">
      <c r="A1009" s="42"/>
      <c r="B1009" s="42"/>
      <c r="C1009" s="42"/>
      <c r="D1009" s="43"/>
      <c r="E1009" s="42"/>
      <c r="F1009" s="42"/>
      <c r="G1009" s="43"/>
      <c r="H1009" s="43"/>
      <c r="I1009" s="42"/>
      <c r="J1009" s="42"/>
      <c r="K1009" s="42"/>
      <c r="L1009" s="42" t="str">
        <f>IF(G1009="","",IF(D1009-G1009&gt;=System_Config!$B$9,"✅ COMPLIANT","⚠️ BREACH"))</f>
        <v/>
      </c>
      <c r="M1009" s="42">
        <f t="shared" si="15"/>
        <v>1900</v>
      </c>
    </row>
    <row r="1010" spans="1:13" ht="18" customHeight="1" x14ac:dyDescent="0.25">
      <c r="A1010" s="44"/>
      <c r="B1010" s="44"/>
      <c r="C1010" s="44"/>
      <c r="D1010" s="45"/>
      <c r="E1010" s="44"/>
      <c r="F1010" s="44"/>
      <c r="G1010" s="45"/>
      <c r="H1010" s="45"/>
      <c r="I1010" s="44"/>
      <c r="J1010" s="44"/>
      <c r="K1010" s="44"/>
      <c r="L1010" s="44" t="str">
        <f>IF(G1010="","",IF(D1010-G1010&gt;=System_Config!$B$9,"✅ COMPLIANT","⚠️ BREACH"))</f>
        <v/>
      </c>
      <c r="M1010" s="44">
        <f t="shared" si="15"/>
        <v>1900</v>
      </c>
    </row>
    <row r="1011" spans="1:13" ht="18" customHeight="1" x14ac:dyDescent="0.25">
      <c r="A1011" s="42"/>
      <c r="B1011" s="42"/>
      <c r="C1011" s="42"/>
      <c r="D1011" s="43"/>
      <c r="E1011" s="42"/>
      <c r="F1011" s="42"/>
      <c r="G1011" s="43"/>
      <c r="H1011" s="43"/>
      <c r="I1011" s="42"/>
      <c r="J1011" s="42"/>
      <c r="K1011" s="42"/>
      <c r="L1011" s="42" t="str">
        <f>IF(G1011="","",IF(D1011-G1011&gt;=System_Config!$B$9,"✅ COMPLIANT","⚠️ BREACH"))</f>
        <v/>
      </c>
      <c r="M1011" s="42">
        <f t="shared" si="15"/>
        <v>1900</v>
      </c>
    </row>
    <row r="1012" spans="1:13" ht="18" customHeight="1" x14ac:dyDescent="0.25">
      <c r="A1012" s="44"/>
      <c r="B1012" s="44"/>
      <c r="C1012" s="44"/>
      <c r="D1012" s="45"/>
      <c r="E1012" s="44"/>
      <c r="F1012" s="44"/>
      <c r="G1012" s="45"/>
      <c r="H1012" s="45"/>
      <c r="I1012" s="44"/>
      <c r="J1012" s="44"/>
      <c r="K1012" s="44"/>
      <c r="L1012" s="44" t="str">
        <f>IF(G1012="","",IF(D1012-G1012&gt;=System_Config!$B$9,"✅ COMPLIANT","⚠️ BREACH"))</f>
        <v/>
      </c>
      <c r="M1012" s="44">
        <f t="shared" si="15"/>
        <v>1900</v>
      </c>
    </row>
    <row r="1013" spans="1:13" ht="18" customHeight="1" x14ac:dyDescent="0.25">
      <c r="A1013" s="42"/>
      <c r="B1013" s="42"/>
      <c r="C1013" s="42"/>
      <c r="D1013" s="43"/>
      <c r="E1013" s="42"/>
      <c r="F1013" s="42"/>
      <c r="G1013" s="43"/>
      <c r="H1013" s="43"/>
      <c r="I1013" s="42"/>
      <c r="J1013" s="42"/>
      <c r="K1013" s="42"/>
      <c r="L1013" s="42" t="str">
        <f>IF(G1013="","",IF(D1013-G1013&gt;=System_Config!$B$9,"✅ COMPLIANT","⚠️ BREACH"))</f>
        <v/>
      </c>
      <c r="M1013" s="42">
        <f t="shared" si="15"/>
        <v>1900</v>
      </c>
    </row>
    <row r="1014" spans="1:13" ht="18" customHeight="1" x14ac:dyDescent="0.25">
      <c r="A1014" s="44"/>
      <c r="B1014" s="44"/>
      <c r="C1014" s="44"/>
      <c r="D1014" s="45"/>
      <c r="E1014" s="44"/>
      <c r="F1014" s="44"/>
      <c r="G1014" s="45"/>
      <c r="H1014" s="45"/>
      <c r="I1014" s="44"/>
      <c r="J1014" s="44"/>
      <c r="K1014" s="44"/>
      <c r="L1014" s="44" t="str">
        <f>IF(G1014="","",IF(D1014-G1014&gt;=System_Config!$B$9,"✅ COMPLIANT","⚠️ BREACH"))</f>
        <v/>
      </c>
      <c r="M1014" s="44">
        <f t="shared" si="15"/>
        <v>1900</v>
      </c>
    </row>
    <row r="1015" spans="1:13" ht="18" customHeight="1" x14ac:dyDescent="0.25">
      <c r="A1015" s="42"/>
      <c r="B1015" s="42"/>
      <c r="C1015" s="42"/>
      <c r="D1015" s="43"/>
      <c r="E1015" s="42"/>
      <c r="F1015" s="42"/>
      <c r="G1015" s="43"/>
      <c r="H1015" s="43"/>
      <c r="I1015" s="42"/>
      <c r="J1015" s="42"/>
      <c r="K1015" s="42"/>
      <c r="L1015" s="42" t="str">
        <f>IF(G1015="","",IF(D1015-G1015&gt;=System_Config!$B$9,"✅ COMPLIANT","⚠️ BREACH"))</f>
        <v/>
      </c>
      <c r="M1015" s="42">
        <f t="shared" si="15"/>
        <v>1900</v>
      </c>
    </row>
    <row r="1016" spans="1:13" ht="18" customHeight="1" x14ac:dyDescent="0.25">
      <c r="A1016" s="44"/>
      <c r="B1016" s="44"/>
      <c r="C1016" s="44"/>
      <c r="D1016" s="45"/>
      <c r="E1016" s="44"/>
      <c r="F1016" s="44"/>
      <c r="G1016" s="45"/>
      <c r="H1016" s="45"/>
      <c r="I1016" s="44"/>
      <c r="J1016" s="44"/>
      <c r="K1016" s="44"/>
      <c r="L1016" s="44" t="str">
        <f>IF(G1016="","",IF(D1016-G1016&gt;=System_Config!$B$9,"✅ COMPLIANT","⚠️ BREACH"))</f>
        <v/>
      </c>
      <c r="M1016" s="44">
        <f t="shared" si="15"/>
        <v>1900</v>
      </c>
    </row>
    <row r="1017" spans="1:13" ht="18" customHeight="1" x14ac:dyDescent="0.25">
      <c r="A1017" s="42"/>
      <c r="B1017" s="42"/>
      <c r="C1017" s="42"/>
      <c r="D1017" s="43"/>
      <c r="E1017" s="42"/>
      <c r="F1017" s="42"/>
      <c r="G1017" s="43"/>
      <c r="H1017" s="43"/>
      <c r="I1017" s="42"/>
      <c r="J1017" s="42"/>
      <c r="K1017" s="42"/>
      <c r="L1017" s="42" t="str">
        <f>IF(G1017="","",IF(D1017-G1017&gt;=System_Config!$B$9,"✅ COMPLIANT","⚠️ BREACH"))</f>
        <v/>
      </c>
      <c r="M1017" s="42">
        <f t="shared" si="15"/>
        <v>1900</v>
      </c>
    </row>
    <row r="1018" spans="1:13" ht="18" customHeight="1" x14ac:dyDescent="0.25">
      <c r="A1018" s="44"/>
      <c r="B1018" s="44"/>
      <c r="C1018" s="44"/>
      <c r="D1018" s="45"/>
      <c r="E1018" s="44"/>
      <c r="F1018" s="44"/>
      <c r="G1018" s="45"/>
      <c r="H1018" s="45"/>
      <c r="I1018" s="44"/>
      <c r="J1018" s="44"/>
      <c r="K1018" s="44"/>
      <c r="L1018" s="44" t="str">
        <f>IF(G1018="","",IF(D1018-G1018&gt;=System_Config!$B$9,"✅ COMPLIANT","⚠️ BREACH"))</f>
        <v/>
      </c>
      <c r="M1018" s="44">
        <f t="shared" si="15"/>
        <v>1900</v>
      </c>
    </row>
    <row r="1019" spans="1:13" ht="18" customHeight="1" x14ac:dyDescent="0.25">
      <c r="A1019" s="42"/>
      <c r="B1019" s="42"/>
      <c r="C1019" s="42"/>
      <c r="D1019" s="43"/>
      <c r="E1019" s="42"/>
      <c r="F1019" s="42"/>
      <c r="G1019" s="43"/>
      <c r="H1019" s="43"/>
      <c r="I1019" s="42"/>
      <c r="J1019" s="42"/>
      <c r="K1019" s="42"/>
      <c r="L1019" s="42" t="str">
        <f>IF(G1019="","",IF(D1019-G1019&gt;=System_Config!$B$9,"✅ COMPLIANT","⚠️ BREACH"))</f>
        <v/>
      </c>
      <c r="M1019" s="42">
        <f t="shared" si="15"/>
        <v>1900</v>
      </c>
    </row>
    <row r="1020" spans="1:13" ht="18" customHeight="1" x14ac:dyDescent="0.25">
      <c r="A1020" s="44"/>
      <c r="B1020" s="44"/>
      <c r="C1020" s="44"/>
      <c r="D1020" s="45"/>
      <c r="E1020" s="44"/>
      <c r="F1020" s="44"/>
      <c r="G1020" s="45"/>
      <c r="H1020" s="45"/>
      <c r="I1020" s="44"/>
      <c r="J1020" s="44"/>
      <c r="K1020" s="44"/>
      <c r="L1020" s="44" t="str">
        <f>IF(G1020="","",IF(D1020-G1020&gt;=System_Config!$B$9,"✅ COMPLIANT","⚠️ BREACH"))</f>
        <v/>
      </c>
      <c r="M1020" s="44">
        <f t="shared" si="15"/>
        <v>1900</v>
      </c>
    </row>
    <row r="1021" spans="1:13" ht="18" customHeight="1" x14ac:dyDescent="0.25">
      <c r="A1021" s="42"/>
      <c r="B1021" s="42"/>
      <c r="C1021" s="42"/>
      <c r="D1021" s="43"/>
      <c r="E1021" s="42"/>
      <c r="F1021" s="42"/>
      <c r="G1021" s="43"/>
      <c r="H1021" s="43"/>
      <c r="I1021" s="42"/>
      <c r="J1021" s="42"/>
      <c r="K1021" s="42"/>
      <c r="L1021" s="42" t="str">
        <f>IF(G1021="","",IF(D1021-G1021&gt;=System_Config!$B$9,"✅ COMPLIANT","⚠️ BREACH"))</f>
        <v/>
      </c>
      <c r="M1021" s="42">
        <f t="shared" si="15"/>
        <v>1900</v>
      </c>
    </row>
    <row r="1022" spans="1:13" ht="18" customHeight="1" x14ac:dyDescent="0.25">
      <c r="A1022" s="44"/>
      <c r="B1022" s="44"/>
      <c r="C1022" s="44"/>
      <c r="D1022" s="45"/>
      <c r="E1022" s="44"/>
      <c r="F1022" s="44"/>
      <c r="G1022" s="45"/>
      <c r="H1022" s="45"/>
      <c r="I1022" s="44"/>
      <c r="J1022" s="44"/>
      <c r="K1022" s="44"/>
      <c r="L1022" s="44" t="str">
        <f>IF(G1022="","",IF(D1022-G1022&gt;=System_Config!$B$9,"✅ COMPLIANT","⚠️ BREACH"))</f>
        <v/>
      </c>
      <c r="M1022" s="44">
        <f t="shared" si="15"/>
        <v>1900</v>
      </c>
    </row>
    <row r="1023" spans="1:13" ht="18" customHeight="1" x14ac:dyDescent="0.25">
      <c r="A1023" s="42"/>
      <c r="B1023" s="42"/>
      <c r="C1023" s="42"/>
      <c r="D1023" s="43"/>
      <c r="E1023" s="42"/>
      <c r="F1023" s="42"/>
      <c r="G1023" s="43"/>
      <c r="H1023" s="43"/>
      <c r="I1023" s="42"/>
      <c r="J1023" s="42"/>
      <c r="K1023" s="42"/>
      <c r="L1023" s="42" t="str">
        <f>IF(G1023="","",IF(D1023-G1023&gt;=System_Config!$B$9,"✅ COMPLIANT","⚠️ BREACH"))</f>
        <v/>
      </c>
      <c r="M1023" s="42">
        <f t="shared" si="15"/>
        <v>1900</v>
      </c>
    </row>
    <row r="1024" spans="1:13" ht="18" customHeight="1" x14ac:dyDescent="0.25">
      <c r="A1024" s="44"/>
      <c r="B1024" s="44"/>
      <c r="C1024" s="44"/>
      <c r="D1024" s="45"/>
      <c r="E1024" s="44"/>
      <c r="F1024" s="44"/>
      <c r="G1024" s="45"/>
      <c r="H1024" s="45"/>
      <c r="I1024" s="44"/>
      <c r="J1024" s="44"/>
      <c r="K1024" s="44"/>
      <c r="L1024" s="44" t="str">
        <f>IF(G1024="","",IF(D1024-G1024&gt;=System_Config!$B$9,"✅ COMPLIANT","⚠️ BREACH"))</f>
        <v/>
      </c>
      <c r="M1024" s="44">
        <f t="shared" si="15"/>
        <v>1900</v>
      </c>
    </row>
    <row r="1025" spans="1:13" ht="18" customHeight="1" x14ac:dyDescent="0.25">
      <c r="A1025" s="42"/>
      <c r="B1025" s="42"/>
      <c r="C1025" s="42"/>
      <c r="D1025" s="43"/>
      <c r="E1025" s="42"/>
      <c r="F1025" s="42"/>
      <c r="G1025" s="43"/>
      <c r="H1025" s="43"/>
      <c r="I1025" s="42"/>
      <c r="J1025" s="42"/>
      <c r="K1025" s="42"/>
      <c r="L1025" s="42" t="str">
        <f>IF(G1025="","",IF(D1025-G1025&gt;=System_Config!$B$9,"✅ COMPLIANT","⚠️ BREACH"))</f>
        <v/>
      </c>
      <c r="M1025" s="42">
        <f t="shared" si="15"/>
        <v>1900</v>
      </c>
    </row>
    <row r="1026" spans="1:13" ht="18" customHeight="1" x14ac:dyDescent="0.25">
      <c r="A1026" s="44"/>
      <c r="B1026" s="44"/>
      <c r="C1026" s="44"/>
      <c r="D1026" s="45"/>
      <c r="E1026" s="44"/>
      <c r="F1026" s="44"/>
      <c r="G1026" s="45"/>
      <c r="H1026" s="45"/>
      <c r="I1026" s="44"/>
      <c r="J1026" s="44"/>
      <c r="K1026" s="44"/>
      <c r="L1026" s="44" t="str">
        <f>IF(G1026="","",IF(D1026-G1026&gt;=System_Config!$B$9,"✅ COMPLIANT","⚠️ BREACH"))</f>
        <v/>
      </c>
      <c r="M1026" s="44">
        <f t="shared" si="15"/>
        <v>1900</v>
      </c>
    </row>
    <row r="1027" spans="1:13" ht="18" customHeight="1" x14ac:dyDescent="0.25">
      <c r="A1027" s="42"/>
      <c r="B1027" s="42"/>
      <c r="C1027" s="42"/>
      <c r="D1027" s="43"/>
      <c r="E1027" s="42"/>
      <c r="F1027" s="42"/>
      <c r="G1027" s="43"/>
      <c r="H1027" s="43"/>
      <c r="I1027" s="42"/>
      <c r="J1027" s="42"/>
      <c r="K1027" s="42"/>
      <c r="L1027" s="42" t="str">
        <f>IF(G1027="","",IF(D1027-G1027&gt;=System_Config!$B$9,"✅ COMPLIANT","⚠️ BREACH"))</f>
        <v/>
      </c>
      <c r="M1027" s="42">
        <f t="shared" si="15"/>
        <v>1900</v>
      </c>
    </row>
    <row r="1028" spans="1:13" ht="18" customHeight="1" x14ac:dyDescent="0.25">
      <c r="A1028" s="44"/>
      <c r="B1028" s="44"/>
      <c r="C1028" s="44"/>
      <c r="D1028" s="45"/>
      <c r="E1028" s="44"/>
      <c r="F1028" s="44"/>
      <c r="G1028" s="45"/>
      <c r="H1028" s="45"/>
      <c r="I1028" s="44"/>
      <c r="J1028" s="44"/>
      <c r="K1028" s="44"/>
      <c r="L1028" s="44" t="str">
        <f>IF(G1028="","",IF(D1028-G1028&gt;=System_Config!$B$9,"✅ COMPLIANT","⚠️ BREACH"))</f>
        <v/>
      </c>
      <c r="M1028" s="44">
        <f t="shared" ref="M1028:M1091" si="16">IFERROR(YEAR(E1028),"")</f>
        <v>1900</v>
      </c>
    </row>
    <row r="1029" spans="1:13" ht="18" customHeight="1" x14ac:dyDescent="0.25">
      <c r="A1029" s="42"/>
      <c r="B1029" s="42"/>
      <c r="C1029" s="42"/>
      <c r="D1029" s="43"/>
      <c r="E1029" s="42"/>
      <c r="F1029" s="42"/>
      <c r="G1029" s="43"/>
      <c r="H1029" s="43"/>
      <c r="I1029" s="42"/>
      <c r="J1029" s="42"/>
      <c r="K1029" s="42"/>
      <c r="L1029" s="42" t="str">
        <f>IF(G1029="","",IF(D1029-G1029&gt;=System_Config!$B$9,"✅ COMPLIANT","⚠️ BREACH"))</f>
        <v/>
      </c>
      <c r="M1029" s="42">
        <f t="shared" si="16"/>
        <v>1900</v>
      </c>
    </row>
    <row r="1030" spans="1:13" ht="18" customHeight="1" x14ac:dyDescent="0.25">
      <c r="A1030" s="44"/>
      <c r="B1030" s="44"/>
      <c r="C1030" s="44"/>
      <c r="D1030" s="45"/>
      <c r="E1030" s="44"/>
      <c r="F1030" s="44"/>
      <c r="G1030" s="45"/>
      <c r="H1030" s="45"/>
      <c r="I1030" s="44"/>
      <c r="J1030" s="44"/>
      <c r="K1030" s="44"/>
      <c r="L1030" s="44" t="str">
        <f>IF(G1030="","",IF(D1030-G1030&gt;=System_Config!$B$9,"✅ COMPLIANT","⚠️ BREACH"))</f>
        <v/>
      </c>
      <c r="M1030" s="44">
        <f t="shared" si="16"/>
        <v>1900</v>
      </c>
    </row>
    <row r="1031" spans="1:13" ht="18" customHeight="1" x14ac:dyDescent="0.25">
      <c r="A1031" s="42"/>
      <c r="B1031" s="42"/>
      <c r="C1031" s="42"/>
      <c r="D1031" s="43"/>
      <c r="E1031" s="42"/>
      <c r="F1031" s="42"/>
      <c r="G1031" s="43"/>
      <c r="H1031" s="43"/>
      <c r="I1031" s="42"/>
      <c r="J1031" s="42"/>
      <c r="K1031" s="42"/>
      <c r="L1031" s="42" t="str">
        <f>IF(G1031="","",IF(D1031-G1031&gt;=System_Config!$B$9,"✅ COMPLIANT","⚠️ BREACH"))</f>
        <v/>
      </c>
      <c r="M1031" s="42">
        <f t="shared" si="16"/>
        <v>1900</v>
      </c>
    </row>
    <row r="1032" spans="1:13" ht="18" customHeight="1" x14ac:dyDescent="0.25">
      <c r="A1032" s="44"/>
      <c r="B1032" s="44"/>
      <c r="C1032" s="44"/>
      <c r="D1032" s="45"/>
      <c r="E1032" s="44"/>
      <c r="F1032" s="44"/>
      <c r="G1032" s="45"/>
      <c r="H1032" s="45"/>
      <c r="I1032" s="44"/>
      <c r="J1032" s="44"/>
      <c r="K1032" s="44"/>
      <c r="L1032" s="44" t="str">
        <f>IF(G1032="","",IF(D1032-G1032&gt;=System_Config!$B$9,"✅ COMPLIANT","⚠️ BREACH"))</f>
        <v/>
      </c>
      <c r="M1032" s="44">
        <f t="shared" si="16"/>
        <v>1900</v>
      </c>
    </row>
    <row r="1033" spans="1:13" ht="18" customHeight="1" x14ac:dyDescent="0.25">
      <c r="A1033" s="42"/>
      <c r="B1033" s="42"/>
      <c r="C1033" s="42"/>
      <c r="D1033" s="43"/>
      <c r="E1033" s="42"/>
      <c r="F1033" s="42"/>
      <c r="G1033" s="43"/>
      <c r="H1033" s="43"/>
      <c r="I1033" s="42"/>
      <c r="J1033" s="42"/>
      <c r="K1033" s="42"/>
      <c r="L1033" s="42" t="str">
        <f>IF(G1033="","",IF(D1033-G1033&gt;=System_Config!$B$9,"✅ COMPLIANT","⚠️ BREACH"))</f>
        <v/>
      </c>
      <c r="M1033" s="42">
        <f t="shared" si="16"/>
        <v>1900</v>
      </c>
    </row>
    <row r="1034" spans="1:13" ht="18" customHeight="1" x14ac:dyDescent="0.25">
      <c r="A1034" s="44"/>
      <c r="B1034" s="44"/>
      <c r="C1034" s="44"/>
      <c r="D1034" s="45"/>
      <c r="E1034" s="44"/>
      <c r="F1034" s="44"/>
      <c r="G1034" s="45"/>
      <c r="H1034" s="45"/>
      <c r="I1034" s="44"/>
      <c r="J1034" s="44"/>
      <c r="K1034" s="44"/>
      <c r="L1034" s="44" t="str">
        <f>IF(G1034="","",IF(D1034-G1034&gt;=System_Config!$B$9,"✅ COMPLIANT","⚠️ BREACH"))</f>
        <v/>
      </c>
      <c r="M1034" s="44">
        <f t="shared" si="16"/>
        <v>1900</v>
      </c>
    </row>
    <row r="1035" spans="1:13" ht="18" customHeight="1" x14ac:dyDescent="0.25">
      <c r="A1035" s="42"/>
      <c r="B1035" s="42"/>
      <c r="C1035" s="42"/>
      <c r="D1035" s="43"/>
      <c r="E1035" s="42"/>
      <c r="F1035" s="42"/>
      <c r="G1035" s="43"/>
      <c r="H1035" s="43"/>
      <c r="I1035" s="42"/>
      <c r="J1035" s="42"/>
      <c r="K1035" s="42"/>
      <c r="L1035" s="42" t="str">
        <f>IF(G1035="","",IF(D1035-G1035&gt;=System_Config!$B$9,"✅ COMPLIANT","⚠️ BREACH"))</f>
        <v/>
      </c>
      <c r="M1035" s="42">
        <f t="shared" si="16"/>
        <v>1900</v>
      </c>
    </row>
    <row r="1036" spans="1:13" ht="18" customHeight="1" x14ac:dyDescent="0.25">
      <c r="A1036" s="44"/>
      <c r="B1036" s="44"/>
      <c r="C1036" s="44"/>
      <c r="D1036" s="45"/>
      <c r="E1036" s="44"/>
      <c r="F1036" s="44"/>
      <c r="G1036" s="45"/>
      <c r="H1036" s="45"/>
      <c r="I1036" s="44"/>
      <c r="J1036" s="44"/>
      <c r="K1036" s="44"/>
      <c r="L1036" s="44" t="str">
        <f>IF(G1036="","",IF(D1036-G1036&gt;=System_Config!$B$9,"✅ COMPLIANT","⚠️ BREACH"))</f>
        <v/>
      </c>
      <c r="M1036" s="44">
        <f t="shared" si="16"/>
        <v>1900</v>
      </c>
    </row>
    <row r="1037" spans="1:13" ht="18" customHeight="1" x14ac:dyDescent="0.25">
      <c r="A1037" s="42"/>
      <c r="B1037" s="42"/>
      <c r="C1037" s="42"/>
      <c r="D1037" s="43"/>
      <c r="E1037" s="42"/>
      <c r="F1037" s="42"/>
      <c r="G1037" s="43"/>
      <c r="H1037" s="43"/>
      <c r="I1037" s="42"/>
      <c r="J1037" s="42"/>
      <c r="K1037" s="42"/>
      <c r="L1037" s="42" t="str">
        <f>IF(G1037="","",IF(D1037-G1037&gt;=System_Config!$B$9,"✅ COMPLIANT","⚠️ BREACH"))</f>
        <v/>
      </c>
      <c r="M1037" s="42">
        <f t="shared" si="16"/>
        <v>1900</v>
      </c>
    </row>
    <row r="1038" spans="1:13" ht="18" customHeight="1" x14ac:dyDescent="0.25">
      <c r="A1038" s="44"/>
      <c r="B1038" s="44"/>
      <c r="C1038" s="44"/>
      <c r="D1038" s="45"/>
      <c r="E1038" s="44"/>
      <c r="F1038" s="44"/>
      <c r="G1038" s="45"/>
      <c r="H1038" s="45"/>
      <c r="I1038" s="44"/>
      <c r="J1038" s="44"/>
      <c r="K1038" s="44"/>
      <c r="L1038" s="44" t="str">
        <f>IF(G1038="","",IF(D1038-G1038&gt;=System_Config!$B$9,"✅ COMPLIANT","⚠️ BREACH"))</f>
        <v/>
      </c>
      <c r="M1038" s="44">
        <f t="shared" si="16"/>
        <v>1900</v>
      </c>
    </row>
    <row r="1039" spans="1:13" ht="18" customHeight="1" x14ac:dyDescent="0.25">
      <c r="A1039" s="42"/>
      <c r="B1039" s="42"/>
      <c r="C1039" s="42"/>
      <c r="D1039" s="43"/>
      <c r="E1039" s="42"/>
      <c r="F1039" s="42"/>
      <c r="G1039" s="43"/>
      <c r="H1039" s="43"/>
      <c r="I1039" s="42"/>
      <c r="J1039" s="42"/>
      <c r="K1039" s="42"/>
      <c r="L1039" s="42" t="str">
        <f>IF(G1039="","",IF(D1039-G1039&gt;=System_Config!$B$9,"✅ COMPLIANT","⚠️ BREACH"))</f>
        <v/>
      </c>
      <c r="M1039" s="42">
        <f t="shared" si="16"/>
        <v>1900</v>
      </c>
    </row>
    <row r="1040" spans="1:13" ht="18" customHeight="1" x14ac:dyDescent="0.25">
      <c r="A1040" s="44"/>
      <c r="B1040" s="44"/>
      <c r="C1040" s="44"/>
      <c r="D1040" s="45"/>
      <c r="E1040" s="44"/>
      <c r="F1040" s="44"/>
      <c r="G1040" s="45"/>
      <c r="H1040" s="45"/>
      <c r="I1040" s="44"/>
      <c r="J1040" s="44"/>
      <c r="K1040" s="44"/>
      <c r="L1040" s="44" t="str">
        <f>IF(G1040="","",IF(D1040-G1040&gt;=System_Config!$B$9,"✅ COMPLIANT","⚠️ BREACH"))</f>
        <v/>
      </c>
      <c r="M1040" s="44">
        <f t="shared" si="16"/>
        <v>1900</v>
      </c>
    </row>
    <row r="1041" spans="1:13" ht="18" customHeight="1" x14ac:dyDescent="0.25">
      <c r="A1041" s="42"/>
      <c r="B1041" s="42"/>
      <c r="C1041" s="42"/>
      <c r="D1041" s="43"/>
      <c r="E1041" s="42"/>
      <c r="F1041" s="42"/>
      <c r="G1041" s="43"/>
      <c r="H1041" s="43"/>
      <c r="I1041" s="42"/>
      <c r="J1041" s="42"/>
      <c r="K1041" s="42"/>
      <c r="L1041" s="42" t="str">
        <f>IF(G1041="","",IF(D1041-G1041&gt;=System_Config!$B$9,"✅ COMPLIANT","⚠️ BREACH"))</f>
        <v/>
      </c>
      <c r="M1041" s="42">
        <f t="shared" si="16"/>
        <v>1900</v>
      </c>
    </row>
    <row r="1042" spans="1:13" ht="18" customHeight="1" x14ac:dyDescent="0.25">
      <c r="A1042" s="44"/>
      <c r="B1042" s="44"/>
      <c r="C1042" s="44"/>
      <c r="D1042" s="45"/>
      <c r="E1042" s="44"/>
      <c r="F1042" s="44"/>
      <c r="G1042" s="45"/>
      <c r="H1042" s="45"/>
      <c r="I1042" s="44"/>
      <c r="J1042" s="44"/>
      <c r="K1042" s="44"/>
      <c r="L1042" s="44" t="str">
        <f>IF(G1042="","",IF(D1042-G1042&gt;=System_Config!$B$9,"✅ COMPLIANT","⚠️ BREACH"))</f>
        <v/>
      </c>
      <c r="M1042" s="44">
        <f t="shared" si="16"/>
        <v>1900</v>
      </c>
    </row>
    <row r="1043" spans="1:13" ht="18" customHeight="1" x14ac:dyDescent="0.25">
      <c r="A1043" s="42"/>
      <c r="B1043" s="42"/>
      <c r="C1043" s="42"/>
      <c r="D1043" s="43"/>
      <c r="E1043" s="42"/>
      <c r="F1043" s="42"/>
      <c r="G1043" s="43"/>
      <c r="H1043" s="43"/>
      <c r="I1043" s="42"/>
      <c r="J1043" s="42"/>
      <c r="K1043" s="42"/>
      <c r="L1043" s="42" t="str">
        <f>IF(G1043="","",IF(D1043-G1043&gt;=System_Config!$B$9,"✅ COMPLIANT","⚠️ BREACH"))</f>
        <v/>
      </c>
      <c r="M1043" s="42">
        <f t="shared" si="16"/>
        <v>1900</v>
      </c>
    </row>
    <row r="1044" spans="1:13" ht="18" customHeight="1" x14ac:dyDescent="0.25">
      <c r="A1044" s="44"/>
      <c r="B1044" s="44"/>
      <c r="C1044" s="44"/>
      <c r="D1044" s="45"/>
      <c r="E1044" s="44"/>
      <c r="F1044" s="44"/>
      <c r="G1044" s="45"/>
      <c r="H1044" s="45"/>
      <c r="I1044" s="44"/>
      <c r="J1044" s="44"/>
      <c r="K1044" s="44"/>
      <c r="L1044" s="44" t="str">
        <f>IF(G1044="","",IF(D1044-G1044&gt;=System_Config!$B$9,"✅ COMPLIANT","⚠️ BREACH"))</f>
        <v/>
      </c>
      <c r="M1044" s="44">
        <f t="shared" si="16"/>
        <v>1900</v>
      </c>
    </row>
    <row r="1045" spans="1:13" ht="18" customHeight="1" x14ac:dyDescent="0.25">
      <c r="A1045" s="42"/>
      <c r="B1045" s="42"/>
      <c r="C1045" s="42"/>
      <c r="D1045" s="43"/>
      <c r="E1045" s="42"/>
      <c r="F1045" s="42"/>
      <c r="G1045" s="43"/>
      <c r="H1045" s="43"/>
      <c r="I1045" s="42"/>
      <c r="J1045" s="42"/>
      <c r="K1045" s="42"/>
      <c r="L1045" s="42" t="str">
        <f>IF(G1045="","",IF(D1045-G1045&gt;=System_Config!$B$9,"✅ COMPLIANT","⚠️ BREACH"))</f>
        <v/>
      </c>
      <c r="M1045" s="42">
        <f t="shared" si="16"/>
        <v>1900</v>
      </c>
    </row>
    <row r="1046" spans="1:13" ht="18" customHeight="1" x14ac:dyDescent="0.25">
      <c r="A1046" s="44"/>
      <c r="B1046" s="44"/>
      <c r="C1046" s="44"/>
      <c r="D1046" s="45"/>
      <c r="E1046" s="44"/>
      <c r="F1046" s="44"/>
      <c r="G1046" s="45"/>
      <c r="H1046" s="45"/>
      <c r="I1046" s="44"/>
      <c r="J1046" s="44"/>
      <c r="K1046" s="44"/>
      <c r="L1046" s="44" t="str">
        <f>IF(G1046="","",IF(D1046-G1046&gt;=System_Config!$B$9,"✅ COMPLIANT","⚠️ BREACH"))</f>
        <v/>
      </c>
      <c r="M1046" s="44">
        <f t="shared" si="16"/>
        <v>1900</v>
      </c>
    </row>
    <row r="1047" spans="1:13" ht="18" customHeight="1" x14ac:dyDescent="0.25">
      <c r="A1047" s="42"/>
      <c r="B1047" s="42"/>
      <c r="C1047" s="42"/>
      <c r="D1047" s="43"/>
      <c r="E1047" s="42"/>
      <c r="F1047" s="42"/>
      <c r="G1047" s="43"/>
      <c r="H1047" s="43"/>
      <c r="I1047" s="42"/>
      <c r="J1047" s="42"/>
      <c r="K1047" s="42"/>
      <c r="L1047" s="42" t="str">
        <f>IF(G1047="","",IF(D1047-G1047&gt;=System_Config!$B$9,"✅ COMPLIANT","⚠️ BREACH"))</f>
        <v/>
      </c>
      <c r="M1047" s="42">
        <f t="shared" si="16"/>
        <v>1900</v>
      </c>
    </row>
    <row r="1048" spans="1:13" ht="18" customHeight="1" x14ac:dyDescent="0.25">
      <c r="A1048" s="44"/>
      <c r="B1048" s="44"/>
      <c r="C1048" s="44"/>
      <c r="D1048" s="45"/>
      <c r="E1048" s="44"/>
      <c r="F1048" s="44"/>
      <c r="G1048" s="45"/>
      <c r="H1048" s="45"/>
      <c r="I1048" s="44"/>
      <c r="J1048" s="44"/>
      <c r="K1048" s="44"/>
      <c r="L1048" s="44" t="str">
        <f>IF(G1048="","",IF(D1048-G1048&gt;=System_Config!$B$9,"✅ COMPLIANT","⚠️ BREACH"))</f>
        <v/>
      </c>
      <c r="M1048" s="44">
        <f t="shared" si="16"/>
        <v>1900</v>
      </c>
    </row>
    <row r="1049" spans="1:13" ht="18" customHeight="1" x14ac:dyDescent="0.25">
      <c r="A1049" s="42"/>
      <c r="B1049" s="42"/>
      <c r="C1049" s="42"/>
      <c r="D1049" s="43"/>
      <c r="E1049" s="42"/>
      <c r="F1049" s="42"/>
      <c r="G1049" s="43"/>
      <c r="H1049" s="43"/>
      <c r="I1049" s="42"/>
      <c r="J1049" s="42"/>
      <c r="K1049" s="42"/>
      <c r="L1049" s="42" t="str">
        <f>IF(G1049="","",IF(D1049-G1049&gt;=System_Config!$B$9,"✅ COMPLIANT","⚠️ BREACH"))</f>
        <v/>
      </c>
      <c r="M1049" s="42">
        <f t="shared" si="16"/>
        <v>1900</v>
      </c>
    </row>
    <row r="1050" spans="1:13" ht="18" customHeight="1" x14ac:dyDescent="0.25">
      <c r="A1050" s="44"/>
      <c r="B1050" s="44"/>
      <c r="C1050" s="44"/>
      <c r="D1050" s="45"/>
      <c r="E1050" s="44"/>
      <c r="F1050" s="44"/>
      <c r="G1050" s="45"/>
      <c r="H1050" s="45"/>
      <c r="I1050" s="44"/>
      <c r="J1050" s="44"/>
      <c r="K1050" s="44"/>
      <c r="L1050" s="44" t="str">
        <f>IF(G1050="","",IF(D1050-G1050&gt;=System_Config!$B$9,"✅ COMPLIANT","⚠️ BREACH"))</f>
        <v/>
      </c>
      <c r="M1050" s="44">
        <f t="shared" si="16"/>
        <v>1900</v>
      </c>
    </row>
    <row r="1051" spans="1:13" ht="18" customHeight="1" x14ac:dyDescent="0.25">
      <c r="A1051" s="42"/>
      <c r="B1051" s="42"/>
      <c r="C1051" s="42"/>
      <c r="D1051" s="43"/>
      <c r="E1051" s="42"/>
      <c r="F1051" s="42"/>
      <c r="G1051" s="43"/>
      <c r="H1051" s="43"/>
      <c r="I1051" s="42"/>
      <c r="J1051" s="42"/>
      <c r="K1051" s="42"/>
      <c r="L1051" s="42" t="str">
        <f>IF(G1051="","",IF(D1051-G1051&gt;=System_Config!$B$9,"✅ COMPLIANT","⚠️ BREACH"))</f>
        <v/>
      </c>
      <c r="M1051" s="42">
        <f t="shared" si="16"/>
        <v>1900</v>
      </c>
    </row>
    <row r="1052" spans="1:13" ht="18" customHeight="1" x14ac:dyDescent="0.25">
      <c r="A1052" s="44"/>
      <c r="B1052" s="44"/>
      <c r="C1052" s="44"/>
      <c r="D1052" s="45"/>
      <c r="E1052" s="44"/>
      <c r="F1052" s="44"/>
      <c r="G1052" s="45"/>
      <c r="H1052" s="45"/>
      <c r="I1052" s="44"/>
      <c r="J1052" s="44"/>
      <c r="K1052" s="44"/>
      <c r="L1052" s="44" t="str">
        <f>IF(G1052="","",IF(D1052-G1052&gt;=System_Config!$B$9,"✅ COMPLIANT","⚠️ BREACH"))</f>
        <v/>
      </c>
      <c r="M1052" s="44">
        <f t="shared" si="16"/>
        <v>1900</v>
      </c>
    </row>
    <row r="1053" spans="1:13" ht="18" customHeight="1" x14ac:dyDescent="0.25">
      <c r="A1053" s="42"/>
      <c r="B1053" s="42"/>
      <c r="C1053" s="42"/>
      <c r="D1053" s="43"/>
      <c r="E1053" s="42"/>
      <c r="F1053" s="42"/>
      <c r="G1053" s="43"/>
      <c r="H1053" s="43"/>
      <c r="I1053" s="42"/>
      <c r="J1053" s="42"/>
      <c r="K1053" s="42"/>
      <c r="L1053" s="42" t="str">
        <f>IF(G1053="","",IF(D1053-G1053&gt;=System_Config!$B$9,"✅ COMPLIANT","⚠️ BREACH"))</f>
        <v/>
      </c>
      <c r="M1053" s="42">
        <f t="shared" si="16"/>
        <v>1900</v>
      </c>
    </row>
    <row r="1054" spans="1:13" ht="18" customHeight="1" x14ac:dyDescent="0.25">
      <c r="A1054" s="44"/>
      <c r="B1054" s="44"/>
      <c r="C1054" s="44"/>
      <c r="D1054" s="45"/>
      <c r="E1054" s="44"/>
      <c r="F1054" s="44"/>
      <c r="G1054" s="45"/>
      <c r="H1054" s="45"/>
      <c r="I1054" s="44"/>
      <c r="J1054" s="44"/>
      <c r="K1054" s="44"/>
      <c r="L1054" s="44" t="str">
        <f>IF(G1054="","",IF(D1054-G1054&gt;=System_Config!$B$9,"✅ COMPLIANT","⚠️ BREACH"))</f>
        <v/>
      </c>
      <c r="M1054" s="44">
        <f t="shared" si="16"/>
        <v>1900</v>
      </c>
    </row>
    <row r="1055" spans="1:13" ht="18" customHeight="1" x14ac:dyDescent="0.25">
      <c r="A1055" s="42"/>
      <c r="B1055" s="42"/>
      <c r="C1055" s="42"/>
      <c r="D1055" s="43"/>
      <c r="E1055" s="42"/>
      <c r="F1055" s="42"/>
      <c r="G1055" s="43"/>
      <c r="H1055" s="43"/>
      <c r="I1055" s="42"/>
      <c r="J1055" s="42"/>
      <c r="K1055" s="42"/>
      <c r="L1055" s="42" t="str">
        <f>IF(G1055="","",IF(D1055-G1055&gt;=System_Config!$B$9,"✅ COMPLIANT","⚠️ BREACH"))</f>
        <v/>
      </c>
      <c r="M1055" s="42">
        <f t="shared" si="16"/>
        <v>1900</v>
      </c>
    </row>
    <row r="1056" spans="1:13" ht="18" customHeight="1" x14ac:dyDescent="0.25">
      <c r="A1056" s="44"/>
      <c r="B1056" s="44"/>
      <c r="C1056" s="44"/>
      <c r="D1056" s="45"/>
      <c r="E1056" s="44"/>
      <c r="F1056" s="44"/>
      <c r="G1056" s="45"/>
      <c r="H1056" s="45"/>
      <c r="I1056" s="44"/>
      <c r="J1056" s="44"/>
      <c r="K1056" s="44"/>
      <c r="L1056" s="44" t="str">
        <f>IF(G1056="","",IF(D1056-G1056&gt;=System_Config!$B$9,"✅ COMPLIANT","⚠️ BREACH"))</f>
        <v/>
      </c>
      <c r="M1056" s="44">
        <f t="shared" si="16"/>
        <v>1900</v>
      </c>
    </row>
    <row r="1057" spans="1:13" ht="18" customHeight="1" x14ac:dyDescent="0.25">
      <c r="A1057" s="42"/>
      <c r="B1057" s="42"/>
      <c r="C1057" s="42"/>
      <c r="D1057" s="43"/>
      <c r="E1057" s="42"/>
      <c r="F1057" s="42"/>
      <c r="G1057" s="43"/>
      <c r="H1057" s="43"/>
      <c r="I1057" s="42"/>
      <c r="J1057" s="42"/>
      <c r="K1057" s="42"/>
      <c r="L1057" s="42" t="str">
        <f>IF(G1057="","",IF(D1057-G1057&gt;=System_Config!$B$9,"✅ COMPLIANT","⚠️ BREACH"))</f>
        <v/>
      </c>
      <c r="M1057" s="42">
        <f t="shared" si="16"/>
        <v>1900</v>
      </c>
    </row>
    <row r="1058" spans="1:13" ht="18" customHeight="1" x14ac:dyDescent="0.25">
      <c r="A1058" s="44"/>
      <c r="B1058" s="44"/>
      <c r="C1058" s="44"/>
      <c r="D1058" s="45"/>
      <c r="E1058" s="44"/>
      <c r="F1058" s="44"/>
      <c r="G1058" s="45"/>
      <c r="H1058" s="45"/>
      <c r="I1058" s="44"/>
      <c r="J1058" s="44"/>
      <c r="K1058" s="44"/>
      <c r="L1058" s="44" t="str">
        <f>IF(G1058="","",IF(D1058-G1058&gt;=System_Config!$B$9,"✅ COMPLIANT","⚠️ BREACH"))</f>
        <v/>
      </c>
      <c r="M1058" s="44">
        <f t="shared" si="16"/>
        <v>1900</v>
      </c>
    </row>
    <row r="1059" spans="1:13" ht="18" customHeight="1" x14ac:dyDescent="0.25">
      <c r="A1059" s="42"/>
      <c r="B1059" s="42"/>
      <c r="C1059" s="42"/>
      <c r="D1059" s="43"/>
      <c r="E1059" s="42"/>
      <c r="F1059" s="42"/>
      <c r="G1059" s="43"/>
      <c r="H1059" s="43"/>
      <c r="I1059" s="42"/>
      <c r="J1059" s="42"/>
      <c r="K1059" s="42"/>
      <c r="L1059" s="42" t="str">
        <f>IF(G1059="","",IF(D1059-G1059&gt;=System_Config!$B$9,"✅ COMPLIANT","⚠️ BREACH"))</f>
        <v/>
      </c>
      <c r="M1059" s="42">
        <f t="shared" si="16"/>
        <v>1900</v>
      </c>
    </row>
    <row r="1060" spans="1:13" ht="18" customHeight="1" x14ac:dyDescent="0.25">
      <c r="A1060" s="44"/>
      <c r="B1060" s="44"/>
      <c r="C1060" s="44"/>
      <c r="D1060" s="45"/>
      <c r="E1060" s="44"/>
      <c r="F1060" s="44"/>
      <c r="G1060" s="45"/>
      <c r="H1060" s="45"/>
      <c r="I1060" s="44"/>
      <c r="J1060" s="44"/>
      <c r="K1060" s="44"/>
      <c r="L1060" s="44" t="str">
        <f>IF(G1060="","",IF(D1060-G1060&gt;=System_Config!$B$9,"✅ COMPLIANT","⚠️ BREACH"))</f>
        <v/>
      </c>
      <c r="M1060" s="44">
        <f t="shared" si="16"/>
        <v>1900</v>
      </c>
    </row>
    <row r="1061" spans="1:13" ht="18" customHeight="1" x14ac:dyDescent="0.25">
      <c r="A1061" s="42"/>
      <c r="B1061" s="42"/>
      <c r="C1061" s="42"/>
      <c r="D1061" s="43"/>
      <c r="E1061" s="42"/>
      <c r="F1061" s="42"/>
      <c r="G1061" s="43"/>
      <c r="H1061" s="43"/>
      <c r="I1061" s="42"/>
      <c r="J1061" s="42"/>
      <c r="K1061" s="42"/>
      <c r="L1061" s="42" t="str">
        <f>IF(G1061="","",IF(D1061-G1061&gt;=System_Config!$B$9,"✅ COMPLIANT","⚠️ BREACH"))</f>
        <v/>
      </c>
      <c r="M1061" s="42">
        <f t="shared" si="16"/>
        <v>1900</v>
      </c>
    </row>
    <row r="1062" spans="1:13" ht="18" customHeight="1" x14ac:dyDescent="0.25">
      <c r="A1062" s="44"/>
      <c r="B1062" s="44"/>
      <c r="C1062" s="44"/>
      <c r="D1062" s="45"/>
      <c r="E1062" s="44"/>
      <c r="F1062" s="44"/>
      <c r="G1062" s="45"/>
      <c r="H1062" s="45"/>
      <c r="I1062" s="44"/>
      <c r="J1062" s="44"/>
      <c r="K1062" s="44"/>
      <c r="L1062" s="44" t="str">
        <f>IF(G1062="","",IF(D1062-G1062&gt;=System_Config!$B$9,"✅ COMPLIANT","⚠️ BREACH"))</f>
        <v/>
      </c>
      <c r="M1062" s="44">
        <f t="shared" si="16"/>
        <v>1900</v>
      </c>
    </row>
    <row r="1063" spans="1:13" ht="18" customHeight="1" x14ac:dyDescent="0.25">
      <c r="A1063" s="42"/>
      <c r="B1063" s="42"/>
      <c r="C1063" s="42"/>
      <c r="D1063" s="43"/>
      <c r="E1063" s="42"/>
      <c r="F1063" s="42"/>
      <c r="G1063" s="43"/>
      <c r="H1063" s="43"/>
      <c r="I1063" s="42"/>
      <c r="J1063" s="42"/>
      <c r="K1063" s="42"/>
      <c r="L1063" s="42" t="str">
        <f>IF(G1063="","",IF(D1063-G1063&gt;=System_Config!$B$9,"✅ COMPLIANT","⚠️ BREACH"))</f>
        <v/>
      </c>
      <c r="M1063" s="42">
        <f t="shared" si="16"/>
        <v>1900</v>
      </c>
    </row>
    <row r="1064" spans="1:13" ht="18" customHeight="1" x14ac:dyDescent="0.25">
      <c r="A1064" s="44"/>
      <c r="B1064" s="44"/>
      <c r="C1064" s="44"/>
      <c r="D1064" s="45"/>
      <c r="E1064" s="44"/>
      <c r="F1064" s="44"/>
      <c r="G1064" s="45"/>
      <c r="H1064" s="45"/>
      <c r="I1064" s="44"/>
      <c r="J1064" s="44"/>
      <c r="K1064" s="44"/>
      <c r="L1064" s="44" t="str">
        <f>IF(G1064="","",IF(D1064-G1064&gt;=System_Config!$B$9,"✅ COMPLIANT","⚠️ BREACH"))</f>
        <v/>
      </c>
      <c r="M1064" s="44">
        <f t="shared" si="16"/>
        <v>1900</v>
      </c>
    </row>
    <row r="1065" spans="1:13" ht="18" customHeight="1" x14ac:dyDescent="0.25">
      <c r="A1065" s="42"/>
      <c r="B1065" s="42"/>
      <c r="C1065" s="42"/>
      <c r="D1065" s="43"/>
      <c r="E1065" s="42"/>
      <c r="F1065" s="42"/>
      <c r="G1065" s="43"/>
      <c r="H1065" s="43"/>
      <c r="I1065" s="42"/>
      <c r="J1065" s="42"/>
      <c r="K1065" s="42"/>
      <c r="L1065" s="42" t="str">
        <f>IF(G1065="","",IF(D1065-G1065&gt;=System_Config!$B$9,"✅ COMPLIANT","⚠️ BREACH"))</f>
        <v/>
      </c>
      <c r="M1065" s="42">
        <f t="shared" si="16"/>
        <v>1900</v>
      </c>
    </row>
    <row r="1066" spans="1:13" ht="18" customHeight="1" x14ac:dyDescent="0.25">
      <c r="A1066" s="44"/>
      <c r="B1066" s="44"/>
      <c r="C1066" s="44"/>
      <c r="D1066" s="45"/>
      <c r="E1066" s="44"/>
      <c r="F1066" s="44"/>
      <c r="G1066" s="45"/>
      <c r="H1066" s="45"/>
      <c r="I1066" s="44"/>
      <c r="J1066" s="44"/>
      <c r="K1066" s="44"/>
      <c r="L1066" s="44" t="str">
        <f>IF(G1066="","",IF(D1066-G1066&gt;=System_Config!$B$9,"✅ COMPLIANT","⚠️ BREACH"))</f>
        <v/>
      </c>
      <c r="M1066" s="44">
        <f t="shared" si="16"/>
        <v>1900</v>
      </c>
    </row>
    <row r="1067" spans="1:13" ht="18" customHeight="1" x14ac:dyDescent="0.25">
      <c r="A1067" s="42"/>
      <c r="B1067" s="42"/>
      <c r="C1067" s="42"/>
      <c r="D1067" s="43"/>
      <c r="E1067" s="42"/>
      <c r="F1067" s="42"/>
      <c r="G1067" s="43"/>
      <c r="H1067" s="43"/>
      <c r="I1067" s="42"/>
      <c r="J1067" s="42"/>
      <c r="K1067" s="42"/>
      <c r="L1067" s="42" t="str">
        <f>IF(G1067="","",IF(D1067-G1067&gt;=System_Config!$B$9,"✅ COMPLIANT","⚠️ BREACH"))</f>
        <v/>
      </c>
      <c r="M1067" s="42">
        <f t="shared" si="16"/>
        <v>1900</v>
      </c>
    </row>
    <row r="1068" spans="1:13" ht="18" customHeight="1" x14ac:dyDescent="0.25">
      <c r="A1068" s="44"/>
      <c r="B1068" s="44"/>
      <c r="C1068" s="44"/>
      <c r="D1068" s="45"/>
      <c r="E1068" s="44"/>
      <c r="F1068" s="44"/>
      <c r="G1068" s="45"/>
      <c r="H1068" s="45"/>
      <c r="I1068" s="44"/>
      <c r="J1068" s="44"/>
      <c r="K1068" s="44"/>
      <c r="L1068" s="44" t="str">
        <f>IF(G1068="","",IF(D1068-G1068&gt;=System_Config!$B$9,"✅ COMPLIANT","⚠️ BREACH"))</f>
        <v/>
      </c>
      <c r="M1068" s="44">
        <f t="shared" si="16"/>
        <v>1900</v>
      </c>
    </row>
    <row r="1069" spans="1:13" ht="18" customHeight="1" x14ac:dyDescent="0.25">
      <c r="A1069" s="42"/>
      <c r="B1069" s="42"/>
      <c r="C1069" s="42"/>
      <c r="D1069" s="43"/>
      <c r="E1069" s="42"/>
      <c r="F1069" s="42"/>
      <c r="G1069" s="43"/>
      <c r="H1069" s="43"/>
      <c r="I1069" s="42"/>
      <c r="J1069" s="42"/>
      <c r="K1069" s="42"/>
      <c r="L1069" s="42" t="str">
        <f>IF(G1069="","",IF(D1069-G1069&gt;=System_Config!$B$9,"✅ COMPLIANT","⚠️ BREACH"))</f>
        <v/>
      </c>
      <c r="M1069" s="42">
        <f t="shared" si="16"/>
        <v>1900</v>
      </c>
    </row>
    <row r="1070" spans="1:13" ht="18" customHeight="1" x14ac:dyDescent="0.25">
      <c r="A1070" s="44"/>
      <c r="B1070" s="44"/>
      <c r="C1070" s="44"/>
      <c r="D1070" s="45"/>
      <c r="E1070" s="44"/>
      <c r="F1070" s="44"/>
      <c r="G1070" s="45"/>
      <c r="H1070" s="45"/>
      <c r="I1070" s="44"/>
      <c r="J1070" s="44"/>
      <c r="K1070" s="44"/>
      <c r="L1070" s="44" t="str">
        <f>IF(G1070="","",IF(D1070-G1070&gt;=System_Config!$B$9,"✅ COMPLIANT","⚠️ BREACH"))</f>
        <v/>
      </c>
      <c r="M1070" s="44">
        <f t="shared" si="16"/>
        <v>1900</v>
      </c>
    </row>
    <row r="1071" spans="1:13" ht="18" customHeight="1" x14ac:dyDescent="0.25">
      <c r="A1071" s="42"/>
      <c r="B1071" s="42"/>
      <c r="C1071" s="42"/>
      <c r="D1071" s="43"/>
      <c r="E1071" s="42"/>
      <c r="F1071" s="42"/>
      <c r="G1071" s="43"/>
      <c r="H1071" s="43"/>
      <c r="I1071" s="42"/>
      <c r="J1071" s="42"/>
      <c r="K1071" s="42"/>
      <c r="L1071" s="42" t="str">
        <f>IF(G1071="","",IF(D1071-G1071&gt;=System_Config!$B$9,"✅ COMPLIANT","⚠️ BREACH"))</f>
        <v/>
      </c>
      <c r="M1071" s="42">
        <f t="shared" si="16"/>
        <v>1900</v>
      </c>
    </row>
    <row r="1072" spans="1:13" ht="18" customHeight="1" x14ac:dyDescent="0.25">
      <c r="A1072" s="44"/>
      <c r="B1072" s="44"/>
      <c r="C1072" s="44"/>
      <c r="D1072" s="45"/>
      <c r="E1072" s="44"/>
      <c r="F1072" s="44"/>
      <c r="G1072" s="45"/>
      <c r="H1072" s="45"/>
      <c r="I1072" s="44"/>
      <c r="J1072" s="44"/>
      <c r="K1072" s="44"/>
      <c r="L1072" s="44" t="str">
        <f>IF(G1072="","",IF(D1072-G1072&gt;=System_Config!$B$9,"✅ COMPLIANT","⚠️ BREACH"))</f>
        <v/>
      </c>
      <c r="M1072" s="44">
        <f t="shared" si="16"/>
        <v>1900</v>
      </c>
    </row>
    <row r="1073" spans="1:13" ht="18" customHeight="1" x14ac:dyDescent="0.25">
      <c r="A1073" s="42"/>
      <c r="B1073" s="42"/>
      <c r="C1073" s="42"/>
      <c r="D1073" s="43"/>
      <c r="E1073" s="42"/>
      <c r="F1073" s="42"/>
      <c r="G1073" s="43"/>
      <c r="H1073" s="43"/>
      <c r="I1073" s="42"/>
      <c r="J1073" s="42"/>
      <c r="K1073" s="42"/>
      <c r="L1073" s="42" t="str">
        <f>IF(G1073="","",IF(D1073-G1073&gt;=System_Config!$B$9,"✅ COMPLIANT","⚠️ BREACH"))</f>
        <v/>
      </c>
      <c r="M1073" s="42">
        <f t="shared" si="16"/>
        <v>1900</v>
      </c>
    </row>
    <row r="1074" spans="1:13" ht="18" customHeight="1" x14ac:dyDescent="0.25">
      <c r="A1074" s="44"/>
      <c r="B1074" s="44"/>
      <c r="C1074" s="44"/>
      <c r="D1074" s="45"/>
      <c r="E1074" s="44"/>
      <c r="F1074" s="44"/>
      <c r="G1074" s="45"/>
      <c r="H1074" s="45"/>
      <c r="I1074" s="44"/>
      <c r="J1074" s="44"/>
      <c r="K1074" s="44"/>
      <c r="L1074" s="44" t="str">
        <f>IF(G1074="","",IF(D1074-G1074&gt;=System_Config!$B$9,"✅ COMPLIANT","⚠️ BREACH"))</f>
        <v/>
      </c>
      <c r="M1074" s="44">
        <f t="shared" si="16"/>
        <v>1900</v>
      </c>
    </row>
    <row r="1075" spans="1:13" ht="18" customHeight="1" x14ac:dyDescent="0.25">
      <c r="A1075" s="42"/>
      <c r="B1075" s="42"/>
      <c r="C1075" s="42"/>
      <c r="D1075" s="43"/>
      <c r="E1075" s="42"/>
      <c r="F1075" s="42"/>
      <c r="G1075" s="43"/>
      <c r="H1075" s="43"/>
      <c r="I1075" s="42"/>
      <c r="J1075" s="42"/>
      <c r="K1075" s="42"/>
      <c r="L1075" s="42" t="str">
        <f>IF(G1075="","",IF(D1075-G1075&gt;=System_Config!$B$9,"✅ COMPLIANT","⚠️ BREACH"))</f>
        <v/>
      </c>
      <c r="M1075" s="42">
        <f t="shared" si="16"/>
        <v>1900</v>
      </c>
    </row>
    <row r="1076" spans="1:13" ht="18" customHeight="1" x14ac:dyDescent="0.25">
      <c r="A1076" s="44"/>
      <c r="B1076" s="44"/>
      <c r="C1076" s="44"/>
      <c r="D1076" s="45"/>
      <c r="E1076" s="44"/>
      <c r="F1076" s="44"/>
      <c r="G1076" s="45"/>
      <c r="H1076" s="45"/>
      <c r="I1076" s="44"/>
      <c r="J1076" s="44"/>
      <c r="K1076" s="44"/>
      <c r="L1076" s="44" t="str">
        <f>IF(G1076="","",IF(D1076-G1076&gt;=System_Config!$B$9,"✅ COMPLIANT","⚠️ BREACH"))</f>
        <v/>
      </c>
      <c r="M1076" s="44">
        <f t="shared" si="16"/>
        <v>1900</v>
      </c>
    </row>
    <row r="1077" spans="1:13" ht="18" customHeight="1" x14ac:dyDescent="0.25">
      <c r="A1077" s="42"/>
      <c r="B1077" s="42"/>
      <c r="C1077" s="42"/>
      <c r="D1077" s="43"/>
      <c r="E1077" s="42"/>
      <c r="F1077" s="42"/>
      <c r="G1077" s="43"/>
      <c r="H1077" s="43"/>
      <c r="I1077" s="42"/>
      <c r="J1077" s="42"/>
      <c r="K1077" s="42"/>
      <c r="L1077" s="42" t="str">
        <f>IF(G1077="","",IF(D1077-G1077&gt;=System_Config!$B$9,"✅ COMPLIANT","⚠️ BREACH"))</f>
        <v/>
      </c>
      <c r="M1077" s="42">
        <f t="shared" si="16"/>
        <v>1900</v>
      </c>
    </row>
    <row r="1078" spans="1:13" ht="18" customHeight="1" x14ac:dyDescent="0.25">
      <c r="A1078" s="44"/>
      <c r="B1078" s="44"/>
      <c r="C1078" s="44"/>
      <c r="D1078" s="45"/>
      <c r="E1078" s="44"/>
      <c r="F1078" s="44"/>
      <c r="G1078" s="45"/>
      <c r="H1078" s="45"/>
      <c r="I1078" s="44"/>
      <c r="J1078" s="44"/>
      <c r="K1078" s="44"/>
      <c r="L1078" s="44" t="str">
        <f>IF(G1078="","",IF(D1078-G1078&gt;=System_Config!$B$9,"✅ COMPLIANT","⚠️ BREACH"))</f>
        <v/>
      </c>
      <c r="M1078" s="44">
        <f t="shared" si="16"/>
        <v>1900</v>
      </c>
    </row>
    <row r="1079" spans="1:13" ht="18" customHeight="1" x14ac:dyDescent="0.25">
      <c r="A1079" s="42"/>
      <c r="B1079" s="42"/>
      <c r="C1079" s="42"/>
      <c r="D1079" s="43"/>
      <c r="E1079" s="42"/>
      <c r="F1079" s="42"/>
      <c r="G1079" s="43"/>
      <c r="H1079" s="43"/>
      <c r="I1079" s="42"/>
      <c r="J1079" s="42"/>
      <c r="K1079" s="42"/>
      <c r="L1079" s="42" t="str">
        <f>IF(G1079="","",IF(D1079-G1079&gt;=System_Config!$B$9,"✅ COMPLIANT","⚠️ BREACH"))</f>
        <v/>
      </c>
      <c r="M1079" s="42">
        <f t="shared" si="16"/>
        <v>1900</v>
      </c>
    </row>
    <row r="1080" spans="1:13" ht="18" customHeight="1" x14ac:dyDescent="0.25">
      <c r="A1080" s="44"/>
      <c r="B1080" s="44"/>
      <c r="C1080" s="44"/>
      <c r="D1080" s="45"/>
      <c r="E1080" s="44"/>
      <c r="F1080" s="44"/>
      <c r="G1080" s="45"/>
      <c r="H1080" s="45"/>
      <c r="I1080" s="44"/>
      <c r="J1080" s="44"/>
      <c r="K1080" s="44"/>
      <c r="L1080" s="44" t="str">
        <f>IF(G1080="","",IF(D1080-G1080&gt;=System_Config!$B$9,"✅ COMPLIANT","⚠️ BREACH"))</f>
        <v/>
      </c>
      <c r="M1080" s="44">
        <f t="shared" si="16"/>
        <v>1900</v>
      </c>
    </row>
    <row r="1081" spans="1:13" ht="18" customHeight="1" x14ac:dyDescent="0.25">
      <c r="A1081" s="42"/>
      <c r="B1081" s="42"/>
      <c r="C1081" s="42"/>
      <c r="D1081" s="43"/>
      <c r="E1081" s="42"/>
      <c r="F1081" s="42"/>
      <c r="G1081" s="43"/>
      <c r="H1081" s="43"/>
      <c r="I1081" s="42"/>
      <c r="J1081" s="42"/>
      <c r="K1081" s="42"/>
      <c r="L1081" s="42" t="str">
        <f>IF(G1081="","",IF(D1081-G1081&gt;=System_Config!$B$9,"✅ COMPLIANT","⚠️ BREACH"))</f>
        <v/>
      </c>
      <c r="M1081" s="42">
        <f t="shared" si="16"/>
        <v>1900</v>
      </c>
    </row>
    <row r="1082" spans="1:13" ht="18" customHeight="1" x14ac:dyDescent="0.25">
      <c r="A1082" s="44"/>
      <c r="B1082" s="44"/>
      <c r="C1082" s="44"/>
      <c r="D1082" s="45"/>
      <c r="E1082" s="44"/>
      <c r="F1082" s="44"/>
      <c r="G1082" s="45"/>
      <c r="H1082" s="45"/>
      <c r="I1082" s="44"/>
      <c r="J1082" s="44"/>
      <c r="K1082" s="44"/>
      <c r="L1082" s="44" t="str">
        <f>IF(G1082="","",IF(D1082-G1082&gt;=System_Config!$B$9,"✅ COMPLIANT","⚠️ BREACH"))</f>
        <v/>
      </c>
      <c r="M1082" s="44">
        <f t="shared" si="16"/>
        <v>1900</v>
      </c>
    </row>
    <row r="1083" spans="1:13" ht="18" customHeight="1" x14ac:dyDescent="0.25">
      <c r="A1083" s="42"/>
      <c r="B1083" s="42"/>
      <c r="C1083" s="42"/>
      <c r="D1083" s="43"/>
      <c r="E1083" s="42"/>
      <c r="F1083" s="42"/>
      <c r="G1083" s="43"/>
      <c r="H1083" s="43"/>
      <c r="I1083" s="42"/>
      <c r="J1083" s="42"/>
      <c r="K1083" s="42"/>
      <c r="L1083" s="42" t="str">
        <f>IF(G1083="","",IF(D1083-G1083&gt;=System_Config!$B$9,"✅ COMPLIANT","⚠️ BREACH"))</f>
        <v/>
      </c>
      <c r="M1083" s="42">
        <f t="shared" si="16"/>
        <v>1900</v>
      </c>
    </row>
    <row r="1084" spans="1:13" ht="18" customHeight="1" x14ac:dyDescent="0.25">
      <c r="A1084" s="44"/>
      <c r="B1084" s="44"/>
      <c r="C1084" s="44"/>
      <c r="D1084" s="45"/>
      <c r="E1084" s="44"/>
      <c r="F1084" s="44"/>
      <c r="G1084" s="45"/>
      <c r="H1084" s="45"/>
      <c r="I1084" s="44"/>
      <c r="J1084" s="44"/>
      <c r="K1084" s="44"/>
      <c r="L1084" s="44" t="str">
        <f>IF(G1084="","",IF(D1084-G1084&gt;=System_Config!$B$9,"✅ COMPLIANT","⚠️ BREACH"))</f>
        <v/>
      </c>
      <c r="M1084" s="44">
        <f t="shared" si="16"/>
        <v>1900</v>
      </c>
    </row>
    <row r="1085" spans="1:13" ht="18" customHeight="1" x14ac:dyDescent="0.25">
      <c r="A1085" s="42"/>
      <c r="B1085" s="42"/>
      <c r="C1085" s="42"/>
      <c r="D1085" s="43"/>
      <c r="E1085" s="42"/>
      <c r="F1085" s="42"/>
      <c r="G1085" s="43"/>
      <c r="H1085" s="43"/>
      <c r="I1085" s="42"/>
      <c r="J1085" s="42"/>
      <c r="K1085" s="42"/>
      <c r="L1085" s="42" t="str">
        <f>IF(G1085="","",IF(D1085-G1085&gt;=System_Config!$B$9,"✅ COMPLIANT","⚠️ BREACH"))</f>
        <v/>
      </c>
      <c r="M1085" s="42">
        <f t="shared" si="16"/>
        <v>1900</v>
      </c>
    </row>
    <row r="1086" spans="1:13" ht="18" customHeight="1" x14ac:dyDescent="0.25">
      <c r="A1086" s="44"/>
      <c r="B1086" s="44"/>
      <c r="C1086" s="44"/>
      <c r="D1086" s="45"/>
      <c r="E1086" s="44"/>
      <c r="F1086" s="44"/>
      <c r="G1086" s="45"/>
      <c r="H1086" s="45"/>
      <c r="I1086" s="44"/>
      <c r="J1086" s="44"/>
      <c r="K1086" s="44"/>
      <c r="L1086" s="44" t="str">
        <f>IF(G1086="","",IF(D1086-G1086&gt;=System_Config!$B$9,"✅ COMPLIANT","⚠️ BREACH"))</f>
        <v/>
      </c>
      <c r="M1086" s="44">
        <f t="shared" si="16"/>
        <v>1900</v>
      </c>
    </row>
    <row r="1087" spans="1:13" ht="18" customHeight="1" x14ac:dyDescent="0.25">
      <c r="A1087" s="42"/>
      <c r="B1087" s="42"/>
      <c r="C1087" s="42"/>
      <c r="D1087" s="43"/>
      <c r="E1087" s="42"/>
      <c r="F1087" s="42"/>
      <c r="G1087" s="43"/>
      <c r="H1087" s="43"/>
      <c r="I1087" s="42"/>
      <c r="J1087" s="42"/>
      <c r="K1087" s="42"/>
      <c r="L1087" s="42" t="str">
        <f>IF(G1087="","",IF(D1087-G1087&gt;=System_Config!$B$9,"✅ COMPLIANT","⚠️ BREACH"))</f>
        <v/>
      </c>
      <c r="M1087" s="42">
        <f t="shared" si="16"/>
        <v>1900</v>
      </c>
    </row>
    <row r="1088" spans="1:13" ht="18" customHeight="1" x14ac:dyDescent="0.25">
      <c r="A1088" s="44"/>
      <c r="B1088" s="44"/>
      <c r="C1088" s="44"/>
      <c r="D1088" s="45"/>
      <c r="E1088" s="44"/>
      <c r="F1088" s="44"/>
      <c r="G1088" s="45"/>
      <c r="H1088" s="45"/>
      <c r="I1088" s="44"/>
      <c r="J1088" s="44"/>
      <c r="K1088" s="44"/>
      <c r="L1088" s="44" t="str">
        <f>IF(G1088="","",IF(D1088-G1088&gt;=System_Config!$B$9,"✅ COMPLIANT","⚠️ BREACH"))</f>
        <v/>
      </c>
      <c r="M1088" s="44">
        <f t="shared" si="16"/>
        <v>1900</v>
      </c>
    </row>
    <row r="1089" spans="1:13" ht="18" customHeight="1" x14ac:dyDescent="0.25">
      <c r="A1089" s="42"/>
      <c r="B1089" s="42"/>
      <c r="C1089" s="42"/>
      <c r="D1089" s="43"/>
      <c r="E1089" s="42"/>
      <c r="F1089" s="42"/>
      <c r="G1089" s="43"/>
      <c r="H1089" s="43"/>
      <c r="I1089" s="42"/>
      <c r="J1089" s="42"/>
      <c r="K1089" s="42"/>
      <c r="L1089" s="42" t="str">
        <f>IF(G1089="","",IF(D1089-G1089&gt;=System_Config!$B$9,"✅ COMPLIANT","⚠️ BREACH"))</f>
        <v/>
      </c>
      <c r="M1089" s="42">
        <f t="shared" si="16"/>
        <v>1900</v>
      </c>
    </row>
    <row r="1090" spans="1:13" ht="18" customHeight="1" x14ac:dyDescent="0.25">
      <c r="A1090" s="44"/>
      <c r="B1090" s="44"/>
      <c r="C1090" s="44"/>
      <c r="D1090" s="45"/>
      <c r="E1090" s="44"/>
      <c r="F1090" s="44"/>
      <c r="G1090" s="45"/>
      <c r="H1090" s="45"/>
      <c r="I1090" s="44"/>
      <c r="J1090" s="44"/>
      <c r="K1090" s="44"/>
      <c r="L1090" s="44" t="str">
        <f>IF(G1090="","",IF(D1090-G1090&gt;=System_Config!$B$9,"✅ COMPLIANT","⚠️ BREACH"))</f>
        <v/>
      </c>
      <c r="M1090" s="44">
        <f t="shared" si="16"/>
        <v>1900</v>
      </c>
    </row>
    <row r="1091" spans="1:13" ht="18" customHeight="1" x14ac:dyDescent="0.25">
      <c r="A1091" s="42"/>
      <c r="B1091" s="42"/>
      <c r="C1091" s="42"/>
      <c r="D1091" s="43"/>
      <c r="E1091" s="42"/>
      <c r="F1091" s="42"/>
      <c r="G1091" s="43"/>
      <c r="H1091" s="43"/>
      <c r="I1091" s="42"/>
      <c r="J1091" s="42"/>
      <c r="K1091" s="42"/>
      <c r="L1091" s="42" t="str">
        <f>IF(G1091="","",IF(D1091-G1091&gt;=System_Config!$B$9,"✅ COMPLIANT","⚠️ BREACH"))</f>
        <v/>
      </c>
      <c r="M1091" s="42">
        <f t="shared" si="16"/>
        <v>1900</v>
      </c>
    </row>
    <row r="1092" spans="1:13" ht="18" customHeight="1" x14ac:dyDescent="0.25">
      <c r="A1092" s="44"/>
      <c r="B1092" s="44"/>
      <c r="C1092" s="44"/>
      <c r="D1092" s="45"/>
      <c r="E1092" s="44"/>
      <c r="F1092" s="44"/>
      <c r="G1092" s="45"/>
      <c r="H1092" s="45"/>
      <c r="I1092" s="44"/>
      <c r="J1092" s="44"/>
      <c r="K1092" s="44"/>
      <c r="L1092" s="44" t="str">
        <f>IF(G1092="","",IF(D1092-G1092&gt;=System_Config!$B$9,"✅ COMPLIANT","⚠️ BREACH"))</f>
        <v/>
      </c>
      <c r="M1092" s="44">
        <f t="shared" ref="M1092:M1155" si="17">IFERROR(YEAR(E1092),"")</f>
        <v>1900</v>
      </c>
    </row>
    <row r="1093" spans="1:13" ht="18" customHeight="1" x14ac:dyDescent="0.25">
      <c r="A1093" s="42"/>
      <c r="B1093" s="42"/>
      <c r="C1093" s="42"/>
      <c r="D1093" s="43"/>
      <c r="E1093" s="42"/>
      <c r="F1093" s="42"/>
      <c r="G1093" s="43"/>
      <c r="H1093" s="43"/>
      <c r="I1093" s="42"/>
      <c r="J1093" s="42"/>
      <c r="K1093" s="42"/>
      <c r="L1093" s="42" t="str">
        <f>IF(G1093="","",IF(D1093-G1093&gt;=System_Config!$B$9,"✅ COMPLIANT","⚠️ BREACH"))</f>
        <v/>
      </c>
      <c r="M1093" s="42">
        <f t="shared" si="17"/>
        <v>1900</v>
      </c>
    </row>
    <row r="1094" spans="1:13" ht="18" customHeight="1" x14ac:dyDescent="0.25">
      <c r="A1094" s="44"/>
      <c r="B1094" s="44"/>
      <c r="C1094" s="44"/>
      <c r="D1094" s="45"/>
      <c r="E1094" s="44"/>
      <c r="F1094" s="44"/>
      <c r="G1094" s="45"/>
      <c r="H1094" s="45"/>
      <c r="I1094" s="44"/>
      <c r="J1094" s="44"/>
      <c r="K1094" s="44"/>
      <c r="L1094" s="44" t="str">
        <f>IF(G1094="","",IF(D1094-G1094&gt;=System_Config!$B$9,"✅ COMPLIANT","⚠️ BREACH"))</f>
        <v/>
      </c>
      <c r="M1094" s="44">
        <f t="shared" si="17"/>
        <v>1900</v>
      </c>
    </row>
    <row r="1095" spans="1:13" ht="18" customHeight="1" x14ac:dyDescent="0.25">
      <c r="A1095" s="42"/>
      <c r="B1095" s="42"/>
      <c r="C1095" s="42"/>
      <c r="D1095" s="43"/>
      <c r="E1095" s="42"/>
      <c r="F1095" s="42"/>
      <c r="G1095" s="43"/>
      <c r="H1095" s="43"/>
      <c r="I1095" s="42"/>
      <c r="J1095" s="42"/>
      <c r="K1095" s="42"/>
      <c r="L1095" s="42" t="str">
        <f>IF(G1095="","",IF(D1095-G1095&gt;=System_Config!$B$9,"✅ COMPLIANT","⚠️ BREACH"))</f>
        <v/>
      </c>
      <c r="M1095" s="42">
        <f t="shared" si="17"/>
        <v>1900</v>
      </c>
    </row>
    <row r="1096" spans="1:13" ht="18" customHeight="1" x14ac:dyDescent="0.25">
      <c r="A1096" s="44"/>
      <c r="B1096" s="44"/>
      <c r="C1096" s="44"/>
      <c r="D1096" s="45"/>
      <c r="E1096" s="44"/>
      <c r="F1096" s="44"/>
      <c r="G1096" s="45"/>
      <c r="H1096" s="45"/>
      <c r="I1096" s="44"/>
      <c r="J1096" s="44"/>
      <c r="K1096" s="44"/>
      <c r="L1096" s="44" t="str">
        <f>IF(G1096="","",IF(D1096-G1096&gt;=System_Config!$B$9,"✅ COMPLIANT","⚠️ BREACH"))</f>
        <v/>
      </c>
      <c r="M1096" s="44">
        <f t="shared" si="17"/>
        <v>1900</v>
      </c>
    </row>
    <row r="1097" spans="1:13" ht="18" customHeight="1" x14ac:dyDescent="0.25">
      <c r="A1097" s="42"/>
      <c r="B1097" s="42"/>
      <c r="C1097" s="42"/>
      <c r="D1097" s="43"/>
      <c r="E1097" s="42"/>
      <c r="F1097" s="42"/>
      <c r="G1097" s="43"/>
      <c r="H1097" s="43"/>
      <c r="I1097" s="42"/>
      <c r="J1097" s="42"/>
      <c r="K1097" s="42"/>
      <c r="L1097" s="42" t="str">
        <f>IF(G1097="","",IF(D1097-G1097&gt;=System_Config!$B$9,"✅ COMPLIANT","⚠️ BREACH"))</f>
        <v/>
      </c>
      <c r="M1097" s="42">
        <f t="shared" si="17"/>
        <v>1900</v>
      </c>
    </row>
    <row r="1098" spans="1:13" ht="18" customHeight="1" x14ac:dyDescent="0.25">
      <c r="A1098" s="44"/>
      <c r="B1098" s="44"/>
      <c r="C1098" s="44"/>
      <c r="D1098" s="45"/>
      <c r="E1098" s="44"/>
      <c r="F1098" s="44"/>
      <c r="G1098" s="45"/>
      <c r="H1098" s="45"/>
      <c r="I1098" s="44"/>
      <c r="J1098" s="44"/>
      <c r="K1098" s="44"/>
      <c r="L1098" s="44" t="str">
        <f>IF(G1098="","",IF(D1098-G1098&gt;=System_Config!$B$9,"✅ COMPLIANT","⚠️ BREACH"))</f>
        <v/>
      </c>
      <c r="M1098" s="44">
        <f t="shared" si="17"/>
        <v>1900</v>
      </c>
    </row>
    <row r="1099" spans="1:13" ht="18" customHeight="1" x14ac:dyDescent="0.25">
      <c r="A1099" s="42"/>
      <c r="B1099" s="42"/>
      <c r="C1099" s="42"/>
      <c r="D1099" s="43"/>
      <c r="E1099" s="42"/>
      <c r="F1099" s="42"/>
      <c r="G1099" s="43"/>
      <c r="H1099" s="43"/>
      <c r="I1099" s="42"/>
      <c r="J1099" s="42"/>
      <c r="K1099" s="42"/>
      <c r="L1099" s="42" t="str">
        <f>IF(G1099="","",IF(D1099-G1099&gt;=System_Config!$B$9,"✅ COMPLIANT","⚠️ BREACH"))</f>
        <v/>
      </c>
      <c r="M1099" s="42">
        <f t="shared" si="17"/>
        <v>1900</v>
      </c>
    </row>
    <row r="1100" spans="1:13" ht="18" customHeight="1" x14ac:dyDescent="0.25">
      <c r="A1100" s="44"/>
      <c r="B1100" s="44"/>
      <c r="C1100" s="44"/>
      <c r="D1100" s="45"/>
      <c r="E1100" s="44"/>
      <c r="F1100" s="44"/>
      <c r="G1100" s="45"/>
      <c r="H1100" s="45"/>
      <c r="I1100" s="44"/>
      <c r="J1100" s="44"/>
      <c r="K1100" s="44"/>
      <c r="L1100" s="44" t="str">
        <f>IF(G1100="","",IF(D1100-G1100&gt;=System_Config!$B$9,"✅ COMPLIANT","⚠️ BREACH"))</f>
        <v/>
      </c>
      <c r="M1100" s="44">
        <f t="shared" si="17"/>
        <v>1900</v>
      </c>
    </row>
    <row r="1101" spans="1:13" ht="18" customHeight="1" x14ac:dyDescent="0.25">
      <c r="A1101" s="42"/>
      <c r="B1101" s="42"/>
      <c r="C1101" s="42"/>
      <c r="D1101" s="43"/>
      <c r="E1101" s="42"/>
      <c r="F1101" s="42"/>
      <c r="G1101" s="43"/>
      <c r="H1101" s="43"/>
      <c r="I1101" s="42"/>
      <c r="J1101" s="42"/>
      <c r="K1101" s="42"/>
      <c r="L1101" s="42" t="str">
        <f>IF(G1101="","",IF(D1101-G1101&gt;=System_Config!$B$9,"✅ COMPLIANT","⚠️ BREACH"))</f>
        <v/>
      </c>
      <c r="M1101" s="42">
        <f t="shared" si="17"/>
        <v>1900</v>
      </c>
    </row>
    <row r="1102" spans="1:13" ht="18" customHeight="1" x14ac:dyDescent="0.25">
      <c r="A1102" s="44"/>
      <c r="B1102" s="44"/>
      <c r="C1102" s="44"/>
      <c r="D1102" s="45"/>
      <c r="E1102" s="44"/>
      <c r="F1102" s="44"/>
      <c r="G1102" s="45"/>
      <c r="H1102" s="45"/>
      <c r="I1102" s="44"/>
      <c r="J1102" s="44"/>
      <c r="K1102" s="44"/>
      <c r="L1102" s="44" t="str">
        <f>IF(G1102="","",IF(D1102-G1102&gt;=System_Config!$B$9,"✅ COMPLIANT","⚠️ BREACH"))</f>
        <v/>
      </c>
      <c r="M1102" s="44">
        <f t="shared" si="17"/>
        <v>1900</v>
      </c>
    </row>
    <row r="1103" spans="1:13" ht="18" customHeight="1" x14ac:dyDescent="0.25">
      <c r="A1103" s="42"/>
      <c r="B1103" s="42"/>
      <c r="C1103" s="42"/>
      <c r="D1103" s="43"/>
      <c r="E1103" s="42"/>
      <c r="F1103" s="42"/>
      <c r="G1103" s="43"/>
      <c r="H1103" s="43"/>
      <c r="I1103" s="42"/>
      <c r="J1103" s="42"/>
      <c r="K1103" s="42"/>
      <c r="L1103" s="42" t="str">
        <f>IF(G1103="","",IF(D1103-G1103&gt;=System_Config!$B$9,"✅ COMPLIANT","⚠️ BREACH"))</f>
        <v/>
      </c>
      <c r="M1103" s="42">
        <f t="shared" si="17"/>
        <v>1900</v>
      </c>
    </row>
    <row r="1104" spans="1:13" ht="18" customHeight="1" x14ac:dyDescent="0.25">
      <c r="A1104" s="44"/>
      <c r="B1104" s="44"/>
      <c r="C1104" s="44"/>
      <c r="D1104" s="45"/>
      <c r="E1104" s="44"/>
      <c r="F1104" s="44"/>
      <c r="G1104" s="45"/>
      <c r="H1104" s="45"/>
      <c r="I1104" s="44"/>
      <c r="J1104" s="44"/>
      <c r="K1104" s="44"/>
      <c r="L1104" s="44" t="str">
        <f>IF(G1104="","",IF(D1104-G1104&gt;=System_Config!$B$9,"✅ COMPLIANT","⚠️ BREACH"))</f>
        <v/>
      </c>
      <c r="M1104" s="44">
        <f t="shared" si="17"/>
        <v>1900</v>
      </c>
    </row>
    <row r="1105" spans="1:13" ht="18" customHeight="1" x14ac:dyDescent="0.25">
      <c r="A1105" s="42"/>
      <c r="B1105" s="42"/>
      <c r="C1105" s="42"/>
      <c r="D1105" s="43"/>
      <c r="E1105" s="42"/>
      <c r="F1105" s="42"/>
      <c r="G1105" s="43"/>
      <c r="H1105" s="43"/>
      <c r="I1105" s="42"/>
      <c r="J1105" s="42"/>
      <c r="K1105" s="42"/>
      <c r="L1105" s="42" t="str">
        <f>IF(G1105="","",IF(D1105-G1105&gt;=System_Config!$B$9,"✅ COMPLIANT","⚠️ BREACH"))</f>
        <v/>
      </c>
      <c r="M1105" s="42">
        <f t="shared" si="17"/>
        <v>1900</v>
      </c>
    </row>
    <row r="1106" spans="1:13" ht="18" customHeight="1" x14ac:dyDescent="0.25">
      <c r="A1106" s="44"/>
      <c r="B1106" s="44"/>
      <c r="C1106" s="44"/>
      <c r="D1106" s="45"/>
      <c r="E1106" s="44"/>
      <c r="F1106" s="44"/>
      <c r="G1106" s="45"/>
      <c r="H1106" s="45"/>
      <c r="I1106" s="44"/>
      <c r="J1106" s="44"/>
      <c r="K1106" s="44"/>
      <c r="L1106" s="44" t="str">
        <f>IF(G1106="","",IF(D1106-G1106&gt;=System_Config!$B$9,"✅ COMPLIANT","⚠️ BREACH"))</f>
        <v/>
      </c>
      <c r="M1106" s="44">
        <f t="shared" si="17"/>
        <v>1900</v>
      </c>
    </row>
    <row r="1107" spans="1:13" ht="18" customHeight="1" x14ac:dyDescent="0.25">
      <c r="A1107" s="42"/>
      <c r="B1107" s="42"/>
      <c r="C1107" s="42"/>
      <c r="D1107" s="43"/>
      <c r="E1107" s="42"/>
      <c r="F1107" s="42"/>
      <c r="G1107" s="43"/>
      <c r="H1107" s="43"/>
      <c r="I1107" s="42"/>
      <c r="J1107" s="42"/>
      <c r="K1107" s="42"/>
      <c r="L1107" s="42" t="str">
        <f>IF(G1107="","",IF(D1107-G1107&gt;=System_Config!$B$9,"✅ COMPLIANT","⚠️ BREACH"))</f>
        <v/>
      </c>
      <c r="M1107" s="42">
        <f t="shared" si="17"/>
        <v>1900</v>
      </c>
    </row>
    <row r="1108" spans="1:13" ht="18" customHeight="1" x14ac:dyDescent="0.25">
      <c r="A1108" s="44"/>
      <c r="B1108" s="44"/>
      <c r="C1108" s="44"/>
      <c r="D1108" s="45"/>
      <c r="E1108" s="44"/>
      <c r="F1108" s="44"/>
      <c r="G1108" s="45"/>
      <c r="H1108" s="45"/>
      <c r="I1108" s="44"/>
      <c r="J1108" s="44"/>
      <c r="K1108" s="44"/>
      <c r="L1108" s="44" t="str">
        <f>IF(G1108="","",IF(D1108-G1108&gt;=System_Config!$B$9,"✅ COMPLIANT","⚠️ BREACH"))</f>
        <v/>
      </c>
      <c r="M1108" s="44">
        <f t="shared" si="17"/>
        <v>1900</v>
      </c>
    </row>
    <row r="1109" spans="1:13" ht="18" customHeight="1" x14ac:dyDescent="0.25">
      <c r="A1109" s="42"/>
      <c r="B1109" s="42"/>
      <c r="C1109" s="42"/>
      <c r="D1109" s="43"/>
      <c r="E1109" s="42"/>
      <c r="F1109" s="42"/>
      <c r="G1109" s="43"/>
      <c r="H1109" s="43"/>
      <c r="I1109" s="42"/>
      <c r="J1109" s="42"/>
      <c r="K1109" s="42"/>
      <c r="L1109" s="42" t="str">
        <f>IF(G1109="","",IF(D1109-G1109&gt;=System_Config!$B$9,"✅ COMPLIANT","⚠️ BREACH"))</f>
        <v/>
      </c>
      <c r="M1109" s="42">
        <f t="shared" si="17"/>
        <v>1900</v>
      </c>
    </row>
    <row r="1110" spans="1:13" ht="18" customHeight="1" x14ac:dyDescent="0.25">
      <c r="A1110" s="44"/>
      <c r="B1110" s="44"/>
      <c r="C1110" s="44"/>
      <c r="D1110" s="45"/>
      <c r="E1110" s="44"/>
      <c r="F1110" s="44"/>
      <c r="G1110" s="45"/>
      <c r="H1110" s="45"/>
      <c r="I1110" s="44"/>
      <c r="J1110" s="44"/>
      <c r="K1110" s="44"/>
      <c r="L1110" s="44" t="str">
        <f>IF(G1110="","",IF(D1110-G1110&gt;=System_Config!$B$9,"✅ COMPLIANT","⚠️ BREACH"))</f>
        <v/>
      </c>
      <c r="M1110" s="44">
        <f t="shared" si="17"/>
        <v>1900</v>
      </c>
    </row>
    <row r="1111" spans="1:13" ht="18" customHeight="1" x14ac:dyDescent="0.25">
      <c r="A1111" s="42"/>
      <c r="B1111" s="42"/>
      <c r="C1111" s="42"/>
      <c r="D1111" s="43"/>
      <c r="E1111" s="42"/>
      <c r="F1111" s="42"/>
      <c r="G1111" s="43"/>
      <c r="H1111" s="43"/>
      <c r="I1111" s="42"/>
      <c r="J1111" s="42"/>
      <c r="K1111" s="42"/>
      <c r="L1111" s="42" t="str">
        <f>IF(G1111="","",IF(D1111-G1111&gt;=System_Config!$B$9,"✅ COMPLIANT","⚠️ BREACH"))</f>
        <v/>
      </c>
      <c r="M1111" s="42">
        <f t="shared" si="17"/>
        <v>1900</v>
      </c>
    </row>
    <row r="1112" spans="1:13" ht="18" customHeight="1" x14ac:dyDescent="0.25">
      <c r="A1112" s="44"/>
      <c r="B1112" s="44"/>
      <c r="C1112" s="44"/>
      <c r="D1112" s="45"/>
      <c r="E1112" s="44"/>
      <c r="F1112" s="44"/>
      <c r="G1112" s="45"/>
      <c r="H1112" s="45"/>
      <c r="I1112" s="44"/>
      <c r="J1112" s="44"/>
      <c r="K1112" s="44"/>
      <c r="L1112" s="44" t="str">
        <f>IF(G1112="","",IF(D1112-G1112&gt;=System_Config!$B$9,"✅ COMPLIANT","⚠️ BREACH"))</f>
        <v/>
      </c>
      <c r="M1112" s="44">
        <f t="shared" si="17"/>
        <v>1900</v>
      </c>
    </row>
    <row r="1113" spans="1:13" ht="18" customHeight="1" x14ac:dyDescent="0.25">
      <c r="A1113" s="42"/>
      <c r="B1113" s="42"/>
      <c r="C1113" s="42"/>
      <c r="D1113" s="43"/>
      <c r="E1113" s="42"/>
      <c r="F1113" s="42"/>
      <c r="G1113" s="43"/>
      <c r="H1113" s="43"/>
      <c r="I1113" s="42"/>
      <c r="J1113" s="42"/>
      <c r="K1113" s="42"/>
      <c r="L1113" s="42" t="str">
        <f>IF(G1113="","",IF(D1113-G1113&gt;=System_Config!$B$9,"✅ COMPLIANT","⚠️ BREACH"))</f>
        <v/>
      </c>
      <c r="M1113" s="42">
        <f t="shared" si="17"/>
        <v>1900</v>
      </c>
    </row>
    <row r="1114" spans="1:13" ht="18" customHeight="1" x14ac:dyDescent="0.25">
      <c r="A1114" s="44"/>
      <c r="B1114" s="44"/>
      <c r="C1114" s="44"/>
      <c r="D1114" s="45"/>
      <c r="E1114" s="44"/>
      <c r="F1114" s="44"/>
      <c r="G1114" s="45"/>
      <c r="H1114" s="45"/>
      <c r="I1114" s="44"/>
      <c r="J1114" s="44"/>
      <c r="K1114" s="44"/>
      <c r="L1114" s="44" t="str">
        <f>IF(G1114="","",IF(D1114-G1114&gt;=System_Config!$B$9,"✅ COMPLIANT","⚠️ BREACH"))</f>
        <v/>
      </c>
      <c r="M1114" s="44">
        <f t="shared" si="17"/>
        <v>1900</v>
      </c>
    </row>
    <row r="1115" spans="1:13" ht="18" customHeight="1" x14ac:dyDescent="0.25">
      <c r="A1115" s="42"/>
      <c r="B1115" s="42"/>
      <c r="C1115" s="42"/>
      <c r="D1115" s="43"/>
      <c r="E1115" s="42"/>
      <c r="F1115" s="42"/>
      <c r="G1115" s="43"/>
      <c r="H1115" s="43"/>
      <c r="I1115" s="42"/>
      <c r="J1115" s="42"/>
      <c r="K1115" s="42"/>
      <c r="L1115" s="42" t="str">
        <f>IF(G1115="","",IF(D1115-G1115&gt;=System_Config!$B$9,"✅ COMPLIANT","⚠️ BREACH"))</f>
        <v/>
      </c>
      <c r="M1115" s="42">
        <f t="shared" si="17"/>
        <v>1900</v>
      </c>
    </row>
    <row r="1116" spans="1:13" ht="18" customHeight="1" x14ac:dyDescent="0.25">
      <c r="A1116" s="44"/>
      <c r="B1116" s="44"/>
      <c r="C1116" s="44"/>
      <c r="D1116" s="45"/>
      <c r="E1116" s="44"/>
      <c r="F1116" s="44"/>
      <c r="G1116" s="45"/>
      <c r="H1116" s="45"/>
      <c r="I1116" s="44"/>
      <c r="J1116" s="44"/>
      <c r="K1116" s="44"/>
      <c r="L1116" s="44" t="str">
        <f>IF(G1116="","",IF(D1116-G1116&gt;=System_Config!$B$9,"✅ COMPLIANT","⚠️ BREACH"))</f>
        <v/>
      </c>
      <c r="M1116" s="44">
        <f t="shared" si="17"/>
        <v>1900</v>
      </c>
    </row>
    <row r="1117" spans="1:13" ht="18" customHeight="1" x14ac:dyDescent="0.25">
      <c r="A1117" s="42"/>
      <c r="B1117" s="42"/>
      <c r="C1117" s="42"/>
      <c r="D1117" s="43"/>
      <c r="E1117" s="42"/>
      <c r="F1117" s="42"/>
      <c r="G1117" s="43"/>
      <c r="H1117" s="43"/>
      <c r="I1117" s="42"/>
      <c r="J1117" s="42"/>
      <c r="K1117" s="42"/>
      <c r="L1117" s="42" t="str">
        <f>IF(G1117="","",IF(D1117-G1117&gt;=System_Config!$B$9,"✅ COMPLIANT","⚠️ BREACH"))</f>
        <v/>
      </c>
      <c r="M1117" s="42">
        <f t="shared" si="17"/>
        <v>1900</v>
      </c>
    </row>
    <row r="1118" spans="1:13" ht="18" customHeight="1" x14ac:dyDescent="0.25">
      <c r="A1118" s="44"/>
      <c r="B1118" s="44"/>
      <c r="C1118" s="44"/>
      <c r="D1118" s="45"/>
      <c r="E1118" s="44"/>
      <c r="F1118" s="44"/>
      <c r="G1118" s="45"/>
      <c r="H1118" s="45"/>
      <c r="I1118" s="44"/>
      <c r="J1118" s="44"/>
      <c r="K1118" s="44"/>
      <c r="L1118" s="44" t="str">
        <f>IF(G1118="","",IF(D1118-G1118&gt;=System_Config!$B$9,"✅ COMPLIANT","⚠️ BREACH"))</f>
        <v/>
      </c>
      <c r="M1118" s="44">
        <f t="shared" si="17"/>
        <v>1900</v>
      </c>
    </row>
    <row r="1119" spans="1:13" ht="18" customHeight="1" x14ac:dyDescent="0.25">
      <c r="A1119" s="42"/>
      <c r="B1119" s="42"/>
      <c r="C1119" s="42"/>
      <c r="D1119" s="43"/>
      <c r="E1119" s="42"/>
      <c r="F1119" s="42"/>
      <c r="G1119" s="43"/>
      <c r="H1119" s="43"/>
      <c r="I1119" s="42"/>
      <c r="J1119" s="42"/>
      <c r="K1119" s="42"/>
      <c r="L1119" s="42" t="str">
        <f>IF(G1119="","",IF(D1119-G1119&gt;=System_Config!$B$9,"✅ COMPLIANT","⚠️ BREACH"))</f>
        <v/>
      </c>
      <c r="M1119" s="42">
        <f t="shared" si="17"/>
        <v>1900</v>
      </c>
    </row>
    <row r="1120" spans="1:13" ht="18" customHeight="1" x14ac:dyDescent="0.25">
      <c r="A1120" s="44"/>
      <c r="B1120" s="44"/>
      <c r="C1120" s="44"/>
      <c r="D1120" s="45"/>
      <c r="E1120" s="44"/>
      <c r="F1120" s="44"/>
      <c r="G1120" s="45"/>
      <c r="H1120" s="45"/>
      <c r="I1120" s="44"/>
      <c r="J1120" s="44"/>
      <c r="K1120" s="44"/>
      <c r="L1120" s="44" t="str">
        <f>IF(G1120="","",IF(D1120-G1120&gt;=System_Config!$B$9,"✅ COMPLIANT","⚠️ BREACH"))</f>
        <v/>
      </c>
      <c r="M1120" s="44">
        <f t="shared" si="17"/>
        <v>1900</v>
      </c>
    </row>
    <row r="1121" spans="1:13" ht="18" customHeight="1" x14ac:dyDescent="0.25">
      <c r="A1121" s="42"/>
      <c r="B1121" s="42"/>
      <c r="C1121" s="42"/>
      <c r="D1121" s="43"/>
      <c r="E1121" s="42"/>
      <c r="F1121" s="42"/>
      <c r="G1121" s="43"/>
      <c r="H1121" s="43"/>
      <c r="I1121" s="42"/>
      <c r="J1121" s="42"/>
      <c r="K1121" s="42"/>
      <c r="L1121" s="42" t="str">
        <f>IF(G1121="","",IF(D1121-G1121&gt;=System_Config!$B$9,"✅ COMPLIANT","⚠️ BREACH"))</f>
        <v/>
      </c>
      <c r="M1121" s="42">
        <f t="shared" si="17"/>
        <v>1900</v>
      </c>
    </row>
    <row r="1122" spans="1:13" ht="18" customHeight="1" x14ac:dyDescent="0.25">
      <c r="A1122" s="44"/>
      <c r="B1122" s="44"/>
      <c r="C1122" s="44"/>
      <c r="D1122" s="45"/>
      <c r="E1122" s="44"/>
      <c r="F1122" s="44"/>
      <c r="G1122" s="45"/>
      <c r="H1122" s="45"/>
      <c r="I1122" s="44"/>
      <c r="J1122" s="44"/>
      <c r="K1122" s="44"/>
      <c r="L1122" s="44" t="str">
        <f>IF(G1122="","",IF(D1122-G1122&gt;=System_Config!$B$9,"✅ COMPLIANT","⚠️ BREACH"))</f>
        <v/>
      </c>
      <c r="M1122" s="44">
        <f t="shared" si="17"/>
        <v>1900</v>
      </c>
    </row>
    <row r="1123" spans="1:13" ht="18" customHeight="1" x14ac:dyDescent="0.25">
      <c r="A1123" s="42"/>
      <c r="B1123" s="42"/>
      <c r="C1123" s="42"/>
      <c r="D1123" s="43"/>
      <c r="E1123" s="42"/>
      <c r="F1123" s="42"/>
      <c r="G1123" s="43"/>
      <c r="H1123" s="43"/>
      <c r="I1123" s="42"/>
      <c r="J1123" s="42"/>
      <c r="K1123" s="42"/>
      <c r="L1123" s="42" t="str">
        <f>IF(G1123="","",IF(D1123-G1123&gt;=System_Config!$B$9,"✅ COMPLIANT","⚠️ BREACH"))</f>
        <v/>
      </c>
      <c r="M1123" s="42">
        <f t="shared" si="17"/>
        <v>1900</v>
      </c>
    </row>
    <row r="1124" spans="1:13" ht="18" customHeight="1" x14ac:dyDescent="0.25">
      <c r="A1124" s="44"/>
      <c r="B1124" s="44"/>
      <c r="C1124" s="44"/>
      <c r="D1124" s="45"/>
      <c r="E1124" s="44"/>
      <c r="F1124" s="44"/>
      <c r="G1124" s="45"/>
      <c r="H1124" s="45"/>
      <c r="I1124" s="44"/>
      <c r="J1124" s="44"/>
      <c r="K1124" s="44"/>
      <c r="L1124" s="44" t="str">
        <f>IF(G1124="","",IF(D1124-G1124&gt;=System_Config!$B$9,"✅ COMPLIANT","⚠️ BREACH"))</f>
        <v/>
      </c>
      <c r="M1124" s="44">
        <f t="shared" si="17"/>
        <v>1900</v>
      </c>
    </row>
    <row r="1125" spans="1:13" ht="18" customHeight="1" x14ac:dyDescent="0.25">
      <c r="A1125" s="42"/>
      <c r="B1125" s="42"/>
      <c r="C1125" s="42"/>
      <c r="D1125" s="43"/>
      <c r="E1125" s="42"/>
      <c r="F1125" s="42"/>
      <c r="G1125" s="43"/>
      <c r="H1125" s="43"/>
      <c r="I1125" s="42"/>
      <c r="J1125" s="42"/>
      <c r="K1125" s="42"/>
      <c r="L1125" s="42" t="str">
        <f>IF(G1125="","",IF(D1125-G1125&gt;=System_Config!$B$9,"✅ COMPLIANT","⚠️ BREACH"))</f>
        <v/>
      </c>
      <c r="M1125" s="42">
        <f t="shared" si="17"/>
        <v>1900</v>
      </c>
    </row>
    <row r="1126" spans="1:13" ht="18" customHeight="1" x14ac:dyDescent="0.25">
      <c r="A1126" s="44"/>
      <c r="B1126" s="44"/>
      <c r="C1126" s="44"/>
      <c r="D1126" s="45"/>
      <c r="E1126" s="44"/>
      <c r="F1126" s="44"/>
      <c r="G1126" s="45"/>
      <c r="H1126" s="45"/>
      <c r="I1126" s="44"/>
      <c r="J1126" s="44"/>
      <c r="K1126" s="44"/>
      <c r="L1126" s="44" t="str">
        <f>IF(G1126="","",IF(D1126-G1126&gt;=System_Config!$B$9,"✅ COMPLIANT","⚠️ BREACH"))</f>
        <v/>
      </c>
      <c r="M1126" s="44">
        <f t="shared" si="17"/>
        <v>1900</v>
      </c>
    </row>
    <row r="1127" spans="1:13" ht="18" customHeight="1" x14ac:dyDescent="0.25">
      <c r="A1127" s="42"/>
      <c r="B1127" s="42"/>
      <c r="C1127" s="42"/>
      <c r="D1127" s="43"/>
      <c r="E1127" s="42"/>
      <c r="F1127" s="42"/>
      <c r="G1127" s="43"/>
      <c r="H1127" s="43"/>
      <c r="I1127" s="42"/>
      <c r="J1127" s="42"/>
      <c r="K1127" s="42"/>
      <c r="L1127" s="42" t="str">
        <f>IF(G1127="","",IF(D1127-G1127&gt;=System_Config!$B$9,"✅ COMPLIANT","⚠️ BREACH"))</f>
        <v/>
      </c>
      <c r="M1127" s="42">
        <f t="shared" si="17"/>
        <v>1900</v>
      </c>
    </row>
    <row r="1128" spans="1:13" ht="18" customHeight="1" x14ac:dyDescent="0.25">
      <c r="A1128" s="44"/>
      <c r="B1128" s="44"/>
      <c r="C1128" s="44"/>
      <c r="D1128" s="45"/>
      <c r="E1128" s="44"/>
      <c r="F1128" s="44"/>
      <c r="G1128" s="45"/>
      <c r="H1128" s="45"/>
      <c r="I1128" s="44"/>
      <c r="J1128" s="44"/>
      <c r="K1128" s="44"/>
      <c r="L1128" s="44" t="str">
        <f>IF(G1128="","",IF(D1128-G1128&gt;=System_Config!$B$9,"✅ COMPLIANT","⚠️ BREACH"))</f>
        <v/>
      </c>
      <c r="M1128" s="44">
        <f t="shared" si="17"/>
        <v>1900</v>
      </c>
    </row>
    <row r="1129" spans="1:13" ht="18" customHeight="1" x14ac:dyDescent="0.25">
      <c r="A1129" s="42"/>
      <c r="B1129" s="42"/>
      <c r="C1129" s="42"/>
      <c r="D1129" s="43"/>
      <c r="E1129" s="42"/>
      <c r="F1129" s="42"/>
      <c r="G1129" s="43"/>
      <c r="H1129" s="43"/>
      <c r="I1129" s="42"/>
      <c r="J1129" s="42"/>
      <c r="K1129" s="42"/>
      <c r="L1129" s="42" t="str">
        <f>IF(G1129="","",IF(D1129-G1129&gt;=System_Config!$B$9,"✅ COMPLIANT","⚠️ BREACH"))</f>
        <v/>
      </c>
      <c r="M1129" s="42">
        <f t="shared" si="17"/>
        <v>1900</v>
      </c>
    </row>
    <row r="1130" spans="1:13" ht="18" customHeight="1" x14ac:dyDescent="0.25">
      <c r="A1130" s="44"/>
      <c r="B1130" s="44"/>
      <c r="C1130" s="44"/>
      <c r="D1130" s="45"/>
      <c r="E1130" s="44"/>
      <c r="F1130" s="44"/>
      <c r="G1130" s="45"/>
      <c r="H1130" s="45"/>
      <c r="I1130" s="44"/>
      <c r="J1130" s="44"/>
      <c r="K1130" s="44"/>
      <c r="L1130" s="44" t="str">
        <f>IF(G1130="","",IF(D1130-G1130&gt;=System_Config!$B$9,"✅ COMPLIANT","⚠️ BREACH"))</f>
        <v/>
      </c>
      <c r="M1130" s="44">
        <f t="shared" si="17"/>
        <v>1900</v>
      </c>
    </row>
    <row r="1131" spans="1:13" ht="18" customHeight="1" x14ac:dyDescent="0.25">
      <c r="A1131" s="42"/>
      <c r="B1131" s="42"/>
      <c r="C1131" s="42"/>
      <c r="D1131" s="43"/>
      <c r="E1131" s="42"/>
      <c r="F1131" s="42"/>
      <c r="G1131" s="43"/>
      <c r="H1131" s="43"/>
      <c r="I1131" s="42"/>
      <c r="J1131" s="42"/>
      <c r="K1131" s="42"/>
      <c r="L1131" s="42" t="str">
        <f>IF(G1131="","",IF(D1131-G1131&gt;=System_Config!$B$9,"✅ COMPLIANT","⚠️ BREACH"))</f>
        <v/>
      </c>
      <c r="M1131" s="42">
        <f t="shared" si="17"/>
        <v>1900</v>
      </c>
    </row>
    <row r="1132" spans="1:13" ht="18" customHeight="1" x14ac:dyDescent="0.25">
      <c r="A1132" s="44"/>
      <c r="B1132" s="44"/>
      <c r="C1132" s="44"/>
      <c r="D1132" s="45"/>
      <c r="E1132" s="44"/>
      <c r="F1132" s="44"/>
      <c r="G1132" s="45"/>
      <c r="H1132" s="45"/>
      <c r="I1132" s="44"/>
      <c r="J1132" s="44"/>
      <c r="K1132" s="44"/>
      <c r="L1132" s="44" t="str">
        <f>IF(G1132="","",IF(D1132-G1132&gt;=System_Config!$B$9,"✅ COMPLIANT","⚠️ BREACH"))</f>
        <v/>
      </c>
      <c r="M1132" s="44">
        <f t="shared" si="17"/>
        <v>1900</v>
      </c>
    </row>
    <row r="1133" spans="1:13" ht="18" customHeight="1" x14ac:dyDescent="0.25">
      <c r="A1133" s="42"/>
      <c r="B1133" s="42"/>
      <c r="C1133" s="42"/>
      <c r="D1133" s="43"/>
      <c r="E1133" s="42"/>
      <c r="F1133" s="42"/>
      <c r="G1133" s="43"/>
      <c r="H1133" s="43"/>
      <c r="I1133" s="42"/>
      <c r="J1133" s="42"/>
      <c r="K1133" s="42"/>
      <c r="L1133" s="42" t="str">
        <f>IF(G1133="","",IF(D1133-G1133&gt;=System_Config!$B$9,"✅ COMPLIANT","⚠️ BREACH"))</f>
        <v/>
      </c>
      <c r="M1133" s="42">
        <f t="shared" si="17"/>
        <v>1900</v>
      </c>
    </row>
    <row r="1134" spans="1:13" ht="18" customHeight="1" x14ac:dyDescent="0.25">
      <c r="A1134" s="44"/>
      <c r="B1134" s="44"/>
      <c r="C1134" s="44"/>
      <c r="D1134" s="45"/>
      <c r="E1134" s="44"/>
      <c r="F1134" s="44"/>
      <c r="G1134" s="45"/>
      <c r="H1134" s="45"/>
      <c r="I1134" s="44"/>
      <c r="J1134" s="44"/>
      <c r="K1134" s="44"/>
      <c r="L1134" s="44" t="str">
        <f>IF(G1134="","",IF(D1134-G1134&gt;=System_Config!$B$9,"✅ COMPLIANT","⚠️ BREACH"))</f>
        <v/>
      </c>
      <c r="M1134" s="44">
        <f t="shared" si="17"/>
        <v>1900</v>
      </c>
    </row>
    <row r="1135" spans="1:13" ht="18" customHeight="1" x14ac:dyDescent="0.25">
      <c r="A1135" s="42"/>
      <c r="B1135" s="42"/>
      <c r="C1135" s="42"/>
      <c r="D1135" s="43"/>
      <c r="E1135" s="42"/>
      <c r="F1135" s="42"/>
      <c r="G1135" s="43"/>
      <c r="H1135" s="43"/>
      <c r="I1135" s="42"/>
      <c r="J1135" s="42"/>
      <c r="K1135" s="42"/>
      <c r="L1135" s="42" t="str">
        <f>IF(G1135="","",IF(D1135-G1135&gt;=System_Config!$B$9,"✅ COMPLIANT","⚠️ BREACH"))</f>
        <v/>
      </c>
      <c r="M1135" s="42">
        <f t="shared" si="17"/>
        <v>1900</v>
      </c>
    </row>
    <row r="1136" spans="1:13" ht="18" customHeight="1" x14ac:dyDescent="0.25">
      <c r="A1136" s="44"/>
      <c r="B1136" s="44"/>
      <c r="C1136" s="44"/>
      <c r="D1136" s="45"/>
      <c r="E1136" s="44"/>
      <c r="F1136" s="44"/>
      <c r="G1136" s="45"/>
      <c r="H1136" s="45"/>
      <c r="I1136" s="44"/>
      <c r="J1136" s="44"/>
      <c r="K1136" s="44"/>
      <c r="L1136" s="44" t="str">
        <f>IF(G1136="","",IF(D1136-G1136&gt;=System_Config!$B$9,"✅ COMPLIANT","⚠️ BREACH"))</f>
        <v/>
      </c>
      <c r="M1136" s="44">
        <f t="shared" si="17"/>
        <v>1900</v>
      </c>
    </row>
    <row r="1137" spans="1:13" ht="18" customHeight="1" x14ac:dyDescent="0.25">
      <c r="A1137" s="42"/>
      <c r="B1137" s="42"/>
      <c r="C1137" s="42"/>
      <c r="D1137" s="43"/>
      <c r="E1137" s="42"/>
      <c r="F1137" s="42"/>
      <c r="G1137" s="43"/>
      <c r="H1137" s="43"/>
      <c r="I1137" s="42"/>
      <c r="J1137" s="42"/>
      <c r="K1137" s="42"/>
      <c r="L1137" s="42" t="str">
        <f>IF(G1137="","",IF(D1137-G1137&gt;=System_Config!$B$9,"✅ COMPLIANT","⚠️ BREACH"))</f>
        <v/>
      </c>
      <c r="M1137" s="42">
        <f t="shared" si="17"/>
        <v>1900</v>
      </c>
    </row>
    <row r="1138" spans="1:13" ht="18" customHeight="1" x14ac:dyDescent="0.25">
      <c r="A1138" s="44"/>
      <c r="B1138" s="44"/>
      <c r="C1138" s="44"/>
      <c r="D1138" s="45"/>
      <c r="E1138" s="44"/>
      <c r="F1138" s="44"/>
      <c r="G1138" s="45"/>
      <c r="H1138" s="45"/>
      <c r="I1138" s="44"/>
      <c r="J1138" s="44"/>
      <c r="K1138" s="44"/>
      <c r="L1138" s="44" t="str">
        <f>IF(G1138="","",IF(D1138-G1138&gt;=System_Config!$B$9,"✅ COMPLIANT","⚠️ BREACH"))</f>
        <v/>
      </c>
      <c r="M1138" s="44">
        <f t="shared" si="17"/>
        <v>1900</v>
      </c>
    </row>
    <row r="1139" spans="1:13" ht="18" customHeight="1" x14ac:dyDescent="0.25">
      <c r="A1139" s="42"/>
      <c r="B1139" s="42"/>
      <c r="C1139" s="42"/>
      <c r="D1139" s="43"/>
      <c r="E1139" s="42"/>
      <c r="F1139" s="42"/>
      <c r="G1139" s="43"/>
      <c r="H1139" s="43"/>
      <c r="I1139" s="42"/>
      <c r="J1139" s="42"/>
      <c r="K1139" s="42"/>
      <c r="L1139" s="42" t="str">
        <f>IF(G1139="","",IF(D1139-G1139&gt;=System_Config!$B$9,"✅ COMPLIANT","⚠️ BREACH"))</f>
        <v/>
      </c>
      <c r="M1139" s="42">
        <f t="shared" si="17"/>
        <v>1900</v>
      </c>
    </row>
    <row r="1140" spans="1:13" ht="18" customHeight="1" x14ac:dyDescent="0.25">
      <c r="A1140" s="44"/>
      <c r="B1140" s="44"/>
      <c r="C1140" s="44"/>
      <c r="D1140" s="45"/>
      <c r="E1140" s="44"/>
      <c r="F1140" s="44"/>
      <c r="G1140" s="45"/>
      <c r="H1140" s="45"/>
      <c r="I1140" s="44"/>
      <c r="J1140" s="44"/>
      <c r="K1140" s="44"/>
      <c r="L1140" s="44" t="str">
        <f>IF(G1140="","",IF(D1140-G1140&gt;=System_Config!$B$9,"✅ COMPLIANT","⚠️ BREACH"))</f>
        <v/>
      </c>
      <c r="M1140" s="44">
        <f t="shared" si="17"/>
        <v>1900</v>
      </c>
    </row>
    <row r="1141" spans="1:13" ht="18" customHeight="1" x14ac:dyDescent="0.25">
      <c r="A1141" s="42"/>
      <c r="B1141" s="42"/>
      <c r="C1141" s="42"/>
      <c r="D1141" s="43"/>
      <c r="E1141" s="42"/>
      <c r="F1141" s="42"/>
      <c r="G1141" s="43"/>
      <c r="H1141" s="43"/>
      <c r="I1141" s="42"/>
      <c r="J1141" s="42"/>
      <c r="K1141" s="42"/>
      <c r="L1141" s="42" t="str">
        <f>IF(G1141="","",IF(D1141-G1141&gt;=System_Config!$B$9,"✅ COMPLIANT","⚠️ BREACH"))</f>
        <v/>
      </c>
      <c r="M1141" s="42">
        <f t="shared" si="17"/>
        <v>1900</v>
      </c>
    </row>
    <row r="1142" spans="1:13" ht="18" customHeight="1" x14ac:dyDescent="0.25">
      <c r="A1142" s="44"/>
      <c r="B1142" s="44"/>
      <c r="C1142" s="44"/>
      <c r="D1142" s="45"/>
      <c r="E1142" s="44"/>
      <c r="F1142" s="44"/>
      <c r="G1142" s="45"/>
      <c r="H1142" s="45"/>
      <c r="I1142" s="44"/>
      <c r="J1142" s="44"/>
      <c r="K1142" s="44"/>
      <c r="L1142" s="44" t="str">
        <f>IF(G1142="","",IF(D1142-G1142&gt;=System_Config!$B$9,"✅ COMPLIANT","⚠️ BREACH"))</f>
        <v/>
      </c>
      <c r="M1142" s="44">
        <f t="shared" si="17"/>
        <v>1900</v>
      </c>
    </row>
    <row r="1143" spans="1:13" ht="18" customHeight="1" x14ac:dyDescent="0.25">
      <c r="A1143" s="42"/>
      <c r="B1143" s="42"/>
      <c r="C1143" s="42"/>
      <c r="D1143" s="43"/>
      <c r="E1143" s="42"/>
      <c r="F1143" s="42"/>
      <c r="G1143" s="43"/>
      <c r="H1143" s="43"/>
      <c r="I1143" s="42"/>
      <c r="J1143" s="42"/>
      <c r="K1143" s="42"/>
      <c r="L1143" s="42" t="str">
        <f>IF(G1143="","",IF(D1143-G1143&gt;=System_Config!$B$9,"✅ COMPLIANT","⚠️ BREACH"))</f>
        <v/>
      </c>
      <c r="M1143" s="42">
        <f t="shared" si="17"/>
        <v>1900</v>
      </c>
    </row>
    <row r="1144" spans="1:13" ht="18" customHeight="1" x14ac:dyDescent="0.25">
      <c r="A1144" s="44"/>
      <c r="B1144" s="44"/>
      <c r="C1144" s="44"/>
      <c r="D1144" s="45"/>
      <c r="E1144" s="44"/>
      <c r="F1144" s="44"/>
      <c r="G1144" s="45"/>
      <c r="H1144" s="45"/>
      <c r="I1144" s="44"/>
      <c r="J1144" s="44"/>
      <c r="K1144" s="44"/>
      <c r="L1144" s="44" t="str">
        <f>IF(G1144="","",IF(D1144-G1144&gt;=System_Config!$B$9,"✅ COMPLIANT","⚠️ BREACH"))</f>
        <v/>
      </c>
      <c r="M1144" s="44">
        <f t="shared" si="17"/>
        <v>1900</v>
      </c>
    </row>
    <row r="1145" spans="1:13" ht="18" customHeight="1" x14ac:dyDescent="0.25">
      <c r="A1145" s="42"/>
      <c r="B1145" s="42"/>
      <c r="C1145" s="42"/>
      <c r="D1145" s="43"/>
      <c r="E1145" s="42"/>
      <c r="F1145" s="42"/>
      <c r="G1145" s="43"/>
      <c r="H1145" s="43"/>
      <c r="I1145" s="42"/>
      <c r="J1145" s="42"/>
      <c r="K1145" s="42"/>
      <c r="L1145" s="42" t="str">
        <f>IF(G1145="","",IF(D1145-G1145&gt;=System_Config!$B$9,"✅ COMPLIANT","⚠️ BREACH"))</f>
        <v/>
      </c>
      <c r="M1145" s="42">
        <f t="shared" si="17"/>
        <v>1900</v>
      </c>
    </row>
    <row r="1146" spans="1:13" ht="18" customHeight="1" x14ac:dyDescent="0.25">
      <c r="A1146" s="44"/>
      <c r="B1146" s="44"/>
      <c r="C1146" s="44"/>
      <c r="D1146" s="45"/>
      <c r="E1146" s="44"/>
      <c r="F1146" s="44"/>
      <c r="G1146" s="45"/>
      <c r="H1146" s="45"/>
      <c r="I1146" s="44"/>
      <c r="J1146" s="44"/>
      <c r="K1146" s="44"/>
      <c r="L1146" s="44" t="str">
        <f>IF(G1146="","",IF(D1146-G1146&gt;=System_Config!$B$9,"✅ COMPLIANT","⚠️ BREACH"))</f>
        <v/>
      </c>
      <c r="M1146" s="44">
        <f t="shared" si="17"/>
        <v>1900</v>
      </c>
    </row>
    <row r="1147" spans="1:13" ht="18" customHeight="1" x14ac:dyDescent="0.25">
      <c r="A1147" s="42"/>
      <c r="B1147" s="42"/>
      <c r="C1147" s="42"/>
      <c r="D1147" s="43"/>
      <c r="E1147" s="42"/>
      <c r="F1147" s="42"/>
      <c r="G1147" s="43"/>
      <c r="H1147" s="43"/>
      <c r="I1147" s="42"/>
      <c r="J1147" s="42"/>
      <c r="K1147" s="42"/>
      <c r="L1147" s="42" t="str">
        <f>IF(G1147="","",IF(D1147-G1147&gt;=System_Config!$B$9,"✅ COMPLIANT","⚠️ BREACH"))</f>
        <v/>
      </c>
      <c r="M1147" s="42">
        <f t="shared" si="17"/>
        <v>1900</v>
      </c>
    </row>
    <row r="1148" spans="1:13" ht="18" customHeight="1" x14ac:dyDescent="0.25">
      <c r="A1148" s="44"/>
      <c r="B1148" s="44"/>
      <c r="C1148" s="44"/>
      <c r="D1148" s="45"/>
      <c r="E1148" s="44"/>
      <c r="F1148" s="44"/>
      <c r="G1148" s="45"/>
      <c r="H1148" s="45"/>
      <c r="I1148" s="44"/>
      <c r="J1148" s="44"/>
      <c r="K1148" s="44"/>
      <c r="L1148" s="44" t="str">
        <f>IF(G1148="","",IF(D1148-G1148&gt;=System_Config!$B$9,"✅ COMPLIANT","⚠️ BREACH"))</f>
        <v/>
      </c>
      <c r="M1148" s="44">
        <f t="shared" si="17"/>
        <v>1900</v>
      </c>
    </row>
    <row r="1149" spans="1:13" ht="18" customHeight="1" x14ac:dyDescent="0.25">
      <c r="A1149" s="42"/>
      <c r="B1149" s="42"/>
      <c r="C1149" s="42"/>
      <c r="D1149" s="43"/>
      <c r="E1149" s="42"/>
      <c r="F1149" s="42"/>
      <c r="G1149" s="43"/>
      <c r="H1149" s="43"/>
      <c r="I1149" s="42"/>
      <c r="J1149" s="42"/>
      <c r="K1149" s="42"/>
      <c r="L1149" s="42" t="str">
        <f>IF(G1149="","",IF(D1149-G1149&gt;=System_Config!$B$9,"✅ COMPLIANT","⚠️ BREACH"))</f>
        <v/>
      </c>
      <c r="M1149" s="42">
        <f t="shared" si="17"/>
        <v>1900</v>
      </c>
    </row>
    <row r="1150" spans="1:13" ht="18" customHeight="1" x14ac:dyDescent="0.25">
      <c r="A1150" s="44"/>
      <c r="B1150" s="44"/>
      <c r="C1150" s="44"/>
      <c r="D1150" s="45"/>
      <c r="E1150" s="44"/>
      <c r="F1150" s="44"/>
      <c r="G1150" s="45"/>
      <c r="H1150" s="45"/>
      <c r="I1150" s="44"/>
      <c r="J1150" s="44"/>
      <c r="K1150" s="44"/>
      <c r="L1150" s="44" t="str">
        <f>IF(G1150="","",IF(D1150-G1150&gt;=System_Config!$B$9,"✅ COMPLIANT","⚠️ BREACH"))</f>
        <v/>
      </c>
      <c r="M1150" s="44">
        <f t="shared" si="17"/>
        <v>1900</v>
      </c>
    </row>
    <row r="1151" spans="1:13" ht="18" customHeight="1" x14ac:dyDescent="0.25">
      <c r="A1151" s="42"/>
      <c r="B1151" s="42"/>
      <c r="C1151" s="42"/>
      <c r="D1151" s="43"/>
      <c r="E1151" s="42"/>
      <c r="F1151" s="42"/>
      <c r="G1151" s="43"/>
      <c r="H1151" s="43"/>
      <c r="I1151" s="42"/>
      <c r="J1151" s="42"/>
      <c r="K1151" s="42"/>
      <c r="L1151" s="42" t="str">
        <f>IF(G1151="","",IF(D1151-G1151&gt;=System_Config!$B$9,"✅ COMPLIANT","⚠️ BREACH"))</f>
        <v/>
      </c>
      <c r="M1151" s="42">
        <f t="shared" si="17"/>
        <v>1900</v>
      </c>
    </row>
    <row r="1152" spans="1:13" ht="18" customHeight="1" x14ac:dyDescent="0.25">
      <c r="A1152" s="44"/>
      <c r="B1152" s="44"/>
      <c r="C1152" s="44"/>
      <c r="D1152" s="45"/>
      <c r="E1152" s="44"/>
      <c r="F1152" s="44"/>
      <c r="G1152" s="45"/>
      <c r="H1152" s="45"/>
      <c r="I1152" s="44"/>
      <c r="J1152" s="44"/>
      <c r="K1152" s="44"/>
      <c r="L1152" s="44" t="str">
        <f>IF(G1152="","",IF(D1152-G1152&gt;=System_Config!$B$9,"✅ COMPLIANT","⚠️ BREACH"))</f>
        <v/>
      </c>
      <c r="M1152" s="44">
        <f t="shared" si="17"/>
        <v>1900</v>
      </c>
    </row>
    <row r="1153" spans="1:13" ht="18" customHeight="1" x14ac:dyDescent="0.25">
      <c r="A1153" s="42"/>
      <c r="B1153" s="42"/>
      <c r="C1153" s="42"/>
      <c r="D1153" s="43"/>
      <c r="E1153" s="42"/>
      <c r="F1153" s="42"/>
      <c r="G1153" s="43"/>
      <c r="H1153" s="43"/>
      <c r="I1153" s="42"/>
      <c r="J1153" s="42"/>
      <c r="K1153" s="42"/>
      <c r="L1153" s="42" t="str">
        <f>IF(G1153="","",IF(D1153-G1153&gt;=System_Config!$B$9,"✅ COMPLIANT","⚠️ BREACH"))</f>
        <v/>
      </c>
      <c r="M1153" s="42">
        <f t="shared" si="17"/>
        <v>1900</v>
      </c>
    </row>
    <row r="1154" spans="1:13" ht="18" customHeight="1" x14ac:dyDescent="0.25">
      <c r="A1154" s="44"/>
      <c r="B1154" s="44"/>
      <c r="C1154" s="44"/>
      <c r="D1154" s="45"/>
      <c r="E1154" s="44"/>
      <c r="F1154" s="44"/>
      <c r="G1154" s="45"/>
      <c r="H1154" s="45"/>
      <c r="I1154" s="44"/>
      <c r="J1154" s="44"/>
      <c r="K1154" s="44"/>
      <c r="L1154" s="44" t="str">
        <f>IF(G1154="","",IF(D1154-G1154&gt;=System_Config!$B$9,"✅ COMPLIANT","⚠️ BREACH"))</f>
        <v/>
      </c>
      <c r="M1154" s="44">
        <f t="shared" si="17"/>
        <v>1900</v>
      </c>
    </row>
    <row r="1155" spans="1:13" ht="18" customHeight="1" x14ac:dyDescent="0.25">
      <c r="A1155" s="42"/>
      <c r="B1155" s="42"/>
      <c r="C1155" s="42"/>
      <c r="D1155" s="43"/>
      <c r="E1155" s="42"/>
      <c r="F1155" s="42"/>
      <c r="G1155" s="43"/>
      <c r="H1155" s="43"/>
      <c r="I1155" s="42"/>
      <c r="J1155" s="42"/>
      <c r="K1155" s="42"/>
      <c r="L1155" s="42" t="str">
        <f>IF(G1155="","",IF(D1155-G1155&gt;=System_Config!$B$9,"✅ COMPLIANT","⚠️ BREACH"))</f>
        <v/>
      </c>
      <c r="M1155" s="42">
        <f t="shared" si="17"/>
        <v>1900</v>
      </c>
    </row>
    <row r="1156" spans="1:13" ht="18" customHeight="1" x14ac:dyDescent="0.25">
      <c r="A1156" s="44"/>
      <c r="B1156" s="44"/>
      <c r="C1156" s="44"/>
      <c r="D1156" s="45"/>
      <c r="E1156" s="44"/>
      <c r="F1156" s="44"/>
      <c r="G1156" s="45"/>
      <c r="H1156" s="45"/>
      <c r="I1156" s="44"/>
      <c r="J1156" s="44"/>
      <c r="K1156" s="44"/>
      <c r="L1156" s="44" t="str">
        <f>IF(G1156="","",IF(D1156-G1156&gt;=System_Config!$B$9,"✅ COMPLIANT","⚠️ BREACH"))</f>
        <v/>
      </c>
      <c r="M1156" s="44">
        <f t="shared" ref="M1156:M1219" si="18">IFERROR(YEAR(E1156),"")</f>
        <v>1900</v>
      </c>
    </row>
    <row r="1157" spans="1:13" ht="18" customHeight="1" x14ac:dyDescent="0.25">
      <c r="A1157" s="42"/>
      <c r="B1157" s="42"/>
      <c r="C1157" s="42"/>
      <c r="D1157" s="43"/>
      <c r="E1157" s="42"/>
      <c r="F1157" s="42"/>
      <c r="G1157" s="43"/>
      <c r="H1157" s="43"/>
      <c r="I1157" s="42"/>
      <c r="J1157" s="42"/>
      <c r="K1157" s="42"/>
      <c r="L1157" s="42" t="str">
        <f>IF(G1157="","",IF(D1157-G1157&gt;=System_Config!$B$9,"✅ COMPLIANT","⚠️ BREACH"))</f>
        <v/>
      </c>
      <c r="M1157" s="42">
        <f t="shared" si="18"/>
        <v>1900</v>
      </c>
    </row>
    <row r="1158" spans="1:13" ht="18" customHeight="1" x14ac:dyDescent="0.25">
      <c r="A1158" s="44"/>
      <c r="B1158" s="44"/>
      <c r="C1158" s="44"/>
      <c r="D1158" s="45"/>
      <c r="E1158" s="44"/>
      <c r="F1158" s="44"/>
      <c r="G1158" s="45"/>
      <c r="H1158" s="45"/>
      <c r="I1158" s="44"/>
      <c r="J1158" s="44"/>
      <c r="K1158" s="44"/>
      <c r="L1158" s="44" t="str">
        <f>IF(G1158="","",IF(D1158-G1158&gt;=System_Config!$B$9,"✅ COMPLIANT","⚠️ BREACH"))</f>
        <v/>
      </c>
      <c r="M1158" s="44">
        <f t="shared" si="18"/>
        <v>1900</v>
      </c>
    </row>
    <row r="1159" spans="1:13" ht="18" customHeight="1" x14ac:dyDescent="0.25">
      <c r="A1159" s="42"/>
      <c r="B1159" s="42"/>
      <c r="C1159" s="42"/>
      <c r="D1159" s="43"/>
      <c r="E1159" s="42"/>
      <c r="F1159" s="42"/>
      <c r="G1159" s="43"/>
      <c r="H1159" s="43"/>
      <c r="I1159" s="42"/>
      <c r="J1159" s="42"/>
      <c r="K1159" s="42"/>
      <c r="L1159" s="42" t="str">
        <f>IF(G1159="","",IF(D1159-G1159&gt;=System_Config!$B$9,"✅ COMPLIANT","⚠️ BREACH"))</f>
        <v/>
      </c>
      <c r="M1159" s="42">
        <f t="shared" si="18"/>
        <v>1900</v>
      </c>
    </row>
    <row r="1160" spans="1:13" ht="18" customHeight="1" x14ac:dyDescent="0.25">
      <c r="A1160" s="44"/>
      <c r="B1160" s="44"/>
      <c r="C1160" s="44"/>
      <c r="D1160" s="45"/>
      <c r="E1160" s="44"/>
      <c r="F1160" s="44"/>
      <c r="G1160" s="45"/>
      <c r="H1160" s="45"/>
      <c r="I1160" s="44"/>
      <c r="J1160" s="44"/>
      <c r="K1160" s="44"/>
      <c r="L1160" s="44" t="str">
        <f>IF(G1160="","",IF(D1160-G1160&gt;=System_Config!$B$9,"✅ COMPLIANT","⚠️ BREACH"))</f>
        <v/>
      </c>
      <c r="M1160" s="44">
        <f t="shared" si="18"/>
        <v>1900</v>
      </c>
    </row>
    <row r="1161" spans="1:13" ht="18" customHeight="1" x14ac:dyDescent="0.25">
      <c r="A1161" s="42"/>
      <c r="B1161" s="42"/>
      <c r="C1161" s="42"/>
      <c r="D1161" s="43"/>
      <c r="E1161" s="42"/>
      <c r="F1161" s="42"/>
      <c r="G1161" s="43"/>
      <c r="H1161" s="43"/>
      <c r="I1161" s="42"/>
      <c r="J1161" s="42"/>
      <c r="K1161" s="42"/>
      <c r="L1161" s="42" t="str">
        <f>IF(G1161="","",IF(D1161-G1161&gt;=System_Config!$B$9,"✅ COMPLIANT","⚠️ BREACH"))</f>
        <v/>
      </c>
      <c r="M1161" s="42">
        <f t="shared" si="18"/>
        <v>1900</v>
      </c>
    </row>
    <row r="1162" spans="1:13" ht="18" customHeight="1" x14ac:dyDescent="0.25">
      <c r="A1162" s="44"/>
      <c r="B1162" s="44"/>
      <c r="C1162" s="44"/>
      <c r="D1162" s="45"/>
      <c r="E1162" s="44"/>
      <c r="F1162" s="44"/>
      <c r="G1162" s="45"/>
      <c r="H1162" s="45"/>
      <c r="I1162" s="44"/>
      <c r="J1162" s="44"/>
      <c r="K1162" s="44"/>
      <c r="L1162" s="44" t="str">
        <f>IF(G1162="","",IF(D1162-G1162&gt;=System_Config!$B$9,"✅ COMPLIANT","⚠️ BREACH"))</f>
        <v/>
      </c>
      <c r="M1162" s="44">
        <f t="shared" si="18"/>
        <v>1900</v>
      </c>
    </row>
    <row r="1163" spans="1:13" ht="18" customHeight="1" x14ac:dyDescent="0.25">
      <c r="A1163" s="42"/>
      <c r="B1163" s="42"/>
      <c r="C1163" s="42"/>
      <c r="D1163" s="43"/>
      <c r="E1163" s="42"/>
      <c r="F1163" s="42"/>
      <c r="G1163" s="43"/>
      <c r="H1163" s="43"/>
      <c r="I1163" s="42"/>
      <c r="J1163" s="42"/>
      <c r="K1163" s="42"/>
      <c r="L1163" s="42" t="str">
        <f>IF(G1163="","",IF(D1163-G1163&gt;=System_Config!$B$9,"✅ COMPLIANT","⚠️ BREACH"))</f>
        <v/>
      </c>
      <c r="M1163" s="42">
        <f t="shared" si="18"/>
        <v>1900</v>
      </c>
    </row>
    <row r="1164" spans="1:13" ht="18" customHeight="1" x14ac:dyDescent="0.25">
      <c r="A1164" s="44"/>
      <c r="B1164" s="44"/>
      <c r="C1164" s="44"/>
      <c r="D1164" s="45"/>
      <c r="E1164" s="44"/>
      <c r="F1164" s="44"/>
      <c r="G1164" s="45"/>
      <c r="H1164" s="45"/>
      <c r="I1164" s="44"/>
      <c r="J1164" s="44"/>
      <c r="K1164" s="44"/>
      <c r="L1164" s="44" t="str">
        <f>IF(G1164="","",IF(D1164-G1164&gt;=System_Config!$B$9,"✅ COMPLIANT","⚠️ BREACH"))</f>
        <v/>
      </c>
      <c r="M1164" s="44">
        <f t="shared" si="18"/>
        <v>1900</v>
      </c>
    </row>
    <row r="1165" spans="1:13" ht="18" customHeight="1" x14ac:dyDescent="0.25">
      <c r="A1165" s="42"/>
      <c r="B1165" s="42"/>
      <c r="C1165" s="42"/>
      <c r="D1165" s="43"/>
      <c r="E1165" s="42"/>
      <c r="F1165" s="42"/>
      <c r="G1165" s="43"/>
      <c r="H1165" s="43"/>
      <c r="I1165" s="42"/>
      <c r="J1165" s="42"/>
      <c r="K1165" s="42"/>
      <c r="L1165" s="42" t="str">
        <f>IF(G1165="","",IF(D1165-G1165&gt;=System_Config!$B$9,"✅ COMPLIANT","⚠️ BREACH"))</f>
        <v/>
      </c>
      <c r="M1165" s="42">
        <f t="shared" si="18"/>
        <v>1900</v>
      </c>
    </row>
    <row r="1166" spans="1:13" ht="18" customHeight="1" x14ac:dyDescent="0.25">
      <c r="A1166" s="44"/>
      <c r="B1166" s="44"/>
      <c r="C1166" s="44"/>
      <c r="D1166" s="45"/>
      <c r="E1166" s="44"/>
      <c r="F1166" s="44"/>
      <c r="G1166" s="45"/>
      <c r="H1166" s="45"/>
      <c r="I1166" s="44"/>
      <c r="J1166" s="44"/>
      <c r="K1166" s="44"/>
      <c r="L1166" s="44" t="str">
        <f>IF(G1166="","",IF(D1166-G1166&gt;=System_Config!$B$9,"✅ COMPLIANT","⚠️ BREACH"))</f>
        <v/>
      </c>
      <c r="M1166" s="44">
        <f t="shared" si="18"/>
        <v>1900</v>
      </c>
    </row>
    <row r="1167" spans="1:13" ht="18" customHeight="1" x14ac:dyDescent="0.25">
      <c r="A1167" s="42"/>
      <c r="B1167" s="42"/>
      <c r="C1167" s="42"/>
      <c r="D1167" s="43"/>
      <c r="E1167" s="42"/>
      <c r="F1167" s="42"/>
      <c r="G1167" s="43"/>
      <c r="H1167" s="43"/>
      <c r="I1167" s="42"/>
      <c r="J1167" s="42"/>
      <c r="K1167" s="42"/>
      <c r="L1167" s="42" t="str">
        <f>IF(G1167="","",IF(D1167-G1167&gt;=System_Config!$B$9,"✅ COMPLIANT","⚠️ BREACH"))</f>
        <v/>
      </c>
      <c r="M1167" s="42">
        <f t="shared" si="18"/>
        <v>1900</v>
      </c>
    </row>
    <row r="1168" spans="1:13" ht="18" customHeight="1" x14ac:dyDescent="0.25">
      <c r="A1168" s="44"/>
      <c r="B1168" s="44"/>
      <c r="C1168" s="44"/>
      <c r="D1168" s="45"/>
      <c r="E1168" s="44"/>
      <c r="F1168" s="44"/>
      <c r="G1168" s="45"/>
      <c r="H1168" s="45"/>
      <c r="I1168" s="44"/>
      <c r="J1168" s="44"/>
      <c r="K1168" s="44"/>
      <c r="L1168" s="44" t="str">
        <f>IF(G1168="","",IF(D1168-G1168&gt;=System_Config!$B$9,"✅ COMPLIANT","⚠️ BREACH"))</f>
        <v/>
      </c>
      <c r="M1168" s="44">
        <f t="shared" si="18"/>
        <v>1900</v>
      </c>
    </row>
    <row r="1169" spans="1:13" ht="18" customHeight="1" x14ac:dyDescent="0.25">
      <c r="A1169" s="42"/>
      <c r="B1169" s="42"/>
      <c r="C1169" s="42"/>
      <c r="D1169" s="43"/>
      <c r="E1169" s="42"/>
      <c r="F1169" s="42"/>
      <c r="G1169" s="43"/>
      <c r="H1169" s="43"/>
      <c r="I1169" s="42"/>
      <c r="J1169" s="42"/>
      <c r="K1169" s="42"/>
      <c r="L1169" s="42" t="str">
        <f>IF(G1169="","",IF(D1169-G1169&gt;=System_Config!$B$9,"✅ COMPLIANT","⚠️ BREACH"))</f>
        <v/>
      </c>
      <c r="M1169" s="42">
        <f t="shared" si="18"/>
        <v>1900</v>
      </c>
    </row>
    <row r="1170" spans="1:13" ht="18" customHeight="1" x14ac:dyDescent="0.25">
      <c r="A1170" s="44"/>
      <c r="B1170" s="44"/>
      <c r="C1170" s="44"/>
      <c r="D1170" s="45"/>
      <c r="E1170" s="44"/>
      <c r="F1170" s="44"/>
      <c r="G1170" s="45"/>
      <c r="H1170" s="45"/>
      <c r="I1170" s="44"/>
      <c r="J1170" s="44"/>
      <c r="K1170" s="44"/>
      <c r="L1170" s="44" t="str">
        <f>IF(G1170="","",IF(D1170-G1170&gt;=System_Config!$B$9,"✅ COMPLIANT","⚠️ BREACH"))</f>
        <v/>
      </c>
      <c r="M1170" s="44">
        <f t="shared" si="18"/>
        <v>1900</v>
      </c>
    </row>
    <row r="1171" spans="1:13" ht="18" customHeight="1" x14ac:dyDescent="0.25">
      <c r="A1171" s="42"/>
      <c r="B1171" s="42"/>
      <c r="C1171" s="42"/>
      <c r="D1171" s="43"/>
      <c r="E1171" s="42"/>
      <c r="F1171" s="42"/>
      <c r="G1171" s="43"/>
      <c r="H1171" s="43"/>
      <c r="I1171" s="42"/>
      <c r="J1171" s="42"/>
      <c r="K1171" s="42"/>
      <c r="L1171" s="42" t="str">
        <f>IF(G1171="","",IF(D1171-G1171&gt;=System_Config!$B$9,"✅ COMPLIANT","⚠️ BREACH"))</f>
        <v/>
      </c>
      <c r="M1171" s="42">
        <f t="shared" si="18"/>
        <v>1900</v>
      </c>
    </row>
    <row r="1172" spans="1:13" ht="18" customHeight="1" x14ac:dyDescent="0.25">
      <c r="A1172" s="44"/>
      <c r="B1172" s="44"/>
      <c r="C1172" s="44"/>
      <c r="D1172" s="45"/>
      <c r="E1172" s="44"/>
      <c r="F1172" s="44"/>
      <c r="G1172" s="45"/>
      <c r="H1172" s="45"/>
      <c r="I1172" s="44"/>
      <c r="J1172" s="44"/>
      <c r="K1172" s="44"/>
      <c r="L1172" s="44" t="str">
        <f>IF(G1172="","",IF(D1172-G1172&gt;=System_Config!$B$9,"✅ COMPLIANT","⚠️ BREACH"))</f>
        <v/>
      </c>
      <c r="M1172" s="44">
        <f t="shared" si="18"/>
        <v>1900</v>
      </c>
    </row>
    <row r="1173" spans="1:13" ht="18" customHeight="1" x14ac:dyDescent="0.25">
      <c r="A1173" s="42"/>
      <c r="B1173" s="42"/>
      <c r="C1173" s="42"/>
      <c r="D1173" s="43"/>
      <c r="E1173" s="42"/>
      <c r="F1173" s="42"/>
      <c r="G1173" s="43"/>
      <c r="H1173" s="43"/>
      <c r="I1173" s="42"/>
      <c r="J1173" s="42"/>
      <c r="K1173" s="42"/>
      <c r="L1173" s="42" t="str">
        <f>IF(G1173="","",IF(D1173-G1173&gt;=System_Config!$B$9,"✅ COMPLIANT","⚠️ BREACH"))</f>
        <v/>
      </c>
      <c r="M1173" s="42">
        <f t="shared" si="18"/>
        <v>1900</v>
      </c>
    </row>
    <row r="1174" spans="1:13" ht="18" customHeight="1" x14ac:dyDescent="0.25">
      <c r="A1174" s="44"/>
      <c r="B1174" s="44"/>
      <c r="C1174" s="44"/>
      <c r="D1174" s="45"/>
      <c r="E1174" s="44"/>
      <c r="F1174" s="44"/>
      <c r="G1174" s="45"/>
      <c r="H1174" s="45"/>
      <c r="I1174" s="44"/>
      <c r="J1174" s="44"/>
      <c r="K1174" s="44"/>
      <c r="L1174" s="44" t="str">
        <f>IF(G1174="","",IF(D1174-G1174&gt;=System_Config!$B$9,"✅ COMPLIANT","⚠️ BREACH"))</f>
        <v/>
      </c>
      <c r="M1174" s="44">
        <f t="shared" si="18"/>
        <v>1900</v>
      </c>
    </row>
    <row r="1175" spans="1:13" ht="18" customHeight="1" x14ac:dyDescent="0.25">
      <c r="A1175" s="42"/>
      <c r="B1175" s="42"/>
      <c r="C1175" s="42"/>
      <c r="D1175" s="43"/>
      <c r="E1175" s="42"/>
      <c r="F1175" s="42"/>
      <c r="G1175" s="43"/>
      <c r="H1175" s="43"/>
      <c r="I1175" s="42"/>
      <c r="J1175" s="42"/>
      <c r="K1175" s="42"/>
      <c r="L1175" s="42" t="str">
        <f>IF(G1175="","",IF(D1175-G1175&gt;=System_Config!$B$9,"✅ COMPLIANT","⚠️ BREACH"))</f>
        <v/>
      </c>
      <c r="M1175" s="42">
        <f t="shared" si="18"/>
        <v>1900</v>
      </c>
    </row>
    <row r="1176" spans="1:13" ht="18" customHeight="1" x14ac:dyDescent="0.25">
      <c r="A1176" s="44"/>
      <c r="B1176" s="44"/>
      <c r="C1176" s="44"/>
      <c r="D1176" s="45"/>
      <c r="E1176" s="44"/>
      <c r="F1176" s="44"/>
      <c r="G1176" s="45"/>
      <c r="H1176" s="45"/>
      <c r="I1176" s="44"/>
      <c r="J1176" s="44"/>
      <c r="K1176" s="44"/>
      <c r="L1176" s="44" t="str">
        <f>IF(G1176="","",IF(D1176-G1176&gt;=System_Config!$B$9,"✅ COMPLIANT","⚠️ BREACH"))</f>
        <v/>
      </c>
      <c r="M1176" s="44">
        <f t="shared" si="18"/>
        <v>1900</v>
      </c>
    </row>
    <row r="1177" spans="1:13" ht="18" customHeight="1" x14ac:dyDescent="0.25">
      <c r="A1177" s="42"/>
      <c r="B1177" s="42"/>
      <c r="C1177" s="42"/>
      <c r="D1177" s="43"/>
      <c r="E1177" s="42"/>
      <c r="F1177" s="42"/>
      <c r="G1177" s="43"/>
      <c r="H1177" s="43"/>
      <c r="I1177" s="42"/>
      <c r="J1177" s="42"/>
      <c r="K1177" s="42"/>
      <c r="L1177" s="42" t="str">
        <f>IF(G1177="","",IF(D1177-G1177&gt;=System_Config!$B$9,"✅ COMPLIANT","⚠️ BREACH"))</f>
        <v/>
      </c>
      <c r="M1177" s="42">
        <f t="shared" si="18"/>
        <v>1900</v>
      </c>
    </row>
    <row r="1178" spans="1:13" ht="18" customHeight="1" x14ac:dyDescent="0.25">
      <c r="A1178" s="44"/>
      <c r="B1178" s="44"/>
      <c r="C1178" s="44"/>
      <c r="D1178" s="45"/>
      <c r="E1178" s="44"/>
      <c r="F1178" s="44"/>
      <c r="G1178" s="45"/>
      <c r="H1178" s="45"/>
      <c r="I1178" s="44"/>
      <c r="J1178" s="44"/>
      <c r="K1178" s="44"/>
      <c r="L1178" s="44" t="str">
        <f>IF(G1178="","",IF(D1178-G1178&gt;=System_Config!$B$9,"✅ COMPLIANT","⚠️ BREACH"))</f>
        <v/>
      </c>
      <c r="M1178" s="44">
        <f t="shared" si="18"/>
        <v>1900</v>
      </c>
    </row>
    <row r="1179" spans="1:13" ht="18" customHeight="1" x14ac:dyDescent="0.25">
      <c r="A1179" s="42"/>
      <c r="B1179" s="42"/>
      <c r="C1179" s="42"/>
      <c r="D1179" s="43"/>
      <c r="E1179" s="42"/>
      <c r="F1179" s="42"/>
      <c r="G1179" s="43"/>
      <c r="H1179" s="43"/>
      <c r="I1179" s="42"/>
      <c r="J1179" s="42"/>
      <c r="K1179" s="42"/>
      <c r="L1179" s="42" t="str">
        <f>IF(G1179="","",IF(D1179-G1179&gt;=System_Config!$B$9,"✅ COMPLIANT","⚠️ BREACH"))</f>
        <v/>
      </c>
      <c r="M1179" s="42">
        <f t="shared" si="18"/>
        <v>1900</v>
      </c>
    </row>
    <row r="1180" spans="1:13" ht="18" customHeight="1" x14ac:dyDescent="0.25">
      <c r="A1180" s="44"/>
      <c r="B1180" s="44"/>
      <c r="C1180" s="44"/>
      <c r="D1180" s="45"/>
      <c r="E1180" s="44"/>
      <c r="F1180" s="44"/>
      <c r="G1180" s="45"/>
      <c r="H1180" s="45"/>
      <c r="I1180" s="44"/>
      <c r="J1180" s="44"/>
      <c r="K1180" s="44"/>
      <c r="L1180" s="44" t="str">
        <f>IF(G1180="","",IF(D1180-G1180&gt;=System_Config!$B$9,"✅ COMPLIANT","⚠️ BREACH"))</f>
        <v/>
      </c>
      <c r="M1180" s="44">
        <f t="shared" si="18"/>
        <v>1900</v>
      </c>
    </row>
    <row r="1181" spans="1:13" ht="18" customHeight="1" x14ac:dyDescent="0.25">
      <c r="A1181" s="42"/>
      <c r="B1181" s="42"/>
      <c r="C1181" s="42"/>
      <c r="D1181" s="43"/>
      <c r="E1181" s="42"/>
      <c r="F1181" s="42"/>
      <c r="G1181" s="43"/>
      <c r="H1181" s="43"/>
      <c r="I1181" s="42"/>
      <c r="J1181" s="42"/>
      <c r="K1181" s="42"/>
      <c r="L1181" s="42" t="str">
        <f>IF(G1181="","",IF(D1181-G1181&gt;=System_Config!$B$9,"✅ COMPLIANT","⚠️ BREACH"))</f>
        <v/>
      </c>
      <c r="M1181" s="42">
        <f t="shared" si="18"/>
        <v>1900</v>
      </c>
    </row>
    <row r="1182" spans="1:13" ht="18" customHeight="1" x14ac:dyDescent="0.25">
      <c r="A1182" s="44"/>
      <c r="B1182" s="44"/>
      <c r="C1182" s="44"/>
      <c r="D1182" s="45"/>
      <c r="E1182" s="44"/>
      <c r="F1182" s="44"/>
      <c r="G1182" s="45"/>
      <c r="H1182" s="45"/>
      <c r="I1182" s="44"/>
      <c r="J1182" s="44"/>
      <c r="K1182" s="44"/>
      <c r="L1182" s="44" t="str">
        <f>IF(G1182="","",IF(D1182-G1182&gt;=System_Config!$B$9,"✅ COMPLIANT","⚠️ BREACH"))</f>
        <v/>
      </c>
      <c r="M1182" s="44">
        <f t="shared" si="18"/>
        <v>1900</v>
      </c>
    </row>
    <row r="1183" spans="1:13" ht="18" customHeight="1" x14ac:dyDescent="0.25">
      <c r="A1183" s="42"/>
      <c r="B1183" s="42"/>
      <c r="C1183" s="42"/>
      <c r="D1183" s="43"/>
      <c r="E1183" s="42"/>
      <c r="F1183" s="42"/>
      <c r="G1183" s="43"/>
      <c r="H1183" s="43"/>
      <c r="I1183" s="42"/>
      <c r="J1183" s="42"/>
      <c r="K1183" s="42"/>
      <c r="L1183" s="42" t="str">
        <f>IF(G1183="","",IF(D1183-G1183&gt;=System_Config!$B$9,"✅ COMPLIANT","⚠️ BREACH"))</f>
        <v/>
      </c>
      <c r="M1183" s="42">
        <f t="shared" si="18"/>
        <v>1900</v>
      </c>
    </row>
    <row r="1184" spans="1:13" ht="18" customHeight="1" x14ac:dyDescent="0.25">
      <c r="A1184" s="44"/>
      <c r="B1184" s="44"/>
      <c r="C1184" s="44"/>
      <c r="D1184" s="45"/>
      <c r="E1184" s="44"/>
      <c r="F1184" s="44"/>
      <c r="G1184" s="45"/>
      <c r="H1184" s="45"/>
      <c r="I1184" s="44"/>
      <c r="J1184" s="44"/>
      <c r="K1184" s="44"/>
      <c r="L1184" s="44" t="str">
        <f>IF(G1184="","",IF(D1184-G1184&gt;=System_Config!$B$9,"✅ COMPLIANT","⚠️ BREACH"))</f>
        <v/>
      </c>
      <c r="M1184" s="44">
        <f t="shared" si="18"/>
        <v>1900</v>
      </c>
    </row>
    <row r="1185" spans="1:13" ht="18" customHeight="1" x14ac:dyDescent="0.25">
      <c r="A1185" s="42"/>
      <c r="B1185" s="42"/>
      <c r="C1185" s="42"/>
      <c r="D1185" s="43"/>
      <c r="E1185" s="42"/>
      <c r="F1185" s="42"/>
      <c r="G1185" s="43"/>
      <c r="H1185" s="43"/>
      <c r="I1185" s="42"/>
      <c r="J1185" s="42"/>
      <c r="K1185" s="42"/>
      <c r="L1185" s="42" t="str">
        <f>IF(G1185="","",IF(D1185-G1185&gt;=System_Config!$B$9,"✅ COMPLIANT","⚠️ BREACH"))</f>
        <v/>
      </c>
      <c r="M1185" s="42">
        <f t="shared" si="18"/>
        <v>1900</v>
      </c>
    </row>
    <row r="1186" spans="1:13" ht="18" customHeight="1" x14ac:dyDescent="0.25">
      <c r="A1186" s="44"/>
      <c r="B1186" s="44"/>
      <c r="C1186" s="44"/>
      <c r="D1186" s="45"/>
      <c r="E1186" s="44"/>
      <c r="F1186" s="44"/>
      <c r="G1186" s="45"/>
      <c r="H1186" s="45"/>
      <c r="I1186" s="44"/>
      <c r="J1186" s="44"/>
      <c r="K1186" s="44"/>
      <c r="L1186" s="44" t="str">
        <f>IF(G1186="","",IF(D1186-G1186&gt;=System_Config!$B$9,"✅ COMPLIANT","⚠️ BREACH"))</f>
        <v/>
      </c>
      <c r="M1186" s="44">
        <f t="shared" si="18"/>
        <v>1900</v>
      </c>
    </row>
    <row r="1187" spans="1:13" ht="18" customHeight="1" x14ac:dyDescent="0.25">
      <c r="A1187" s="42"/>
      <c r="B1187" s="42"/>
      <c r="C1187" s="42"/>
      <c r="D1187" s="43"/>
      <c r="E1187" s="42"/>
      <c r="F1187" s="42"/>
      <c r="G1187" s="43"/>
      <c r="H1187" s="43"/>
      <c r="I1187" s="42"/>
      <c r="J1187" s="42"/>
      <c r="K1187" s="42"/>
      <c r="L1187" s="42" t="str">
        <f>IF(G1187="","",IF(D1187-G1187&gt;=System_Config!$B$9,"✅ COMPLIANT","⚠️ BREACH"))</f>
        <v/>
      </c>
      <c r="M1187" s="42">
        <f t="shared" si="18"/>
        <v>1900</v>
      </c>
    </row>
    <row r="1188" spans="1:13" ht="18" customHeight="1" x14ac:dyDescent="0.25">
      <c r="A1188" s="44"/>
      <c r="B1188" s="44"/>
      <c r="C1188" s="44"/>
      <c r="D1188" s="45"/>
      <c r="E1188" s="44"/>
      <c r="F1188" s="44"/>
      <c r="G1188" s="45"/>
      <c r="H1188" s="45"/>
      <c r="I1188" s="44"/>
      <c r="J1188" s="44"/>
      <c r="K1188" s="44"/>
      <c r="L1188" s="44" t="str">
        <f>IF(G1188="","",IF(D1188-G1188&gt;=System_Config!$B$9,"✅ COMPLIANT","⚠️ BREACH"))</f>
        <v/>
      </c>
      <c r="M1188" s="44">
        <f t="shared" si="18"/>
        <v>1900</v>
      </c>
    </row>
    <row r="1189" spans="1:13" ht="18" customHeight="1" x14ac:dyDescent="0.25">
      <c r="A1189" s="42"/>
      <c r="B1189" s="42"/>
      <c r="C1189" s="42"/>
      <c r="D1189" s="43"/>
      <c r="E1189" s="42"/>
      <c r="F1189" s="42"/>
      <c r="G1189" s="43"/>
      <c r="H1189" s="43"/>
      <c r="I1189" s="42"/>
      <c r="J1189" s="42"/>
      <c r="K1189" s="42"/>
      <c r="L1189" s="42" t="str">
        <f>IF(G1189="","",IF(D1189-G1189&gt;=System_Config!$B$9,"✅ COMPLIANT","⚠️ BREACH"))</f>
        <v/>
      </c>
      <c r="M1189" s="42">
        <f t="shared" si="18"/>
        <v>1900</v>
      </c>
    </row>
    <row r="1190" spans="1:13" ht="18" customHeight="1" x14ac:dyDescent="0.25">
      <c r="A1190" s="44"/>
      <c r="B1190" s="44"/>
      <c r="C1190" s="44"/>
      <c r="D1190" s="45"/>
      <c r="E1190" s="44"/>
      <c r="F1190" s="44"/>
      <c r="G1190" s="45"/>
      <c r="H1190" s="45"/>
      <c r="I1190" s="44"/>
      <c r="J1190" s="44"/>
      <c r="K1190" s="44"/>
      <c r="L1190" s="44" t="str">
        <f>IF(G1190="","",IF(D1190-G1190&gt;=System_Config!$B$9,"✅ COMPLIANT","⚠️ BREACH"))</f>
        <v/>
      </c>
      <c r="M1190" s="44">
        <f t="shared" si="18"/>
        <v>1900</v>
      </c>
    </row>
    <row r="1191" spans="1:13" ht="18" customHeight="1" x14ac:dyDescent="0.25">
      <c r="A1191" s="42"/>
      <c r="B1191" s="42"/>
      <c r="C1191" s="42"/>
      <c r="D1191" s="43"/>
      <c r="E1191" s="42"/>
      <c r="F1191" s="42"/>
      <c r="G1191" s="43"/>
      <c r="H1191" s="43"/>
      <c r="I1191" s="42"/>
      <c r="J1191" s="42"/>
      <c r="K1191" s="42"/>
      <c r="L1191" s="42" t="str">
        <f>IF(G1191="","",IF(D1191-G1191&gt;=System_Config!$B$9,"✅ COMPLIANT","⚠️ BREACH"))</f>
        <v/>
      </c>
      <c r="M1191" s="42">
        <f t="shared" si="18"/>
        <v>1900</v>
      </c>
    </row>
    <row r="1192" spans="1:13" ht="18" customHeight="1" x14ac:dyDescent="0.25">
      <c r="A1192" s="44"/>
      <c r="B1192" s="44"/>
      <c r="C1192" s="44"/>
      <c r="D1192" s="45"/>
      <c r="E1192" s="44"/>
      <c r="F1192" s="44"/>
      <c r="G1192" s="45"/>
      <c r="H1192" s="45"/>
      <c r="I1192" s="44"/>
      <c r="J1192" s="44"/>
      <c r="K1192" s="44"/>
      <c r="L1192" s="44" t="str">
        <f>IF(G1192="","",IF(D1192-G1192&gt;=System_Config!$B$9,"✅ COMPLIANT","⚠️ BREACH"))</f>
        <v/>
      </c>
      <c r="M1192" s="44">
        <f t="shared" si="18"/>
        <v>1900</v>
      </c>
    </row>
    <row r="1193" spans="1:13" ht="18" customHeight="1" x14ac:dyDescent="0.25">
      <c r="A1193" s="42"/>
      <c r="B1193" s="42"/>
      <c r="C1193" s="42"/>
      <c r="D1193" s="43"/>
      <c r="E1193" s="42"/>
      <c r="F1193" s="42"/>
      <c r="G1193" s="43"/>
      <c r="H1193" s="43"/>
      <c r="I1193" s="42"/>
      <c r="J1193" s="42"/>
      <c r="K1193" s="42"/>
      <c r="L1193" s="42" t="str">
        <f>IF(G1193="","",IF(D1193-G1193&gt;=System_Config!$B$9,"✅ COMPLIANT","⚠️ BREACH"))</f>
        <v/>
      </c>
      <c r="M1193" s="42">
        <f t="shared" si="18"/>
        <v>1900</v>
      </c>
    </row>
    <row r="1194" spans="1:13" ht="18" customHeight="1" x14ac:dyDescent="0.25">
      <c r="A1194" s="44"/>
      <c r="B1194" s="44"/>
      <c r="C1194" s="44"/>
      <c r="D1194" s="45"/>
      <c r="E1194" s="44"/>
      <c r="F1194" s="44"/>
      <c r="G1194" s="45"/>
      <c r="H1194" s="45"/>
      <c r="I1194" s="44"/>
      <c r="J1194" s="44"/>
      <c r="K1194" s="44"/>
      <c r="L1194" s="44" t="str">
        <f>IF(G1194="","",IF(D1194-G1194&gt;=System_Config!$B$9,"✅ COMPLIANT","⚠️ BREACH"))</f>
        <v/>
      </c>
      <c r="M1194" s="44">
        <f t="shared" si="18"/>
        <v>1900</v>
      </c>
    </row>
    <row r="1195" spans="1:13" ht="18" customHeight="1" x14ac:dyDescent="0.25">
      <c r="A1195" s="42"/>
      <c r="B1195" s="42"/>
      <c r="C1195" s="42"/>
      <c r="D1195" s="43"/>
      <c r="E1195" s="42"/>
      <c r="F1195" s="42"/>
      <c r="G1195" s="43"/>
      <c r="H1195" s="43"/>
      <c r="I1195" s="42"/>
      <c r="J1195" s="42"/>
      <c r="K1195" s="42"/>
      <c r="L1195" s="42" t="str">
        <f>IF(G1195="","",IF(D1195-G1195&gt;=System_Config!$B$9,"✅ COMPLIANT","⚠️ BREACH"))</f>
        <v/>
      </c>
      <c r="M1195" s="42">
        <f t="shared" si="18"/>
        <v>1900</v>
      </c>
    </row>
    <row r="1196" spans="1:13" ht="18" customHeight="1" x14ac:dyDescent="0.25">
      <c r="A1196" s="44"/>
      <c r="B1196" s="44"/>
      <c r="C1196" s="44"/>
      <c r="D1196" s="45"/>
      <c r="E1196" s="44"/>
      <c r="F1196" s="44"/>
      <c r="G1196" s="45"/>
      <c r="H1196" s="45"/>
      <c r="I1196" s="44"/>
      <c r="J1196" s="44"/>
      <c r="K1196" s="44"/>
      <c r="L1196" s="44" t="str">
        <f>IF(G1196="","",IF(D1196-G1196&gt;=System_Config!$B$9,"✅ COMPLIANT","⚠️ BREACH"))</f>
        <v/>
      </c>
      <c r="M1196" s="44">
        <f t="shared" si="18"/>
        <v>1900</v>
      </c>
    </row>
    <row r="1197" spans="1:13" ht="18" customHeight="1" x14ac:dyDescent="0.25">
      <c r="A1197" s="42"/>
      <c r="B1197" s="42"/>
      <c r="C1197" s="42"/>
      <c r="D1197" s="43"/>
      <c r="E1197" s="42"/>
      <c r="F1197" s="42"/>
      <c r="G1197" s="43"/>
      <c r="H1197" s="43"/>
      <c r="I1197" s="42"/>
      <c r="J1197" s="42"/>
      <c r="K1197" s="42"/>
      <c r="L1197" s="42" t="str">
        <f>IF(G1197="","",IF(D1197-G1197&gt;=System_Config!$B$9,"✅ COMPLIANT","⚠️ BREACH"))</f>
        <v/>
      </c>
      <c r="M1197" s="42">
        <f t="shared" si="18"/>
        <v>1900</v>
      </c>
    </row>
    <row r="1198" spans="1:13" ht="18" customHeight="1" x14ac:dyDescent="0.25">
      <c r="A1198" s="44"/>
      <c r="B1198" s="44"/>
      <c r="C1198" s="44"/>
      <c r="D1198" s="45"/>
      <c r="E1198" s="44"/>
      <c r="F1198" s="44"/>
      <c r="G1198" s="45"/>
      <c r="H1198" s="45"/>
      <c r="I1198" s="44"/>
      <c r="J1198" s="44"/>
      <c r="K1198" s="44"/>
      <c r="L1198" s="44" t="str">
        <f>IF(G1198="","",IF(D1198-G1198&gt;=System_Config!$B$9,"✅ COMPLIANT","⚠️ BREACH"))</f>
        <v/>
      </c>
      <c r="M1198" s="44">
        <f t="shared" si="18"/>
        <v>1900</v>
      </c>
    </row>
    <row r="1199" spans="1:13" ht="18" customHeight="1" x14ac:dyDescent="0.25">
      <c r="A1199" s="42"/>
      <c r="B1199" s="42"/>
      <c r="C1199" s="42"/>
      <c r="D1199" s="43"/>
      <c r="E1199" s="42"/>
      <c r="F1199" s="42"/>
      <c r="G1199" s="43"/>
      <c r="H1199" s="43"/>
      <c r="I1199" s="42"/>
      <c r="J1199" s="42"/>
      <c r="K1199" s="42"/>
      <c r="L1199" s="42" t="str">
        <f>IF(G1199="","",IF(D1199-G1199&gt;=System_Config!$B$9,"✅ COMPLIANT","⚠️ BREACH"))</f>
        <v/>
      </c>
      <c r="M1199" s="42">
        <f t="shared" si="18"/>
        <v>1900</v>
      </c>
    </row>
    <row r="1200" spans="1:13" ht="18" customHeight="1" x14ac:dyDescent="0.25">
      <c r="A1200" s="44"/>
      <c r="B1200" s="44"/>
      <c r="C1200" s="44"/>
      <c r="D1200" s="45"/>
      <c r="E1200" s="44"/>
      <c r="F1200" s="44"/>
      <c r="G1200" s="45"/>
      <c r="H1200" s="45"/>
      <c r="I1200" s="44"/>
      <c r="J1200" s="44"/>
      <c r="K1200" s="44"/>
      <c r="L1200" s="44" t="str">
        <f>IF(G1200="","",IF(D1200-G1200&gt;=System_Config!$B$9,"✅ COMPLIANT","⚠️ BREACH"))</f>
        <v/>
      </c>
      <c r="M1200" s="44">
        <f t="shared" si="18"/>
        <v>1900</v>
      </c>
    </row>
    <row r="1201" spans="1:13" ht="18" customHeight="1" x14ac:dyDescent="0.25">
      <c r="A1201" s="42"/>
      <c r="B1201" s="42"/>
      <c r="C1201" s="42"/>
      <c r="D1201" s="43"/>
      <c r="E1201" s="42"/>
      <c r="F1201" s="42"/>
      <c r="G1201" s="43"/>
      <c r="H1201" s="43"/>
      <c r="I1201" s="42"/>
      <c r="J1201" s="42"/>
      <c r="K1201" s="42"/>
      <c r="L1201" s="42" t="str">
        <f>IF(G1201="","",IF(D1201-G1201&gt;=System_Config!$B$9,"✅ COMPLIANT","⚠️ BREACH"))</f>
        <v/>
      </c>
      <c r="M1201" s="42">
        <f t="shared" si="18"/>
        <v>1900</v>
      </c>
    </row>
    <row r="1202" spans="1:13" ht="18" customHeight="1" x14ac:dyDescent="0.25">
      <c r="A1202" s="44"/>
      <c r="B1202" s="44"/>
      <c r="C1202" s="44"/>
      <c r="D1202" s="45"/>
      <c r="E1202" s="44"/>
      <c r="F1202" s="44"/>
      <c r="G1202" s="45"/>
      <c r="H1202" s="45"/>
      <c r="I1202" s="44"/>
      <c r="J1202" s="44"/>
      <c r="K1202" s="44"/>
      <c r="L1202" s="44" t="str">
        <f>IF(G1202="","",IF(D1202-G1202&gt;=System_Config!$B$9,"✅ COMPLIANT","⚠️ BREACH"))</f>
        <v/>
      </c>
      <c r="M1202" s="44">
        <f t="shared" si="18"/>
        <v>1900</v>
      </c>
    </row>
    <row r="1203" spans="1:13" ht="18" customHeight="1" x14ac:dyDescent="0.25">
      <c r="A1203" s="42"/>
      <c r="B1203" s="42"/>
      <c r="C1203" s="42"/>
      <c r="D1203" s="43"/>
      <c r="E1203" s="42"/>
      <c r="F1203" s="42"/>
      <c r="G1203" s="43"/>
      <c r="H1203" s="43"/>
      <c r="I1203" s="42"/>
      <c r="J1203" s="42"/>
      <c r="K1203" s="42"/>
      <c r="L1203" s="42" t="str">
        <f>IF(G1203="","",IF(D1203-G1203&gt;=System_Config!$B$9,"✅ COMPLIANT","⚠️ BREACH"))</f>
        <v/>
      </c>
      <c r="M1203" s="42">
        <f t="shared" si="18"/>
        <v>1900</v>
      </c>
    </row>
    <row r="1204" spans="1:13" ht="18" customHeight="1" x14ac:dyDescent="0.25">
      <c r="A1204" s="44"/>
      <c r="B1204" s="44"/>
      <c r="C1204" s="44"/>
      <c r="D1204" s="45"/>
      <c r="E1204" s="44"/>
      <c r="F1204" s="44"/>
      <c r="G1204" s="45"/>
      <c r="H1204" s="45"/>
      <c r="I1204" s="44"/>
      <c r="J1204" s="44"/>
      <c r="K1204" s="44"/>
      <c r="L1204" s="44" t="str">
        <f>IF(G1204="","",IF(D1204-G1204&gt;=System_Config!$B$9,"✅ COMPLIANT","⚠️ BREACH"))</f>
        <v/>
      </c>
      <c r="M1204" s="44">
        <f t="shared" si="18"/>
        <v>1900</v>
      </c>
    </row>
    <row r="1205" spans="1:13" ht="18" customHeight="1" x14ac:dyDescent="0.25">
      <c r="A1205" s="42"/>
      <c r="B1205" s="42"/>
      <c r="C1205" s="42"/>
      <c r="D1205" s="43"/>
      <c r="E1205" s="42"/>
      <c r="F1205" s="42"/>
      <c r="G1205" s="43"/>
      <c r="H1205" s="43"/>
      <c r="I1205" s="42"/>
      <c r="J1205" s="42"/>
      <c r="K1205" s="42"/>
      <c r="L1205" s="42" t="str">
        <f>IF(G1205="","",IF(D1205-G1205&gt;=System_Config!$B$9,"✅ COMPLIANT","⚠️ BREACH"))</f>
        <v/>
      </c>
      <c r="M1205" s="42">
        <f t="shared" si="18"/>
        <v>1900</v>
      </c>
    </row>
    <row r="1206" spans="1:13" ht="18" customHeight="1" x14ac:dyDescent="0.25">
      <c r="A1206" s="44"/>
      <c r="B1206" s="44"/>
      <c r="C1206" s="44"/>
      <c r="D1206" s="45"/>
      <c r="E1206" s="44"/>
      <c r="F1206" s="44"/>
      <c r="G1206" s="45"/>
      <c r="H1206" s="45"/>
      <c r="I1206" s="44"/>
      <c r="J1206" s="44"/>
      <c r="K1206" s="44"/>
      <c r="L1206" s="44" t="str">
        <f>IF(G1206="","",IF(D1206-G1206&gt;=System_Config!$B$9,"✅ COMPLIANT","⚠️ BREACH"))</f>
        <v/>
      </c>
      <c r="M1206" s="44">
        <f t="shared" si="18"/>
        <v>1900</v>
      </c>
    </row>
    <row r="1207" spans="1:13" ht="18" customHeight="1" x14ac:dyDescent="0.25">
      <c r="A1207" s="42"/>
      <c r="B1207" s="42"/>
      <c r="C1207" s="42"/>
      <c r="D1207" s="43"/>
      <c r="E1207" s="42"/>
      <c r="F1207" s="42"/>
      <c r="G1207" s="43"/>
      <c r="H1207" s="43"/>
      <c r="I1207" s="42"/>
      <c r="J1207" s="42"/>
      <c r="K1207" s="42"/>
      <c r="L1207" s="42" t="str">
        <f>IF(G1207="","",IF(D1207-G1207&gt;=System_Config!$B$9,"✅ COMPLIANT","⚠️ BREACH"))</f>
        <v/>
      </c>
      <c r="M1207" s="42">
        <f t="shared" si="18"/>
        <v>1900</v>
      </c>
    </row>
    <row r="1208" spans="1:13" ht="18" customHeight="1" x14ac:dyDescent="0.25">
      <c r="A1208" s="44"/>
      <c r="B1208" s="44"/>
      <c r="C1208" s="44"/>
      <c r="D1208" s="45"/>
      <c r="E1208" s="44"/>
      <c r="F1208" s="44"/>
      <c r="G1208" s="45"/>
      <c r="H1208" s="45"/>
      <c r="I1208" s="44"/>
      <c r="J1208" s="44"/>
      <c r="K1208" s="44"/>
      <c r="L1208" s="44" t="str">
        <f>IF(G1208="","",IF(D1208-G1208&gt;=System_Config!$B$9,"✅ COMPLIANT","⚠️ BREACH"))</f>
        <v/>
      </c>
      <c r="M1208" s="44">
        <f t="shared" si="18"/>
        <v>1900</v>
      </c>
    </row>
    <row r="1209" spans="1:13" ht="18" customHeight="1" x14ac:dyDescent="0.25">
      <c r="A1209" s="42"/>
      <c r="B1209" s="42"/>
      <c r="C1209" s="42"/>
      <c r="D1209" s="43"/>
      <c r="E1209" s="42"/>
      <c r="F1209" s="42"/>
      <c r="G1209" s="43"/>
      <c r="H1209" s="43"/>
      <c r="I1209" s="42"/>
      <c r="J1209" s="42"/>
      <c r="K1209" s="42"/>
      <c r="L1209" s="42" t="str">
        <f>IF(G1209="","",IF(D1209-G1209&gt;=System_Config!$B$9,"✅ COMPLIANT","⚠️ BREACH"))</f>
        <v/>
      </c>
      <c r="M1209" s="42">
        <f t="shared" si="18"/>
        <v>1900</v>
      </c>
    </row>
    <row r="1210" spans="1:13" ht="18" customHeight="1" x14ac:dyDescent="0.25">
      <c r="A1210" s="44"/>
      <c r="B1210" s="44"/>
      <c r="C1210" s="44"/>
      <c r="D1210" s="45"/>
      <c r="E1210" s="44"/>
      <c r="F1210" s="44"/>
      <c r="G1210" s="45"/>
      <c r="H1210" s="45"/>
      <c r="I1210" s="44"/>
      <c r="J1210" s="44"/>
      <c r="K1210" s="44"/>
      <c r="L1210" s="44" t="str">
        <f>IF(G1210="","",IF(D1210-G1210&gt;=System_Config!$B$9,"✅ COMPLIANT","⚠️ BREACH"))</f>
        <v/>
      </c>
      <c r="M1210" s="44">
        <f t="shared" si="18"/>
        <v>1900</v>
      </c>
    </row>
    <row r="1211" spans="1:13" ht="18" customHeight="1" x14ac:dyDescent="0.25">
      <c r="A1211" s="42"/>
      <c r="B1211" s="42"/>
      <c r="C1211" s="42"/>
      <c r="D1211" s="43"/>
      <c r="E1211" s="42"/>
      <c r="F1211" s="42"/>
      <c r="G1211" s="43"/>
      <c r="H1211" s="43"/>
      <c r="I1211" s="42"/>
      <c r="J1211" s="42"/>
      <c r="K1211" s="42"/>
      <c r="L1211" s="42" t="str">
        <f>IF(G1211="","",IF(D1211-G1211&gt;=System_Config!$B$9,"✅ COMPLIANT","⚠️ BREACH"))</f>
        <v/>
      </c>
      <c r="M1211" s="42">
        <f t="shared" si="18"/>
        <v>1900</v>
      </c>
    </row>
    <row r="1212" spans="1:13" ht="18" customHeight="1" x14ac:dyDescent="0.25">
      <c r="A1212" s="44"/>
      <c r="B1212" s="44"/>
      <c r="C1212" s="44"/>
      <c r="D1212" s="45"/>
      <c r="E1212" s="44"/>
      <c r="F1212" s="44"/>
      <c r="G1212" s="45"/>
      <c r="H1212" s="45"/>
      <c r="I1212" s="44"/>
      <c r="J1212" s="44"/>
      <c r="K1212" s="44"/>
      <c r="L1212" s="44" t="str">
        <f>IF(G1212="","",IF(D1212-G1212&gt;=System_Config!$B$9,"✅ COMPLIANT","⚠️ BREACH"))</f>
        <v/>
      </c>
      <c r="M1212" s="44">
        <f t="shared" si="18"/>
        <v>1900</v>
      </c>
    </row>
    <row r="1213" spans="1:13" ht="18" customHeight="1" x14ac:dyDescent="0.25">
      <c r="A1213" s="42"/>
      <c r="B1213" s="42"/>
      <c r="C1213" s="42"/>
      <c r="D1213" s="43"/>
      <c r="E1213" s="42"/>
      <c r="F1213" s="42"/>
      <c r="G1213" s="43"/>
      <c r="H1213" s="43"/>
      <c r="I1213" s="42"/>
      <c r="J1213" s="42"/>
      <c r="K1213" s="42"/>
      <c r="L1213" s="42" t="str">
        <f>IF(G1213="","",IF(D1213-G1213&gt;=System_Config!$B$9,"✅ COMPLIANT","⚠️ BREACH"))</f>
        <v/>
      </c>
      <c r="M1213" s="42">
        <f t="shared" si="18"/>
        <v>1900</v>
      </c>
    </row>
    <row r="1214" spans="1:13" ht="18" customHeight="1" x14ac:dyDescent="0.25">
      <c r="A1214" s="44"/>
      <c r="B1214" s="44"/>
      <c r="C1214" s="44"/>
      <c r="D1214" s="45"/>
      <c r="E1214" s="44"/>
      <c r="F1214" s="44"/>
      <c r="G1214" s="45"/>
      <c r="H1214" s="45"/>
      <c r="I1214" s="44"/>
      <c r="J1214" s="44"/>
      <c r="K1214" s="44"/>
      <c r="L1214" s="44" t="str">
        <f>IF(G1214="","",IF(D1214-G1214&gt;=System_Config!$B$9,"✅ COMPLIANT","⚠️ BREACH"))</f>
        <v/>
      </c>
      <c r="M1214" s="44">
        <f t="shared" si="18"/>
        <v>1900</v>
      </c>
    </row>
    <row r="1215" spans="1:13" ht="18" customHeight="1" x14ac:dyDescent="0.25">
      <c r="A1215" s="42"/>
      <c r="B1215" s="42"/>
      <c r="C1215" s="42"/>
      <c r="D1215" s="43"/>
      <c r="E1215" s="42"/>
      <c r="F1215" s="42"/>
      <c r="G1215" s="43"/>
      <c r="H1215" s="43"/>
      <c r="I1215" s="42"/>
      <c r="J1215" s="42"/>
      <c r="K1215" s="42"/>
      <c r="L1215" s="42" t="str">
        <f>IF(G1215="","",IF(D1215-G1215&gt;=System_Config!$B$9,"✅ COMPLIANT","⚠️ BREACH"))</f>
        <v/>
      </c>
      <c r="M1215" s="42">
        <f t="shared" si="18"/>
        <v>1900</v>
      </c>
    </row>
    <row r="1216" spans="1:13" ht="18" customHeight="1" x14ac:dyDescent="0.25">
      <c r="A1216" s="44"/>
      <c r="B1216" s="44"/>
      <c r="C1216" s="44"/>
      <c r="D1216" s="45"/>
      <c r="E1216" s="44"/>
      <c r="F1216" s="44"/>
      <c r="G1216" s="45"/>
      <c r="H1216" s="45"/>
      <c r="I1216" s="44"/>
      <c r="J1216" s="44"/>
      <c r="K1216" s="44"/>
      <c r="L1216" s="44" t="str">
        <f>IF(G1216="","",IF(D1216-G1216&gt;=System_Config!$B$9,"✅ COMPLIANT","⚠️ BREACH"))</f>
        <v/>
      </c>
      <c r="M1216" s="44">
        <f t="shared" si="18"/>
        <v>1900</v>
      </c>
    </row>
    <row r="1217" spans="1:13" ht="18" customHeight="1" x14ac:dyDescent="0.25">
      <c r="A1217" s="42"/>
      <c r="B1217" s="42"/>
      <c r="C1217" s="42"/>
      <c r="D1217" s="43"/>
      <c r="E1217" s="42"/>
      <c r="F1217" s="42"/>
      <c r="G1217" s="43"/>
      <c r="H1217" s="43"/>
      <c r="I1217" s="42"/>
      <c r="J1217" s="42"/>
      <c r="K1217" s="42"/>
      <c r="L1217" s="42" t="str">
        <f>IF(G1217="","",IF(D1217-G1217&gt;=System_Config!$B$9,"✅ COMPLIANT","⚠️ BREACH"))</f>
        <v/>
      </c>
      <c r="M1217" s="42">
        <f t="shared" si="18"/>
        <v>1900</v>
      </c>
    </row>
    <row r="1218" spans="1:13" ht="18" customHeight="1" x14ac:dyDescent="0.25">
      <c r="A1218" s="44"/>
      <c r="B1218" s="44"/>
      <c r="C1218" s="44"/>
      <c r="D1218" s="45"/>
      <c r="E1218" s="44"/>
      <c r="F1218" s="44"/>
      <c r="G1218" s="45"/>
      <c r="H1218" s="45"/>
      <c r="I1218" s="44"/>
      <c r="J1218" s="44"/>
      <c r="K1218" s="44"/>
      <c r="L1218" s="44" t="str">
        <f>IF(G1218="","",IF(D1218-G1218&gt;=System_Config!$B$9,"✅ COMPLIANT","⚠️ BREACH"))</f>
        <v/>
      </c>
      <c r="M1218" s="44">
        <f t="shared" si="18"/>
        <v>1900</v>
      </c>
    </row>
    <row r="1219" spans="1:13" ht="18" customHeight="1" x14ac:dyDescent="0.25">
      <c r="A1219" s="42"/>
      <c r="B1219" s="42"/>
      <c r="C1219" s="42"/>
      <c r="D1219" s="43"/>
      <c r="E1219" s="42"/>
      <c r="F1219" s="42"/>
      <c r="G1219" s="43"/>
      <c r="H1219" s="43"/>
      <c r="I1219" s="42"/>
      <c r="J1219" s="42"/>
      <c r="K1219" s="42"/>
      <c r="L1219" s="42" t="str">
        <f>IF(G1219="","",IF(D1219-G1219&gt;=System_Config!$B$9,"✅ COMPLIANT","⚠️ BREACH"))</f>
        <v/>
      </c>
      <c r="M1219" s="42">
        <f t="shared" si="18"/>
        <v>1900</v>
      </c>
    </row>
    <row r="1220" spans="1:13" ht="18" customHeight="1" x14ac:dyDescent="0.25">
      <c r="A1220" s="44"/>
      <c r="B1220" s="44"/>
      <c r="C1220" s="44"/>
      <c r="D1220" s="45"/>
      <c r="E1220" s="44"/>
      <c r="F1220" s="44"/>
      <c r="G1220" s="45"/>
      <c r="H1220" s="45"/>
      <c r="I1220" s="44"/>
      <c r="J1220" s="44"/>
      <c r="K1220" s="44"/>
      <c r="L1220" s="44" t="str">
        <f>IF(G1220="","",IF(D1220-G1220&gt;=System_Config!$B$9,"✅ COMPLIANT","⚠️ BREACH"))</f>
        <v/>
      </c>
      <c r="M1220" s="44">
        <f t="shared" ref="M1220:M1283" si="19">IFERROR(YEAR(E1220),"")</f>
        <v>1900</v>
      </c>
    </row>
    <row r="1221" spans="1:13" ht="18" customHeight="1" x14ac:dyDescent="0.25">
      <c r="A1221" s="42"/>
      <c r="B1221" s="42"/>
      <c r="C1221" s="42"/>
      <c r="D1221" s="43"/>
      <c r="E1221" s="42"/>
      <c r="F1221" s="42"/>
      <c r="G1221" s="43"/>
      <c r="H1221" s="43"/>
      <c r="I1221" s="42"/>
      <c r="J1221" s="42"/>
      <c r="K1221" s="42"/>
      <c r="L1221" s="42" t="str">
        <f>IF(G1221="","",IF(D1221-G1221&gt;=System_Config!$B$9,"✅ COMPLIANT","⚠️ BREACH"))</f>
        <v/>
      </c>
      <c r="M1221" s="42">
        <f t="shared" si="19"/>
        <v>1900</v>
      </c>
    </row>
    <row r="1222" spans="1:13" ht="18" customHeight="1" x14ac:dyDescent="0.25">
      <c r="A1222" s="44"/>
      <c r="B1222" s="44"/>
      <c r="C1222" s="44"/>
      <c r="D1222" s="45"/>
      <c r="E1222" s="44"/>
      <c r="F1222" s="44"/>
      <c r="G1222" s="45"/>
      <c r="H1222" s="45"/>
      <c r="I1222" s="44"/>
      <c r="J1222" s="44"/>
      <c r="K1222" s="44"/>
      <c r="L1222" s="44" t="str">
        <f>IF(G1222="","",IF(D1222-G1222&gt;=System_Config!$B$9,"✅ COMPLIANT","⚠️ BREACH"))</f>
        <v/>
      </c>
      <c r="M1222" s="44">
        <f t="shared" si="19"/>
        <v>1900</v>
      </c>
    </row>
    <row r="1223" spans="1:13" ht="18" customHeight="1" x14ac:dyDescent="0.25">
      <c r="A1223" s="42"/>
      <c r="B1223" s="42"/>
      <c r="C1223" s="42"/>
      <c r="D1223" s="43"/>
      <c r="E1223" s="42"/>
      <c r="F1223" s="42"/>
      <c r="G1223" s="43"/>
      <c r="H1223" s="43"/>
      <c r="I1223" s="42"/>
      <c r="J1223" s="42"/>
      <c r="K1223" s="42"/>
      <c r="L1223" s="42" t="str">
        <f>IF(G1223="","",IF(D1223-G1223&gt;=System_Config!$B$9,"✅ COMPLIANT","⚠️ BREACH"))</f>
        <v/>
      </c>
      <c r="M1223" s="42">
        <f t="shared" si="19"/>
        <v>1900</v>
      </c>
    </row>
    <row r="1224" spans="1:13" ht="18" customHeight="1" x14ac:dyDescent="0.25">
      <c r="A1224" s="44"/>
      <c r="B1224" s="44"/>
      <c r="C1224" s="44"/>
      <c r="D1224" s="45"/>
      <c r="E1224" s="44"/>
      <c r="F1224" s="44"/>
      <c r="G1224" s="45"/>
      <c r="H1224" s="45"/>
      <c r="I1224" s="44"/>
      <c r="J1224" s="44"/>
      <c r="K1224" s="44"/>
      <c r="L1224" s="44" t="str">
        <f>IF(G1224="","",IF(D1224-G1224&gt;=System_Config!$B$9,"✅ COMPLIANT","⚠️ BREACH"))</f>
        <v/>
      </c>
      <c r="M1224" s="44">
        <f t="shared" si="19"/>
        <v>1900</v>
      </c>
    </row>
    <row r="1225" spans="1:13" ht="18" customHeight="1" x14ac:dyDescent="0.25">
      <c r="A1225" s="42"/>
      <c r="B1225" s="42"/>
      <c r="C1225" s="42"/>
      <c r="D1225" s="43"/>
      <c r="E1225" s="42"/>
      <c r="F1225" s="42"/>
      <c r="G1225" s="43"/>
      <c r="H1225" s="43"/>
      <c r="I1225" s="42"/>
      <c r="J1225" s="42"/>
      <c r="K1225" s="42"/>
      <c r="L1225" s="42" t="str">
        <f>IF(G1225="","",IF(D1225-G1225&gt;=System_Config!$B$9,"✅ COMPLIANT","⚠️ BREACH"))</f>
        <v/>
      </c>
      <c r="M1225" s="42">
        <f t="shared" si="19"/>
        <v>1900</v>
      </c>
    </row>
    <row r="1226" spans="1:13" ht="18" customHeight="1" x14ac:dyDescent="0.25">
      <c r="A1226" s="44"/>
      <c r="B1226" s="44"/>
      <c r="C1226" s="44"/>
      <c r="D1226" s="45"/>
      <c r="E1226" s="44"/>
      <c r="F1226" s="44"/>
      <c r="G1226" s="45"/>
      <c r="H1226" s="45"/>
      <c r="I1226" s="44"/>
      <c r="J1226" s="44"/>
      <c r="K1226" s="44"/>
      <c r="L1226" s="44" t="str">
        <f>IF(G1226="","",IF(D1226-G1226&gt;=System_Config!$B$9,"✅ COMPLIANT","⚠️ BREACH"))</f>
        <v/>
      </c>
      <c r="M1226" s="44">
        <f t="shared" si="19"/>
        <v>1900</v>
      </c>
    </row>
    <row r="1227" spans="1:13" ht="18" customHeight="1" x14ac:dyDescent="0.25">
      <c r="A1227" s="42"/>
      <c r="B1227" s="42"/>
      <c r="C1227" s="42"/>
      <c r="D1227" s="43"/>
      <c r="E1227" s="42"/>
      <c r="F1227" s="42"/>
      <c r="G1227" s="43"/>
      <c r="H1227" s="43"/>
      <c r="I1227" s="42"/>
      <c r="J1227" s="42"/>
      <c r="K1227" s="42"/>
      <c r="L1227" s="42" t="str">
        <f>IF(G1227="","",IF(D1227-G1227&gt;=System_Config!$B$9,"✅ COMPLIANT","⚠️ BREACH"))</f>
        <v/>
      </c>
      <c r="M1227" s="42">
        <f t="shared" si="19"/>
        <v>1900</v>
      </c>
    </row>
    <row r="1228" spans="1:13" ht="18" customHeight="1" x14ac:dyDescent="0.25">
      <c r="A1228" s="44"/>
      <c r="B1228" s="44"/>
      <c r="C1228" s="44"/>
      <c r="D1228" s="45"/>
      <c r="E1228" s="44"/>
      <c r="F1228" s="44"/>
      <c r="G1228" s="45"/>
      <c r="H1228" s="45"/>
      <c r="I1228" s="44"/>
      <c r="J1228" s="44"/>
      <c r="K1228" s="44"/>
      <c r="L1228" s="44" t="str">
        <f>IF(G1228="","",IF(D1228-G1228&gt;=System_Config!$B$9,"✅ COMPLIANT","⚠️ BREACH"))</f>
        <v/>
      </c>
      <c r="M1228" s="44">
        <f t="shared" si="19"/>
        <v>1900</v>
      </c>
    </row>
    <row r="1229" spans="1:13" ht="18" customHeight="1" x14ac:dyDescent="0.25">
      <c r="A1229" s="42"/>
      <c r="B1229" s="42"/>
      <c r="C1229" s="42"/>
      <c r="D1229" s="43"/>
      <c r="E1229" s="42"/>
      <c r="F1229" s="42"/>
      <c r="G1229" s="43"/>
      <c r="H1229" s="43"/>
      <c r="I1229" s="42"/>
      <c r="J1229" s="42"/>
      <c r="K1229" s="42"/>
      <c r="L1229" s="42" t="str">
        <f>IF(G1229="","",IF(D1229-G1229&gt;=System_Config!$B$9,"✅ COMPLIANT","⚠️ BREACH"))</f>
        <v/>
      </c>
      <c r="M1229" s="42">
        <f t="shared" si="19"/>
        <v>1900</v>
      </c>
    </row>
    <row r="1230" spans="1:13" ht="18" customHeight="1" x14ac:dyDescent="0.25">
      <c r="A1230" s="44"/>
      <c r="B1230" s="44"/>
      <c r="C1230" s="44"/>
      <c r="D1230" s="45"/>
      <c r="E1230" s="44"/>
      <c r="F1230" s="44"/>
      <c r="G1230" s="45"/>
      <c r="H1230" s="45"/>
      <c r="I1230" s="44"/>
      <c r="J1230" s="44"/>
      <c r="K1230" s="44"/>
      <c r="L1230" s="44" t="str">
        <f>IF(G1230="","",IF(D1230-G1230&gt;=System_Config!$B$9,"✅ COMPLIANT","⚠️ BREACH"))</f>
        <v/>
      </c>
      <c r="M1230" s="44">
        <f t="shared" si="19"/>
        <v>1900</v>
      </c>
    </row>
    <row r="1231" spans="1:13" ht="18" customHeight="1" x14ac:dyDescent="0.25">
      <c r="A1231" s="42"/>
      <c r="B1231" s="42"/>
      <c r="C1231" s="42"/>
      <c r="D1231" s="43"/>
      <c r="E1231" s="42"/>
      <c r="F1231" s="42"/>
      <c r="G1231" s="43"/>
      <c r="H1231" s="43"/>
      <c r="I1231" s="42"/>
      <c r="J1231" s="42"/>
      <c r="K1231" s="42"/>
      <c r="L1231" s="42" t="str">
        <f>IF(G1231="","",IF(D1231-G1231&gt;=System_Config!$B$9,"✅ COMPLIANT","⚠️ BREACH"))</f>
        <v/>
      </c>
      <c r="M1231" s="42">
        <f t="shared" si="19"/>
        <v>1900</v>
      </c>
    </row>
    <row r="1232" spans="1:13" ht="18" customHeight="1" x14ac:dyDescent="0.25">
      <c r="A1232" s="44"/>
      <c r="B1232" s="44"/>
      <c r="C1232" s="44"/>
      <c r="D1232" s="45"/>
      <c r="E1232" s="44"/>
      <c r="F1232" s="44"/>
      <c r="G1232" s="45"/>
      <c r="H1232" s="45"/>
      <c r="I1232" s="44"/>
      <c r="J1232" s="44"/>
      <c r="K1232" s="44"/>
      <c r="L1232" s="44" t="str">
        <f>IF(G1232="","",IF(D1232-G1232&gt;=System_Config!$B$9,"✅ COMPLIANT","⚠️ BREACH"))</f>
        <v/>
      </c>
      <c r="M1232" s="44">
        <f t="shared" si="19"/>
        <v>1900</v>
      </c>
    </row>
    <row r="1233" spans="1:13" ht="18" customHeight="1" x14ac:dyDescent="0.25">
      <c r="A1233" s="42"/>
      <c r="B1233" s="42"/>
      <c r="C1233" s="42"/>
      <c r="D1233" s="43"/>
      <c r="E1233" s="42"/>
      <c r="F1233" s="42"/>
      <c r="G1233" s="43"/>
      <c r="H1233" s="43"/>
      <c r="I1233" s="42"/>
      <c r="J1233" s="42"/>
      <c r="K1233" s="42"/>
      <c r="L1233" s="42" t="str">
        <f>IF(G1233="","",IF(D1233-G1233&gt;=System_Config!$B$9,"✅ COMPLIANT","⚠️ BREACH"))</f>
        <v/>
      </c>
      <c r="M1233" s="42">
        <f t="shared" si="19"/>
        <v>1900</v>
      </c>
    </row>
    <row r="1234" spans="1:13" ht="18" customHeight="1" x14ac:dyDescent="0.25">
      <c r="A1234" s="44"/>
      <c r="B1234" s="44"/>
      <c r="C1234" s="44"/>
      <c r="D1234" s="45"/>
      <c r="E1234" s="44"/>
      <c r="F1234" s="44"/>
      <c r="G1234" s="45"/>
      <c r="H1234" s="45"/>
      <c r="I1234" s="44"/>
      <c r="J1234" s="44"/>
      <c r="K1234" s="44"/>
      <c r="L1234" s="44" t="str">
        <f>IF(G1234="","",IF(D1234-G1234&gt;=System_Config!$B$9,"✅ COMPLIANT","⚠️ BREACH"))</f>
        <v/>
      </c>
      <c r="M1234" s="44">
        <f t="shared" si="19"/>
        <v>1900</v>
      </c>
    </row>
    <row r="1235" spans="1:13" ht="18" customHeight="1" x14ac:dyDescent="0.25">
      <c r="A1235" s="42"/>
      <c r="B1235" s="42"/>
      <c r="C1235" s="42"/>
      <c r="D1235" s="43"/>
      <c r="E1235" s="42"/>
      <c r="F1235" s="42"/>
      <c r="G1235" s="43"/>
      <c r="H1235" s="43"/>
      <c r="I1235" s="42"/>
      <c r="J1235" s="42"/>
      <c r="K1235" s="42"/>
      <c r="L1235" s="42" t="str">
        <f>IF(G1235="","",IF(D1235-G1235&gt;=System_Config!$B$9,"✅ COMPLIANT","⚠️ BREACH"))</f>
        <v/>
      </c>
      <c r="M1235" s="42">
        <f t="shared" si="19"/>
        <v>1900</v>
      </c>
    </row>
    <row r="1236" spans="1:13" ht="18" customHeight="1" x14ac:dyDescent="0.25">
      <c r="A1236" s="44"/>
      <c r="B1236" s="44"/>
      <c r="C1236" s="44"/>
      <c r="D1236" s="45"/>
      <c r="E1236" s="44"/>
      <c r="F1236" s="44"/>
      <c r="G1236" s="45"/>
      <c r="H1236" s="45"/>
      <c r="I1236" s="44"/>
      <c r="J1236" s="44"/>
      <c r="K1236" s="44"/>
      <c r="L1236" s="44" t="str">
        <f>IF(G1236="","",IF(D1236-G1236&gt;=System_Config!$B$9,"✅ COMPLIANT","⚠️ BREACH"))</f>
        <v/>
      </c>
      <c r="M1236" s="44">
        <f t="shared" si="19"/>
        <v>1900</v>
      </c>
    </row>
    <row r="1237" spans="1:13" ht="18" customHeight="1" x14ac:dyDescent="0.25">
      <c r="A1237" s="42"/>
      <c r="B1237" s="42"/>
      <c r="C1237" s="42"/>
      <c r="D1237" s="43"/>
      <c r="E1237" s="42"/>
      <c r="F1237" s="42"/>
      <c r="G1237" s="43"/>
      <c r="H1237" s="43"/>
      <c r="I1237" s="42"/>
      <c r="J1237" s="42"/>
      <c r="K1237" s="42"/>
      <c r="L1237" s="42" t="str">
        <f>IF(G1237="","",IF(D1237-G1237&gt;=System_Config!$B$9,"✅ COMPLIANT","⚠️ BREACH"))</f>
        <v/>
      </c>
      <c r="M1237" s="42">
        <f t="shared" si="19"/>
        <v>1900</v>
      </c>
    </row>
    <row r="1238" spans="1:13" ht="18" customHeight="1" x14ac:dyDescent="0.25">
      <c r="A1238" s="44"/>
      <c r="B1238" s="44"/>
      <c r="C1238" s="44"/>
      <c r="D1238" s="45"/>
      <c r="E1238" s="44"/>
      <c r="F1238" s="44"/>
      <c r="G1238" s="45"/>
      <c r="H1238" s="45"/>
      <c r="I1238" s="44"/>
      <c r="J1238" s="44"/>
      <c r="K1238" s="44"/>
      <c r="L1238" s="44" t="str">
        <f>IF(G1238="","",IF(D1238-G1238&gt;=System_Config!$B$9,"✅ COMPLIANT","⚠️ BREACH"))</f>
        <v/>
      </c>
      <c r="M1238" s="44">
        <f t="shared" si="19"/>
        <v>1900</v>
      </c>
    </row>
    <row r="1239" spans="1:13" ht="18" customHeight="1" x14ac:dyDescent="0.25">
      <c r="A1239" s="42"/>
      <c r="B1239" s="42"/>
      <c r="C1239" s="42"/>
      <c r="D1239" s="43"/>
      <c r="E1239" s="42"/>
      <c r="F1239" s="42"/>
      <c r="G1239" s="43"/>
      <c r="H1239" s="43"/>
      <c r="I1239" s="42"/>
      <c r="J1239" s="42"/>
      <c r="K1239" s="42"/>
      <c r="L1239" s="42" t="str">
        <f>IF(G1239="","",IF(D1239-G1239&gt;=System_Config!$B$9,"✅ COMPLIANT","⚠️ BREACH"))</f>
        <v/>
      </c>
      <c r="M1239" s="42">
        <f t="shared" si="19"/>
        <v>1900</v>
      </c>
    </row>
    <row r="1240" spans="1:13" ht="18" customHeight="1" x14ac:dyDescent="0.25">
      <c r="A1240" s="44"/>
      <c r="B1240" s="44"/>
      <c r="C1240" s="44"/>
      <c r="D1240" s="45"/>
      <c r="E1240" s="44"/>
      <c r="F1240" s="44"/>
      <c r="G1240" s="45"/>
      <c r="H1240" s="45"/>
      <c r="I1240" s="44"/>
      <c r="J1240" s="44"/>
      <c r="K1240" s="44"/>
      <c r="L1240" s="44" t="str">
        <f>IF(G1240="","",IF(D1240-G1240&gt;=System_Config!$B$9,"✅ COMPLIANT","⚠️ BREACH"))</f>
        <v/>
      </c>
      <c r="M1240" s="44">
        <f t="shared" si="19"/>
        <v>1900</v>
      </c>
    </row>
    <row r="1241" spans="1:13" ht="18" customHeight="1" x14ac:dyDescent="0.25">
      <c r="A1241" s="42"/>
      <c r="B1241" s="42"/>
      <c r="C1241" s="42"/>
      <c r="D1241" s="43"/>
      <c r="E1241" s="42"/>
      <c r="F1241" s="42"/>
      <c r="G1241" s="43"/>
      <c r="H1241" s="43"/>
      <c r="I1241" s="42"/>
      <c r="J1241" s="42"/>
      <c r="K1241" s="42"/>
      <c r="L1241" s="42" t="str">
        <f>IF(G1241="","",IF(D1241-G1241&gt;=System_Config!$B$9,"✅ COMPLIANT","⚠️ BREACH"))</f>
        <v/>
      </c>
      <c r="M1241" s="42">
        <f t="shared" si="19"/>
        <v>1900</v>
      </c>
    </row>
    <row r="1242" spans="1:13" ht="18" customHeight="1" x14ac:dyDescent="0.25">
      <c r="A1242" s="44"/>
      <c r="B1242" s="44"/>
      <c r="C1242" s="44"/>
      <c r="D1242" s="45"/>
      <c r="E1242" s="44"/>
      <c r="F1242" s="44"/>
      <c r="G1242" s="45"/>
      <c r="H1242" s="45"/>
      <c r="I1242" s="44"/>
      <c r="J1242" s="44"/>
      <c r="K1242" s="44"/>
      <c r="L1242" s="44" t="str">
        <f>IF(G1242="","",IF(D1242-G1242&gt;=System_Config!$B$9,"✅ COMPLIANT","⚠️ BREACH"))</f>
        <v/>
      </c>
      <c r="M1242" s="44">
        <f t="shared" si="19"/>
        <v>1900</v>
      </c>
    </row>
    <row r="1243" spans="1:13" ht="18" customHeight="1" x14ac:dyDescent="0.25">
      <c r="A1243" s="42"/>
      <c r="B1243" s="42"/>
      <c r="C1243" s="42"/>
      <c r="D1243" s="43"/>
      <c r="E1243" s="42"/>
      <c r="F1243" s="42"/>
      <c r="G1243" s="43"/>
      <c r="H1243" s="43"/>
      <c r="I1243" s="42"/>
      <c r="J1243" s="42"/>
      <c r="K1243" s="42"/>
      <c r="L1243" s="42" t="str">
        <f>IF(G1243="","",IF(D1243-G1243&gt;=System_Config!$B$9,"✅ COMPLIANT","⚠️ BREACH"))</f>
        <v/>
      </c>
      <c r="M1243" s="42">
        <f t="shared" si="19"/>
        <v>1900</v>
      </c>
    </row>
    <row r="1244" spans="1:13" ht="18" customHeight="1" x14ac:dyDescent="0.25">
      <c r="A1244" s="44"/>
      <c r="B1244" s="44"/>
      <c r="C1244" s="44"/>
      <c r="D1244" s="45"/>
      <c r="E1244" s="44"/>
      <c r="F1244" s="44"/>
      <c r="G1244" s="45"/>
      <c r="H1244" s="45"/>
      <c r="I1244" s="44"/>
      <c r="J1244" s="44"/>
      <c r="K1244" s="44"/>
      <c r="L1244" s="44" t="str">
        <f>IF(G1244="","",IF(D1244-G1244&gt;=System_Config!$B$9,"✅ COMPLIANT","⚠️ BREACH"))</f>
        <v/>
      </c>
      <c r="M1244" s="44">
        <f t="shared" si="19"/>
        <v>1900</v>
      </c>
    </row>
    <row r="1245" spans="1:13" ht="18" customHeight="1" x14ac:dyDescent="0.25">
      <c r="A1245" s="42"/>
      <c r="B1245" s="42"/>
      <c r="C1245" s="42"/>
      <c r="D1245" s="43"/>
      <c r="E1245" s="42"/>
      <c r="F1245" s="42"/>
      <c r="G1245" s="43"/>
      <c r="H1245" s="43"/>
      <c r="I1245" s="42"/>
      <c r="J1245" s="42"/>
      <c r="K1245" s="42"/>
      <c r="L1245" s="42" t="str">
        <f>IF(G1245="","",IF(D1245-G1245&gt;=System_Config!$B$9,"✅ COMPLIANT","⚠️ BREACH"))</f>
        <v/>
      </c>
      <c r="M1245" s="42">
        <f t="shared" si="19"/>
        <v>1900</v>
      </c>
    </row>
    <row r="1246" spans="1:13" ht="18" customHeight="1" x14ac:dyDescent="0.25">
      <c r="A1246" s="44"/>
      <c r="B1246" s="44"/>
      <c r="C1246" s="44"/>
      <c r="D1246" s="45"/>
      <c r="E1246" s="44"/>
      <c r="F1246" s="44"/>
      <c r="G1246" s="45"/>
      <c r="H1246" s="45"/>
      <c r="I1246" s="44"/>
      <c r="J1246" s="44"/>
      <c r="K1246" s="44"/>
      <c r="L1246" s="44" t="str">
        <f>IF(G1246="","",IF(D1246-G1246&gt;=System_Config!$B$9,"✅ COMPLIANT","⚠️ BREACH"))</f>
        <v/>
      </c>
      <c r="M1246" s="44">
        <f t="shared" si="19"/>
        <v>1900</v>
      </c>
    </row>
    <row r="1247" spans="1:13" ht="18" customHeight="1" x14ac:dyDescent="0.25">
      <c r="A1247" s="42"/>
      <c r="B1247" s="42"/>
      <c r="C1247" s="42"/>
      <c r="D1247" s="43"/>
      <c r="E1247" s="42"/>
      <c r="F1247" s="42"/>
      <c r="G1247" s="43"/>
      <c r="H1247" s="43"/>
      <c r="I1247" s="42"/>
      <c r="J1247" s="42"/>
      <c r="K1247" s="42"/>
      <c r="L1247" s="42" t="str">
        <f>IF(G1247="","",IF(D1247-G1247&gt;=System_Config!$B$9,"✅ COMPLIANT","⚠️ BREACH"))</f>
        <v/>
      </c>
      <c r="M1247" s="42">
        <f t="shared" si="19"/>
        <v>1900</v>
      </c>
    </row>
    <row r="1248" spans="1:13" ht="18" customHeight="1" x14ac:dyDescent="0.25">
      <c r="A1248" s="44"/>
      <c r="B1248" s="44"/>
      <c r="C1248" s="44"/>
      <c r="D1248" s="45"/>
      <c r="E1248" s="44"/>
      <c r="F1248" s="44"/>
      <c r="G1248" s="45"/>
      <c r="H1248" s="45"/>
      <c r="I1248" s="44"/>
      <c r="J1248" s="44"/>
      <c r="K1248" s="44"/>
      <c r="L1248" s="44" t="str">
        <f>IF(G1248="","",IF(D1248-G1248&gt;=System_Config!$B$9,"✅ COMPLIANT","⚠️ BREACH"))</f>
        <v/>
      </c>
      <c r="M1248" s="44">
        <f t="shared" si="19"/>
        <v>1900</v>
      </c>
    </row>
    <row r="1249" spans="1:13" ht="18" customHeight="1" x14ac:dyDescent="0.25">
      <c r="A1249" s="42"/>
      <c r="B1249" s="42"/>
      <c r="C1249" s="42"/>
      <c r="D1249" s="43"/>
      <c r="E1249" s="42"/>
      <c r="F1249" s="42"/>
      <c r="G1249" s="43"/>
      <c r="H1249" s="43"/>
      <c r="I1249" s="42"/>
      <c r="J1249" s="42"/>
      <c r="K1249" s="42"/>
      <c r="L1249" s="42" t="str">
        <f>IF(G1249="","",IF(D1249-G1249&gt;=System_Config!$B$9,"✅ COMPLIANT","⚠️ BREACH"))</f>
        <v/>
      </c>
      <c r="M1249" s="42">
        <f t="shared" si="19"/>
        <v>1900</v>
      </c>
    </row>
    <row r="1250" spans="1:13" ht="18" customHeight="1" x14ac:dyDescent="0.25">
      <c r="A1250" s="44"/>
      <c r="B1250" s="44"/>
      <c r="C1250" s="44"/>
      <c r="D1250" s="45"/>
      <c r="E1250" s="44"/>
      <c r="F1250" s="44"/>
      <c r="G1250" s="45"/>
      <c r="H1250" s="45"/>
      <c r="I1250" s="44"/>
      <c r="J1250" s="44"/>
      <c r="K1250" s="44"/>
      <c r="L1250" s="44" t="str">
        <f>IF(G1250="","",IF(D1250-G1250&gt;=System_Config!$B$9,"✅ COMPLIANT","⚠️ BREACH"))</f>
        <v/>
      </c>
      <c r="M1250" s="44">
        <f t="shared" si="19"/>
        <v>1900</v>
      </c>
    </row>
    <row r="1251" spans="1:13" ht="18" customHeight="1" x14ac:dyDescent="0.25">
      <c r="A1251" s="42"/>
      <c r="B1251" s="42"/>
      <c r="C1251" s="42"/>
      <c r="D1251" s="43"/>
      <c r="E1251" s="42"/>
      <c r="F1251" s="42"/>
      <c r="G1251" s="43"/>
      <c r="H1251" s="43"/>
      <c r="I1251" s="42"/>
      <c r="J1251" s="42"/>
      <c r="K1251" s="42"/>
      <c r="L1251" s="42" t="str">
        <f>IF(G1251="","",IF(D1251-G1251&gt;=System_Config!$B$9,"✅ COMPLIANT","⚠️ BREACH"))</f>
        <v/>
      </c>
      <c r="M1251" s="42">
        <f t="shared" si="19"/>
        <v>1900</v>
      </c>
    </row>
    <row r="1252" spans="1:13" ht="18" customHeight="1" x14ac:dyDescent="0.25">
      <c r="A1252" s="44"/>
      <c r="B1252" s="44"/>
      <c r="C1252" s="44"/>
      <c r="D1252" s="45"/>
      <c r="E1252" s="44"/>
      <c r="F1252" s="44"/>
      <c r="G1252" s="45"/>
      <c r="H1252" s="45"/>
      <c r="I1252" s="44"/>
      <c r="J1252" s="44"/>
      <c r="K1252" s="44"/>
      <c r="L1252" s="44" t="str">
        <f>IF(G1252="","",IF(D1252-G1252&gt;=System_Config!$B$9,"✅ COMPLIANT","⚠️ BREACH"))</f>
        <v/>
      </c>
      <c r="M1252" s="44">
        <f t="shared" si="19"/>
        <v>1900</v>
      </c>
    </row>
    <row r="1253" spans="1:13" ht="18" customHeight="1" x14ac:dyDescent="0.25">
      <c r="A1253" s="42"/>
      <c r="B1253" s="42"/>
      <c r="C1253" s="42"/>
      <c r="D1253" s="43"/>
      <c r="E1253" s="42"/>
      <c r="F1253" s="42"/>
      <c r="G1253" s="43"/>
      <c r="H1253" s="43"/>
      <c r="I1253" s="42"/>
      <c r="J1253" s="42"/>
      <c r="K1253" s="42"/>
      <c r="L1253" s="42" t="str">
        <f>IF(G1253="","",IF(D1253-G1253&gt;=System_Config!$B$9,"✅ COMPLIANT","⚠️ BREACH"))</f>
        <v/>
      </c>
      <c r="M1253" s="42">
        <f t="shared" si="19"/>
        <v>1900</v>
      </c>
    </row>
    <row r="1254" spans="1:13" ht="18" customHeight="1" x14ac:dyDescent="0.25">
      <c r="A1254" s="44"/>
      <c r="B1254" s="44"/>
      <c r="C1254" s="44"/>
      <c r="D1254" s="45"/>
      <c r="E1254" s="44"/>
      <c r="F1254" s="44"/>
      <c r="G1254" s="45"/>
      <c r="H1254" s="45"/>
      <c r="I1254" s="44"/>
      <c r="J1254" s="44"/>
      <c r="K1254" s="44"/>
      <c r="L1254" s="44" t="str">
        <f>IF(G1254="","",IF(D1254-G1254&gt;=System_Config!$B$9,"✅ COMPLIANT","⚠️ BREACH"))</f>
        <v/>
      </c>
      <c r="M1254" s="44">
        <f t="shared" si="19"/>
        <v>1900</v>
      </c>
    </row>
    <row r="1255" spans="1:13" ht="18" customHeight="1" x14ac:dyDescent="0.25">
      <c r="A1255" s="42"/>
      <c r="B1255" s="42"/>
      <c r="C1255" s="42"/>
      <c r="D1255" s="43"/>
      <c r="E1255" s="42"/>
      <c r="F1255" s="42"/>
      <c r="G1255" s="43"/>
      <c r="H1255" s="43"/>
      <c r="I1255" s="42"/>
      <c r="J1255" s="42"/>
      <c r="K1255" s="42"/>
      <c r="L1255" s="42" t="str">
        <f>IF(G1255="","",IF(D1255-G1255&gt;=System_Config!$B$9,"✅ COMPLIANT","⚠️ BREACH"))</f>
        <v/>
      </c>
      <c r="M1255" s="42">
        <f t="shared" si="19"/>
        <v>1900</v>
      </c>
    </row>
    <row r="1256" spans="1:13" ht="18" customHeight="1" x14ac:dyDescent="0.25">
      <c r="A1256" s="44"/>
      <c r="B1256" s="44"/>
      <c r="C1256" s="44"/>
      <c r="D1256" s="45"/>
      <c r="E1256" s="44"/>
      <c r="F1256" s="44"/>
      <c r="G1256" s="45"/>
      <c r="H1256" s="45"/>
      <c r="I1256" s="44"/>
      <c r="J1256" s="44"/>
      <c r="K1256" s="44"/>
      <c r="L1256" s="44" t="str">
        <f>IF(G1256="","",IF(D1256-G1256&gt;=System_Config!$B$9,"✅ COMPLIANT","⚠️ BREACH"))</f>
        <v/>
      </c>
      <c r="M1256" s="44">
        <f t="shared" si="19"/>
        <v>1900</v>
      </c>
    </row>
    <row r="1257" spans="1:13" ht="18" customHeight="1" x14ac:dyDescent="0.25">
      <c r="A1257" s="42"/>
      <c r="B1257" s="42"/>
      <c r="C1257" s="42"/>
      <c r="D1257" s="43"/>
      <c r="E1257" s="42"/>
      <c r="F1257" s="42"/>
      <c r="G1257" s="43"/>
      <c r="H1257" s="43"/>
      <c r="I1257" s="42"/>
      <c r="J1257" s="42"/>
      <c r="K1257" s="42"/>
      <c r="L1257" s="42" t="str">
        <f>IF(G1257="","",IF(D1257-G1257&gt;=System_Config!$B$9,"✅ COMPLIANT","⚠️ BREACH"))</f>
        <v/>
      </c>
      <c r="M1257" s="42">
        <f t="shared" si="19"/>
        <v>1900</v>
      </c>
    </row>
    <row r="1258" spans="1:13" ht="18" customHeight="1" x14ac:dyDescent="0.25">
      <c r="A1258" s="44"/>
      <c r="B1258" s="44"/>
      <c r="C1258" s="44"/>
      <c r="D1258" s="45"/>
      <c r="E1258" s="44"/>
      <c r="F1258" s="44"/>
      <c r="G1258" s="45"/>
      <c r="H1258" s="45"/>
      <c r="I1258" s="44"/>
      <c r="J1258" s="44"/>
      <c r="K1258" s="44"/>
      <c r="L1258" s="44" t="str">
        <f>IF(G1258="","",IF(D1258-G1258&gt;=System_Config!$B$9,"✅ COMPLIANT","⚠️ BREACH"))</f>
        <v/>
      </c>
      <c r="M1258" s="44">
        <f t="shared" si="19"/>
        <v>1900</v>
      </c>
    </row>
    <row r="1259" spans="1:13" ht="18" customHeight="1" x14ac:dyDescent="0.25">
      <c r="A1259" s="42"/>
      <c r="B1259" s="42"/>
      <c r="C1259" s="42"/>
      <c r="D1259" s="43"/>
      <c r="E1259" s="42"/>
      <c r="F1259" s="42"/>
      <c r="G1259" s="43"/>
      <c r="H1259" s="43"/>
      <c r="I1259" s="42"/>
      <c r="J1259" s="42"/>
      <c r="K1259" s="42"/>
      <c r="L1259" s="42" t="str">
        <f>IF(G1259="","",IF(D1259-G1259&gt;=System_Config!$B$9,"✅ COMPLIANT","⚠️ BREACH"))</f>
        <v/>
      </c>
      <c r="M1259" s="42">
        <f t="shared" si="19"/>
        <v>1900</v>
      </c>
    </row>
    <row r="1260" spans="1:13" ht="18" customHeight="1" x14ac:dyDescent="0.25">
      <c r="A1260" s="44"/>
      <c r="B1260" s="44"/>
      <c r="C1260" s="44"/>
      <c r="D1260" s="45"/>
      <c r="E1260" s="44"/>
      <c r="F1260" s="44"/>
      <c r="G1260" s="45"/>
      <c r="H1260" s="45"/>
      <c r="I1260" s="44"/>
      <c r="J1260" s="44"/>
      <c r="K1260" s="44"/>
      <c r="L1260" s="44" t="str">
        <f>IF(G1260="","",IF(D1260-G1260&gt;=System_Config!$B$9,"✅ COMPLIANT","⚠️ BREACH"))</f>
        <v/>
      </c>
      <c r="M1260" s="44">
        <f t="shared" si="19"/>
        <v>1900</v>
      </c>
    </row>
    <row r="1261" spans="1:13" ht="18" customHeight="1" x14ac:dyDescent="0.25">
      <c r="A1261" s="42"/>
      <c r="B1261" s="42"/>
      <c r="C1261" s="42"/>
      <c r="D1261" s="43"/>
      <c r="E1261" s="42"/>
      <c r="F1261" s="42"/>
      <c r="G1261" s="43"/>
      <c r="H1261" s="43"/>
      <c r="I1261" s="42"/>
      <c r="J1261" s="42"/>
      <c r="K1261" s="42"/>
      <c r="L1261" s="42" t="str">
        <f>IF(G1261="","",IF(D1261-G1261&gt;=System_Config!$B$9,"✅ COMPLIANT","⚠️ BREACH"))</f>
        <v/>
      </c>
      <c r="M1261" s="42">
        <f t="shared" si="19"/>
        <v>1900</v>
      </c>
    </row>
    <row r="1262" spans="1:13" ht="18" customHeight="1" x14ac:dyDescent="0.25">
      <c r="A1262" s="44"/>
      <c r="B1262" s="44"/>
      <c r="C1262" s="44"/>
      <c r="D1262" s="45"/>
      <c r="E1262" s="44"/>
      <c r="F1262" s="44"/>
      <c r="G1262" s="45"/>
      <c r="H1262" s="45"/>
      <c r="I1262" s="44"/>
      <c r="J1262" s="44"/>
      <c r="K1262" s="44"/>
      <c r="L1262" s="44" t="str">
        <f>IF(G1262="","",IF(D1262-G1262&gt;=System_Config!$B$9,"✅ COMPLIANT","⚠️ BREACH"))</f>
        <v/>
      </c>
      <c r="M1262" s="44">
        <f t="shared" si="19"/>
        <v>1900</v>
      </c>
    </row>
    <row r="1263" spans="1:13" ht="18" customHeight="1" x14ac:dyDescent="0.25">
      <c r="A1263" s="42"/>
      <c r="B1263" s="42"/>
      <c r="C1263" s="42"/>
      <c r="D1263" s="43"/>
      <c r="E1263" s="42"/>
      <c r="F1263" s="42"/>
      <c r="G1263" s="43"/>
      <c r="H1263" s="43"/>
      <c r="I1263" s="42"/>
      <c r="J1263" s="42"/>
      <c r="K1263" s="42"/>
      <c r="L1263" s="42" t="str">
        <f>IF(G1263="","",IF(D1263-G1263&gt;=System_Config!$B$9,"✅ COMPLIANT","⚠️ BREACH"))</f>
        <v/>
      </c>
      <c r="M1263" s="42">
        <f t="shared" si="19"/>
        <v>1900</v>
      </c>
    </row>
    <row r="1264" spans="1:13" ht="18" customHeight="1" x14ac:dyDescent="0.25">
      <c r="A1264" s="44"/>
      <c r="B1264" s="44"/>
      <c r="C1264" s="44"/>
      <c r="D1264" s="45"/>
      <c r="E1264" s="44"/>
      <c r="F1264" s="44"/>
      <c r="G1264" s="45"/>
      <c r="H1264" s="45"/>
      <c r="I1264" s="44"/>
      <c r="J1264" s="44"/>
      <c r="K1264" s="44"/>
      <c r="L1264" s="44" t="str">
        <f>IF(G1264="","",IF(D1264-G1264&gt;=System_Config!$B$9,"✅ COMPLIANT","⚠️ BREACH"))</f>
        <v/>
      </c>
      <c r="M1264" s="44">
        <f t="shared" si="19"/>
        <v>1900</v>
      </c>
    </row>
    <row r="1265" spans="1:13" ht="18" customHeight="1" x14ac:dyDescent="0.25">
      <c r="A1265" s="42"/>
      <c r="B1265" s="42"/>
      <c r="C1265" s="42"/>
      <c r="D1265" s="43"/>
      <c r="E1265" s="42"/>
      <c r="F1265" s="42"/>
      <c r="G1265" s="43"/>
      <c r="H1265" s="43"/>
      <c r="I1265" s="42"/>
      <c r="J1265" s="42"/>
      <c r="K1265" s="42"/>
      <c r="L1265" s="42" t="str">
        <f>IF(G1265="","",IF(D1265-G1265&gt;=System_Config!$B$9,"✅ COMPLIANT","⚠️ BREACH"))</f>
        <v/>
      </c>
      <c r="M1265" s="42">
        <f t="shared" si="19"/>
        <v>1900</v>
      </c>
    </row>
    <row r="1266" spans="1:13" ht="18" customHeight="1" x14ac:dyDescent="0.25">
      <c r="A1266" s="44"/>
      <c r="B1266" s="44"/>
      <c r="C1266" s="44"/>
      <c r="D1266" s="45"/>
      <c r="E1266" s="44"/>
      <c r="F1266" s="44"/>
      <c r="G1266" s="45"/>
      <c r="H1266" s="45"/>
      <c r="I1266" s="44"/>
      <c r="J1266" s="44"/>
      <c r="K1266" s="44"/>
      <c r="L1266" s="44" t="str">
        <f>IF(G1266="","",IF(D1266-G1266&gt;=System_Config!$B$9,"✅ COMPLIANT","⚠️ BREACH"))</f>
        <v/>
      </c>
      <c r="M1266" s="44">
        <f t="shared" si="19"/>
        <v>1900</v>
      </c>
    </row>
    <row r="1267" spans="1:13" ht="18" customHeight="1" x14ac:dyDescent="0.25">
      <c r="A1267" s="42"/>
      <c r="B1267" s="42"/>
      <c r="C1267" s="42"/>
      <c r="D1267" s="43"/>
      <c r="E1267" s="42"/>
      <c r="F1267" s="42"/>
      <c r="G1267" s="43"/>
      <c r="H1267" s="43"/>
      <c r="I1267" s="42"/>
      <c r="J1267" s="42"/>
      <c r="K1267" s="42"/>
      <c r="L1267" s="42" t="str">
        <f>IF(G1267="","",IF(D1267-G1267&gt;=System_Config!$B$9,"✅ COMPLIANT","⚠️ BREACH"))</f>
        <v/>
      </c>
      <c r="M1267" s="42">
        <f t="shared" si="19"/>
        <v>1900</v>
      </c>
    </row>
    <row r="1268" spans="1:13" ht="18" customHeight="1" x14ac:dyDescent="0.25">
      <c r="A1268" s="44"/>
      <c r="B1268" s="44"/>
      <c r="C1268" s="44"/>
      <c r="D1268" s="45"/>
      <c r="E1268" s="44"/>
      <c r="F1268" s="44"/>
      <c r="G1268" s="45"/>
      <c r="H1268" s="45"/>
      <c r="I1268" s="44"/>
      <c r="J1268" s="44"/>
      <c r="K1268" s="44"/>
      <c r="L1268" s="44" t="str">
        <f>IF(G1268="","",IF(D1268-G1268&gt;=System_Config!$B$9,"✅ COMPLIANT","⚠️ BREACH"))</f>
        <v/>
      </c>
      <c r="M1268" s="44">
        <f t="shared" si="19"/>
        <v>1900</v>
      </c>
    </row>
    <row r="1269" spans="1:13" ht="18" customHeight="1" x14ac:dyDescent="0.25">
      <c r="A1269" s="42"/>
      <c r="B1269" s="42"/>
      <c r="C1269" s="42"/>
      <c r="D1269" s="43"/>
      <c r="E1269" s="42"/>
      <c r="F1269" s="42"/>
      <c r="G1269" s="43"/>
      <c r="H1269" s="43"/>
      <c r="I1269" s="42"/>
      <c r="J1269" s="42"/>
      <c r="K1269" s="42"/>
      <c r="L1269" s="42" t="str">
        <f>IF(G1269="","",IF(D1269-G1269&gt;=System_Config!$B$9,"✅ COMPLIANT","⚠️ BREACH"))</f>
        <v/>
      </c>
      <c r="M1269" s="42">
        <f t="shared" si="19"/>
        <v>1900</v>
      </c>
    </row>
    <row r="1270" spans="1:13" ht="18" customHeight="1" x14ac:dyDescent="0.25">
      <c r="A1270" s="44"/>
      <c r="B1270" s="44"/>
      <c r="C1270" s="44"/>
      <c r="D1270" s="45"/>
      <c r="E1270" s="44"/>
      <c r="F1270" s="44"/>
      <c r="G1270" s="45"/>
      <c r="H1270" s="45"/>
      <c r="I1270" s="44"/>
      <c r="J1270" s="44"/>
      <c r="K1270" s="44"/>
      <c r="L1270" s="44" t="str">
        <f>IF(G1270="","",IF(D1270-G1270&gt;=System_Config!$B$9,"✅ COMPLIANT","⚠️ BREACH"))</f>
        <v/>
      </c>
      <c r="M1270" s="44">
        <f t="shared" si="19"/>
        <v>1900</v>
      </c>
    </row>
    <row r="1271" spans="1:13" ht="18" customHeight="1" x14ac:dyDescent="0.25">
      <c r="A1271" s="42"/>
      <c r="B1271" s="42"/>
      <c r="C1271" s="42"/>
      <c r="D1271" s="43"/>
      <c r="E1271" s="42"/>
      <c r="F1271" s="42"/>
      <c r="G1271" s="43"/>
      <c r="H1271" s="43"/>
      <c r="I1271" s="42"/>
      <c r="J1271" s="42"/>
      <c r="K1271" s="42"/>
      <c r="L1271" s="42" t="str">
        <f>IF(G1271="","",IF(D1271-G1271&gt;=System_Config!$B$9,"✅ COMPLIANT","⚠️ BREACH"))</f>
        <v/>
      </c>
      <c r="M1271" s="42">
        <f t="shared" si="19"/>
        <v>1900</v>
      </c>
    </row>
    <row r="1272" spans="1:13" ht="18" customHeight="1" x14ac:dyDescent="0.25">
      <c r="A1272" s="44"/>
      <c r="B1272" s="44"/>
      <c r="C1272" s="44"/>
      <c r="D1272" s="45"/>
      <c r="E1272" s="44"/>
      <c r="F1272" s="44"/>
      <c r="G1272" s="45"/>
      <c r="H1272" s="45"/>
      <c r="I1272" s="44"/>
      <c r="J1272" s="44"/>
      <c r="K1272" s="44"/>
      <c r="L1272" s="44" t="str">
        <f>IF(G1272="","",IF(D1272-G1272&gt;=System_Config!$B$9,"✅ COMPLIANT","⚠️ BREACH"))</f>
        <v/>
      </c>
      <c r="M1272" s="44">
        <f t="shared" si="19"/>
        <v>1900</v>
      </c>
    </row>
    <row r="1273" spans="1:13" ht="18" customHeight="1" x14ac:dyDescent="0.25">
      <c r="A1273" s="42"/>
      <c r="B1273" s="42"/>
      <c r="C1273" s="42"/>
      <c r="D1273" s="43"/>
      <c r="E1273" s="42"/>
      <c r="F1273" s="42"/>
      <c r="G1273" s="43"/>
      <c r="H1273" s="43"/>
      <c r="I1273" s="42"/>
      <c r="J1273" s="42"/>
      <c r="K1273" s="42"/>
      <c r="L1273" s="42" t="str">
        <f>IF(G1273="","",IF(D1273-G1273&gt;=System_Config!$B$9,"✅ COMPLIANT","⚠️ BREACH"))</f>
        <v/>
      </c>
      <c r="M1273" s="42">
        <f t="shared" si="19"/>
        <v>1900</v>
      </c>
    </row>
    <row r="1274" spans="1:13" ht="18" customHeight="1" x14ac:dyDescent="0.25">
      <c r="A1274" s="44"/>
      <c r="B1274" s="44"/>
      <c r="C1274" s="44"/>
      <c r="D1274" s="45"/>
      <c r="E1274" s="44"/>
      <c r="F1274" s="44"/>
      <c r="G1274" s="45"/>
      <c r="H1274" s="45"/>
      <c r="I1274" s="44"/>
      <c r="J1274" s="44"/>
      <c r="K1274" s="44"/>
      <c r="L1274" s="44" t="str">
        <f>IF(G1274="","",IF(D1274-G1274&gt;=System_Config!$B$9,"✅ COMPLIANT","⚠️ BREACH"))</f>
        <v/>
      </c>
      <c r="M1274" s="44">
        <f t="shared" si="19"/>
        <v>1900</v>
      </c>
    </row>
    <row r="1275" spans="1:13" ht="18" customHeight="1" x14ac:dyDescent="0.25">
      <c r="A1275" s="42"/>
      <c r="B1275" s="42"/>
      <c r="C1275" s="42"/>
      <c r="D1275" s="43"/>
      <c r="E1275" s="42"/>
      <c r="F1275" s="42"/>
      <c r="G1275" s="43"/>
      <c r="H1275" s="43"/>
      <c r="I1275" s="42"/>
      <c r="J1275" s="42"/>
      <c r="K1275" s="42"/>
      <c r="L1275" s="42" t="str">
        <f>IF(G1275="","",IF(D1275-G1275&gt;=System_Config!$B$9,"✅ COMPLIANT","⚠️ BREACH"))</f>
        <v/>
      </c>
      <c r="M1275" s="42">
        <f t="shared" si="19"/>
        <v>1900</v>
      </c>
    </row>
    <row r="1276" spans="1:13" ht="18" customHeight="1" x14ac:dyDescent="0.25">
      <c r="A1276" s="44"/>
      <c r="B1276" s="44"/>
      <c r="C1276" s="44"/>
      <c r="D1276" s="45"/>
      <c r="E1276" s="44"/>
      <c r="F1276" s="44"/>
      <c r="G1276" s="45"/>
      <c r="H1276" s="45"/>
      <c r="I1276" s="44"/>
      <c r="J1276" s="44"/>
      <c r="K1276" s="44"/>
      <c r="L1276" s="44" t="str">
        <f>IF(G1276="","",IF(D1276-G1276&gt;=System_Config!$B$9,"✅ COMPLIANT","⚠️ BREACH"))</f>
        <v/>
      </c>
      <c r="M1276" s="44">
        <f t="shared" si="19"/>
        <v>1900</v>
      </c>
    </row>
    <row r="1277" spans="1:13" ht="18" customHeight="1" x14ac:dyDescent="0.25">
      <c r="A1277" s="42"/>
      <c r="B1277" s="42"/>
      <c r="C1277" s="42"/>
      <c r="D1277" s="43"/>
      <c r="E1277" s="42"/>
      <c r="F1277" s="42"/>
      <c r="G1277" s="43"/>
      <c r="H1277" s="43"/>
      <c r="I1277" s="42"/>
      <c r="J1277" s="42"/>
      <c r="K1277" s="42"/>
      <c r="L1277" s="42" t="str">
        <f>IF(G1277="","",IF(D1277-G1277&gt;=System_Config!$B$9,"✅ COMPLIANT","⚠️ BREACH"))</f>
        <v/>
      </c>
      <c r="M1277" s="42">
        <f t="shared" si="19"/>
        <v>1900</v>
      </c>
    </row>
    <row r="1278" spans="1:13" ht="18" customHeight="1" x14ac:dyDescent="0.25">
      <c r="A1278" s="44"/>
      <c r="B1278" s="44"/>
      <c r="C1278" s="44"/>
      <c r="D1278" s="45"/>
      <c r="E1278" s="44"/>
      <c r="F1278" s="44"/>
      <c r="G1278" s="45"/>
      <c r="H1278" s="45"/>
      <c r="I1278" s="44"/>
      <c r="J1278" s="44"/>
      <c r="K1278" s="44"/>
      <c r="L1278" s="44" t="str">
        <f>IF(G1278="","",IF(D1278-G1278&gt;=System_Config!$B$9,"✅ COMPLIANT","⚠️ BREACH"))</f>
        <v/>
      </c>
      <c r="M1278" s="44">
        <f t="shared" si="19"/>
        <v>1900</v>
      </c>
    </row>
    <row r="1279" spans="1:13" ht="18" customHeight="1" x14ac:dyDescent="0.25">
      <c r="A1279" s="42"/>
      <c r="B1279" s="42"/>
      <c r="C1279" s="42"/>
      <c r="D1279" s="43"/>
      <c r="E1279" s="42"/>
      <c r="F1279" s="42"/>
      <c r="G1279" s="43"/>
      <c r="H1279" s="43"/>
      <c r="I1279" s="42"/>
      <c r="J1279" s="42"/>
      <c r="K1279" s="42"/>
      <c r="L1279" s="42" t="str">
        <f>IF(G1279="","",IF(D1279-G1279&gt;=System_Config!$B$9,"✅ COMPLIANT","⚠️ BREACH"))</f>
        <v/>
      </c>
      <c r="M1279" s="42">
        <f t="shared" si="19"/>
        <v>1900</v>
      </c>
    </row>
    <row r="1280" spans="1:13" ht="18" customHeight="1" x14ac:dyDescent="0.25">
      <c r="A1280" s="44"/>
      <c r="B1280" s="44"/>
      <c r="C1280" s="44"/>
      <c r="D1280" s="45"/>
      <c r="E1280" s="44"/>
      <c r="F1280" s="44"/>
      <c r="G1280" s="45"/>
      <c r="H1280" s="45"/>
      <c r="I1280" s="44"/>
      <c r="J1280" s="44"/>
      <c r="K1280" s="44"/>
      <c r="L1280" s="44" t="str">
        <f>IF(G1280="","",IF(D1280-G1280&gt;=System_Config!$B$9,"✅ COMPLIANT","⚠️ BREACH"))</f>
        <v/>
      </c>
      <c r="M1280" s="44">
        <f t="shared" si="19"/>
        <v>1900</v>
      </c>
    </row>
    <row r="1281" spans="1:13" ht="18" customHeight="1" x14ac:dyDescent="0.25">
      <c r="A1281" s="42"/>
      <c r="B1281" s="42"/>
      <c r="C1281" s="42"/>
      <c r="D1281" s="43"/>
      <c r="E1281" s="42"/>
      <c r="F1281" s="42"/>
      <c r="G1281" s="43"/>
      <c r="H1281" s="43"/>
      <c r="I1281" s="42"/>
      <c r="J1281" s="42"/>
      <c r="K1281" s="42"/>
      <c r="L1281" s="42" t="str">
        <f>IF(G1281="","",IF(D1281-G1281&gt;=System_Config!$B$9,"✅ COMPLIANT","⚠️ BREACH"))</f>
        <v/>
      </c>
      <c r="M1281" s="42">
        <f t="shared" si="19"/>
        <v>1900</v>
      </c>
    </row>
    <row r="1282" spans="1:13" ht="18" customHeight="1" x14ac:dyDescent="0.25">
      <c r="A1282" s="44"/>
      <c r="B1282" s="44"/>
      <c r="C1282" s="44"/>
      <c r="D1282" s="45"/>
      <c r="E1282" s="44"/>
      <c r="F1282" s="44"/>
      <c r="G1282" s="45"/>
      <c r="H1282" s="45"/>
      <c r="I1282" s="44"/>
      <c r="J1282" s="44"/>
      <c r="K1282" s="44"/>
      <c r="L1282" s="44" t="str">
        <f>IF(G1282="","",IF(D1282-G1282&gt;=System_Config!$B$9,"✅ COMPLIANT","⚠️ BREACH"))</f>
        <v/>
      </c>
      <c r="M1282" s="44">
        <f t="shared" si="19"/>
        <v>1900</v>
      </c>
    </row>
    <row r="1283" spans="1:13" ht="18" customHeight="1" x14ac:dyDescent="0.25">
      <c r="A1283" s="42"/>
      <c r="B1283" s="42"/>
      <c r="C1283" s="42"/>
      <c r="D1283" s="43"/>
      <c r="E1283" s="42"/>
      <c r="F1283" s="42"/>
      <c r="G1283" s="43"/>
      <c r="H1283" s="43"/>
      <c r="I1283" s="42"/>
      <c r="J1283" s="42"/>
      <c r="K1283" s="42"/>
      <c r="L1283" s="42" t="str">
        <f>IF(G1283="","",IF(D1283-G1283&gt;=System_Config!$B$9,"✅ COMPLIANT","⚠️ BREACH"))</f>
        <v/>
      </c>
      <c r="M1283" s="42">
        <f t="shared" si="19"/>
        <v>1900</v>
      </c>
    </row>
    <row r="1284" spans="1:13" ht="18" customHeight="1" x14ac:dyDescent="0.25">
      <c r="A1284" s="44"/>
      <c r="B1284" s="44"/>
      <c r="C1284" s="44"/>
      <c r="D1284" s="45"/>
      <c r="E1284" s="44"/>
      <c r="F1284" s="44"/>
      <c r="G1284" s="45"/>
      <c r="H1284" s="45"/>
      <c r="I1284" s="44"/>
      <c r="J1284" s="44"/>
      <c r="K1284" s="44"/>
      <c r="L1284" s="44" t="str">
        <f>IF(G1284="","",IF(D1284-G1284&gt;=System_Config!$B$9,"✅ COMPLIANT","⚠️ BREACH"))</f>
        <v/>
      </c>
      <c r="M1284" s="44">
        <f t="shared" ref="M1284:M1347" si="20">IFERROR(YEAR(E1284),"")</f>
        <v>1900</v>
      </c>
    </row>
    <row r="1285" spans="1:13" ht="18" customHeight="1" x14ac:dyDescent="0.25">
      <c r="A1285" s="42"/>
      <c r="B1285" s="42"/>
      <c r="C1285" s="42"/>
      <c r="D1285" s="43"/>
      <c r="E1285" s="42"/>
      <c r="F1285" s="42"/>
      <c r="G1285" s="43"/>
      <c r="H1285" s="43"/>
      <c r="I1285" s="42"/>
      <c r="J1285" s="42"/>
      <c r="K1285" s="42"/>
      <c r="L1285" s="42" t="str">
        <f>IF(G1285="","",IF(D1285-G1285&gt;=System_Config!$B$9,"✅ COMPLIANT","⚠️ BREACH"))</f>
        <v/>
      </c>
      <c r="M1285" s="42">
        <f t="shared" si="20"/>
        <v>1900</v>
      </c>
    </row>
    <row r="1286" spans="1:13" ht="18" customHeight="1" x14ac:dyDescent="0.25">
      <c r="A1286" s="44"/>
      <c r="B1286" s="44"/>
      <c r="C1286" s="44"/>
      <c r="D1286" s="45"/>
      <c r="E1286" s="44"/>
      <c r="F1286" s="44"/>
      <c r="G1286" s="45"/>
      <c r="H1286" s="45"/>
      <c r="I1286" s="44"/>
      <c r="J1286" s="44"/>
      <c r="K1286" s="44"/>
      <c r="L1286" s="44" t="str">
        <f>IF(G1286="","",IF(D1286-G1286&gt;=System_Config!$B$9,"✅ COMPLIANT","⚠️ BREACH"))</f>
        <v/>
      </c>
      <c r="M1286" s="44">
        <f t="shared" si="20"/>
        <v>1900</v>
      </c>
    </row>
    <row r="1287" spans="1:13" ht="18" customHeight="1" x14ac:dyDescent="0.25">
      <c r="A1287" s="42"/>
      <c r="B1287" s="42"/>
      <c r="C1287" s="42"/>
      <c r="D1287" s="43"/>
      <c r="E1287" s="42"/>
      <c r="F1287" s="42"/>
      <c r="G1287" s="43"/>
      <c r="H1287" s="43"/>
      <c r="I1287" s="42"/>
      <c r="J1287" s="42"/>
      <c r="K1287" s="42"/>
      <c r="L1287" s="42" t="str">
        <f>IF(G1287="","",IF(D1287-G1287&gt;=System_Config!$B$9,"✅ COMPLIANT","⚠️ BREACH"))</f>
        <v/>
      </c>
      <c r="M1287" s="42">
        <f t="shared" si="20"/>
        <v>1900</v>
      </c>
    </row>
    <row r="1288" spans="1:13" ht="18" customHeight="1" x14ac:dyDescent="0.25">
      <c r="A1288" s="44"/>
      <c r="B1288" s="44"/>
      <c r="C1288" s="44"/>
      <c r="D1288" s="45"/>
      <c r="E1288" s="44"/>
      <c r="F1288" s="44"/>
      <c r="G1288" s="45"/>
      <c r="H1288" s="45"/>
      <c r="I1288" s="44"/>
      <c r="J1288" s="44"/>
      <c r="K1288" s="44"/>
      <c r="L1288" s="44" t="str">
        <f>IF(G1288="","",IF(D1288-G1288&gt;=System_Config!$B$9,"✅ COMPLIANT","⚠️ BREACH"))</f>
        <v/>
      </c>
      <c r="M1288" s="44">
        <f t="shared" si="20"/>
        <v>1900</v>
      </c>
    </row>
    <row r="1289" spans="1:13" ht="18" customHeight="1" x14ac:dyDescent="0.25">
      <c r="A1289" s="42"/>
      <c r="B1289" s="42"/>
      <c r="C1289" s="42"/>
      <c r="D1289" s="43"/>
      <c r="E1289" s="42"/>
      <c r="F1289" s="42"/>
      <c r="G1289" s="43"/>
      <c r="H1289" s="43"/>
      <c r="I1289" s="42"/>
      <c r="J1289" s="42"/>
      <c r="K1289" s="42"/>
      <c r="L1289" s="42" t="str">
        <f>IF(G1289="","",IF(D1289-G1289&gt;=System_Config!$B$9,"✅ COMPLIANT","⚠️ BREACH"))</f>
        <v/>
      </c>
      <c r="M1289" s="42">
        <f t="shared" si="20"/>
        <v>1900</v>
      </c>
    </row>
    <row r="1290" spans="1:13" ht="18" customHeight="1" x14ac:dyDescent="0.25">
      <c r="A1290" s="44"/>
      <c r="B1290" s="44"/>
      <c r="C1290" s="44"/>
      <c r="D1290" s="45"/>
      <c r="E1290" s="44"/>
      <c r="F1290" s="44"/>
      <c r="G1290" s="45"/>
      <c r="H1290" s="45"/>
      <c r="I1290" s="44"/>
      <c r="J1290" s="44"/>
      <c r="K1290" s="44"/>
      <c r="L1290" s="44" t="str">
        <f>IF(G1290="","",IF(D1290-G1290&gt;=System_Config!$B$9,"✅ COMPLIANT","⚠️ BREACH"))</f>
        <v/>
      </c>
      <c r="M1290" s="44">
        <f t="shared" si="20"/>
        <v>1900</v>
      </c>
    </row>
    <row r="1291" spans="1:13" ht="18" customHeight="1" x14ac:dyDescent="0.25">
      <c r="A1291" s="42"/>
      <c r="B1291" s="42"/>
      <c r="C1291" s="42"/>
      <c r="D1291" s="43"/>
      <c r="E1291" s="42"/>
      <c r="F1291" s="42"/>
      <c r="G1291" s="43"/>
      <c r="H1291" s="43"/>
      <c r="I1291" s="42"/>
      <c r="J1291" s="42"/>
      <c r="K1291" s="42"/>
      <c r="L1291" s="42" t="str">
        <f>IF(G1291="","",IF(D1291-G1291&gt;=System_Config!$B$9,"✅ COMPLIANT","⚠️ BREACH"))</f>
        <v/>
      </c>
      <c r="M1291" s="42">
        <f t="shared" si="20"/>
        <v>1900</v>
      </c>
    </row>
    <row r="1292" spans="1:13" ht="18" customHeight="1" x14ac:dyDescent="0.25">
      <c r="A1292" s="44"/>
      <c r="B1292" s="44"/>
      <c r="C1292" s="44"/>
      <c r="D1292" s="45"/>
      <c r="E1292" s="44"/>
      <c r="F1292" s="44"/>
      <c r="G1292" s="45"/>
      <c r="H1292" s="45"/>
      <c r="I1292" s="44"/>
      <c r="J1292" s="44"/>
      <c r="K1292" s="44"/>
      <c r="L1292" s="44" t="str">
        <f>IF(G1292="","",IF(D1292-G1292&gt;=System_Config!$B$9,"✅ COMPLIANT","⚠️ BREACH"))</f>
        <v/>
      </c>
      <c r="M1292" s="44">
        <f t="shared" si="20"/>
        <v>1900</v>
      </c>
    </row>
    <row r="1293" spans="1:13" ht="18" customHeight="1" x14ac:dyDescent="0.25">
      <c r="A1293" s="42"/>
      <c r="B1293" s="42"/>
      <c r="C1293" s="42"/>
      <c r="D1293" s="43"/>
      <c r="E1293" s="42"/>
      <c r="F1293" s="42"/>
      <c r="G1293" s="43"/>
      <c r="H1293" s="43"/>
      <c r="I1293" s="42"/>
      <c r="J1293" s="42"/>
      <c r="K1293" s="42"/>
      <c r="L1293" s="42" t="str">
        <f>IF(G1293="","",IF(D1293-G1293&gt;=System_Config!$B$9,"✅ COMPLIANT","⚠️ BREACH"))</f>
        <v/>
      </c>
      <c r="M1293" s="42">
        <f t="shared" si="20"/>
        <v>1900</v>
      </c>
    </row>
    <row r="1294" spans="1:13" ht="18" customHeight="1" x14ac:dyDescent="0.25">
      <c r="A1294" s="44"/>
      <c r="B1294" s="44"/>
      <c r="C1294" s="44"/>
      <c r="D1294" s="45"/>
      <c r="E1294" s="44"/>
      <c r="F1294" s="44"/>
      <c r="G1294" s="45"/>
      <c r="H1294" s="45"/>
      <c r="I1294" s="44"/>
      <c r="J1294" s="44"/>
      <c r="K1294" s="44"/>
      <c r="L1294" s="44" t="str">
        <f>IF(G1294="","",IF(D1294-G1294&gt;=System_Config!$B$9,"✅ COMPLIANT","⚠️ BREACH"))</f>
        <v/>
      </c>
      <c r="M1294" s="44">
        <f t="shared" si="20"/>
        <v>1900</v>
      </c>
    </row>
    <row r="1295" spans="1:13" ht="18" customHeight="1" x14ac:dyDescent="0.25">
      <c r="A1295" s="42"/>
      <c r="B1295" s="42"/>
      <c r="C1295" s="42"/>
      <c r="D1295" s="43"/>
      <c r="E1295" s="42"/>
      <c r="F1295" s="42"/>
      <c r="G1295" s="43"/>
      <c r="H1295" s="43"/>
      <c r="I1295" s="42"/>
      <c r="J1295" s="42"/>
      <c r="K1295" s="42"/>
      <c r="L1295" s="42" t="str">
        <f>IF(G1295="","",IF(D1295-G1295&gt;=System_Config!$B$9,"✅ COMPLIANT","⚠️ BREACH"))</f>
        <v/>
      </c>
      <c r="M1295" s="42">
        <f t="shared" si="20"/>
        <v>1900</v>
      </c>
    </row>
    <row r="1296" spans="1:13" ht="18" customHeight="1" x14ac:dyDescent="0.25">
      <c r="A1296" s="44"/>
      <c r="B1296" s="44"/>
      <c r="C1296" s="44"/>
      <c r="D1296" s="45"/>
      <c r="E1296" s="44"/>
      <c r="F1296" s="44"/>
      <c r="G1296" s="45"/>
      <c r="H1296" s="45"/>
      <c r="I1296" s="44"/>
      <c r="J1296" s="44"/>
      <c r="K1296" s="44"/>
      <c r="L1296" s="44" t="str">
        <f>IF(G1296="","",IF(D1296-G1296&gt;=System_Config!$B$9,"✅ COMPLIANT","⚠️ BREACH"))</f>
        <v/>
      </c>
      <c r="M1296" s="44">
        <f t="shared" si="20"/>
        <v>1900</v>
      </c>
    </row>
    <row r="1297" spans="1:13" ht="18" customHeight="1" x14ac:dyDescent="0.25">
      <c r="A1297" s="42"/>
      <c r="B1297" s="42"/>
      <c r="C1297" s="42"/>
      <c r="D1297" s="43"/>
      <c r="E1297" s="42"/>
      <c r="F1297" s="42"/>
      <c r="G1297" s="43"/>
      <c r="H1297" s="43"/>
      <c r="I1297" s="42"/>
      <c r="J1297" s="42"/>
      <c r="K1297" s="42"/>
      <c r="L1297" s="42" t="str">
        <f>IF(G1297="","",IF(D1297-G1297&gt;=System_Config!$B$9,"✅ COMPLIANT","⚠️ BREACH"))</f>
        <v/>
      </c>
      <c r="M1297" s="42">
        <f t="shared" si="20"/>
        <v>1900</v>
      </c>
    </row>
    <row r="1298" spans="1:13" ht="18" customHeight="1" x14ac:dyDescent="0.25">
      <c r="A1298" s="44"/>
      <c r="B1298" s="44"/>
      <c r="C1298" s="44"/>
      <c r="D1298" s="45"/>
      <c r="E1298" s="44"/>
      <c r="F1298" s="44"/>
      <c r="G1298" s="45"/>
      <c r="H1298" s="45"/>
      <c r="I1298" s="44"/>
      <c r="J1298" s="44"/>
      <c r="K1298" s="44"/>
      <c r="L1298" s="44" t="str">
        <f>IF(G1298="","",IF(D1298-G1298&gt;=System_Config!$B$9,"✅ COMPLIANT","⚠️ BREACH"))</f>
        <v/>
      </c>
      <c r="M1298" s="44">
        <f t="shared" si="20"/>
        <v>1900</v>
      </c>
    </row>
    <row r="1299" spans="1:13" ht="18" customHeight="1" x14ac:dyDescent="0.25">
      <c r="A1299" s="42"/>
      <c r="B1299" s="42"/>
      <c r="C1299" s="42"/>
      <c r="D1299" s="43"/>
      <c r="E1299" s="42"/>
      <c r="F1299" s="42"/>
      <c r="G1299" s="43"/>
      <c r="H1299" s="43"/>
      <c r="I1299" s="42"/>
      <c r="J1299" s="42"/>
      <c r="K1299" s="42"/>
      <c r="L1299" s="42" t="str">
        <f>IF(G1299="","",IF(D1299-G1299&gt;=System_Config!$B$9,"✅ COMPLIANT","⚠️ BREACH"))</f>
        <v/>
      </c>
      <c r="M1299" s="42">
        <f t="shared" si="20"/>
        <v>1900</v>
      </c>
    </row>
    <row r="1300" spans="1:13" ht="18" customHeight="1" x14ac:dyDescent="0.25">
      <c r="A1300" s="44"/>
      <c r="B1300" s="44"/>
      <c r="C1300" s="44"/>
      <c r="D1300" s="45"/>
      <c r="E1300" s="44"/>
      <c r="F1300" s="44"/>
      <c r="G1300" s="45"/>
      <c r="H1300" s="45"/>
      <c r="I1300" s="44"/>
      <c r="J1300" s="44"/>
      <c r="K1300" s="44"/>
      <c r="L1300" s="44" t="str">
        <f>IF(G1300="","",IF(D1300-G1300&gt;=System_Config!$B$9,"✅ COMPLIANT","⚠️ BREACH"))</f>
        <v/>
      </c>
      <c r="M1300" s="44">
        <f t="shared" si="20"/>
        <v>1900</v>
      </c>
    </row>
    <row r="1301" spans="1:13" ht="18" customHeight="1" x14ac:dyDescent="0.25">
      <c r="A1301" s="42"/>
      <c r="B1301" s="42"/>
      <c r="C1301" s="42"/>
      <c r="D1301" s="43"/>
      <c r="E1301" s="42"/>
      <c r="F1301" s="42"/>
      <c r="G1301" s="43"/>
      <c r="H1301" s="43"/>
      <c r="I1301" s="42"/>
      <c r="J1301" s="42"/>
      <c r="K1301" s="42"/>
      <c r="L1301" s="42" t="str">
        <f>IF(G1301="","",IF(D1301-G1301&gt;=System_Config!$B$9,"✅ COMPLIANT","⚠️ BREACH"))</f>
        <v/>
      </c>
      <c r="M1301" s="42">
        <f t="shared" si="20"/>
        <v>1900</v>
      </c>
    </row>
    <row r="1302" spans="1:13" ht="18" customHeight="1" x14ac:dyDescent="0.25">
      <c r="A1302" s="44"/>
      <c r="B1302" s="44"/>
      <c r="C1302" s="44"/>
      <c r="D1302" s="45"/>
      <c r="E1302" s="44"/>
      <c r="F1302" s="44"/>
      <c r="G1302" s="45"/>
      <c r="H1302" s="45"/>
      <c r="I1302" s="44"/>
      <c r="J1302" s="44"/>
      <c r="K1302" s="44"/>
      <c r="L1302" s="44" t="str">
        <f>IF(G1302="","",IF(D1302-G1302&gt;=System_Config!$B$9,"✅ COMPLIANT","⚠️ BREACH"))</f>
        <v/>
      </c>
      <c r="M1302" s="44">
        <f t="shared" si="20"/>
        <v>1900</v>
      </c>
    </row>
    <row r="1303" spans="1:13" ht="18" customHeight="1" x14ac:dyDescent="0.25">
      <c r="A1303" s="42"/>
      <c r="B1303" s="42"/>
      <c r="C1303" s="42"/>
      <c r="D1303" s="43"/>
      <c r="E1303" s="42"/>
      <c r="F1303" s="42"/>
      <c r="G1303" s="43"/>
      <c r="H1303" s="43"/>
      <c r="I1303" s="42"/>
      <c r="J1303" s="42"/>
      <c r="K1303" s="42"/>
      <c r="L1303" s="42" t="str">
        <f>IF(G1303="","",IF(D1303-G1303&gt;=System_Config!$B$9,"✅ COMPLIANT","⚠️ BREACH"))</f>
        <v/>
      </c>
      <c r="M1303" s="42">
        <f t="shared" si="20"/>
        <v>1900</v>
      </c>
    </row>
    <row r="1304" spans="1:13" ht="18" customHeight="1" x14ac:dyDescent="0.25">
      <c r="A1304" s="44"/>
      <c r="B1304" s="44"/>
      <c r="C1304" s="44"/>
      <c r="D1304" s="45"/>
      <c r="E1304" s="44"/>
      <c r="F1304" s="44"/>
      <c r="G1304" s="45"/>
      <c r="H1304" s="45"/>
      <c r="I1304" s="44"/>
      <c r="J1304" s="44"/>
      <c r="K1304" s="44"/>
      <c r="L1304" s="44" t="str">
        <f>IF(G1304="","",IF(D1304-G1304&gt;=System_Config!$B$9,"✅ COMPLIANT","⚠️ BREACH"))</f>
        <v/>
      </c>
      <c r="M1304" s="44">
        <f t="shared" si="20"/>
        <v>1900</v>
      </c>
    </row>
    <row r="1305" spans="1:13" ht="18" customHeight="1" x14ac:dyDescent="0.25">
      <c r="A1305" s="42"/>
      <c r="B1305" s="42"/>
      <c r="C1305" s="42"/>
      <c r="D1305" s="43"/>
      <c r="E1305" s="42"/>
      <c r="F1305" s="42"/>
      <c r="G1305" s="43"/>
      <c r="H1305" s="43"/>
      <c r="I1305" s="42"/>
      <c r="J1305" s="42"/>
      <c r="K1305" s="42"/>
      <c r="L1305" s="42" t="str">
        <f>IF(G1305="","",IF(D1305-G1305&gt;=System_Config!$B$9,"✅ COMPLIANT","⚠️ BREACH"))</f>
        <v/>
      </c>
      <c r="M1305" s="42">
        <f t="shared" si="20"/>
        <v>1900</v>
      </c>
    </row>
    <row r="1306" spans="1:13" ht="18" customHeight="1" x14ac:dyDescent="0.25">
      <c r="A1306" s="44"/>
      <c r="B1306" s="44"/>
      <c r="C1306" s="44"/>
      <c r="D1306" s="45"/>
      <c r="E1306" s="44"/>
      <c r="F1306" s="44"/>
      <c r="G1306" s="45"/>
      <c r="H1306" s="45"/>
      <c r="I1306" s="44"/>
      <c r="J1306" s="44"/>
      <c r="K1306" s="44"/>
      <c r="L1306" s="44" t="str">
        <f>IF(G1306="","",IF(D1306-G1306&gt;=System_Config!$B$9,"✅ COMPLIANT","⚠️ BREACH"))</f>
        <v/>
      </c>
      <c r="M1306" s="44">
        <f t="shared" si="20"/>
        <v>1900</v>
      </c>
    </row>
    <row r="1307" spans="1:13" ht="18" customHeight="1" x14ac:dyDescent="0.25">
      <c r="A1307" s="42"/>
      <c r="B1307" s="42"/>
      <c r="C1307" s="42"/>
      <c r="D1307" s="43"/>
      <c r="E1307" s="42"/>
      <c r="F1307" s="42"/>
      <c r="G1307" s="43"/>
      <c r="H1307" s="43"/>
      <c r="I1307" s="42"/>
      <c r="J1307" s="42"/>
      <c r="K1307" s="42"/>
      <c r="L1307" s="42" t="str">
        <f>IF(G1307="","",IF(D1307-G1307&gt;=System_Config!$B$9,"✅ COMPLIANT","⚠️ BREACH"))</f>
        <v/>
      </c>
      <c r="M1307" s="42">
        <f t="shared" si="20"/>
        <v>1900</v>
      </c>
    </row>
    <row r="1308" spans="1:13" ht="18" customHeight="1" x14ac:dyDescent="0.25">
      <c r="A1308" s="44"/>
      <c r="B1308" s="44"/>
      <c r="C1308" s="44"/>
      <c r="D1308" s="45"/>
      <c r="E1308" s="44"/>
      <c r="F1308" s="44"/>
      <c r="G1308" s="45"/>
      <c r="H1308" s="45"/>
      <c r="I1308" s="44"/>
      <c r="J1308" s="44"/>
      <c r="K1308" s="44"/>
      <c r="L1308" s="44" t="str">
        <f>IF(G1308="","",IF(D1308-G1308&gt;=System_Config!$B$9,"✅ COMPLIANT","⚠️ BREACH"))</f>
        <v/>
      </c>
      <c r="M1308" s="44">
        <f t="shared" si="20"/>
        <v>1900</v>
      </c>
    </row>
    <row r="1309" spans="1:13" ht="18" customHeight="1" x14ac:dyDescent="0.25">
      <c r="A1309" s="42"/>
      <c r="B1309" s="42"/>
      <c r="C1309" s="42"/>
      <c r="D1309" s="43"/>
      <c r="E1309" s="42"/>
      <c r="F1309" s="42"/>
      <c r="G1309" s="43"/>
      <c r="H1309" s="43"/>
      <c r="I1309" s="42"/>
      <c r="J1309" s="42"/>
      <c r="K1309" s="42"/>
      <c r="L1309" s="42" t="str">
        <f>IF(G1309="","",IF(D1309-G1309&gt;=System_Config!$B$9,"✅ COMPLIANT","⚠️ BREACH"))</f>
        <v/>
      </c>
      <c r="M1309" s="42">
        <f t="shared" si="20"/>
        <v>1900</v>
      </c>
    </row>
    <row r="1310" spans="1:13" ht="18" customHeight="1" x14ac:dyDescent="0.25">
      <c r="A1310" s="44"/>
      <c r="B1310" s="44"/>
      <c r="C1310" s="44"/>
      <c r="D1310" s="45"/>
      <c r="E1310" s="44"/>
      <c r="F1310" s="44"/>
      <c r="G1310" s="45"/>
      <c r="H1310" s="45"/>
      <c r="I1310" s="44"/>
      <c r="J1310" s="44"/>
      <c r="K1310" s="44"/>
      <c r="L1310" s="44" t="str">
        <f>IF(G1310="","",IF(D1310-G1310&gt;=System_Config!$B$9,"✅ COMPLIANT","⚠️ BREACH"))</f>
        <v/>
      </c>
      <c r="M1310" s="44">
        <f t="shared" si="20"/>
        <v>1900</v>
      </c>
    </row>
    <row r="1311" spans="1:13" ht="18" customHeight="1" x14ac:dyDescent="0.25">
      <c r="A1311" s="42"/>
      <c r="B1311" s="42"/>
      <c r="C1311" s="42"/>
      <c r="D1311" s="43"/>
      <c r="E1311" s="42"/>
      <c r="F1311" s="42"/>
      <c r="G1311" s="43"/>
      <c r="H1311" s="43"/>
      <c r="I1311" s="42"/>
      <c r="J1311" s="42"/>
      <c r="K1311" s="42"/>
      <c r="L1311" s="42" t="str">
        <f>IF(G1311="","",IF(D1311-G1311&gt;=System_Config!$B$9,"✅ COMPLIANT","⚠️ BREACH"))</f>
        <v/>
      </c>
      <c r="M1311" s="42">
        <f t="shared" si="20"/>
        <v>1900</v>
      </c>
    </row>
    <row r="1312" spans="1:13" ht="18" customHeight="1" x14ac:dyDescent="0.25">
      <c r="A1312" s="44"/>
      <c r="B1312" s="44"/>
      <c r="C1312" s="44"/>
      <c r="D1312" s="45"/>
      <c r="E1312" s="44"/>
      <c r="F1312" s="44"/>
      <c r="G1312" s="45"/>
      <c r="H1312" s="45"/>
      <c r="I1312" s="44"/>
      <c r="J1312" s="44"/>
      <c r="K1312" s="44"/>
      <c r="L1312" s="44" t="str">
        <f>IF(G1312="","",IF(D1312-G1312&gt;=System_Config!$B$9,"✅ COMPLIANT","⚠️ BREACH"))</f>
        <v/>
      </c>
      <c r="M1312" s="44">
        <f t="shared" si="20"/>
        <v>1900</v>
      </c>
    </row>
    <row r="1313" spans="1:13" ht="18" customHeight="1" x14ac:dyDescent="0.25">
      <c r="A1313" s="42"/>
      <c r="B1313" s="42"/>
      <c r="C1313" s="42"/>
      <c r="D1313" s="43"/>
      <c r="E1313" s="42"/>
      <c r="F1313" s="42"/>
      <c r="G1313" s="43"/>
      <c r="H1313" s="43"/>
      <c r="I1313" s="42"/>
      <c r="J1313" s="42"/>
      <c r="K1313" s="42"/>
      <c r="L1313" s="42" t="str">
        <f>IF(G1313="","",IF(D1313-G1313&gt;=System_Config!$B$9,"✅ COMPLIANT","⚠️ BREACH"))</f>
        <v/>
      </c>
      <c r="M1313" s="42">
        <f t="shared" si="20"/>
        <v>1900</v>
      </c>
    </row>
    <row r="1314" spans="1:13" ht="18" customHeight="1" x14ac:dyDescent="0.25">
      <c r="A1314" s="44"/>
      <c r="B1314" s="44"/>
      <c r="C1314" s="44"/>
      <c r="D1314" s="45"/>
      <c r="E1314" s="44"/>
      <c r="F1314" s="44"/>
      <c r="G1314" s="45"/>
      <c r="H1314" s="45"/>
      <c r="I1314" s="44"/>
      <c r="J1314" s="44"/>
      <c r="K1314" s="44"/>
      <c r="L1314" s="44" t="str">
        <f>IF(G1314="","",IF(D1314-G1314&gt;=System_Config!$B$9,"✅ COMPLIANT","⚠️ BREACH"))</f>
        <v/>
      </c>
      <c r="M1314" s="44">
        <f t="shared" si="20"/>
        <v>1900</v>
      </c>
    </row>
    <row r="1315" spans="1:13" ht="18" customHeight="1" x14ac:dyDescent="0.25">
      <c r="A1315" s="42"/>
      <c r="B1315" s="42"/>
      <c r="C1315" s="42"/>
      <c r="D1315" s="43"/>
      <c r="E1315" s="42"/>
      <c r="F1315" s="42"/>
      <c r="G1315" s="43"/>
      <c r="H1315" s="43"/>
      <c r="I1315" s="42"/>
      <c r="J1315" s="42"/>
      <c r="K1315" s="42"/>
      <c r="L1315" s="42" t="str">
        <f>IF(G1315="","",IF(D1315-G1315&gt;=System_Config!$B$9,"✅ COMPLIANT","⚠️ BREACH"))</f>
        <v/>
      </c>
      <c r="M1315" s="42">
        <f t="shared" si="20"/>
        <v>1900</v>
      </c>
    </row>
    <row r="1316" spans="1:13" ht="18" customHeight="1" x14ac:dyDescent="0.25">
      <c r="A1316" s="44"/>
      <c r="B1316" s="44"/>
      <c r="C1316" s="44"/>
      <c r="D1316" s="45"/>
      <c r="E1316" s="44"/>
      <c r="F1316" s="44"/>
      <c r="G1316" s="45"/>
      <c r="H1316" s="45"/>
      <c r="I1316" s="44"/>
      <c r="J1316" s="44"/>
      <c r="K1316" s="44"/>
      <c r="L1316" s="44" t="str">
        <f>IF(G1316="","",IF(D1316-G1316&gt;=System_Config!$B$9,"✅ COMPLIANT","⚠️ BREACH"))</f>
        <v/>
      </c>
      <c r="M1316" s="44">
        <f t="shared" si="20"/>
        <v>1900</v>
      </c>
    </row>
    <row r="1317" spans="1:13" ht="18" customHeight="1" x14ac:dyDescent="0.25">
      <c r="A1317" s="42"/>
      <c r="B1317" s="42"/>
      <c r="C1317" s="42"/>
      <c r="D1317" s="43"/>
      <c r="E1317" s="42"/>
      <c r="F1317" s="42"/>
      <c r="G1317" s="43"/>
      <c r="H1317" s="43"/>
      <c r="I1317" s="42"/>
      <c r="J1317" s="42"/>
      <c r="K1317" s="42"/>
      <c r="L1317" s="42" t="str">
        <f>IF(G1317="","",IF(D1317-G1317&gt;=System_Config!$B$9,"✅ COMPLIANT","⚠️ BREACH"))</f>
        <v/>
      </c>
      <c r="M1317" s="42">
        <f t="shared" si="20"/>
        <v>1900</v>
      </c>
    </row>
    <row r="1318" spans="1:13" ht="18" customHeight="1" x14ac:dyDescent="0.25">
      <c r="A1318" s="44"/>
      <c r="B1318" s="44"/>
      <c r="C1318" s="44"/>
      <c r="D1318" s="45"/>
      <c r="E1318" s="44"/>
      <c r="F1318" s="44"/>
      <c r="G1318" s="45"/>
      <c r="H1318" s="45"/>
      <c r="I1318" s="44"/>
      <c r="J1318" s="44"/>
      <c r="K1318" s="44"/>
      <c r="L1318" s="44" t="str">
        <f>IF(G1318="","",IF(D1318-G1318&gt;=System_Config!$B$9,"✅ COMPLIANT","⚠️ BREACH"))</f>
        <v/>
      </c>
      <c r="M1318" s="44">
        <f t="shared" si="20"/>
        <v>1900</v>
      </c>
    </row>
    <row r="1319" spans="1:13" ht="18" customHeight="1" x14ac:dyDescent="0.25">
      <c r="A1319" s="42"/>
      <c r="B1319" s="42"/>
      <c r="C1319" s="42"/>
      <c r="D1319" s="43"/>
      <c r="E1319" s="42"/>
      <c r="F1319" s="42"/>
      <c r="G1319" s="43"/>
      <c r="H1319" s="43"/>
      <c r="I1319" s="42"/>
      <c r="J1319" s="42"/>
      <c r="K1319" s="42"/>
      <c r="L1319" s="42" t="str">
        <f>IF(G1319="","",IF(D1319-G1319&gt;=System_Config!$B$9,"✅ COMPLIANT","⚠️ BREACH"))</f>
        <v/>
      </c>
      <c r="M1319" s="42">
        <f t="shared" si="20"/>
        <v>1900</v>
      </c>
    </row>
    <row r="1320" spans="1:13" ht="18" customHeight="1" x14ac:dyDescent="0.25">
      <c r="A1320" s="44"/>
      <c r="B1320" s="44"/>
      <c r="C1320" s="44"/>
      <c r="D1320" s="45"/>
      <c r="E1320" s="44"/>
      <c r="F1320" s="44"/>
      <c r="G1320" s="45"/>
      <c r="H1320" s="45"/>
      <c r="I1320" s="44"/>
      <c r="J1320" s="44"/>
      <c r="K1320" s="44"/>
      <c r="L1320" s="44" t="str">
        <f>IF(G1320="","",IF(D1320-G1320&gt;=System_Config!$B$9,"✅ COMPLIANT","⚠️ BREACH"))</f>
        <v/>
      </c>
      <c r="M1320" s="44">
        <f t="shared" si="20"/>
        <v>1900</v>
      </c>
    </row>
    <row r="1321" spans="1:13" ht="18" customHeight="1" x14ac:dyDescent="0.25">
      <c r="A1321" s="42"/>
      <c r="B1321" s="42"/>
      <c r="C1321" s="42"/>
      <c r="D1321" s="43"/>
      <c r="E1321" s="42"/>
      <c r="F1321" s="42"/>
      <c r="G1321" s="43"/>
      <c r="H1321" s="43"/>
      <c r="I1321" s="42"/>
      <c r="J1321" s="42"/>
      <c r="K1321" s="42"/>
      <c r="L1321" s="42" t="str">
        <f>IF(G1321="","",IF(D1321-G1321&gt;=System_Config!$B$9,"✅ COMPLIANT","⚠️ BREACH"))</f>
        <v/>
      </c>
      <c r="M1321" s="42">
        <f t="shared" si="20"/>
        <v>1900</v>
      </c>
    </row>
    <row r="1322" spans="1:13" ht="18" customHeight="1" x14ac:dyDescent="0.25">
      <c r="A1322" s="44"/>
      <c r="B1322" s="44"/>
      <c r="C1322" s="44"/>
      <c r="D1322" s="45"/>
      <c r="E1322" s="44"/>
      <c r="F1322" s="44"/>
      <c r="G1322" s="45"/>
      <c r="H1322" s="45"/>
      <c r="I1322" s="44"/>
      <c r="J1322" s="44"/>
      <c r="K1322" s="44"/>
      <c r="L1322" s="44" t="str">
        <f>IF(G1322="","",IF(D1322-G1322&gt;=System_Config!$B$9,"✅ COMPLIANT","⚠️ BREACH"))</f>
        <v/>
      </c>
      <c r="M1322" s="44">
        <f t="shared" si="20"/>
        <v>1900</v>
      </c>
    </row>
    <row r="1323" spans="1:13" ht="18" customHeight="1" x14ac:dyDescent="0.25">
      <c r="A1323" s="42"/>
      <c r="B1323" s="42"/>
      <c r="C1323" s="42"/>
      <c r="D1323" s="43"/>
      <c r="E1323" s="42"/>
      <c r="F1323" s="42"/>
      <c r="G1323" s="43"/>
      <c r="H1323" s="43"/>
      <c r="I1323" s="42"/>
      <c r="J1323" s="42"/>
      <c r="K1323" s="42"/>
      <c r="L1323" s="42" t="str">
        <f>IF(G1323="","",IF(D1323-G1323&gt;=System_Config!$B$9,"✅ COMPLIANT","⚠️ BREACH"))</f>
        <v/>
      </c>
      <c r="M1323" s="42">
        <f t="shared" si="20"/>
        <v>1900</v>
      </c>
    </row>
    <row r="1324" spans="1:13" ht="18" customHeight="1" x14ac:dyDescent="0.25">
      <c r="A1324" s="44"/>
      <c r="B1324" s="44"/>
      <c r="C1324" s="44"/>
      <c r="D1324" s="45"/>
      <c r="E1324" s="44"/>
      <c r="F1324" s="44"/>
      <c r="G1324" s="45"/>
      <c r="H1324" s="45"/>
      <c r="I1324" s="44"/>
      <c r="J1324" s="44"/>
      <c r="K1324" s="44"/>
      <c r="L1324" s="44" t="str">
        <f>IF(G1324="","",IF(D1324-G1324&gt;=System_Config!$B$9,"✅ COMPLIANT","⚠️ BREACH"))</f>
        <v/>
      </c>
      <c r="M1324" s="44">
        <f t="shared" si="20"/>
        <v>1900</v>
      </c>
    </row>
    <row r="1325" spans="1:13" ht="18" customHeight="1" x14ac:dyDescent="0.25">
      <c r="A1325" s="42"/>
      <c r="B1325" s="42"/>
      <c r="C1325" s="42"/>
      <c r="D1325" s="43"/>
      <c r="E1325" s="42"/>
      <c r="F1325" s="42"/>
      <c r="G1325" s="43"/>
      <c r="H1325" s="43"/>
      <c r="I1325" s="42"/>
      <c r="J1325" s="42"/>
      <c r="K1325" s="42"/>
      <c r="L1325" s="42" t="str">
        <f>IF(G1325="","",IF(D1325-G1325&gt;=System_Config!$B$9,"✅ COMPLIANT","⚠️ BREACH"))</f>
        <v/>
      </c>
      <c r="M1325" s="42">
        <f t="shared" si="20"/>
        <v>1900</v>
      </c>
    </row>
    <row r="1326" spans="1:13" ht="18" customHeight="1" x14ac:dyDescent="0.25">
      <c r="A1326" s="44"/>
      <c r="B1326" s="44"/>
      <c r="C1326" s="44"/>
      <c r="D1326" s="45"/>
      <c r="E1326" s="44"/>
      <c r="F1326" s="44"/>
      <c r="G1326" s="45"/>
      <c r="H1326" s="45"/>
      <c r="I1326" s="44"/>
      <c r="J1326" s="44"/>
      <c r="K1326" s="44"/>
      <c r="L1326" s="44" t="str">
        <f>IF(G1326="","",IF(D1326-G1326&gt;=System_Config!$B$9,"✅ COMPLIANT","⚠️ BREACH"))</f>
        <v/>
      </c>
      <c r="M1326" s="44">
        <f t="shared" si="20"/>
        <v>1900</v>
      </c>
    </row>
    <row r="1327" spans="1:13" ht="18" customHeight="1" x14ac:dyDescent="0.25">
      <c r="A1327" s="42"/>
      <c r="B1327" s="42"/>
      <c r="C1327" s="42"/>
      <c r="D1327" s="43"/>
      <c r="E1327" s="42"/>
      <c r="F1327" s="42"/>
      <c r="G1327" s="43"/>
      <c r="H1327" s="43"/>
      <c r="I1327" s="42"/>
      <c r="J1327" s="42"/>
      <c r="K1327" s="42"/>
      <c r="L1327" s="42" t="str">
        <f>IF(G1327="","",IF(D1327-G1327&gt;=System_Config!$B$9,"✅ COMPLIANT","⚠️ BREACH"))</f>
        <v/>
      </c>
      <c r="M1327" s="42">
        <f t="shared" si="20"/>
        <v>1900</v>
      </c>
    </row>
    <row r="1328" spans="1:13" ht="18" customHeight="1" x14ac:dyDescent="0.25">
      <c r="A1328" s="44"/>
      <c r="B1328" s="44"/>
      <c r="C1328" s="44"/>
      <c r="D1328" s="45"/>
      <c r="E1328" s="44"/>
      <c r="F1328" s="44"/>
      <c r="G1328" s="45"/>
      <c r="H1328" s="45"/>
      <c r="I1328" s="44"/>
      <c r="J1328" s="44"/>
      <c r="K1328" s="44"/>
      <c r="L1328" s="44" t="str">
        <f>IF(G1328="","",IF(D1328-G1328&gt;=System_Config!$B$9,"✅ COMPLIANT","⚠️ BREACH"))</f>
        <v/>
      </c>
      <c r="M1328" s="44">
        <f t="shared" si="20"/>
        <v>1900</v>
      </c>
    </row>
    <row r="1329" spans="1:13" ht="18" customHeight="1" x14ac:dyDescent="0.25">
      <c r="A1329" s="42"/>
      <c r="B1329" s="42"/>
      <c r="C1329" s="42"/>
      <c r="D1329" s="43"/>
      <c r="E1329" s="42"/>
      <c r="F1329" s="42"/>
      <c r="G1329" s="43"/>
      <c r="H1329" s="43"/>
      <c r="I1329" s="42"/>
      <c r="J1329" s="42"/>
      <c r="K1329" s="42"/>
      <c r="L1329" s="42" t="str">
        <f>IF(G1329="","",IF(D1329-G1329&gt;=System_Config!$B$9,"✅ COMPLIANT","⚠️ BREACH"))</f>
        <v/>
      </c>
      <c r="M1329" s="42">
        <f t="shared" si="20"/>
        <v>1900</v>
      </c>
    </row>
    <row r="1330" spans="1:13" ht="18" customHeight="1" x14ac:dyDescent="0.25">
      <c r="A1330" s="44"/>
      <c r="B1330" s="44"/>
      <c r="C1330" s="44"/>
      <c r="D1330" s="45"/>
      <c r="E1330" s="44"/>
      <c r="F1330" s="44"/>
      <c r="G1330" s="45"/>
      <c r="H1330" s="45"/>
      <c r="I1330" s="44"/>
      <c r="J1330" s="44"/>
      <c r="K1330" s="44"/>
      <c r="L1330" s="44" t="str">
        <f>IF(G1330="","",IF(D1330-G1330&gt;=System_Config!$B$9,"✅ COMPLIANT","⚠️ BREACH"))</f>
        <v/>
      </c>
      <c r="M1330" s="44">
        <f t="shared" si="20"/>
        <v>1900</v>
      </c>
    </row>
    <row r="1331" spans="1:13" ht="18" customHeight="1" x14ac:dyDescent="0.25">
      <c r="A1331" s="42"/>
      <c r="B1331" s="42"/>
      <c r="C1331" s="42"/>
      <c r="D1331" s="43"/>
      <c r="E1331" s="42"/>
      <c r="F1331" s="42"/>
      <c r="G1331" s="43"/>
      <c r="H1331" s="43"/>
      <c r="I1331" s="42"/>
      <c r="J1331" s="42"/>
      <c r="K1331" s="42"/>
      <c r="L1331" s="42" t="str">
        <f>IF(G1331="","",IF(D1331-G1331&gt;=System_Config!$B$9,"✅ COMPLIANT","⚠️ BREACH"))</f>
        <v/>
      </c>
      <c r="M1331" s="42">
        <f t="shared" si="20"/>
        <v>1900</v>
      </c>
    </row>
    <row r="1332" spans="1:13" ht="18" customHeight="1" x14ac:dyDescent="0.25">
      <c r="A1332" s="44"/>
      <c r="B1332" s="44"/>
      <c r="C1332" s="44"/>
      <c r="D1332" s="45"/>
      <c r="E1332" s="44"/>
      <c r="F1332" s="44"/>
      <c r="G1332" s="45"/>
      <c r="H1332" s="45"/>
      <c r="I1332" s="44"/>
      <c r="J1332" s="44"/>
      <c r="K1332" s="44"/>
      <c r="L1332" s="44" t="str">
        <f>IF(G1332="","",IF(D1332-G1332&gt;=System_Config!$B$9,"✅ COMPLIANT","⚠️ BREACH"))</f>
        <v/>
      </c>
      <c r="M1332" s="44">
        <f t="shared" si="20"/>
        <v>1900</v>
      </c>
    </row>
    <row r="1333" spans="1:13" ht="18" customHeight="1" x14ac:dyDescent="0.25">
      <c r="A1333" s="42"/>
      <c r="B1333" s="42"/>
      <c r="C1333" s="42"/>
      <c r="D1333" s="43"/>
      <c r="E1333" s="42"/>
      <c r="F1333" s="42"/>
      <c r="G1333" s="43"/>
      <c r="H1333" s="43"/>
      <c r="I1333" s="42"/>
      <c r="J1333" s="42"/>
      <c r="K1333" s="42"/>
      <c r="L1333" s="42" t="str">
        <f>IF(G1333="","",IF(D1333-G1333&gt;=System_Config!$B$9,"✅ COMPLIANT","⚠️ BREACH"))</f>
        <v/>
      </c>
      <c r="M1333" s="42">
        <f t="shared" si="20"/>
        <v>1900</v>
      </c>
    </row>
    <row r="1334" spans="1:13" ht="18" customHeight="1" x14ac:dyDescent="0.25">
      <c r="A1334" s="44"/>
      <c r="B1334" s="44"/>
      <c r="C1334" s="44"/>
      <c r="D1334" s="45"/>
      <c r="E1334" s="44"/>
      <c r="F1334" s="44"/>
      <c r="G1334" s="45"/>
      <c r="H1334" s="45"/>
      <c r="I1334" s="44"/>
      <c r="J1334" s="44"/>
      <c r="K1334" s="44"/>
      <c r="L1334" s="44" t="str">
        <f>IF(G1334="","",IF(D1334-G1334&gt;=System_Config!$B$9,"✅ COMPLIANT","⚠️ BREACH"))</f>
        <v/>
      </c>
      <c r="M1334" s="44">
        <f t="shared" si="20"/>
        <v>1900</v>
      </c>
    </row>
    <row r="1335" spans="1:13" ht="18" customHeight="1" x14ac:dyDescent="0.25">
      <c r="A1335" s="42"/>
      <c r="B1335" s="42"/>
      <c r="C1335" s="42"/>
      <c r="D1335" s="43"/>
      <c r="E1335" s="42"/>
      <c r="F1335" s="42"/>
      <c r="G1335" s="43"/>
      <c r="H1335" s="43"/>
      <c r="I1335" s="42"/>
      <c r="J1335" s="42"/>
      <c r="K1335" s="42"/>
      <c r="L1335" s="42" t="str">
        <f>IF(G1335="","",IF(D1335-G1335&gt;=System_Config!$B$9,"✅ COMPLIANT","⚠️ BREACH"))</f>
        <v/>
      </c>
      <c r="M1335" s="42">
        <f t="shared" si="20"/>
        <v>1900</v>
      </c>
    </row>
    <row r="1336" spans="1:13" ht="18" customHeight="1" x14ac:dyDescent="0.25">
      <c r="A1336" s="44"/>
      <c r="B1336" s="44"/>
      <c r="C1336" s="44"/>
      <c r="D1336" s="45"/>
      <c r="E1336" s="44"/>
      <c r="F1336" s="44"/>
      <c r="G1336" s="45"/>
      <c r="H1336" s="45"/>
      <c r="I1336" s="44"/>
      <c r="J1336" s="44"/>
      <c r="K1336" s="44"/>
      <c r="L1336" s="44" t="str">
        <f>IF(G1336="","",IF(D1336-G1336&gt;=System_Config!$B$9,"✅ COMPLIANT","⚠️ BREACH"))</f>
        <v/>
      </c>
      <c r="M1336" s="44">
        <f t="shared" si="20"/>
        <v>1900</v>
      </c>
    </row>
    <row r="1337" spans="1:13" ht="18" customHeight="1" x14ac:dyDescent="0.25">
      <c r="A1337" s="42"/>
      <c r="B1337" s="42"/>
      <c r="C1337" s="42"/>
      <c r="D1337" s="43"/>
      <c r="E1337" s="42"/>
      <c r="F1337" s="42"/>
      <c r="G1337" s="43"/>
      <c r="H1337" s="43"/>
      <c r="I1337" s="42"/>
      <c r="J1337" s="42"/>
      <c r="K1337" s="42"/>
      <c r="L1337" s="42" t="str">
        <f>IF(G1337="","",IF(D1337-G1337&gt;=System_Config!$B$9,"✅ COMPLIANT","⚠️ BREACH"))</f>
        <v/>
      </c>
      <c r="M1337" s="42">
        <f t="shared" si="20"/>
        <v>1900</v>
      </c>
    </row>
    <row r="1338" spans="1:13" ht="18" customHeight="1" x14ac:dyDescent="0.25">
      <c r="A1338" s="44"/>
      <c r="B1338" s="44"/>
      <c r="C1338" s="44"/>
      <c r="D1338" s="45"/>
      <c r="E1338" s="44"/>
      <c r="F1338" s="44"/>
      <c r="G1338" s="45"/>
      <c r="H1338" s="45"/>
      <c r="I1338" s="44"/>
      <c r="J1338" s="44"/>
      <c r="K1338" s="44"/>
      <c r="L1338" s="44" t="str">
        <f>IF(G1338="","",IF(D1338-G1338&gt;=System_Config!$B$9,"✅ COMPLIANT","⚠️ BREACH"))</f>
        <v/>
      </c>
      <c r="M1338" s="44">
        <f t="shared" si="20"/>
        <v>1900</v>
      </c>
    </row>
    <row r="1339" spans="1:13" ht="18" customHeight="1" x14ac:dyDescent="0.25">
      <c r="A1339" s="42"/>
      <c r="B1339" s="42"/>
      <c r="C1339" s="42"/>
      <c r="D1339" s="43"/>
      <c r="E1339" s="42"/>
      <c r="F1339" s="42"/>
      <c r="G1339" s="43"/>
      <c r="H1339" s="43"/>
      <c r="I1339" s="42"/>
      <c r="J1339" s="42"/>
      <c r="K1339" s="42"/>
      <c r="L1339" s="42" t="str">
        <f>IF(G1339="","",IF(D1339-G1339&gt;=System_Config!$B$9,"✅ COMPLIANT","⚠️ BREACH"))</f>
        <v/>
      </c>
      <c r="M1339" s="42">
        <f t="shared" si="20"/>
        <v>1900</v>
      </c>
    </row>
    <row r="1340" spans="1:13" ht="18" customHeight="1" x14ac:dyDescent="0.25">
      <c r="A1340" s="44"/>
      <c r="B1340" s="44"/>
      <c r="C1340" s="44"/>
      <c r="D1340" s="45"/>
      <c r="E1340" s="44"/>
      <c r="F1340" s="44"/>
      <c r="G1340" s="45"/>
      <c r="H1340" s="45"/>
      <c r="I1340" s="44"/>
      <c r="J1340" s="44"/>
      <c r="K1340" s="44"/>
      <c r="L1340" s="44" t="str">
        <f>IF(G1340="","",IF(D1340-G1340&gt;=System_Config!$B$9,"✅ COMPLIANT","⚠️ BREACH"))</f>
        <v/>
      </c>
      <c r="M1340" s="44">
        <f t="shared" si="20"/>
        <v>1900</v>
      </c>
    </row>
    <row r="1341" spans="1:13" ht="18" customHeight="1" x14ac:dyDescent="0.25">
      <c r="A1341" s="42"/>
      <c r="B1341" s="42"/>
      <c r="C1341" s="42"/>
      <c r="D1341" s="43"/>
      <c r="E1341" s="42"/>
      <c r="F1341" s="42"/>
      <c r="G1341" s="43"/>
      <c r="H1341" s="43"/>
      <c r="I1341" s="42"/>
      <c r="J1341" s="42"/>
      <c r="K1341" s="42"/>
      <c r="L1341" s="42" t="str">
        <f>IF(G1341="","",IF(D1341-G1341&gt;=System_Config!$B$9,"✅ COMPLIANT","⚠️ BREACH"))</f>
        <v/>
      </c>
      <c r="M1341" s="42">
        <f t="shared" si="20"/>
        <v>1900</v>
      </c>
    </row>
    <row r="1342" spans="1:13" ht="18" customHeight="1" x14ac:dyDescent="0.25">
      <c r="A1342" s="44"/>
      <c r="B1342" s="44"/>
      <c r="C1342" s="44"/>
      <c r="D1342" s="45"/>
      <c r="E1342" s="44"/>
      <c r="F1342" s="44"/>
      <c r="G1342" s="45"/>
      <c r="H1342" s="45"/>
      <c r="I1342" s="44"/>
      <c r="J1342" s="44"/>
      <c r="K1342" s="44"/>
      <c r="L1342" s="44" t="str">
        <f>IF(G1342="","",IF(D1342-G1342&gt;=System_Config!$B$9,"✅ COMPLIANT","⚠️ BREACH"))</f>
        <v/>
      </c>
      <c r="M1342" s="44">
        <f t="shared" si="20"/>
        <v>1900</v>
      </c>
    </row>
    <row r="1343" spans="1:13" ht="18" customHeight="1" x14ac:dyDescent="0.25">
      <c r="A1343" s="42"/>
      <c r="B1343" s="42"/>
      <c r="C1343" s="42"/>
      <c r="D1343" s="43"/>
      <c r="E1343" s="42"/>
      <c r="F1343" s="42"/>
      <c r="G1343" s="43"/>
      <c r="H1343" s="43"/>
      <c r="I1343" s="42"/>
      <c r="J1343" s="42"/>
      <c r="K1343" s="42"/>
      <c r="L1343" s="42" t="str">
        <f>IF(G1343="","",IF(D1343-G1343&gt;=System_Config!$B$9,"✅ COMPLIANT","⚠️ BREACH"))</f>
        <v/>
      </c>
      <c r="M1343" s="42">
        <f t="shared" si="20"/>
        <v>1900</v>
      </c>
    </row>
    <row r="1344" spans="1:13" ht="18" customHeight="1" x14ac:dyDescent="0.25">
      <c r="A1344" s="44"/>
      <c r="B1344" s="44"/>
      <c r="C1344" s="44"/>
      <c r="D1344" s="45"/>
      <c r="E1344" s="44"/>
      <c r="F1344" s="44"/>
      <c r="G1344" s="45"/>
      <c r="H1344" s="45"/>
      <c r="I1344" s="44"/>
      <c r="J1344" s="44"/>
      <c r="K1344" s="44"/>
      <c r="L1344" s="44" t="str">
        <f>IF(G1344="","",IF(D1344-G1344&gt;=System_Config!$B$9,"✅ COMPLIANT","⚠️ BREACH"))</f>
        <v/>
      </c>
      <c r="M1344" s="44">
        <f t="shared" si="20"/>
        <v>1900</v>
      </c>
    </row>
    <row r="1345" spans="1:13" ht="18" customHeight="1" x14ac:dyDescent="0.25">
      <c r="A1345" s="42"/>
      <c r="B1345" s="42"/>
      <c r="C1345" s="42"/>
      <c r="D1345" s="43"/>
      <c r="E1345" s="42"/>
      <c r="F1345" s="42"/>
      <c r="G1345" s="43"/>
      <c r="H1345" s="43"/>
      <c r="I1345" s="42"/>
      <c r="J1345" s="42"/>
      <c r="K1345" s="42"/>
      <c r="L1345" s="42" t="str">
        <f>IF(G1345="","",IF(D1345-G1345&gt;=System_Config!$B$9,"✅ COMPLIANT","⚠️ BREACH"))</f>
        <v/>
      </c>
      <c r="M1345" s="42">
        <f t="shared" si="20"/>
        <v>1900</v>
      </c>
    </row>
    <row r="1346" spans="1:13" ht="18" customHeight="1" x14ac:dyDescent="0.25">
      <c r="A1346" s="44"/>
      <c r="B1346" s="44"/>
      <c r="C1346" s="44"/>
      <c r="D1346" s="45"/>
      <c r="E1346" s="44"/>
      <c r="F1346" s="44"/>
      <c r="G1346" s="45"/>
      <c r="H1346" s="45"/>
      <c r="I1346" s="44"/>
      <c r="J1346" s="44"/>
      <c r="K1346" s="44"/>
      <c r="L1346" s="44" t="str">
        <f>IF(G1346="","",IF(D1346-G1346&gt;=System_Config!$B$9,"✅ COMPLIANT","⚠️ BREACH"))</f>
        <v/>
      </c>
      <c r="M1346" s="44">
        <f t="shared" si="20"/>
        <v>1900</v>
      </c>
    </row>
    <row r="1347" spans="1:13" ht="18" customHeight="1" x14ac:dyDescent="0.25">
      <c r="A1347" s="42"/>
      <c r="B1347" s="42"/>
      <c r="C1347" s="42"/>
      <c r="D1347" s="43"/>
      <c r="E1347" s="42"/>
      <c r="F1347" s="42"/>
      <c r="G1347" s="43"/>
      <c r="H1347" s="43"/>
      <c r="I1347" s="42"/>
      <c r="J1347" s="42"/>
      <c r="K1347" s="42"/>
      <c r="L1347" s="42" t="str">
        <f>IF(G1347="","",IF(D1347-G1347&gt;=System_Config!$B$9,"✅ COMPLIANT","⚠️ BREACH"))</f>
        <v/>
      </c>
      <c r="M1347" s="42">
        <f t="shared" si="20"/>
        <v>1900</v>
      </c>
    </row>
    <row r="1348" spans="1:13" ht="18" customHeight="1" x14ac:dyDescent="0.25">
      <c r="A1348" s="44"/>
      <c r="B1348" s="44"/>
      <c r="C1348" s="44"/>
      <c r="D1348" s="45"/>
      <c r="E1348" s="44"/>
      <c r="F1348" s="44"/>
      <c r="G1348" s="45"/>
      <c r="H1348" s="45"/>
      <c r="I1348" s="44"/>
      <c r="J1348" s="44"/>
      <c r="K1348" s="44"/>
      <c r="L1348" s="44" t="str">
        <f>IF(G1348="","",IF(D1348-G1348&gt;=System_Config!$B$9,"✅ COMPLIANT","⚠️ BREACH"))</f>
        <v/>
      </c>
      <c r="M1348" s="44">
        <f t="shared" ref="M1348:M1411" si="21">IFERROR(YEAR(E1348),"")</f>
        <v>1900</v>
      </c>
    </row>
    <row r="1349" spans="1:13" ht="18" customHeight="1" x14ac:dyDescent="0.25">
      <c r="A1349" s="42"/>
      <c r="B1349" s="42"/>
      <c r="C1349" s="42"/>
      <c r="D1349" s="43"/>
      <c r="E1349" s="42"/>
      <c r="F1349" s="42"/>
      <c r="G1349" s="43"/>
      <c r="H1349" s="43"/>
      <c r="I1349" s="42"/>
      <c r="J1349" s="42"/>
      <c r="K1349" s="42"/>
      <c r="L1349" s="42" t="str">
        <f>IF(G1349="","",IF(D1349-G1349&gt;=System_Config!$B$9,"✅ COMPLIANT","⚠️ BREACH"))</f>
        <v/>
      </c>
      <c r="M1349" s="42">
        <f t="shared" si="21"/>
        <v>1900</v>
      </c>
    </row>
    <row r="1350" spans="1:13" ht="18" customHeight="1" x14ac:dyDescent="0.25">
      <c r="A1350" s="44"/>
      <c r="B1350" s="44"/>
      <c r="C1350" s="44"/>
      <c r="D1350" s="45"/>
      <c r="E1350" s="44"/>
      <c r="F1350" s="44"/>
      <c r="G1350" s="45"/>
      <c r="H1350" s="45"/>
      <c r="I1350" s="44"/>
      <c r="J1350" s="44"/>
      <c r="K1350" s="44"/>
      <c r="L1350" s="44" t="str">
        <f>IF(G1350="","",IF(D1350-G1350&gt;=System_Config!$B$9,"✅ COMPLIANT","⚠️ BREACH"))</f>
        <v/>
      </c>
      <c r="M1350" s="44">
        <f t="shared" si="21"/>
        <v>1900</v>
      </c>
    </row>
    <row r="1351" spans="1:13" ht="18" customHeight="1" x14ac:dyDescent="0.25">
      <c r="A1351" s="42"/>
      <c r="B1351" s="42"/>
      <c r="C1351" s="42"/>
      <c r="D1351" s="43"/>
      <c r="E1351" s="42"/>
      <c r="F1351" s="42"/>
      <c r="G1351" s="43"/>
      <c r="H1351" s="43"/>
      <c r="I1351" s="42"/>
      <c r="J1351" s="42"/>
      <c r="K1351" s="42"/>
      <c r="L1351" s="42" t="str">
        <f>IF(G1351="","",IF(D1351-G1351&gt;=System_Config!$B$9,"✅ COMPLIANT","⚠️ BREACH"))</f>
        <v/>
      </c>
      <c r="M1351" s="42">
        <f t="shared" si="21"/>
        <v>1900</v>
      </c>
    </row>
    <row r="1352" spans="1:13" ht="18" customHeight="1" x14ac:dyDescent="0.25">
      <c r="A1352" s="44"/>
      <c r="B1352" s="44"/>
      <c r="C1352" s="44"/>
      <c r="D1352" s="45"/>
      <c r="E1352" s="44"/>
      <c r="F1352" s="44"/>
      <c r="G1352" s="45"/>
      <c r="H1352" s="45"/>
      <c r="I1352" s="44"/>
      <c r="J1352" s="44"/>
      <c r="K1352" s="44"/>
      <c r="L1352" s="44" t="str">
        <f>IF(G1352="","",IF(D1352-G1352&gt;=System_Config!$B$9,"✅ COMPLIANT","⚠️ BREACH"))</f>
        <v/>
      </c>
      <c r="M1352" s="44">
        <f t="shared" si="21"/>
        <v>1900</v>
      </c>
    </row>
    <row r="1353" spans="1:13" ht="18" customHeight="1" x14ac:dyDescent="0.25">
      <c r="A1353" s="42"/>
      <c r="B1353" s="42"/>
      <c r="C1353" s="42"/>
      <c r="D1353" s="43"/>
      <c r="E1353" s="42"/>
      <c r="F1353" s="42"/>
      <c r="G1353" s="43"/>
      <c r="H1353" s="43"/>
      <c r="I1353" s="42"/>
      <c r="J1353" s="42"/>
      <c r="K1353" s="42"/>
      <c r="L1353" s="42" t="str">
        <f>IF(G1353="","",IF(D1353-G1353&gt;=System_Config!$B$9,"✅ COMPLIANT","⚠️ BREACH"))</f>
        <v/>
      </c>
      <c r="M1353" s="42">
        <f t="shared" si="21"/>
        <v>1900</v>
      </c>
    </row>
    <row r="1354" spans="1:13" ht="18" customHeight="1" x14ac:dyDescent="0.25">
      <c r="A1354" s="44"/>
      <c r="B1354" s="44"/>
      <c r="C1354" s="44"/>
      <c r="D1354" s="45"/>
      <c r="E1354" s="44"/>
      <c r="F1354" s="44"/>
      <c r="G1354" s="45"/>
      <c r="H1354" s="45"/>
      <c r="I1354" s="44"/>
      <c r="J1354" s="44"/>
      <c r="K1354" s="44"/>
      <c r="L1354" s="44" t="str">
        <f>IF(G1354="","",IF(D1354-G1354&gt;=System_Config!$B$9,"✅ COMPLIANT","⚠️ BREACH"))</f>
        <v/>
      </c>
      <c r="M1354" s="44">
        <f t="shared" si="21"/>
        <v>1900</v>
      </c>
    </row>
    <row r="1355" spans="1:13" ht="18" customHeight="1" x14ac:dyDescent="0.25">
      <c r="A1355" s="42"/>
      <c r="B1355" s="42"/>
      <c r="C1355" s="42"/>
      <c r="D1355" s="43"/>
      <c r="E1355" s="42"/>
      <c r="F1355" s="42"/>
      <c r="G1355" s="43"/>
      <c r="H1355" s="43"/>
      <c r="I1355" s="42"/>
      <c r="J1355" s="42"/>
      <c r="K1355" s="42"/>
      <c r="L1355" s="42" t="str">
        <f>IF(G1355="","",IF(D1355-G1355&gt;=System_Config!$B$9,"✅ COMPLIANT","⚠️ BREACH"))</f>
        <v/>
      </c>
      <c r="M1355" s="42">
        <f t="shared" si="21"/>
        <v>1900</v>
      </c>
    </row>
    <row r="1356" spans="1:13" ht="18" customHeight="1" x14ac:dyDescent="0.25">
      <c r="A1356" s="44"/>
      <c r="B1356" s="44"/>
      <c r="C1356" s="44"/>
      <c r="D1356" s="45"/>
      <c r="E1356" s="44"/>
      <c r="F1356" s="44"/>
      <c r="G1356" s="45"/>
      <c r="H1356" s="45"/>
      <c r="I1356" s="44"/>
      <c r="J1356" s="44"/>
      <c r="K1356" s="44"/>
      <c r="L1356" s="44" t="str">
        <f>IF(G1356="","",IF(D1356-G1356&gt;=System_Config!$B$9,"✅ COMPLIANT","⚠️ BREACH"))</f>
        <v/>
      </c>
      <c r="M1356" s="44">
        <f t="shared" si="21"/>
        <v>1900</v>
      </c>
    </row>
    <row r="1357" spans="1:13" ht="18" customHeight="1" x14ac:dyDescent="0.25">
      <c r="A1357" s="42"/>
      <c r="B1357" s="42"/>
      <c r="C1357" s="42"/>
      <c r="D1357" s="43"/>
      <c r="E1357" s="42"/>
      <c r="F1357" s="42"/>
      <c r="G1357" s="43"/>
      <c r="H1357" s="43"/>
      <c r="I1357" s="42"/>
      <c r="J1357" s="42"/>
      <c r="K1357" s="42"/>
      <c r="L1357" s="42" t="str">
        <f>IF(G1357="","",IF(D1357-G1357&gt;=System_Config!$B$9,"✅ COMPLIANT","⚠️ BREACH"))</f>
        <v/>
      </c>
      <c r="M1357" s="42">
        <f t="shared" si="21"/>
        <v>1900</v>
      </c>
    </row>
    <row r="1358" spans="1:13" ht="18" customHeight="1" x14ac:dyDescent="0.25">
      <c r="A1358" s="44"/>
      <c r="B1358" s="44"/>
      <c r="C1358" s="44"/>
      <c r="D1358" s="45"/>
      <c r="E1358" s="44"/>
      <c r="F1358" s="44"/>
      <c r="G1358" s="45"/>
      <c r="H1358" s="45"/>
      <c r="I1358" s="44"/>
      <c r="J1358" s="44"/>
      <c r="K1358" s="44"/>
      <c r="L1358" s="44" t="str">
        <f>IF(G1358="","",IF(D1358-G1358&gt;=System_Config!$B$9,"✅ COMPLIANT","⚠️ BREACH"))</f>
        <v/>
      </c>
      <c r="M1358" s="44">
        <f t="shared" si="21"/>
        <v>1900</v>
      </c>
    </row>
    <row r="1359" spans="1:13" ht="18" customHeight="1" x14ac:dyDescent="0.25">
      <c r="A1359" s="42"/>
      <c r="B1359" s="42"/>
      <c r="C1359" s="42"/>
      <c r="D1359" s="43"/>
      <c r="E1359" s="42"/>
      <c r="F1359" s="42"/>
      <c r="G1359" s="43"/>
      <c r="H1359" s="43"/>
      <c r="I1359" s="42"/>
      <c r="J1359" s="42"/>
      <c r="K1359" s="42"/>
      <c r="L1359" s="42" t="str">
        <f>IF(G1359="","",IF(D1359-G1359&gt;=System_Config!$B$9,"✅ COMPLIANT","⚠️ BREACH"))</f>
        <v/>
      </c>
      <c r="M1359" s="42">
        <f t="shared" si="21"/>
        <v>1900</v>
      </c>
    </row>
    <row r="1360" spans="1:13" ht="18" customHeight="1" x14ac:dyDescent="0.25">
      <c r="A1360" s="44"/>
      <c r="B1360" s="44"/>
      <c r="C1360" s="44"/>
      <c r="D1360" s="45"/>
      <c r="E1360" s="44"/>
      <c r="F1360" s="44"/>
      <c r="G1360" s="45"/>
      <c r="H1360" s="45"/>
      <c r="I1360" s="44"/>
      <c r="J1360" s="44"/>
      <c r="K1360" s="44"/>
      <c r="L1360" s="44" t="str">
        <f>IF(G1360="","",IF(D1360-G1360&gt;=System_Config!$B$9,"✅ COMPLIANT","⚠️ BREACH"))</f>
        <v/>
      </c>
      <c r="M1360" s="44">
        <f t="shared" si="21"/>
        <v>1900</v>
      </c>
    </row>
    <row r="1361" spans="1:13" ht="18" customHeight="1" x14ac:dyDescent="0.25">
      <c r="A1361" s="42"/>
      <c r="B1361" s="42"/>
      <c r="C1361" s="42"/>
      <c r="D1361" s="43"/>
      <c r="E1361" s="42"/>
      <c r="F1361" s="42"/>
      <c r="G1361" s="43"/>
      <c r="H1361" s="43"/>
      <c r="I1361" s="42"/>
      <c r="J1361" s="42"/>
      <c r="K1361" s="42"/>
      <c r="L1361" s="42" t="str">
        <f>IF(G1361="","",IF(D1361-G1361&gt;=System_Config!$B$9,"✅ COMPLIANT","⚠️ BREACH"))</f>
        <v/>
      </c>
      <c r="M1361" s="42">
        <f t="shared" si="21"/>
        <v>1900</v>
      </c>
    </row>
    <row r="1362" spans="1:13" ht="18" customHeight="1" x14ac:dyDescent="0.25">
      <c r="A1362" s="44"/>
      <c r="B1362" s="44"/>
      <c r="C1362" s="44"/>
      <c r="D1362" s="45"/>
      <c r="E1362" s="44"/>
      <c r="F1362" s="44"/>
      <c r="G1362" s="45"/>
      <c r="H1362" s="45"/>
      <c r="I1362" s="44"/>
      <c r="J1362" s="44"/>
      <c r="K1362" s="44"/>
      <c r="L1362" s="44" t="str">
        <f>IF(G1362="","",IF(D1362-G1362&gt;=System_Config!$B$9,"✅ COMPLIANT","⚠️ BREACH"))</f>
        <v/>
      </c>
      <c r="M1362" s="44">
        <f t="shared" si="21"/>
        <v>1900</v>
      </c>
    </row>
    <row r="1363" spans="1:13" ht="18" customHeight="1" x14ac:dyDescent="0.25">
      <c r="A1363" s="42"/>
      <c r="B1363" s="42"/>
      <c r="C1363" s="42"/>
      <c r="D1363" s="43"/>
      <c r="E1363" s="42"/>
      <c r="F1363" s="42"/>
      <c r="G1363" s="43"/>
      <c r="H1363" s="43"/>
      <c r="I1363" s="42"/>
      <c r="J1363" s="42"/>
      <c r="K1363" s="42"/>
      <c r="L1363" s="42" t="str">
        <f>IF(G1363="","",IF(D1363-G1363&gt;=System_Config!$B$9,"✅ COMPLIANT","⚠️ BREACH"))</f>
        <v/>
      </c>
      <c r="M1363" s="42">
        <f t="shared" si="21"/>
        <v>1900</v>
      </c>
    </row>
    <row r="1364" spans="1:13" ht="18" customHeight="1" x14ac:dyDescent="0.25">
      <c r="A1364" s="44"/>
      <c r="B1364" s="44"/>
      <c r="C1364" s="44"/>
      <c r="D1364" s="45"/>
      <c r="E1364" s="44"/>
      <c r="F1364" s="44"/>
      <c r="G1364" s="45"/>
      <c r="H1364" s="45"/>
      <c r="I1364" s="44"/>
      <c r="J1364" s="44"/>
      <c r="K1364" s="44"/>
      <c r="L1364" s="44" t="str">
        <f>IF(G1364="","",IF(D1364-G1364&gt;=System_Config!$B$9,"✅ COMPLIANT","⚠️ BREACH"))</f>
        <v/>
      </c>
      <c r="M1364" s="44">
        <f t="shared" si="21"/>
        <v>1900</v>
      </c>
    </row>
    <row r="1365" spans="1:13" ht="18" customHeight="1" x14ac:dyDescent="0.25">
      <c r="A1365" s="42"/>
      <c r="B1365" s="42"/>
      <c r="C1365" s="42"/>
      <c r="D1365" s="43"/>
      <c r="E1365" s="42"/>
      <c r="F1365" s="42"/>
      <c r="G1365" s="43"/>
      <c r="H1365" s="43"/>
      <c r="I1365" s="42"/>
      <c r="J1365" s="42"/>
      <c r="K1365" s="42"/>
      <c r="L1365" s="42" t="str">
        <f>IF(G1365="","",IF(D1365-G1365&gt;=System_Config!$B$9,"✅ COMPLIANT","⚠️ BREACH"))</f>
        <v/>
      </c>
      <c r="M1365" s="42">
        <f t="shared" si="21"/>
        <v>1900</v>
      </c>
    </row>
    <row r="1366" spans="1:13" ht="18" customHeight="1" x14ac:dyDescent="0.25">
      <c r="A1366" s="44"/>
      <c r="B1366" s="44"/>
      <c r="C1366" s="44"/>
      <c r="D1366" s="45"/>
      <c r="E1366" s="44"/>
      <c r="F1366" s="44"/>
      <c r="G1366" s="45"/>
      <c r="H1366" s="45"/>
      <c r="I1366" s="44"/>
      <c r="J1366" s="44"/>
      <c r="K1366" s="44"/>
      <c r="L1366" s="44" t="str">
        <f>IF(G1366="","",IF(D1366-G1366&gt;=System_Config!$B$9,"✅ COMPLIANT","⚠️ BREACH"))</f>
        <v/>
      </c>
      <c r="M1366" s="44">
        <f t="shared" si="21"/>
        <v>1900</v>
      </c>
    </row>
    <row r="1367" spans="1:13" ht="18" customHeight="1" x14ac:dyDescent="0.25">
      <c r="A1367" s="42"/>
      <c r="B1367" s="42"/>
      <c r="C1367" s="42"/>
      <c r="D1367" s="43"/>
      <c r="E1367" s="42"/>
      <c r="F1367" s="42"/>
      <c r="G1367" s="43"/>
      <c r="H1367" s="43"/>
      <c r="I1367" s="42"/>
      <c r="J1367" s="42"/>
      <c r="K1367" s="42"/>
      <c r="L1367" s="42" t="str">
        <f>IF(G1367="","",IF(D1367-G1367&gt;=System_Config!$B$9,"✅ COMPLIANT","⚠️ BREACH"))</f>
        <v/>
      </c>
      <c r="M1367" s="42">
        <f t="shared" si="21"/>
        <v>1900</v>
      </c>
    </row>
    <row r="1368" spans="1:13" ht="18" customHeight="1" x14ac:dyDescent="0.25">
      <c r="A1368" s="44"/>
      <c r="B1368" s="44"/>
      <c r="C1368" s="44"/>
      <c r="D1368" s="45"/>
      <c r="E1368" s="44"/>
      <c r="F1368" s="44"/>
      <c r="G1368" s="45"/>
      <c r="H1368" s="45"/>
      <c r="I1368" s="44"/>
      <c r="J1368" s="44"/>
      <c r="K1368" s="44"/>
      <c r="L1368" s="44" t="str">
        <f>IF(G1368="","",IF(D1368-G1368&gt;=System_Config!$B$9,"✅ COMPLIANT","⚠️ BREACH"))</f>
        <v/>
      </c>
      <c r="M1368" s="44">
        <f t="shared" si="21"/>
        <v>1900</v>
      </c>
    </row>
    <row r="1369" spans="1:13" ht="18" customHeight="1" x14ac:dyDescent="0.25">
      <c r="A1369" s="42"/>
      <c r="B1369" s="42"/>
      <c r="C1369" s="42"/>
      <c r="D1369" s="43"/>
      <c r="E1369" s="42"/>
      <c r="F1369" s="42"/>
      <c r="G1369" s="43"/>
      <c r="H1369" s="43"/>
      <c r="I1369" s="42"/>
      <c r="J1369" s="42"/>
      <c r="K1369" s="42"/>
      <c r="L1369" s="42" t="str">
        <f>IF(G1369="","",IF(D1369-G1369&gt;=System_Config!$B$9,"✅ COMPLIANT","⚠️ BREACH"))</f>
        <v/>
      </c>
      <c r="M1369" s="42">
        <f t="shared" si="21"/>
        <v>1900</v>
      </c>
    </row>
    <row r="1370" spans="1:13" ht="18" customHeight="1" x14ac:dyDescent="0.25">
      <c r="A1370" s="44"/>
      <c r="B1370" s="44"/>
      <c r="C1370" s="44"/>
      <c r="D1370" s="45"/>
      <c r="E1370" s="44"/>
      <c r="F1370" s="44"/>
      <c r="G1370" s="45"/>
      <c r="H1370" s="45"/>
      <c r="I1370" s="44"/>
      <c r="J1370" s="44"/>
      <c r="K1370" s="44"/>
      <c r="L1370" s="44" t="str">
        <f>IF(G1370="","",IF(D1370-G1370&gt;=System_Config!$B$9,"✅ COMPLIANT","⚠️ BREACH"))</f>
        <v/>
      </c>
      <c r="M1370" s="44">
        <f t="shared" si="21"/>
        <v>1900</v>
      </c>
    </row>
    <row r="1371" spans="1:13" ht="18" customHeight="1" x14ac:dyDescent="0.25">
      <c r="A1371" s="42"/>
      <c r="B1371" s="42"/>
      <c r="C1371" s="42"/>
      <c r="D1371" s="43"/>
      <c r="E1371" s="42"/>
      <c r="F1371" s="42"/>
      <c r="G1371" s="43"/>
      <c r="H1371" s="43"/>
      <c r="I1371" s="42"/>
      <c r="J1371" s="42"/>
      <c r="K1371" s="42"/>
      <c r="L1371" s="42" t="str">
        <f>IF(G1371="","",IF(D1371-G1371&gt;=System_Config!$B$9,"✅ COMPLIANT","⚠️ BREACH"))</f>
        <v/>
      </c>
      <c r="M1371" s="42">
        <f t="shared" si="21"/>
        <v>1900</v>
      </c>
    </row>
    <row r="1372" spans="1:13" ht="18" customHeight="1" x14ac:dyDescent="0.25">
      <c r="A1372" s="44"/>
      <c r="B1372" s="44"/>
      <c r="C1372" s="44"/>
      <c r="D1372" s="45"/>
      <c r="E1372" s="44"/>
      <c r="F1372" s="44"/>
      <c r="G1372" s="45"/>
      <c r="H1372" s="45"/>
      <c r="I1372" s="44"/>
      <c r="J1372" s="44"/>
      <c r="K1372" s="44"/>
      <c r="L1372" s="44" t="str">
        <f>IF(G1372="","",IF(D1372-G1372&gt;=System_Config!$B$9,"✅ COMPLIANT","⚠️ BREACH"))</f>
        <v/>
      </c>
      <c r="M1372" s="44">
        <f t="shared" si="21"/>
        <v>1900</v>
      </c>
    </row>
    <row r="1373" spans="1:13" ht="18" customHeight="1" x14ac:dyDescent="0.25">
      <c r="A1373" s="42"/>
      <c r="B1373" s="42"/>
      <c r="C1373" s="42"/>
      <c r="D1373" s="43"/>
      <c r="E1373" s="42"/>
      <c r="F1373" s="42"/>
      <c r="G1373" s="43"/>
      <c r="H1373" s="43"/>
      <c r="I1373" s="42"/>
      <c r="J1373" s="42"/>
      <c r="K1373" s="42"/>
      <c r="L1373" s="42" t="str">
        <f>IF(G1373="","",IF(D1373-G1373&gt;=System_Config!$B$9,"✅ COMPLIANT","⚠️ BREACH"))</f>
        <v/>
      </c>
      <c r="M1373" s="42">
        <f t="shared" si="21"/>
        <v>1900</v>
      </c>
    </row>
    <row r="1374" spans="1:13" ht="18" customHeight="1" x14ac:dyDescent="0.25">
      <c r="A1374" s="44"/>
      <c r="B1374" s="44"/>
      <c r="C1374" s="44"/>
      <c r="D1374" s="45"/>
      <c r="E1374" s="44"/>
      <c r="F1374" s="44"/>
      <c r="G1374" s="45"/>
      <c r="H1374" s="45"/>
      <c r="I1374" s="44"/>
      <c r="J1374" s="44"/>
      <c r="K1374" s="44"/>
      <c r="L1374" s="44" t="str">
        <f>IF(G1374="","",IF(D1374-G1374&gt;=System_Config!$B$9,"✅ COMPLIANT","⚠️ BREACH"))</f>
        <v/>
      </c>
      <c r="M1374" s="44">
        <f t="shared" si="21"/>
        <v>1900</v>
      </c>
    </row>
    <row r="1375" spans="1:13" ht="18" customHeight="1" x14ac:dyDescent="0.25">
      <c r="A1375" s="42"/>
      <c r="B1375" s="42"/>
      <c r="C1375" s="42"/>
      <c r="D1375" s="43"/>
      <c r="E1375" s="42"/>
      <c r="F1375" s="42"/>
      <c r="G1375" s="43"/>
      <c r="H1375" s="43"/>
      <c r="I1375" s="42"/>
      <c r="J1375" s="42"/>
      <c r="K1375" s="42"/>
      <c r="L1375" s="42" t="str">
        <f>IF(G1375="","",IF(D1375-G1375&gt;=System_Config!$B$9,"✅ COMPLIANT","⚠️ BREACH"))</f>
        <v/>
      </c>
      <c r="M1375" s="42">
        <f t="shared" si="21"/>
        <v>1900</v>
      </c>
    </row>
    <row r="1376" spans="1:13" ht="18" customHeight="1" x14ac:dyDescent="0.25">
      <c r="A1376" s="44"/>
      <c r="B1376" s="44"/>
      <c r="C1376" s="44"/>
      <c r="D1376" s="45"/>
      <c r="E1376" s="44"/>
      <c r="F1376" s="44"/>
      <c r="G1376" s="45"/>
      <c r="H1376" s="45"/>
      <c r="I1376" s="44"/>
      <c r="J1376" s="44"/>
      <c r="K1376" s="44"/>
      <c r="L1376" s="44" t="str">
        <f>IF(G1376="","",IF(D1376-G1376&gt;=System_Config!$B$9,"✅ COMPLIANT","⚠️ BREACH"))</f>
        <v/>
      </c>
      <c r="M1376" s="44">
        <f t="shared" si="21"/>
        <v>1900</v>
      </c>
    </row>
    <row r="1377" spans="1:13" ht="18" customHeight="1" x14ac:dyDescent="0.25">
      <c r="A1377" s="42"/>
      <c r="B1377" s="42"/>
      <c r="C1377" s="42"/>
      <c r="D1377" s="43"/>
      <c r="E1377" s="42"/>
      <c r="F1377" s="42"/>
      <c r="G1377" s="43"/>
      <c r="H1377" s="43"/>
      <c r="I1377" s="42"/>
      <c r="J1377" s="42"/>
      <c r="K1377" s="42"/>
      <c r="L1377" s="42" t="str">
        <f>IF(G1377="","",IF(D1377-G1377&gt;=System_Config!$B$9,"✅ COMPLIANT","⚠️ BREACH"))</f>
        <v/>
      </c>
      <c r="M1377" s="42">
        <f t="shared" si="21"/>
        <v>1900</v>
      </c>
    </row>
    <row r="1378" spans="1:13" ht="18" customHeight="1" x14ac:dyDescent="0.25">
      <c r="A1378" s="44"/>
      <c r="B1378" s="44"/>
      <c r="C1378" s="44"/>
      <c r="D1378" s="45"/>
      <c r="E1378" s="44"/>
      <c r="F1378" s="44"/>
      <c r="G1378" s="45"/>
      <c r="H1378" s="45"/>
      <c r="I1378" s="44"/>
      <c r="J1378" s="44"/>
      <c r="K1378" s="44"/>
      <c r="L1378" s="44" t="str">
        <f>IF(G1378="","",IF(D1378-G1378&gt;=System_Config!$B$9,"✅ COMPLIANT","⚠️ BREACH"))</f>
        <v/>
      </c>
      <c r="M1378" s="44">
        <f t="shared" si="21"/>
        <v>1900</v>
      </c>
    </row>
    <row r="1379" spans="1:13" ht="18" customHeight="1" x14ac:dyDescent="0.25">
      <c r="A1379" s="42"/>
      <c r="B1379" s="42"/>
      <c r="C1379" s="42"/>
      <c r="D1379" s="43"/>
      <c r="E1379" s="42"/>
      <c r="F1379" s="42"/>
      <c r="G1379" s="43"/>
      <c r="H1379" s="43"/>
      <c r="I1379" s="42"/>
      <c r="J1379" s="42"/>
      <c r="K1379" s="42"/>
      <c r="L1379" s="42" t="str">
        <f>IF(G1379="","",IF(D1379-G1379&gt;=System_Config!$B$9,"✅ COMPLIANT","⚠️ BREACH"))</f>
        <v/>
      </c>
      <c r="M1379" s="42">
        <f t="shared" si="21"/>
        <v>1900</v>
      </c>
    </row>
    <row r="1380" spans="1:13" ht="18" customHeight="1" x14ac:dyDescent="0.25">
      <c r="A1380" s="44"/>
      <c r="B1380" s="44"/>
      <c r="C1380" s="44"/>
      <c r="D1380" s="45"/>
      <c r="E1380" s="44"/>
      <c r="F1380" s="44"/>
      <c r="G1380" s="45"/>
      <c r="H1380" s="45"/>
      <c r="I1380" s="44"/>
      <c r="J1380" s="44"/>
      <c r="K1380" s="44"/>
      <c r="L1380" s="44" t="str">
        <f>IF(G1380="","",IF(D1380-G1380&gt;=System_Config!$B$9,"✅ COMPLIANT","⚠️ BREACH"))</f>
        <v/>
      </c>
      <c r="M1380" s="44">
        <f t="shared" si="21"/>
        <v>1900</v>
      </c>
    </row>
    <row r="1381" spans="1:13" ht="18" customHeight="1" x14ac:dyDescent="0.25">
      <c r="A1381" s="42"/>
      <c r="B1381" s="42"/>
      <c r="C1381" s="42"/>
      <c r="D1381" s="43"/>
      <c r="E1381" s="42"/>
      <c r="F1381" s="42"/>
      <c r="G1381" s="43"/>
      <c r="H1381" s="43"/>
      <c r="I1381" s="42"/>
      <c r="J1381" s="42"/>
      <c r="K1381" s="42"/>
      <c r="L1381" s="42" t="str">
        <f>IF(G1381="","",IF(D1381-G1381&gt;=System_Config!$B$9,"✅ COMPLIANT","⚠️ BREACH"))</f>
        <v/>
      </c>
      <c r="M1381" s="42">
        <f t="shared" si="21"/>
        <v>1900</v>
      </c>
    </row>
    <row r="1382" spans="1:13" ht="18" customHeight="1" x14ac:dyDescent="0.25">
      <c r="A1382" s="44"/>
      <c r="B1382" s="44"/>
      <c r="C1382" s="44"/>
      <c r="D1382" s="45"/>
      <c r="E1382" s="44"/>
      <c r="F1382" s="44"/>
      <c r="G1382" s="45"/>
      <c r="H1382" s="45"/>
      <c r="I1382" s="44"/>
      <c r="J1382" s="44"/>
      <c r="K1382" s="44"/>
      <c r="L1382" s="44" t="str">
        <f>IF(G1382="","",IF(D1382-G1382&gt;=System_Config!$B$9,"✅ COMPLIANT","⚠️ BREACH"))</f>
        <v/>
      </c>
      <c r="M1382" s="44">
        <f t="shared" si="21"/>
        <v>1900</v>
      </c>
    </row>
    <row r="1383" spans="1:13" ht="18" customHeight="1" x14ac:dyDescent="0.25">
      <c r="A1383" s="42"/>
      <c r="B1383" s="42"/>
      <c r="C1383" s="42"/>
      <c r="D1383" s="43"/>
      <c r="E1383" s="42"/>
      <c r="F1383" s="42"/>
      <c r="G1383" s="43"/>
      <c r="H1383" s="43"/>
      <c r="I1383" s="42"/>
      <c r="J1383" s="42"/>
      <c r="K1383" s="42"/>
      <c r="L1383" s="42" t="str">
        <f>IF(G1383="","",IF(D1383-G1383&gt;=System_Config!$B$9,"✅ COMPLIANT","⚠️ BREACH"))</f>
        <v/>
      </c>
      <c r="M1383" s="42">
        <f t="shared" si="21"/>
        <v>1900</v>
      </c>
    </row>
    <row r="1384" spans="1:13" ht="18" customHeight="1" x14ac:dyDescent="0.25">
      <c r="A1384" s="44"/>
      <c r="B1384" s="44"/>
      <c r="C1384" s="44"/>
      <c r="D1384" s="45"/>
      <c r="E1384" s="44"/>
      <c r="F1384" s="44"/>
      <c r="G1384" s="45"/>
      <c r="H1384" s="45"/>
      <c r="I1384" s="44"/>
      <c r="J1384" s="44"/>
      <c r="K1384" s="44"/>
      <c r="L1384" s="44" t="str">
        <f>IF(G1384="","",IF(D1384-G1384&gt;=System_Config!$B$9,"✅ COMPLIANT","⚠️ BREACH"))</f>
        <v/>
      </c>
      <c r="M1384" s="44">
        <f t="shared" si="21"/>
        <v>1900</v>
      </c>
    </row>
    <row r="1385" spans="1:13" ht="18" customHeight="1" x14ac:dyDescent="0.25">
      <c r="A1385" s="42"/>
      <c r="B1385" s="42"/>
      <c r="C1385" s="42"/>
      <c r="D1385" s="43"/>
      <c r="E1385" s="42"/>
      <c r="F1385" s="42"/>
      <c r="G1385" s="43"/>
      <c r="H1385" s="43"/>
      <c r="I1385" s="42"/>
      <c r="J1385" s="42"/>
      <c r="K1385" s="42"/>
      <c r="L1385" s="42" t="str">
        <f>IF(G1385="","",IF(D1385-G1385&gt;=System_Config!$B$9,"✅ COMPLIANT","⚠️ BREACH"))</f>
        <v/>
      </c>
      <c r="M1385" s="42">
        <f t="shared" si="21"/>
        <v>1900</v>
      </c>
    </row>
    <row r="1386" spans="1:13" ht="18" customHeight="1" x14ac:dyDescent="0.25">
      <c r="A1386" s="44"/>
      <c r="B1386" s="44"/>
      <c r="C1386" s="44"/>
      <c r="D1386" s="45"/>
      <c r="E1386" s="44"/>
      <c r="F1386" s="44"/>
      <c r="G1386" s="45"/>
      <c r="H1386" s="45"/>
      <c r="I1386" s="44"/>
      <c r="J1386" s="44"/>
      <c r="K1386" s="44"/>
      <c r="L1386" s="44" t="str">
        <f>IF(G1386="","",IF(D1386-G1386&gt;=System_Config!$B$9,"✅ COMPLIANT","⚠️ BREACH"))</f>
        <v/>
      </c>
      <c r="M1386" s="44">
        <f t="shared" si="21"/>
        <v>1900</v>
      </c>
    </row>
    <row r="1387" spans="1:13" ht="18" customHeight="1" x14ac:dyDescent="0.25">
      <c r="A1387" s="42"/>
      <c r="B1387" s="42"/>
      <c r="C1387" s="42"/>
      <c r="D1387" s="43"/>
      <c r="E1387" s="42"/>
      <c r="F1387" s="42"/>
      <c r="G1387" s="43"/>
      <c r="H1387" s="43"/>
      <c r="I1387" s="42"/>
      <c r="J1387" s="42"/>
      <c r="K1387" s="42"/>
      <c r="L1387" s="42" t="str">
        <f>IF(G1387="","",IF(D1387-G1387&gt;=System_Config!$B$9,"✅ COMPLIANT","⚠️ BREACH"))</f>
        <v/>
      </c>
      <c r="M1387" s="42">
        <f t="shared" si="21"/>
        <v>1900</v>
      </c>
    </row>
    <row r="1388" spans="1:13" ht="18" customHeight="1" x14ac:dyDescent="0.25">
      <c r="A1388" s="44"/>
      <c r="B1388" s="44"/>
      <c r="C1388" s="44"/>
      <c r="D1388" s="45"/>
      <c r="E1388" s="44"/>
      <c r="F1388" s="44"/>
      <c r="G1388" s="45"/>
      <c r="H1388" s="45"/>
      <c r="I1388" s="44"/>
      <c r="J1388" s="44"/>
      <c r="K1388" s="44"/>
      <c r="L1388" s="44" t="str">
        <f>IF(G1388="","",IF(D1388-G1388&gt;=System_Config!$B$9,"✅ COMPLIANT","⚠️ BREACH"))</f>
        <v/>
      </c>
      <c r="M1388" s="44">
        <f t="shared" si="21"/>
        <v>1900</v>
      </c>
    </row>
    <row r="1389" spans="1:13" ht="18" customHeight="1" x14ac:dyDescent="0.25">
      <c r="A1389" s="42"/>
      <c r="B1389" s="42"/>
      <c r="C1389" s="42"/>
      <c r="D1389" s="43"/>
      <c r="E1389" s="42"/>
      <c r="F1389" s="42"/>
      <c r="G1389" s="43"/>
      <c r="H1389" s="43"/>
      <c r="I1389" s="42"/>
      <c r="J1389" s="42"/>
      <c r="K1389" s="42"/>
      <c r="L1389" s="42" t="str">
        <f>IF(G1389="","",IF(D1389-G1389&gt;=System_Config!$B$9,"✅ COMPLIANT","⚠️ BREACH"))</f>
        <v/>
      </c>
      <c r="M1389" s="42">
        <f t="shared" si="21"/>
        <v>1900</v>
      </c>
    </row>
    <row r="1390" spans="1:13" ht="18" customHeight="1" x14ac:dyDescent="0.25">
      <c r="A1390" s="44"/>
      <c r="B1390" s="44"/>
      <c r="C1390" s="44"/>
      <c r="D1390" s="45"/>
      <c r="E1390" s="44"/>
      <c r="F1390" s="44"/>
      <c r="G1390" s="45"/>
      <c r="H1390" s="45"/>
      <c r="I1390" s="44"/>
      <c r="J1390" s="44"/>
      <c r="K1390" s="44"/>
      <c r="L1390" s="44" t="str">
        <f>IF(G1390="","",IF(D1390-G1390&gt;=System_Config!$B$9,"✅ COMPLIANT","⚠️ BREACH"))</f>
        <v/>
      </c>
      <c r="M1390" s="44">
        <f t="shared" si="21"/>
        <v>1900</v>
      </c>
    </row>
    <row r="1391" spans="1:13" ht="18" customHeight="1" x14ac:dyDescent="0.25">
      <c r="A1391" s="42"/>
      <c r="B1391" s="42"/>
      <c r="C1391" s="42"/>
      <c r="D1391" s="43"/>
      <c r="E1391" s="42"/>
      <c r="F1391" s="42"/>
      <c r="G1391" s="43"/>
      <c r="H1391" s="43"/>
      <c r="I1391" s="42"/>
      <c r="J1391" s="42"/>
      <c r="K1391" s="42"/>
      <c r="L1391" s="42" t="str">
        <f>IF(G1391="","",IF(D1391-G1391&gt;=System_Config!$B$9,"✅ COMPLIANT","⚠️ BREACH"))</f>
        <v/>
      </c>
      <c r="M1391" s="42">
        <f t="shared" si="21"/>
        <v>1900</v>
      </c>
    </row>
    <row r="1392" spans="1:13" ht="18" customHeight="1" x14ac:dyDescent="0.25">
      <c r="A1392" s="44"/>
      <c r="B1392" s="44"/>
      <c r="C1392" s="44"/>
      <c r="D1392" s="45"/>
      <c r="E1392" s="44"/>
      <c r="F1392" s="44"/>
      <c r="G1392" s="45"/>
      <c r="H1392" s="45"/>
      <c r="I1392" s="44"/>
      <c r="J1392" s="44"/>
      <c r="K1392" s="44"/>
      <c r="L1392" s="44" t="str">
        <f>IF(G1392="","",IF(D1392-G1392&gt;=System_Config!$B$9,"✅ COMPLIANT","⚠️ BREACH"))</f>
        <v/>
      </c>
      <c r="M1392" s="44">
        <f t="shared" si="21"/>
        <v>1900</v>
      </c>
    </row>
    <row r="1393" spans="1:13" ht="18" customHeight="1" x14ac:dyDescent="0.25">
      <c r="A1393" s="42"/>
      <c r="B1393" s="42"/>
      <c r="C1393" s="42"/>
      <c r="D1393" s="43"/>
      <c r="E1393" s="42"/>
      <c r="F1393" s="42"/>
      <c r="G1393" s="43"/>
      <c r="H1393" s="43"/>
      <c r="I1393" s="42"/>
      <c r="J1393" s="42"/>
      <c r="K1393" s="42"/>
      <c r="L1393" s="42" t="str">
        <f>IF(G1393="","",IF(D1393-G1393&gt;=System_Config!$B$9,"✅ COMPLIANT","⚠️ BREACH"))</f>
        <v/>
      </c>
      <c r="M1393" s="42">
        <f t="shared" si="21"/>
        <v>1900</v>
      </c>
    </row>
    <row r="1394" spans="1:13" ht="18" customHeight="1" x14ac:dyDescent="0.25">
      <c r="A1394" s="44"/>
      <c r="B1394" s="44"/>
      <c r="C1394" s="44"/>
      <c r="D1394" s="45"/>
      <c r="E1394" s="44"/>
      <c r="F1394" s="44"/>
      <c r="G1394" s="45"/>
      <c r="H1394" s="45"/>
      <c r="I1394" s="44"/>
      <c r="J1394" s="44"/>
      <c r="K1394" s="44"/>
      <c r="L1394" s="44" t="str">
        <f>IF(G1394="","",IF(D1394-G1394&gt;=System_Config!$B$9,"✅ COMPLIANT","⚠️ BREACH"))</f>
        <v/>
      </c>
      <c r="M1394" s="44">
        <f t="shared" si="21"/>
        <v>1900</v>
      </c>
    </row>
    <row r="1395" spans="1:13" ht="18" customHeight="1" x14ac:dyDescent="0.25">
      <c r="A1395" s="42"/>
      <c r="B1395" s="42"/>
      <c r="C1395" s="42"/>
      <c r="D1395" s="43"/>
      <c r="E1395" s="42"/>
      <c r="F1395" s="42"/>
      <c r="G1395" s="43"/>
      <c r="H1395" s="43"/>
      <c r="I1395" s="42"/>
      <c r="J1395" s="42"/>
      <c r="K1395" s="42"/>
      <c r="L1395" s="42" t="str">
        <f>IF(G1395="","",IF(D1395-G1395&gt;=System_Config!$B$9,"✅ COMPLIANT","⚠️ BREACH"))</f>
        <v/>
      </c>
      <c r="M1395" s="42">
        <f t="shared" si="21"/>
        <v>1900</v>
      </c>
    </row>
    <row r="1396" spans="1:13" ht="18" customHeight="1" x14ac:dyDescent="0.25">
      <c r="A1396" s="44"/>
      <c r="B1396" s="44"/>
      <c r="C1396" s="44"/>
      <c r="D1396" s="45"/>
      <c r="E1396" s="44"/>
      <c r="F1396" s="44"/>
      <c r="G1396" s="45"/>
      <c r="H1396" s="45"/>
      <c r="I1396" s="44"/>
      <c r="J1396" s="44"/>
      <c r="K1396" s="44"/>
      <c r="L1396" s="44" t="str">
        <f>IF(G1396="","",IF(D1396-G1396&gt;=System_Config!$B$9,"✅ COMPLIANT","⚠️ BREACH"))</f>
        <v/>
      </c>
      <c r="M1396" s="44">
        <f t="shared" si="21"/>
        <v>1900</v>
      </c>
    </row>
    <row r="1397" spans="1:13" ht="18" customHeight="1" x14ac:dyDescent="0.25">
      <c r="A1397" s="42"/>
      <c r="B1397" s="42"/>
      <c r="C1397" s="42"/>
      <c r="D1397" s="43"/>
      <c r="E1397" s="42"/>
      <c r="F1397" s="42"/>
      <c r="G1397" s="43"/>
      <c r="H1397" s="43"/>
      <c r="I1397" s="42"/>
      <c r="J1397" s="42"/>
      <c r="K1397" s="42"/>
      <c r="L1397" s="42" t="str">
        <f>IF(G1397="","",IF(D1397-G1397&gt;=System_Config!$B$9,"✅ COMPLIANT","⚠️ BREACH"))</f>
        <v/>
      </c>
      <c r="M1397" s="42">
        <f t="shared" si="21"/>
        <v>1900</v>
      </c>
    </row>
    <row r="1398" spans="1:13" ht="18" customHeight="1" x14ac:dyDescent="0.25">
      <c r="A1398" s="44"/>
      <c r="B1398" s="44"/>
      <c r="C1398" s="44"/>
      <c r="D1398" s="45"/>
      <c r="E1398" s="44"/>
      <c r="F1398" s="44"/>
      <c r="G1398" s="45"/>
      <c r="H1398" s="45"/>
      <c r="I1398" s="44"/>
      <c r="J1398" s="44"/>
      <c r="K1398" s="44"/>
      <c r="L1398" s="44" t="str">
        <f>IF(G1398="","",IF(D1398-G1398&gt;=System_Config!$B$9,"✅ COMPLIANT","⚠️ BREACH"))</f>
        <v/>
      </c>
      <c r="M1398" s="44">
        <f t="shared" si="21"/>
        <v>1900</v>
      </c>
    </row>
    <row r="1399" spans="1:13" ht="18" customHeight="1" x14ac:dyDescent="0.25">
      <c r="A1399" s="42"/>
      <c r="B1399" s="42"/>
      <c r="C1399" s="42"/>
      <c r="D1399" s="43"/>
      <c r="E1399" s="42"/>
      <c r="F1399" s="42"/>
      <c r="G1399" s="43"/>
      <c r="H1399" s="43"/>
      <c r="I1399" s="42"/>
      <c r="J1399" s="42"/>
      <c r="K1399" s="42"/>
      <c r="L1399" s="42" t="str">
        <f>IF(G1399="","",IF(D1399-G1399&gt;=System_Config!$B$9,"✅ COMPLIANT","⚠️ BREACH"))</f>
        <v/>
      </c>
      <c r="M1399" s="42">
        <f t="shared" si="21"/>
        <v>1900</v>
      </c>
    </row>
    <row r="1400" spans="1:13" ht="18" customHeight="1" x14ac:dyDescent="0.25">
      <c r="A1400" s="44"/>
      <c r="B1400" s="44"/>
      <c r="C1400" s="44"/>
      <c r="D1400" s="45"/>
      <c r="E1400" s="44"/>
      <c r="F1400" s="44"/>
      <c r="G1400" s="45"/>
      <c r="H1400" s="45"/>
      <c r="I1400" s="44"/>
      <c r="J1400" s="44"/>
      <c r="K1400" s="44"/>
      <c r="L1400" s="44" t="str">
        <f>IF(G1400="","",IF(D1400-G1400&gt;=System_Config!$B$9,"✅ COMPLIANT","⚠️ BREACH"))</f>
        <v/>
      </c>
      <c r="M1400" s="44">
        <f t="shared" si="21"/>
        <v>1900</v>
      </c>
    </row>
    <row r="1401" spans="1:13" ht="18" customHeight="1" x14ac:dyDescent="0.25">
      <c r="A1401" s="42"/>
      <c r="B1401" s="42"/>
      <c r="C1401" s="42"/>
      <c r="D1401" s="43"/>
      <c r="E1401" s="42"/>
      <c r="F1401" s="42"/>
      <c r="G1401" s="43"/>
      <c r="H1401" s="43"/>
      <c r="I1401" s="42"/>
      <c r="J1401" s="42"/>
      <c r="K1401" s="42"/>
      <c r="L1401" s="42" t="str">
        <f>IF(G1401="","",IF(D1401-G1401&gt;=System_Config!$B$9,"✅ COMPLIANT","⚠️ BREACH"))</f>
        <v/>
      </c>
      <c r="M1401" s="42">
        <f t="shared" si="21"/>
        <v>1900</v>
      </c>
    </row>
    <row r="1402" spans="1:13" ht="18" customHeight="1" x14ac:dyDescent="0.25">
      <c r="A1402" s="44"/>
      <c r="B1402" s="44"/>
      <c r="C1402" s="44"/>
      <c r="D1402" s="45"/>
      <c r="E1402" s="44"/>
      <c r="F1402" s="44"/>
      <c r="G1402" s="45"/>
      <c r="H1402" s="45"/>
      <c r="I1402" s="44"/>
      <c r="J1402" s="44"/>
      <c r="K1402" s="44"/>
      <c r="L1402" s="44" t="str">
        <f>IF(G1402="","",IF(D1402-G1402&gt;=System_Config!$B$9,"✅ COMPLIANT","⚠️ BREACH"))</f>
        <v/>
      </c>
      <c r="M1402" s="44">
        <f t="shared" si="21"/>
        <v>1900</v>
      </c>
    </row>
    <row r="1403" spans="1:13" ht="18" customHeight="1" x14ac:dyDescent="0.25">
      <c r="A1403" s="42"/>
      <c r="B1403" s="42"/>
      <c r="C1403" s="42"/>
      <c r="D1403" s="43"/>
      <c r="E1403" s="42"/>
      <c r="F1403" s="42"/>
      <c r="G1403" s="43"/>
      <c r="H1403" s="43"/>
      <c r="I1403" s="42"/>
      <c r="J1403" s="42"/>
      <c r="K1403" s="42"/>
      <c r="L1403" s="42" t="str">
        <f>IF(G1403="","",IF(D1403-G1403&gt;=System_Config!$B$9,"✅ COMPLIANT","⚠️ BREACH"))</f>
        <v/>
      </c>
      <c r="M1403" s="42">
        <f t="shared" si="21"/>
        <v>1900</v>
      </c>
    </row>
    <row r="1404" spans="1:13" ht="18" customHeight="1" x14ac:dyDescent="0.25">
      <c r="A1404" s="44"/>
      <c r="B1404" s="44"/>
      <c r="C1404" s="44"/>
      <c r="D1404" s="45"/>
      <c r="E1404" s="44"/>
      <c r="F1404" s="44"/>
      <c r="G1404" s="45"/>
      <c r="H1404" s="45"/>
      <c r="I1404" s="44"/>
      <c r="J1404" s="44"/>
      <c r="K1404" s="44"/>
      <c r="L1404" s="44" t="str">
        <f>IF(G1404="","",IF(D1404-G1404&gt;=System_Config!$B$9,"✅ COMPLIANT","⚠️ BREACH"))</f>
        <v/>
      </c>
      <c r="M1404" s="44">
        <f t="shared" si="21"/>
        <v>1900</v>
      </c>
    </row>
    <row r="1405" spans="1:13" ht="18" customHeight="1" x14ac:dyDescent="0.25">
      <c r="A1405" s="42"/>
      <c r="B1405" s="42"/>
      <c r="C1405" s="42"/>
      <c r="D1405" s="43"/>
      <c r="E1405" s="42"/>
      <c r="F1405" s="42"/>
      <c r="G1405" s="43"/>
      <c r="H1405" s="43"/>
      <c r="I1405" s="42"/>
      <c r="J1405" s="42"/>
      <c r="K1405" s="42"/>
      <c r="L1405" s="42" t="str">
        <f>IF(G1405="","",IF(D1405-G1405&gt;=System_Config!$B$9,"✅ COMPLIANT","⚠️ BREACH"))</f>
        <v/>
      </c>
      <c r="M1405" s="42">
        <f t="shared" si="21"/>
        <v>1900</v>
      </c>
    </row>
    <row r="1406" spans="1:13" ht="18" customHeight="1" x14ac:dyDescent="0.25">
      <c r="A1406" s="44"/>
      <c r="B1406" s="44"/>
      <c r="C1406" s="44"/>
      <c r="D1406" s="45"/>
      <c r="E1406" s="44"/>
      <c r="F1406" s="44"/>
      <c r="G1406" s="45"/>
      <c r="H1406" s="45"/>
      <c r="I1406" s="44"/>
      <c r="J1406" s="44"/>
      <c r="K1406" s="44"/>
      <c r="L1406" s="44" t="str">
        <f>IF(G1406="","",IF(D1406-G1406&gt;=System_Config!$B$9,"✅ COMPLIANT","⚠️ BREACH"))</f>
        <v/>
      </c>
      <c r="M1406" s="44">
        <f t="shared" si="21"/>
        <v>1900</v>
      </c>
    </row>
    <row r="1407" spans="1:13" ht="18" customHeight="1" x14ac:dyDescent="0.25">
      <c r="A1407" s="42"/>
      <c r="B1407" s="42"/>
      <c r="C1407" s="42"/>
      <c r="D1407" s="43"/>
      <c r="E1407" s="42"/>
      <c r="F1407" s="42"/>
      <c r="G1407" s="43"/>
      <c r="H1407" s="43"/>
      <c r="I1407" s="42"/>
      <c r="J1407" s="42"/>
      <c r="K1407" s="42"/>
      <c r="L1407" s="42" t="str">
        <f>IF(G1407="","",IF(D1407-G1407&gt;=System_Config!$B$9,"✅ COMPLIANT","⚠️ BREACH"))</f>
        <v/>
      </c>
      <c r="M1407" s="42">
        <f t="shared" si="21"/>
        <v>1900</v>
      </c>
    </row>
    <row r="1408" spans="1:13" ht="18" customHeight="1" x14ac:dyDescent="0.25">
      <c r="A1408" s="44"/>
      <c r="B1408" s="44"/>
      <c r="C1408" s="44"/>
      <c r="D1408" s="45"/>
      <c r="E1408" s="44"/>
      <c r="F1408" s="44"/>
      <c r="G1408" s="45"/>
      <c r="H1408" s="45"/>
      <c r="I1408" s="44"/>
      <c r="J1408" s="44"/>
      <c r="K1408" s="44"/>
      <c r="L1408" s="44" t="str">
        <f>IF(G1408="","",IF(D1408-G1408&gt;=System_Config!$B$9,"✅ COMPLIANT","⚠️ BREACH"))</f>
        <v/>
      </c>
      <c r="M1408" s="44">
        <f t="shared" si="21"/>
        <v>1900</v>
      </c>
    </row>
    <row r="1409" spans="1:13" ht="18" customHeight="1" x14ac:dyDescent="0.25">
      <c r="A1409" s="42"/>
      <c r="B1409" s="42"/>
      <c r="C1409" s="42"/>
      <c r="D1409" s="43"/>
      <c r="E1409" s="42"/>
      <c r="F1409" s="42"/>
      <c r="G1409" s="43"/>
      <c r="H1409" s="43"/>
      <c r="I1409" s="42"/>
      <c r="J1409" s="42"/>
      <c r="K1409" s="42"/>
      <c r="L1409" s="42" t="str">
        <f>IF(G1409="","",IF(D1409-G1409&gt;=System_Config!$B$9,"✅ COMPLIANT","⚠️ BREACH"))</f>
        <v/>
      </c>
      <c r="M1409" s="42">
        <f t="shared" si="21"/>
        <v>1900</v>
      </c>
    </row>
    <row r="1410" spans="1:13" ht="18" customHeight="1" x14ac:dyDescent="0.25">
      <c r="A1410" s="44"/>
      <c r="B1410" s="44"/>
      <c r="C1410" s="44"/>
      <c r="D1410" s="45"/>
      <c r="E1410" s="44"/>
      <c r="F1410" s="44"/>
      <c r="G1410" s="45"/>
      <c r="H1410" s="45"/>
      <c r="I1410" s="44"/>
      <c r="J1410" s="44"/>
      <c r="K1410" s="44"/>
      <c r="L1410" s="44" t="str">
        <f>IF(G1410="","",IF(D1410-G1410&gt;=System_Config!$B$9,"✅ COMPLIANT","⚠️ BREACH"))</f>
        <v/>
      </c>
      <c r="M1410" s="44">
        <f t="shared" si="21"/>
        <v>1900</v>
      </c>
    </row>
    <row r="1411" spans="1:13" ht="18" customHeight="1" x14ac:dyDescent="0.25">
      <c r="A1411" s="42"/>
      <c r="B1411" s="42"/>
      <c r="C1411" s="42"/>
      <c r="D1411" s="43"/>
      <c r="E1411" s="42"/>
      <c r="F1411" s="42"/>
      <c r="G1411" s="43"/>
      <c r="H1411" s="43"/>
      <c r="I1411" s="42"/>
      <c r="J1411" s="42"/>
      <c r="K1411" s="42"/>
      <c r="L1411" s="42" t="str">
        <f>IF(G1411="","",IF(D1411-G1411&gt;=System_Config!$B$9,"✅ COMPLIANT","⚠️ BREACH"))</f>
        <v/>
      </c>
      <c r="M1411" s="42">
        <f t="shared" si="21"/>
        <v>1900</v>
      </c>
    </row>
    <row r="1412" spans="1:13" ht="18" customHeight="1" x14ac:dyDescent="0.25">
      <c r="A1412" s="44"/>
      <c r="B1412" s="44"/>
      <c r="C1412" s="44"/>
      <c r="D1412" s="45"/>
      <c r="E1412" s="44"/>
      <c r="F1412" s="44"/>
      <c r="G1412" s="45"/>
      <c r="H1412" s="45"/>
      <c r="I1412" s="44"/>
      <c r="J1412" s="44"/>
      <c r="K1412" s="44"/>
      <c r="L1412" s="44" t="str">
        <f>IF(G1412="","",IF(D1412-G1412&gt;=System_Config!$B$9,"✅ COMPLIANT","⚠️ BREACH"))</f>
        <v/>
      </c>
      <c r="M1412" s="44">
        <f t="shared" ref="M1412:M1475" si="22">IFERROR(YEAR(E1412),"")</f>
        <v>1900</v>
      </c>
    </row>
    <row r="1413" spans="1:13" ht="18" customHeight="1" x14ac:dyDescent="0.25">
      <c r="A1413" s="42"/>
      <c r="B1413" s="42"/>
      <c r="C1413" s="42"/>
      <c r="D1413" s="43"/>
      <c r="E1413" s="42"/>
      <c r="F1413" s="42"/>
      <c r="G1413" s="43"/>
      <c r="H1413" s="43"/>
      <c r="I1413" s="42"/>
      <c r="J1413" s="42"/>
      <c r="K1413" s="42"/>
      <c r="L1413" s="42" t="str">
        <f>IF(G1413="","",IF(D1413-G1413&gt;=System_Config!$B$9,"✅ COMPLIANT","⚠️ BREACH"))</f>
        <v/>
      </c>
      <c r="M1413" s="42">
        <f t="shared" si="22"/>
        <v>1900</v>
      </c>
    </row>
    <row r="1414" spans="1:13" ht="18" customHeight="1" x14ac:dyDescent="0.25">
      <c r="A1414" s="44"/>
      <c r="B1414" s="44"/>
      <c r="C1414" s="44"/>
      <c r="D1414" s="45"/>
      <c r="E1414" s="44"/>
      <c r="F1414" s="44"/>
      <c r="G1414" s="45"/>
      <c r="H1414" s="45"/>
      <c r="I1414" s="44"/>
      <c r="J1414" s="44"/>
      <c r="K1414" s="44"/>
      <c r="L1414" s="44" t="str">
        <f>IF(G1414="","",IF(D1414-G1414&gt;=System_Config!$B$9,"✅ COMPLIANT","⚠️ BREACH"))</f>
        <v/>
      </c>
      <c r="M1414" s="44">
        <f t="shared" si="22"/>
        <v>1900</v>
      </c>
    </row>
    <row r="1415" spans="1:13" ht="18" customHeight="1" x14ac:dyDescent="0.25">
      <c r="A1415" s="42"/>
      <c r="B1415" s="42"/>
      <c r="C1415" s="42"/>
      <c r="D1415" s="43"/>
      <c r="E1415" s="42"/>
      <c r="F1415" s="42"/>
      <c r="G1415" s="43"/>
      <c r="H1415" s="43"/>
      <c r="I1415" s="42"/>
      <c r="J1415" s="42"/>
      <c r="K1415" s="42"/>
      <c r="L1415" s="42" t="str">
        <f>IF(G1415="","",IF(D1415-G1415&gt;=System_Config!$B$9,"✅ COMPLIANT","⚠️ BREACH"))</f>
        <v/>
      </c>
      <c r="M1415" s="42">
        <f t="shared" si="22"/>
        <v>1900</v>
      </c>
    </row>
    <row r="1416" spans="1:13" ht="18" customHeight="1" x14ac:dyDescent="0.25">
      <c r="A1416" s="44"/>
      <c r="B1416" s="44"/>
      <c r="C1416" s="44"/>
      <c r="D1416" s="45"/>
      <c r="E1416" s="44"/>
      <c r="F1416" s="44"/>
      <c r="G1416" s="45"/>
      <c r="H1416" s="45"/>
      <c r="I1416" s="44"/>
      <c r="J1416" s="44"/>
      <c r="K1416" s="44"/>
      <c r="L1416" s="44" t="str">
        <f>IF(G1416="","",IF(D1416-G1416&gt;=System_Config!$B$9,"✅ COMPLIANT","⚠️ BREACH"))</f>
        <v/>
      </c>
      <c r="M1416" s="44">
        <f t="shared" si="22"/>
        <v>1900</v>
      </c>
    </row>
    <row r="1417" spans="1:13" ht="18" customHeight="1" x14ac:dyDescent="0.25">
      <c r="A1417" s="42"/>
      <c r="B1417" s="42"/>
      <c r="C1417" s="42"/>
      <c r="D1417" s="43"/>
      <c r="E1417" s="42"/>
      <c r="F1417" s="42"/>
      <c r="G1417" s="43"/>
      <c r="H1417" s="43"/>
      <c r="I1417" s="42"/>
      <c r="J1417" s="42"/>
      <c r="K1417" s="42"/>
      <c r="L1417" s="42" t="str">
        <f>IF(G1417="","",IF(D1417-G1417&gt;=System_Config!$B$9,"✅ COMPLIANT","⚠️ BREACH"))</f>
        <v/>
      </c>
      <c r="M1417" s="42">
        <f t="shared" si="22"/>
        <v>1900</v>
      </c>
    </row>
    <row r="1418" spans="1:13" ht="18" customHeight="1" x14ac:dyDescent="0.25">
      <c r="A1418" s="44"/>
      <c r="B1418" s="44"/>
      <c r="C1418" s="44"/>
      <c r="D1418" s="45"/>
      <c r="E1418" s="44"/>
      <c r="F1418" s="44"/>
      <c r="G1418" s="45"/>
      <c r="H1418" s="45"/>
      <c r="I1418" s="44"/>
      <c r="J1418" s="44"/>
      <c r="K1418" s="44"/>
      <c r="L1418" s="44" t="str">
        <f>IF(G1418="","",IF(D1418-G1418&gt;=System_Config!$B$9,"✅ COMPLIANT","⚠️ BREACH"))</f>
        <v/>
      </c>
      <c r="M1418" s="44">
        <f t="shared" si="22"/>
        <v>1900</v>
      </c>
    </row>
    <row r="1419" spans="1:13" ht="18" customHeight="1" x14ac:dyDescent="0.25">
      <c r="A1419" s="42"/>
      <c r="B1419" s="42"/>
      <c r="C1419" s="42"/>
      <c r="D1419" s="43"/>
      <c r="E1419" s="42"/>
      <c r="F1419" s="42"/>
      <c r="G1419" s="43"/>
      <c r="H1419" s="43"/>
      <c r="I1419" s="42"/>
      <c r="J1419" s="42"/>
      <c r="K1419" s="42"/>
      <c r="L1419" s="42" t="str">
        <f>IF(G1419="","",IF(D1419-G1419&gt;=System_Config!$B$9,"✅ COMPLIANT","⚠️ BREACH"))</f>
        <v/>
      </c>
      <c r="M1419" s="42">
        <f t="shared" si="22"/>
        <v>1900</v>
      </c>
    </row>
    <row r="1420" spans="1:13" ht="18" customHeight="1" x14ac:dyDescent="0.25">
      <c r="A1420" s="44"/>
      <c r="B1420" s="44"/>
      <c r="C1420" s="44"/>
      <c r="D1420" s="45"/>
      <c r="E1420" s="44"/>
      <c r="F1420" s="44"/>
      <c r="G1420" s="45"/>
      <c r="H1420" s="45"/>
      <c r="I1420" s="44"/>
      <c r="J1420" s="44"/>
      <c r="K1420" s="44"/>
      <c r="L1420" s="44" t="str">
        <f>IF(G1420="","",IF(D1420-G1420&gt;=System_Config!$B$9,"✅ COMPLIANT","⚠️ BREACH"))</f>
        <v/>
      </c>
      <c r="M1420" s="44">
        <f t="shared" si="22"/>
        <v>1900</v>
      </c>
    </row>
    <row r="1421" spans="1:13" ht="18" customHeight="1" x14ac:dyDescent="0.25">
      <c r="A1421" s="42"/>
      <c r="B1421" s="42"/>
      <c r="C1421" s="42"/>
      <c r="D1421" s="43"/>
      <c r="E1421" s="42"/>
      <c r="F1421" s="42"/>
      <c r="G1421" s="43"/>
      <c r="H1421" s="43"/>
      <c r="I1421" s="42"/>
      <c r="J1421" s="42"/>
      <c r="K1421" s="42"/>
      <c r="L1421" s="42" t="str">
        <f>IF(G1421="","",IF(D1421-G1421&gt;=System_Config!$B$9,"✅ COMPLIANT","⚠️ BREACH"))</f>
        <v/>
      </c>
      <c r="M1421" s="42">
        <f t="shared" si="22"/>
        <v>1900</v>
      </c>
    </row>
    <row r="1422" spans="1:13" ht="18" customHeight="1" x14ac:dyDescent="0.25">
      <c r="A1422" s="44"/>
      <c r="B1422" s="44"/>
      <c r="C1422" s="44"/>
      <c r="D1422" s="45"/>
      <c r="E1422" s="44"/>
      <c r="F1422" s="44"/>
      <c r="G1422" s="45"/>
      <c r="H1422" s="45"/>
      <c r="I1422" s="44"/>
      <c r="J1422" s="44"/>
      <c r="K1422" s="44"/>
      <c r="L1422" s="44" t="str">
        <f>IF(G1422="","",IF(D1422-G1422&gt;=System_Config!$B$9,"✅ COMPLIANT","⚠️ BREACH"))</f>
        <v/>
      </c>
      <c r="M1422" s="44">
        <f t="shared" si="22"/>
        <v>1900</v>
      </c>
    </row>
    <row r="1423" spans="1:13" ht="18" customHeight="1" x14ac:dyDescent="0.25">
      <c r="A1423" s="42"/>
      <c r="B1423" s="42"/>
      <c r="C1423" s="42"/>
      <c r="D1423" s="43"/>
      <c r="E1423" s="42"/>
      <c r="F1423" s="42"/>
      <c r="G1423" s="43"/>
      <c r="H1423" s="43"/>
      <c r="I1423" s="42"/>
      <c r="J1423" s="42"/>
      <c r="K1423" s="42"/>
      <c r="L1423" s="42" t="str">
        <f>IF(G1423="","",IF(D1423-G1423&gt;=System_Config!$B$9,"✅ COMPLIANT","⚠️ BREACH"))</f>
        <v/>
      </c>
      <c r="M1423" s="42">
        <f t="shared" si="22"/>
        <v>1900</v>
      </c>
    </row>
    <row r="1424" spans="1:13" ht="18" customHeight="1" x14ac:dyDescent="0.25">
      <c r="A1424" s="44"/>
      <c r="B1424" s="44"/>
      <c r="C1424" s="44"/>
      <c r="D1424" s="45"/>
      <c r="E1424" s="44"/>
      <c r="F1424" s="44"/>
      <c r="G1424" s="45"/>
      <c r="H1424" s="45"/>
      <c r="I1424" s="44"/>
      <c r="J1424" s="44"/>
      <c r="K1424" s="44"/>
      <c r="L1424" s="44" t="str">
        <f>IF(G1424="","",IF(D1424-G1424&gt;=System_Config!$B$9,"✅ COMPLIANT","⚠️ BREACH"))</f>
        <v/>
      </c>
      <c r="M1424" s="44">
        <f t="shared" si="22"/>
        <v>1900</v>
      </c>
    </row>
    <row r="1425" spans="1:13" ht="18" customHeight="1" x14ac:dyDescent="0.25">
      <c r="A1425" s="42"/>
      <c r="B1425" s="42"/>
      <c r="C1425" s="42"/>
      <c r="D1425" s="43"/>
      <c r="E1425" s="42"/>
      <c r="F1425" s="42"/>
      <c r="G1425" s="43"/>
      <c r="H1425" s="43"/>
      <c r="I1425" s="42"/>
      <c r="J1425" s="42"/>
      <c r="K1425" s="42"/>
      <c r="L1425" s="42" t="str">
        <f>IF(G1425="","",IF(D1425-G1425&gt;=System_Config!$B$9,"✅ COMPLIANT","⚠️ BREACH"))</f>
        <v/>
      </c>
      <c r="M1425" s="42">
        <f t="shared" si="22"/>
        <v>1900</v>
      </c>
    </row>
    <row r="1426" spans="1:13" ht="18" customHeight="1" x14ac:dyDescent="0.25">
      <c r="A1426" s="44"/>
      <c r="B1426" s="44"/>
      <c r="C1426" s="44"/>
      <c r="D1426" s="45"/>
      <c r="E1426" s="44"/>
      <c r="F1426" s="44"/>
      <c r="G1426" s="45"/>
      <c r="H1426" s="45"/>
      <c r="I1426" s="44"/>
      <c r="J1426" s="44"/>
      <c r="K1426" s="44"/>
      <c r="L1426" s="44" t="str">
        <f>IF(G1426="","",IF(D1426-G1426&gt;=System_Config!$B$9,"✅ COMPLIANT","⚠️ BREACH"))</f>
        <v/>
      </c>
      <c r="M1426" s="44">
        <f t="shared" si="22"/>
        <v>1900</v>
      </c>
    </row>
    <row r="1427" spans="1:13" ht="18" customHeight="1" x14ac:dyDescent="0.25">
      <c r="A1427" s="42"/>
      <c r="B1427" s="42"/>
      <c r="C1427" s="42"/>
      <c r="D1427" s="43"/>
      <c r="E1427" s="42"/>
      <c r="F1427" s="42"/>
      <c r="G1427" s="43"/>
      <c r="H1427" s="43"/>
      <c r="I1427" s="42"/>
      <c r="J1427" s="42"/>
      <c r="K1427" s="42"/>
      <c r="L1427" s="42" t="str">
        <f>IF(G1427="","",IF(D1427-G1427&gt;=System_Config!$B$9,"✅ COMPLIANT","⚠️ BREACH"))</f>
        <v/>
      </c>
      <c r="M1427" s="42">
        <f t="shared" si="22"/>
        <v>1900</v>
      </c>
    </row>
    <row r="1428" spans="1:13" ht="18" customHeight="1" x14ac:dyDescent="0.25">
      <c r="A1428" s="44"/>
      <c r="B1428" s="44"/>
      <c r="C1428" s="44"/>
      <c r="D1428" s="45"/>
      <c r="E1428" s="44"/>
      <c r="F1428" s="44"/>
      <c r="G1428" s="45"/>
      <c r="H1428" s="45"/>
      <c r="I1428" s="44"/>
      <c r="J1428" s="44"/>
      <c r="K1428" s="44"/>
      <c r="L1428" s="44" t="str">
        <f>IF(G1428="","",IF(D1428-G1428&gt;=System_Config!$B$9,"✅ COMPLIANT","⚠️ BREACH"))</f>
        <v/>
      </c>
      <c r="M1428" s="44">
        <f t="shared" si="22"/>
        <v>1900</v>
      </c>
    </row>
    <row r="1429" spans="1:13" ht="18" customHeight="1" x14ac:dyDescent="0.25">
      <c r="A1429" s="42"/>
      <c r="B1429" s="42"/>
      <c r="C1429" s="42"/>
      <c r="D1429" s="43"/>
      <c r="E1429" s="42"/>
      <c r="F1429" s="42"/>
      <c r="G1429" s="43"/>
      <c r="H1429" s="43"/>
      <c r="I1429" s="42"/>
      <c r="J1429" s="42"/>
      <c r="K1429" s="42"/>
      <c r="L1429" s="42" t="str">
        <f>IF(G1429="","",IF(D1429-G1429&gt;=System_Config!$B$9,"✅ COMPLIANT","⚠️ BREACH"))</f>
        <v/>
      </c>
      <c r="M1429" s="42">
        <f t="shared" si="22"/>
        <v>1900</v>
      </c>
    </row>
    <row r="1430" spans="1:13" ht="18" customHeight="1" x14ac:dyDescent="0.25">
      <c r="A1430" s="44"/>
      <c r="B1430" s="44"/>
      <c r="C1430" s="44"/>
      <c r="D1430" s="45"/>
      <c r="E1430" s="44"/>
      <c r="F1430" s="44"/>
      <c r="G1430" s="45"/>
      <c r="H1430" s="45"/>
      <c r="I1430" s="44"/>
      <c r="J1430" s="44"/>
      <c r="K1430" s="44"/>
      <c r="L1430" s="44" t="str">
        <f>IF(G1430="","",IF(D1430-G1430&gt;=System_Config!$B$9,"✅ COMPLIANT","⚠️ BREACH"))</f>
        <v/>
      </c>
      <c r="M1430" s="44">
        <f t="shared" si="22"/>
        <v>1900</v>
      </c>
    </row>
    <row r="1431" spans="1:13" ht="18" customHeight="1" x14ac:dyDescent="0.25">
      <c r="A1431" s="42"/>
      <c r="B1431" s="42"/>
      <c r="C1431" s="42"/>
      <c r="D1431" s="43"/>
      <c r="E1431" s="42"/>
      <c r="F1431" s="42"/>
      <c r="G1431" s="43"/>
      <c r="H1431" s="43"/>
      <c r="I1431" s="42"/>
      <c r="J1431" s="42"/>
      <c r="K1431" s="42"/>
      <c r="L1431" s="42" t="str">
        <f>IF(G1431="","",IF(D1431-G1431&gt;=System_Config!$B$9,"✅ COMPLIANT","⚠️ BREACH"))</f>
        <v/>
      </c>
      <c r="M1431" s="42">
        <f t="shared" si="22"/>
        <v>1900</v>
      </c>
    </row>
    <row r="1432" spans="1:13" ht="18" customHeight="1" x14ac:dyDescent="0.25">
      <c r="A1432" s="44"/>
      <c r="B1432" s="44"/>
      <c r="C1432" s="44"/>
      <c r="D1432" s="45"/>
      <c r="E1432" s="44"/>
      <c r="F1432" s="44"/>
      <c r="G1432" s="45"/>
      <c r="H1432" s="45"/>
      <c r="I1432" s="44"/>
      <c r="J1432" s="44"/>
      <c r="K1432" s="44"/>
      <c r="L1432" s="44" t="str">
        <f>IF(G1432="","",IF(D1432-G1432&gt;=System_Config!$B$9,"✅ COMPLIANT","⚠️ BREACH"))</f>
        <v/>
      </c>
      <c r="M1432" s="44">
        <f t="shared" si="22"/>
        <v>1900</v>
      </c>
    </row>
    <row r="1433" spans="1:13" ht="18" customHeight="1" x14ac:dyDescent="0.25">
      <c r="A1433" s="42"/>
      <c r="B1433" s="42"/>
      <c r="C1433" s="42"/>
      <c r="D1433" s="43"/>
      <c r="E1433" s="42"/>
      <c r="F1433" s="42"/>
      <c r="G1433" s="43"/>
      <c r="H1433" s="43"/>
      <c r="I1433" s="42"/>
      <c r="J1433" s="42"/>
      <c r="K1433" s="42"/>
      <c r="L1433" s="42" t="str">
        <f>IF(G1433="","",IF(D1433-G1433&gt;=System_Config!$B$9,"✅ COMPLIANT","⚠️ BREACH"))</f>
        <v/>
      </c>
      <c r="M1433" s="42">
        <f t="shared" si="22"/>
        <v>1900</v>
      </c>
    </row>
    <row r="1434" spans="1:13" ht="18" customHeight="1" x14ac:dyDescent="0.25">
      <c r="A1434" s="44"/>
      <c r="B1434" s="44"/>
      <c r="C1434" s="44"/>
      <c r="D1434" s="45"/>
      <c r="E1434" s="44"/>
      <c r="F1434" s="44"/>
      <c r="G1434" s="45"/>
      <c r="H1434" s="45"/>
      <c r="I1434" s="44"/>
      <c r="J1434" s="44"/>
      <c r="K1434" s="44"/>
      <c r="L1434" s="44" t="str">
        <f>IF(G1434="","",IF(D1434-G1434&gt;=System_Config!$B$9,"✅ COMPLIANT","⚠️ BREACH"))</f>
        <v/>
      </c>
      <c r="M1434" s="44">
        <f t="shared" si="22"/>
        <v>1900</v>
      </c>
    </row>
    <row r="1435" spans="1:13" ht="18" customHeight="1" x14ac:dyDescent="0.25">
      <c r="A1435" s="42"/>
      <c r="B1435" s="42"/>
      <c r="C1435" s="42"/>
      <c r="D1435" s="43"/>
      <c r="E1435" s="42"/>
      <c r="F1435" s="42"/>
      <c r="G1435" s="43"/>
      <c r="H1435" s="43"/>
      <c r="I1435" s="42"/>
      <c r="J1435" s="42"/>
      <c r="K1435" s="42"/>
      <c r="L1435" s="42" t="str">
        <f>IF(G1435="","",IF(D1435-G1435&gt;=System_Config!$B$9,"✅ COMPLIANT","⚠️ BREACH"))</f>
        <v/>
      </c>
      <c r="M1435" s="42">
        <f t="shared" si="22"/>
        <v>1900</v>
      </c>
    </row>
    <row r="1436" spans="1:13" ht="18" customHeight="1" x14ac:dyDescent="0.25">
      <c r="A1436" s="44"/>
      <c r="B1436" s="44"/>
      <c r="C1436" s="44"/>
      <c r="D1436" s="45"/>
      <c r="E1436" s="44"/>
      <c r="F1436" s="44"/>
      <c r="G1436" s="45"/>
      <c r="H1436" s="45"/>
      <c r="I1436" s="44"/>
      <c r="J1436" s="44"/>
      <c r="K1436" s="44"/>
      <c r="L1436" s="44" t="str">
        <f>IF(G1436="","",IF(D1436-G1436&gt;=System_Config!$B$9,"✅ COMPLIANT","⚠️ BREACH"))</f>
        <v/>
      </c>
      <c r="M1436" s="44">
        <f t="shared" si="22"/>
        <v>1900</v>
      </c>
    </row>
    <row r="1437" spans="1:13" ht="18" customHeight="1" x14ac:dyDescent="0.25">
      <c r="A1437" s="42"/>
      <c r="B1437" s="42"/>
      <c r="C1437" s="42"/>
      <c r="D1437" s="43"/>
      <c r="E1437" s="42"/>
      <c r="F1437" s="42"/>
      <c r="G1437" s="43"/>
      <c r="H1437" s="43"/>
      <c r="I1437" s="42"/>
      <c r="J1437" s="42"/>
      <c r="K1437" s="42"/>
      <c r="L1437" s="42" t="str">
        <f>IF(G1437="","",IF(D1437-G1437&gt;=System_Config!$B$9,"✅ COMPLIANT","⚠️ BREACH"))</f>
        <v/>
      </c>
      <c r="M1437" s="42">
        <f t="shared" si="22"/>
        <v>1900</v>
      </c>
    </row>
    <row r="1438" spans="1:13" ht="18" customHeight="1" x14ac:dyDescent="0.25">
      <c r="A1438" s="44"/>
      <c r="B1438" s="44"/>
      <c r="C1438" s="44"/>
      <c r="D1438" s="45"/>
      <c r="E1438" s="44"/>
      <c r="F1438" s="44"/>
      <c r="G1438" s="45"/>
      <c r="H1438" s="45"/>
      <c r="I1438" s="44"/>
      <c r="J1438" s="44"/>
      <c r="K1438" s="44"/>
      <c r="L1438" s="44" t="str">
        <f>IF(G1438="","",IF(D1438-G1438&gt;=System_Config!$B$9,"✅ COMPLIANT","⚠️ BREACH"))</f>
        <v/>
      </c>
      <c r="M1438" s="44">
        <f t="shared" si="22"/>
        <v>1900</v>
      </c>
    </row>
    <row r="1439" spans="1:13" ht="18" customHeight="1" x14ac:dyDescent="0.25">
      <c r="A1439" s="42"/>
      <c r="B1439" s="42"/>
      <c r="C1439" s="42"/>
      <c r="D1439" s="43"/>
      <c r="E1439" s="42"/>
      <c r="F1439" s="42"/>
      <c r="G1439" s="43"/>
      <c r="H1439" s="43"/>
      <c r="I1439" s="42"/>
      <c r="J1439" s="42"/>
      <c r="K1439" s="42"/>
      <c r="L1439" s="42" t="str">
        <f>IF(G1439="","",IF(D1439-G1439&gt;=System_Config!$B$9,"✅ COMPLIANT","⚠️ BREACH"))</f>
        <v/>
      </c>
      <c r="M1439" s="42">
        <f t="shared" si="22"/>
        <v>1900</v>
      </c>
    </row>
    <row r="1440" spans="1:13" ht="18" customHeight="1" x14ac:dyDescent="0.25">
      <c r="A1440" s="44"/>
      <c r="B1440" s="44"/>
      <c r="C1440" s="44"/>
      <c r="D1440" s="45"/>
      <c r="E1440" s="44"/>
      <c r="F1440" s="44"/>
      <c r="G1440" s="45"/>
      <c r="H1440" s="45"/>
      <c r="I1440" s="44"/>
      <c r="J1440" s="44"/>
      <c r="K1440" s="44"/>
      <c r="L1440" s="44" t="str">
        <f>IF(G1440="","",IF(D1440-G1440&gt;=System_Config!$B$9,"✅ COMPLIANT","⚠️ BREACH"))</f>
        <v/>
      </c>
      <c r="M1440" s="44">
        <f t="shared" si="22"/>
        <v>1900</v>
      </c>
    </row>
    <row r="1441" spans="1:13" ht="18" customHeight="1" x14ac:dyDescent="0.25">
      <c r="A1441" s="42"/>
      <c r="B1441" s="42"/>
      <c r="C1441" s="42"/>
      <c r="D1441" s="43"/>
      <c r="E1441" s="42"/>
      <c r="F1441" s="42"/>
      <c r="G1441" s="43"/>
      <c r="H1441" s="43"/>
      <c r="I1441" s="42"/>
      <c r="J1441" s="42"/>
      <c r="K1441" s="42"/>
      <c r="L1441" s="42" t="str">
        <f>IF(G1441="","",IF(D1441-G1441&gt;=System_Config!$B$9,"✅ COMPLIANT","⚠️ BREACH"))</f>
        <v/>
      </c>
      <c r="M1441" s="42">
        <f t="shared" si="22"/>
        <v>1900</v>
      </c>
    </row>
    <row r="1442" spans="1:13" ht="18" customHeight="1" x14ac:dyDescent="0.25">
      <c r="A1442" s="44"/>
      <c r="B1442" s="44"/>
      <c r="C1442" s="44"/>
      <c r="D1442" s="45"/>
      <c r="E1442" s="44"/>
      <c r="F1442" s="44"/>
      <c r="G1442" s="45"/>
      <c r="H1442" s="45"/>
      <c r="I1442" s="44"/>
      <c r="J1442" s="44"/>
      <c r="K1442" s="44"/>
      <c r="L1442" s="44" t="str">
        <f>IF(G1442="","",IF(D1442-G1442&gt;=System_Config!$B$9,"✅ COMPLIANT","⚠️ BREACH"))</f>
        <v/>
      </c>
      <c r="M1442" s="44">
        <f t="shared" si="22"/>
        <v>1900</v>
      </c>
    </row>
    <row r="1443" spans="1:13" ht="18" customHeight="1" x14ac:dyDescent="0.25">
      <c r="A1443" s="42"/>
      <c r="B1443" s="42"/>
      <c r="C1443" s="42"/>
      <c r="D1443" s="43"/>
      <c r="E1443" s="42"/>
      <c r="F1443" s="42"/>
      <c r="G1443" s="43"/>
      <c r="H1443" s="43"/>
      <c r="I1443" s="42"/>
      <c r="J1443" s="42"/>
      <c r="K1443" s="42"/>
      <c r="L1443" s="42" t="str">
        <f>IF(G1443="","",IF(D1443-G1443&gt;=System_Config!$B$9,"✅ COMPLIANT","⚠️ BREACH"))</f>
        <v/>
      </c>
      <c r="M1443" s="42">
        <f t="shared" si="22"/>
        <v>1900</v>
      </c>
    </row>
    <row r="1444" spans="1:13" ht="18" customHeight="1" x14ac:dyDescent="0.25">
      <c r="A1444" s="44"/>
      <c r="B1444" s="44"/>
      <c r="C1444" s="44"/>
      <c r="D1444" s="45"/>
      <c r="E1444" s="44"/>
      <c r="F1444" s="44"/>
      <c r="G1444" s="45"/>
      <c r="H1444" s="45"/>
      <c r="I1444" s="44"/>
      <c r="J1444" s="44"/>
      <c r="K1444" s="44"/>
      <c r="L1444" s="44" t="str">
        <f>IF(G1444="","",IF(D1444-G1444&gt;=System_Config!$B$9,"✅ COMPLIANT","⚠️ BREACH"))</f>
        <v/>
      </c>
      <c r="M1444" s="44">
        <f t="shared" si="22"/>
        <v>1900</v>
      </c>
    </row>
    <row r="1445" spans="1:13" ht="18" customHeight="1" x14ac:dyDescent="0.25">
      <c r="A1445" s="42"/>
      <c r="B1445" s="42"/>
      <c r="C1445" s="42"/>
      <c r="D1445" s="43"/>
      <c r="E1445" s="42"/>
      <c r="F1445" s="42"/>
      <c r="G1445" s="43"/>
      <c r="H1445" s="43"/>
      <c r="I1445" s="42"/>
      <c r="J1445" s="42"/>
      <c r="K1445" s="42"/>
      <c r="L1445" s="42" t="str">
        <f>IF(G1445="","",IF(D1445-G1445&gt;=System_Config!$B$9,"✅ COMPLIANT","⚠️ BREACH"))</f>
        <v/>
      </c>
      <c r="M1445" s="42">
        <f t="shared" si="22"/>
        <v>1900</v>
      </c>
    </row>
    <row r="1446" spans="1:13" ht="18" customHeight="1" x14ac:dyDescent="0.25">
      <c r="A1446" s="44"/>
      <c r="B1446" s="44"/>
      <c r="C1446" s="44"/>
      <c r="D1446" s="45"/>
      <c r="E1446" s="44"/>
      <c r="F1446" s="44"/>
      <c r="G1446" s="45"/>
      <c r="H1446" s="45"/>
      <c r="I1446" s="44"/>
      <c r="J1446" s="44"/>
      <c r="K1446" s="44"/>
      <c r="L1446" s="44" t="str">
        <f>IF(G1446="","",IF(D1446-G1446&gt;=System_Config!$B$9,"✅ COMPLIANT","⚠️ BREACH"))</f>
        <v/>
      </c>
      <c r="M1446" s="44">
        <f t="shared" si="22"/>
        <v>1900</v>
      </c>
    </row>
    <row r="1447" spans="1:13" ht="18" customHeight="1" x14ac:dyDescent="0.25">
      <c r="A1447" s="42"/>
      <c r="B1447" s="42"/>
      <c r="C1447" s="42"/>
      <c r="D1447" s="43"/>
      <c r="E1447" s="42"/>
      <c r="F1447" s="42"/>
      <c r="G1447" s="43"/>
      <c r="H1447" s="43"/>
      <c r="I1447" s="42"/>
      <c r="J1447" s="42"/>
      <c r="K1447" s="42"/>
      <c r="L1447" s="42" t="str">
        <f>IF(G1447="","",IF(D1447-G1447&gt;=System_Config!$B$9,"✅ COMPLIANT","⚠️ BREACH"))</f>
        <v/>
      </c>
      <c r="M1447" s="42">
        <f t="shared" si="22"/>
        <v>1900</v>
      </c>
    </row>
    <row r="1448" spans="1:13" ht="18" customHeight="1" x14ac:dyDescent="0.25">
      <c r="A1448" s="44"/>
      <c r="B1448" s="44"/>
      <c r="C1448" s="44"/>
      <c r="D1448" s="45"/>
      <c r="E1448" s="44"/>
      <c r="F1448" s="44"/>
      <c r="G1448" s="45"/>
      <c r="H1448" s="45"/>
      <c r="I1448" s="44"/>
      <c r="J1448" s="44"/>
      <c r="K1448" s="44"/>
      <c r="L1448" s="44" t="str">
        <f>IF(G1448="","",IF(D1448-G1448&gt;=System_Config!$B$9,"✅ COMPLIANT","⚠️ BREACH"))</f>
        <v/>
      </c>
      <c r="M1448" s="44">
        <f t="shared" si="22"/>
        <v>1900</v>
      </c>
    </row>
    <row r="1449" spans="1:13" ht="18" customHeight="1" x14ac:dyDescent="0.25">
      <c r="A1449" s="42"/>
      <c r="B1449" s="42"/>
      <c r="C1449" s="42"/>
      <c r="D1449" s="43"/>
      <c r="E1449" s="42"/>
      <c r="F1449" s="42"/>
      <c r="G1449" s="43"/>
      <c r="H1449" s="43"/>
      <c r="I1449" s="42"/>
      <c r="J1449" s="42"/>
      <c r="K1449" s="42"/>
      <c r="L1449" s="42" t="str">
        <f>IF(G1449="","",IF(D1449-G1449&gt;=System_Config!$B$9,"✅ COMPLIANT","⚠️ BREACH"))</f>
        <v/>
      </c>
      <c r="M1449" s="42">
        <f t="shared" si="22"/>
        <v>1900</v>
      </c>
    </row>
    <row r="1450" spans="1:13" ht="18" customHeight="1" x14ac:dyDescent="0.25">
      <c r="A1450" s="44"/>
      <c r="B1450" s="44"/>
      <c r="C1450" s="44"/>
      <c r="D1450" s="45"/>
      <c r="E1450" s="44"/>
      <c r="F1450" s="44"/>
      <c r="G1450" s="45"/>
      <c r="H1450" s="45"/>
      <c r="I1450" s="44"/>
      <c r="J1450" s="44"/>
      <c r="K1450" s="44"/>
      <c r="L1450" s="44" t="str">
        <f>IF(G1450="","",IF(D1450-G1450&gt;=System_Config!$B$9,"✅ COMPLIANT","⚠️ BREACH"))</f>
        <v/>
      </c>
      <c r="M1450" s="44">
        <f t="shared" si="22"/>
        <v>1900</v>
      </c>
    </row>
    <row r="1451" spans="1:13" ht="18" customHeight="1" x14ac:dyDescent="0.25">
      <c r="A1451" s="42"/>
      <c r="B1451" s="42"/>
      <c r="C1451" s="42"/>
      <c r="D1451" s="43"/>
      <c r="E1451" s="42"/>
      <c r="F1451" s="42"/>
      <c r="G1451" s="43"/>
      <c r="H1451" s="43"/>
      <c r="I1451" s="42"/>
      <c r="J1451" s="42"/>
      <c r="K1451" s="42"/>
      <c r="L1451" s="42" t="str">
        <f>IF(G1451="","",IF(D1451-G1451&gt;=System_Config!$B$9,"✅ COMPLIANT","⚠️ BREACH"))</f>
        <v/>
      </c>
      <c r="M1451" s="42">
        <f t="shared" si="22"/>
        <v>1900</v>
      </c>
    </row>
    <row r="1452" spans="1:13" ht="18" customHeight="1" x14ac:dyDescent="0.25">
      <c r="A1452" s="44"/>
      <c r="B1452" s="44"/>
      <c r="C1452" s="44"/>
      <c r="D1452" s="45"/>
      <c r="E1452" s="44"/>
      <c r="F1452" s="44"/>
      <c r="G1452" s="45"/>
      <c r="H1452" s="45"/>
      <c r="I1452" s="44"/>
      <c r="J1452" s="44"/>
      <c r="K1452" s="44"/>
      <c r="L1452" s="44" t="str">
        <f>IF(G1452="","",IF(D1452-G1452&gt;=System_Config!$B$9,"✅ COMPLIANT","⚠️ BREACH"))</f>
        <v/>
      </c>
      <c r="M1452" s="44">
        <f t="shared" si="22"/>
        <v>1900</v>
      </c>
    </row>
    <row r="1453" spans="1:13" ht="18" customHeight="1" x14ac:dyDescent="0.25">
      <c r="A1453" s="42"/>
      <c r="B1453" s="42"/>
      <c r="C1453" s="42"/>
      <c r="D1453" s="43"/>
      <c r="E1453" s="42"/>
      <c r="F1453" s="42"/>
      <c r="G1453" s="43"/>
      <c r="H1453" s="43"/>
      <c r="I1453" s="42"/>
      <c r="J1453" s="42"/>
      <c r="K1453" s="42"/>
      <c r="L1453" s="42" t="str">
        <f>IF(G1453="","",IF(D1453-G1453&gt;=System_Config!$B$9,"✅ COMPLIANT","⚠️ BREACH"))</f>
        <v/>
      </c>
      <c r="M1453" s="42">
        <f t="shared" si="22"/>
        <v>1900</v>
      </c>
    </row>
    <row r="1454" spans="1:13" ht="18" customHeight="1" x14ac:dyDescent="0.25">
      <c r="A1454" s="44"/>
      <c r="B1454" s="44"/>
      <c r="C1454" s="44"/>
      <c r="D1454" s="45"/>
      <c r="E1454" s="44"/>
      <c r="F1454" s="44"/>
      <c r="G1454" s="45"/>
      <c r="H1454" s="45"/>
      <c r="I1454" s="44"/>
      <c r="J1454" s="44"/>
      <c r="K1454" s="44"/>
      <c r="L1454" s="44" t="str">
        <f>IF(G1454="","",IF(D1454-G1454&gt;=System_Config!$B$9,"✅ COMPLIANT","⚠️ BREACH"))</f>
        <v/>
      </c>
      <c r="M1454" s="44">
        <f t="shared" si="22"/>
        <v>1900</v>
      </c>
    </row>
    <row r="1455" spans="1:13" ht="18" customHeight="1" x14ac:dyDescent="0.25">
      <c r="A1455" s="42"/>
      <c r="B1455" s="42"/>
      <c r="C1455" s="42"/>
      <c r="D1455" s="43"/>
      <c r="E1455" s="42"/>
      <c r="F1455" s="42"/>
      <c r="G1455" s="43"/>
      <c r="H1455" s="43"/>
      <c r="I1455" s="42"/>
      <c r="J1455" s="42"/>
      <c r="K1455" s="42"/>
      <c r="L1455" s="42" t="str">
        <f>IF(G1455="","",IF(D1455-G1455&gt;=System_Config!$B$9,"✅ COMPLIANT","⚠️ BREACH"))</f>
        <v/>
      </c>
      <c r="M1455" s="42">
        <f t="shared" si="22"/>
        <v>1900</v>
      </c>
    </row>
    <row r="1456" spans="1:13" ht="18" customHeight="1" x14ac:dyDescent="0.25">
      <c r="A1456" s="44"/>
      <c r="B1456" s="44"/>
      <c r="C1456" s="44"/>
      <c r="D1456" s="45"/>
      <c r="E1456" s="44"/>
      <c r="F1456" s="44"/>
      <c r="G1456" s="45"/>
      <c r="H1456" s="45"/>
      <c r="I1456" s="44"/>
      <c r="J1456" s="44"/>
      <c r="K1456" s="44"/>
      <c r="L1456" s="44" t="str">
        <f>IF(G1456="","",IF(D1456-G1456&gt;=System_Config!$B$9,"✅ COMPLIANT","⚠️ BREACH"))</f>
        <v/>
      </c>
      <c r="M1456" s="44">
        <f t="shared" si="22"/>
        <v>1900</v>
      </c>
    </row>
    <row r="1457" spans="1:13" ht="18" customHeight="1" x14ac:dyDescent="0.25">
      <c r="A1457" s="42"/>
      <c r="B1457" s="42"/>
      <c r="C1457" s="42"/>
      <c r="D1457" s="43"/>
      <c r="E1457" s="42"/>
      <c r="F1457" s="42"/>
      <c r="G1457" s="43"/>
      <c r="H1457" s="43"/>
      <c r="I1457" s="42"/>
      <c r="J1457" s="42"/>
      <c r="K1457" s="42"/>
      <c r="L1457" s="42" t="str">
        <f>IF(G1457="","",IF(D1457-G1457&gt;=System_Config!$B$9,"✅ COMPLIANT","⚠️ BREACH"))</f>
        <v/>
      </c>
      <c r="M1457" s="42">
        <f t="shared" si="22"/>
        <v>1900</v>
      </c>
    </row>
    <row r="1458" spans="1:13" ht="18" customHeight="1" x14ac:dyDescent="0.25">
      <c r="A1458" s="44"/>
      <c r="B1458" s="44"/>
      <c r="C1458" s="44"/>
      <c r="D1458" s="45"/>
      <c r="E1458" s="44"/>
      <c r="F1458" s="44"/>
      <c r="G1458" s="45"/>
      <c r="H1458" s="45"/>
      <c r="I1458" s="44"/>
      <c r="J1458" s="44"/>
      <c r="K1458" s="44"/>
      <c r="L1458" s="44" t="str">
        <f>IF(G1458="","",IF(D1458-G1458&gt;=System_Config!$B$9,"✅ COMPLIANT","⚠️ BREACH"))</f>
        <v/>
      </c>
      <c r="M1458" s="44">
        <f t="shared" si="22"/>
        <v>1900</v>
      </c>
    </row>
    <row r="1459" spans="1:13" ht="18" customHeight="1" x14ac:dyDescent="0.25">
      <c r="A1459" s="42"/>
      <c r="B1459" s="42"/>
      <c r="C1459" s="42"/>
      <c r="D1459" s="43"/>
      <c r="E1459" s="42"/>
      <c r="F1459" s="42"/>
      <c r="G1459" s="43"/>
      <c r="H1459" s="43"/>
      <c r="I1459" s="42"/>
      <c r="J1459" s="42"/>
      <c r="K1459" s="42"/>
      <c r="L1459" s="42" t="str">
        <f>IF(G1459="","",IF(D1459-G1459&gt;=System_Config!$B$9,"✅ COMPLIANT","⚠️ BREACH"))</f>
        <v/>
      </c>
      <c r="M1459" s="42">
        <f t="shared" si="22"/>
        <v>1900</v>
      </c>
    </row>
    <row r="1460" spans="1:13" ht="18" customHeight="1" x14ac:dyDescent="0.25">
      <c r="A1460" s="44"/>
      <c r="B1460" s="44"/>
      <c r="C1460" s="44"/>
      <c r="D1460" s="45"/>
      <c r="E1460" s="44"/>
      <c r="F1460" s="44"/>
      <c r="G1460" s="45"/>
      <c r="H1460" s="45"/>
      <c r="I1460" s="44"/>
      <c r="J1460" s="44"/>
      <c r="K1460" s="44"/>
      <c r="L1460" s="44" t="str">
        <f>IF(G1460="","",IF(D1460-G1460&gt;=System_Config!$B$9,"✅ COMPLIANT","⚠️ BREACH"))</f>
        <v/>
      </c>
      <c r="M1460" s="44">
        <f t="shared" si="22"/>
        <v>1900</v>
      </c>
    </row>
    <row r="1461" spans="1:13" ht="18" customHeight="1" x14ac:dyDescent="0.25">
      <c r="A1461" s="42"/>
      <c r="B1461" s="42"/>
      <c r="C1461" s="42"/>
      <c r="D1461" s="43"/>
      <c r="E1461" s="42"/>
      <c r="F1461" s="42"/>
      <c r="G1461" s="43"/>
      <c r="H1461" s="43"/>
      <c r="I1461" s="42"/>
      <c r="J1461" s="42"/>
      <c r="K1461" s="42"/>
      <c r="L1461" s="42" t="str">
        <f>IF(G1461="","",IF(D1461-G1461&gt;=System_Config!$B$9,"✅ COMPLIANT","⚠️ BREACH"))</f>
        <v/>
      </c>
      <c r="M1461" s="42">
        <f t="shared" si="22"/>
        <v>1900</v>
      </c>
    </row>
    <row r="1462" spans="1:13" ht="18" customHeight="1" x14ac:dyDescent="0.25">
      <c r="A1462" s="44"/>
      <c r="B1462" s="44"/>
      <c r="C1462" s="44"/>
      <c r="D1462" s="45"/>
      <c r="E1462" s="44"/>
      <c r="F1462" s="44"/>
      <c r="G1462" s="45"/>
      <c r="H1462" s="45"/>
      <c r="I1462" s="44"/>
      <c r="J1462" s="44"/>
      <c r="K1462" s="44"/>
      <c r="L1462" s="44" t="str">
        <f>IF(G1462="","",IF(D1462-G1462&gt;=System_Config!$B$9,"✅ COMPLIANT","⚠️ BREACH"))</f>
        <v/>
      </c>
      <c r="M1462" s="44">
        <f t="shared" si="22"/>
        <v>1900</v>
      </c>
    </row>
    <row r="1463" spans="1:13" ht="18" customHeight="1" x14ac:dyDescent="0.25">
      <c r="A1463" s="42"/>
      <c r="B1463" s="42"/>
      <c r="C1463" s="42"/>
      <c r="D1463" s="43"/>
      <c r="E1463" s="42"/>
      <c r="F1463" s="42"/>
      <c r="G1463" s="43"/>
      <c r="H1463" s="43"/>
      <c r="I1463" s="42"/>
      <c r="J1463" s="42"/>
      <c r="K1463" s="42"/>
      <c r="L1463" s="42" t="str">
        <f>IF(G1463="","",IF(D1463-G1463&gt;=System_Config!$B$9,"✅ COMPLIANT","⚠️ BREACH"))</f>
        <v/>
      </c>
      <c r="M1463" s="42">
        <f t="shared" si="22"/>
        <v>1900</v>
      </c>
    </row>
    <row r="1464" spans="1:13" ht="18" customHeight="1" x14ac:dyDescent="0.25">
      <c r="A1464" s="44"/>
      <c r="B1464" s="44"/>
      <c r="C1464" s="44"/>
      <c r="D1464" s="45"/>
      <c r="E1464" s="44"/>
      <c r="F1464" s="44"/>
      <c r="G1464" s="45"/>
      <c r="H1464" s="45"/>
      <c r="I1464" s="44"/>
      <c r="J1464" s="44"/>
      <c r="K1464" s="44"/>
      <c r="L1464" s="44" t="str">
        <f>IF(G1464="","",IF(D1464-G1464&gt;=System_Config!$B$9,"✅ COMPLIANT","⚠️ BREACH"))</f>
        <v/>
      </c>
      <c r="M1464" s="44">
        <f t="shared" si="22"/>
        <v>1900</v>
      </c>
    </row>
    <row r="1465" spans="1:13" ht="18" customHeight="1" x14ac:dyDescent="0.25">
      <c r="A1465" s="42"/>
      <c r="B1465" s="42"/>
      <c r="C1465" s="42"/>
      <c r="D1465" s="43"/>
      <c r="E1465" s="42"/>
      <c r="F1465" s="42"/>
      <c r="G1465" s="43"/>
      <c r="H1465" s="43"/>
      <c r="I1465" s="42"/>
      <c r="J1465" s="42"/>
      <c r="K1465" s="42"/>
      <c r="L1465" s="42" t="str">
        <f>IF(G1465="","",IF(D1465-G1465&gt;=System_Config!$B$9,"✅ COMPLIANT","⚠️ BREACH"))</f>
        <v/>
      </c>
      <c r="M1465" s="42">
        <f t="shared" si="22"/>
        <v>1900</v>
      </c>
    </row>
    <row r="1466" spans="1:13" ht="18" customHeight="1" x14ac:dyDescent="0.25">
      <c r="A1466" s="44"/>
      <c r="B1466" s="44"/>
      <c r="C1466" s="44"/>
      <c r="D1466" s="45"/>
      <c r="E1466" s="44"/>
      <c r="F1466" s="44"/>
      <c r="G1466" s="45"/>
      <c r="H1466" s="45"/>
      <c r="I1466" s="44"/>
      <c r="J1466" s="44"/>
      <c r="K1466" s="44"/>
      <c r="L1466" s="44" t="str">
        <f>IF(G1466="","",IF(D1466-G1466&gt;=System_Config!$B$9,"✅ COMPLIANT","⚠️ BREACH"))</f>
        <v/>
      </c>
      <c r="M1466" s="44">
        <f t="shared" si="22"/>
        <v>1900</v>
      </c>
    </row>
    <row r="1467" spans="1:13" ht="18" customHeight="1" x14ac:dyDescent="0.25">
      <c r="A1467" s="42"/>
      <c r="B1467" s="42"/>
      <c r="C1467" s="42"/>
      <c r="D1467" s="43"/>
      <c r="E1467" s="42"/>
      <c r="F1467" s="42"/>
      <c r="G1467" s="43"/>
      <c r="H1467" s="43"/>
      <c r="I1467" s="42"/>
      <c r="J1467" s="42"/>
      <c r="K1467" s="42"/>
      <c r="L1467" s="42" t="str">
        <f>IF(G1467="","",IF(D1467-G1467&gt;=System_Config!$B$9,"✅ COMPLIANT","⚠️ BREACH"))</f>
        <v/>
      </c>
      <c r="M1467" s="42">
        <f t="shared" si="22"/>
        <v>1900</v>
      </c>
    </row>
    <row r="1468" spans="1:13" ht="18" customHeight="1" x14ac:dyDescent="0.25">
      <c r="A1468" s="44"/>
      <c r="B1468" s="44"/>
      <c r="C1468" s="44"/>
      <c r="D1468" s="45"/>
      <c r="E1468" s="44"/>
      <c r="F1468" s="44"/>
      <c r="G1468" s="45"/>
      <c r="H1468" s="45"/>
      <c r="I1468" s="44"/>
      <c r="J1468" s="44"/>
      <c r="K1468" s="44"/>
      <c r="L1468" s="44" t="str">
        <f>IF(G1468="","",IF(D1468-G1468&gt;=System_Config!$B$9,"✅ COMPLIANT","⚠️ BREACH"))</f>
        <v/>
      </c>
      <c r="M1468" s="44">
        <f t="shared" si="22"/>
        <v>1900</v>
      </c>
    </row>
    <row r="1469" spans="1:13" ht="18" customHeight="1" x14ac:dyDescent="0.25">
      <c r="A1469" s="42"/>
      <c r="B1469" s="42"/>
      <c r="C1469" s="42"/>
      <c r="D1469" s="43"/>
      <c r="E1469" s="42"/>
      <c r="F1469" s="42"/>
      <c r="G1469" s="43"/>
      <c r="H1469" s="43"/>
      <c r="I1469" s="42"/>
      <c r="J1469" s="42"/>
      <c r="K1469" s="42"/>
      <c r="L1469" s="42" t="str">
        <f>IF(G1469="","",IF(D1469-G1469&gt;=System_Config!$B$9,"✅ COMPLIANT","⚠️ BREACH"))</f>
        <v/>
      </c>
      <c r="M1469" s="42">
        <f t="shared" si="22"/>
        <v>1900</v>
      </c>
    </row>
    <row r="1470" spans="1:13" ht="18" customHeight="1" x14ac:dyDescent="0.25">
      <c r="A1470" s="44"/>
      <c r="B1470" s="44"/>
      <c r="C1470" s="44"/>
      <c r="D1470" s="45"/>
      <c r="E1470" s="44"/>
      <c r="F1470" s="44"/>
      <c r="G1470" s="45"/>
      <c r="H1470" s="45"/>
      <c r="I1470" s="44"/>
      <c r="J1470" s="44"/>
      <c r="K1470" s="44"/>
      <c r="L1470" s="44" t="str">
        <f>IF(G1470="","",IF(D1470-G1470&gt;=System_Config!$B$9,"✅ COMPLIANT","⚠️ BREACH"))</f>
        <v/>
      </c>
      <c r="M1470" s="44">
        <f t="shared" si="22"/>
        <v>1900</v>
      </c>
    </row>
    <row r="1471" spans="1:13" ht="18" customHeight="1" x14ac:dyDescent="0.25">
      <c r="A1471" s="42"/>
      <c r="B1471" s="42"/>
      <c r="C1471" s="42"/>
      <c r="D1471" s="43"/>
      <c r="E1471" s="42"/>
      <c r="F1471" s="42"/>
      <c r="G1471" s="43"/>
      <c r="H1471" s="43"/>
      <c r="I1471" s="42"/>
      <c r="J1471" s="42"/>
      <c r="K1471" s="42"/>
      <c r="L1471" s="42" t="str">
        <f>IF(G1471="","",IF(D1471-G1471&gt;=System_Config!$B$9,"✅ COMPLIANT","⚠️ BREACH"))</f>
        <v/>
      </c>
      <c r="M1471" s="42">
        <f t="shared" si="22"/>
        <v>1900</v>
      </c>
    </row>
    <row r="1472" spans="1:13" ht="18" customHeight="1" x14ac:dyDescent="0.25">
      <c r="A1472" s="44"/>
      <c r="B1472" s="44"/>
      <c r="C1472" s="44"/>
      <c r="D1472" s="45"/>
      <c r="E1472" s="44"/>
      <c r="F1472" s="44"/>
      <c r="G1472" s="45"/>
      <c r="H1472" s="45"/>
      <c r="I1472" s="44"/>
      <c r="J1472" s="44"/>
      <c r="K1472" s="44"/>
      <c r="L1472" s="44" t="str">
        <f>IF(G1472="","",IF(D1472-G1472&gt;=System_Config!$B$9,"✅ COMPLIANT","⚠️ BREACH"))</f>
        <v/>
      </c>
      <c r="M1472" s="44">
        <f t="shared" si="22"/>
        <v>1900</v>
      </c>
    </row>
    <row r="1473" spans="1:13" ht="18" customHeight="1" x14ac:dyDescent="0.25">
      <c r="A1473" s="42"/>
      <c r="B1473" s="42"/>
      <c r="C1473" s="42"/>
      <c r="D1473" s="43"/>
      <c r="E1473" s="42"/>
      <c r="F1473" s="42"/>
      <c r="G1473" s="43"/>
      <c r="H1473" s="43"/>
      <c r="I1473" s="42"/>
      <c r="J1473" s="42"/>
      <c r="K1473" s="42"/>
      <c r="L1473" s="42" t="str">
        <f>IF(G1473="","",IF(D1473-G1473&gt;=System_Config!$B$9,"✅ COMPLIANT","⚠️ BREACH"))</f>
        <v/>
      </c>
      <c r="M1473" s="42">
        <f t="shared" si="22"/>
        <v>1900</v>
      </c>
    </row>
    <row r="1474" spans="1:13" ht="18" customHeight="1" x14ac:dyDescent="0.25">
      <c r="A1474" s="44"/>
      <c r="B1474" s="44"/>
      <c r="C1474" s="44"/>
      <c r="D1474" s="45"/>
      <c r="E1474" s="44"/>
      <c r="F1474" s="44"/>
      <c r="G1474" s="45"/>
      <c r="H1474" s="45"/>
      <c r="I1474" s="44"/>
      <c r="J1474" s="44"/>
      <c r="K1474" s="44"/>
      <c r="L1474" s="44" t="str">
        <f>IF(G1474="","",IF(D1474-G1474&gt;=System_Config!$B$9,"✅ COMPLIANT","⚠️ BREACH"))</f>
        <v/>
      </c>
      <c r="M1474" s="44">
        <f t="shared" si="22"/>
        <v>1900</v>
      </c>
    </row>
    <row r="1475" spans="1:13" ht="18" customHeight="1" x14ac:dyDescent="0.25">
      <c r="A1475" s="42"/>
      <c r="B1475" s="42"/>
      <c r="C1475" s="42"/>
      <c r="D1475" s="43"/>
      <c r="E1475" s="42"/>
      <c r="F1475" s="42"/>
      <c r="G1475" s="43"/>
      <c r="H1475" s="43"/>
      <c r="I1475" s="42"/>
      <c r="J1475" s="42"/>
      <c r="K1475" s="42"/>
      <c r="L1475" s="42" t="str">
        <f>IF(G1475="","",IF(D1475-G1475&gt;=System_Config!$B$9,"✅ COMPLIANT","⚠️ BREACH"))</f>
        <v/>
      </c>
      <c r="M1475" s="42">
        <f t="shared" si="22"/>
        <v>1900</v>
      </c>
    </row>
    <row r="1476" spans="1:13" ht="18" customHeight="1" x14ac:dyDescent="0.25">
      <c r="A1476" s="44"/>
      <c r="B1476" s="44"/>
      <c r="C1476" s="44"/>
      <c r="D1476" s="45"/>
      <c r="E1476" s="44"/>
      <c r="F1476" s="44"/>
      <c r="G1476" s="45"/>
      <c r="H1476" s="45"/>
      <c r="I1476" s="44"/>
      <c r="J1476" s="44"/>
      <c r="K1476" s="44"/>
      <c r="L1476" s="44" t="str">
        <f>IF(G1476="","",IF(D1476-G1476&gt;=System_Config!$B$9,"✅ COMPLIANT","⚠️ BREACH"))</f>
        <v/>
      </c>
      <c r="M1476" s="44">
        <f t="shared" ref="M1476:M1539" si="23">IFERROR(YEAR(E1476),"")</f>
        <v>1900</v>
      </c>
    </row>
    <row r="1477" spans="1:13" ht="18" customHeight="1" x14ac:dyDescent="0.25">
      <c r="A1477" s="42"/>
      <c r="B1477" s="42"/>
      <c r="C1477" s="42"/>
      <c r="D1477" s="43"/>
      <c r="E1477" s="42"/>
      <c r="F1477" s="42"/>
      <c r="G1477" s="43"/>
      <c r="H1477" s="43"/>
      <c r="I1477" s="42"/>
      <c r="J1477" s="42"/>
      <c r="K1477" s="42"/>
      <c r="L1477" s="42" t="str">
        <f>IF(G1477="","",IF(D1477-G1477&gt;=System_Config!$B$9,"✅ COMPLIANT","⚠️ BREACH"))</f>
        <v/>
      </c>
      <c r="M1477" s="42">
        <f t="shared" si="23"/>
        <v>1900</v>
      </c>
    </row>
    <row r="1478" spans="1:13" ht="18" customHeight="1" x14ac:dyDescent="0.25">
      <c r="A1478" s="44"/>
      <c r="B1478" s="44"/>
      <c r="C1478" s="44"/>
      <c r="D1478" s="45"/>
      <c r="E1478" s="44"/>
      <c r="F1478" s="44"/>
      <c r="G1478" s="45"/>
      <c r="H1478" s="45"/>
      <c r="I1478" s="44"/>
      <c r="J1478" s="44"/>
      <c r="K1478" s="44"/>
      <c r="L1478" s="44" t="str">
        <f>IF(G1478="","",IF(D1478-G1478&gt;=System_Config!$B$9,"✅ COMPLIANT","⚠️ BREACH"))</f>
        <v/>
      </c>
      <c r="M1478" s="44">
        <f t="shared" si="23"/>
        <v>1900</v>
      </c>
    </row>
    <row r="1479" spans="1:13" ht="18" customHeight="1" x14ac:dyDescent="0.25">
      <c r="A1479" s="42"/>
      <c r="B1479" s="42"/>
      <c r="C1479" s="42"/>
      <c r="D1479" s="43"/>
      <c r="E1479" s="42"/>
      <c r="F1479" s="42"/>
      <c r="G1479" s="43"/>
      <c r="H1479" s="43"/>
      <c r="I1479" s="42"/>
      <c r="J1479" s="42"/>
      <c r="K1479" s="42"/>
      <c r="L1479" s="42" t="str">
        <f>IF(G1479="","",IF(D1479-G1479&gt;=System_Config!$B$9,"✅ COMPLIANT","⚠️ BREACH"))</f>
        <v/>
      </c>
      <c r="M1479" s="42">
        <f t="shared" si="23"/>
        <v>1900</v>
      </c>
    </row>
    <row r="1480" spans="1:13" ht="18" customHeight="1" x14ac:dyDescent="0.25">
      <c r="A1480" s="44"/>
      <c r="B1480" s="44"/>
      <c r="C1480" s="44"/>
      <c r="D1480" s="45"/>
      <c r="E1480" s="44"/>
      <c r="F1480" s="44"/>
      <c r="G1480" s="45"/>
      <c r="H1480" s="45"/>
      <c r="I1480" s="44"/>
      <c r="J1480" s="44"/>
      <c r="K1480" s="44"/>
      <c r="L1480" s="44" t="str">
        <f>IF(G1480="","",IF(D1480-G1480&gt;=System_Config!$B$9,"✅ COMPLIANT","⚠️ BREACH"))</f>
        <v/>
      </c>
      <c r="M1480" s="44">
        <f t="shared" si="23"/>
        <v>1900</v>
      </c>
    </row>
    <row r="1481" spans="1:13" ht="18" customHeight="1" x14ac:dyDescent="0.25">
      <c r="A1481" s="42"/>
      <c r="B1481" s="42"/>
      <c r="C1481" s="42"/>
      <c r="D1481" s="43"/>
      <c r="E1481" s="42"/>
      <c r="F1481" s="42"/>
      <c r="G1481" s="43"/>
      <c r="H1481" s="43"/>
      <c r="I1481" s="42"/>
      <c r="J1481" s="42"/>
      <c r="K1481" s="42"/>
      <c r="L1481" s="42" t="str">
        <f>IF(G1481="","",IF(D1481-G1481&gt;=System_Config!$B$9,"✅ COMPLIANT","⚠️ BREACH"))</f>
        <v/>
      </c>
      <c r="M1481" s="42">
        <f t="shared" si="23"/>
        <v>1900</v>
      </c>
    </row>
    <row r="1482" spans="1:13" ht="18" customHeight="1" x14ac:dyDescent="0.25">
      <c r="A1482" s="44"/>
      <c r="B1482" s="44"/>
      <c r="C1482" s="44"/>
      <c r="D1482" s="45"/>
      <c r="E1482" s="44"/>
      <c r="F1482" s="44"/>
      <c r="G1482" s="45"/>
      <c r="H1482" s="45"/>
      <c r="I1482" s="44"/>
      <c r="J1482" s="44"/>
      <c r="K1482" s="44"/>
      <c r="L1482" s="44" t="str">
        <f>IF(G1482="","",IF(D1482-G1482&gt;=System_Config!$B$9,"✅ COMPLIANT","⚠️ BREACH"))</f>
        <v/>
      </c>
      <c r="M1482" s="44">
        <f t="shared" si="23"/>
        <v>1900</v>
      </c>
    </row>
    <row r="1483" spans="1:13" ht="18" customHeight="1" x14ac:dyDescent="0.25">
      <c r="A1483" s="42"/>
      <c r="B1483" s="42"/>
      <c r="C1483" s="42"/>
      <c r="D1483" s="43"/>
      <c r="E1483" s="42"/>
      <c r="F1483" s="42"/>
      <c r="G1483" s="43"/>
      <c r="H1483" s="43"/>
      <c r="I1483" s="42"/>
      <c r="J1483" s="42"/>
      <c r="K1483" s="42"/>
      <c r="L1483" s="42" t="str">
        <f>IF(G1483="","",IF(D1483-G1483&gt;=System_Config!$B$9,"✅ COMPLIANT","⚠️ BREACH"))</f>
        <v/>
      </c>
      <c r="M1483" s="42">
        <f t="shared" si="23"/>
        <v>1900</v>
      </c>
    </row>
    <row r="1484" spans="1:13" ht="18" customHeight="1" x14ac:dyDescent="0.25">
      <c r="A1484" s="44"/>
      <c r="B1484" s="44"/>
      <c r="C1484" s="44"/>
      <c r="D1484" s="45"/>
      <c r="E1484" s="44"/>
      <c r="F1484" s="44"/>
      <c r="G1484" s="45"/>
      <c r="H1484" s="45"/>
      <c r="I1484" s="44"/>
      <c r="J1484" s="44"/>
      <c r="K1484" s="44"/>
      <c r="L1484" s="44" t="str">
        <f>IF(G1484="","",IF(D1484-G1484&gt;=System_Config!$B$9,"✅ COMPLIANT","⚠️ BREACH"))</f>
        <v/>
      </c>
      <c r="M1484" s="44">
        <f t="shared" si="23"/>
        <v>1900</v>
      </c>
    </row>
    <row r="1485" spans="1:13" ht="18" customHeight="1" x14ac:dyDescent="0.25">
      <c r="A1485" s="42"/>
      <c r="B1485" s="42"/>
      <c r="C1485" s="42"/>
      <c r="D1485" s="43"/>
      <c r="E1485" s="42"/>
      <c r="F1485" s="42"/>
      <c r="G1485" s="43"/>
      <c r="H1485" s="43"/>
      <c r="I1485" s="42"/>
      <c r="J1485" s="42"/>
      <c r="K1485" s="42"/>
      <c r="L1485" s="42" t="str">
        <f>IF(G1485="","",IF(D1485-G1485&gt;=System_Config!$B$9,"✅ COMPLIANT","⚠️ BREACH"))</f>
        <v/>
      </c>
      <c r="M1485" s="42">
        <f t="shared" si="23"/>
        <v>1900</v>
      </c>
    </row>
    <row r="1486" spans="1:13" ht="18" customHeight="1" x14ac:dyDescent="0.25">
      <c r="A1486" s="44"/>
      <c r="B1486" s="44"/>
      <c r="C1486" s="44"/>
      <c r="D1486" s="45"/>
      <c r="E1486" s="44"/>
      <c r="F1486" s="44"/>
      <c r="G1486" s="45"/>
      <c r="H1486" s="45"/>
      <c r="I1486" s="44"/>
      <c r="J1486" s="44"/>
      <c r="K1486" s="44"/>
      <c r="L1486" s="44" t="str">
        <f>IF(G1486="","",IF(D1486-G1486&gt;=System_Config!$B$9,"✅ COMPLIANT","⚠️ BREACH"))</f>
        <v/>
      </c>
      <c r="M1486" s="44">
        <f t="shared" si="23"/>
        <v>1900</v>
      </c>
    </row>
    <row r="1487" spans="1:13" ht="18" customHeight="1" x14ac:dyDescent="0.25">
      <c r="A1487" s="42"/>
      <c r="B1487" s="42"/>
      <c r="C1487" s="42"/>
      <c r="D1487" s="43"/>
      <c r="E1487" s="42"/>
      <c r="F1487" s="42"/>
      <c r="G1487" s="43"/>
      <c r="H1487" s="43"/>
      <c r="I1487" s="42"/>
      <c r="J1487" s="42"/>
      <c r="K1487" s="42"/>
      <c r="L1487" s="42" t="str">
        <f>IF(G1487="","",IF(D1487-G1487&gt;=System_Config!$B$9,"✅ COMPLIANT","⚠️ BREACH"))</f>
        <v/>
      </c>
      <c r="M1487" s="42">
        <f t="shared" si="23"/>
        <v>1900</v>
      </c>
    </row>
    <row r="1488" spans="1:13" ht="18" customHeight="1" x14ac:dyDescent="0.25">
      <c r="A1488" s="44"/>
      <c r="B1488" s="44"/>
      <c r="C1488" s="44"/>
      <c r="D1488" s="45"/>
      <c r="E1488" s="44"/>
      <c r="F1488" s="44"/>
      <c r="G1488" s="45"/>
      <c r="H1488" s="45"/>
      <c r="I1488" s="44"/>
      <c r="J1488" s="44"/>
      <c r="K1488" s="44"/>
      <c r="L1488" s="44" t="str">
        <f>IF(G1488="","",IF(D1488-G1488&gt;=System_Config!$B$9,"✅ COMPLIANT","⚠️ BREACH"))</f>
        <v/>
      </c>
      <c r="M1488" s="44">
        <f t="shared" si="23"/>
        <v>1900</v>
      </c>
    </row>
    <row r="1489" spans="1:13" ht="18" customHeight="1" x14ac:dyDescent="0.25">
      <c r="A1489" s="42"/>
      <c r="B1489" s="42"/>
      <c r="C1489" s="42"/>
      <c r="D1489" s="43"/>
      <c r="E1489" s="42"/>
      <c r="F1489" s="42"/>
      <c r="G1489" s="43"/>
      <c r="H1489" s="43"/>
      <c r="I1489" s="42"/>
      <c r="J1489" s="42"/>
      <c r="K1489" s="42"/>
      <c r="L1489" s="42" t="str">
        <f>IF(G1489="","",IF(D1489-G1489&gt;=System_Config!$B$9,"✅ COMPLIANT","⚠️ BREACH"))</f>
        <v/>
      </c>
      <c r="M1489" s="42">
        <f t="shared" si="23"/>
        <v>1900</v>
      </c>
    </row>
    <row r="1490" spans="1:13" ht="18" customHeight="1" x14ac:dyDescent="0.25">
      <c r="A1490" s="44"/>
      <c r="B1490" s="44"/>
      <c r="C1490" s="44"/>
      <c r="D1490" s="45"/>
      <c r="E1490" s="44"/>
      <c r="F1490" s="44"/>
      <c r="G1490" s="45"/>
      <c r="H1490" s="45"/>
      <c r="I1490" s="44"/>
      <c r="J1490" s="44"/>
      <c r="K1490" s="44"/>
      <c r="L1490" s="44" t="str">
        <f>IF(G1490="","",IF(D1490-G1490&gt;=System_Config!$B$9,"✅ COMPLIANT","⚠️ BREACH"))</f>
        <v/>
      </c>
      <c r="M1490" s="44">
        <f t="shared" si="23"/>
        <v>1900</v>
      </c>
    </row>
    <row r="1491" spans="1:13" ht="18" customHeight="1" x14ac:dyDescent="0.25">
      <c r="A1491" s="42"/>
      <c r="B1491" s="42"/>
      <c r="C1491" s="42"/>
      <c r="D1491" s="43"/>
      <c r="E1491" s="42"/>
      <c r="F1491" s="42"/>
      <c r="G1491" s="43"/>
      <c r="H1491" s="43"/>
      <c r="I1491" s="42"/>
      <c r="J1491" s="42"/>
      <c r="K1491" s="42"/>
      <c r="L1491" s="42" t="str">
        <f>IF(G1491="","",IF(D1491-G1491&gt;=System_Config!$B$9,"✅ COMPLIANT","⚠️ BREACH"))</f>
        <v/>
      </c>
      <c r="M1491" s="42">
        <f t="shared" si="23"/>
        <v>1900</v>
      </c>
    </row>
    <row r="1492" spans="1:13" ht="18" customHeight="1" x14ac:dyDescent="0.25">
      <c r="A1492" s="44"/>
      <c r="B1492" s="44"/>
      <c r="C1492" s="44"/>
      <c r="D1492" s="45"/>
      <c r="E1492" s="44"/>
      <c r="F1492" s="44"/>
      <c r="G1492" s="45"/>
      <c r="H1492" s="45"/>
      <c r="I1492" s="44"/>
      <c r="J1492" s="44"/>
      <c r="K1492" s="44"/>
      <c r="L1492" s="44" t="str">
        <f>IF(G1492="","",IF(D1492-G1492&gt;=System_Config!$B$9,"✅ COMPLIANT","⚠️ BREACH"))</f>
        <v/>
      </c>
      <c r="M1492" s="44">
        <f t="shared" si="23"/>
        <v>1900</v>
      </c>
    </row>
    <row r="1493" spans="1:13" ht="18" customHeight="1" x14ac:dyDescent="0.25">
      <c r="A1493" s="42"/>
      <c r="B1493" s="42"/>
      <c r="C1493" s="42"/>
      <c r="D1493" s="43"/>
      <c r="E1493" s="42"/>
      <c r="F1493" s="42"/>
      <c r="G1493" s="43"/>
      <c r="H1493" s="43"/>
      <c r="I1493" s="42"/>
      <c r="J1493" s="42"/>
      <c r="K1493" s="42"/>
      <c r="L1493" s="42" t="str">
        <f>IF(G1493="","",IF(D1493-G1493&gt;=System_Config!$B$9,"✅ COMPLIANT","⚠️ BREACH"))</f>
        <v/>
      </c>
      <c r="M1493" s="42">
        <f t="shared" si="23"/>
        <v>1900</v>
      </c>
    </row>
    <row r="1494" spans="1:13" ht="18" customHeight="1" x14ac:dyDescent="0.25">
      <c r="A1494" s="44"/>
      <c r="B1494" s="44"/>
      <c r="C1494" s="44"/>
      <c r="D1494" s="45"/>
      <c r="E1494" s="44"/>
      <c r="F1494" s="44"/>
      <c r="G1494" s="45"/>
      <c r="H1494" s="45"/>
      <c r="I1494" s="44"/>
      <c r="J1494" s="44"/>
      <c r="K1494" s="44"/>
      <c r="L1494" s="44" t="str">
        <f>IF(G1494="","",IF(D1494-G1494&gt;=System_Config!$B$9,"✅ COMPLIANT","⚠️ BREACH"))</f>
        <v/>
      </c>
      <c r="M1494" s="44">
        <f t="shared" si="23"/>
        <v>1900</v>
      </c>
    </row>
    <row r="1495" spans="1:13" ht="18" customHeight="1" x14ac:dyDescent="0.25">
      <c r="A1495" s="42"/>
      <c r="B1495" s="42"/>
      <c r="C1495" s="42"/>
      <c r="D1495" s="43"/>
      <c r="E1495" s="42"/>
      <c r="F1495" s="42"/>
      <c r="G1495" s="43"/>
      <c r="H1495" s="43"/>
      <c r="I1495" s="42"/>
      <c r="J1495" s="42"/>
      <c r="K1495" s="42"/>
      <c r="L1495" s="42" t="str">
        <f>IF(G1495="","",IF(D1495-G1495&gt;=System_Config!$B$9,"✅ COMPLIANT","⚠️ BREACH"))</f>
        <v/>
      </c>
      <c r="M1495" s="42">
        <f t="shared" si="23"/>
        <v>1900</v>
      </c>
    </row>
    <row r="1496" spans="1:13" ht="18" customHeight="1" x14ac:dyDescent="0.25">
      <c r="A1496" s="44"/>
      <c r="B1496" s="44"/>
      <c r="C1496" s="44"/>
      <c r="D1496" s="45"/>
      <c r="E1496" s="44"/>
      <c r="F1496" s="44"/>
      <c r="G1496" s="45"/>
      <c r="H1496" s="45"/>
      <c r="I1496" s="44"/>
      <c r="J1496" s="44"/>
      <c r="K1496" s="44"/>
      <c r="L1496" s="44" t="str">
        <f>IF(G1496="","",IF(D1496-G1496&gt;=System_Config!$B$9,"✅ COMPLIANT","⚠️ BREACH"))</f>
        <v/>
      </c>
      <c r="M1496" s="44">
        <f t="shared" si="23"/>
        <v>1900</v>
      </c>
    </row>
    <row r="1497" spans="1:13" ht="18" customHeight="1" x14ac:dyDescent="0.25">
      <c r="A1497" s="42"/>
      <c r="B1497" s="42"/>
      <c r="C1497" s="42"/>
      <c r="D1497" s="43"/>
      <c r="E1497" s="42"/>
      <c r="F1497" s="42"/>
      <c r="G1497" s="43"/>
      <c r="H1497" s="43"/>
      <c r="I1497" s="42"/>
      <c r="J1497" s="42"/>
      <c r="K1497" s="42"/>
      <c r="L1497" s="42" t="str">
        <f>IF(G1497="","",IF(D1497-G1497&gt;=System_Config!$B$9,"✅ COMPLIANT","⚠️ BREACH"))</f>
        <v/>
      </c>
      <c r="M1497" s="42">
        <f t="shared" si="23"/>
        <v>1900</v>
      </c>
    </row>
    <row r="1498" spans="1:13" ht="18" customHeight="1" x14ac:dyDescent="0.25">
      <c r="A1498" s="44"/>
      <c r="B1498" s="44"/>
      <c r="C1498" s="44"/>
      <c r="D1498" s="45"/>
      <c r="E1498" s="44"/>
      <c r="F1498" s="44"/>
      <c r="G1498" s="45"/>
      <c r="H1498" s="45"/>
      <c r="I1498" s="44"/>
      <c r="J1498" s="44"/>
      <c r="K1498" s="44"/>
      <c r="L1498" s="44" t="str">
        <f>IF(G1498="","",IF(D1498-G1498&gt;=System_Config!$B$9,"✅ COMPLIANT","⚠️ BREACH"))</f>
        <v/>
      </c>
      <c r="M1498" s="44">
        <f t="shared" si="23"/>
        <v>1900</v>
      </c>
    </row>
    <row r="1499" spans="1:13" ht="18" customHeight="1" x14ac:dyDescent="0.25">
      <c r="A1499" s="42"/>
      <c r="B1499" s="42"/>
      <c r="C1499" s="42"/>
      <c r="D1499" s="43"/>
      <c r="E1499" s="42"/>
      <c r="F1499" s="42"/>
      <c r="G1499" s="43"/>
      <c r="H1499" s="43"/>
      <c r="I1499" s="42"/>
      <c r="J1499" s="42"/>
      <c r="K1499" s="42"/>
      <c r="L1499" s="42" t="str">
        <f>IF(G1499="","",IF(D1499-G1499&gt;=System_Config!$B$9,"✅ COMPLIANT","⚠️ BREACH"))</f>
        <v/>
      </c>
      <c r="M1499" s="42">
        <f t="shared" si="23"/>
        <v>1900</v>
      </c>
    </row>
    <row r="1500" spans="1:13" ht="18" customHeight="1" x14ac:dyDescent="0.25">
      <c r="A1500" s="44"/>
      <c r="B1500" s="44"/>
      <c r="C1500" s="44"/>
      <c r="D1500" s="45"/>
      <c r="E1500" s="44"/>
      <c r="F1500" s="44"/>
      <c r="G1500" s="45"/>
      <c r="H1500" s="45"/>
      <c r="I1500" s="44"/>
      <c r="J1500" s="44"/>
      <c r="K1500" s="44"/>
      <c r="L1500" s="44" t="str">
        <f>IF(G1500="","",IF(D1500-G1500&gt;=System_Config!$B$9,"✅ COMPLIANT","⚠️ BREACH"))</f>
        <v/>
      </c>
      <c r="M1500" s="44">
        <f t="shared" si="23"/>
        <v>1900</v>
      </c>
    </row>
    <row r="1501" spans="1:13" ht="18" customHeight="1" x14ac:dyDescent="0.25">
      <c r="A1501" s="42"/>
      <c r="B1501" s="42"/>
      <c r="C1501" s="42"/>
      <c r="D1501" s="43"/>
      <c r="E1501" s="42"/>
      <c r="F1501" s="42"/>
      <c r="G1501" s="43"/>
      <c r="H1501" s="43"/>
      <c r="I1501" s="42"/>
      <c r="J1501" s="42"/>
      <c r="K1501" s="42"/>
      <c r="L1501" s="42" t="str">
        <f>IF(G1501="","",IF(D1501-G1501&gt;=System_Config!$B$9,"✅ COMPLIANT","⚠️ BREACH"))</f>
        <v/>
      </c>
      <c r="M1501" s="42">
        <f t="shared" si="23"/>
        <v>1900</v>
      </c>
    </row>
    <row r="1502" spans="1:13" ht="18" customHeight="1" x14ac:dyDescent="0.25">
      <c r="A1502" s="44"/>
      <c r="B1502" s="44"/>
      <c r="C1502" s="44"/>
      <c r="D1502" s="45"/>
      <c r="E1502" s="44"/>
      <c r="F1502" s="44"/>
      <c r="G1502" s="45"/>
      <c r="H1502" s="45"/>
      <c r="I1502" s="44"/>
      <c r="J1502" s="44"/>
      <c r="K1502" s="44"/>
      <c r="L1502" s="44" t="str">
        <f>IF(G1502="","",IF(D1502-G1502&gt;=System_Config!$B$9,"✅ COMPLIANT","⚠️ BREACH"))</f>
        <v/>
      </c>
      <c r="M1502" s="44">
        <f t="shared" si="23"/>
        <v>1900</v>
      </c>
    </row>
    <row r="1503" spans="1:13" ht="18" customHeight="1" x14ac:dyDescent="0.25">
      <c r="A1503" s="42"/>
      <c r="B1503" s="42"/>
      <c r="C1503" s="42"/>
      <c r="D1503" s="43"/>
      <c r="E1503" s="42"/>
      <c r="F1503" s="42"/>
      <c r="G1503" s="43"/>
      <c r="H1503" s="43"/>
      <c r="I1503" s="42"/>
      <c r="J1503" s="42"/>
      <c r="K1503" s="42"/>
      <c r="L1503" s="42" t="str">
        <f>IF(G1503="","",IF(D1503-G1503&gt;=System_Config!$B$9,"✅ COMPLIANT","⚠️ BREACH"))</f>
        <v/>
      </c>
      <c r="M1503" s="42">
        <f t="shared" si="23"/>
        <v>1900</v>
      </c>
    </row>
    <row r="1504" spans="1:13" ht="18" customHeight="1" x14ac:dyDescent="0.25">
      <c r="A1504" s="44"/>
      <c r="B1504" s="44"/>
      <c r="C1504" s="44"/>
      <c r="D1504" s="45"/>
      <c r="E1504" s="44"/>
      <c r="F1504" s="44"/>
      <c r="G1504" s="45"/>
      <c r="H1504" s="45"/>
      <c r="I1504" s="44"/>
      <c r="J1504" s="44"/>
      <c r="K1504" s="44"/>
      <c r="L1504" s="44" t="str">
        <f>IF(G1504="","",IF(D1504-G1504&gt;=System_Config!$B$9,"✅ COMPLIANT","⚠️ BREACH"))</f>
        <v/>
      </c>
      <c r="M1504" s="44">
        <f t="shared" si="23"/>
        <v>1900</v>
      </c>
    </row>
    <row r="1505" spans="1:13" ht="18" customHeight="1" x14ac:dyDescent="0.25">
      <c r="A1505" s="42"/>
      <c r="B1505" s="42"/>
      <c r="C1505" s="42"/>
      <c r="D1505" s="43"/>
      <c r="E1505" s="42"/>
      <c r="F1505" s="42"/>
      <c r="G1505" s="43"/>
      <c r="H1505" s="43"/>
      <c r="I1505" s="42"/>
      <c r="J1505" s="42"/>
      <c r="K1505" s="42"/>
      <c r="L1505" s="42" t="str">
        <f>IF(G1505="","",IF(D1505-G1505&gt;=System_Config!$B$9,"✅ COMPLIANT","⚠️ BREACH"))</f>
        <v/>
      </c>
      <c r="M1505" s="42">
        <f t="shared" si="23"/>
        <v>1900</v>
      </c>
    </row>
    <row r="1506" spans="1:13" ht="18" customHeight="1" x14ac:dyDescent="0.25">
      <c r="A1506" s="44"/>
      <c r="B1506" s="44"/>
      <c r="C1506" s="44"/>
      <c r="D1506" s="45"/>
      <c r="E1506" s="44"/>
      <c r="F1506" s="44"/>
      <c r="G1506" s="45"/>
      <c r="H1506" s="45"/>
      <c r="I1506" s="44"/>
      <c r="J1506" s="44"/>
      <c r="K1506" s="44"/>
      <c r="L1506" s="44" t="str">
        <f>IF(G1506="","",IF(D1506-G1506&gt;=System_Config!$B$9,"✅ COMPLIANT","⚠️ BREACH"))</f>
        <v/>
      </c>
      <c r="M1506" s="44">
        <f t="shared" si="23"/>
        <v>1900</v>
      </c>
    </row>
    <row r="1507" spans="1:13" ht="18" customHeight="1" x14ac:dyDescent="0.25">
      <c r="A1507" s="42"/>
      <c r="B1507" s="42"/>
      <c r="C1507" s="42"/>
      <c r="D1507" s="43"/>
      <c r="E1507" s="42"/>
      <c r="F1507" s="42"/>
      <c r="G1507" s="43"/>
      <c r="H1507" s="43"/>
      <c r="I1507" s="42"/>
      <c r="J1507" s="42"/>
      <c r="K1507" s="42"/>
      <c r="L1507" s="42" t="str">
        <f>IF(G1507="","",IF(D1507-G1507&gt;=System_Config!$B$9,"✅ COMPLIANT","⚠️ BREACH"))</f>
        <v/>
      </c>
      <c r="M1507" s="42">
        <f t="shared" si="23"/>
        <v>1900</v>
      </c>
    </row>
    <row r="1508" spans="1:13" ht="18" customHeight="1" x14ac:dyDescent="0.25">
      <c r="A1508" s="44"/>
      <c r="B1508" s="44"/>
      <c r="C1508" s="44"/>
      <c r="D1508" s="45"/>
      <c r="E1508" s="44"/>
      <c r="F1508" s="44"/>
      <c r="G1508" s="45"/>
      <c r="H1508" s="45"/>
      <c r="I1508" s="44"/>
      <c r="J1508" s="44"/>
      <c r="K1508" s="44"/>
      <c r="L1508" s="44" t="str">
        <f>IF(G1508="","",IF(D1508-G1508&gt;=System_Config!$B$9,"✅ COMPLIANT","⚠️ BREACH"))</f>
        <v/>
      </c>
      <c r="M1508" s="44">
        <f t="shared" si="23"/>
        <v>1900</v>
      </c>
    </row>
    <row r="1509" spans="1:13" ht="18" customHeight="1" x14ac:dyDescent="0.25">
      <c r="A1509" s="42"/>
      <c r="B1509" s="42"/>
      <c r="C1509" s="42"/>
      <c r="D1509" s="43"/>
      <c r="E1509" s="42"/>
      <c r="F1509" s="42"/>
      <c r="G1509" s="43"/>
      <c r="H1509" s="43"/>
      <c r="I1509" s="42"/>
      <c r="J1509" s="42"/>
      <c r="K1509" s="42"/>
      <c r="L1509" s="42" t="str">
        <f>IF(G1509="","",IF(D1509-G1509&gt;=System_Config!$B$9,"✅ COMPLIANT","⚠️ BREACH"))</f>
        <v/>
      </c>
      <c r="M1509" s="42">
        <f t="shared" si="23"/>
        <v>1900</v>
      </c>
    </row>
    <row r="1510" spans="1:13" ht="18" customHeight="1" x14ac:dyDescent="0.25">
      <c r="A1510" s="44"/>
      <c r="B1510" s="44"/>
      <c r="C1510" s="44"/>
      <c r="D1510" s="45"/>
      <c r="E1510" s="44"/>
      <c r="F1510" s="44"/>
      <c r="G1510" s="45"/>
      <c r="H1510" s="45"/>
      <c r="I1510" s="44"/>
      <c r="J1510" s="44"/>
      <c r="K1510" s="44"/>
      <c r="L1510" s="44" t="str">
        <f>IF(G1510="","",IF(D1510-G1510&gt;=System_Config!$B$9,"✅ COMPLIANT","⚠️ BREACH"))</f>
        <v/>
      </c>
      <c r="M1510" s="44">
        <f t="shared" si="23"/>
        <v>1900</v>
      </c>
    </row>
    <row r="1511" spans="1:13" ht="18" customHeight="1" x14ac:dyDescent="0.25">
      <c r="A1511" s="42"/>
      <c r="B1511" s="42"/>
      <c r="C1511" s="42"/>
      <c r="D1511" s="43"/>
      <c r="E1511" s="42"/>
      <c r="F1511" s="42"/>
      <c r="G1511" s="43"/>
      <c r="H1511" s="43"/>
      <c r="I1511" s="42"/>
      <c r="J1511" s="42"/>
      <c r="K1511" s="42"/>
      <c r="L1511" s="42" t="str">
        <f>IF(G1511="","",IF(D1511-G1511&gt;=System_Config!$B$9,"✅ COMPLIANT","⚠️ BREACH"))</f>
        <v/>
      </c>
      <c r="M1511" s="42">
        <f t="shared" si="23"/>
        <v>1900</v>
      </c>
    </row>
    <row r="1512" spans="1:13" ht="18" customHeight="1" x14ac:dyDescent="0.25">
      <c r="A1512" s="44"/>
      <c r="B1512" s="44"/>
      <c r="C1512" s="44"/>
      <c r="D1512" s="45"/>
      <c r="E1512" s="44"/>
      <c r="F1512" s="44"/>
      <c r="G1512" s="45"/>
      <c r="H1512" s="45"/>
      <c r="I1512" s="44"/>
      <c r="J1512" s="44"/>
      <c r="K1512" s="44"/>
      <c r="L1512" s="44" t="str">
        <f>IF(G1512="","",IF(D1512-G1512&gt;=System_Config!$B$9,"✅ COMPLIANT","⚠️ BREACH"))</f>
        <v/>
      </c>
      <c r="M1512" s="44">
        <f t="shared" si="23"/>
        <v>1900</v>
      </c>
    </row>
    <row r="1513" spans="1:13" ht="18" customHeight="1" x14ac:dyDescent="0.25">
      <c r="A1513" s="42"/>
      <c r="B1513" s="42"/>
      <c r="C1513" s="42"/>
      <c r="D1513" s="43"/>
      <c r="E1513" s="42"/>
      <c r="F1513" s="42"/>
      <c r="G1513" s="43"/>
      <c r="H1513" s="43"/>
      <c r="I1513" s="42"/>
      <c r="J1513" s="42"/>
      <c r="K1513" s="42"/>
      <c r="L1513" s="42" t="str">
        <f>IF(G1513="","",IF(D1513-G1513&gt;=System_Config!$B$9,"✅ COMPLIANT","⚠️ BREACH"))</f>
        <v/>
      </c>
      <c r="M1513" s="42">
        <f t="shared" si="23"/>
        <v>1900</v>
      </c>
    </row>
    <row r="1514" spans="1:13" ht="18" customHeight="1" x14ac:dyDescent="0.25">
      <c r="A1514" s="44"/>
      <c r="B1514" s="44"/>
      <c r="C1514" s="44"/>
      <c r="D1514" s="45"/>
      <c r="E1514" s="44"/>
      <c r="F1514" s="44"/>
      <c r="G1514" s="45"/>
      <c r="H1514" s="45"/>
      <c r="I1514" s="44"/>
      <c r="J1514" s="44"/>
      <c r="K1514" s="44"/>
      <c r="L1514" s="44" t="str">
        <f>IF(G1514="","",IF(D1514-G1514&gt;=System_Config!$B$9,"✅ COMPLIANT","⚠️ BREACH"))</f>
        <v/>
      </c>
      <c r="M1514" s="44">
        <f t="shared" si="23"/>
        <v>1900</v>
      </c>
    </row>
    <row r="1515" spans="1:13" ht="18" customHeight="1" x14ac:dyDescent="0.25">
      <c r="A1515" s="42"/>
      <c r="B1515" s="42"/>
      <c r="C1515" s="42"/>
      <c r="D1515" s="43"/>
      <c r="E1515" s="42"/>
      <c r="F1515" s="42"/>
      <c r="G1515" s="43"/>
      <c r="H1515" s="43"/>
      <c r="I1515" s="42"/>
      <c r="J1515" s="42"/>
      <c r="K1515" s="42"/>
      <c r="L1515" s="42" t="str">
        <f>IF(G1515="","",IF(D1515-G1515&gt;=System_Config!$B$9,"✅ COMPLIANT","⚠️ BREACH"))</f>
        <v/>
      </c>
      <c r="M1515" s="42">
        <f t="shared" si="23"/>
        <v>1900</v>
      </c>
    </row>
    <row r="1516" spans="1:13" ht="18" customHeight="1" x14ac:dyDescent="0.25">
      <c r="A1516" s="44"/>
      <c r="B1516" s="44"/>
      <c r="C1516" s="44"/>
      <c r="D1516" s="45"/>
      <c r="E1516" s="44"/>
      <c r="F1516" s="44"/>
      <c r="G1516" s="45"/>
      <c r="H1516" s="45"/>
      <c r="I1516" s="44"/>
      <c r="J1516" s="44"/>
      <c r="K1516" s="44"/>
      <c r="L1516" s="44" t="str">
        <f>IF(G1516="","",IF(D1516-G1516&gt;=System_Config!$B$9,"✅ COMPLIANT","⚠️ BREACH"))</f>
        <v/>
      </c>
      <c r="M1516" s="44">
        <f t="shared" si="23"/>
        <v>1900</v>
      </c>
    </row>
    <row r="1517" spans="1:13" ht="18" customHeight="1" x14ac:dyDescent="0.25">
      <c r="A1517" s="42"/>
      <c r="B1517" s="42"/>
      <c r="C1517" s="42"/>
      <c r="D1517" s="43"/>
      <c r="E1517" s="42"/>
      <c r="F1517" s="42"/>
      <c r="G1517" s="43"/>
      <c r="H1517" s="43"/>
      <c r="I1517" s="42"/>
      <c r="J1517" s="42"/>
      <c r="K1517" s="42"/>
      <c r="L1517" s="42" t="str">
        <f>IF(G1517="","",IF(D1517-G1517&gt;=System_Config!$B$9,"✅ COMPLIANT","⚠️ BREACH"))</f>
        <v/>
      </c>
      <c r="M1517" s="42">
        <f t="shared" si="23"/>
        <v>1900</v>
      </c>
    </row>
    <row r="1518" spans="1:13" ht="18" customHeight="1" x14ac:dyDescent="0.25">
      <c r="A1518" s="44"/>
      <c r="B1518" s="44"/>
      <c r="C1518" s="44"/>
      <c r="D1518" s="45"/>
      <c r="E1518" s="44"/>
      <c r="F1518" s="44"/>
      <c r="G1518" s="45"/>
      <c r="H1518" s="45"/>
      <c r="I1518" s="44"/>
      <c r="J1518" s="44"/>
      <c r="K1518" s="44"/>
      <c r="L1518" s="44" t="str">
        <f>IF(G1518="","",IF(D1518-G1518&gt;=System_Config!$B$9,"✅ COMPLIANT","⚠️ BREACH"))</f>
        <v/>
      </c>
      <c r="M1518" s="44">
        <f t="shared" si="23"/>
        <v>1900</v>
      </c>
    </row>
    <row r="1519" spans="1:13" ht="18" customHeight="1" x14ac:dyDescent="0.25">
      <c r="A1519" s="42"/>
      <c r="B1519" s="42"/>
      <c r="C1519" s="42"/>
      <c r="D1519" s="43"/>
      <c r="E1519" s="42"/>
      <c r="F1519" s="42"/>
      <c r="G1519" s="43"/>
      <c r="H1519" s="43"/>
      <c r="I1519" s="42"/>
      <c r="J1519" s="42"/>
      <c r="K1519" s="42"/>
      <c r="L1519" s="42" t="str">
        <f>IF(G1519="","",IF(D1519-G1519&gt;=System_Config!$B$9,"✅ COMPLIANT","⚠️ BREACH"))</f>
        <v/>
      </c>
      <c r="M1519" s="42">
        <f t="shared" si="23"/>
        <v>1900</v>
      </c>
    </row>
    <row r="1520" spans="1:13" ht="18" customHeight="1" x14ac:dyDescent="0.25">
      <c r="A1520" s="44"/>
      <c r="B1520" s="44"/>
      <c r="C1520" s="44"/>
      <c r="D1520" s="45"/>
      <c r="E1520" s="44"/>
      <c r="F1520" s="44"/>
      <c r="G1520" s="45"/>
      <c r="H1520" s="45"/>
      <c r="I1520" s="44"/>
      <c r="J1520" s="44"/>
      <c r="K1520" s="44"/>
      <c r="L1520" s="44" t="str">
        <f>IF(G1520="","",IF(D1520-G1520&gt;=System_Config!$B$9,"✅ COMPLIANT","⚠️ BREACH"))</f>
        <v/>
      </c>
      <c r="M1520" s="44">
        <f t="shared" si="23"/>
        <v>1900</v>
      </c>
    </row>
    <row r="1521" spans="1:13" ht="18" customHeight="1" x14ac:dyDescent="0.25">
      <c r="A1521" s="42"/>
      <c r="B1521" s="42"/>
      <c r="C1521" s="42"/>
      <c r="D1521" s="43"/>
      <c r="E1521" s="42"/>
      <c r="F1521" s="42"/>
      <c r="G1521" s="43"/>
      <c r="H1521" s="43"/>
      <c r="I1521" s="42"/>
      <c r="J1521" s="42"/>
      <c r="K1521" s="42"/>
      <c r="L1521" s="42" t="str">
        <f>IF(G1521="","",IF(D1521-G1521&gt;=System_Config!$B$9,"✅ COMPLIANT","⚠️ BREACH"))</f>
        <v/>
      </c>
      <c r="M1521" s="42">
        <f t="shared" si="23"/>
        <v>1900</v>
      </c>
    </row>
    <row r="1522" spans="1:13" ht="18" customHeight="1" x14ac:dyDescent="0.25">
      <c r="A1522" s="44"/>
      <c r="B1522" s="44"/>
      <c r="C1522" s="44"/>
      <c r="D1522" s="45"/>
      <c r="E1522" s="44"/>
      <c r="F1522" s="44"/>
      <c r="G1522" s="45"/>
      <c r="H1522" s="45"/>
      <c r="I1522" s="44"/>
      <c r="J1522" s="44"/>
      <c r="K1522" s="44"/>
      <c r="L1522" s="44" t="str">
        <f>IF(G1522="","",IF(D1522-G1522&gt;=System_Config!$B$9,"✅ COMPLIANT","⚠️ BREACH"))</f>
        <v/>
      </c>
      <c r="M1522" s="44">
        <f t="shared" si="23"/>
        <v>1900</v>
      </c>
    </row>
    <row r="1523" spans="1:13" ht="18" customHeight="1" x14ac:dyDescent="0.25">
      <c r="A1523" s="42"/>
      <c r="B1523" s="42"/>
      <c r="C1523" s="42"/>
      <c r="D1523" s="43"/>
      <c r="E1523" s="42"/>
      <c r="F1523" s="42"/>
      <c r="G1523" s="43"/>
      <c r="H1523" s="43"/>
      <c r="I1523" s="42"/>
      <c r="J1523" s="42"/>
      <c r="K1523" s="42"/>
      <c r="L1523" s="42" t="str">
        <f>IF(G1523="","",IF(D1523-G1523&gt;=System_Config!$B$9,"✅ COMPLIANT","⚠️ BREACH"))</f>
        <v/>
      </c>
      <c r="M1523" s="42">
        <f t="shared" si="23"/>
        <v>1900</v>
      </c>
    </row>
    <row r="1524" spans="1:13" ht="18" customHeight="1" x14ac:dyDescent="0.25">
      <c r="A1524" s="44"/>
      <c r="B1524" s="44"/>
      <c r="C1524" s="44"/>
      <c r="D1524" s="45"/>
      <c r="E1524" s="44"/>
      <c r="F1524" s="44"/>
      <c r="G1524" s="45"/>
      <c r="H1524" s="45"/>
      <c r="I1524" s="44"/>
      <c r="J1524" s="44"/>
      <c r="K1524" s="44"/>
      <c r="L1524" s="44" t="str">
        <f>IF(G1524="","",IF(D1524-G1524&gt;=System_Config!$B$9,"✅ COMPLIANT","⚠️ BREACH"))</f>
        <v/>
      </c>
      <c r="M1524" s="44">
        <f t="shared" si="23"/>
        <v>1900</v>
      </c>
    </row>
    <row r="1525" spans="1:13" ht="18" customHeight="1" x14ac:dyDescent="0.25">
      <c r="A1525" s="42"/>
      <c r="B1525" s="42"/>
      <c r="C1525" s="42"/>
      <c r="D1525" s="43"/>
      <c r="E1525" s="42"/>
      <c r="F1525" s="42"/>
      <c r="G1525" s="43"/>
      <c r="H1525" s="43"/>
      <c r="I1525" s="42"/>
      <c r="J1525" s="42"/>
      <c r="K1525" s="42"/>
      <c r="L1525" s="42" t="str">
        <f>IF(G1525="","",IF(D1525-G1525&gt;=System_Config!$B$9,"✅ COMPLIANT","⚠️ BREACH"))</f>
        <v/>
      </c>
      <c r="M1525" s="42">
        <f t="shared" si="23"/>
        <v>1900</v>
      </c>
    </row>
    <row r="1526" spans="1:13" ht="18" customHeight="1" x14ac:dyDescent="0.25">
      <c r="A1526" s="44"/>
      <c r="B1526" s="44"/>
      <c r="C1526" s="44"/>
      <c r="D1526" s="45"/>
      <c r="E1526" s="44"/>
      <c r="F1526" s="44"/>
      <c r="G1526" s="45"/>
      <c r="H1526" s="45"/>
      <c r="I1526" s="44"/>
      <c r="J1526" s="44"/>
      <c r="K1526" s="44"/>
      <c r="L1526" s="44" t="str">
        <f>IF(G1526="","",IF(D1526-G1526&gt;=System_Config!$B$9,"✅ COMPLIANT","⚠️ BREACH"))</f>
        <v/>
      </c>
      <c r="M1526" s="44">
        <f t="shared" si="23"/>
        <v>1900</v>
      </c>
    </row>
    <row r="1527" spans="1:13" ht="18" customHeight="1" x14ac:dyDescent="0.25">
      <c r="A1527" s="42"/>
      <c r="B1527" s="42"/>
      <c r="C1527" s="42"/>
      <c r="D1527" s="43"/>
      <c r="E1527" s="42"/>
      <c r="F1527" s="42"/>
      <c r="G1527" s="43"/>
      <c r="H1527" s="43"/>
      <c r="I1527" s="42"/>
      <c r="J1527" s="42"/>
      <c r="K1527" s="42"/>
      <c r="L1527" s="42" t="str">
        <f>IF(G1527="","",IF(D1527-G1527&gt;=System_Config!$B$9,"✅ COMPLIANT","⚠️ BREACH"))</f>
        <v/>
      </c>
      <c r="M1527" s="42">
        <f t="shared" si="23"/>
        <v>1900</v>
      </c>
    </row>
    <row r="1528" spans="1:13" ht="18" customHeight="1" x14ac:dyDescent="0.25">
      <c r="A1528" s="44"/>
      <c r="B1528" s="44"/>
      <c r="C1528" s="44"/>
      <c r="D1528" s="45"/>
      <c r="E1528" s="44"/>
      <c r="F1528" s="44"/>
      <c r="G1528" s="45"/>
      <c r="H1528" s="45"/>
      <c r="I1528" s="44"/>
      <c r="J1528" s="44"/>
      <c r="K1528" s="44"/>
      <c r="L1528" s="44" t="str">
        <f>IF(G1528="","",IF(D1528-G1528&gt;=System_Config!$B$9,"✅ COMPLIANT","⚠️ BREACH"))</f>
        <v/>
      </c>
      <c r="M1528" s="44">
        <f t="shared" si="23"/>
        <v>1900</v>
      </c>
    </row>
    <row r="1529" spans="1:13" ht="18" customHeight="1" x14ac:dyDescent="0.25">
      <c r="A1529" s="42"/>
      <c r="B1529" s="42"/>
      <c r="C1529" s="42"/>
      <c r="D1529" s="43"/>
      <c r="E1529" s="42"/>
      <c r="F1529" s="42"/>
      <c r="G1529" s="43"/>
      <c r="H1529" s="43"/>
      <c r="I1529" s="42"/>
      <c r="J1529" s="42"/>
      <c r="K1529" s="42"/>
      <c r="L1529" s="42" t="str">
        <f>IF(G1529="","",IF(D1529-G1529&gt;=System_Config!$B$9,"✅ COMPLIANT","⚠️ BREACH"))</f>
        <v/>
      </c>
      <c r="M1529" s="42">
        <f t="shared" si="23"/>
        <v>1900</v>
      </c>
    </row>
    <row r="1530" spans="1:13" ht="18" customHeight="1" x14ac:dyDescent="0.25">
      <c r="A1530" s="44"/>
      <c r="B1530" s="44"/>
      <c r="C1530" s="44"/>
      <c r="D1530" s="45"/>
      <c r="E1530" s="44"/>
      <c r="F1530" s="44"/>
      <c r="G1530" s="45"/>
      <c r="H1530" s="45"/>
      <c r="I1530" s="44"/>
      <c r="J1530" s="44"/>
      <c r="K1530" s="44"/>
      <c r="L1530" s="44" t="str">
        <f>IF(G1530="","",IF(D1530-G1530&gt;=System_Config!$B$9,"✅ COMPLIANT","⚠️ BREACH"))</f>
        <v/>
      </c>
      <c r="M1530" s="44">
        <f t="shared" si="23"/>
        <v>1900</v>
      </c>
    </row>
    <row r="1531" spans="1:13" ht="18" customHeight="1" x14ac:dyDescent="0.25">
      <c r="A1531" s="42"/>
      <c r="B1531" s="42"/>
      <c r="C1531" s="42"/>
      <c r="D1531" s="43"/>
      <c r="E1531" s="42"/>
      <c r="F1531" s="42"/>
      <c r="G1531" s="43"/>
      <c r="H1531" s="43"/>
      <c r="I1531" s="42"/>
      <c r="J1531" s="42"/>
      <c r="K1531" s="42"/>
      <c r="L1531" s="42" t="str">
        <f>IF(G1531="","",IF(D1531-G1531&gt;=System_Config!$B$9,"✅ COMPLIANT","⚠️ BREACH"))</f>
        <v/>
      </c>
      <c r="M1531" s="42">
        <f t="shared" si="23"/>
        <v>1900</v>
      </c>
    </row>
    <row r="1532" spans="1:13" ht="18" customHeight="1" x14ac:dyDescent="0.25">
      <c r="A1532" s="44"/>
      <c r="B1532" s="44"/>
      <c r="C1532" s="44"/>
      <c r="D1532" s="45"/>
      <c r="E1532" s="44"/>
      <c r="F1532" s="44"/>
      <c r="G1532" s="45"/>
      <c r="H1532" s="45"/>
      <c r="I1532" s="44"/>
      <c r="J1532" s="44"/>
      <c r="K1532" s="44"/>
      <c r="L1532" s="44" t="str">
        <f>IF(G1532="","",IF(D1532-G1532&gt;=System_Config!$B$9,"✅ COMPLIANT","⚠️ BREACH"))</f>
        <v/>
      </c>
      <c r="M1532" s="44">
        <f t="shared" si="23"/>
        <v>1900</v>
      </c>
    </row>
    <row r="1533" spans="1:13" ht="18" customHeight="1" x14ac:dyDescent="0.25">
      <c r="A1533" s="42"/>
      <c r="B1533" s="42"/>
      <c r="C1533" s="42"/>
      <c r="D1533" s="43"/>
      <c r="E1533" s="42"/>
      <c r="F1533" s="42"/>
      <c r="G1533" s="43"/>
      <c r="H1533" s="43"/>
      <c r="I1533" s="42"/>
      <c r="J1533" s="42"/>
      <c r="K1533" s="42"/>
      <c r="L1533" s="42" t="str">
        <f>IF(G1533="","",IF(D1533-G1533&gt;=System_Config!$B$9,"✅ COMPLIANT","⚠️ BREACH"))</f>
        <v/>
      </c>
      <c r="M1533" s="42">
        <f t="shared" si="23"/>
        <v>1900</v>
      </c>
    </row>
    <row r="1534" spans="1:13" ht="18" customHeight="1" x14ac:dyDescent="0.25">
      <c r="A1534" s="44"/>
      <c r="B1534" s="44"/>
      <c r="C1534" s="44"/>
      <c r="D1534" s="45"/>
      <c r="E1534" s="44"/>
      <c r="F1534" s="44"/>
      <c r="G1534" s="45"/>
      <c r="H1534" s="45"/>
      <c r="I1534" s="44"/>
      <c r="J1534" s="44"/>
      <c r="K1534" s="44"/>
      <c r="L1534" s="44" t="str">
        <f>IF(G1534="","",IF(D1534-G1534&gt;=System_Config!$B$9,"✅ COMPLIANT","⚠️ BREACH"))</f>
        <v/>
      </c>
      <c r="M1534" s="44">
        <f t="shared" si="23"/>
        <v>1900</v>
      </c>
    </row>
    <row r="1535" spans="1:13" ht="18" customHeight="1" x14ac:dyDescent="0.25">
      <c r="A1535" s="42"/>
      <c r="B1535" s="42"/>
      <c r="C1535" s="42"/>
      <c r="D1535" s="43"/>
      <c r="E1535" s="42"/>
      <c r="F1535" s="42"/>
      <c r="G1535" s="43"/>
      <c r="H1535" s="43"/>
      <c r="I1535" s="42"/>
      <c r="J1535" s="42"/>
      <c r="K1535" s="42"/>
      <c r="L1535" s="42" t="str">
        <f>IF(G1535="","",IF(D1535-G1535&gt;=System_Config!$B$9,"✅ COMPLIANT","⚠️ BREACH"))</f>
        <v/>
      </c>
      <c r="M1535" s="42">
        <f t="shared" si="23"/>
        <v>1900</v>
      </c>
    </row>
    <row r="1536" spans="1:13" ht="18" customHeight="1" x14ac:dyDescent="0.25">
      <c r="A1536" s="44"/>
      <c r="B1536" s="44"/>
      <c r="C1536" s="44"/>
      <c r="D1536" s="45"/>
      <c r="E1536" s="44"/>
      <c r="F1536" s="44"/>
      <c r="G1536" s="45"/>
      <c r="H1536" s="45"/>
      <c r="I1536" s="44"/>
      <c r="J1536" s="44"/>
      <c r="K1536" s="44"/>
      <c r="L1536" s="44" t="str">
        <f>IF(G1536="","",IF(D1536-G1536&gt;=System_Config!$B$9,"✅ COMPLIANT","⚠️ BREACH"))</f>
        <v/>
      </c>
      <c r="M1536" s="44">
        <f t="shared" si="23"/>
        <v>1900</v>
      </c>
    </row>
    <row r="1537" spans="1:13" ht="18" customHeight="1" x14ac:dyDescent="0.25">
      <c r="A1537" s="42"/>
      <c r="B1537" s="42"/>
      <c r="C1537" s="42"/>
      <c r="D1537" s="43"/>
      <c r="E1537" s="42"/>
      <c r="F1537" s="42"/>
      <c r="G1537" s="43"/>
      <c r="H1537" s="43"/>
      <c r="I1537" s="42"/>
      <c r="J1537" s="42"/>
      <c r="K1537" s="42"/>
      <c r="L1537" s="42" t="str">
        <f>IF(G1537="","",IF(D1537-G1537&gt;=System_Config!$B$9,"✅ COMPLIANT","⚠️ BREACH"))</f>
        <v/>
      </c>
      <c r="M1537" s="42">
        <f t="shared" si="23"/>
        <v>1900</v>
      </c>
    </row>
    <row r="1538" spans="1:13" ht="18" customHeight="1" x14ac:dyDescent="0.25">
      <c r="A1538" s="44"/>
      <c r="B1538" s="44"/>
      <c r="C1538" s="44"/>
      <c r="D1538" s="45"/>
      <c r="E1538" s="44"/>
      <c r="F1538" s="44"/>
      <c r="G1538" s="45"/>
      <c r="H1538" s="45"/>
      <c r="I1538" s="44"/>
      <c r="J1538" s="44"/>
      <c r="K1538" s="44"/>
      <c r="L1538" s="44" t="str">
        <f>IF(G1538="","",IF(D1538-G1538&gt;=System_Config!$B$9,"✅ COMPLIANT","⚠️ BREACH"))</f>
        <v/>
      </c>
      <c r="M1538" s="44">
        <f t="shared" si="23"/>
        <v>1900</v>
      </c>
    </row>
    <row r="1539" spans="1:13" ht="18" customHeight="1" x14ac:dyDescent="0.25">
      <c r="A1539" s="42"/>
      <c r="B1539" s="42"/>
      <c r="C1539" s="42"/>
      <c r="D1539" s="43"/>
      <c r="E1539" s="42"/>
      <c r="F1539" s="42"/>
      <c r="G1539" s="43"/>
      <c r="H1539" s="43"/>
      <c r="I1539" s="42"/>
      <c r="J1539" s="42"/>
      <c r="K1539" s="42"/>
      <c r="L1539" s="42" t="str">
        <f>IF(G1539="","",IF(D1539-G1539&gt;=System_Config!$B$9,"✅ COMPLIANT","⚠️ BREACH"))</f>
        <v/>
      </c>
      <c r="M1539" s="42">
        <f t="shared" si="23"/>
        <v>1900</v>
      </c>
    </row>
    <row r="1540" spans="1:13" ht="18" customHeight="1" x14ac:dyDescent="0.25">
      <c r="A1540" s="44"/>
      <c r="B1540" s="44"/>
      <c r="C1540" s="44"/>
      <c r="D1540" s="45"/>
      <c r="E1540" s="44"/>
      <c r="F1540" s="44"/>
      <c r="G1540" s="45"/>
      <c r="H1540" s="45"/>
      <c r="I1540" s="44"/>
      <c r="J1540" s="44"/>
      <c r="K1540" s="44"/>
      <c r="L1540" s="44" t="str">
        <f>IF(G1540="","",IF(D1540-G1540&gt;=System_Config!$B$9,"✅ COMPLIANT","⚠️ BREACH"))</f>
        <v/>
      </c>
      <c r="M1540" s="44">
        <f t="shared" ref="M1540:M1603" si="24">IFERROR(YEAR(E1540),"")</f>
        <v>1900</v>
      </c>
    </row>
    <row r="1541" spans="1:13" ht="18" customHeight="1" x14ac:dyDescent="0.25">
      <c r="A1541" s="42"/>
      <c r="B1541" s="42"/>
      <c r="C1541" s="42"/>
      <c r="D1541" s="43"/>
      <c r="E1541" s="42"/>
      <c r="F1541" s="42"/>
      <c r="G1541" s="43"/>
      <c r="H1541" s="43"/>
      <c r="I1541" s="42"/>
      <c r="J1541" s="42"/>
      <c r="K1541" s="42"/>
      <c r="L1541" s="42" t="str">
        <f>IF(G1541="","",IF(D1541-G1541&gt;=System_Config!$B$9,"✅ COMPLIANT","⚠️ BREACH"))</f>
        <v/>
      </c>
      <c r="M1541" s="42">
        <f t="shared" si="24"/>
        <v>1900</v>
      </c>
    </row>
    <row r="1542" spans="1:13" ht="18" customHeight="1" x14ac:dyDescent="0.25">
      <c r="A1542" s="44"/>
      <c r="B1542" s="44"/>
      <c r="C1542" s="44"/>
      <c r="D1542" s="45"/>
      <c r="E1542" s="44"/>
      <c r="F1542" s="44"/>
      <c r="G1542" s="45"/>
      <c r="H1542" s="45"/>
      <c r="I1542" s="44"/>
      <c r="J1542" s="44"/>
      <c r="K1542" s="44"/>
      <c r="L1542" s="44" t="str">
        <f>IF(G1542="","",IF(D1542-G1542&gt;=System_Config!$B$9,"✅ COMPLIANT","⚠️ BREACH"))</f>
        <v/>
      </c>
      <c r="M1542" s="44">
        <f t="shared" si="24"/>
        <v>1900</v>
      </c>
    </row>
    <row r="1543" spans="1:13" ht="18" customHeight="1" x14ac:dyDescent="0.25">
      <c r="A1543" s="42"/>
      <c r="B1543" s="42"/>
      <c r="C1543" s="42"/>
      <c r="D1543" s="43"/>
      <c r="E1543" s="42"/>
      <c r="F1543" s="42"/>
      <c r="G1543" s="43"/>
      <c r="H1543" s="43"/>
      <c r="I1543" s="42"/>
      <c r="J1543" s="42"/>
      <c r="K1543" s="42"/>
      <c r="L1543" s="42" t="str">
        <f>IF(G1543="","",IF(D1543-G1543&gt;=System_Config!$B$9,"✅ COMPLIANT","⚠️ BREACH"))</f>
        <v/>
      </c>
      <c r="M1543" s="42">
        <f t="shared" si="24"/>
        <v>1900</v>
      </c>
    </row>
    <row r="1544" spans="1:13" ht="18" customHeight="1" x14ac:dyDescent="0.25">
      <c r="A1544" s="44"/>
      <c r="B1544" s="44"/>
      <c r="C1544" s="44"/>
      <c r="D1544" s="45"/>
      <c r="E1544" s="44"/>
      <c r="F1544" s="44"/>
      <c r="G1544" s="45"/>
      <c r="H1544" s="45"/>
      <c r="I1544" s="44"/>
      <c r="J1544" s="44"/>
      <c r="K1544" s="44"/>
      <c r="L1544" s="44" t="str">
        <f>IF(G1544="","",IF(D1544-G1544&gt;=System_Config!$B$9,"✅ COMPLIANT","⚠️ BREACH"))</f>
        <v/>
      </c>
      <c r="M1544" s="44">
        <f t="shared" si="24"/>
        <v>1900</v>
      </c>
    </row>
    <row r="1545" spans="1:13" ht="18" customHeight="1" x14ac:dyDescent="0.25">
      <c r="A1545" s="42"/>
      <c r="B1545" s="42"/>
      <c r="C1545" s="42"/>
      <c r="D1545" s="43"/>
      <c r="E1545" s="42"/>
      <c r="F1545" s="42"/>
      <c r="G1545" s="43"/>
      <c r="H1545" s="43"/>
      <c r="I1545" s="42"/>
      <c r="J1545" s="42"/>
      <c r="K1545" s="42"/>
      <c r="L1545" s="42" t="str">
        <f>IF(G1545="","",IF(D1545-G1545&gt;=System_Config!$B$9,"✅ COMPLIANT","⚠️ BREACH"))</f>
        <v/>
      </c>
      <c r="M1545" s="42">
        <f t="shared" si="24"/>
        <v>1900</v>
      </c>
    </row>
    <row r="1546" spans="1:13" ht="18" customHeight="1" x14ac:dyDescent="0.25">
      <c r="A1546" s="44"/>
      <c r="B1546" s="44"/>
      <c r="C1546" s="44"/>
      <c r="D1546" s="45"/>
      <c r="E1546" s="44"/>
      <c r="F1546" s="44"/>
      <c r="G1546" s="45"/>
      <c r="H1546" s="45"/>
      <c r="I1546" s="44"/>
      <c r="J1546" s="44"/>
      <c r="K1546" s="44"/>
      <c r="L1546" s="44" t="str">
        <f>IF(G1546="","",IF(D1546-G1546&gt;=System_Config!$B$9,"✅ COMPLIANT","⚠️ BREACH"))</f>
        <v/>
      </c>
      <c r="M1546" s="44">
        <f t="shared" si="24"/>
        <v>1900</v>
      </c>
    </row>
    <row r="1547" spans="1:13" ht="18" customHeight="1" x14ac:dyDescent="0.25">
      <c r="A1547" s="42"/>
      <c r="B1547" s="42"/>
      <c r="C1547" s="42"/>
      <c r="D1547" s="43"/>
      <c r="E1547" s="42"/>
      <c r="F1547" s="42"/>
      <c r="G1547" s="43"/>
      <c r="H1547" s="43"/>
      <c r="I1547" s="42"/>
      <c r="J1547" s="42"/>
      <c r="K1547" s="42"/>
      <c r="L1547" s="42" t="str">
        <f>IF(G1547="","",IF(D1547-G1547&gt;=System_Config!$B$9,"✅ COMPLIANT","⚠️ BREACH"))</f>
        <v/>
      </c>
      <c r="M1547" s="42">
        <f t="shared" si="24"/>
        <v>1900</v>
      </c>
    </row>
    <row r="1548" spans="1:13" ht="18" customHeight="1" x14ac:dyDescent="0.25">
      <c r="A1548" s="44"/>
      <c r="B1548" s="44"/>
      <c r="C1548" s="44"/>
      <c r="D1548" s="45"/>
      <c r="E1548" s="44"/>
      <c r="F1548" s="44"/>
      <c r="G1548" s="45"/>
      <c r="H1548" s="45"/>
      <c r="I1548" s="44"/>
      <c r="J1548" s="44"/>
      <c r="K1548" s="44"/>
      <c r="L1548" s="44" t="str">
        <f>IF(G1548="","",IF(D1548-G1548&gt;=System_Config!$B$9,"✅ COMPLIANT","⚠️ BREACH"))</f>
        <v/>
      </c>
      <c r="M1548" s="44">
        <f t="shared" si="24"/>
        <v>1900</v>
      </c>
    </row>
    <row r="1549" spans="1:13" ht="18" customHeight="1" x14ac:dyDescent="0.25">
      <c r="A1549" s="42"/>
      <c r="B1549" s="42"/>
      <c r="C1549" s="42"/>
      <c r="D1549" s="43"/>
      <c r="E1549" s="42"/>
      <c r="F1549" s="42"/>
      <c r="G1549" s="43"/>
      <c r="H1549" s="43"/>
      <c r="I1549" s="42"/>
      <c r="J1549" s="42"/>
      <c r="K1549" s="42"/>
      <c r="L1549" s="42" t="str">
        <f>IF(G1549="","",IF(D1549-G1549&gt;=System_Config!$B$9,"✅ COMPLIANT","⚠️ BREACH"))</f>
        <v/>
      </c>
      <c r="M1549" s="42">
        <f t="shared" si="24"/>
        <v>1900</v>
      </c>
    </row>
    <row r="1550" spans="1:13" ht="18" customHeight="1" x14ac:dyDescent="0.25">
      <c r="A1550" s="44"/>
      <c r="B1550" s="44"/>
      <c r="C1550" s="44"/>
      <c r="D1550" s="45"/>
      <c r="E1550" s="44"/>
      <c r="F1550" s="44"/>
      <c r="G1550" s="45"/>
      <c r="H1550" s="45"/>
      <c r="I1550" s="44"/>
      <c r="J1550" s="44"/>
      <c r="K1550" s="44"/>
      <c r="L1550" s="44" t="str">
        <f>IF(G1550="","",IF(D1550-G1550&gt;=System_Config!$B$9,"✅ COMPLIANT","⚠️ BREACH"))</f>
        <v/>
      </c>
      <c r="M1550" s="44">
        <f t="shared" si="24"/>
        <v>1900</v>
      </c>
    </row>
    <row r="1551" spans="1:13" ht="18" customHeight="1" x14ac:dyDescent="0.25">
      <c r="A1551" s="42"/>
      <c r="B1551" s="42"/>
      <c r="C1551" s="42"/>
      <c r="D1551" s="43"/>
      <c r="E1551" s="42"/>
      <c r="F1551" s="42"/>
      <c r="G1551" s="43"/>
      <c r="H1551" s="43"/>
      <c r="I1551" s="42"/>
      <c r="J1551" s="42"/>
      <c r="K1551" s="42"/>
      <c r="L1551" s="42" t="str">
        <f>IF(G1551="","",IF(D1551-G1551&gt;=System_Config!$B$9,"✅ COMPLIANT","⚠️ BREACH"))</f>
        <v/>
      </c>
      <c r="M1551" s="42">
        <f t="shared" si="24"/>
        <v>1900</v>
      </c>
    </row>
    <row r="1552" spans="1:13" ht="18" customHeight="1" x14ac:dyDescent="0.25">
      <c r="A1552" s="44"/>
      <c r="B1552" s="44"/>
      <c r="C1552" s="44"/>
      <c r="D1552" s="45"/>
      <c r="E1552" s="44"/>
      <c r="F1552" s="44"/>
      <c r="G1552" s="45"/>
      <c r="H1552" s="45"/>
      <c r="I1552" s="44"/>
      <c r="J1552" s="44"/>
      <c r="K1552" s="44"/>
      <c r="L1552" s="44" t="str">
        <f>IF(G1552="","",IF(D1552-G1552&gt;=System_Config!$B$9,"✅ COMPLIANT","⚠️ BREACH"))</f>
        <v/>
      </c>
      <c r="M1552" s="44">
        <f t="shared" si="24"/>
        <v>1900</v>
      </c>
    </row>
    <row r="1553" spans="1:13" ht="18" customHeight="1" x14ac:dyDescent="0.25">
      <c r="A1553" s="42"/>
      <c r="B1553" s="42"/>
      <c r="C1553" s="42"/>
      <c r="D1553" s="43"/>
      <c r="E1553" s="42"/>
      <c r="F1553" s="42"/>
      <c r="G1553" s="43"/>
      <c r="H1553" s="43"/>
      <c r="I1553" s="42"/>
      <c r="J1553" s="42"/>
      <c r="K1553" s="42"/>
      <c r="L1553" s="42" t="str">
        <f>IF(G1553="","",IF(D1553-G1553&gt;=System_Config!$B$9,"✅ COMPLIANT","⚠️ BREACH"))</f>
        <v/>
      </c>
      <c r="M1553" s="42">
        <f t="shared" si="24"/>
        <v>1900</v>
      </c>
    </row>
    <row r="1554" spans="1:13" ht="18" customHeight="1" x14ac:dyDescent="0.25">
      <c r="A1554" s="44"/>
      <c r="B1554" s="44"/>
      <c r="C1554" s="44"/>
      <c r="D1554" s="45"/>
      <c r="E1554" s="44"/>
      <c r="F1554" s="44"/>
      <c r="G1554" s="45"/>
      <c r="H1554" s="45"/>
      <c r="I1554" s="44"/>
      <c r="J1554" s="44"/>
      <c r="K1554" s="44"/>
      <c r="L1554" s="44" t="str">
        <f>IF(G1554="","",IF(D1554-G1554&gt;=System_Config!$B$9,"✅ COMPLIANT","⚠️ BREACH"))</f>
        <v/>
      </c>
      <c r="M1554" s="44">
        <f t="shared" si="24"/>
        <v>1900</v>
      </c>
    </row>
    <row r="1555" spans="1:13" ht="18" customHeight="1" x14ac:dyDescent="0.25">
      <c r="A1555" s="42"/>
      <c r="B1555" s="42"/>
      <c r="C1555" s="42"/>
      <c r="D1555" s="43"/>
      <c r="E1555" s="42"/>
      <c r="F1555" s="42"/>
      <c r="G1555" s="43"/>
      <c r="H1555" s="43"/>
      <c r="I1555" s="42"/>
      <c r="J1555" s="42"/>
      <c r="K1555" s="42"/>
      <c r="L1555" s="42" t="str">
        <f>IF(G1555="","",IF(D1555-G1555&gt;=System_Config!$B$9,"✅ COMPLIANT","⚠️ BREACH"))</f>
        <v/>
      </c>
      <c r="M1555" s="42">
        <f t="shared" si="24"/>
        <v>1900</v>
      </c>
    </row>
    <row r="1556" spans="1:13" ht="18" customHeight="1" x14ac:dyDescent="0.25">
      <c r="A1556" s="44"/>
      <c r="B1556" s="44"/>
      <c r="C1556" s="44"/>
      <c r="D1556" s="45"/>
      <c r="E1556" s="44"/>
      <c r="F1556" s="44"/>
      <c r="G1556" s="45"/>
      <c r="H1556" s="45"/>
      <c r="I1556" s="44"/>
      <c r="J1556" s="44"/>
      <c r="K1556" s="44"/>
      <c r="L1556" s="44" t="str">
        <f>IF(G1556="","",IF(D1556-G1556&gt;=System_Config!$B$9,"✅ COMPLIANT","⚠️ BREACH"))</f>
        <v/>
      </c>
      <c r="M1556" s="44">
        <f t="shared" si="24"/>
        <v>1900</v>
      </c>
    </row>
    <row r="1557" spans="1:13" ht="18" customHeight="1" x14ac:dyDescent="0.25">
      <c r="A1557" s="42"/>
      <c r="B1557" s="42"/>
      <c r="C1557" s="42"/>
      <c r="D1557" s="43"/>
      <c r="E1557" s="42"/>
      <c r="F1557" s="42"/>
      <c r="G1557" s="43"/>
      <c r="H1557" s="43"/>
      <c r="I1557" s="42"/>
      <c r="J1557" s="42"/>
      <c r="K1557" s="42"/>
      <c r="L1557" s="42" t="str">
        <f>IF(G1557="","",IF(D1557-G1557&gt;=System_Config!$B$9,"✅ COMPLIANT","⚠️ BREACH"))</f>
        <v/>
      </c>
      <c r="M1557" s="42">
        <f t="shared" si="24"/>
        <v>1900</v>
      </c>
    </row>
    <row r="1558" spans="1:13" ht="18" customHeight="1" x14ac:dyDescent="0.25">
      <c r="A1558" s="44"/>
      <c r="B1558" s="44"/>
      <c r="C1558" s="44"/>
      <c r="D1558" s="45"/>
      <c r="E1558" s="44"/>
      <c r="F1558" s="44"/>
      <c r="G1558" s="45"/>
      <c r="H1558" s="45"/>
      <c r="I1558" s="44"/>
      <c r="J1558" s="44"/>
      <c r="K1558" s="44"/>
      <c r="L1558" s="44" t="str">
        <f>IF(G1558="","",IF(D1558-G1558&gt;=System_Config!$B$9,"✅ COMPLIANT","⚠️ BREACH"))</f>
        <v/>
      </c>
      <c r="M1558" s="44">
        <f t="shared" si="24"/>
        <v>1900</v>
      </c>
    </row>
    <row r="1559" spans="1:13" ht="18" customHeight="1" x14ac:dyDescent="0.25">
      <c r="A1559" s="42"/>
      <c r="B1559" s="42"/>
      <c r="C1559" s="42"/>
      <c r="D1559" s="43"/>
      <c r="E1559" s="42"/>
      <c r="F1559" s="42"/>
      <c r="G1559" s="43"/>
      <c r="H1559" s="43"/>
      <c r="I1559" s="42"/>
      <c r="J1559" s="42"/>
      <c r="K1559" s="42"/>
      <c r="L1559" s="42" t="str">
        <f>IF(G1559="","",IF(D1559-G1559&gt;=System_Config!$B$9,"✅ COMPLIANT","⚠️ BREACH"))</f>
        <v/>
      </c>
      <c r="M1559" s="42">
        <f t="shared" si="24"/>
        <v>1900</v>
      </c>
    </row>
    <row r="1560" spans="1:13" ht="18" customHeight="1" x14ac:dyDescent="0.25">
      <c r="A1560" s="44"/>
      <c r="B1560" s="44"/>
      <c r="C1560" s="44"/>
      <c r="D1560" s="45"/>
      <c r="E1560" s="44"/>
      <c r="F1560" s="44"/>
      <c r="G1560" s="45"/>
      <c r="H1560" s="45"/>
      <c r="I1560" s="44"/>
      <c r="J1560" s="44"/>
      <c r="K1560" s="44"/>
      <c r="L1560" s="44" t="str">
        <f>IF(G1560="","",IF(D1560-G1560&gt;=System_Config!$B$9,"✅ COMPLIANT","⚠️ BREACH"))</f>
        <v/>
      </c>
      <c r="M1560" s="44">
        <f t="shared" si="24"/>
        <v>1900</v>
      </c>
    </row>
    <row r="1561" spans="1:13" ht="18" customHeight="1" x14ac:dyDescent="0.25">
      <c r="A1561" s="42"/>
      <c r="B1561" s="42"/>
      <c r="C1561" s="42"/>
      <c r="D1561" s="43"/>
      <c r="E1561" s="42"/>
      <c r="F1561" s="42"/>
      <c r="G1561" s="43"/>
      <c r="H1561" s="43"/>
      <c r="I1561" s="42"/>
      <c r="J1561" s="42"/>
      <c r="K1561" s="42"/>
      <c r="L1561" s="42" t="str">
        <f>IF(G1561="","",IF(D1561-G1561&gt;=System_Config!$B$9,"✅ COMPLIANT","⚠️ BREACH"))</f>
        <v/>
      </c>
      <c r="M1561" s="42">
        <f t="shared" si="24"/>
        <v>1900</v>
      </c>
    </row>
    <row r="1562" spans="1:13" ht="18" customHeight="1" x14ac:dyDescent="0.25">
      <c r="A1562" s="44"/>
      <c r="B1562" s="44"/>
      <c r="C1562" s="44"/>
      <c r="D1562" s="45"/>
      <c r="E1562" s="44"/>
      <c r="F1562" s="44"/>
      <c r="G1562" s="45"/>
      <c r="H1562" s="45"/>
      <c r="I1562" s="44"/>
      <c r="J1562" s="44"/>
      <c r="K1562" s="44"/>
      <c r="L1562" s="44" t="str">
        <f>IF(G1562="","",IF(D1562-G1562&gt;=System_Config!$B$9,"✅ COMPLIANT","⚠️ BREACH"))</f>
        <v/>
      </c>
      <c r="M1562" s="44">
        <f t="shared" si="24"/>
        <v>1900</v>
      </c>
    </row>
    <row r="1563" spans="1:13" ht="18" customHeight="1" x14ac:dyDescent="0.25">
      <c r="A1563" s="42"/>
      <c r="B1563" s="42"/>
      <c r="C1563" s="42"/>
      <c r="D1563" s="43"/>
      <c r="E1563" s="42"/>
      <c r="F1563" s="42"/>
      <c r="G1563" s="43"/>
      <c r="H1563" s="43"/>
      <c r="I1563" s="42"/>
      <c r="J1563" s="42"/>
      <c r="K1563" s="42"/>
      <c r="L1563" s="42" t="str">
        <f>IF(G1563="","",IF(D1563-G1563&gt;=System_Config!$B$9,"✅ COMPLIANT","⚠️ BREACH"))</f>
        <v/>
      </c>
      <c r="M1563" s="42">
        <f t="shared" si="24"/>
        <v>1900</v>
      </c>
    </row>
    <row r="1564" spans="1:13" ht="18" customHeight="1" x14ac:dyDescent="0.25">
      <c r="A1564" s="44"/>
      <c r="B1564" s="44"/>
      <c r="C1564" s="44"/>
      <c r="D1564" s="45"/>
      <c r="E1564" s="44"/>
      <c r="F1564" s="44"/>
      <c r="G1564" s="45"/>
      <c r="H1564" s="45"/>
      <c r="I1564" s="44"/>
      <c r="J1564" s="44"/>
      <c r="K1564" s="44"/>
      <c r="L1564" s="44" t="str">
        <f>IF(G1564="","",IF(D1564-G1564&gt;=System_Config!$B$9,"✅ COMPLIANT","⚠️ BREACH"))</f>
        <v/>
      </c>
      <c r="M1564" s="44">
        <f t="shared" si="24"/>
        <v>1900</v>
      </c>
    </row>
    <row r="1565" spans="1:13" ht="18" customHeight="1" x14ac:dyDescent="0.25">
      <c r="A1565" s="42"/>
      <c r="B1565" s="42"/>
      <c r="C1565" s="42"/>
      <c r="D1565" s="43"/>
      <c r="E1565" s="42"/>
      <c r="F1565" s="42"/>
      <c r="G1565" s="43"/>
      <c r="H1565" s="43"/>
      <c r="I1565" s="42"/>
      <c r="J1565" s="42"/>
      <c r="K1565" s="42"/>
      <c r="L1565" s="42" t="str">
        <f>IF(G1565="","",IF(D1565-G1565&gt;=System_Config!$B$9,"✅ COMPLIANT","⚠️ BREACH"))</f>
        <v/>
      </c>
      <c r="M1565" s="42">
        <f t="shared" si="24"/>
        <v>1900</v>
      </c>
    </row>
    <row r="1566" spans="1:13" ht="18" customHeight="1" x14ac:dyDescent="0.25">
      <c r="A1566" s="44"/>
      <c r="B1566" s="44"/>
      <c r="C1566" s="44"/>
      <c r="D1566" s="45"/>
      <c r="E1566" s="44"/>
      <c r="F1566" s="44"/>
      <c r="G1566" s="45"/>
      <c r="H1566" s="45"/>
      <c r="I1566" s="44"/>
      <c r="J1566" s="44"/>
      <c r="K1566" s="44"/>
      <c r="L1566" s="44" t="str">
        <f>IF(G1566="","",IF(D1566-G1566&gt;=System_Config!$B$9,"✅ COMPLIANT","⚠️ BREACH"))</f>
        <v/>
      </c>
      <c r="M1566" s="44">
        <f t="shared" si="24"/>
        <v>1900</v>
      </c>
    </row>
    <row r="1567" spans="1:13" ht="18" customHeight="1" x14ac:dyDescent="0.25">
      <c r="A1567" s="42"/>
      <c r="B1567" s="42"/>
      <c r="C1567" s="42"/>
      <c r="D1567" s="43"/>
      <c r="E1567" s="42"/>
      <c r="F1567" s="42"/>
      <c r="G1567" s="43"/>
      <c r="H1567" s="43"/>
      <c r="I1567" s="42"/>
      <c r="J1567" s="42"/>
      <c r="K1567" s="42"/>
      <c r="L1567" s="42" t="str">
        <f>IF(G1567="","",IF(D1567-G1567&gt;=System_Config!$B$9,"✅ COMPLIANT","⚠️ BREACH"))</f>
        <v/>
      </c>
      <c r="M1567" s="42">
        <f t="shared" si="24"/>
        <v>1900</v>
      </c>
    </row>
    <row r="1568" spans="1:13" ht="18" customHeight="1" x14ac:dyDescent="0.25">
      <c r="A1568" s="44"/>
      <c r="B1568" s="44"/>
      <c r="C1568" s="44"/>
      <c r="D1568" s="45"/>
      <c r="E1568" s="44"/>
      <c r="F1568" s="44"/>
      <c r="G1568" s="45"/>
      <c r="H1568" s="45"/>
      <c r="I1568" s="44"/>
      <c r="J1568" s="44"/>
      <c r="K1568" s="44"/>
      <c r="L1568" s="44" t="str">
        <f>IF(G1568="","",IF(D1568-G1568&gt;=System_Config!$B$9,"✅ COMPLIANT","⚠️ BREACH"))</f>
        <v/>
      </c>
      <c r="M1568" s="44">
        <f t="shared" si="24"/>
        <v>1900</v>
      </c>
    </row>
    <row r="1569" spans="1:13" ht="18" customHeight="1" x14ac:dyDescent="0.25">
      <c r="A1569" s="42"/>
      <c r="B1569" s="42"/>
      <c r="C1569" s="42"/>
      <c r="D1569" s="43"/>
      <c r="E1569" s="42"/>
      <c r="F1569" s="42"/>
      <c r="G1569" s="43"/>
      <c r="H1569" s="43"/>
      <c r="I1569" s="42"/>
      <c r="J1569" s="42"/>
      <c r="K1569" s="42"/>
      <c r="L1569" s="42" t="str">
        <f>IF(G1569="","",IF(D1569-G1569&gt;=System_Config!$B$9,"✅ COMPLIANT","⚠️ BREACH"))</f>
        <v/>
      </c>
      <c r="M1569" s="42">
        <f t="shared" si="24"/>
        <v>1900</v>
      </c>
    </row>
    <row r="1570" spans="1:13" ht="18" customHeight="1" x14ac:dyDescent="0.25">
      <c r="A1570" s="44"/>
      <c r="B1570" s="44"/>
      <c r="C1570" s="44"/>
      <c r="D1570" s="45"/>
      <c r="E1570" s="44"/>
      <c r="F1570" s="44"/>
      <c r="G1570" s="45"/>
      <c r="H1570" s="45"/>
      <c r="I1570" s="44"/>
      <c r="J1570" s="44"/>
      <c r="K1570" s="44"/>
      <c r="L1570" s="44" t="str">
        <f>IF(G1570="","",IF(D1570-G1570&gt;=System_Config!$B$9,"✅ COMPLIANT","⚠️ BREACH"))</f>
        <v/>
      </c>
      <c r="M1570" s="44">
        <f t="shared" si="24"/>
        <v>1900</v>
      </c>
    </row>
    <row r="1571" spans="1:13" ht="18" customHeight="1" x14ac:dyDescent="0.25">
      <c r="A1571" s="42"/>
      <c r="B1571" s="42"/>
      <c r="C1571" s="42"/>
      <c r="D1571" s="43"/>
      <c r="E1571" s="42"/>
      <c r="F1571" s="42"/>
      <c r="G1571" s="43"/>
      <c r="H1571" s="43"/>
      <c r="I1571" s="42"/>
      <c r="J1571" s="42"/>
      <c r="K1571" s="42"/>
      <c r="L1571" s="42" t="str">
        <f>IF(G1571="","",IF(D1571-G1571&gt;=System_Config!$B$9,"✅ COMPLIANT","⚠️ BREACH"))</f>
        <v/>
      </c>
      <c r="M1571" s="42">
        <f t="shared" si="24"/>
        <v>1900</v>
      </c>
    </row>
    <row r="1572" spans="1:13" ht="18" customHeight="1" x14ac:dyDescent="0.25">
      <c r="A1572" s="44"/>
      <c r="B1572" s="44"/>
      <c r="C1572" s="44"/>
      <c r="D1572" s="45"/>
      <c r="E1572" s="44"/>
      <c r="F1572" s="44"/>
      <c r="G1572" s="45"/>
      <c r="H1572" s="45"/>
      <c r="I1572" s="44"/>
      <c r="J1572" s="44"/>
      <c r="K1572" s="44"/>
      <c r="L1572" s="44" t="str">
        <f>IF(G1572="","",IF(D1572-G1572&gt;=System_Config!$B$9,"✅ COMPLIANT","⚠️ BREACH"))</f>
        <v/>
      </c>
      <c r="M1572" s="44">
        <f t="shared" si="24"/>
        <v>1900</v>
      </c>
    </row>
    <row r="1573" spans="1:13" ht="18" customHeight="1" x14ac:dyDescent="0.25">
      <c r="A1573" s="42"/>
      <c r="B1573" s="42"/>
      <c r="C1573" s="42"/>
      <c r="D1573" s="43"/>
      <c r="E1573" s="42"/>
      <c r="F1573" s="42"/>
      <c r="G1573" s="43"/>
      <c r="H1573" s="43"/>
      <c r="I1573" s="42"/>
      <c r="J1573" s="42"/>
      <c r="K1573" s="42"/>
      <c r="L1573" s="42" t="str">
        <f>IF(G1573="","",IF(D1573-G1573&gt;=System_Config!$B$9,"✅ COMPLIANT","⚠️ BREACH"))</f>
        <v/>
      </c>
      <c r="M1573" s="42">
        <f t="shared" si="24"/>
        <v>1900</v>
      </c>
    </row>
    <row r="1574" spans="1:13" ht="18" customHeight="1" x14ac:dyDescent="0.25">
      <c r="A1574" s="44"/>
      <c r="B1574" s="44"/>
      <c r="C1574" s="44"/>
      <c r="D1574" s="45"/>
      <c r="E1574" s="44"/>
      <c r="F1574" s="44"/>
      <c r="G1574" s="45"/>
      <c r="H1574" s="45"/>
      <c r="I1574" s="44"/>
      <c r="J1574" s="44"/>
      <c r="K1574" s="44"/>
      <c r="L1574" s="44" t="str">
        <f>IF(G1574="","",IF(D1574-G1574&gt;=System_Config!$B$9,"✅ COMPLIANT","⚠️ BREACH"))</f>
        <v/>
      </c>
      <c r="M1574" s="44">
        <f t="shared" si="24"/>
        <v>1900</v>
      </c>
    </row>
    <row r="1575" spans="1:13" ht="18" customHeight="1" x14ac:dyDescent="0.25">
      <c r="A1575" s="42"/>
      <c r="B1575" s="42"/>
      <c r="C1575" s="42"/>
      <c r="D1575" s="43"/>
      <c r="E1575" s="42"/>
      <c r="F1575" s="42"/>
      <c r="G1575" s="43"/>
      <c r="H1575" s="43"/>
      <c r="I1575" s="42"/>
      <c r="J1575" s="42"/>
      <c r="K1575" s="42"/>
      <c r="L1575" s="42" t="str">
        <f>IF(G1575="","",IF(D1575-G1575&gt;=System_Config!$B$9,"✅ COMPLIANT","⚠️ BREACH"))</f>
        <v/>
      </c>
      <c r="M1575" s="42">
        <f t="shared" si="24"/>
        <v>1900</v>
      </c>
    </row>
    <row r="1576" spans="1:13" ht="18" customHeight="1" x14ac:dyDescent="0.25">
      <c r="A1576" s="44"/>
      <c r="B1576" s="44"/>
      <c r="C1576" s="44"/>
      <c r="D1576" s="45"/>
      <c r="E1576" s="44"/>
      <c r="F1576" s="44"/>
      <c r="G1576" s="45"/>
      <c r="H1576" s="45"/>
      <c r="I1576" s="44"/>
      <c r="J1576" s="44"/>
      <c r="K1576" s="44"/>
      <c r="L1576" s="44" t="str">
        <f>IF(G1576="","",IF(D1576-G1576&gt;=System_Config!$B$9,"✅ COMPLIANT","⚠️ BREACH"))</f>
        <v/>
      </c>
      <c r="M1576" s="44">
        <f t="shared" si="24"/>
        <v>1900</v>
      </c>
    </row>
    <row r="1577" spans="1:13" ht="18" customHeight="1" x14ac:dyDescent="0.25">
      <c r="A1577" s="42"/>
      <c r="B1577" s="42"/>
      <c r="C1577" s="42"/>
      <c r="D1577" s="43"/>
      <c r="E1577" s="42"/>
      <c r="F1577" s="42"/>
      <c r="G1577" s="43"/>
      <c r="H1577" s="43"/>
      <c r="I1577" s="42"/>
      <c r="J1577" s="42"/>
      <c r="K1577" s="42"/>
      <c r="L1577" s="42" t="str">
        <f>IF(G1577="","",IF(D1577-G1577&gt;=System_Config!$B$9,"✅ COMPLIANT","⚠️ BREACH"))</f>
        <v/>
      </c>
      <c r="M1577" s="42">
        <f t="shared" si="24"/>
        <v>1900</v>
      </c>
    </row>
    <row r="1578" spans="1:13" ht="18" customHeight="1" x14ac:dyDescent="0.25">
      <c r="A1578" s="44"/>
      <c r="B1578" s="44"/>
      <c r="C1578" s="44"/>
      <c r="D1578" s="45"/>
      <c r="E1578" s="44"/>
      <c r="F1578" s="44"/>
      <c r="G1578" s="45"/>
      <c r="H1578" s="45"/>
      <c r="I1578" s="44"/>
      <c r="J1578" s="44"/>
      <c r="K1578" s="44"/>
      <c r="L1578" s="44" t="str">
        <f>IF(G1578="","",IF(D1578-G1578&gt;=System_Config!$B$9,"✅ COMPLIANT","⚠️ BREACH"))</f>
        <v/>
      </c>
      <c r="M1578" s="44">
        <f t="shared" si="24"/>
        <v>1900</v>
      </c>
    </row>
    <row r="1579" spans="1:13" ht="18" customHeight="1" x14ac:dyDescent="0.25">
      <c r="A1579" s="42"/>
      <c r="B1579" s="42"/>
      <c r="C1579" s="42"/>
      <c r="D1579" s="43"/>
      <c r="E1579" s="42"/>
      <c r="F1579" s="42"/>
      <c r="G1579" s="43"/>
      <c r="H1579" s="43"/>
      <c r="I1579" s="42"/>
      <c r="J1579" s="42"/>
      <c r="K1579" s="42"/>
      <c r="L1579" s="42" t="str">
        <f>IF(G1579="","",IF(D1579-G1579&gt;=System_Config!$B$9,"✅ COMPLIANT","⚠️ BREACH"))</f>
        <v/>
      </c>
      <c r="M1579" s="42">
        <f t="shared" si="24"/>
        <v>1900</v>
      </c>
    </row>
    <row r="1580" spans="1:13" ht="18" customHeight="1" x14ac:dyDescent="0.25">
      <c r="A1580" s="44"/>
      <c r="B1580" s="44"/>
      <c r="C1580" s="44"/>
      <c r="D1580" s="45"/>
      <c r="E1580" s="44"/>
      <c r="F1580" s="44"/>
      <c r="G1580" s="45"/>
      <c r="H1580" s="45"/>
      <c r="I1580" s="44"/>
      <c r="J1580" s="44"/>
      <c r="K1580" s="44"/>
      <c r="L1580" s="44" t="str">
        <f>IF(G1580="","",IF(D1580-G1580&gt;=System_Config!$B$9,"✅ COMPLIANT","⚠️ BREACH"))</f>
        <v/>
      </c>
      <c r="M1580" s="44">
        <f t="shared" si="24"/>
        <v>1900</v>
      </c>
    </row>
    <row r="1581" spans="1:13" ht="18" customHeight="1" x14ac:dyDescent="0.25">
      <c r="A1581" s="42"/>
      <c r="B1581" s="42"/>
      <c r="C1581" s="42"/>
      <c r="D1581" s="43"/>
      <c r="E1581" s="42"/>
      <c r="F1581" s="42"/>
      <c r="G1581" s="43"/>
      <c r="H1581" s="43"/>
      <c r="I1581" s="42"/>
      <c r="J1581" s="42"/>
      <c r="K1581" s="42"/>
      <c r="L1581" s="42" t="str">
        <f>IF(G1581="","",IF(D1581-G1581&gt;=System_Config!$B$9,"✅ COMPLIANT","⚠️ BREACH"))</f>
        <v/>
      </c>
      <c r="M1581" s="42">
        <f t="shared" si="24"/>
        <v>1900</v>
      </c>
    </row>
    <row r="1582" spans="1:13" ht="18" customHeight="1" x14ac:dyDescent="0.25">
      <c r="A1582" s="44"/>
      <c r="B1582" s="44"/>
      <c r="C1582" s="44"/>
      <c r="D1582" s="45"/>
      <c r="E1582" s="44"/>
      <c r="F1582" s="44"/>
      <c r="G1582" s="45"/>
      <c r="H1582" s="45"/>
      <c r="I1582" s="44"/>
      <c r="J1582" s="44"/>
      <c r="K1582" s="44"/>
      <c r="L1582" s="44" t="str">
        <f>IF(G1582="","",IF(D1582-G1582&gt;=System_Config!$B$9,"✅ COMPLIANT","⚠️ BREACH"))</f>
        <v/>
      </c>
      <c r="M1582" s="44">
        <f t="shared" si="24"/>
        <v>1900</v>
      </c>
    </row>
    <row r="1583" spans="1:13" ht="18" customHeight="1" x14ac:dyDescent="0.25">
      <c r="A1583" s="42"/>
      <c r="B1583" s="42"/>
      <c r="C1583" s="42"/>
      <c r="D1583" s="43"/>
      <c r="E1583" s="42"/>
      <c r="F1583" s="42"/>
      <c r="G1583" s="43"/>
      <c r="H1583" s="43"/>
      <c r="I1583" s="42"/>
      <c r="J1583" s="42"/>
      <c r="K1583" s="42"/>
      <c r="L1583" s="42" t="str">
        <f>IF(G1583="","",IF(D1583-G1583&gt;=System_Config!$B$9,"✅ COMPLIANT","⚠️ BREACH"))</f>
        <v/>
      </c>
      <c r="M1583" s="42">
        <f t="shared" si="24"/>
        <v>1900</v>
      </c>
    </row>
    <row r="1584" spans="1:13" ht="18" customHeight="1" x14ac:dyDescent="0.25">
      <c r="A1584" s="44"/>
      <c r="B1584" s="44"/>
      <c r="C1584" s="44"/>
      <c r="D1584" s="45"/>
      <c r="E1584" s="44"/>
      <c r="F1584" s="44"/>
      <c r="G1584" s="45"/>
      <c r="H1584" s="45"/>
      <c r="I1584" s="44"/>
      <c r="J1584" s="44"/>
      <c r="K1584" s="44"/>
      <c r="L1584" s="44" t="str">
        <f>IF(G1584="","",IF(D1584-G1584&gt;=System_Config!$B$9,"✅ COMPLIANT","⚠️ BREACH"))</f>
        <v/>
      </c>
      <c r="M1584" s="44">
        <f t="shared" si="24"/>
        <v>1900</v>
      </c>
    </row>
    <row r="1585" spans="1:13" ht="18" customHeight="1" x14ac:dyDescent="0.25">
      <c r="A1585" s="42"/>
      <c r="B1585" s="42"/>
      <c r="C1585" s="42"/>
      <c r="D1585" s="43"/>
      <c r="E1585" s="42"/>
      <c r="F1585" s="42"/>
      <c r="G1585" s="43"/>
      <c r="H1585" s="43"/>
      <c r="I1585" s="42"/>
      <c r="J1585" s="42"/>
      <c r="K1585" s="42"/>
      <c r="L1585" s="42" t="str">
        <f>IF(G1585="","",IF(D1585-G1585&gt;=System_Config!$B$9,"✅ COMPLIANT","⚠️ BREACH"))</f>
        <v/>
      </c>
      <c r="M1585" s="42">
        <f t="shared" si="24"/>
        <v>1900</v>
      </c>
    </row>
    <row r="1586" spans="1:13" ht="18" customHeight="1" x14ac:dyDescent="0.25">
      <c r="A1586" s="44"/>
      <c r="B1586" s="44"/>
      <c r="C1586" s="44"/>
      <c r="D1586" s="45"/>
      <c r="E1586" s="44"/>
      <c r="F1586" s="44"/>
      <c r="G1586" s="45"/>
      <c r="H1586" s="45"/>
      <c r="I1586" s="44"/>
      <c r="J1586" s="44"/>
      <c r="K1586" s="44"/>
      <c r="L1586" s="44" t="str">
        <f>IF(G1586="","",IF(D1586-G1586&gt;=System_Config!$B$9,"✅ COMPLIANT","⚠️ BREACH"))</f>
        <v/>
      </c>
      <c r="M1586" s="44">
        <f t="shared" si="24"/>
        <v>1900</v>
      </c>
    </row>
    <row r="1587" spans="1:13" ht="18" customHeight="1" x14ac:dyDescent="0.25">
      <c r="A1587" s="42"/>
      <c r="B1587" s="42"/>
      <c r="C1587" s="42"/>
      <c r="D1587" s="43"/>
      <c r="E1587" s="42"/>
      <c r="F1587" s="42"/>
      <c r="G1587" s="43"/>
      <c r="H1587" s="43"/>
      <c r="I1587" s="42"/>
      <c r="J1587" s="42"/>
      <c r="K1587" s="42"/>
      <c r="L1587" s="42" t="str">
        <f>IF(G1587="","",IF(D1587-G1587&gt;=System_Config!$B$9,"✅ COMPLIANT","⚠️ BREACH"))</f>
        <v/>
      </c>
      <c r="M1587" s="42">
        <f t="shared" si="24"/>
        <v>1900</v>
      </c>
    </row>
    <row r="1588" spans="1:13" ht="18" customHeight="1" x14ac:dyDescent="0.25">
      <c r="A1588" s="44"/>
      <c r="B1588" s="44"/>
      <c r="C1588" s="44"/>
      <c r="D1588" s="45"/>
      <c r="E1588" s="44"/>
      <c r="F1588" s="44"/>
      <c r="G1588" s="45"/>
      <c r="H1588" s="45"/>
      <c r="I1588" s="44"/>
      <c r="J1588" s="44"/>
      <c r="K1588" s="44"/>
      <c r="L1588" s="44" t="str">
        <f>IF(G1588="","",IF(D1588-G1588&gt;=System_Config!$B$9,"✅ COMPLIANT","⚠️ BREACH"))</f>
        <v/>
      </c>
      <c r="M1588" s="44">
        <f t="shared" si="24"/>
        <v>1900</v>
      </c>
    </row>
    <row r="1589" spans="1:13" ht="18" customHeight="1" x14ac:dyDescent="0.25">
      <c r="A1589" s="42"/>
      <c r="B1589" s="42"/>
      <c r="C1589" s="42"/>
      <c r="D1589" s="43"/>
      <c r="E1589" s="42"/>
      <c r="F1589" s="42"/>
      <c r="G1589" s="43"/>
      <c r="H1589" s="43"/>
      <c r="I1589" s="42"/>
      <c r="J1589" s="42"/>
      <c r="K1589" s="42"/>
      <c r="L1589" s="42" t="str">
        <f>IF(G1589="","",IF(D1589-G1589&gt;=System_Config!$B$9,"✅ COMPLIANT","⚠️ BREACH"))</f>
        <v/>
      </c>
      <c r="M1589" s="42">
        <f t="shared" si="24"/>
        <v>1900</v>
      </c>
    </row>
    <row r="1590" spans="1:13" ht="18" customHeight="1" x14ac:dyDescent="0.25">
      <c r="A1590" s="44"/>
      <c r="B1590" s="44"/>
      <c r="C1590" s="44"/>
      <c r="D1590" s="45"/>
      <c r="E1590" s="44"/>
      <c r="F1590" s="44"/>
      <c r="G1590" s="45"/>
      <c r="H1590" s="45"/>
      <c r="I1590" s="44"/>
      <c r="J1590" s="44"/>
      <c r="K1590" s="44"/>
      <c r="L1590" s="44" t="str">
        <f>IF(G1590="","",IF(D1590-G1590&gt;=System_Config!$B$9,"✅ COMPLIANT","⚠️ BREACH"))</f>
        <v/>
      </c>
      <c r="M1590" s="44">
        <f t="shared" si="24"/>
        <v>1900</v>
      </c>
    </row>
    <row r="1591" spans="1:13" ht="18" customHeight="1" x14ac:dyDescent="0.25">
      <c r="A1591" s="42"/>
      <c r="B1591" s="42"/>
      <c r="C1591" s="42"/>
      <c r="D1591" s="43"/>
      <c r="E1591" s="42"/>
      <c r="F1591" s="42"/>
      <c r="G1591" s="43"/>
      <c r="H1591" s="43"/>
      <c r="I1591" s="42"/>
      <c r="J1591" s="42"/>
      <c r="K1591" s="42"/>
      <c r="L1591" s="42" t="str">
        <f>IF(G1591="","",IF(D1591-G1591&gt;=System_Config!$B$9,"✅ COMPLIANT","⚠️ BREACH"))</f>
        <v/>
      </c>
      <c r="M1591" s="42">
        <f t="shared" si="24"/>
        <v>1900</v>
      </c>
    </row>
    <row r="1592" spans="1:13" ht="18" customHeight="1" x14ac:dyDescent="0.25">
      <c r="A1592" s="44"/>
      <c r="B1592" s="44"/>
      <c r="C1592" s="44"/>
      <c r="D1592" s="45"/>
      <c r="E1592" s="44"/>
      <c r="F1592" s="44"/>
      <c r="G1592" s="45"/>
      <c r="H1592" s="45"/>
      <c r="I1592" s="44"/>
      <c r="J1592" s="44"/>
      <c r="K1592" s="44"/>
      <c r="L1592" s="44" t="str">
        <f>IF(G1592="","",IF(D1592-G1592&gt;=System_Config!$B$9,"✅ COMPLIANT","⚠️ BREACH"))</f>
        <v/>
      </c>
      <c r="M1592" s="44">
        <f t="shared" si="24"/>
        <v>1900</v>
      </c>
    </row>
    <row r="1593" spans="1:13" ht="18" customHeight="1" x14ac:dyDescent="0.25">
      <c r="A1593" s="42"/>
      <c r="B1593" s="42"/>
      <c r="C1593" s="42"/>
      <c r="D1593" s="43"/>
      <c r="E1593" s="42"/>
      <c r="F1593" s="42"/>
      <c r="G1593" s="43"/>
      <c r="H1593" s="43"/>
      <c r="I1593" s="42"/>
      <c r="J1593" s="42"/>
      <c r="K1593" s="42"/>
      <c r="L1593" s="42" t="str">
        <f>IF(G1593="","",IF(D1593-G1593&gt;=System_Config!$B$9,"✅ COMPLIANT","⚠️ BREACH"))</f>
        <v/>
      </c>
      <c r="M1593" s="42">
        <f t="shared" si="24"/>
        <v>1900</v>
      </c>
    </row>
    <row r="1594" spans="1:13" ht="18" customHeight="1" x14ac:dyDescent="0.25">
      <c r="A1594" s="44"/>
      <c r="B1594" s="44"/>
      <c r="C1594" s="44"/>
      <c r="D1594" s="45"/>
      <c r="E1594" s="44"/>
      <c r="F1594" s="44"/>
      <c r="G1594" s="45"/>
      <c r="H1594" s="45"/>
      <c r="I1594" s="44"/>
      <c r="J1594" s="44"/>
      <c r="K1594" s="44"/>
      <c r="L1594" s="44" t="str">
        <f>IF(G1594="","",IF(D1594-G1594&gt;=System_Config!$B$9,"✅ COMPLIANT","⚠️ BREACH"))</f>
        <v/>
      </c>
      <c r="M1594" s="44">
        <f t="shared" si="24"/>
        <v>1900</v>
      </c>
    </row>
    <row r="1595" spans="1:13" ht="18" customHeight="1" x14ac:dyDescent="0.25">
      <c r="A1595" s="42"/>
      <c r="B1595" s="42"/>
      <c r="C1595" s="42"/>
      <c r="D1595" s="43"/>
      <c r="E1595" s="42"/>
      <c r="F1595" s="42"/>
      <c r="G1595" s="43"/>
      <c r="H1595" s="43"/>
      <c r="I1595" s="42"/>
      <c r="J1595" s="42"/>
      <c r="K1595" s="42"/>
      <c r="L1595" s="42" t="str">
        <f>IF(G1595="","",IF(D1595-G1595&gt;=System_Config!$B$9,"✅ COMPLIANT","⚠️ BREACH"))</f>
        <v/>
      </c>
      <c r="M1595" s="42">
        <f t="shared" si="24"/>
        <v>1900</v>
      </c>
    </row>
    <row r="1596" spans="1:13" ht="18" customHeight="1" x14ac:dyDescent="0.25">
      <c r="A1596" s="44"/>
      <c r="B1596" s="44"/>
      <c r="C1596" s="44"/>
      <c r="D1596" s="45"/>
      <c r="E1596" s="44"/>
      <c r="F1596" s="44"/>
      <c r="G1596" s="45"/>
      <c r="H1596" s="45"/>
      <c r="I1596" s="44"/>
      <c r="J1596" s="44"/>
      <c r="K1596" s="44"/>
      <c r="L1596" s="44" t="str">
        <f>IF(G1596="","",IF(D1596-G1596&gt;=System_Config!$B$9,"✅ COMPLIANT","⚠️ BREACH"))</f>
        <v/>
      </c>
      <c r="M1596" s="44">
        <f t="shared" si="24"/>
        <v>1900</v>
      </c>
    </row>
    <row r="1597" spans="1:13" ht="18" customHeight="1" x14ac:dyDescent="0.25">
      <c r="A1597" s="42"/>
      <c r="B1597" s="42"/>
      <c r="C1597" s="42"/>
      <c r="D1597" s="43"/>
      <c r="E1597" s="42"/>
      <c r="F1597" s="42"/>
      <c r="G1597" s="43"/>
      <c r="H1597" s="43"/>
      <c r="I1597" s="42"/>
      <c r="J1597" s="42"/>
      <c r="K1597" s="42"/>
      <c r="L1597" s="42" t="str">
        <f>IF(G1597="","",IF(D1597-G1597&gt;=System_Config!$B$9,"✅ COMPLIANT","⚠️ BREACH"))</f>
        <v/>
      </c>
      <c r="M1597" s="42">
        <f t="shared" si="24"/>
        <v>1900</v>
      </c>
    </row>
    <row r="1598" spans="1:13" ht="18" customHeight="1" x14ac:dyDescent="0.25">
      <c r="A1598" s="44"/>
      <c r="B1598" s="44"/>
      <c r="C1598" s="44"/>
      <c r="D1598" s="45"/>
      <c r="E1598" s="44"/>
      <c r="F1598" s="44"/>
      <c r="G1598" s="45"/>
      <c r="H1598" s="45"/>
      <c r="I1598" s="44"/>
      <c r="J1598" s="44"/>
      <c r="K1598" s="44"/>
      <c r="L1598" s="44" t="str">
        <f>IF(G1598="","",IF(D1598-G1598&gt;=System_Config!$B$9,"✅ COMPLIANT","⚠️ BREACH"))</f>
        <v/>
      </c>
      <c r="M1598" s="44">
        <f t="shared" si="24"/>
        <v>1900</v>
      </c>
    </row>
    <row r="1599" spans="1:13" ht="18" customHeight="1" x14ac:dyDescent="0.25">
      <c r="A1599" s="42"/>
      <c r="B1599" s="42"/>
      <c r="C1599" s="42"/>
      <c r="D1599" s="43"/>
      <c r="E1599" s="42"/>
      <c r="F1599" s="42"/>
      <c r="G1599" s="43"/>
      <c r="H1599" s="43"/>
      <c r="I1599" s="42"/>
      <c r="J1599" s="42"/>
      <c r="K1599" s="42"/>
      <c r="L1599" s="42" t="str">
        <f>IF(G1599="","",IF(D1599-G1599&gt;=System_Config!$B$9,"✅ COMPLIANT","⚠️ BREACH"))</f>
        <v/>
      </c>
      <c r="M1599" s="42">
        <f t="shared" si="24"/>
        <v>1900</v>
      </c>
    </row>
    <row r="1600" spans="1:13" ht="18" customHeight="1" x14ac:dyDescent="0.25">
      <c r="A1600" s="44"/>
      <c r="B1600" s="44"/>
      <c r="C1600" s="44"/>
      <c r="D1600" s="45"/>
      <c r="E1600" s="44"/>
      <c r="F1600" s="44"/>
      <c r="G1600" s="45"/>
      <c r="H1600" s="45"/>
      <c r="I1600" s="44"/>
      <c r="J1600" s="44"/>
      <c r="K1600" s="44"/>
      <c r="L1600" s="44" t="str">
        <f>IF(G1600="","",IF(D1600-G1600&gt;=System_Config!$B$9,"✅ COMPLIANT","⚠️ BREACH"))</f>
        <v/>
      </c>
      <c r="M1600" s="44">
        <f t="shared" si="24"/>
        <v>1900</v>
      </c>
    </row>
    <row r="1601" spans="1:13" ht="18" customHeight="1" x14ac:dyDescent="0.25">
      <c r="A1601" s="42"/>
      <c r="B1601" s="42"/>
      <c r="C1601" s="42"/>
      <c r="D1601" s="43"/>
      <c r="E1601" s="42"/>
      <c r="F1601" s="42"/>
      <c r="G1601" s="43"/>
      <c r="H1601" s="43"/>
      <c r="I1601" s="42"/>
      <c r="J1601" s="42"/>
      <c r="K1601" s="42"/>
      <c r="L1601" s="42" t="str">
        <f>IF(G1601="","",IF(D1601-G1601&gt;=System_Config!$B$9,"✅ COMPLIANT","⚠️ BREACH"))</f>
        <v/>
      </c>
      <c r="M1601" s="42">
        <f t="shared" si="24"/>
        <v>1900</v>
      </c>
    </row>
    <row r="1602" spans="1:13" ht="18" customHeight="1" x14ac:dyDescent="0.25">
      <c r="A1602" s="44"/>
      <c r="B1602" s="44"/>
      <c r="C1602" s="44"/>
      <c r="D1602" s="45"/>
      <c r="E1602" s="44"/>
      <c r="F1602" s="44"/>
      <c r="G1602" s="45"/>
      <c r="H1602" s="45"/>
      <c r="I1602" s="44"/>
      <c r="J1602" s="44"/>
      <c r="K1602" s="44"/>
      <c r="L1602" s="44" t="str">
        <f>IF(G1602="","",IF(D1602-G1602&gt;=System_Config!$B$9,"✅ COMPLIANT","⚠️ BREACH"))</f>
        <v/>
      </c>
      <c r="M1602" s="44">
        <f t="shared" si="24"/>
        <v>1900</v>
      </c>
    </row>
    <row r="1603" spans="1:13" ht="18" customHeight="1" x14ac:dyDescent="0.25">
      <c r="A1603" s="42"/>
      <c r="B1603" s="42"/>
      <c r="C1603" s="42"/>
      <c r="D1603" s="43"/>
      <c r="E1603" s="42"/>
      <c r="F1603" s="42"/>
      <c r="G1603" s="43"/>
      <c r="H1603" s="43"/>
      <c r="I1603" s="42"/>
      <c r="J1603" s="42"/>
      <c r="K1603" s="42"/>
      <c r="L1603" s="42" t="str">
        <f>IF(G1603="","",IF(D1603-G1603&gt;=System_Config!$B$9,"✅ COMPLIANT","⚠️ BREACH"))</f>
        <v/>
      </c>
      <c r="M1603" s="42">
        <f t="shared" si="24"/>
        <v>1900</v>
      </c>
    </row>
    <row r="1604" spans="1:13" ht="18" customHeight="1" x14ac:dyDescent="0.25">
      <c r="A1604" s="44"/>
      <c r="B1604" s="44"/>
      <c r="C1604" s="44"/>
      <c r="D1604" s="45"/>
      <c r="E1604" s="44"/>
      <c r="F1604" s="44"/>
      <c r="G1604" s="45"/>
      <c r="H1604" s="45"/>
      <c r="I1604" s="44"/>
      <c r="J1604" s="44"/>
      <c r="K1604" s="44"/>
      <c r="L1604" s="44" t="str">
        <f>IF(G1604="","",IF(D1604-G1604&gt;=System_Config!$B$9,"✅ COMPLIANT","⚠️ BREACH"))</f>
        <v/>
      </c>
      <c r="M1604" s="44">
        <f t="shared" ref="M1604:M1667" si="25">IFERROR(YEAR(E1604),"")</f>
        <v>1900</v>
      </c>
    </row>
    <row r="1605" spans="1:13" ht="18" customHeight="1" x14ac:dyDescent="0.25">
      <c r="A1605" s="42"/>
      <c r="B1605" s="42"/>
      <c r="C1605" s="42"/>
      <c r="D1605" s="43"/>
      <c r="E1605" s="42"/>
      <c r="F1605" s="42"/>
      <c r="G1605" s="43"/>
      <c r="H1605" s="43"/>
      <c r="I1605" s="42"/>
      <c r="J1605" s="42"/>
      <c r="K1605" s="42"/>
      <c r="L1605" s="42" t="str">
        <f>IF(G1605="","",IF(D1605-G1605&gt;=System_Config!$B$9,"✅ COMPLIANT","⚠️ BREACH"))</f>
        <v/>
      </c>
      <c r="M1605" s="42">
        <f t="shared" si="25"/>
        <v>1900</v>
      </c>
    </row>
    <row r="1606" spans="1:13" ht="18" customHeight="1" x14ac:dyDescent="0.25">
      <c r="A1606" s="44"/>
      <c r="B1606" s="44"/>
      <c r="C1606" s="44"/>
      <c r="D1606" s="45"/>
      <c r="E1606" s="44"/>
      <c r="F1606" s="44"/>
      <c r="G1606" s="45"/>
      <c r="H1606" s="45"/>
      <c r="I1606" s="44"/>
      <c r="J1606" s="44"/>
      <c r="K1606" s="44"/>
      <c r="L1606" s="44" t="str">
        <f>IF(G1606="","",IF(D1606-G1606&gt;=System_Config!$B$9,"✅ COMPLIANT","⚠️ BREACH"))</f>
        <v/>
      </c>
      <c r="M1606" s="44">
        <f t="shared" si="25"/>
        <v>1900</v>
      </c>
    </row>
    <row r="1607" spans="1:13" ht="18" customHeight="1" x14ac:dyDescent="0.25">
      <c r="A1607" s="42"/>
      <c r="B1607" s="42"/>
      <c r="C1607" s="42"/>
      <c r="D1607" s="43"/>
      <c r="E1607" s="42"/>
      <c r="F1607" s="42"/>
      <c r="G1607" s="43"/>
      <c r="H1607" s="43"/>
      <c r="I1607" s="42"/>
      <c r="J1607" s="42"/>
      <c r="K1607" s="42"/>
      <c r="L1607" s="42" t="str">
        <f>IF(G1607="","",IF(D1607-G1607&gt;=System_Config!$B$9,"✅ COMPLIANT","⚠️ BREACH"))</f>
        <v/>
      </c>
      <c r="M1607" s="42">
        <f t="shared" si="25"/>
        <v>1900</v>
      </c>
    </row>
    <row r="1608" spans="1:13" ht="18" customHeight="1" x14ac:dyDescent="0.25">
      <c r="A1608" s="44"/>
      <c r="B1608" s="44"/>
      <c r="C1608" s="44"/>
      <c r="D1608" s="45"/>
      <c r="E1608" s="44"/>
      <c r="F1608" s="44"/>
      <c r="G1608" s="45"/>
      <c r="H1608" s="45"/>
      <c r="I1608" s="44"/>
      <c r="J1608" s="44"/>
      <c r="K1608" s="44"/>
      <c r="L1608" s="44" t="str">
        <f>IF(G1608="","",IF(D1608-G1608&gt;=System_Config!$B$9,"✅ COMPLIANT","⚠️ BREACH"))</f>
        <v/>
      </c>
      <c r="M1608" s="44">
        <f t="shared" si="25"/>
        <v>1900</v>
      </c>
    </row>
    <row r="1609" spans="1:13" ht="18" customHeight="1" x14ac:dyDescent="0.25">
      <c r="A1609" s="42"/>
      <c r="B1609" s="42"/>
      <c r="C1609" s="42"/>
      <c r="D1609" s="43"/>
      <c r="E1609" s="42"/>
      <c r="F1609" s="42"/>
      <c r="G1609" s="43"/>
      <c r="H1609" s="43"/>
      <c r="I1609" s="42"/>
      <c r="J1609" s="42"/>
      <c r="K1609" s="42"/>
      <c r="L1609" s="42" t="str">
        <f>IF(G1609="","",IF(D1609-G1609&gt;=System_Config!$B$9,"✅ COMPLIANT","⚠️ BREACH"))</f>
        <v/>
      </c>
      <c r="M1609" s="42">
        <f t="shared" si="25"/>
        <v>1900</v>
      </c>
    </row>
    <row r="1610" spans="1:13" ht="18" customHeight="1" x14ac:dyDescent="0.25">
      <c r="A1610" s="44"/>
      <c r="B1610" s="44"/>
      <c r="C1610" s="44"/>
      <c r="D1610" s="45"/>
      <c r="E1610" s="44"/>
      <c r="F1610" s="44"/>
      <c r="G1610" s="45"/>
      <c r="H1610" s="45"/>
      <c r="I1610" s="44"/>
      <c r="J1610" s="44"/>
      <c r="K1610" s="44"/>
      <c r="L1610" s="44" t="str">
        <f>IF(G1610="","",IF(D1610-G1610&gt;=System_Config!$B$9,"✅ COMPLIANT","⚠️ BREACH"))</f>
        <v/>
      </c>
      <c r="M1610" s="44">
        <f t="shared" si="25"/>
        <v>1900</v>
      </c>
    </row>
    <row r="1611" spans="1:13" ht="18" customHeight="1" x14ac:dyDescent="0.25">
      <c r="A1611" s="42"/>
      <c r="B1611" s="42"/>
      <c r="C1611" s="42"/>
      <c r="D1611" s="43"/>
      <c r="E1611" s="42"/>
      <c r="F1611" s="42"/>
      <c r="G1611" s="43"/>
      <c r="H1611" s="43"/>
      <c r="I1611" s="42"/>
      <c r="J1611" s="42"/>
      <c r="K1611" s="42"/>
      <c r="L1611" s="42" t="str">
        <f>IF(G1611="","",IF(D1611-G1611&gt;=System_Config!$B$9,"✅ COMPLIANT","⚠️ BREACH"))</f>
        <v/>
      </c>
      <c r="M1611" s="42">
        <f t="shared" si="25"/>
        <v>1900</v>
      </c>
    </row>
    <row r="1612" spans="1:13" ht="18" customHeight="1" x14ac:dyDescent="0.25">
      <c r="A1612" s="44"/>
      <c r="B1612" s="44"/>
      <c r="C1612" s="44"/>
      <c r="D1612" s="45"/>
      <c r="E1612" s="44"/>
      <c r="F1612" s="44"/>
      <c r="G1612" s="45"/>
      <c r="H1612" s="45"/>
      <c r="I1612" s="44"/>
      <c r="J1612" s="44"/>
      <c r="K1612" s="44"/>
      <c r="L1612" s="44" t="str">
        <f>IF(G1612="","",IF(D1612-G1612&gt;=System_Config!$B$9,"✅ COMPLIANT","⚠️ BREACH"))</f>
        <v/>
      </c>
      <c r="M1612" s="44">
        <f t="shared" si="25"/>
        <v>1900</v>
      </c>
    </row>
    <row r="1613" spans="1:13" ht="18" customHeight="1" x14ac:dyDescent="0.25">
      <c r="A1613" s="42"/>
      <c r="B1613" s="42"/>
      <c r="C1613" s="42"/>
      <c r="D1613" s="43"/>
      <c r="E1613" s="42"/>
      <c r="F1613" s="42"/>
      <c r="G1613" s="43"/>
      <c r="H1613" s="43"/>
      <c r="I1613" s="42"/>
      <c r="J1613" s="42"/>
      <c r="K1613" s="42"/>
      <c r="L1613" s="42" t="str">
        <f>IF(G1613="","",IF(D1613-G1613&gt;=System_Config!$B$9,"✅ COMPLIANT","⚠️ BREACH"))</f>
        <v/>
      </c>
      <c r="M1613" s="42">
        <f t="shared" si="25"/>
        <v>1900</v>
      </c>
    </row>
    <row r="1614" spans="1:13" ht="18" customHeight="1" x14ac:dyDescent="0.25">
      <c r="A1614" s="44"/>
      <c r="B1614" s="44"/>
      <c r="C1614" s="44"/>
      <c r="D1614" s="45"/>
      <c r="E1614" s="44"/>
      <c r="F1614" s="44"/>
      <c r="G1614" s="45"/>
      <c r="H1614" s="45"/>
      <c r="I1614" s="44"/>
      <c r="J1614" s="44"/>
      <c r="K1614" s="44"/>
      <c r="L1614" s="44" t="str">
        <f>IF(G1614="","",IF(D1614-G1614&gt;=System_Config!$B$9,"✅ COMPLIANT","⚠️ BREACH"))</f>
        <v/>
      </c>
      <c r="M1614" s="44">
        <f t="shared" si="25"/>
        <v>1900</v>
      </c>
    </row>
    <row r="1615" spans="1:13" ht="18" customHeight="1" x14ac:dyDescent="0.25">
      <c r="A1615" s="42"/>
      <c r="B1615" s="42"/>
      <c r="C1615" s="42"/>
      <c r="D1615" s="43"/>
      <c r="E1615" s="42"/>
      <c r="F1615" s="42"/>
      <c r="G1615" s="43"/>
      <c r="H1615" s="43"/>
      <c r="I1615" s="42"/>
      <c r="J1615" s="42"/>
      <c r="K1615" s="42"/>
      <c r="L1615" s="42" t="str">
        <f>IF(G1615="","",IF(D1615-G1615&gt;=System_Config!$B$9,"✅ COMPLIANT","⚠️ BREACH"))</f>
        <v/>
      </c>
      <c r="M1615" s="42">
        <f t="shared" si="25"/>
        <v>1900</v>
      </c>
    </row>
    <row r="1616" spans="1:13" ht="18" customHeight="1" x14ac:dyDescent="0.25">
      <c r="A1616" s="44"/>
      <c r="B1616" s="44"/>
      <c r="C1616" s="44"/>
      <c r="D1616" s="45"/>
      <c r="E1616" s="44"/>
      <c r="F1616" s="44"/>
      <c r="G1616" s="45"/>
      <c r="H1616" s="45"/>
      <c r="I1616" s="44"/>
      <c r="J1616" s="44"/>
      <c r="K1616" s="44"/>
      <c r="L1616" s="44" t="str">
        <f>IF(G1616="","",IF(D1616-G1616&gt;=System_Config!$B$9,"✅ COMPLIANT","⚠️ BREACH"))</f>
        <v/>
      </c>
      <c r="M1616" s="44">
        <f t="shared" si="25"/>
        <v>1900</v>
      </c>
    </row>
    <row r="1617" spans="1:13" ht="18" customHeight="1" x14ac:dyDescent="0.25">
      <c r="A1617" s="42"/>
      <c r="B1617" s="42"/>
      <c r="C1617" s="42"/>
      <c r="D1617" s="43"/>
      <c r="E1617" s="42"/>
      <c r="F1617" s="42"/>
      <c r="G1617" s="43"/>
      <c r="H1617" s="43"/>
      <c r="I1617" s="42"/>
      <c r="J1617" s="42"/>
      <c r="K1617" s="42"/>
      <c r="L1617" s="42" t="str">
        <f>IF(G1617="","",IF(D1617-G1617&gt;=System_Config!$B$9,"✅ COMPLIANT","⚠️ BREACH"))</f>
        <v/>
      </c>
      <c r="M1617" s="42">
        <f t="shared" si="25"/>
        <v>1900</v>
      </c>
    </row>
    <row r="1618" spans="1:13" ht="18" customHeight="1" x14ac:dyDescent="0.25">
      <c r="A1618" s="44"/>
      <c r="B1618" s="44"/>
      <c r="C1618" s="44"/>
      <c r="D1618" s="45"/>
      <c r="E1618" s="44"/>
      <c r="F1618" s="44"/>
      <c r="G1618" s="45"/>
      <c r="H1618" s="45"/>
      <c r="I1618" s="44"/>
      <c r="J1618" s="44"/>
      <c r="K1618" s="44"/>
      <c r="L1618" s="44" t="str">
        <f>IF(G1618="","",IF(D1618-G1618&gt;=System_Config!$B$9,"✅ COMPLIANT","⚠️ BREACH"))</f>
        <v/>
      </c>
      <c r="M1618" s="44">
        <f t="shared" si="25"/>
        <v>1900</v>
      </c>
    </row>
    <row r="1619" spans="1:13" ht="18" customHeight="1" x14ac:dyDescent="0.25">
      <c r="A1619" s="42"/>
      <c r="B1619" s="42"/>
      <c r="C1619" s="42"/>
      <c r="D1619" s="43"/>
      <c r="E1619" s="42"/>
      <c r="F1619" s="42"/>
      <c r="G1619" s="43"/>
      <c r="H1619" s="43"/>
      <c r="I1619" s="42"/>
      <c r="J1619" s="42"/>
      <c r="K1619" s="42"/>
      <c r="L1619" s="42" t="str">
        <f>IF(G1619="","",IF(D1619-G1619&gt;=System_Config!$B$9,"✅ COMPLIANT","⚠️ BREACH"))</f>
        <v/>
      </c>
      <c r="M1619" s="42">
        <f t="shared" si="25"/>
        <v>1900</v>
      </c>
    </row>
    <row r="1620" spans="1:13" ht="18" customHeight="1" x14ac:dyDescent="0.25">
      <c r="A1620" s="44"/>
      <c r="B1620" s="44"/>
      <c r="C1620" s="44"/>
      <c r="D1620" s="45"/>
      <c r="E1620" s="44"/>
      <c r="F1620" s="44"/>
      <c r="G1620" s="45"/>
      <c r="H1620" s="45"/>
      <c r="I1620" s="44"/>
      <c r="J1620" s="44"/>
      <c r="K1620" s="44"/>
      <c r="L1620" s="44" t="str">
        <f>IF(G1620="","",IF(D1620-G1620&gt;=System_Config!$B$9,"✅ COMPLIANT","⚠️ BREACH"))</f>
        <v/>
      </c>
      <c r="M1620" s="44">
        <f t="shared" si="25"/>
        <v>1900</v>
      </c>
    </row>
    <row r="1621" spans="1:13" ht="18" customHeight="1" x14ac:dyDescent="0.25">
      <c r="A1621" s="42"/>
      <c r="B1621" s="42"/>
      <c r="C1621" s="42"/>
      <c r="D1621" s="43"/>
      <c r="E1621" s="42"/>
      <c r="F1621" s="42"/>
      <c r="G1621" s="43"/>
      <c r="H1621" s="43"/>
      <c r="I1621" s="42"/>
      <c r="J1621" s="42"/>
      <c r="K1621" s="42"/>
      <c r="L1621" s="42" t="str">
        <f>IF(G1621="","",IF(D1621-G1621&gt;=System_Config!$B$9,"✅ COMPLIANT","⚠️ BREACH"))</f>
        <v/>
      </c>
      <c r="M1621" s="42">
        <f t="shared" si="25"/>
        <v>1900</v>
      </c>
    </row>
    <row r="1622" spans="1:13" ht="18" customHeight="1" x14ac:dyDescent="0.25">
      <c r="A1622" s="44"/>
      <c r="B1622" s="44"/>
      <c r="C1622" s="44"/>
      <c r="D1622" s="45"/>
      <c r="E1622" s="44"/>
      <c r="F1622" s="44"/>
      <c r="G1622" s="45"/>
      <c r="H1622" s="45"/>
      <c r="I1622" s="44"/>
      <c r="J1622" s="44"/>
      <c r="K1622" s="44"/>
      <c r="L1622" s="44" t="str">
        <f>IF(G1622="","",IF(D1622-G1622&gt;=System_Config!$B$9,"✅ COMPLIANT","⚠️ BREACH"))</f>
        <v/>
      </c>
      <c r="M1622" s="44">
        <f t="shared" si="25"/>
        <v>1900</v>
      </c>
    </row>
    <row r="1623" spans="1:13" ht="18" customHeight="1" x14ac:dyDescent="0.25">
      <c r="A1623" s="42"/>
      <c r="B1623" s="42"/>
      <c r="C1623" s="42"/>
      <c r="D1623" s="43"/>
      <c r="E1623" s="42"/>
      <c r="F1623" s="42"/>
      <c r="G1623" s="43"/>
      <c r="H1623" s="43"/>
      <c r="I1623" s="42"/>
      <c r="J1623" s="42"/>
      <c r="K1623" s="42"/>
      <c r="L1623" s="42" t="str">
        <f>IF(G1623="","",IF(D1623-G1623&gt;=System_Config!$B$9,"✅ COMPLIANT","⚠️ BREACH"))</f>
        <v/>
      </c>
      <c r="M1623" s="42">
        <f t="shared" si="25"/>
        <v>1900</v>
      </c>
    </row>
    <row r="1624" spans="1:13" ht="18" customHeight="1" x14ac:dyDescent="0.25">
      <c r="A1624" s="44"/>
      <c r="B1624" s="44"/>
      <c r="C1624" s="44"/>
      <c r="D1624" s="45"/>
      <c r="E1624" s="44"/>
      <c r="F1624" s="44"/>
      <c r="G1624" s="45"/>
      <c r="H1624" s="45"/>
      <c r="I1624" s="44"/>
      <c r="J1624" s="44"/>
      <c r="K1624" s="44"/>
      <c r="L1624" s="44" t="str">
        <f>IF(G1624="","",IF(D1624-G1624&gt;=System_Config!$B$9,"✅ COMPLIANT","⚠️ BREACH"))</f>
        <v/>
      </c>
      <c r="M1624" s="44">
        <f t="shared" si="25"/>
        <v>1900</v>
      </c>
    </row>
    <row r="1625" spans="1:13" ht="18" customHeight="1" x14ac:dyDescent="0.25">
      <c r="A1625" s="42"/>
      <c r="B1625" s="42"/>
      <c r="C1625" s="42"/>
      <c r="D1625" s="43"/>
      <c r="E1625" s="42"/>
      <c r="F1625" s="42"/>
      <c r="G1625" s="43"/>
      <c r="H1625" s="43"/>
      <c r="I1625" s="42"/>
      <c r="J1625" s="42"/>
      <c r="K1625" s="42"/>
      <c r="L1625" s="42" t="str">
        <f>IF(G1625="","",IF(D1625-G1625&gt;=System_Config!$B$9,"✅ COMPLIANT","⚠️ BREACH"))</f>
        <v/>
      </c>
      <c r="M1625" s="42">
        <f t="shared" si="25"/>
        <v>1900</v>
      </c>
    </row>
    <row r="1626" spans="1:13" ht="18" customHeight="1" x14ac:dyDescent="0.25">
      <c r="A1626" s="44"/>
      <c r="B1626" s="44"/>
      <c r="C1626" s="44"/>
      <c r="D1626" s="45"/>
      <c r="E1626" s="44"/>
      <c r="F1626" s="44"/>
      <c r="G1626" s="45"/>
      <c r="H1626" s="45"/>
      <c r="I1626" s="44"/>
      <c r="J1626" s="44"/>
      <c r="K1626" s="44"/>
      <c r="L1626" s="44" t="str">
        <f>IF(G1626="","",IF(D1626-G1626&gt;=System_Config!$B$9,"✅ COMPLIANT","⚠️ BREACH"))</f>
        <v/>
      </c>
      <c r="M1626" s="44">
        <f t="shared" si="25"/>
        <v>1900</v>
      </c>
    </row>
    <row r="1627" spans="1:13" ht="18" customHeight="1" x14ac:dyDescent="0.25">
      <c r="A1627" s="42"/>
      <c r="B1627" s="42"/>
      <c r="C1627" s="42"/>
      <c r="D1627" s="43"/>
      <c r="E1627" s="42"/>
      <c r="F1627" s="42"/>
      <c r="G1627" s="43"/>
      <c r="H1627" s="43"/>
      <c r="I1627" s="42"/>
      <c r="J1627" s="42"/>
      <c r="K1627" s="42"/>
      <c r="L1627" s="42" t="str">
        <f>IF(G1627="","",IF(D1627-G1627&gt;=System_Config!$B$9,"✅ COMPLIANT","⚠️ BREACH"))</f>
        <v/>
      </c>
      <c r="M1627" s="42">
        <f t="shared" si="25"/>
        <v>1900</v>
      </c>
    </row>
    <row r="1628" spans="1:13" ht="18" customHeight="1" x14ac:dyDescent="0.25">
      <c r="A1628" s="44"/>
      <c r="B1628" s="44"/>
      <c r="C1628" s="44"/>
      <c r="D1628" s="45"/>
      <c r="E1628" s="44"/>
      <c r="F1628" s="44"/>
      <c r="G1628" s="45"/>
      <c r="H1628" s="45"/>
      <c r="I1628" s="44"/>
      <c r="J1628" s="44"/>
      <c r="K1628" s="44"/>
      <c r="L1628" s="44" t="str">
        <f>IF(G1628="","",IF(D1628-G1628&gt;=System_Config!$B$9,"✅ COMPLIANT","⚠️ BREACH"))</f>
        <v/>
      </c>
      <c r="M1628" s="44">
        <f t="shared" si="25"/>
        <v>1900</v>
      </c>
    </row>
    <row r="1629" spans="1:13" ht="18" customHeight="1" x14ac:dyDescent="0.25">
      <c r="A1629" s="42"/>
      <c r="B1629" s="42"/>
      <c r="C1629" s="42"/>
      <c r="D1629" s="43"/>
      <c r="E1629" s="42"/>
      <c r="F1629" s="42"/>
      <c r="G1629" s="43"/>
      <c r="H1629" s="43"/>
      <c r="I1629" s="42"/>
      <c r="J1629" s="42"/>
      <c r="K1629" s="42"/>
      <c r="L1629" s="42" t="str">
        <f>IF(G1629="","",IF(D1629-G1629&gt;=System_Config!$B$9,"✅ COMPLIANT","⚠️ BREACH"))</f>
        <v/>
      </c>
      <c r="M1629" s="42">
        <f t="shared" si="25"/>
        <v>1900</v>
      </c>
    </row>
    <row r="1630" spans="1:13" ht="18" customHeight="1" x14ac:dyDescent="0.25">
      <c r="A1630" s="44"/>
      <c r="B1630" s="44"/>
      <c r="C1630" s="44"/>
      <c r="D1630" s="45"/>
      <c r="E1630" s="44"/>
      <c r="F1630" s="44"/>
      <c r="G1630" s="45"/>
      <c r="H1630" s="45"/>
      <c r="I1630" s="44"/>
      <c r="J1630" s="44"/>
      <c r="K1630" s="44"/>
      <c r="L1630" s="44" t="str">
        <f>IF(G1630="","",IF(D1630-G1630&gt;=System_Config!$B$9,"✅ COMPLIANT","⚠️ BREACH"))</f>
        <v/>
      </c>
      <c r="M1630" s="44">
        <f t="shared" si="25"/>
        <v>1900</v>
      </c>
    </row>
    <row r="1631" spans="1:13" ht="18" customHeight="1" x14ac:dyDescent="0.25">
      <c r="A1631" s="42"/>
      <c r="B1631" s="42"/>
      <c r="C1631" s="42"/>
      <c r="D1631" s="43"/>
      <c r="E1631" s="42"/>
      <c r="F1631" s="42"/>
      <c r="G1631" s="43"/>
      <c r="H1631" s="43"/>
      <c r="I1631" s="42"/>
      <c r="J1631" s="42"/>
      <c r="K1631" s="42"/>
      <c r="L1631" s="42" t="str">
        <f>IF(G1631="","",IF(D1631-G1631&gt;=System_Config!$B$9,"✅ COMPLIANT","⚠️ BREACH"))</f>
        <v/>
      </c>
      <c r="M1631" s="42">
        <f t="shared" si="25"/>
        <v>1900</v>
      </c>
    </row>
    <row r="1632" spans="1:13" ht="18" customHeight="1" x14ac:dyDescent="0.25">
      <c r="A1632" s="44"/>
      <c r="B1632" s="44"/>
      <c r="C1632" s="44"/>
      <c r="D1632" s="45"/>
      <c r="E1632" s="44"/>
      <c r="F1632" s="44"/>
      <c r="G1632" s="45"/>
      <c r="H1632" s="45"/>
      <c r="I1632" s="44"/>
      <c r="J1632" s="44"/>
      <c r="K1632" s="44"/>
      <c r="L1632" s="44" t="str">
        <f>IF(G1632="","",IF(D1632-G1632&gt;=System_Config!$B$9,"✅ COMPLIANT","⚠️ BREACH"))</f>
        <v/>
      </c>
      <c r="M1632" s="44">
        <f t="shared" si="25"/>
        <v>1900</v>
      </c>
    </row>
    <row r="1633" spans="1:13" ht="18" customHeight="1" x14ac:dyDescent="0.25">
      <c r="A1633" s="42"/>
      <c r="B1633" s="42"/>
      <c r="C1633" s="42"/>
      <c r="D1633" s="43"/>
      <c r="E1633" s="42"/>
      <c r="F1633" s="42"/>
      <c r="G1633" s="43"/>
      <c r="H1633" s="43"/>
      <c r="I1633" s="42"/>
      <c r="J1633" s="42"/>
      <c r="K1633" s="42"/>
      <c r="L1633" s="42" t="str">
        <f>IF(G1633="","",IF(D1633-G1633&gt;=System_Config!$B$9,"✅ COMPLIANT","⚠️ BREACH"))</f>
        <v/>
      </c>
      <c r="M1633" s="42">
        <f t="shared" si="25"/>
        <v>1900</v>
      </c>
    </row>
    <row r="1634" spans="1:13" ht="18" customHeight="1" x14ac:dyDescent="0.25">
      <c r="A1634" s="44"/>
      <c r="B1634" s="44"/>
      <c r="C1634" s="44"/>
      <c r="D1634" s="45"/>
      <c r="E1634" s="44"/>
      <c r="F1634" s="44"/>
      <c r="G1634" s="45"/>
      <c r="H1634" s="45"/>
      <c r="I1634" s="44"/>
      <c r="J1634" s="44"/>
      <c r="K1634" s="44"/>
      <c r="L1634" s="44" t="str">
        <f>IF(G1634="","",IF(D1634-G1634&gt;=System_Config!$B$9,"✅ COMPLIANT","⚠️ BREACH"))</f>
        <v/>
      </c>
      <c r="M1634" s="44">
        <f t="shared" si="25"/>
        <v>1900</v>
      </c>
    </row>
    <row r="1635" spans="1:13" ht="18" customHeight="1" x14ac:dyDescent="0.25">
      <c r="A1635" s="42"/>
      <c r="B1635" s="42"/>
      <c r="C1635" s="42"/>
      <c r="D1635" s="43"/>
      <c r="E1635" s="42"/>
      <c r="F1635" s="42"/>
      <c r="G1635" s="43"/>
      <c r="H1635" s="43"/>
      <c r="I1635" s="42"/>
      <c r="J1635" s="42"/>
      <c r="K1635" s="42"/>
      <c r="L1635" s="42" t="str">
        <f>IF(G1635="","",IF(D1635-G1635&gt;=System_Config!$B$9,"✅ COMPLIANT","⚠️ BREACH"))</f>
        <v/>
      </c>
      <c r="M1635" s="42">
        <f t="shared" si="25"/>
        <v>1900</v>
      </c>
    </row>
    <row r="1636" spans="1:13" ht="18" customHeight="1" x14ac:dyDescent="0.25">
      <c r="A1636" s="44"/>
      <c r="B1636" s="44"/>
      <c r="C1636" s="44"/>
      <c r="D1636" s="45"/>
      <c r="E1636" s="44"/>
      <c r="F1636" s="44"/>
      <c r="G1636" s="45"/>
      <c r="H1636" s="45"/>
      <c r="I1636" s="44"/>
      <c r="J1636" s="44"/>
      <c r="K1636" s="44"/>
      <c r="L1636" s="44" t="str">
        <f>IF(G1636="","",IF(D1636-G1636&gt;=System_Config!$B$9,"✅ COMPLIANT","⚠️ BREACH"))</f>
        <v/>
      </c>
      <c r="M1636" s="44">
        <f t="shared" si="25"/>
        <v>1900</v>
      </c>
    </row>
    <row r="1637" spans="1:13" ht="18" customHeight="1" x14ac:dyDescent="0.25">
      <c r="A1637" s="42"/>
      <c r="B1637" s="42"/>
      <c r="C1637" s="42"/>
      <c r="D1637" s="43"/>
      <c r="E1637" s="42"/>
      <c r="F1637" s="42"/>
      <c r="G1637" s="43"/>
      <c r="H1637" s="43"/>
      <c r="I1637" s="42"/>
      <c r="J1637" s="42"/>
      <c r="K1637" s="42"/>
      <c r="L1637" s="42" t="str">
        <f>IF(G1637="","",IF(D1637-G1637&gt;=System_Config!$B$9,"✅ COMPLIANT","⚠️ BREACH"))</f>
        <v/>
      </c>
      <c r="M1637" s="42">
        <f t="shared" si="25"/>
        <v>1900</v>
      </c>
    </row>
    <row r="1638" spans="1:13" ht="18" customHeight="1" x14ac:dyDescent="0.25">
      <c r="A1638" s="44"/>
      <c r="B1638" s="44"/>
      <c r="C1638" s="44"/>
      <c r="D1638" s="45"/>
      <c r="E1638" s="44"/>
      <c r="F1638" s="44"/>
      <c r="G1638" s="45"/>
      <c r="H1638" s="45"/>
      <c r="I1638" s="44"/>
      <c r="J1638" s="44"/>
      <c r="K1638" s="44"/>
      <c r="L1638" s="44" t="str">
        <f>IF(G1638="","",IF(D1638-G1638&gt;=System_Config!$B$9,"✅ COMPLIANT","⚠️ BREACH"))</f>
        <v/>
      </c>
      <c r="M1638" s="44">
        <f t="shared" si="25"/>
        <v>1900</v>
      </c>
    </row>
    <row r="1639" spans="1:13" ht="18" customHeight="1" x14ac:dyDescent="0.25">
      <c r="A1639" s="42"/>
      <c r="B1639" s="42"/>
      <c r="C1639" s="42"/>
      <c r="D1639" s="43"/>
      <c r="E1639" s="42"/>
      <c r="F1639" s="42"/>
      <c r="G1639" s="43"/>
      <c r="H1639" s="43"/>
      <c r="I1639" s="42"/>
      <c r="J1639" s="42"/>
      <c r="K1639" s="42"/>
      <c r="L1639" s="42" t="str">
        <f>IF(G1639="","",IF(D1639-G1639&gt;=System_Config!$B$9,"✅ COMPLIANT","⚠️ BREACH"))</f>
        <v/>
      </c>
      <c r="M1639" s="42">
        <f t="shared" si="25"/>
        <v>1900</v>
      </c>
    </row>
    <row r="1640" spans="1:13" ht="18" customHeight="1" x14ac:dyDescent="0.25">
      <c r="A1640" s="44"/>
      <c r="B1640" s="44"/>
      <c r="C1640" s="44"/>
      <c r="D1640" s="45"/>
      <c r="E1640" s="44"/>
      <c r="F1640" s="44"/>
      <c r="G1640" s="45"/>
      <c r="H1640" s="45"/>
      <c r="I1640" s="44"/>
      <c r="J1640" s="44"/>
      <c r="K1640" s="44"/>
      <c r="L1640" s="44" t="str">
        <f>IF(G1640="","",IF(D1640-G1640&gt;=System_Config!$B$9,"✅ COMPLIANT","⚠️ BREACH"))</f>
        <v/>
      </c>
      <c r="M1640" s="44">
        <f t="shared" si="25"/>
        <v>1900</v>
      </c>
    </row>
    <row r="1641" spans="1:13" ht="18" customHeight="1" x14ac:dyDescent="0.25">
      <c r="A1641" s="42"/>
      <c r="B1641" s="42"/>
      <c r="C1641" s="42"/>
      <c r="D1641" s="43"/>
      <c r="E1641" s="42"/>
      <c r="F1641" s="42"/>
      <c r="G1641" s="43"/>
      <c r="H1641" s="43"/>
      <c r="I1641" s="42"/>
      <c r="J1641" s="42"/>
      <c r="K1641" s="42"/>
      <c r="L1641" s="42" t="str">
        <f>IF(G1641="","",IF(D1641-G1641&gt;=System_Config!$B$9,"✅ COMPLIANT","⚠️ BREACH"))</f>
        <v/>
      </c>
      <c r="M1641" s="42">
        <f t="shared" si="25"/>
        <v>1900</v>
      </c>
    </row>
    <row r="1642" spans="1:13" ht="18" customHeight="1" x14ac:dyDescent="0.25">
      <c r="A1642" s="44"/>
      <c r="B1642" s="44"/>
      <c r="C1642" s="44"/>
      <c r="D1642" s="45"/>
      <c r="E1642" s="44"/>
      <c r="F1642" s="44"/>
      <c r="G1642" s="45"/>
      <c r="H1642" s="45"/>
      <c r="I1642" s="44"/>
      <c r="J1642" s="44"/>
      <c r="K1642" s="44"/>
      <c r="L1642" s="44" t="str">
        <f>IF(G1642="","",IF(D1642-G1642&gt;=System_Config!$B$9,"✅ COMPLIANT","⚠️ BREACH"))</f>
        <v/>
      </c>
      <c r="M1642" s="44">
        <f t="shared" si="25"/>
        <v>1900</v>
      </c>
    </row>
    <row r="1643" spans="1:13" ht="18" customHeight="1" x14ac:dyDescent="0.25">
      <c r="A1643" s="42"/>
      <c r="B1643" s="42"/>
      <c r="C1643" s="42"/>
      <c r="D1643" s="43"/>
      <c r="E1643" s="42"/>
      <c r="F1643" s="42"/>
      <c r="G1643" s="43"/>
      <c r="H1643" s="43"/>
      <c r="I1643" s="42"/>
      <c r="J1643" s="42"/>
      <c r="K1643" s="42"/>
      <c r="L1643" s="42" t="str">
        <f>IF(G1643="","",IF(D1643-G1643&gt;=System_Config!$B$9,"✅ COMPLIANT","⚠️ BREACH"))</f>
        <v/>
      </c>
      <c r="M1643" s="42">
        <f t="shared" si="25"/>
        <v>1900</v>
      </c>
    </row>
    <row r="1644" spans="1:13" ht="18" customHeight="1" x14ac:dyDescent="0.25">
      <c r="A1644" s="44"/>
      <c r="B1644" s="44"/>
      <c r="C1644" s="44"/>
      <c r="D1644" s="45"/>
      <c r="E1644" s="44"/>
      <c r="F1644" s="44"/>
      <c r="G1644" s="45"/>
      <c r="H1644" s="45"/>
      <c r="I1644" s="44"/>
      <c r="J1644" s="44"/>
      <c r="K1644" s="44"/>
      <c r="L1644" s="44" t="str">
        <f>IF(G1644="","",IF(D1644-G1644&gt;=System_Config!$B$9,"✅ COMPLIANT","⚠️ BREACH"))</f>
        <v/>
      </c>
      <c r="M1644" s="44">
        <f t="shared" si="25"/>
        <v>1900</v>
      </c>
    </row>
    <row r="1645" spans="1:13" ht="18" customHeight="1" x14ac:dyDescent="0.25">
      <c r="A1645" s="42"/>
      <c r="B1645" s="42"/>
      <c r="C1645" s="42"/>
      <c r="D1645" s="43"/>
      <c r="E1645" s="42"/>
      <c r="F1645" s="42"/>
      <c r="G1645" s="43"/>
      <c r="H1645" s="43"/>
      <c r="I1645" s="42"/>
      <c r="J1645" s="42"/>
      <c r="K1645" s="42"/>
      <c r="L1645" s="42" t="str">
        <f>IF(G1645="","",IF(D1645-G1645&gt;=System_Config!$B$9,"✅ COMPLIANT","⚠️ BREACH"))</f>
        <v/>
      </c>
      <c r="M1645" s="42">
        <f t="shared" si="25"/>
        <v>1900</v>
      </c>
    </row>
    <row r="1646" spans="1:13" ht="18" customHeight="1" x14ac:dyDescent="0.25">
      <c r="A1646" s="44"/>
      <c r="B1646" s="44"/>
      <c r="C1646" s="44"/>
      <c r="D1646" s="45"/>
      <c r="E1646" s="44"/>
      <c r="F1646" s="44"/>
      <c r="G1646" s="45"/>
      <c r="H1646" s="45"/>
      <c r="I1646" s="44"/>
      <c r="J1646" s="44"/>
      <c r="K1646" s="44"/>
      <c r="L1646" s="44" t="str">
        <f>IF(G1646="","",IF(D1646-G1646&gt;=System_Config!$B$9,"✅ COMPLIANT","⚠️ BREACH"))</f>
        <v/>
      </c>
      <c r="M1646" s="44">
        <f t="shared" si="25"/>
        <v>1900</v>
      </c>
    </row>
    <row r="1647" spans="1:13" ht="18" customHeight="1" x14ac:dyDescent="0.25">
      <c r="A1647" s="42"/>
      <c r="B1647" s="42"/>
      <c r="C1647" s="42"/>
      <c r="D1647" s="43"/>
      <c r="E1647" s="42"/>
      <c r="F1647" s="42"/>
      <c r="G1647" s="43"/>
      <c r="H1647" s="43"/>
      <c r="I1647" s="42"/>
      <c r="J1647" s="42"/>
      <c r="K1647" s="42"/>
      <c r="L1647" s="42" t="str">
        <f>IF(G1647="","",IF(D1647-G1647&gt;=System_Config!$B$9,"✅ COMPLIANT","⚠️ BREACH"))</f>
        <v/>
      </c>
      <c r="M1647" s="42">
        <f t="shared" si="25"/>
        <v>1900</v>
      </c>
    </row>
    <row r="1648" spans="1:13" ht="18" customHeight="1" x14ac:dyDescent="0.25">
      <c r="A1648" s="44"/>
      <c r="B1648" s="44"/>
      <c r="C1648" s="44"/>
      <c r="D1648" s="45"/>
      <c r="E1648" s="44"/>
      <c r="F1648" s="44"/>
      <c r="G1648" s="45"/>
      <c r="H1648" s="45"/>
      <c r="I1648" s="44"/>
      <c r="J1648" s="44"/>
      <c r="K1648" s="44"/>
      <c r="L1648" s="44" t="str">
        <f>IF(G1648="","",IF(D1648-G1648&gt;=System_Config!$B$9,"✅ COMPLIANT","⚠️ BREACH"))</f>
        <v/>
      </c>
      <c r="M1648" s="44">
        <f t="shared" si="25"/>
        <v>1900</v>
      </c>
    </row>
    <row r="1649" spans="1:13" ht="18" customHeight="1" x14ac:dyDescent="0.25">
      <c r="A1649" s="42"/>
      <c r="B1649" s="42"/>
      <c r="C1649" s="42"/>
      <c r="D1649" s="43"/>
      <c r="E1649" s="42"/>
      <c r="F1649" s="42"/>
      <c r="G1649" s="43"/>
      <c r="H1649" s="43"/>
      <c r="I1649" s="42"/>
      <c r="J1649" s="42"/>
      <c r="K1649" s="42"/>
      <c r="L1649" s="42" t="str">
        <f>IF(G1649="","",IF(D1649-G1649&gt;=System_Config!$B$9,"✅ COMPLIANT","⚠️ BREACH"))</f>
        <v/>
      </c>
      <c r="M1649" s="42">
        <f t="shared" si="25"/>
        <v>1900</v>
      </c>
    </row>
    <row r="1650" spans="1:13" ht="18" customHeight="1" x14ac:dyDescent="0.25">
      <c r="A1650" s="44"/>
      <c r="B1650" s="44"/>
      <c r="C1650" s="44"/>
      <c r="D1650" s="45"/>
      <c r="E1650" s="44"/>
      <c r="F1650" s="44"/>
      <c r="G1650" s="45"/>
      <c r="H1650" s="45"/>
      <c r="I1650" s="44"/>
      <c r="J1650" s="44"/>
      <c r="K1650" s="44"/>
      <c r="L1650" s="44" t="str">
        <f>IF(G1650="","",IF(D1650-G1650&gt;=System_Config!$B$9,"✅ COMPLIANT","⚠️ BREACH"))</f>
        <v/>
      </c>
      <c r="M1650" s="44">
        <f t="shared" si="25"/>
        <v>1900</v>
      </c>
    </row>
    <row r="1651" spans="1:13" ht="18" customHeight="1" x14ac:dyDescent="0.25">
      <c r="A1651" s="42"/>
      <c r="B1651" s="42"/>
      <c r="C1651" s="42"/>
      <c r="D1651" s="43"/>
      <c r="E1651" s="42"/>
      <c r="F1651" s="42"/>
      <c r="G1651" s="43"/>
      <c r="H1651" s="43"/>
      <c r="I1651" s="42"/>
      <c r="J1651" s="42"/>
      <c r="K1651" s="42"/>
      <c r="L1651" s="42" t="str">
        <f>IF(G1651="","",IF(D1651-G1651&gt;=System_Config!$B$9,"✅ COMPLIANT","⚠️ BREACH"))</f>
        <v/>
      </c>
      <c r="M1651" s="42">
        <f t="shared" si="25"/>
        <v>1900</v>
      </c>
    </row>
    <row r="1652" spans="1:13" ht="18" customHeight="1" x14ac:dyDescent="0.25">
      <c r="A1652" s="44"/>
      <c r="B1652" s="44"/>
      <c r="C1652" s="44"/>
      <c r="D1652" s="45"/>
      <c r="E1652" s="44"/>
      <c r="F1652" s="44"/>
      <c r="G1652" s="45"/>
      <c r="H1652" s="45"/>
      <c r="I1652" s="44"/>
      <c r="J1652" s="44"/>
      <c r="K1652" s="44"/>
      <c r="L1652" s="44" t="str">
        <f>IF(G1652="","",IF(D1652-G1652&gt;=System_Config!$B$9,"✅ COMPLIANT","⚠️ BREACH"))</f>
        <v/>
      </c>
      <c r="M1652" s="44">
        <f t="shared" si="25"/>
        <v>1900</v>
      </c>
    </row>
    <row r="1653" spans="1:13" ht="18" customHeight="1" x14ac:dyDescent="0.25">
      <c r="A1653" s="42"/>
      <c r="B1653" s="42"/>
      <c r="C1653" s="42"/>
      <c r="D1653" s="43"/>
      <c r="E1653" s="42"/>
      <c r="F1653" s="42"/>
      <c r="G1653" s="43"/>
      <c r="H1653" s="43"/>
      <c r="I1653" s="42"/>
      <c r="J1653" s="42"/>
      <c r="K1653" s="42"/>
      <c r="L1653" s="42" t="str">
        <f>IF(G1653="","",IF(D1653-G1653&gt;=System_Config!$B$9,"✅ COMPLIANT","⚠️ BREACH"))</f>
        <v/>
      </c>
      <c r="M1653" s="42">
        <f t="shared" si="25"/>
        <v>1900</v>
      </c>
    </row>
    <row r="1654" spans="1:13" ht="18" customHeight="1" x14ac:dyDescent="0.25">
      <c r="A1654" s="44"/>
      <c r="B1654" s="44"/>
      <c r="C1654" s="44"/>
      <c r="D1654" s="45"/>
      <c r="E1654" s="44"/>
      <c r="F1654" s="44"/>
      <c r="G1654" s="45"/>
      <c r="H1654" s="45"/>
      <c r="I1654" s="44"/>
      <c r="J1654" s="44"/>
      <c r="K1654" s="44"/>
      <c r="L1654" s="44" t="str">
        <f>IF(G1654="","",IF(D1654-G1654&gt;=System_Config!$B$9,"✅ COMPLIANT","⚠️ BREACH"))</f>
        <v/>
      </c>
      <c r="M1654" s="44">
        <f t="shared" si="25"/>
        <v>1900</v>
      </c>
    </row>
    <row r="1655" spans="1:13" ht="18" customHeight="1" x14ac:dyDescent="0.25">
      <c r="A1655" s="42"/>
      <c r="B1655" s="42"/>
      <c r="C1655" s="42"/>
      <c r="D1655" s="43"/>
      <c r="E1655" s="42"/>
      <c r="F1655" s="42"/>
      <c r="G1655" s="43"/>
      <c r="H1655" s="43"/>
      <c r="I1655" s="42"/>
      <c r="J1655" s="42"/>
      <c r="K1655" s="42"/>
      <c r="L1655" s="42" t="str">
        <f>IF(G1655="","",IF(D1655-G1655&gt;=System_Config!$B$9,"✅ COMPLIANT","⚠️ BREACH"))</f>
        <v/>
      </c>
      <c r="M1655" s="42">
        <f t="shared" si="25"/>
        <v>1900</v>
      </c>
    </row>
    <row r="1656" spans="1:13" ht="18" customHeight="1" x14ac:dyDescent="0.25">
      <c r="A1656" s="44"/>
      <c r="B1656" s="44"/>
      <c r="C1656" s="44"/>
      <c r="D1656" s="45"/>
      <c r="E1656" s="44"/>
      <c r="F1656" s="44"/>
      <c r="G1656" s="45"/>
      <c r="H1656" s="45"/>
      <c r="I1656" s="44"/>
      <c r="J1656" s="44"/>
      <c r="K1656" s="44"/>
      <c r="L1656" s="44" t="str">
        <f>IF(G1656="","",IF(D1656-G1656&gt;=System_Config!$B$9,"✅ COMPLIANT","⚠️ BREACH"))</f>
        <v/>
      </c>
      <c r="M1656" s="44">
        <f t="shared" si="25"/>
        <v>1900</v>
      </c>
    </row>
    <row r="1657" spans="1:13" ht="18" customHeight="1" x14ac:dyDescent="0.25">
      <c r="A1657" s="42"/>
      <c r="B1657" s="42"/>
      <c r="C1657" s="42"/>
      <c r="D1657" s="43"/>
      <c r="E1657" s="42"/>
      <c r="F1657" s="42"/>
      <c r="G1657" s="43"/>
      <c r="H1657" s="43"/>
      <c r="I1657" s="42"/>
      <c r="J1657" s="42"/>
      <c r="K1657" s="42"/>
      <c r="L1657" s="42" t="str">
        <f>IF(G1657="","",IF(D1657-G1657&gt;=System_Config!$B$9,"✅ COMPLIANT","⚠️ BREACH"))</f>
        <v/>
      </c>
      <c r="M1657" s="42">
        <f t="shared" si="25"/>
        <v>1900</v>
      </c>
    </row>
    <row r="1658" spans="1:13" ht="18" customHeight="1" x14ac:dyDescent="0.25">
      <c r="A1658" s="44"/>
      <c r="B1658" s="44"/>
      <c r="C1658" s="44"/>
      <c r="D1658" s="45"/>
      <c r="E1658" s="44"/>
      <c r="F1658" s="44"/>
      <c r="G1658" s="45"/>
      <c r="H1658" s="45"/>
      <c r="I1658" s="44"/>
      <c r="J1658" s="44"/>
      <c r="K1658" s="44"/>
      <c r="L1658" s="44" t="str">
        <f>IF(G1658="","",IF(D1658-G1658&gt;=System_Config!$B$9,"✅ COMPLIANT","⚠️ BREACH"))</f>
        <v/>
      </c>
      <c r="M1658" s="44">
        <f t="shared" si="25"/>
        <v>1900</v>
      </c>
    </row>
    <row r="1659" spans="1:13" ht="18" customHeight="1" x14ac:dyDescent="0.25">
      <c r="A1659" s="42"/>
      <c r="B1659" s="42"/>
      <c r="C1659" s="42"/>
      <c r="D1659" s="43"/>
      <c r="E1659" s="42"/>
      <c r="F1659" s="42"/>
      <c r="G1659" s="43"/>
      <c r="H1659" s="43"/>
      <c r="I1659" s="42"/>
      <c r="J1659" s="42"/>
      <c r="K1659" s="42"/>
      <c r="L1659" s="42" t="str">
        <f>IF(G1659="","",IF(D1659-G1659&gt;=System_Config!$B$9,"✅ COMPLIANT","⚠️ BREACH"))</f>
        <v/>
      </c>
      <c r="M1659" s="42">
        <f t="shared" si="25"/>
        <v>1900</v>
      </c>
    </row>
    <row r="1660" spans="1:13" ht="18" customHeight="1" x14ac:dyDescent="0.25">
      <c r="A1660" s="44"/>
      <c r="B1660" s="44"/>
      <c r="C1660" s="44"/>
      <c r="D1660" s="45"/>
      <c r="E1660" s="44"/>
      <c r="F1660" s="44"/>
      <c r="G1660" s="45"/>
      <c r="H1660" s="45"/>
      <c r="I1660" s="44"/>
      <c r="J1660" s="44"/>
      <c r="K1660" s="44"/>
      <c r="L1660" s="44" t="str">
        <f>IF(G1660="","",IF(D1660-G1660&gt;=System_Config!$B$9,"✅ COMPLIANT","⚠️ BREACH"))</f>
        <v/>
      </c>
      <c r="M1660" s="44">
        <f t="shared" si="25"/>
        <v>1900</v>
      </c>
    </row>
    <row r="1661" spans="1:13" ht="18" customHeight="1" x14ac:dyDescent="0.25">
      <c r="A1661" s="42"/>
      <c r="B1661" s="42"/>
      <c r="C1661" s="42"/>
      <c r="D1661" s="43"/>
      <c r="E1661" s="42"/>
      <c r="F1661" s="42"/>
      <c r="G1661" s="43"/>
      <c r="H1661" s="43"/>
      <c r="I1661" s="42"/>
      <c r="J1661" s="42"/>
      <c r="K1661" s="42"/>
      <c r="L1661" s="42" t="str">
        <f>IF(G1661="","",IF(D1661-G1661&gt;=System_Config!$B$9,"✅ COMPLIANT","⚠️ BREACH"))</f>
        <v/>
      </c>
      <c r="M1661" s="42">
        <f t="shared" si="25"/>
        <v>1900</v>
      </c>
    </row>
    <row r="1662" spans="1:13" ht="18" customHeight="1" x14ac:dyDescent="0.25">
      <c r="A1662" s="44"/>
      <c r="B1662" s="44"/>
      <c r="C1662" s="44"/>
      <c r="D1662" s="45"/>
      <c r="E1662" s="44"/>
      <c r="F1662" s="44"/>
      <c r="G1662" s="45"/>
      <c r="H1662" s="45"/>
      <c r="I1662" s="44"/>
      <c r="J1662" s="44"/>
      <c r="K1662" s="44"/>
      <c r="L1662" s="44" t="str">
        <f>IF(G1662="","",IF(D1662-G1662&gt;=System_Config!$B$9,"✅ COMPLIANT","⚠️ BREACH"))</f>
        <v/>
      </c>
      <c r="M1662" s="44">
        <f t="shared" si="25"/>
        <v>1900</v>
      </c>
    </row>
    <row r="1663" spans="1:13" ht="18" customHeight="1" x14ac:dyDescent="0.25">
      <c r="A1663" s="42"/>
      <c r="B1663" s="42"/>
      <c r="C1663" s="42"/>
      <c r="D1663" s="43"/>
      <c r="E1663" s="42"/>
      <c r="F1663" s="42"/>
      <c r="G1663" s="43"/>
      <c r="H1663" s="43"/>
      <c r="I1663" s="42"/>
      <c r="J1663" s="42"/>
      <c r="K1663" s="42"/>
      <c r="L1663" s="42" t="str">
        <f>IF(G1663="","",IF(D1663-G1663&gt;=System_Config!$B$9,"✅ COMPLIANT","⚠️ BREACH"))</f>
        <v/>
      </c>
      <c r="M1663" s="42">
        <f t="shared" si="25"/>
        <v>1900</v>
      </c>
    </row>
    <row r="1664" spans="1:13" ht="18" customHeight="1" x14ac:dyDescent="0.25">
      <c r="A1664" s="44"/>
      <c r="B1664" s="44"/>
      <c r="C1664" s="44"/>
      <c r="D1664" s="45"/>
      <c r="E1664" s="44"/>
      <c r="F1664" s="44"/>
      <c r="G1664" s="45"/>
      <c r="H1664" s="45"/>
      <c r="I1664" s="44"/>
      <c r="J1664" s="44"/>
      <c r="K1664" s="44"/>
      <c r="L1664" s="44" t="str">
        <f>IF(G1664="","",IF(D1664-G1664&gt;=System_Config!$B$9,"✅ COMPLIANT","⚠️ BREACH"))</f>
        <v/>
      </c>
      <c r="M1664" s="44">
        <f t="shared" si="25"/>
        <v>1900</v>
      </c>
    </row>
    <row r="1665" spans="1:13" ht="18" customHeight="1" x14ac:dyDescent="0.25">
      <c r="A1665" s="42"/>
      <c r="B1665" s="42"/>
      <c r="C1665" s="42"/>
      <c r="D1665" s="43"/>
      <c r="E1665" s="42"/>
      <c r="F1665" s="42"/>
      <c r="G1665" s="43"/>
      <c r="H1665" s="43"/>
      <c r="I1665" s="42"/>
      <c r="J1665" s="42"/>
      <c r="K1665" s="42"/>
      <c r="L1665" s="42" t="str">
        <f>IF(G1665="","",IF(D1665-G1665&gt;=System_Config!$B$9,"✅ COMPLIANT","⚠️ BREACH"))</f>
        <v/>
      </c>
      <c r="M1665" s="42">
        <f t="shared" si="25"/>
        <v>1900</v>
      </c>
    </row>
    <row r="1666" spans="1:13" ht="18" customHeight="1" x14ac:dyDescent="0.25">
      <c r="A1666" s="44"/>
      <c r="B1666" s="44"/>
      <c r="C1666" s="44"/>
      <c r="D1666" s="45"/>
      <c r="E1666" s="44"/>
      <c r="F1666" s="44"/>
      <c r="G1666" s="45"/>
      <c r="H1666" s="45"/>
      <c r="I1666" s="44"/>
      <c r="J1666" s="44"/>
      <c r="K1666" s="44"/>
      <c r="L1666" s="44" t="str">
        <f>IF(G1666="","",IF(D1666-G1666&gt;=System_Config!$B$9,"✅ COMPLIANT","⚠️ BREACH"))</f>
        <v/>
      </c>
      <c r="M1666" s="44">
        <f t="shared" si="25"/>
        <v>1900</v>
      </c>
    </row>
    <row r="1667" spans="1:13" ht="18" customHeight="1" x14ac:dyDescent="0.25">
      <c r="A1667" s="42"/>
      <c r="B1667" s="42"/>
      <c r="C1667" s="42"/>
      <c r="D1667" s="43"/>
      <c r="E1667" s="42"/>
      <c r="F1667" s="42"/>
      <c r="G1667" s="43"/>
      <c r="H1667" s="43"/>
      <c r="I1667" s="42"/>
      <c r="J1667" s="42"/>
      <c r="K1667" s="42"/>
      <c r="L1667" s="42" t="str">
        <f>IF(G1667="","",IF(D1667-G1667&gt;=System_Config!$B$9,"✅ COMPLIANT","⚠️ BREACH"))</f>
        <v/>
      </c>
      <c r="M1667" s="42">
        <f t="shared" si="25"/>
        <v>1900</v>
      </c>
    </row>
    <row r="1668" spans="1:13" ht="18" customHeight="1" x14ac:dyDescent="0.25">
      <c r="A1668" s="44"/>
      <c r="B1668" s="44"/>
      <c r="C1668" s="44"/>
      <c r="D1668" s="45"/>
      <c r="E1668" s="44"/>
      <c r="F1668" s="44"/>
      <c r="G1668" s="45"/>
      <c r="H1668" s="45"/>
      <c r="I1668" s="44"/>
      <c r="J1668" s="44"/>
      <c r="K1668" s="44"/>
      <c r="L1668" s="44" t="str">
        <f>IF(G1668="","",IF(D1668-G1668&gt;=System_Config!$B$9,"✅ COMPLIANT","⚠️ BREACH"))</f>
        <v/>
      </c>
      <c r="M1668" s="44">
        <f t="shared" ref="M1668:M1731" si="26">IFERROR(YEAR(E1668),"")</f>
        <v>1900</v>
      </c>
    </row>
    <row r="1669" spans="1:13" ht="18" customHeight="1" x14ac:dyDescent="0.25">
      <c r="A1669" s="42"/>
      <c r="B1669" s="42"/>
      <c r="C1669" s="42"/>
      <c r="D1669" s="43"/>
      <c r="E1669" s="42"/>
      <c r="F1669" s="42"/>
      <c r="G1669" s="43"/>
      <c r="H1669" s="43"/>
      <c r="I1669" s="42"/>
      <c r="J1669" s="42"/>
      <c r="K1669" s="42"/>
      <c r="L1669" s="42" t="str">
        <f>IF(G1669="","",IF(D1669-G1669&gt;=System_Config!$B$9,"✅ COMPLIANT","⚠️ BREACH"))</f>
        <v/>
      </c>
      <c r="M1669" s="42">
        <f t="shared" si="26"/>
        <v>1900</v>
      </c>
    </row>
    <row r="1670" spans="1:13" ht="18" customHeight="1" x14ac:dyDescent="0.25">
      <c r="A1670" s="44"/>
      <c r="B1670" s="44"/>
      <c r="C1670" s="44"/>
      <c r="D1670" s="45"/>
      <c r="E1670" s="44"/>
      <c r="F1670" s="44"/>
      <c r="G1670" s="45"/>
      <c r="H1670" s="45"/>
      <c r="I1670" s="44"/>
      <c r="J1670" s="44"/>
      <c r="K1670" s="44"/>
      <c r="L1670" s="44" t="str">
        <f>IF(G1670="","",IF(D1670-G1670&gt;=System_Config!$B$9,"✅ COMPLIANT","⚠️ BREACH"))</f>
        <v/>
      </c>
      <c r="M1670" s="44">
        <f t="shared" si="26"/>
        <v>1900</v>
      </c>
    </row>
    <row r="1671" spans="1:13" ht="18" customHeight="1" x14ac:dyDescent="0.25">
      <c r="A1671" s="42"/>
      <c r="B1671" s="42"/>
      <c r="C1671" s="42"/>
      <c r="D1671" s="43"/>
      <c r="E1671" s="42"/>
      <c r="F1671" s="42"/>
      <c r="G1671" s="43"/>
      <c r="H1671" s="43"/>
      <c r="I1671" s="42"/>
      <c r="J1671" s="42"/>
      <c r="K1671" s="42"/>
      <c r="L1671" s="42" t="str">
        <f>IF(G1671="","",IF(D1671-G1671&gt;=System_Config!$B$9,"✅ COMPLIANT","⚠️ BREACH"))</f>
        <v/>
      </c>
      <c r="M1671" s="42">
        <f t="shared" si="26"/>
        <v>1900</v>
      </c>
    </row>
    <row r="1672" spans="1:13" ht="18" customHeight="1" x14ac:dyDescent="0.25">
      <c r="A1672" s="44"/>
      <c r="B1672" s="44"/>
      <c r="C1672" s="44"/>
      <c r="D1672" s="45"/>
      <c r="E1672" s="44"/>
      <c r="F1672" s="44"/>
      <c r="G1672" s="45"/>
      <c r="H1672" s="45"/>
      <c r="I1672" s="44"/>
      <c r="J1672" s="44"/>
      <c r="K1672" s="44"/>
      <c r="L1672" s="44" t="str">
        <f>IF(G1672="","",IF(D1672-G1672&gt;=System_Config!$B$9,"✅ COMPLIANT","⚠️ BREACH"))</f>
        <v/>
      </c>
      <c r="M1672" s="44">
        <f t="shared" si="26"/>
        <v>1900</v>
      </c>
    </row>
    <row r="1673" spans="1:13" ht="18" customHeight="1" x14ac:dyDescent="0.25">
      <c r="A1673" s="42"/>
      <c r="B1673" s="42"/>
      <c r="C1673" s="42"/>
      <c r="D1673" s="43"/>
      <c r="E1673" s="42"/>
      <c r="F1673" s="42"/>
      <c r="G1673" s="43"/>
      <c r="H1673" s="43"/>
      <c r="I1673" s="42"/>
      <c r="J1673" s="42"/>
      <c r="K1673" s="42"/>
      <c r="L1673" s="42" t="str">
        <f>IF(G1673="","",IF(D1673-G1673&gt;=System_Config!$B$9,"✅ COMPLIANT","⚠️ BREACH"))</f>
        <v/>
      </c>
      <c r="M1673" s="42">
        <f t="shared" si="26"/>
        <v>1900</v>
      </c>
    </row>
    <row r="1674" spans="1:13" ht="18" customHeight="1" x14ac:dyDescent="0.25">
      <c r="A1674" s="44"/>
      <c r="B1674" s="44"/>
      <c r="C1674" s="44"/>
      <c r="D1674" s="45"/>
      <c r="E1674" s="44"/>
      <c r="F1674" s="44"/>
      <c r="G1674" s="45"/>
      <c r="H1674" s="45"/>
      <c r="I1674" s="44"/>
      <c r="J1674" s="44"/>
      <c r="K1674" s="44"/>
      <c r="L1674" s="44" t="str">
        <f>IF(G1674="","",IF(D1674-G1674&gt;=System_Config!$B$9,"✅ COMPLIANT","⚠️ BREACH"))</f>
        <v/>
      </c>
      <c r="M1674" s="44">
        <f t="shared" si="26"/>
        <v>1900</v>
      </c>
    </row>
    <row r="1675" spans="1:13" ht="18" customHeight="1" x14ac:dyDescent="0.25">
      <c r="A1675" s="42"/>
      <c r="B1675" s="42"/>
      <c r="C1675" s="42"/>
      <c r="D1675" s="43"/>
      <c r="E1675" s="42"/>
      <c r="F1675" s="42"/>
      <c r="G1675" s="43"/>
      <c r="H1675" s="43"/>
      <c r="I1675" s="42"/>
      <c r="J1675" s="42"/>
      <c r="K1675" s="42"/>
      <c r="L1675" s="42" t="str">
        <f>IF(G1675="","",IF(D1675-G1675&gt;=System_Config!$B$9,"✅ COMPLIANT","⚠️ BREACH"))</f>
        <v/>
      </c>
      <c r="M1675" s="42">
        <f t="shared" si="26"/>
        <v>1900</v>
      </c>
    </row>
    <row r="1676" spans="1:13" ht="18" customHeight="1" x14ac:dyDescent="0.25">
      <c r="A1676" s="44"/>
      <c r="B1676" s="44"/>
      <c r="C1676" s="44"/>
      <c r="D1676" s="45"/>
      <c r="E1676" s="44"/>
      <c r="F1676" s="44"/>
      <c r="G1676" s="45"/>
      <c r="H1676" s="45"/>
      <c r="I1676" s="44"/>
      <c r="J1676" s="44"/>
      <c r="K1676" s="44"/>
      <c r="L1676" s="44" t="str">
        <f>IF(G1676="","",IF(D1676-G1676&gt;=System_Config!$B$9,"✅ COMPLIANT","⚠️ BREACH"))</f>
        <v/>
      </c>
      <c r="M1676" s="44">
        <f t="shared" si="26"/>
        <v>1900</v>
      </c>
    </row>
    <row r="1677" spans="1:13" ht="18" customHeight="1" x14ac:dyDescent="0.25">
      <c r="A1677" s="42"/>
      <c r="B1677" s="42"/>
      <c r="C1677" s="42"/>
      <c r="D1677" s="43"/>
      <c r="E1677" s="42"/>
      <c r="F1677" s="42"/>
      <c r="G1677" s="43"/>
      <c r="H1677" s="43"/>
      <c r="I1677" s="42"/>
      <c r="J1677" s="42"/>
      <c r="K1677" s="42"/>
      <c r="L1677" s="42" t="str">
        <f>IF(G1677="","",IF(D1677-G1677&gt;=System_Config!$B$9,"✅ COMPLIANT","⚠️ BREACH"))</f>
        <v/>
      </c>
      <c r="M1677" s="42">
        <f t="shared" si="26"/>
        <v>1900</v>
      </c>
    </row>
    <row r="1678" spans="1:13" ht="18" customHeight="1" x14ac:dyDescent="0.25">
      <c r="A1678" s="44"/>
      <c r="B1678" s="44"/>
      <c r="C1678" s="44"/>
      <c r="D1678" s="45"/>
      <c r="E1678" s="44"/>
      <c r="F1678" s="44"/>
      <c r="G1678" s="45"/>
      <c r="H1678" s="45"/>
      <c r="I1678" s="44"/>
      <c r="J1678" s="44"/>
      <c r="K1678" s="44"/>
      <c r="L1678" s="44" t="str">
        <f>IF(G1678="","",IF(D1678-G1678&gt;=System_Config!$B$9,"✅ COMPLIANT","⚠️ BREACH"))</f>
        <v/>
      </c>
      <c r="M1678" s="44">
        <f t="shared" si="26"/>
        <v>1900</v>
      </c>
    </row>
    <row r="1679" spans="1:13" ht="18" customHeight="1" x14ac:dyDescent="0.25">
      <c r="A1679" s="42"/>
      <c r="B1679" s="42"/>
      <c r="C1679" s="42"/>
      <c r="D1679" s="43"/>
      <c r="E1679" s="42"/>
      <c r="F1679" s="42"/>
      <c r="G1679" s="43"/>
      <c r="H1679" s="43"/>
      <c r="I1679" s="42"/>
      <c r="J1679" s="42"/>
      <c r="K1679" s="42"/>
      <c r="L1679" s="42" t="str">
        <f>IF(G1679="","",IF(D1679-G1679&gt;=System_Config!$B$9,"✅ COMPLIANT","⚠️ BREACH"))</f>
        <v/>
      </c>
      <c r="M1679" s="42">
        <f t="shared" si="26"/>
        <v>1900</v>
      </c>
    </row>
    <row r="1680" spans="1:13" ht="18" customHeight="1" x14ac:dyDescent="0.25">
      <c r="A1680" s="44"/>
      <c r="B1680" s="44"/>
      <c r="C1680" s="44"/>
      <c r="D1680" s="45"/>
      <c r="E1680" s="44"/>
      <c r="F1680" s="44"/>
      <c r="G1680" s="45"/>
      <c r="H1680" s="45"/>
      <c r="I1680" s="44"/>
      <c r="J1680" s="44"/>
      <c r="K1680" s="44"/>
      <c r="L1680" s="44" t="str">
        <f>IF(G1680="","",IF(D1680-G1680&gt;=System_Config!$B$9,"✅ COMPLIANT","⚠️ BREACH"))</f>
        <v/>
      </c>
      <c r="M1680" s="44">
        <f t="shared" si="26"/>
        <v>1900</v>
      </c>
    </row>
    <row r="1681" spans="1:13" ht="18" customHeight="1" x14ac:dyDescent="0.25">
      <c r="A1681" s="42"/>
      <c r="B1681" s="42"/>
      <c r="C1681" s="42"/>
      <c r="D1681" s="43"/>
      <c r="E1681" s="42"/>
      <c r="F1681" s="42"/>
      <c r="G1681" s="43"/>
      <c r="H1681" s="43"/>
      <c r="I1681" s="42"/>
      <c r="J1681" s="42"/>
      <c r="K1681" s="42"/>
      <c r="L1681" s="42" t="str">
        <f>IF(G1681="","",IF(D1681-G1681&gt;=System_Config!$B$9,"✅ COMPLIANT","⚠️ BREACH"))</f>
        <v/>
      </c>
      <c r="M1681" s="42">
        <f t="shared" si="26"/>
        <v>1900</v>
      </c>
    </row>
    <row r="1682" spans="1:13" ht="18" customHeight="1" x14ac:dyDescent="0.25">
      <c r="A1682" s="44"/>
      <c r="B1682" s="44"/>
      <c r="C1682" s="44"/>
      <c r="D1682" s="45"/>
      <c r="E1682" s="44"/>
      <c r="F1682" s="44"/>
      <c r="G1682" s="45"/>
      <c r="H1682" s="45"/>
      <c r="I1682" s="44"/>
      <c r="J1682" s="44"/>
      <c r="K1682" s="44"/>
      <c r="L1682" s="44" t="str">
        <f>IF(G1682="","",IF(D1682-G1682&gt;=System_Config!$B$9,"✅ COMPLIANT","⚠️ BREACH"))</f>
        <v/>
      </c>
      <c r="M1682" s="44">
        <f t="shared" si="26"/>
        <v>1900</v>
      </c>
    </row>
    <row r="1683" spans="1:13" ht="18" customHeight="1" x14ac:dyDescent="0.25">
      <c r="A1683" s="42"/>
      <c r="B1683" s="42"/>
      <c r="C1683" s="42"/>
      <c r="D1683" s="43"/>
      <c r="E1683" s="42"/>
      <c r="F1683" s="42"/>
      <c r="G1683" s="43"/>
      <c r="H1683" s="43"/>
      <c r="I1683" s="42"/>
      <c r="J1683" s="42"/>
      <c r="K1683" s="42"/>
      <c r="L1683" s="42" t="str">
        <f>IF(G1683="","",IF(D1683-G1683&gt;=System_Config!$B$9,"✅ COMPLIANT","⚠️ BREACH"))</f>
        <v/>
      </c>
      <c r="M1683" s="42">
        <f t="shared" si="26"/>
        <v>1900</v>
      </c>
    </row>
    <row r="1684" spans="1:13" ht="18" customHeight="1" x14ac:dyDescent="0.25">
      <c r="A1684" s="44"/>
      <c r="B1684" s="44"/>
      <c r="C1684" s="44"/>
      <c r="D1684" s="45"/>
      <c r="E1684" s="44"/>
      <c r="F1684" s="44"/>
      <c r="G1684" s="45"/>
      <c r="H1684" s="45"/>
      <c r="I1684" s="44"/>
      <c r="J1684" s="44"/>
      <c r="K1684" s="44"/>
      <c r="L1684" s="44" t="str">
        <f>IF(G1684="","",IF(D1684-G1684&gt;=System_Config!$B$9,"✅ COMPLIANT","⚠️ BREACH"))</f>
        <v/>
      </c>
      <c r="M1684" s="44">
        <f t="shared" si="26"/>
        <v>1900</v>
      </c>
    </row>
    <row r="1685" spans="1:13" ht="18" customHeight="1" x14ac:dyDescent="0.25">
      <c r="A1685" s="42"/>
      <c r="B1685" s="42"/>
      <c r="C1685" s="42"/>
      <c r="D1685" s="43"/>
      <c r="E1685" s="42"/>
      <c r="F1685" s="42"/>
      <c r="G1685" s="43"/>
      <c r="H1685" s="43"/>
      <c r="I1685" s="42"/>
      <c r="J1685" s="42"/>
      <c r="K1685" s="42"/>
      <c r="L1685" s="42" t="str">
        <f>IF(G1685="","",IF(D1685-G1685&gt;=System_Config!$B$9,"✅ COMPLIANT","⚠️ BREACH"))</f>
        <v/>
      </c>
      <c r="M1685" s="42">
        <f t="shared" si="26"/>
        <v>1900</v>
      </c>
    </row>
    <row r="1686" spans="1:13" ht="18" customHeight="1" x14ac:dyDescent="0.25">
      <c r="A1686" s="44"/>
      <c r="B1686" s="44"/>
      <c r="C1686" s="44"/>
      <c r="D1686" s="45"/>
      <c r="E1686" s="44"/>
      <c r="F1686" s="44"/>
      <c r="G1686" s="45"/>
      <c r="H1686" s="45"/>
      <c r="I1686" s="44"/>
      <c r="J1686" s="44"/>
      <c r="K1686" s="44"/>
      <c r="L1686" s="44" t="str">
        <f>IF(G1686="","",IF(D1686-G1686&gt;=System_Config!$B$9,"✅ COMPLIANT","⚠️ BREACH"))</f>
        <v/>
      </c>
      <c r="M1686" s="44">
        <f t="shared" si="26"/>
        <v>1900</v>
      </c>
    </row>
    <row r="1687" spans="1:13" ht="18" customHeight="1" x14ac:dyDescent="0.25">
      <c r="A1687" s="42"/>
      <c r="B1687" s="42"/>
      <c r="C1687" s="42"/>
      <c r="D1687" s="43"/>
      <c r="E1687" s="42"/>
      <c r="F1687" s="42"/>
      <c r="G1687" s="43"/>
      <c r="H1687" s="43"/>
      <c r="I1687" s="42"/>
      <c r="J1687" s="42"/>
      <c r="K1687" s="42"/>
      <c r="L1687" s="42" t="str">
        <f>IF(G1687="","",IF(D1687-G1687&gt;=System_Config!$B$9,"✅ COMPLIANT","⚠️ BREACH"))</f>
        <v/>
      </c>
      <c r="M1687" s="42">
        <f t="shared" si="26"/>
        <v>1900</v>
      </c>
    </row>
    <row r="1688" spans="1:13" ht="18" customHeight="1" x14ac:dyDescent="0.25">
      <c r="A1688" s="44"/>
      <c r="B1688" s="44"/>
      <c r="C1688" s="44"/>
      <c r="D1688" s="45"/>
      <c r="E1688" s="44"/>
      <c r="F1688" s="44"/>
      <c r="G1688" s="45"/>
      <c r="H1688" s="45"/>
      <c r="I1688" s="44"/>
      <c r="J1688" s="44"/>
      <c r="K1688" s="44"/>
      <c r="L1688" s="44" t="str">
        <f>IF(G1688="","",IF(D1688-G1688&gt;=System_Config!$B$9,"✅ COMPLIANT","⚠️ BREACH"))</f>
        <v/>
      </c>
      <c r="M1688" s="44">
        <f t="shared" si="26"/>
        <v>1900</v>
      </c>
    </row>
    <row r="1689" spans="1:13" ht="18" customHeight="1" x14ac:dyDescent="0.25">
      <c r="A1689" s="42"/>
      <c r="B1689" s="42"/>
      <c r="C1689" s="42"/>
      <c r="D1689" s="43"/>
      <c r="E1689" s="42"/>
      <c r="F1689" s="42"/>
      <c r="G1689" s="43"/>
      <c r="H1689" s="43"/>
      <c r="I1689" s="42"/>
      <c r="J1689" s="42"/>
      <c r="K1689" s="42"/>
      <c r="L1689" s="42" t="str">
        <f>IF(G1689="","",IF(D1689-G1689&gt;=System_Config!$B$9,"✅ COMPLIANT","⚠️ BREACH"))</f>
        <v/>
      </c>
      <c r="M1689" s="42">
        <f t="shared" si="26"/>
        <v>1900</v>
      </c>
    </row>
    <row r="1690" spans="1:13" ht="18" customHeight="1" x14ac:dyDescent="0.25">
      <c r="A1690" s="44"/>
      <c r="B1690" s="44"/>
      <c r="C1690" s="44"/>
      <c r="D1690" s="45"/>
      <c r="E1690" s="44"/>
      <c r="F1690" s="44"/>
      <c r="G1690" s="45"/>
      <c r="H1690" s="45"/>
      <c r="I1690" s="44"/>
      <c r="J1690" s="44"/>
      <c r="K1690" s="44"/>
      <c r="L1690" s="44" t="str">
        <f>IF(G1690="","",IF(D1690-G1690&gt;=System_Config!$B$9,"✅ COMPLIANT","⚠️ BREACH"))</f>
        <v/>
      </c>
      <c r="M1690" s="44">
        <f t="shared" si="26"/>
        <v>1900</v>
      </c>
    </row>
    <row r="1691" spans="1:13" ht="18" customHeight="1" x14ac:dyDescent="0.25">
      <c r="A1691" s="42"/>
      <c r="B1691" s="42"/>
      <c r="C1691" s="42"/>
      <c r="D1691" s="43"/>
      <c r="E1691" s="42"/>
      <c r="F1691" s="42"/>
      <c r="G1691" s="43"/>
      <c r="H1691" s="43"/>
      <c r="I1691" s="42"/>
      <c r="J1691" s="42"/>
      <c r="K1691" s="42"/>
      <c r="L1691" s="42" t="str">
        <f>IF(G1691="","",IF(D1691-G1691&gt;=System_Config!$B$9,"✅ COMPLIANT","⚠️ BREACH"))</f>
        <v/>
      </c>
      <c r="M1691" s="42">
        <f t="shared" si="26"/>
        <v>1900</v>
      </c>
    </row>
    <row r="1692" spans="1:13" ht="18" customHeight="1" x14ac:dyDescent="0.25">
      <c r="A1692" s="44"/>
      <c r="B1692" s="44"/>
      <c r="C1692" s="44"/>
      <c r="D1692" s="45"/>
      <c r="E1692" s="44"/>
      <c r="F1692" s="44"/>
      <c r="G1692" s="45"/>
      <c r="H1692" s="45"/>
      <c r="I1692" s="44"/>
      <c r="J1692" s="44"/>
      <c r="K1692" s="44"/>
      <c r="L1692" s="44" t="str">
        <f>IF(G1692="","",IF(D1692-G1692&gt;=System_Config!$B$9,"✅ COMPLIANT","⚠️ BREACH"))</f>
        <v/>
      </c>
      <c r="M1692" s="44">
        <f t="shared" si="26"/>
        <v>1900</v>
      </c>
    </row>
    <row r="1693" spans="1:13" ht="18" customHeight="1" x14ac:dyDescent="0.25">
      <c r="A1693" s="42"/>
      <c r="B1693" s="42"/>
      <c r="C1693" s="42"/>
      <c r="D1693" s="43"/>
      <c r="E1693" s="42"/>
      <c r="F1693" s="42"/>
      <c r="G1693" s="43"/>
      <c r="H1693" s="43"/>
      <c r="I1693" s="42"/>
      <c r="J1693" s="42"/>
      <c r="K1693" s="42"/>
      <c r="L1693" s="42" t="str">
        <f>IF(G1693="","",IF(D1693-G1693&gt;=System_Config!$B$9,"✅ COMPLIANT","⚠️ BREACH"))</f>
        <v/>
      </c>
      <c r="M1693" s="42">
        <f t="shared" si="26"/>
        <v>1900</v>
      </c>
    </row>
    <row r="1694" spans="1:13" ht="18" customHeight="1" x14ac:dyDescent="0.25">
      <c r="A1694" s="44"/>
      <c r="B1694" s="44"/>
      <c r="C1694" s="44"/>
      <c r="D1694" s="45"/>
      <c r="E1694" s="44"/>
      <c r="F1694" s="44"/>
      <c r="G1694" s="45"/>
      <c r="H1694" s="45"/>
      <c r="I1694" s="44"/>
      <c r="J1694" s="44"/>
      <c r="K1694" s="44"/>
      <c r="L1694" s="44" t="str">
        <f>IF(G1694="","",IF(D1694-G1694&gt;=System_Config!$B$9,"✅ COMPLIANT","⚠️ BREACH"))</f>
        <v/>
      </c>
      <c r="M1694" s="44">
        <f t="shared" si="26"/>
        <v>1900</v>
      </c>
    </row>
    <row r="1695" spans="1:13" ht="18" customHeight="1" x14ac:dyDescent="0.25">
      <c r="A1695" s="42"/>
      <c r="B1695" s="42"/>
      <c r="C1695" s="42"/>
      <c r="D1695" s="43"/>
      <c r="E1695" s="42"/>
      <c r="F1695" s="42"/>
      <c r="G1695" s="43"/>
      <c r="H1695" s="43"/>
      <c r="I1695" s="42"/>
      <c r="J1695" s="42"/>
      <c r="K1695" s="42"/>
      <c r="L1695" s="42" t="str">
        <f>IF(G1695="","",IF(D1695-G1695&gt;=System_Config!$B$9,"✅ COMPLIANT","⚠️ BREACH"))</f>
        <v/>
      </c>
      <c r="M1695" s="42">
        <f t="shared" si="26"/>
        <v>1900</v>
      </c>
    </row>
    <row r="1696" spans="1:13" ht="18" customHeight="1" x14ac:dyDescent="0.25">
      <c r="A1696" s="44"/>
      <c r="B1696" s="44"/>
      <c r="C1696" s="44"/>
      <c r="D1696" s="45"/>
      <c r="E1696" s="44"/>
      <c r="F1696" s="44"/>
      <c r="G1696" s="45"/>
      <c r="H1696" s="45"/>
      <c r="I1696" s="44"/>
      <c r="J1696" s="44"/>
      <c r="K1696" s="44"/>
      <c r="L1696" s="44" t="str">
        <f>IF(G1696="","",IF(D1696-G1696&gt;=System_Config!$B$9,"✅ COMPLIANT","⚠️ BREACH"))</f>
        <v/>
      </c>
      <c r="M1696" s="44">
        <f t="shared" si="26"/>
        <v>1900</v>
      </c>
    </row>
    <row r="1697" spans="1:13" ht="18" customHeight="1" x14ac:dyDescent="0.25">
      <c r="A1697" s="42"/>
      <c r="B1697" s="42"/>
      <c r="C1697" s="42"/>
      <c r="D1697" s="43"/>
      <c r="E1697" s="42"/>
      <c r="F1697" s="42"/>
      <c r="G1697" s="43"/>
      <c r="H1697" s="43"/>
      <c r="I1697" s="42"/>
      <c r="J1697" s="42"/>
      <c r="K1697" s="42"/>
      <c r="L1697" s="42" t="str">
        <f>IF(G1697="","",IF(D1697-G1697&gt;=System_Config!$B$9,"✅ COMPLIANT","⚠️ BREACH"))</f>
        <v/>
      </c>
      <c r="M1697" s="42">
        <f t="shared" si="26"/>
        <v>1900</v>
      </c>
    </row>
    <row r="1698" spans="1:13" ht="18" customHeight="1" x14ac:dyDescent="0.25">
      <c r="A1698" s="44"/>
      <c r="B1698" s="44"/>
      <c r="C1698" s="44"/>
      <c r="D1698" s="45"/>
      <c r="E1698" s="44"/>
      <c r="F1698" s="44"/>
      <c r="G1698" s="45"/>
      <c r="H1698" s="45"/>
      <c r="I1698" s="44"/>
      <c r="J1698" s="44"/>
      <c r="K1698" s="44"/>
      <c r="L1698" s="44" t="str">
        <f>IF(G1698="","",IF(D1698-G1698&gt;=System_Config!$B$9,"✅ COMPLIANT","⚠️ BREACH"))</f>
        <v/>
      </c>
      <c r="M1698" s="44">
        <f t="shared" si="26"/>
        <v>1900</v>
      </c>
    </row>
    <row r="1699" spans="1:13" ht="18" customHeight="1" x14ac:dyDescent="0.25">
      <c r="A1699" s="42"/>
      <c r="B1699" s="42"/>
      <c r="C1699" s="42"/>
      <c r="D1699" s="43"/>
      <c r="E1699" s="42"/>
      <c r="F1699" s="42"/>
      <c r="G1699" s="43"/>
      <c r="H1699" s="43"/>
      <c r="I1699" s="42"/>
      <c r="J1699" s="42"/>
      <c r="K1699" s="42"/>
      <c r="L1699" s="42" t="str">
        <f>IF(G1699="","",IF(D1699-G1699&gt;=System_Config!$B$9,"✅ COMPLIANT","⚠️ BREACH"))</f>
        <v/>
      </c>
      <c r="M1699" s="42">
        <f t="shared" si="26"/>
        <v>1900</v>
      </c>
    </row>
    <row r="1700" spans="1:13" ht="18" customHeight="1" x14ac:dyDescent="0.25">
      <c r="A1700" s="44"/>
      <c r="B1700" s="44"/>
      <c r="C1700" s="44"/>
      <c r="D1700" s="45"/>
      <c r="E1700" s="44"/>
      <c r="F1700" s="44"/>
      <c r="G1700" s="45"/>
      <c r="H1700" s="45"/>
      <c r="I1700" s="44"/>
      <c r="J1700" s="44"/>
      <c r="K1700" s="44"/>
      <c r="L1700" s="44" t="str">
        <f>IF(G1700="","",IF(D1700-G1700&gt;=System_Config!$B$9,"✅ COMPLIANT","⚠️ BREACH"))</f>
        <v/>
      </c>
      <c r="M1700" s="44">
        <f t="shared" si="26"/>
        <v>1900</v>
      </c>
    </row>
    <row r="1701" spans="1:13" ht="18" customHeight="1" x14ac:dyDescent="0.25">
      <c r="A1701" s="42"/>
      <c r="B1701" s="42"/>
      <c r="C1701" s="42"/>
      <c r="D1701" s="43"/>
      <c r="E1701" s="42"/>
      <c r="F1701" s="42"/>
      <c r="G1701" s="43"/>
      <c r="H1701" s="43"/>
      <c r="I1701" s="42"/>
      <c r="J1701" s="42"/>
      <c r="K1701" s="42"/>
      <c r="L1701" s="42" t="str">
        <f>IF(G1701="","",IF(D1701-G1701&gt;=System_Config!$B$9,"✅ COMPLIANT","⚠️ BREACH"))</f>
        <v/>
      </c>
      <c r="M1701" s="42">
        <f t="shared" si="26"/>
        <v>1900</v>
      </c>
    </row>
    <row r="1702" spans="1:13" ht="18" customHeight="1" x14ac:dyDescent="0.25">
      <c r="A1702" s="44"/>
      <c r="B1702" s="44"/>
      <c r="C1702" s="44"/>
      <c r="D1702" s="45"/>
      <c r="E1702" s="44"/>
      <c r="F1702" s="44"/>
      <c r="G1702" s="45"/>
      <c r="H1702" s="45"/>
      <c r="I1702" s="44"/>
      <c r="J1702" s="44"/>
      <c r="K1702" s="44"/>
      <c r="L1702" s="44" t="str">
        <f>IF(G1702="","",IF(D1702-G1702&gt;=System_Config!$B$9,"✅ COMPLIANT","⚠️ BREACH"))</f>
        <v/>
      </c>
      <c r="M1702" s="44">
        <f t="shared" si="26"/>
        <v>1900</v>
      </c>
    </row>
    <row r="1703" spans="1:13" ht="18" customHeight="1" x14ac:dyDescent="0.25">
      <c r="A1703" s="42"/>
      <c r="B1703" s="42"/>
      <c r="C1703" s="42"/>
      <c r="D1703" s="43"/>
      <c r="E1703" s="42"/>
      <c r="F1703" s="42"/>
      <c r="G1703" s="43"/>
      <c r="H1703" s="43"/>
      <c r="I1703" s="42"/>
      <c r="J1703" s="42"/>
      <c r="K1703" s="42"/>
      <c r="L1703" s="42" t="str">
        <f>IF(G1703="","",IF(D1703-G1703&gt;=System_Config!$B$9,"✅ COMPLIANT","⚠️ BREACH"))</f>
        <v/>
      </c>
      <c r="M1703" s="42">
        <f t="shared" si="26"/>
        <v>1900</v>
      </c>
    </row>
    <row r="1704" spans="1:13" ht="18" customHeight="1" x14ac:dyDescent="0.25">
      <c r="A1704" s="44"/>
      <c r="B1704" s="44"/>
      <c r="C1704" s="44"/>
      <c r="D1704" s="45"/>
      <c r="E1704" s="44"/>
      <c r="F1704" s="44"/>
      <c r="G1704" s="45"/>
      <c r="H1704" s="45"/>
      <c r="I1704" s="44"/>
      <c r="J1704" s="44"/>
      <c r="K1704" s="44"/>
      <c r="L1704" s="44" t="str">
        <f>IF(G1704="","",IF(D1704-G1704&gt;=System_Config!$B$9,"✅ COMPLIANT","⚠️ BREACH"))</f>
        <v/>
      </c>
      <c r="M1704" s="44">
        <f t="shared" si="26"/>
        <v>1900</v>
      </c>
    </row>
    <row r="1705" spans="1:13" ht="18" customHeight="1" x14ac:dyDescent="0.25">
      <c r="A1705" s="42"/>
      <c r="B1705" s="42"/>
      <c r="C1705" s="42"/>
      <c r="D1705" s="43"/>
      <c r="E1705" s="42"/>
      <c r="F1705" s="42"/>
      <c r="G1705" s="43"/>
      <c r="H1705" s="43"/>
      <c r="I1705" s="42"/>
      <c r="J1705" s="42"/>
      <c r="K1705" s="42"/>
      <c r="L1705" s="42" t="str">
        <f>IF(G1705="","",IF(D1705-G1705&gt;=System_Config!$B$9,"✅ COMPLIANT","⚠️ BREACH"))</f>
        <v/>
      </c>
      <c r="M1705" s="42">
        <f t="shared" si="26"/>
        <v>1900</v>
      </c>
    </row>
    <row r="1706" spans="1:13" ht="18" customHeight="1" x14ac:dyDescent="0.25">
      <c r="A1706" s="44"/>
      <c r="B1706" s="44"/>
      <c r="C1706" s="44"/>
      <c r="D1706" s="45"/>
      <c r="E1706" s="44"/>
      <c r="F1706" s="44"/>
      <c r="G1706" s="45"/>
      <c r="H1706" s="45"/>
      <c r="I1706" s="44"/>
      <c r="J1706" s="44"/>
      <c r="K1706" s="44"/>
      <c r="L1706" s="44" t="str">
        <f>IF(G1706="","",IF(D1706-G1706&gt;=System_Config!$B$9,"✅ COMPLIANT","⚠️ BREACH"))</f>
        <v/>
      </c>
      <c r="M1706" s="44">
        <f t="shared" si="26"/>
        <v>1900</v>
      </c>
    </row>
    <row r="1707" spans="1:13" ht="18" customHeight="1" x14ac:dyDescent="0.25">
      <c r="A1707" s="42"/>
      <c r="B1707" s="42"/>
      <c r="C1707" s="42"/>
      <c r="D1707" s="43"/>
      <c r="E1707" s="42"/>
      <c r="F1707" s="42"/>
      <c r="G1707" s="43"/>
      <c r="H1707" s="43"/>
      <c r="I1707" s="42"/>
      <c r="J1707" s="42"/>
      <c r="K1707" s="42"/>
      <c r="L1707" s="42" t="str">
        <f>IF(G1707="","",IF(D1707-G1707&gt;=System_Config!$B$9,"✅ COMPLIANT","⚠️ BREACH"))</f>
        <v/>
      </c>
      <c r="M1707" s="42">
        <f t="shared" si="26"/>
        <v>1900</v>
      </c>
    </row>
    <row r="1708" spans="1:13" ht="18" customHeight="1" x14ac:dyDescent="0.25">
      <c r="A1708" s="44"/>
      <c r="B1708" s="44"/>
      <c r="C1708" s="44"/>
      <c r="D1708" s="45"/>
      <c r="E1708" s="44"/>
      <c r="F1708" s="44"/>
      <c r="G1708" s="45"/>
      <c r="H1708" s="45"/>
      <c r="I1708" s="44"/>
      <c r="J1708" s="44"/>
      <c r="K1708" s="44"/>
      <c r="L1708" s="44" t="str">
        <f>IF(G1708="","",IF(D1708-G1708&gt;=System_Config!$B$9,"✅ COMPLIANT","⚠️ BREACH"))</f>
        <v/>
      </c>
      <c r="M1708" s="44">
        <f t="shared" si="26"/>
        <v>1900</v>
      </c>
    </row>
    <row r="1709" spans="1:13" ht="18" customHeight="1" x14ac:dyDescent="0.25">
      <c r="A1709" s="42"/>
      <c r="B1709" s="42"/>
      <c r="C1709" s="42"/>
      <c r="D1709" s="43"/>
      <c r="E1709" s="42"/>
      <c r="F1709" s="42"/>
      <c r="G1709" s="43"/>
      <c r="H1709" s="43"/>
      <c r="I1709" s="42"/>
      <c r="J1709" s="42"/>
      <c r="K1709" s="42"/>
      <c r="L1709" s="42" t="str">
        <f>IF(G1709="","",IF(D1709-G1709&gt;=System_Config!$B$9,"✅ COMPLIANT","⚠️ BREACH"))</f>
        <v/>
      </c>
      <c r="M1709" s="42">
        <f t="shared" si="26"/>
        <v>1900</v>
      </c>
    </row>
    <row r="1710" spans="1:13" ht="18" customHeight="1" x14ac:dyDescent="0.25">
      <c r="A1710" s="44"/>
      <c r="B1710" s="44"/>
      <c r="C1710" s="44"/>
      <c r="D1710" s="45"/>
      <c r="E1710" s="44"/>
      <c r="F1710" s="44"/>
      <c r="G1710" s="45"/>
      <c r="H1710" s="45"/>
      <c r="I1710" s="44"/>
      <c r="J1710" s="44"/>
      <c r="K1710" s="44"/>
      <c r="L1710" s="44" t="str">
        <f>IF(G1710="","",IF(D1710-G1710&gt;=System_Config!$B$9,"✅ COMPLIANT","⚠️ BREACH"))</f>
        <v/>
      </c>
      <c r="M1710" s="44">
        <f t="shared" si="26"/>
        <v>1900</v>
      </c>
    </row>
    <row r="1711" spans="1:13" ht="18" customHeight="1" x14ac:dyDescent="0.25">
      <c r="A1711" s="42"/>
      <c r="B1711" s="42"/>
      <c r="C1711" s="42"/>
      <c r="D1711" s="43"/>
      <c r="E1711" s="42"/>
      <c r="F1711" s="42"/>
      <c r="G1711" s="43"/>
      <c r="H1711" s="43"/>
      <c r="I1711" s="42"/>
      <c r="J1711" s="42"/>
      <c r="K1711" s="42"/>
      <c r="L1711" s="42" t="str">
        <f>IF(G1711="","",IF(D1711-G1711&gt;=System_Config!$B$9,"✅ COMPLIANT","⚠️ BREACH"))</f>
        <v/>
      </c>
      <c r="M1711" s="42">
        <f t="shared" si="26"/>
        <v>1900</v>
      </c>
    </row>
    <row r="1712" spans="1:13" ht="18" customHeight="1" x14ac:dyDescent="0.25">
      <c r="A1712" s="44"/>
      <c r="B1712" s="44"/>
      <c r="C1712" s="44"/>
      <c r="D1712" s="45"/>
      <c r="E1712" s="44"/>
      <c r="F1712" s="44"/>
      <c r="G1712" s="45"/>
      <c r="H1712" s="45"/>
      <c r="I1712" s="44"/>
      <c r="J1712" s="44"/>
      <c r="K1712" s="44"/>
      <c r="L1712" s="44" t="str">
        <f>IF(G1712="","",IF(D1712-G1712&gt;=System_Config!$B$9,"✅ COMPLIANT","⚠️ BREACH"))</f>
        <v/>
      </c>
      <c r="M1712" s="44">
        <f t="shared" si="26"/>
        <v>1900</v>
      </c>
    </row>
    <row r="1713" spans="1:13" ht="18" customHeight="1" x14ac:dyDescent="0.25">
      <c r="A1713" s="42"/>
      <c r="B1713" s="42"/>
      <c r="C1713" s="42"/>
      <c r="D1713" s="43"/>
      <c r="E1713" s="42"/>
      <c r="F1713" s="42"/>
      <c r="G1713" s="43"/>
      <c r="H1713" s="43"/>
      <c r="I1713" s="42"/>
      <c r="J1713" s="42"/>
      <c r="K1713" s="42"/>
      <c r="L1713" s="42" t="str">
        <f>IF(G1713="","",IF(D1713-G1713&gt;=System_Config!$B$9,"✅ COMPLIANT","⚠️ BREACH"))</f>
        <v/>
      </c>
      <c r="M1713" s="42">
        <f t="shared" si="26"/>
        <v>1900</v>
      </c>
    </row>
    <row r="1714" spans="1:13" ht="18" customHeight="1" x14ac:dyDescent="0.25">
      <c r="A1714" s="44"/>
      <c r="B1714" s="44"/>
      <c r="C1714" s="44"/>
      <c r="D1714" s="45"/>
      <c r="E1714" s="44"/>
      <c r="F1714" s="44"/>
      <c r="G1714" s="45"/>
      <c r="H1714" s="45"/>
      <c r="I1714" s="44"/>
      <c r="J1714" s="44"/>
      <c r="K1714" s="44"/>
      <c r="L1714" s="44" t="str">
        <f>IF(G1714="","",IF(D1714-G1714&gt;=System_Config!$B$9,"✅ COMPLIANT","⚠️ BREACH"))</f>
        <v/>
      </c>
      <c r="M1714" s="44">
        <f t="shared" si="26"/>
        <v>1900</v>
      </c>
    </row>
    <row r="1715" spans="1:13" ht="18" customHeight="1" x14ac:dyDescent="0.25">
      <c r="A1715" s="42"/>
      <c r="B1715" s="42"/>
      <c r="C1715" s="42"/>
      <c r="D1715" s="43"/>
      <c r="E1715" s="42"/>
      <c r="F1715" s="42"/>
      <c r="G1715" s="43"/>
      <c r="H1715" s="43"/>
      <c r="I1715" s="42"/>
      <c r="J1715" s="42"/>
      <c r="K1715" s="42"/>
      <c r="L1715" s="42" t="str">
        <f>IF(G1715="","",IF(D1715-G1715&gt;=System_Config!$B$9,"✅ COMPLIANT","⚠️ BREACH"))</f>
        <v/>
      </c>
      <c r="M1715" s="42">
        <f t="shared" si="26"/>
        <v>1900</v>
      </c>
    </row>
    <row r="1716" spans="1:13" ht="18" customHeight="1" x14ac:dyDescent="0.25">
      <c r="A1716" s="44"/>
      <c r="B1716" s="44"/>
      <c r="C1716" s="44"/>
      <c r="D1716" s="45"/>
      <c r="E1716" s="44"/>
      <c r="F1716" s="44"/>
      <c r="G1716" s="45"/>
      <c r="H1716" s="45"/>
      <c r="I1716" s="44"/>
      <c r="J1716" s="44"/>
      <c r="K1716" s="44"/>
      <c r="L1716" s="44" t="str">
        <f>IF(G1716="","",IF(D1716-G1716&gt;=System_Config!$B$9,"✅ COMPLIANT","⚠️ BREACH"))</f>
        <v/>
      </c>
      <c r="M1716" s="44">
        <f t="shared" si="26"/>
        <v>1900</v>
      </c>
    </row>
    <row r="1717" spans="1:13" ht="18" customHeight="1" x14ac:dyDescent="0.25">
      <c r="A1717" s="42"/>
      <c r="B1717" s="42"/>
      <c r="C1717" s="42"/>
      <c r="D1717" s="43"/>
      <c r="E1717" s="42"/>
      <c r="F1717" s="42"/>
      <c r="G1717" s="43"/>
      <c r="H1717" s="43"/>
      <c r="I1717" s="42"/>
      <c r="J1717" s="42"/>
      <c r="K1717" s="42"/>
      <c r="L1717" s="42" t="str">
        <f>IF(G1717="","",IF(D1717-G1717&gt;=System_Config!$B$9,"✅ COMPLIANT","⚠️ BREACH"))</f>
        <v/>
      </c>
      <c r="M1717" s="42">
        <f t="shared" si="26"/>
        <v>1900</v>
      </c>
    </row>
    <row r="1718" spans="1:13" ht="18" customHeight="1" x14ac:dyDescent="0.25">
      <c r="A1718" s="44"/>
      <c r="B1718" s="44"/>
      <c r="C1718" s="44"/>
      <c r="D1718" s="45"/>
      <c r="E1718" s="44"/>
      <c r="F1718" s="44"/>
      <c r="G1718" s="45"/>
      <c r="H1718" s="45"/>
      <c r="I1718" s="44"/>
      <c r="J1718" s="44"/>
      <c r="K1718" s="44"/>
      <c r="L1718" s="44" t="str">
        <f>IF(G1718="","",IF(D1718-G1718&gt;=System_Config!$B$9,"✅ COMPLIANT","⚠️ BREACH"))</f>
        <v/>
      </c>
      <c r="M1718" s="44">
        <f t="shared" si="26"/>
        <v>1900</v>
      </c>
    </row>
    <row r="1719" spans="1:13" ht="18" customHeight="1" x14ac:dyDescent="0.25">
      <c r="A1719" s="42"/>
      <c r="B1719" s="42"/>
      <c r="C1719" s="42"/>
      <c r="D1719" s="43"/>
      <c r="E1719" s="42"/>
      <c r="F1719" s="42"/>
      <c r="G1719" s="43"/>
      <c r="H1719" s="43"/>
      <c r="I1719" s="42"/>
      <c r="J1719" s="42"/>
      <c r="K1719" s="42"/>
      <c r="L1719" s="42" t="str">
        <f>IF(G1719="","",IF(D1719-G1719&gt;=System_Config!$B$9,"✅ COMPLIANT","⚠️ BREACH"))</f>
        <v/>
      </c>
      <c r="M1719" s="42">
        <f t="shared" si="26"/>
        <v>1900</v>
      </c>
    </row>
    <row r="1720" spans="1:13" ht="18" customHeight="1" x14ac:dyDescent="0.25">
      <c r="A1720" s="44"/>
      <c r="B1720" s="44"/>
      <c r="C1720" s="44"/>
      <c r="D1720" s="45"/>
      <c r="E1720" s="44"/>
      <c r="F1720" s="44"/>
      <c r="G1720" s="45"/>
      <c r="H1720" s="45"/>
      <c r="I1720" s="44"/>
      <c r="J1720" s="44"/>
      <c r="K1720" s="44"/>
      <c r="L1720" s="44" t="str">
        <f>IF(G1720="","",IF(D1720-G1720&gt;=System_Config!$B$9,"✅ COMPLIANT","⚠️ BREACH"))</f>
        <v/>
      </c>
      <c r="M1720" s="44">
        <f t="shared" si="26"/>
        <v>1900</v>
      </c>
    </row>
    <row r="1721" spans="1:13" ht="18" customHeight="1" x14ac:dyDescent="0.25">
      <c r="A1721" s="42"/>
      <c r="B1721" s="42"/>
      <c r="C1721" s="42"/>
      <c r="D1721" s="43"/>
      <c r="E1721" s="42"/>
      <c r="F1721" s="42"/>
      <c r="G1721" s="43"/>
      <c r="H1721" s="43"/>
      <c r="I1721" s="42"/>
      <c r="J1721" s="42"/>
      <c r="K1721" s="42"/>
      <c r="L1721" s="42" t="str">
        <f>IF(G1721="","",IF(D1721-G1721&gt;=System_Config!$B$9,"✅ COMPLIANT","⚠️ BREACH"))</f>
        <v/>
      </c>
      <c r="M1721" s="42">
        <f t="shared" si="26"/>
        <v>1900</v>
      </c>
    </row>
    <row r="1722" spans="1:13" ht="18" customHeight="1" x14ac:dyDescent="0.25">
      <c r="A1722" s="44"/>
      <c r="B1722" s="44"/>
      <c r="C1722" s="44"/>
      <c r="D1722" s="45"/>
      <c r="E1722" s="44"/>
      <c r="F1722" s="44"/>
      <c r="G1722" s="45"/>
      <c r="H1722" s="45"/>
      <c r="I1722" s="44"/>
      <c r="J1722" s="44"/>
      <c r="K1722" s="44"/>
      <c r="L1722" s="44" t="str">
        <f>IF(G1722="","",IF(D1722-G1722&gt;=System_Config!$B$9,"✅ COMPLIANT","⚠️ BREACH"))</f>
        <v/>
      </c>
      <c r="M1722" s="44">
        <f t="shared" si="26"/>
        <v>1900</v>
      </c>
    </row>
    <row r="1723" spans="1:13" ht="18" customHeight="1" x14ac:dyDescent="0.25">
      <c r="A1723" s="42"/>
      <c r="B1723" s="42"/>
      <c r="C1723" s="42"/>
      <c r="D1723" s="43"/>
      <c r="E1723" s="42"/>
      <c r="F1723" s="42"/>
      <c r="G1723" s="43"/>
      <c r="H1723" s="43"/>
      <c r="I1723" s="42"/>
      <c r="J1723" s="42"/>
      <c r="K1723" s="42"/>
      <c r="L1723" s="42" t="str">
        <f>IF(G1723="","",IF(D1723-G1723&gt;=System_Config!$B$9,"✅ COMPLIANT","⚠️ BREACH"))</f>
        <v/>
      </c>
      <c r="M1723" s="42">
        <f t="shared" si="26"/>
        <v>1900</v>
      </c>
    </row>
    <row r="1724" spans="1:13" ht="18" customHeight="1" x14ac:dyDescent="0.25">
      <c r="A1724" s="44"/>
      <c r="B1724" s="44"/>
      <c r="C1724" s="44"/>
      <c r="D1724" s="45"/>
      <c r="E1724" s="44"/>
      <c r="F1724" s="44"/>
      <c r="G1724" s="45"/>
      <c r="H1724" s="45"/>
      <c r="I1724" s="44"/>
      <c r="J1724" s="44"/>
      <c r="K1724" s="44"/>
      <c r="L1724" s="44" t="str">
        <f>IF(G1724="","",IF(D1724-G1724&gt;=System_Config!$B$9,"✅ COMPLIANT","⚠️ BREACH"))</f>
        <v/>
      </c>
      <c r="M1724" s="44">
        <f t="shared" si="26"/>
        <v>1900</v>
      </c>
    </row>
    <row r="1725" spans="1:13" ht="18" customHeight="1" x14ac:dyDescent="0.25">
      <c r="A1725" s="42"/>
      <c r="B1725" s="42"/>
      <c r="C1725" s="42"/>
      <c r="D1725" s="43"/>
      <c r="E1725" s="42"/>
      <c r="F1725" s="42"/>
      <c r="G1725" s="43"/>
      <c r="H1725" s="43"/>
      <c r="I1725" s="42"/>
      <c r="J1725" s="42"/>
      <c r="K1725" s="42"/>
      <c r="L1725" s="42" t="str">
        <f>IF(G1725="","",IF(D1725-G1725&gt;=System_Config!$B$9,"✅ COMPLIANT","⚠️ BREACH"))</f>
        <v/>
      </c>
      <c r="M1725" s="42">
        <f t="shared" si="26"/>
        <v>1900</v>
      </c>
    </row>
    <row r="1726" spans="1:13" ht="18" customHeight="1" x14ac:dyDescent="0.25">
      <c r="A1726" s="44"/>
      <c r="B1726" s="44"/>
      <c r="C1726" s="44"/>
      <c r="D1726" s="45"/>
      <c r="E1726" s="44"/>
      <c r="F1726" s="44"/>
      <c r="G1726" s="45"/>
      <c r="H1726" s="45"/>
      <c r="I1726" s="44"/>
      <c r="J1726" s="44"/>
      <c r="K1726" s="44"/>
      <c r="L1726" s="44" t="str">
        <f>IF(G1726="","",IF(D1726-G1726&gt;=System_Config!$B$9,"✅ COMPLIANT","⚠️ BREACH"))</f>
        <v/>
      </c>
      <c r="M1726" s="44">
        <f t="shared" si="26"/>
        <v>1900</v>
      </c>
    </row>
    <row r="1727" spans="1:13" ht="18" customHeight="1" x14ac:dyDescent="0.25">
      <c r="A1727" s="42"/>
      <c r="B1727" s="42"/>
      <c r="C1727" s="42"/>
      <c r="D1727" s="43"/>
      <c r="E1727" s="42"/>
      <c r="F1727" s="42"/>
      <c r="G1727" s="43"/>
      <c r="H1727" s="43"/>
      <c r="I1727" s="42"/>
      <c r="J1727" s="42"/>
      <c r="K1727" s="42"/>
      <c r="L1727" s="42" t="str">
        <f>IF(G1727="","",IF(D1727-G1727&gt;=System_Config!$B$9,"✅ COMPLIANT","⚠️ BREACH"))</f>
        <v/>
      </c>
      <c r="M1727" s="42">
        <f t="shared" si="26"/>
        <v>1900</v>
      </c>
    </row>
    <row r="1728" spans="1:13" ht="18" customHeight="1" x14ac:dyDescent="0.25">
      <c r="A1728" s="44"/>
      <c r="B1728" s="44"/>
      <c r="C1728" s="44"/>
      <c r="D1728" s="45"/>
      <c r="E1728" s="44"/>
      <c r="F1728" s="44"/>
      <c r="G1728" s="45"/>
      <c r="H1728" s="45"/>
      <c r="I1728" s="44"/>
      <c r="J1728" s="44"/>
      <c r="K1728" s="44"/>
      <c r="L1728" s="44" t="str">
        <f>IF(G1728="","",IF(D1728-G1728&gt;=System_Config!$B$9,"✅ COMPLIANT","⚠️ BREACH"))</f>
        <v/>
      </c>
      <c r="M1728" s="44">
        <f t="shared" si="26"/>
        <v>1900</v>
      </c>
    </row>
    <row r="1729" spans="1:13" ht="18" customHeight="1" x14ac:dyDescent="0.25">
      <c r="A1729" s="42"/>
      <c r="B1729" s="42"/>
      <c r="C1729" s="42"/>
      <c r="D1729" s="43"/>
      <c r="E1729" s="42"/>
      <c r="F1729" s="42"/>
      <c r="G1729" s="43"/>
      <c r="H1729" s="43"/>
      <c r="I1729" s="42"/>
      <c r="J1729" s="42"/>
      <c r="K1729" s="42"/>
      <c r="L1729" s="42" t="str">
        <f>IF(G1729="","",IF(D1729-G1729&gt;=System_Config!$B$9,"✅ COMPLIANT","⚠️ BREACH"))</f>
        <v/>
      </c>
      <c r="M1729" s="42">
        <f t="shared" si="26"/>
        <v>1900</v>
      </c>
    </row>
    <row r="1730" spans="1:13" ht="18" customHeight="1" x14ac:dyDescent="0.25">
      <c r="A1730" s="44"/>
      <c r="B1730" s="44"/>
      <c r="C1730" s="44"/>
      <c r="D1730" s="45"/>
      <c r="E1730" s="44"/>
      <c r="F1730" s="44"/>
      <c r="G1730" s="45"/>
      <c r="H1730" s="45"/>
      <c r="I1730" s="44"/>
      <c r="J1730" s="44"/>
      <c r="K1730" s="44"/>
      <c r="L1730" s="44" t="str">
        <f>IF(G1730="","",IF(D1730-G1730&gt;=System_Config!$B$9,"✅ COMPLIANT","⚠️ BREACH"))</f>
        <v/>
      </c>
      <c r="M1730" s="44">
        <f t="shared" si="26"/>
        <v>1900</v>
      </c>
    </row>
    <row r="1731" spans="1:13" ht="18" customHeight="1" x14ac:dyDescent="0.25">
      <c r="A1731" s="42"/>
      <c r="B1731" s="42"/>
      <c r="C1731" s="42"/>
      <c r="D1731" s="43"/>
      <c r="E1731" s="42"/>
      <c r="F1731" s="42"/>
      <c r="G1731" s="43"/>
      <c r="H1731" s="43"/>
      <c r="I1731" s="42"/>
      <c r="J1731" s="42"/>
      <c r="K1731" s="42"/>
      <c r="L1731" s="42" t="str">
        <f>IF(G1731="","",IF(D1731-G1731&gt;=System_Config!$B$9,"✅ COMPLIANT","⚠️ BREACH"))</f>
        <v/>
      </c>
      <c r="M1731" s="42">
        <f t="shared" si="26"/>
        <v>1900</v>
      </c>
    </row>
    <row r="1732" spans="1:13" ht="18" customHeight="1" x14ac:dyDescent="0.25">
      <c r="A1732" s="44"/>
      <c r="B1732" s="44"/>
      <c r="C1732" s="44"/>
      <c r="D1732" s="45"/>
      <c r="E1732" s="44"/>
      <c r="F1732" s="44"/>
      <c r="G1732" s="45"/>
      <c r="H1732" s="45"/>
      <c r="I1732" s="44"/>
      <c r="J1732" s="44"/>
      <c r="K1732" s="44"/>
      <c r="L1732" s="44" t="str">
        <f>IF(G1732="","",IF(D1732-G1732&gt;=System_Config!$B$9,"✅ COMPLIANT","⚠️ BREACH"))</f>
        <v/>
      </c>
      <c r="M1732" s="44">
        <f t="shared" ref="M1732:M1795" si="27">IFERROR(YEAR(E1732),"")</f>
        <v>1900</v>
      </c>
    </row>
    <row r="1733" spans="1:13" ht="18" customHeight="1" x14ac:dyDescent="0.25">
      <c r="A1733" s="42"/>
      <c r="B1733" s="42"/>
      <c r="C1733" s="42"/>
      <c r="D1733" s="43"/>
      <c r="E1733" s="42"/>
      <c r="F1733" s="42"/>
      <c r="G1733" s="43"/>
      <c r="H1733" s="43"/>
      <c r="I1733" s="42"/>
      <c r="J1733" s="42"/>
      <c r="K1733" s="42"/>
      <c r="L1733" s="42" t="str">
        <f>IF(G1733="","",IF(D1733-G1733&gt;=System_Config!$B$9,"✅ COMPLIANT","⚠️ BREACH"))</f>
        <v/>
      </c>
      <c r="M1733" s="42">
        <f t="shared" si="27"/>
        <v>1900</v>
      </c>
    </row>
    <row r="1734" spans="1:13" ht="18" customHeight="1" x14ac:dyDescent="0.25">
      <c r="A1734" s="44"/>
      <c r="B1734" s="44"/>
      <c r="C1734" s="44"/>
      <c r="D1734" s="45"/>
      <c r="E1734" s="44"/>
      <c r="F1734" s="44"/>
      <c r="G1734" s="45"/>
      <c r="H1734" s="45"/>
      <c r="I1734" s="44"/>
      <c r="J1734" s="44"/>
      <c r="K1734" s="44"/>
      <c r="L1734" s="44" t="str">
        <f>IF(G1734="","",IF(D1734-G1734&gt;=System_Config!$B$9,"✅ COMPLIANT","⚠️ BREACH"))</f>
        <v/>
      </c>
      <c r="M1734" s="44">
        <f t="shared" si="27"/>
        <v>1900</v>
      </c>
    </row>
    <row r="1735" spans="1:13" ht="18" customHeight="1" x14ac:dyDescent="0.25">
      <c r="A1735" s="42"/>
      <c r="B1735" s="42"/>
      <c r="C1735" s="42"/>
      <c r="D1735" s="43"/>
      <c r="E1735" s="42"/>
      <c r="F1735" s="42"/>
      <c r="G1735" s="43"/>
      <c r="H1735" s="43"/>
      <c r="I1735" s="42"/>
      <c r="J1735" s="42"/>
      <c r="K1735" s="42"/>
      <c r="L1735" s="42" t="str">
        <f>IF(G1735="","",IF(D1735-G1735&gt;=System_Config!$B$9,"✅ COMPLIANT","⚠️ BREACH"))</f>
        <v/>
      </c>
      <c r="M1735" s="42">
        <f t="shared" si="27"/>
        <v>1900</v>
      </c>
    </row>
    <row r="1736" spans="1:13" ht="18" customHeight="1" x14ac:dyDescent="0.25">
      <c r="A1736" s="44"/>
      <c r="B1736" s="44"/>
      <c r="C1736" s="44"/>
      <c r="D1736" s="45"/>
      <c r="E1736" s="44"/>
      <c r="F1736" s="44"/>
      <c r="G1736" s="45"/>
      <c r="H1736" s="45"/>
      <c r="I1736" s="44"/>
      <c r="J1736" s="44"/>
      <c r="K1736" s="44"/>
      <c r="L1736" s="44" t="str">
        <f>IF(G1736="","",IF(D1736-G1736&gt;=System_Config!$B$9,"✅ COMPLIANT","⚠️ BREACH"))</f>
        <v/>
      </c>
      <c r="M1736" s="44">
        <f t="shared" si="27"/>
        <v>1900</v>
      </c>
    </row>
    <row r="1737" spans="1:13" ht="18" customHeight="1" x14ac:dyDescent="0.25">
      <c r="A1737" s="42"/>
      <c r="B1737" s="42"/>
      <c r="C1737" s="42"/>
      <c r="D1737" s="43"/>
      <c r="E1737" s="42"/>
      <c r="F1737" s="42"/>
      <c r="G1737" s="43"/>
      <c r="H1737" s="43"/>
      <c r="I1737" s="42"/>
      <c r="J1737" s="42"/>
      <c r="K1737" s="42"/>
      <c r="L1737" s="42" t="str">
        <f>IF(G1737="","",IF(D1737-G1737&gt;=System_Config!$B$9,"✅ COMPLIANT","⚠️ BREACH"))</f>
        <v/>
      </c>
      <c r="M1737" s="42">
        <f t="shared" si="27"/>
        <v>1900</v>
      </c>
    </row>
    <row r="1738" spans="1:13" ht="18" customHeight="1" x14ac:dyDescent="0.25">
      <c r="A1738" s="44"/>
      <c r="B1738" s="44"/>
      <c r="C1738" s="44"/>
      <c r="D1738" s="45"/>
      <c r="E1738" s="44"/>
      <c r="F1738" s="44"/>
      <c r="G1738" s="45"/>
      <c r="H1738" s="45"/>
      <c r="I1738" s="44"/>
      <c r="J1738" s="44"/>
      <c r="K1738" s="44"/>
      <c r="L1738" s="44" t="str">
        <f>IF(G1738="","",IF(D1738-G1738&gt;=System_Config!$B$9,"✅ COMPLIANT","⚠️ BREACH"))</f>
        <v/>
      </c>
      <c r="M1738" s="44">
        <f t="shared" si="27"/>
        <v>1900</v>
      </c>
    </row>
    <row r="1739" spans="1:13" ht="18" customHeight="1" x14ac:dyDescent="0.25">
      <c r="A1739" s="42"/>
      <c r="B1739" s="42"/>
      <c r="C1739" s="42"/>
      <c r="D1739" s="43"/>
      <c r="E1739" s="42"/>
      <c r="F1739" s="42"/>
      <c r="G1739" s="43"/>
      <c r="H1739" s="43"/>
      <c r="I1739" s="42"/>
      <c r="J1739" s="42"/>
      <c r="K1739" s="42"/>
      <c r="L1739" s="42" t="str">
        <f>IF(G1739="","",IF(D1739-G1739&gt;=System_Config!$B$9,"✅ COMPLIANT","⚠️ BREACH"))</f>
        <v/>
      </c>
      <c r="M1739" s="42">
        <f t="shared" si="27"/>
        <v>1900</v>
      </c>
    </row>
    <row r="1740" spans="1:13" ht="18" customHeight="1" x14ac:dyDescent="0.25">
      <c r="A1740" s="44"/>
      <c r="B1740" s="44"/>
      <c r="C1740" s="44"/>
      <c r="D1740" s="45"/>
      <c r="E1740" s="44"/>
      <c r="F1740" s="44"/>
      <c r="G1740" s="45"/>
      <c r="H1740" s="45"/>
      <c r="I1740" s="44"/>
      <c r="J1740" s="44"/>
      <c r="K1740" s="44"/>
      <c r="L1740" s="44" t="str">
        <f>IF(G1740="","",IF(D1740-G1740&gt;=System_Config!$B$9,"✅ COMPLIANT","⚠️ BREACH"))</f>
        <v/>
      </c>
      <c r="M1740" s="44">
        <f t="shared" si="27"/>
        <v>1900</v>
      </c>
    </row>
    <row r="1741" spans="1:13" ht="18" customHeight="1" x14ac:dyDescent="0.25">
      <c r="A1741" s="42"/>
      <c r="B1741" s="42"/>
      <c r="C1741" s="42"/>
      <c r="D1741" s="43"/>
      <c r="E1741" s="42"/>
      <c r="F1741" s="42"/>
      <c r="G1741" s="43"/>
      <c r="H1741" s="43"/>
      <c r="I1741" s="42"/>
      <c r="J1741" s="42"/>
      <c r="K1741" s="42"/>
      <c r="L1741" s="42" t="str">
        <f>IF(G1741="","",IF(D1741-G1741&gt;=System_Config!$B$9,"✅ COMPLIANT","⚠️ BREACH"))</f>
        <v/>
      </c>
      <c r="M1741" s="42">
        <f t="shared" si="27"/>
        <v>1900</v>
      </c>
    </row>
    <row r="1742" spans="1:13" ht="18" customHeight="1" x14ac:dyDescent="0.25">
      <c r="A1742" s="44"/>
      <c r="B1742" s="44"/>
      <c r="C1742" s="44"/>
      <c r="D1742" s="45"/>
      <c r="E1742" s="44"/>
      <c r="F1742" s="44"/>
      <c r="G1742" s="45"/>
      <c r="H1742" s="45"/>
      <c r="I1742" s="44"/>
      <c r="J1742" s="44"/>
      <c r="K1742" s="44"/>
      <c r="L1742" s="44" t="str">
        <f>IF(G1742="","",IF(D1742-G1742&gt;=System_Config!$B$9,"✅ COMPLIANT","⚠️ BREACH"))</f>
        <v/>
      </c>
      <c r="M1742" s="44">
        <f t="shared" si="27"/>
        <v>1900</v>
      </c>
    </row>
    <row r="1743" spans="1:13" ht="18" customHeight="1" x14ac:dyDescent="0.25">
      <c r="A1743" s="42"/>
      <c r="B1743" s="42"/>
      <c r="C1743" s="42"/>
      <c r="D1743" s="43"/>
      <c r="E1743" s="42"/>
      <c r="F1743" s="42"/>
      <c r="G1743" s="43"/>
      <c r="H1743" s="43"/>
      <c r="I1743" s="42"/>
      <c r="J1743" s="42"/>
      <c r="K1743" s="42"/>
      <c r="L1743" s="42" t="str">
        <f>IF(G1743="","",IF(D1743-G1743&gt;=System_Config!$B$9,"✅ COMPLIANT","⚠️ BREACH"))</f>
        <v/>
      </c>
      <c r="M1743" s="42">
        <f t="shared" si="27"/>
        <v>1900</v>
      </c>
    </row>
    <row r="1744" spans="1:13" ht="18" customHeight="1" x14ac:dyDescent="0.25">
      <c r="A1744" s="44"/>
      <c r="B1744" s="44"/>
      <c r="C1744" s="44"/>
      <c r="D1744" s="45"/>
      <c r="E1744" s="44"/>
      <c r="F1744" s="44"/>
      <c r="G1744" s="45"/>
      <c r="H1744" s="45"/>
      <c r="I1744" s="44"/>
      <c r="J1744" s="44"/>
      <c r="K1744" s="44"/>
      <c r="L1744" s="44" t="str">
        <f>IF(G1744="","",IF(D1744-G1744&gt;=System_Config!$B$9,"✅ COMPLIANT","⚠️ BREACH"))</f>
        <v/>
      </c>
      <c r="M1744" s="44">
        <f t="shared" si="27"/>
        <v>1900</v>
      </c>
    </row>
    <row r="1745" spans="1:13" ht="18" customHeight="1" x14ac:dyDescent="0.25">
      <c r="A1745" s="42"/>
      <c r="B1745" s="42"/>
      <c r="C1745" s="42"/>
      <c r="D1745" s="43"/>
      <c r="E1745" s="42"/>
      <c r="F1745" s="42"/>
      <c r="G1745" s="43"/>
      <c r="H1745" s="43"/>
      <c r="I1745" s="42"/>
      <c r="J1745" s="42"/>
      <c r="K1745" s="42"/>
      <c r="L1745" s="42" t="str">
        <f>IF(G1745="","",IF(D1745-G1745&gt;=System_Config!$B$9,"✅ COMPLIANT","⚠️ BREACH"))</f>
        <v/>
      </c>
      <c r="M1745" s="42">
        <f t="shared" si="27"/>
        <v>1900</v>
      </c>
    </row>
    <row r="1746" spans="1:13" ht="18" customHeight="1" x14ac:dyDescent="0.25">
      <c r="A1746" s="44"/>
      <c r="B1746" s="44"/>
      <c r="C1746" s="44"/>
      <c r="D1746" s="45"/>
      <c r="E1746" s="44"/>
      <c r="F1746" s="44"/>
      <c r="G1746" s="45"/>
      <c r="H1746" s="45"/>
      <c r="I1746" s="44"/>
      <c r="J1746" s="44"/>
      <c r="K1746" s="44"/>
      <c r="L1746" s="44" t="str">
        <f>IF(G1746="","",IF(D1746-G1746&gt;=System_Config!$B$9,"✅ COMPLIANT","⚠️ BREACH"))</f>
        <v/>
      </c>
      <c r="M1746" s="44">
        <f t="shared" si="27"/>
        <v>1900</v>
      </c>
    </row>
    <row r="1747" spans="1:13" ht="18" customHeight="1" x14ac:dyDescent="0.25">
      <c r="A1747" s="42"/>
      <c r="B1747" s="42"/>
      <c r="C1747" s="42"/>
      <c r="D1747" s="43"/>
      <c r="E1747" s="42"/>
      <c r="F1747" s="42"/>
      <c r="G1747" s="43"/>
      <c r="H1747" s="43"/>
      <c r="I1747" s="42"/>
      <c r="J1747" s="42"/>
      <c r="K1747" s="42"/>
      <c r="L1747" s="42" t="str">
        <f>IF(G1747="","",IF(D1747-G1747&gt;=System_Config!$B$9,"✅ COMPLIANT","⚠️ BREACH"))</f>
        <v/>
      </c>
      <c r="M1747" s="42">
        <f t="shared" si="27"/>
        <v>1900</v>
      </c>
    </row>
    <row r="1748" spans="1:13" ht="18" customHeight="1" x14ac:dyDescent="0.25">
      <c r="A1748" s="44"/>
      <c r="B1748" s="44"/>
      <c r="C1748" s="44"/>
      <c r="D1748" s="45"/>
      <c r="E1748" s="44"/>
      <c r="F1748" s="44"/>
      <c r="G1748" s="45"/>
      <c r="H1748" s="45"/>
      <c r="I1748" s="44"/>
      <c r="J1748" s="44"/>
      <c r="K1748" s="44"/>
      <c r="L1748" s="44" t="str">
        <f>IF(G1748="","",IF(D1748-G1748&gt;=System_Config!$B$9,"✅ COMPLIANT","⚠️ BREACH"))</f>
        <v/>
      </c>
      <c r="M1748" s="44">
        <f t="shared" si="27"/>
        <v>1900</v>
      </c>
    </row>
    <row r="1749" spans="1:13" ht="18" customHeight="1" x14ac:dyDescent="0.25">
      <c r="A1749" s="42"/>
      <c r="B1749" s="42"/>
      <c r="C1749" s="42"/>
      <c r="D1749" s="43"/>
      <c r="E1749" s="42"/>
      <c r="F1749" s="42"/>
      <c r="G1749" s="43"/>
      <c r="H1749" s="43"/>
      <c r="I1749" s="42"/>
      <c r="J1749" s="42"/>
      <c r="K1749" s="42"/>
      <c r="L1749" s="42" t="str">
        <f>IF(G1749="","",IF(D1749-G1749&gt;=System_Config!$B$9,"✅ COMPLIANT","⚠️ BREACH"))</f>
        <v/>
      </c>
      <c r="M1749" s="42">
        <f t="shared" si="27"/>
        <v>1900</v>
      </c>
    </row>
    <row r="1750" spans="1:13" ht="18" customHeight="1" x14ac:dyDescent="0.25">
      <c r="A1750" s="44"/>
      <c r="B1750" s="44"/>
      <c r="C1750" s="44"/>
      <c r="D1750" s="45"/>
      <c r="E1750" s="44"/>
      <c r="F1750" s="44"/>
      <c r="G1750" s="45"/>
      <c r="H1750" s="45"/>
      <c r="I1750" s="44"/>
      <c r="J1750" s="44"/>
      <c r="K1750" s="44"/>
      <c r="L1750" s="44" t="str">
        <f>IF(G1750="","",IF(D1750-G1750&gt;=System_Config!$B$9,"✅ COMPLIANT","⚠️ BREACH"))</f>
        <v/>
      </c>
      <c r="M1750" s="44">
        <f t="shared" si="27"/>
        <v>1900</v>
      </c>
    </row>
    <row r="1751" spans="1:13" ht="18" customHeight="1" x14ac:dyDescent="0.25">
      <c r="A1751" s="42"/>
      <c r="B1751" s="42"/>
      <c r="C1751" s="42"/>
      <c r="D1751" s="43"/>
      <c r="E1751" s="42"/>
      <c r="F1751" s="42"/>
      <c r="G1751" s="43"/>
      <c r="H1751" s="43"/>
      <c r="I1751" s="42"/>
      <c r="J1751" s="42"/>
      <c r="K1751" s="42"/>
      <c r="L1751" s="42" t="str">
        <f>IF(G1751="","",IF(D1751-G1751&gt;=System_Config!$B$9,"✅ COMPLIANT","⚠️ BREACH"))</f>
        <v/>
      </c>
      <c r="M1751" s="42">
        <f t="shared" si="27"/>
        <v>1900</v>
      </c>
    </row>
    <row r="1752" spans="1:13" ht="18" customHeight="1" x14ac:dyDescent="0.25">
      <c r="A1752" s="44"/>
      <c r="B1752" s="44"/>
      <c r="C1752" s="44"/>
      <c r="D1752" s="45"/>
      <c r="E1752" s="44"/>
      <c r="F1752" s="44"/>
      <c r="G1752" s="45"/>
      <c r="H1752" s="45"/>
      <c r="I1752" s="44"/>
      <c r="J1752" s="44"/>
      <c r="K1752" s="44"/>
      <c r="L1752" s="44" t="str">
        <f>IF(G1752="","",IF(D1752-G1752&gt;=System_Config!$B$9,"✅ COMPLIANT","⚠️ BREACH"))</f>
        <v/>
      </c>
      <c r="M1752" s="44">
        <f t="shared" si="27"/>
        <v>1900</v>
      </c>
    </row>
    <row r="1753" spans="1:13" ht="18" customHeight="1" x14ac:dyDescent="0.25">
      <c r="A1753" s="42"/>
      <c r="B1753" s="42"/>
      <c r="C1753" s="42"/>
      <c r="D1753" s="43"/>
      <c r="E1753" s="42"/>
      <c r="F1753" s="42"/>
      <c r="G1753" s="43"/>
      <c r="H1753" s="43"/>
      <c r="I1753" s="42"/>
      <c r="J1753" s="42"/>
      <c r="K1753" s="42"/>
      <c r="L1753" s="42" t="str">
        <f>IF(G1753="","",IF(D1753-G1753&gt;=System_Config!$B$9,"✅ COMPLIANT","⚠️ BREACH"))</f>
        <v/>
      </c>
      <c r="M1753" s="42">
        <f t="shared" si="27"/>
        <v>1900</v>
      </c>
    </row>
    <row r="1754" spans="1:13" ht="18" customHeight="1" x14ac:dyDescent="0.25">
      <c r="A1754" s="44"/>
      <c r="B1754" s="44"/>
      <c r="C1754" s="44"/>
      <c r="D1754" s="45"/>
      <c r="E1754" s="44"/>
      <c r="F1754" s="44"/>
      <c r="G1754" s="45"/>
      <c r="H1754" s="45"/>
      <c r="I1754" s="44"/>
      <c r="J1754" s="44"/>
      <c r="K1754" s="44"/>
      <c r="L1754" s="44" t="str">
        <f>IF(G1754="","",IF(D1754-G1754&gt;=System_Config!$B$9,"✅ COMPLIANT","⚠️ BREACH"))</f>
        <v/>
      </c>
      <c r="M1754" s="44">
        <f t="shared" si="27"/>
        <v>1900</v>
      </c>
    </row>
    <row r="1755" spans="1:13" ht="18" customHeight="1" x14ac:dyDescent="0.25">
      <c r="A1755" s="42"/>
      <c r="B1755" s="42"/>
      <c r="C1755" s="42"/>
      <c r="D1755" s="43"/>
      <c r="E1755" s="42"/>
      <c r="F1755" s="42"/>
      <c r="G1755" s="43"/>
      <c r="H1755" s="43"/>
      <c r="I1755" s="42"/>
      <c r="J1755" s="42"/>
      <c r="K1755" s="42"/>
      <c r="L1755" s="42" t="str">
        <f>IF(G1755="","",IF(D1755-G1755&gt;=System_Config!$B$9,"✅ COMPLIANT","⚠️ BREACH"))</f>
        <v/>
      </c>
      <c r="M1755" s="42">
        <f t="shared" si="27"/>
        <v>1900</v>
      </c>
    </row>
    <row r="1756" spans="1:13" ht="18" customHeight="1" x14ac:dyDescent="0.25">
      <c r="A1756" s="44"/>
      <c r="B1756" s="44"/>
      <c r="C1756" s="44"/>
      <c r="D1756" s="45"/>
      <c r="E1756" s="44"/>
      <c r="F1756" s="44"/>
      <c r="G1756" s="45"/>
      <c r="H1756" s="45"/>
      <c r="I1756" s="44"/>
      <c r="J1756" s="44"/>
      <c r="K1756" s="44"/>
      <c r="L1756" s="44" t="str">
        <f>IF(G1756="","",IF(D1756-G1756&gt;=System_Config!$B$9,"✅ COMPLIANT","⚠️ BREACH"))</f>
        <v/>
      </c>
      <c r="M1756" s="44">
        <f t="shared" si="27"/>
        <v>1900</v>
      </c>
    </row>
    <row r="1757" spans="1:13" ht="18" customHeight="1" x14ac:dyDescent="0.25">
      <c r="A1757" s="42"/>
      <c r="B1757" s="42"/>
      <c r="C1757" s="42"/>
      <c r="D1757" s="43"/>
      <c r="E1757" s="42"/>
      <c r="F1757" s="42"/>
      <c r="G1757" s="43"/>
      <c r="H1757" s="43"/>
      <c r="I1757" s="42"/>
      <c r="J1757" s="42"/>
      <c r="K1757" s="42"/>
      <c r="L1757" s="42" t="str">
        <f>IF(G1757="","",IF(D1757-G1757&gt;=System_Config!$B$9,"✅ COMPLIANT","⚠️ BREACH"))</f>
        <v/>
      </c>
      <c r="M1757" s="42">
        <f t="shared" si="27"/>
        <v>1900</v>
      </c>
    </row>
    <row r="1758" spans="1:13" ht="18" customHeight="1" x14ac:dyDescent="0.25">
      <c r="A1758" s="44"/>
      <c r="B1758" s="44"/>
      <c r="C1758" s="44"/>
      <c r="D1758" s="45"/>
      <c r="E1758" s="44"/>
      <c r="F1758" s="44"/>
      <c r="G1758" s="45"/>
      <c r="H1758" s="45"/>
      <c r="I1758" s="44"/>
      <c r="J1758" s="44"/>
      <c r="K1758" s="44"/>
      <c r="L1758" s="44" t="str">
        <f>IF(G1758="","",IF(D1758-G1758&gt;=System_Config!$B$9,"✅ COMPLIANT","⚠️ BREACH"))</f>
        <v/>
      </c>
      <c r="M1758" s="44">
        <f t="shared" si="27"/>
        <v>1900</v>
      </c>
    </row>
    <row r="1759" spans="1:13" ht="18" customHeight="1" x14ac:dyDescent="0.25">
      <c r="A1759" s="42"/>
      <c r="B1759" s="42"/>
      <c r="C1759" s="42"/>
      <c r="D1759" s="43"/>
      <c r="E1759" s="42"/>
      <c r="F1759" s="42"/>
      <c r="G1759" s="43"/>
      <c r="H1759" s="43"/>
      <c r="I1759" s="42"/>
      <c r="J1759" s="42"/>
      <c r="K1759" s="42"/>
      <c r="L1759" s="42" t="str">
        <f>IF(G1759="","",IF(D1759-G1759&gt;=System_Config!$B$9,"✅ COMPLIANT","⚠️ BREACH"))</f>
        <v/>
      </c>
      <c r="M1759" s="42">
        <f t="shared" si="27"/>
        <v>1900</v>
      </c>
    </row>
    <row r="1760" spans="1:13" ht="18" customHeight="1" x14ac:dyDescent="0.25">
      <c r="A1760" s="44"/>
      <c r="B1760" s="44"/>
      <c r="C1760" s="44"/>
      <c r="D1760" s="45"/>
      <c r="E1760" s="44"/>
      <c r="F1760" s="44"/>
      <c r="G1760" s="45"/>
      <c r="H1760" s="45"/>
      <c r="I1760" s="44"/>
      <c r="J1760" s="44"/>
      <c r="K1760" s="44"/>
      <c r="L1760" s="44" t="str">
        <f>IF(G1760="","",IF(D1760-G1760&gt;=System_Config!$B$9,"✅ COMPLIANT","⚠️ BREACH"))</f>
        <v/>
      </c>
      <c r="M1760" s="44">
        <f t="shared" si="27"/>
        <v>1900</v>
      </c>
    </row>
    <row r="1761" spans="1:13" ht="18" customHeight="1" x14ac:dyDescent="0.25">
      <c r="A1761" s="42"/>
      <c r="B1761" s="42"/>
      <c r="C1761" s="42"/>
      <c r="D1761" s="43"/>
      <c r="E1761" s="42"/>
      <c r="F1761" s="42"/>
      <c r="G1761" s="43"/>
      <c r="H1761" s="43"/>
      <c r="I1761" s="42"/>
      <c r="J1761" s="42"/>
      <c r="K1761" s="42"/>
      <c r="L1761" s="42" t="str">
        <f>IF(G1761="","",IF(D1761-G1761&gt;=System_Config!$B$9,"✅ COMPLIANT","⚠️ BREACH"))</f>
        <v/>
      </c>
      <c r="M1761" s="42">
        <f t="shared" si="27"/>
        <v>1900</v>
      </c>
    </row>
    <row r="1762" spans="1:13" ht="18" customHeight="1" x14ac:dyDescent="0.25">
      <c r="A1762" s="44"/>
      <c r="B1762" s="44"/>
      <c r="C1762" s="44"/>
      <c r="D1762" s="45"/>
      <c r="E1762" s="44"/>
      <c r="F1762" s="44"/>
      <c r="G1762" s="45"/>
      <c r="H1762" s="45"/>
      <c r="I1762" s="44"/>
      <c r="J1762" s="44"/>
      <c r="K1762" s="44"/>
      <c r="L1762" s="44" t="str">
        <f>IF(G1762="","",IF(D1762-G1762&gt;=System_Config!$B$9,"✅ COMPLIANT","⚠️ BREACH"))</f>
        <v/>
      </c>
      <c r="M1762" s="44">
        <f t="shared" si="27"/>
        <v>1900</v>
      </c>
    </row>
    <row r="1763" spans="1:13" ht="18" customHeight="1" x14ac:dyDescent="0.25">
      <c r="A1763" s="42"/>
      <c r="B1763" s="42"/>
      <c r="C1763" s="42"/>
      <c r="D1763" s="43"/>
      <c r="E1763" s="42"/>
      <c r="F1763" s="42"/>
      <c r="G1763" s="43"/>
      <c r="H1763" s="43"/>
      <c r="I1763" s="42"/>
      <c r="J1763" s="42"/>
      <c r="K1763" s="42"/>
      <c r="L1763" s="42" t="str">
        <f>IF(G1763="","",IF(D1763-G1763&gt;=System_Config!$B$9,"✅ COMPLIANT","⚠️ BREACH"))</f>
        <v/>
      </c>
      <c r="M1763" s="42">
        <f t="shared" si="27"/>
        <v>1900</v>
      </c>
    </row>
    <row r="1764" spans="1:13" ht="18" customHeight="1" x14ac:dyDescent="0.25">
      <c r="A1764" s="44"/>
      <c r="B1764" s="44"/>
      <c r="C1764" s="44"/>
      <c r="D1764" s="45"/>
      <c r="E1764" s="44"/>
      <c r="F1764" s="44"/>
      <c r="G1764" s="45"/>
      <c r="H1764" s="45"/>
      <c r="I1764" s="44"/>
      <c r="J1764" s="44"/>
      <c r="K1764" s="44"/>
      <c r="L1764" s="44" t="str">
        <f>IF(G1764="","",IF(D1764-G1764&gt;=System_Config!$B$9,"✅ COMPLIANT","⚠️ BREACH"))</f>
        <v/>
      </c>
      <c r="M1764" s="44">
        <f t="shared" si="27"/>
        <v>1900</v>
      </c>
    </row>
    <row r="1765" spans="1:13" ht="18" customHeight="1" x14ac:dyDescent="0.25">
      <c r="A1765" s="42"/>
      <c r="B1765" s="42"/>
      <c r="C1765" s="42"/>
      <c r="D1765" s="43"/>
      <c r="E1765" s="42"/>
      <c r="F1765" s="42"/>
      <c r="G1765" s="43"/>
      <c r="H1765" s="43"/>
      <c r="I1765" s="42"/>
      <c r="J1765" s="42"/>
      <c r="K1765" s="42"/>
      <c r="L1765" s="42" t="str">
        <f>IF(G1765="","",IF(D1765-G1765&gt;=System_Config!$B$9,"✅ COMPLIANT","⚠️ BREACH"))</f>
        <v/>
      </c>
      <c r="M1765" s="42">
        <f t="shared" si="27"/>
        <v>1900</v>
      </c>
    </row>
    <row r="1766" spans="1:13" ht="18" customHeight="1" x14ac:dyDescent="0.25">
      <c r="A1766" s="44"/>
      <c r="B1766" s="44"/>
      <c r="C1766" s="44"/>
      <c r="D1766" s="45"/>
      <c r="E1766" s="44"/>
      <c r="F1766" s="44"/>
      <c r="G1766" s="45"/>
      <c r="H1766" s="45"/>
      <c r="I1766" s="44"/>
      <c r="J1766" s="44"/>
      <c r="K1766" s="44"/>
      <c r="L1766" s="44" t="str">
        <f>IF(G1766="","",IF(D1766-G1766&gt;=System_Config!$B$9,"✅ COMPLIANT","⚠️ BREACH"))</f>
        <v/>
      </c>
      <c r="M1766" s="44">
        <f t="shared" si="27"/>
        <v>1900</v>
      </c>
    </row>
    <row r="1767" spans="1:13" ht="18" customHeight="1" x14ac:dyDescent="0.25">
      <c r="A1767" s="42"/>
      <c r="B1767" s="42"/>
      <c r="C1767" s="42"/>
      <c r="D1767" s="43"/>
      <c r="E1767" s="42"/>
      <c r="F1767" s="42"/>
      <c r="G1767" s="43"/>
      <c r="H1767" s="43"/>
      <c r="I1767" s="42"/>
      <c r="J1767" s="42"/>
      <c r="K1767" s="42"/>
      <c r="L1767" s="42" t="str">
        <f>IF(G1767="","",IF(D1767-G1767&gt;=System_Config!$B$9,"✅ COMPLIANT","⚠️ BREACH"))</f>
        <v/>
      </c>
      <c r="M1767" s="42">
        <f t="shared" si="27"/>
        <v>1900</v>
      </c>
    </row>
    <row r="1768" spans="1:13" ht="18" customHeight="1" x14ac:dyDescent="0.25">
      <c r="A1768" s="44"/>
      <c r="B1768" s="44"/>
      <c r="C1768" s="44"/>
      <c r="D1768" s="45"/>
      <c r="E1768" s="44"/>
      <c r="F1768" s="44"/>
      <c r="G1768" s="45"/>
      <c r="H1768" s="45"/>
      <c r="I1768" s="44"/>
      <c r="J1768" s="44"/>
      <c r="K1768" s="44"/>
      <c r="L1768" s="44" t="str">
        <f>IF(G1768="","",IF(D1768-G1768&gt;=System_Config!$B$9,"✅ COMPLIANT","⚠️ BREACH"))</f>
        <v/>
      </c>
      <c r="M1768" s="44">
        <f t="shared" si="27"/>
        <v>1900</v>
      </c>
    </row>
    <row r="1769" spans="1:13" ht="18" customHeight="1" x14ac:dyDescent="0.25">
      <c r="A1769" s="42"/>
      <c r="B1769" s="42"/>
      <c r="C1769" s="42"/>
      <c r="D1769" s="43"/>
      <c r="E1769" s="42"/>
      <c r="F1769" s="42"/>
      <c r="G1769" s="43"/>
      <c r="H1769" s="43"/>
      <c r="I1769" s="42"/>
      <c r="J1769" s="42"/>
      <c r="K1769" s="42"/>
      <c r="L1769" s="42" t="str">
        <f>IF(G1769="","",IF(D1769-G1769&gt;=System_Config!$B$9,"✅ COMPLIANT","⚠️ BREACH"))</f>
        <v/>
      </c>
      <c r="M1769" s="42">
        <f t="shared" si="27"/>
        <v>1900</v>
      </c>
    </row>
    <row r="1770" spans="1:13" ht="18" customHeight="1" x14ac:dyDescent="0.25">
      <c r="A1770" s="44"/>
      <c r="B1770" s="44"/>
      <c r="C1770" s="44"/>
      <c r="D1770" s="45"/>
      <c r="E1770" s="44"/>
      <c r="F1770" s="44"/>
      <c r="G1770" s="45"/>
      <c r="H1770" s="45"/>
      <c r="I1770" s="44"/>
      <c r="J1770" s="44"/>
      <c r="K1770" s="44"/>
      <c r="L1770" s="44" t="str">
        <f>IF(G1770="","",IF(D1770-G1770&gt;=System_Config!$B$9,"✅ COMPLIANT","⚠️ BREACH"))</f>
        <v/>
      </c>
      <c r="M1770" s="44">
        <f t="shared" si="27"/>
        <v>1900</v>
      </c>
    </row>
    <row r="1771" spans="1:13" ht="18" customHeight="1" x14ac:dyDescent="0.25">
      <c r="A1771" s="42"/>
      <c r="B1771" s="42"/>
      <c r="C1771" s="42"/>
      <c r="D1771" s="43"/>
      <c r="E1771" s="42"/>
      <c r="F1771" s="42"/>
      <c r="G1771" s="43"/>
      <c r="H1771" s="43"/>
      <c r="I1771" s="42"/>
      <c r="J1771" s="42"/>
      <c r="K1771" s="42"/>
      <c r="L1771" s="42" t="str">
        <f>IF(G1771="","",IF(D1771-G1771&gt;=System_Config!$B$9,"✅ COMPLIANT","⚠️ BREACH"))</f>
        <v/>
      </c>
      <c r="M1771" s="42">
        <f t="shared" si="27"/>
        <v>1900</v>
      </c>
    </row>
    <row r="1772" spans="1:13" ht="18" customHeight="1" x14ac:dyDescent="0.25">
      <c r="A1772" s="44"/>
      <c r="B1772" s="44"/>
      <c r="C1772" s="44"/>
      <c r="D1772" s="45"/>
      <c r="E1772" s="44"/>
      <c r="F1772" s="44"/>
      <c r="G1772" s="45"/>
      <c r="H1772" s="45"/>
      <c r="I1772" s="44"/>
      <c r="J1772" s="44"/>
      <c r="K1772" s="44"/>
      <c r="L1772" s="44" t="str">
        <f>IF(G1772="","",IF(D1772-G1772&gt;=System_Config!$B$9,"✅ COMPLIANT","⚠️ BREACH"))</f>
        <v/>
      </c>
      <c r="M1772" s="44">
        <f t="shared" si="27"/>
        <v>1900</v>
      </c>
    </row>
    <row r="1773" spans="1:13" ht="18" customHeight="1" x14ac:dyDescent="0.25">
      <c r="A1773" s="42"/>
      <c r="B1773" s="42"/>
      <c r="C1773" s="42"/>
      <c r="D1773" s="43"/>
      <c r="E1773" s="42"/>
      <c r="F1773" s="42"/>
      <c r="G1773" s="43"/>
      <c r="H1773" s="43"/>
      <c r="I1773" s="42"/>
      <c r="J1773" s="42"/>
      <c r="K1773" s="42"/>
      <c r="L1773" s="42" t="str">
        <f>IF(G1773="","",IF(D1773-G1773&gt;=System_Config!$B$9,"✅ COMPLIANT","⚠️ BREACH"))</f>
        <v/>
      </c>
      <c r="M1773" s="42">
        <f t="shared" si="27"/>
        <v>1900</v>
      </c>
    </row>
    <row r="1774" spans="1:13" ht="18" customHeight="1" x14ac:dyDescent="0.25">
      <c r="A1774" s="44"/>
      <c r="B1774" s="44"/>
      <c r="C1774" s="44"/>
      <c r="D1774" s="45"/>
      <c r="E1774" s="44"/>
      <c r="F1774" s="44"/>
      <c r="G1774" s="45"/>
      <c r="H1774" s="45"/>
      <c r="I1774" s="44"/>
      <c r="J1774" s="44"/>
      <c r="K1774" s="44"/>
      <c r="L1774" s="44" t="str">
        <f>IF(G1774="","",IF(D1774-G1774&gt;=System_Config!$B$9,"✅ COMPLIANT","⚠️ BREACH"))</f>
        <v/>
      </c>
      <c r="M1774" s="44">
        <f t="shared" si="27"/>
        <v>1900</v>
      </c>
    </row>
    <row r="1775" spans="1:13" ht="18" customHeight="1" x14ac:dyDescent="0.25">
      <c r="A1775" s="42"/>
      <c r="B1775" s="42"/>
      <c r="C1775" s="42"/>
      <c r="D1775" s="43"/>
      <c r="E1775" s="42"/>
      <c r="F1775" s="42"/>
      <c r="G1775" s="43"/>
      <c r="H1775" s="43"/>
      <c r="I1775" s="42"/>
      <c r="J1775" s="42"/>
      <c r="K1775" s="42"/>
      <c r="L1775" s="42" t="str">
        <f>IF(G1775="","",IF(D1775-G1775&gt;=System_Config!$B$9,"✅ COMPLIANT","⚠️ BREACH"))</f>
        <v/>
      </c>
      <c r="M1775" s="42">
        <f t="shared" si="27"/>
        <v>1900</v>
      </c>
    </row>
    <row r="1776" spans="1:13" ht="18" customHeight="1" x14ac:dyDescent="0.25">
      <c r="A1776" s="44"/>
      <c r="B1776" s="44"/>
      <c r="C1776" s="44"/>
      <c r="D1776" s="45"/>
      <c r="E1776" s="44"/>
      <c r="F1776" s="44"/>
      <c r="G1776" s="45"/>
      <c r="H1776" s="45"/>
      <c r="I1776" s="44"/>
      <c r="J1776" s="44"/>
      <c r="K1776" s="44"/>
      <c r="L1776" s="44" t="str">
        <f>IF(G1776="","",IF(D1776-G1776&gt;=System_Config!$B$9,"✅ COMPLIANT","⚠️ BREACH"))</f>
        <v/>
      </c>
      <c r="M1776" s="44">
        <f t="shared" si="27"/>
        <v>1900</v>
      </c>
    </row>
    <row r="1777" spans="1:13" ht="18" customHeight="1" x14ac:dyDescent="0.25">
      <c r="A1777" s="42"/>
      <c r="B1777" s="42"/>
      <c r="C1777" s="42"/>
      <c r="D1777" s="43"/>
      <c r="E1777" s="42"/>
      <c r="F1777" s="42"/>
      <c r="G1777" s="43"/>
      <c r="H1777" s="43"/>
      <c r="I1777" s="42"/>
      <c r="J1777" s="42"/>
      <c r="K1777" s="42"/>
      <c r="L1777" s="42" t="str">
        <f>IF(G1777="","",IF(D1777-G1777&gt;=System_Config!$B$9,"✅ COMPLIANT","⚠️ BREACH"))</f>
        <v/>
      </c>
      <c r="M1777" s="42">
        <f t="shared" si="27"/>
        <v>1900</v>
      </c>
    </row>
    <row r="1778" spans="1:13" ht="18" customHeight="1" x14ac:dyDescent="0.25">
      <c r="A1778" s="44"/>
      <c r="B1778" s="44"/>
      <c r="C1778" s="44"/>
      <c r="D1778" s="45"/>
      <c r="E1778" s="44"/>
      <c r="F1778" s="44"/>
      <c r="G1778" s="45"/>
      <c r="H1778" s="45"/>
      <c r="I1778" s="44"/>
      <c r="J1778" s="44"/>
      <c r="K1778" s="44"/>
      <c r="L1778" s="44" t="str">
        <f>IF(G1778="","",IF(D1778-G1778&gt;=System_Config!$B$9,"✅ COMPLIANT","⚠️ BREACH"))</f>
        <v/>
      </c>
      <c r="M1778" s="44">
        <f t="shared" si="27"/>
        <v>1900</v>
      </c>
    </row>
    <row r="1779" spans="1:13" ht="18" customHeight="1" x14ac:dyDescent="0.25">
      <c r="A1779" s="42"/>
      <c r="B1779" s="42"/>
      <c r="C1779" s="42"/>
      <c r="D1779" s="43"/>
      <c r="E1779" s="42"/>
      <c r="F1779" s="42"/>
      <c r="G1779" s="43"/>
      <c r="H1779" s="43"/>
      <c r="I1779" s="42"/>
      <c r="J1779" s="42"/>
      <c r="K1779" s="42"/>
      <c r="L1779" s="42" t="str">
        <f>IF(G1779="","",IF(D1779-G1779&gt;=System_Config!$B$9,"✅ COMPLIANT","⚠️ BREACH"))</f>
        <v/>
      </c>
      <c r="M1779" s="42">
        <f t="shared" si="27"/>
        <v>1900</v>
      </c>
    </row>
    <row r="1780" spans="1:13" ht="18" customHeight="1" x14ac:dyDescent="0.25">
      <c r="A1780" s="44"/>
      <c r="B1780" s="44"/>
      <c r="C1780" s="44"/>
      <c r="D1780" s="45"/>
      <c r="E1780" s="44"/>
      <c r="F1780" s="44"/>
      <c r="G1780" s="45"/>
      <c r="H1780" s="45"/>
      <c r="I1780" s="44"/>
      <c r="J1780" s="44"/>
      <c r="K1780" s="44"/>
      <c r="L1780" s="44" t="str">
        <f>IF(G1780="","",IF(D1780-G1780&gt;=System_Config!$B$9,"✅ COMPLIANT","⚠️ BREACH"))</f>
        <v/>
      </c>
      <c r="M1780" s="44">
        <f t="shared" si="27"/>
        <v>1900</v>
      </c>
    </row>
    <row r="1781" spans="1:13" ht="18" customHeight="1" x14ac:dyDescent="0.25">
      <c r="A1781" s="42"/>
      <c r="B1781" s="42"/>
      <c r="C1781" s="42"/>
      <c r="D1781" s="43"/>
      <c r="E1781" s="42"/>
      <c r="F1781" s="42"/>
      <c r="G1781" s="43"/>
      <c r="H1781" s="43"/>
      <c r="I1781" s="42"/>
      <c r="J1781" s="42"/>
      <c r="K1781" s="42"/>
      <c r="L1781" s="42" t="str">
        <f>IF(G1781="","",IF(D1781-G1781&gt;=System_Config!$B$9,"✅ COMPLIANT","⚠️ BREACH"))</f>
        <v/>
      </c>
      <c r="M1781" s="42">
        <f t="shared" si="27"/>
        <v>1900</v>
      </c>
    </row>
    <row r="1782" spans="1:13" ht="18" customHeight="1" x14ac:dyDescent="0.25">
      <c r="A1782" s="44"/>
      <c r="B1782" s="44"/>
      <c r="C1782" s="44"/>
      <c r="D1782" s="45"/>
      <c r="E1782" s="44"/>
      <c r="F1782" s="44"/>
      <c r="G1782" s="45"/>
      <c r="H1782" s="45"/>
      <c r="I1782" s="44"/>
      <c r="J1782" s="44"/>
      <c r="K1782" s="44"/>
      <c r="L1782" s="44" t="str">
        <f>IF(G1782="","",IF(D1782-G1782&gt;=System_Config!$B$9,"✅ COMPLIANT","⚠️ BREACH"))</f>
        <v/>
      </c>
      <c r="M1782" s="44">
        <f t="shared" si="27"/>
        <v>1900</v>
      </c>
    </row>
    <row r="1783" spans="1:13" ht="18" customHeight="1" x14ac:dyDescent="0.25">
      <c r="A1783" s="42"/>
      <c r="B1783" s="42"/>
      <c r="C1783" s="42"/>
      <c r="D1783" s="43"/>
      <c r="E1783" s="42"/>
      <c r="F1783" s="42"/>
      <c r="G1783" s="43"/>
      <c r="H1783" s="43"/>
      <c r="I1783" s="42"/>
      <c r="J1783" s="42"/>
      <c r="K1783" s="42"/>
      <c r="L1783" s="42" t="str">
        <f>IF(G1783="","",IF(D1783-G1783&gt;=System_Config!$B$9,"✅ COMPLIANT","⚠️ BREACH"))</f>
        <v/>
      </c>
      <c r="M1783" s="42">
        <f t="shared" si="27"/>
        <v>1900</v>
      </c>
    </row>
    <row r="1784" spans="1:13" ht="18" customHeight="1" x14ac:dyDescent="0.25">
      <c r="A1784" s="44"/>
      <c r="B1784" s="44"/>
      <c r="C1784" s="44"/>
      <c r="D1784" s="45"/>
      <c r="E1784" s="44"/>
      <c r="F1784" s="44"/>
      <c r="G1784" s="45"/>
      <c r="H1784" s="45"/>
      <c r="I1784" s="44"/>
      <c r="J1784" s="44"/>
      <c r="K1784" s="44"/>
      <c r="L1784" s="44" t="str">
        <f>IF(G1784="","",IF(D1784-G1784&gt;=System_Config!$B$9,"✅ COMPLIANT","⚠️ BREACH"))</f>
        <v/>
      </c>
      <c r="M1784" s="44">
        <f t="shared" si="27"/>
        <v>1900</v>
      </c>
    </row>
    <row r="1785" spans="1:13" ht="18" customHeight="1" x14ac:dyDescent="0.25">
      <c r="A1785" s="42"/>
      <c r="B1785" s="42"/>
      <c r="C1785" s="42"/>
      <c r="D1785" s="43"/>
      <c r="E1785" s="42"/>
      <c r="F1785" s="42"/>
      <c r="G1785" s="43"/>
      <c r="H1785" s="43"/>
      <c r="I1785" s="42"/>
      <c r="J1785" s="42"/>
      <c r="K1785" s="42"/>
      <c r="L1785" s="42" t="str">
        <f>IF(G1785="","",IF(D1785-G1785&gt;=System_Config!$B$9,"✅ COMPLIANT","⚠️ BREACH"))</f>
        <v/>
      </c>
      <c r="M1785" s="42">
        <f t="shared" si="27"/>
        <v>1900</v>
      </c>
    </row>
    <row r="1786" spans="1:13" ht="18" customHeight="1" x14ac:dyDescent="0.25">
      <c r="A1786" s="44"/>
      <c r="B1786" s="44"/>
      <c r="C1786" s="44"/>
      <c r="D1786" s="45"/>
      <c r="E1786" s="44"/>
      <c r="F1786" s="44"/>
      <c r="G1786" s="45"/>
      <c r="H1786" s="45"/>
      <c r="I1786" s="44"/>
      <c r="J1786" s="44"/>
      <c r="K1786" s="44"/>
      <c r="L1786" s="44" t="str">
        <f>IF(G1786="","",IF(D1786-G1786&gt;=System_Config!$B$9,"✅ COMPLIANT","⚠️ BREACH"))</f>
        <v/>
      </c>
      <c r="M1786" s="44">
        <f t="shared" si="27"/>
        <v>1900</v>
      </c>
    </row>
    <row r="1787" spans="1:13" ht="18" customHeight="1" x14ac:dyDescent="0.25">
      <c r="A1787" s="42"/>
      <c r="B1787" s="42"/>
      <c r="C1787" s="42"/>
      <c r="D1787" s="43"/>
      <c r="E1787" s="42"/>
      <c r="F1787" s="42"/>
      <c r="G1787" s="43"/>
      <c r="H1787" s="43"/>
      <c r="I1787" s="42"/>
      <c r="J1787" s="42"/>
      <c r="K1787" s="42"/>
      <c r="L1787" s="42" t="str">
        <f>IF(G1787="","",IF(D1787-G1787&gt;=System_Config!$B$9,"✅ COMPLIANT","⚠️ BREACH"))</f>
        <v/>
      </c>
      <c r="M1787" s="42">
        <f t="shared" si="27"/>
        <v>1900</v>
      </c>
    </row>
    <row r="1788" spans="1:13" ht="18" customHeight="1" x14ac:dyDescent="0.25">
      <c r="A1788" s="44"/>
      <c r="B1788" s="44"/>
      <c r="C1788" s="44"/>
      <c r="D1788" s="45"/>
      <c r="E1788" s="44"/>
      <c r="F1788" s="44"/>
      <c r="G1788" s="45"/>
      <c r="H1788" s="45"/>
      <c r="I1788" s="44"/>
      <c r="J1788" s="44"/>
      <c r="K1788" s="44"/>
      <c r="L1788" s="44" t="str">
        <f>IF(G1788="","",IF(D1788-G1788&gt;=System_Config!$B$9,"✅ COMPLIANT","⚠️ BREACH"))</f>
        <v/>
      </c>
      <c r="M1788" s="44">
        <f t="shared" si="27"/>
        <v>1900</v>
      </c>
    </row>
    <row r="1789" spans="1:13" ht="18" customHeight="1" x14ac:dyDescent="0.25">
      <c r="A1789" s="42"/>
      <c r="B1789" s="42"/>
      <c r="C1789" s="42"/>
      <c r="D1789" s="43"/>
      <c r="E1789" s="42"/>
      <c r="F1789" s="42"/>
      <c r="G1789" s="43"/>
      <c r="H1789" s="43"/>
      <c r="I1789" s="42"/>
      <c r="J1789" s="42"/>
      <c r="K1789" s="42"/>
      <c r="L1789" s="42" t="str">
        <f>IF(G1789="","",IF(D1789-G1789&gt;=System_Config!$B$9,"✅ COMPLIANT","⚠️ BREACH"))</f>
        <v/>
      </c>
      <c r="M1789" s="42">
        <f t="shared" si="27"/>
        <v>1900</v>
      </c>
    </row>
    <row r="1790" spans="1:13" ht="18" customHeight="1" x14ac:dyDescent="0.25">
      <c r="A1790" s="44"/>
      <c r="B1790" s="44"/>
      <c r="C1790" s="44"/>
      <c r="D1790" s="45"/>
      <c r="E1790" s="44"/>
      <c r="F1790" s="44"/>
      <c r="G1790" s="45"/>
      <c r="H1790" s="45"/>
      <c r="I1790" s="44"/>
      <c r="J1790" s="44"/>
      <c r="K1790" s="44"/>
      <c r="L1790" s="44" t="str">
        <f>IF(G1790="","",IF(D1790-G1790&gt;=System_Config!$B$9,"✅ COMPLIANT","⚠️ BREACH"))</f>
        <v/>
      </c>
      <c r="M1790" s="44">
        <f t="shared" si="27"/>
        <v>1900</v>
      </c>
    </row>
    <row r="1791" spans="1:13" ht="18" customHeight="1" x14ac:dyDescent="0.25">
      <c r="A1791" s="42"/>
      <c r="B1791" s="42"/>
      <c r="C1791" s="42"/>
      <c r="D1791" s="43"/>
      <c r="E1791" s="42"/>
      <c r="F1791" s="42"/>
      <c r="G1791" s="43"/>
      <c r="H1791" s="43"/>
      <c r="I1791" s="42"/>
      <c r="J1791" s="42"/>
      <c r="K1791" s="42"/>
      <c r="L1791" s="42" t="str">
        <f>IF(G1791="","",IF(D1791-G1791&gt;=System_Config!$B$9,"✅ COMPLIANT","⚠️ BREACH"))</f>
        <v/>
      </c>
      <c r="M1791" s="42">
        <f t="shared" si="27"/>
        <v>1900</v>
      </c>
    </row>
    <row r="1792" spans="1:13" ht="18" customHeight="1" x14ac:dyDescent="0.25">
      <c r="A1792" s="44"/>
      <c r="B1792" s="44"/>
      <c r="C1792" s="44"/>
      <c r="D1792" s="45"/>
      <c r="E1792" s="44"/>
      <c r="F1792" s="44"/>
      <c r="G1792" s="45"/>
      <c r="H1792" s="45"/>
      <c r="I1792" s="44"/>
      <c r="J1792" s="44"/>
      <c r="K1792" s="44"/>
      <c r="L1792" s="44" t="str">
        <f>IF(G1792="","",IF(D1792-G1792&gt;=System_Config!$B$9,"✅ COMPLIANT","⚠️ BREACH"))</f>
        <v/>
      </c>
      <c r="M1792" s="44">
        <f t="shared" si="27"/>
        <v>1900</v>
      </c>
    </row>
    <row r="1793" spans="1:13" ht="18" customHeight="1" x14ac:dyDescent="0.25">
      <c r="A1793" s="42"/>
      <c r="B1793" s="42"/>
      <c r="C1793" s="42"/>
      <c r="D1793" s="43"/>
      <c r="E1793" s="42"/>
      <c r="F1793" s="42"/>
      <c r="G1793" s="43"/>
      <c r="H1793" s="43"/>
      <c r="I1793" s="42"/>
      <c r="J1793" s="42"/>
      <c r="K1793" s="42"/>
      <c r="L1793" s="42" t="str">
        <f>IF(G1793="","",IF(D1793-G1793&gt;=System_Config!$B$9,"✅ COMPLIANT","⚠️ BREACH"))</f>
        <v/>
      </c>
      <c r="M1793" s="42">
        <f t="shared" si="27"/>
        <v>1900</v>
      </c>
    </row>
    <row r="1794" spans="1:13" ht="18" customHeight="1" x14ac:dyDescent="0.25">
      <c r="A1794" s="44"/>
      <c r="B1794" s="44"/>
      <c r="C1794" s="44"/>
      <c r="D1794" s="45"/>
      <c r="E1794" s="44"/>
      <c r="F1794" s="44"/>
      <c r="G1794" s="45"/>
      <c r="H1794" s="45"/>
      <c r="I1794" s="44"/>
      <c r="J1794" s="44"/>
      <c r="K1794" s="44"/>
      <c r="L1794" s="44" t="str">
        <f>IF(G1794="","",IF(D1794-G1794&gt;=System_Config!$B$9,"✅ COMPLIANT","⚠️ BREACH"))</f>
        <v/>
      </c>
      <c r="M1794" s="44">
        <f t="shared" si="27"/>
        <v>1900</v>
      </c>
    </row>
    <row r="1795" spans="1:13" ht="18" customHeight="1" x14ac:dyDescent="0.25">
      <c r="A1795" s="42"/>
      <c r="B1795" s="42"/>
      <c r="C1795" s="42"/>
      <c r="D1795" s="43"/>
      <c r="E1795" s="42"/>
      <c r="F1795" s="42"/>
      <c r="G1795" s="43"/>
      <c r="H1795" s="43"/>
      <c r="I1795" s="42"/>
      <c r="J1795" s="42"/>
      <c r="K1795" s="42"/>
      <c r="L1795" s="42" t="str">
        <f>IF(G1795="","",IF(D1795-G1795&gt;=System_Config!$B$9,"✅ COMPLIANT","⚠️ BREACH"))</f>
        <v/>
      </c>
      <c r="M1795" s="42">
        <f t="shared" si="27"/>
        <v>1900</v>
      </c>
    </row>
    <row r="1796" spans="1:13" ht="18" customHeight="1" x14ac:dyDescent="0.25">
      <c r="A1796" s="44"/>
      <c r="B1796" s="44"/>
      <c r="C1796" s="44"/>
      <c r="D1796" s="45"/>
      <c r="E1796" s="44"/>
      <c r="F1796" s="44"/>
      <c r="G1796" s="45"/>
      <c r="H1796" s="45"/>
      <c r="I1796" s="44"/>
      <c r="J1796" s="44"/>
      <c r="K1796" s="44"/>
      <c r="L1796" s="44" t="str">
        <f>IF(G1796="","",IF(D1796-G1796&gt;=System_Config!$B$9,"✅ COMPLIANT","⚠️ BREACH"))</f>
        <v/>
      </c>
      <c r="M1796" s="44">
        <f t="shared" ref="M1796:M1859" si="28">IFERROR(YEAR(E1796),"")</f>
        <v>1900</v>
      </c>
    </row>
    <row r="1797" spans="1:13" ht="18" customHeight="1" x14ac:dyDescent="0.25">
      <c r="A1797" s="42"/>
      <c r="B1797" s="42"/>
      <c r="C1797" s="42"/>
      <c r="D1797" s="43"/>
      <c r="E1797" s="42"/>
      <c r="F1797" s="42"/>
      <c r="G1797" s="43"/>
      <c r="H1797" s="43"/>
      <c r="I1797" s="42"/>
      <c r="J1797" s="42"/>
      <c r="K1797" s="42"/>
      <c r="L1797" s="42" t="str">
        <f>IF(G1797="","",IF(D1797-G1797&gt;=System_Config!$B$9,"✅ COMPLIANT","⚠️ BREACH"))</f>
        <v/>
      </c>
      <c r="M1797" s="42">
        <f t="shared" si="28"/>
        <v>1900</v>
      </c>
    </row>
    <row r="1798" spans="1:13" ht="18" customHeight="1" x14ac:dyDescent="0.25">
      <c r="A1798" s="44"/>
      <c r="B1798" s="44"/>
      <c r="C1798" s="44"/>
      <c r="D1798" s="45"/>
      <c r="E1798" s="44"/>
      <c r="F1798" s="44"/>
      <c r="G1798" s="45"/>
      <c r="H1798" s="45"/>
      <c r="I1798" s="44"/>
      <c r="J1798" s="44"/>
      <c r="K1798" s="44"/>
      <c r="L1798" s="44" t="str">
        <f>IF(G1798="","",IF(D1798-G1798&gt;=System_Config!$B$9,"✅ COMPLIANT","⚠️ BREACH"))</f>
        <v/>
      </c>
      <c r="M1798" s="44">
        <f t="shared" si="28"/>
        <v>1900</v>
      </c>
    </row>
    <row r="1799" spans="1:13" ht="18" customHeight="1" x14ac:dyDescent="0.25">
      <c r="A1799" s="42"/>
      <c r="B1799" s="42"/>
      <c r="C1799" s="42"/>
      <c r="D1799" s="43"/>
      <c r="E1799" s="42"/>
      <c r="F1799" s="42"/>
      <c r="G1799" s="43"/>
      <c r="H1799" s="43"/>
      <c r="I1799" s="42"/>
      <c r="J1799" s="42"/>
      <c r="K1799" s="42"/>
      <c r="L1799" s="42" t="str">
        <f>IF(G1799="","",IF(D1799-G1799&gt;=System_Config!$B$9,"✅ COMPLIANT","⚠️ BREACH"))</f>
        <v/>
      </c>
      <c r="M1799" s="42">
        <f t="shared" si="28"/>
        <v>1900</v>
      </c>
    </row>
    <row r="1800" spans="1:13" ht="18" customHeight="1" x14ac:dyDescent="0.25">
      <c r="A1800" s="44"/>
      <c r="B1800" s="44"/>
      <c r="C1800" s="44"/>
      <c r="D1800" s="45"/>
      <c r="E1800" s="44"/>
      <c r="F1800" s="44"/>
      <c r="G1800" s="45"/>
      <c r="H1800" s="45"/>
      <c r="I1800" s="44"/>
      <c r="J1800" s="44"/>
      <c r="K1800" s="44"/>
      <c r="L1800" s="44" t="str">
        <f>IF(G1800="","",IF(D1800-G1800&gt;=System_Config!$B$9,"✅ COMPLIANT","⚠️ BREACH"))</f>
        <v/>
      </c>
      <c r="M1800" s="44">
        <f t="shared" si="28"/>
        <v>1900</v>
      </c>
    </row>
    <row r="1801" spans="1:13" ht="18" customHeight="1" x14ac:dyDescent="0.25">
      <c r="A1801" s="42"/>
      <c r="B1801" s="42"/>
      <c r="C1801" s="42"/>
      <c r="D1801" s="43"/>
      <c r="E1801" s="42"/>
      <c r="F1801" s="42"/>
      <c r="G1801" s="43"/>
      <c r="H1801" s="43"/>
      <c r="I1801" s="42"/>
      <c r="J1801" s="42"/>
      <c r="K1801" s="42"/>
      <c r="L1801" s="42" t="str">
        <f>IF(G1801="","",IF(D1801-G1801&gt;=System_Config!$B$9,"✅ COMPLIANT","⚠️ BREACH"))</f>
        <v/>
      </c>
      <c r="M1801" s="42">
        <f t="shared" si="28"/>
        <v>1900</v>
      </c>
    </row>
    <row r="1802" spans="1:13" ht="18" customHeight="1" x14ac:dyDescent="0.25">
      <c r="A1802" s="44"/>
      <c r="B1802" s="44"/>
      <c r="C1802" s="44"/>
      <c r="D1802" s="45"/>
      <c r="E1802" s="44"/>
      <c r="F1802" s="44"/>
      <c r="G1802" s="45"/>
      <c r="H1802" s="45"/>
      <c r="I1802" s="44"/>
      <c r="J1802" s="44"/>
      <c r="K1802" s="44"/>
      <c r="L1802" s="44" t="str">
        <f>IF(G1802="","",IF(D1802-G1802&gt;=System_Config!$B$9,"✅ COMPLIANT","⚠️ BREACH"))</f>
        <v/>
      </c>
      <c r="M1802" s="44">
        <f t="shared" si="28"/>
        <v>1900</v>
      </c>
    </row>
    <row r="1803" spans="1:13" ht="18" customHeight="1" x14ac:dyDescent="0.25">
      <c r="A1803" s="42"/>
      <c r="B1803" s="42"/>
      <c r="C1803" s="42"/>
      <c r="D1803" s="43"/>
      <c r="E1803" s="42"/>
      <c r="F1803" s="42"/>
      <c r="G1803" s="43"/>
      <c r="H1803" s="43"/>
      <c r="I1803" s="42"/>
      <c r="J1803" s="42"/>
      <c r="K1803" s="42"/>
      <c r="L1803" s="42" t="str">
        <f>IF(G1803="","",IF(D1803-G1803&gt;=System_Config!$B$9,"✅ COMPLIANT","⚠️ BREACH"))</f>
        <v/>
      </c>
      <c r="M1803" s="42">
        <f t="shared" si="28"/>
        <v>1900</v>
      </c>
    </row>
    <row r="1804" spans="1:13" ht="18" customHeight="1" x14ac:dyDescent="0.25">
      <c r="A1804" s="44"/>
      <c r="B1804" s="44"/>
      <c r="C1804" s="44"/>
      <c r="D1804" s="45"/>
      <c r="E1804" s="44"/>
      <c r="F1804" s="44"/>
      <c r="G1804" s="45"/>
      <c r="H1804" s="45"/>
      <c r="I1804" s="44"/>
      <c r="J1804" s="44"/>
      <c r="K1804" s="44"/>
      <c r="L1804" s="44" t="str">
        <f>IF(G1804="","",IF(D1804-G1804&gt;=System_Config!$B$9,"✅ COMPLIANT","⚠️ BREACH"))</f>
        <v/>
      </c>
      <c r="M1804" s="44">
        <f t="shared" si="28"/>
        <v>1900</v>
      </c>
    </row>
    <row r="1805" spans="1:13" ht="18" customHeight="1" x14ac:dyDescent="0.25">
      <c r="A1805" s="42"/>
      <c r="B1805" s="42"/>
      <c r="C1805" s="42"/>
      <c r="D1805" s="43"/>
      <c r="E1805" s="42"/>
      <c r="F1805" s="42"/>
      <c r="G1805" s="43"/>
      <c r="H1805" s="43"/>
      <c r="I1805" s="42"/>
      <c r="J1805" s="42"/>
      <c r="K1805" s="42"/>
      <c r="L1805" s="42" t="str">
        <f>IF(G1805="","",IF(D1805-G1805&gt;=System_Config!$B$9,"✅ COMPLIANT","⚠️ BREACH"))</f>
        <v/>
      </c>
      <c r="M1805" s="42">
        <f t="shared" si="28"/>
        <v>1900</v>
      </c>
    </row>
    <row r="1806" spans="1:13" ht="18" customHeight="1" x14ac:dyDescent="0.25">
      <c r="A1806" s="44"/>
      <c r="B1806" s="44"/>
      <c r="C1806" s="44"/>
      <c r="D1806" s="45"/>
      <c r="E1806" s="44"/>
      <c r="F1806" s="44"/>
      <c r="G1806" s="45"/>
      <c r="H1806" s="45"/>
      <c r="I1806" s="44"/>
      <c r="J1806" s="44"/>
      <c r="K1806" s="44"/>
      <c r="L1806" s="44" t="str">
        <f>IF(G1806="","",IF(D1806-G1806&gt;=System_Config!$B$9,"✅ COMPLIANT","⚠️ BREACH"))</f>
        <v/>
      </c>
      <c r="M1806" s="44">
        <f t="shared" si="28"/>
        <v>1900</v>
      </c>
    </row>
    <row r="1807" spans="1:13" ht="18" customHeight="1" x14ac:dyDescent="0.25">
      <c r="A1807" s="42"/>
      <c r="B1807" s="42"/>
      <c r="C1807" s="42"/>
      <c r="D1807" s="43"/>
      <c r="E1807" s="42"/>
      <c r="F1807" s="42"/>
      <c r="G1807" s="43"/>
      <c r="H1807" s="43"/>
      <c r="I1807" s="42"/>
      <c r="J1807" s="42"/>
      <c r="K1807" s="42"/>
      <c r="L1807" s="42" t="str">
        <f>IF(G1807="","",IF(D1807-G1807&gt;=System_Config!$B$9,"✅ COMPLIANT","⚠️ BREACH"))</f>
        <v/>
      </c>
      <c r="M1807" s="42">
        <f t="shared" si="28"/>
        <v>1900</v>
      </c>
    </row>
    <row r="1808" spans="1:13" ht="18" customHeight="1" x14ac:dyDescent="0.25">
      <c r="A1808" s="44"/>
      <c r="B1808" s="44"/>
      <c r="C1808" s="44"/>
      <c r="D1808" s="45"/>
      <c r="E1808" s="44"/>
      <c r="F1808" s="44"/>
      <c r="G1808" s="45"/>
      <c r="H1808" s="45"/>
      <c r="I1808" s="44"/>
      <c r="J1808" s="44"/>
      <c r="K1808" s="44"/>
      <c r="L1808" s="44" t="str">
        <f>IF(G1808="","",IF(D1808-G1808&gt;=System_Config!$B$9,"✅ COMPLIANT","⚠️ BREACH"))</f>
        <v/>
      </c>
      <c r="M1808" s="44">
        <f t="shared" si="28"/>
        <v>1900</v>
      </c>
    </row>
    <row r="1809" spans="1:13" ht="18" customHeight="1" x14ac:dyDescent="0.25">
      <c r="A1809" s="42"/>
      <c r="B1809" s="42"/>
      <c r="C1809" s="42"/>
      <c r="D1809" s="43"/>
      <c r="E1809" s="42"/>
      <c r="F1809" s="42"/>
      <c r="G1809" s="43"/>
      <c r="H1809" s="43"/>
      <c r="I1809" s="42"/>
      <c r="J1809" s="42"/>
      <c r="K1809" s="42"/>
      <c r="L1809" s="42" t="str">
        <f>IF(G1809="","",IF(D1809-G1809&gt;=System_Config!$B$9,"✅ COMPLIANT","⚠️ BREACH"))</f>
        <v/>
      </c>
      <c r="M1809" s="42">
        <f t="shared" si="28"/>
        <v>1900</v>
      </c>
    </row>
    <row r="1810" spans="1:13" ht="18" customHeight="1" x14ac:dyDescent="0.25">
      <c r="A1810" s="44"/>
      <c r="B1810" s="44"/>
      <c r="C1810" s="44"/>
      <c r="D1810" s="45"/>
      <c r="E1810" s="44"/>
      <c r="F1810" s="44"/>
      <c r="G1810" s="45"/>
      <c r="H1810" s="45"/>
      <c r="I1810" s="44"/>
      <c r="J1810" s="44"/>
      <c r="K1810" s="44"/>
      <c r="L1810" s="44" t="str">
        <f>IF(G1810="","",IF(D1810-G1810&gt;=System_Config!$B$9,"✅ COMPLIANT","⚠️ BREACH"))</f>
        <v/>
      </c>
      <c r="M1810" s="44">
        <f t="shared" si="28"/>
        <v>1900</v>
      </c>
    </row>
    <row r="1811" spans="1:13" ht="18" customHeight="1" x14ac:dyDescent="0.25">
      <c r="A1811" s="42"/>
      <c r="B1811" s="42"/>
      <c r="C1811" s="42"/>
      <c r="D1811" s="43"/>
      <c r="E1811" s="42"/>
      <c r="F1811" s="42"/>
      <c r="G1811" s="43"/>
      <c r="H1811" s="43"/>
      <c r="I1811" s="42"/>
      <c r="J1811" s="42"/>
      <c r="K1811" s="42"/>
      <c r="L1811" s="42" t="str">
        <f>IF(G1811="","",IF(D1811-G1811&gt;=System_Config!$B$9,"✅ COMPLIANT","⚠️ BREACH"))</f>
        <v/>
      </c>
      <c r="M1811" s="42">
        <f t="shared" si="28"/>
        <v>1900</v>
      </c>
    </row>
    <row r="1812" spans="1:13" ht="18" customHeight="1" x14ac:dyDescent="0.25">
      <c r="A1812" s="44"/>
      <c r="B1812" s="44"/>
      <c r="C1812" s="44"/>
      <c r="D1812" s="45"/>
      <c r="E1812" s="44"/>
      <c r="F1812" s="44"/>
      <c r="G1812" s="45"/>
      <c r="H1812" s="45"/>
      <c r="I1812" s="44"/>
      <c r="J1812" s="44"/>
      <c r="K1812" s="44"/>
      <c r="L1812" s="44" t="str">
        <f>IF(G1812="","",IF(D1812-G1812&gt;=System_Config!$B$9,"✅ COMPLIANT","⚠️ BREACH"))</f>
        <v/>
      </c>
      <c r="M1812" s="44">
        <f t="shared" si="28"/>
        <v>1900</v>
      </c>
    </row>
    <row r="1813" spans="1:13" ht="18" customHeight="1" x14ac:dyDescent="0.25">
      <c r="A1813" s="42"/>
      <c r="B1813" s="42"/>
      <c r="C1813" s="42"/>
      <c r="D1813" s="43"/>
      <c r="E1813" s="42"/>
      <c r="F1813" s="42"/>
      <c r="G1813" s="43"/>
      <c r="H1813" s="43"/>
      <c r="I1813" s="42"/>
      <c r="J1813" s="42"/>
      <c r="K1813" s="42"/>
      <c r="L1813" s="42" t="str">
        <f>IF(G1813="","",IF(D1813-G1813&gt;=System_Config!$B$9,"✅ COMPLIANT","⚠️ BREACH"))</f>
        <v/>
      </c>
      <c r="M1813" s="42">
        <f t="shared" si="28"/>
        <v>1900</v>
      </c>
    </row>
    <row r="1814" spans="1:13" ht="18" customHeight="1" x14ac:dyDescent="0.25">
      <c r="A1814" s="44"/>
      <c r="B1814" s="44"/>
      <c r="C1814" s="44"/>
      <c r="D1814" s="45"/>
      <c r="E1814" s="44"/>
      <c r="F1814" s="44"/>
      <c r="G1814" s="45"/>
      <c r="H1814" s="45"/>
      <c r="I1814" s="44"/>
      <c r="J1814" s="44"/>
      <c r="K1814" s="44"/>
      <c r="L1814" s="44" t="str">
        <f>IF(G1814="","",IF(D1814-G1814&gt;=System_Config!$B$9,"✅ COMPLIANT","⚠️ BREACH"))</f>
        <v/>
      </c>
      <c r="M1814" s="44">
        <f t="shared" si="28"/>
        <v>1900</v>
      </c>
    </row>
    <row r="1815" spans="1:13" ht="18" customHeight="1" x14ac:dyDescent="0.25">
      <c r="A1815" s="42"/>
      <c r="B1815" s="42"/>
      <c r="C1815" s="42"/>
      <c r="D1815" s="43"/>
      <c r="E1815" s="42"/>
      <c r="F1815" s="42"/>
      <c r="G1815" s="43"/>
      <c r="H1815" s="43"/>
      <c r="I1815" s="42"/>
      <c r="J1815" s="42"/>
      <c r="K1815" s="42"/>
      <c r="L1815" s="42" t="str">
        <f>IF(G1815="","",IF(D1815-G1815&gt;=System_Config!$B$9,"✅ COMPLIANT","⚠️ BREACH"))</f>
        <v/>
      </c>
      <c r="M1815" s="42">
        <f t="shared" si="28"/>
        <v>1900</v>
      </c>
    </row>
    <row r="1816" spans="1:13" ht="18" customHeight="1" x14ac:dyDescent="0.25">
      <c r="A1816" s="44"/>
      <c r="B1816" s="44"/>
      <c r="C1816" s="44"/>
      <c r="D1816" s="45"/>
      <c r="E1816" s="44"/>
      <c r="F1816" s="44"/>
      <c r="G1816" s="45"/>
      <c r="H1816" s="45"/>
      <c r="I1816" s="44"/>
      <c r="J1816" s="44"/>
      <c r="K1816" s="44"/>
      <c r="L1816" s="44" t="str">
        <f>IF(G1816="","",IF(D1816-G1816&gt;=System_Config!$B$9,"✅ COMPLIANT","⚠️ BREACH"))</f>
        <v/>
      </c>
      <c r="M1816" s="44">
        <f t="shared" si="28"/>
        <v>1900</v>
      </c>
    </row>
    <row r="1817" spans="1:13" ht="18" customHeight="1" x14ac:dyDescent="0.25">
      <c r="A1817" s="42"/>
      <c r="B1817" s="42"/>
      <c r="C1817" s="42"/>
      <c r="D1817" s="43"/>
      <c r="E1817" s="42"/>
      <c r="F1817" s="42"/>
      <c r="G1817" s="43"/>
      <c r="H1817" s="43"/>
      <c r="I1817" s="42"/>
      <c r="J1817" s="42"/>
      <c r="K1817" s="42"/>
      <c r="L1817" s="42" t="str">
        <f>IF(G1817="","",IF(D1817-G1817&gt;=System_Config!$B$9,"✅ COMPLIANT","⚠️ BREACH"))</f>
        <v/>
      </c>
      <c r="M1817" s="42">
        <f t="shared" si="28"/>
        <v>1900</v>
      </c>
    </row>
    <row r="1818" spans="1:13" ht="18" customHeight="1" x14ac:dyDescent="0.25">
      <c r="A1818" s="44"/>
      <c r="B1818" s="44"/>
      <c r="C1818" s="44"/>
      <c r="D1818" s="45"/>
      <c r="E1818" s="44"/>
      <c r="F1818" s="44"/>
      <c r="G1818" s="45"/>
      <c r="H1818" s="45"/>
      <c r="I1818" s="44"/>
      <c r="J1818" s="44"/>
      <c r="K1818" s="44"/>
      <c r="L1818" s="44" t="str">
        <f>IF(G1818="","",IF(D1818-G1818&gt;=System_Config!$B$9,"✅ COMPLIANT","⚠️ BREACH"))</f>
        <v/>
      </c>
      <c r="M1818" s="44">
        <f t="shared" si="28"/>
        <v>1900</v>
      </c>
    </row>
    <row r="1819" spans="1:13" ht="18" customHeight="1" x14ac:dyDescent="0.25">
      <c r="A1819" s="42"/>
      <c r="B1819" s="42"/>
      <c r="C1819" s="42"/>
      <c r="D1819" s="43"/>
      <c r="E1819" s="42"/>
      <c r="F1819" s="42"/>
      <c r="G1819" s="43"/>
      <c r="H1819" s="43"/>
      <c r="I1819" s="42"/>
      <c r="J1819" s="42"/>
      <c r="K1819" s="42"/>
      <c r="L1819" s="42" t="str">
        <f>IF(G1819="","",IF(D1819-G1819&gt;=System_Config!$B$9,"✅ COMPLIANT","⚠️ BREACH"))</f>
        <v/>
      </c>
      <c r="M1819" s="42">
        <f t="shared" si="28"/>
        <v>1900</v>
      </c>
    </row>
    <row r="1820" spans="1:13" ht="18" customHeight="1" x14ac:dyDescent="0.25">
      <c r="A1820" s="44"/>
      <c r="B1820" s="44"/>
      <c r="C1820" s="44"/>
      <c r="D1820" s="45"/>
      <c r="E1820" s="44"/>
      <c r="F1820" s="44"/>
      <c r="G1820" s="45"/>
      <c r="H1820" s="45"/>
      <c r="I1820" s="44"/>
      <c r="J1820" s="44"/>
      <c r="K1820" s="44"/>
      <c r="L1820" s="44" t="str">
        <f>IF(G1820="","",IF(D1820-G1820&gt;=System_Config!$B$9,"✅ COMPLIANT","⚠️ BREACH"))</f>
        <v/>
      </c>
      <c r="M1820" s="44">
        <f t="shared" si="28"/>
        <v>1900</v>
      </c>
    </row>
    <row r="1821" spans="1:13" ht="18" customHeight="1" x14ac:dyDescent="0.25">
      <c r="A1821" s="42"/>
      <c r="B1821" s="42"/>
      <c r="C1821" s="42"/>
      <c r="D1821" s="43"/>
      <c r="E1821" s="42"/>
      <c r="F1821" s="42"/>
      <c r="G1821" s="43"/>
      <c r="H1821" s="43"/>
      <c r="I1821" s="42"/>
      <c r="J1821" s="42"/>
      <c r="K1821" s="42"/>
      <c r="L1821" s="42" t="str">
        <f>IF(G1821="","",IF(D1821-G1821&gt;=System_Config!$B$9,"✅ COMPLIANT","⚠️ BREACH"))</f>
        <v/>
      </c>
      <c r="M1821" s="42">
        <f t="shared" si="28"/>
        <v>1900</v>
      </c>
    </row>
    <row r="1822" spans="1:13" ht="18" customHeight="1" x14ac:dyDescent="0.25">
      <c r="A1822" s="44"/>
      <c r="B1822" s="44"/>
      <c r="C1822" s="44"/>
      <c r="D1822" s="45"/>
      <c r="E1822" s="44"/>
      <c r="F1822" s="44"/>
      <c r="G1822" s="45"/>
      <c r="H1822" s="45"/>
      <c r="I1822" s="44"/>
      <c r="J1822" s="44"/>
      <c r="K1822" s="44"/>
      <c r="L1822" s="44" t="str">
        <f>IF(G1822="","",IF(D1822-G1822&gt;=System_Config!$B$9,"✅ COMPLIANT","⚠️ BREACH"))</f>
        <v/>
      </c>
      <c r="M1822" s="44">
        <f t="shared" si="28"/>
        <v>1900</v>
      </c>
    </row>
    <row r="1823" spans="1:13" ht="18" customHeight="1" x14ac:dyDescent="0.25">
      <c r="A1823" s="42"/>
      <c r="B1823" s="42"/>
      <c r="C1823" s="42"/>
      <c r="D1823" s="43"/>
      <c r="E1823" s="42"/>
      <c r="F1823" s="42"/>
      <c r="G1823" s="43"/>
      <c r="H1823" s="43"/>
      <c r="I1823" s="42"/>
      <c r="J1823" s="42"/>
      <c r="K1823" s="42"/>
      <c r="L1823" s="42" t="str">
        <f>IF(G1823="","",IF(D1823-G1823&gt;=System_Config!$B$9,"✅ COMPLIANT","⚠️ BREACH"))</f>
        <v/>
      </c>
      <c r="M1823" s="42">
        <f t="shared" si="28"/>
        <v>1900</v>
      </c>
    </row>
    <row r="1824" spans="1:13" ht="18" customHeight="1" x14ac:dyDescent="0.25">
      <c r="A1824" s="44"/>
      <c r="B1824" s="44"/>
      <c r="C1824" s="44"/>
      <c r="D1824" s="45"/>
      <c r="E1824" s="44"/>
      <c r="F1824" s="44"/>
      <c r="G1824" s="45"/>
      <c r="H1824" s="45"/>
      <c r="I1824" s="44"/>
      <c r="J1824" s="44"/>
      <c r="K1824" s="44"/>
      <c r="L1824" s="44" t="str">
        <f>IF(G1824="","",IF(D1824-G1824&gt;=System_Config!$B$9,"✅ COMPLIANT","⚠️ BREACH"))</f>
        <v/>
      </c>
      <c r="M1824" s="44">
        <f t="shared" si="28"/>
        <v>1900</v>
      </c>
    </row>
    <row r="1825" spans="1:13" ht="18" customHeight="1" x14ac:dyDescent="0.25">
      <c r="A1825" s="42"/>
      <c r="B1825" s="42"/>
      <c r="C1825" s="42"/>
      <c r="D1825" s="43"/>
      <c r="E1825" s="42"/>
      <c r="F1825" s="42"/>
      <c r="G1825" s="43"/>
      <c r="H1825" s="43"/>
      <c r="I1825" s="42"/>
      <c r="J1825" s="42"/>
      <c r="K1825" s="42"/>
      <c r="L1825" s="42" t="str">
        <f>IF(G1825="","",IF(D1825-G1825&gt;=System_Config!$B$9,"✅ COMPLIANT","⚠️ BREACH"))</f>
        <v/>
      </c>
      <c r="M1825" s="42">
        <f t="shared" si="28"/>
        <v>1900</v>
      </c>
    </row>
    <row r="1826" spans="1:13" ht="18" customHeight="1" x14ac:dyDescent="0.25">
      <c r="A1826" s="44"/>
      <c r="B1826" s="44"/>
      <c r="C1826" s="44"/>
      <c r="D1826" s="45"/>
      <c r="E1826" s="44"/>
      <c r="F1826" s="44"/>
      <c r="G1826" s="45"/>
      <c r="H1826" s="45"/>
      <c r="I1826" s="44"/>
      <c r="J1826" s="44"/>
      <c r="K1826" s="44"/>
      <c r="L1826" s="44" t="str">
        <f>IF(G1826="","",IF(D1826-G1826&gt;=System_Config!$B$9,"✅ COMPLIANT","⚠️ BREACH"))</f>
        <v/>
      </c>
      <c r="M1826" s="44">
        <f t="shared" si="28"/>
        <v>1900</v>
      </c>
    </row>
    <row r="1827" spans="1:13" ht="18" customHeight="1" x14ac:dyDescent="0.25">
      <c r="A1827" s="42"/>
      <c r="B1827" s="42"/>
      <c r="C1827" s="42"/>
      <c r="D1827" s="43"/>
      <c r="E1827" s="42"/>
      <c r="F1827" s="42"/>
      <c r="G1827" s="43"/>
      <c r="H1827" s="43"/>
      <c r="I1827" s="42"/>
      <c r="J1827" s="42"/>
      <c r="K1827" s="42"/>
      <c r="L1827" s="42" t="str">
        <f>IF(G1827="","",IF(D1827-G1827&gt;=System_Config!$B$9,"✅ COMPLIANT","⚠️ BREACH"))</f>
        <v/>
      </c>
      <c r="M1827" s="42">
        <f t="shared" si="28"/>
        <v>1900</v>
      </c>
    </row>
    <row r="1828" spans="1:13" ht="18" customHeight="1" x14ac:dyDescent="0.25">
      <c r="A1828" s="44"/>
      <c r="B1828" s="44"/>
      <c r="C1828" s="44"/>
      <c r="D1828" s="45"/>
      <c r="E1828" s="44"/>
      <c r="F1828" s="44"/>
      <c r="G1828" s="45"/>
      <c r="H1828" s="45"/>
      <c r="I1828" s="44"/>
      <c r="J1828" s="44"/>
      <c r="K1828" s="44"/>
      <c r="L1828" s="44" t="str">
        <f>IF(G1828="","",IF(D1828-G1828&gt;=System_Config!$B$9,"✅ COMPLIANT","⚠️ BREACH"))</f>
        <v/>
      </c>
      <c r="M1828" s="44">
        <f t="shared" si="28"/>
        <v>1900</v>
      </c>
    </row>
    <row r="1829" spans="1:13" ht="18" customHeight="1" x14ac:dyDescent="0.25">
      <c r="A1829" s="42"/>
      <c r="B1829" s="42"/>
      <c r="C1829" s="42"/>
      <c r="D1829" s="43"/>
      <c r="E1829" s="42"/>
      <c r="F1829" s="42"/>
      <c r="G1829" s="43"/>
      <c r="H1829" s="43"/>
      <c r="I1829" s="42"/>
      <c r="J1829" s="42"/>
      <c r="K1829" s="42"/>
      <c r="L1829" s="42" t="str">
        <f>IF(G1829="","",IF(D1829-G1829&gt;=System_Config!$B$9,"✅ COMPLIANT","⚠️ BREACH"))</f>
        <v/>
      </c>
      <c r="M1829" s="42">
        <f t="shared" si="28"/>
        <v>1900</v>
      </c>
    </row>
    <row r="1830" spans="1:13" ht="18" customHeight="1" x14ac:dyDescent="0.25">
      <c r="A1830" s="44"/>
      <c r="B1830" s="44"/>
      <c r="C1830" s="44"/>
      <c r="D1830" s="45"/>
      <c r="E1830" s="44"/>
      <c r="F1830" s="44"/>
      <c r="G1830" s="45"/>
      <c r="H1830" s="45"/>
      <c r="I1830" s="44"/>
      <c r="J1830" s="44"/>
      <c r="K1830" s="44"/>
      <c r="L1830" s="44" t="str">
        <f>IF(G1830="","",IF(D1830-G1830&gt;=System_Config!$B$9,"✅ COMPLIANT","⚠️ BREACH"))</f>
        <v/>
      </c>
      <c r="M1830" s="44">
        <f t="shared" si="28"/>
        <v>1900</v>
      </c>
    </row>
    <row r="1831" spans="1:13" ht="18" customHeight="1" x14ac:dyDescent="0.25">
      <c r="A1831" s="42"/>
      <c r="B1831" s="42"/>
      <c r="C1831" s="42"/>
      <c r="D1831" s="43"/>
      <c r="E1831" s="42"/>
      <c r="F1831" s="42"/>
      <c r="G1831" s="43"/>
      <c r="H1831" s="43"/>
      <c r="I1831" s="42"/>
      <c r="J1831" s="42"/>
      <c r="K1831" s="42"/>
      <c r="L1831" s="42" t="str">
        <f>IF(G1831="","",IF(D1831-G1831&gt;=System_Config!$B$9,"✅ COMPLIANT","⚠️ BREACH"))</f>
        <v/>
      </c>
      <c r="M1831" s="42">
        <f t="shared" si="28"/>
        <v>1900</v>
      </c>
    </row>
    <row r="1832" spans="1:13" ht="18" customHeight="1" x14ac:dyDescent="0.25">
      <c r="A1832" s="44"/>
      <c r="B1832" s="44"/>
      <c r="C1832" s="44"/>
      <c r="D1832" s="45"/>
      <c r="E1832" s="44"/>
      <c r="F1832" s="44"/>
      <c r="G1832" s="45"/>
      <c r="H1832" s="45"/>
      <c r="I1832" s="44"/>
      <c r="J1832" s="44"/>
      <c r="K1832" s="44"/>
      <c r="L1832" s="44" t="str">
        <f>IF(G1832="","",IF(D1832-G1832&gt;=System_Config!$B$9,"✅ COMPLIANT","⚠️ BREACH"))</f>
        <v/>
      </c>
      <c r="M1832" s="44">
        <f t="shared" si="28"/>
        <v>1900</v>
      </c>
    </row>
    <row r="1833" spans="1:13" ht="18" customHeight="1" x14ac:dyDescent="0.25">
      <c r="A1833" s="42"/>
      <c r="B1833" s="42"/>
      <c r="C1833" s="42"/>
      <c r="D1833" s="43"/>
      <c r="E1833" s="42"/>
      <c r="F1833" s="42"/>
      <c r="G1833" s="43"/>
      <c r="H1833" s="43"/>
      <c r="I1833" s="42"/>
      <c r="J1833" s="42"/>
      <c r="K1833" s="42"/>
      <c r="L1833" s="42" t="str">
        <f>IF(G1833="","",IF(D1833-G1833&gt;=System_Config!$B$9,"✅ COMPLIANT","⚠️ BREACH"))</f>
        <v/>
      </c>
      <c r="M1833" s="42">
        <f t="shared" si="28"/>
        <v>1900</v>
      </c>
    </row>
    <row r="1834" spans="1:13" ht="18" customHeight="1" x14ac:dyDescent="0.25">
      <c r="A1834" s="44"/>
      <c r="B1834" s="44"/>
      <c r="C1834" s="44"/>
      <c r="D1834" s="45"/>
      <c r="E1834" s="44"/>
      <c r="F1834" s="44"/>
      <c r="G1834" s="45"/>
      <c r="H1834" s="45"/>
      <c r="I1834" s="44"/>
      <c r="J1834" s="44"/>
      <c r="K1834" s="44"/>
      <c r="L1834" s="44" t="str">
        <f>IF(G1834="","",IF(D1834-G1834&gt;=System_Config!$B$9,"✅ COMPLIANT","⚠️ BREACH"))</f>
        <v/>
      </c>
      <c r="M1834" s="44">
        <f t="shared" si="28"/>
        <v>1900</v>
      </c>
    </row>
    <row r="1835" spans="1:13" ht="18" customHeight="1" x14ac:dyDescent="0.25">
      <c r="A1835" s="42"/>
      <c r="B1835" s="42"/>
      <c r="C1835" s="42"/>
      <c r="D1835" s="43"/>
      <c r="E1835" s="42"/>
      <c r="F1835" s="42"/>
      <c r="G1835" s="43"/>
      <c r="H1835" s="43"/>
      <c r="I1835" s="42"/>
      <c r="J1835" s="42"/>
      <c r="K1835" s="42"/>
      <c r="L1835" s="42" t="str">
        <f>IF(G1835="","",IF(D1835-G1835&gt;=System_Config!$B$9,"✅ COMPLIANT","⚠️ BREACH"))</f>
        <v/>
      </c>
      <c r="M1835" s="42">
        <f t="shared" si="28"/>
        <v>1900</v>
      </c>
    </row>
    <row r="1836" spans="1:13" ht="18" customHeight="1" x14ac:dyDescent="0.25">
      <c r="A1836" s="44"/>
      <c r="B1836" s="44"/>
      <c r="C1836" s="44"/>
      <c r="D1836" s="45"/>
      <c r="E1836" s="44"/>
      <c r="F1836" s="44"/>
      <c r="G1836" s="45"/>
      <c r="H1836" s="45"/>
      <c r="I1836" s="44"/>
      <c r="J1836" s="44"/>
      <c r="K1836" s="44"/>
      <c r="L1836" s="44" t="str">
        <f>IF(G1836="","",IF(D1836-G1836&gt;=System_Config!$B$9,"✅ COMPLIANT","⚠️ BREACH"))</f>
        <v/>
      </c>
      <c r="M1836" s="44">
        <f t="shared" si="28"/>
        <v>1900</v>
      </c>
    </row>
    <row r="1837" spans="1:13" ht="18" customHeight="1" x14ac:dyDescent="0.25">
      <c r="A1837" s="42"/>
      <c r="B1837" s="42"/>
      <c r="C1837" s="42"/>
      <c r="D1837" s="43"/>
      <c r="E1837" s="42"/>
      <c r="F1837" s="42"/>
      <c r="G1837" s="43"/>
      <c r="H1837" s="43"/>
      <c r="I1837" s="42"/>
      <c r="J1837" s="42"/>
      <c r="K1837" s="42"/>
      <c r="L1837" s="42" t="str">
        <f>IF(G1837="","",IF(D1837-G1837&gt;=System_Config!$B$9,"✅ COMPLIANT","⚠️ BREACH"))</f>
        <v/>
      </c>
      <c r="M1837" s="42">
        <f t="shared" si="28"/>
        <v>1900</v>
      </c>
    </row>
    <row r="1838" spans="1:13" ht="18" customHeight="1" x14ac:dyDescent="0.25">
      <c r="A1838" s="44"/>
      <c r="B1838" s="44"/>
      <c r="C1838" s="44"/>
      <c r="D1838" s="45"/>
      <c r="E1838" s="44"/>
      <c r="F1838" s="44"/>
      <c r="G1838" s="45"/>
      <c r="H1838" s="45"/>
      <c r="I1838" s="44"/>
      <c r="J1838" s="44"/>
      <c r="K1838" s="44"/>
      <c r="L1838" s="44" t="str">
        <f>IF(G1838="","",IF(D1838-G1838&gt;=System_Config!$B$9,"✅ COMPLIANT","⚠️ BREACH"))</f>
        <v/>
      </c>
      <c r="M1838" s="44">
        <f t="shared" si="28"/>
        <v>1900</v>
      </c>
    </row>
    <row r="1839" spans="1:13" ht="18" customHeight="1" x14ac:dyDescent="0.25">
      <c r="A1839" s="42"/>
      <c r="B1839" s="42"/>
      <c r="C1839" s="42"/>
      <c r="D1839" s="43"/>
      <c r="E1839" s="42"/>
      <c r="F1839" s="42"/>
      <c r="G1839" s="43"/>
      <c r="H1839" s="43"/>
      <c r="I1839" s="42"/>
      <c r="J1839" s="42"/>
      <c r="K1839" s="42"/>
      <c r="L1839" s="42" t="str">
        <f>IF(G1839="","",IF(D1839-G1839&gt;=System_Config!$B$9,"✅ COMPLIANT","⚠️ BREACH"))</f>
        <v/>
      </c>
      <c r="M1839" s="42">
        <f t="shared" si="28"/>
        <v>1900</v>
      </c>
    </row>
    <row r="1840" spans="1:13" ht="18" customHeight="1" x14ac:dyDescent="0.25">
      <c r="A1840" s="44"/>
      <c r="B1840" s="44"/>
      <c r="C1840" s="44"/>
      <c r="D1840" s="45"/>
      <c r="E1840" s="44"/>
      <c r="F1840" s="44"/>
      <c r="G1840" s="45"/>
      <c r="H1840" s="45"/>
      <c r="I1840" s="44"/>
      <c r="J1840" s="44"/>
      <c r="K1840" s="44"/>
      <c r="L1840" s="44" t="str">
        <f>IF(G1840="","",IF(D1840-G1840&gt;=System_Config!$B$9,"✅ COMPLIANT","⚠️ BREACH"))</f>
        <v/>
      </c>
      <c r="M1840" s="44">
        <f t="shared" si="28"/>
        <v>1900</v>
      </c>
    </row>
    <row r="1841" spans="1:13" ht="18" customHeight="1" x14ac:dyDescent="0.25">
      <c r="A1841" s="42"/>
      <c r="B1841" s="42"/>
      <c r="C1841" s="42"/>
      <c r="D1841" s="43"/>
      <c r="E1841" s="42"/>
      <c r="F1841" s="42"/>
      <c r="G1841" s="43"/>
      <c r="H1841" s="43"/>
      <c r="I1841" s="42"/>
      <c r="J1841" s="42"/>
      <c r="K1841" s="42"/>
      <c r="L1841" s="42" t="str">
        <f>IF(G1841="","",IF(D1841-G1841&gt;=System_Config!$B$9,"✅ COMPLIANT","⚠️ BREACH"))</f>
        <v/>
      </c>
      <c r="M1841" s="42">
        <f t="shared" si="28"/>
        <v>1900</v>
      </c>
    </row>
    <row r="1842" spans="1:13" ht="18" customHeight="1" x14ac:dyDescent="0.25">
      <c r="A1842" s="44"/>
      <c r="B1842" s="44"/>
      <c r="C1842" s="44"/>
      <c r="D1842" s="45"/>
      <c r="E1842" s="44"/>
      <c r="F1842" s="44"/>
      <c r="G1842" s="45"/>
      <c r="H1842" s="45"/>
      <c r="I1842" s="44"/>
      <c r="J1842" s="44"/>
      <c r="K1842" s="44"/>
      <c r="L1842" s="44" t="str">
        <f>IF(G1842="","",IF(D1842-G1842&gt;=System_Config!$B$9,"✅ COMPLIANT","⚠️ BREACH"))</f>
        <v/>
      </c>
      <c r="M1842" s="44">
        <f t="shared" si="28"/>
        <v>1900</v>
      </c>
    </row>
    <row r="1843" spans="1:13" ht="18" customHeight="1" x14ac:dyDescent="0.25">
      <c r="A1843" s="42"/>
      <c r="B1843" s="42"/>
      <c r="C1843" s="42"/>
      <c r="D1843" s="43"/>
      <c r="E1843" s="42"/>
      <c r="F1843" s="42"/>
      <c r="G1843" s="43"/>
      <c r="H1843" s="43"/>
      <c r="I1843" s="42"/>
      <c r="J1843" s="42"/>
      <c r="K1843" s="42"/>
      <c r="L1843" s="42" t="str">
        <f>IF(G1843="","",IF(D1843-G1843&gt;=System_Config!$B$9,"✅ COMPLIANT","⚠️ BREACH"))</f>
        <v/>
      </c>
      <c r="M1843" s="42">
        <f t="shared" si="28"/>
        <v>1900</v>
      </c>
    </row>
    <row r="1844" spans="1:13" ht="18" customHeight="1" x14ac:dyDescent="0.25">
      <c r="A1844" s="44"/>
      <c r="B1844" s="44"/>
      <c r="C1844" s="44"/>
      <c r="D1844" s="45"/>
      <c r="E1844" s="44"/>
      <c r="F1844" s="44"/>
      <c r="G1844" s="45"/>
      <c r="H1844" s="45"/>
      <c r="I1844" s="44"/>
      <c r="J1844" s="44"/>
      <c r="K1844" s="44"/>
      <c r="L1844" s="44" t="str">
        <f>IF(G1844="","",IF(D1844-G1844&gt;=System_Config!$B$9,"✅ COMPLIANT","⚠️ BREACH"))</f>
        <v/>
      </c>
      <c r="M1844" s="44">
        <f t="shared" si="28"/>
        <v>1900</v>
      </c>
    </row>
    <row r="1845" spans="1:13" ht="18" customHeight="1" x14ac:dyDescent="0.25">
      <c r="A1845" s="42"/>
      <c r="B1845" s="42"/>
      <c r="C1845" s="42"/>
      <c r="D1845" s="43"/>
      <c r="E1845" s="42"/>
      <c r="F1845" s="42"/>
      <c r="G1845" s="43"/>
      <c r="H1845" s="43"/>
      <c r="I1845" s="42"/>
      <c r="J1845" s="42"/>
      <c r="K1845" s="42"/>
      <c r="L1845" s="42" t="str">
        <f>IF(G1845="","",IF(D1845-G1845&gt;=System_Config!$B$9,"✅ COMPLIANT","⚠️ BREACH"))</f>
        <v/>
      </c>
      <c r="M1845" s="42">
        <f t="shared" si="28"/>
        <v>1900</v>
      </c>
    </row>
    <row r="1846" spans="1:13" ht="18" customHeight="1" x14ac:dyDescent="0.25">
      <c r="A1846" s="44"/>
      <c r="B1846" s="44"/>
      <c r="C1846" s="44"/>
      <c r="D1846" s="45"/>
      <c r="E1846" s="44"/>
      <c r="F1846" s="44"/>
      <c r="G1846" s="45"/>
      <c r="H1846" s="45"/>
      <c r="I1846" s="44"/>
      <c r="J1846" s="44"/>
      <c r="K1846" s="44"/>
      <c r="L1846" s="44" t="str">
        <f>IF(G1846="","",IF(D1846-G1846&gt;=System_Config!$B$9,"✅ COMPLIANT","⚠️ BREACH"))</f>
        <v/>
      </c>
      <c r="M1846" s="44">
        <f t="shared" si="28"/>
        <v>1900</v>
      </c>
    </row>
    <row r="1847" spans="1:13" ht="18" customHeight="1" x14ac:dyDescent="0.25">
      <c r="A1847" s="42"/>
      <c r="B1847" s="42"/>
      <c r="C1847" s="42"/>
      <c r="D1847" s="43"/>
      <c r="E1847" s="42"/>
      <c r="F1847" s="42"/>
      <c r="G1847" s="43"/>
      <c r="H1847" s="43"/>
      <c r="I1847" s="42"/>
      <c r="J1847" s="42"/>
      <c r="K1847" s="42"/>
      <c r="L1847" s="42" t="str">
        <f>IF(G1847="","",IF(D1847-G1847&gt;=System_Config!$B$9,"✅ COMPLIANT","⚠️ BREACH"))</f>
        <v/>
      </c>
      <c r="M1847" s="42">
        <f t="shared" si="28"/>
        <v>1900</v>
      </c>
    </row>
    <row r="1848" spans="1:13" ht="18" customHeight="1" x14ac:dyDescent="0.25">
      <c r="A1848" s="44"/>
      <c r="B1848" s="44"/>
      <c r="C1848" s="44"/>
      <c r="D1848" s="45"/>
      <c r="E1848" s="44"/>
      <c r="F1848" s="44"/>
      <c r="G1848" s="45"/>
      <c r="H1848" s="45"/>
      <c r="I1848" s="44"/>
      <c r="J1848" s="44"/>
      <c r="K1848" s="44"/>
      <c r="L1848" s="44" t="str">
        <f>IF(G1848="","",IF(D1848-G1848&gt;=System_Config!$B$9,"✅ COMPLIANT","⚠️ BREACH"))</f>
        <v/>
      </c>
      <c r="M1848" s="44">
        <f t="shared" si="28"/>
        <v>1900</v>
      </c>
    </row>
    <row r="1849" spans="1:13" ht="18" customHeight="1" x14ac:dyDescent="0.25">
      <c r="A1849" s="42"/>
      <c r="B1849" s="42"/>
      <c r="C1849" s="42"/>
      <c r="D1849" s="43"/>
      <c r="E1849" s="42"/>
      <c r="F1849" s="42"/>
      <c r="G1849" s="43"/>
      <c r="H1849" s="43"/>
      <c r="I1849" s="42"/>
      <c r="J1849" s="42"/>
      <c r="K1849" s="42"/>
      <c r="L1849" s="42" t="str">
        <f>IF(G1849="","",IF(D1849-G1849&gt;=System_Config!$B$9,"✅ COMPLIANT","⚠️ BREACH"))</f>
        <v/>
      </c>
      <c r="M1849" s="42">
        <f t="shared" si="28"/>
        <v>1900</v>
      </c>
    </row>
    <row r="1850" spans="1:13" ht="18" customHeight="1" x14ac:dyDescent="0.25">
      <c r="A1850" s="44"/>
      <c r="B1850" s="44"/>
      <c r="C1850" s="44"/>
      <c r="D1850" s="45"/>
      <c r="E1850" s="44"/>
      <c r="F1850" s="44"/>
      <c r="G1850" s="45"/>
      <c r="H1850" s="45"/>
      <c r="I1850" s="44"/>
      <c r="J1850" s="44"/>
      <c r="K1850" s="44"/>
      <c r="L1850" s="44" t="str">
        <f>IF(G1850="","",IF(D1850-G1850&gt;=System_Config!$B$9,"✅ COMPLIANT","⚠️ BREACH"))</f>
        <v/>
      </c>
      <c r="M1850" s="44">
        <f t="shared" si="28"/>
        <v>1900</v>
      </c>
    </row>
    <row r="1851" spans="1:13" ht="18" customHeight="1" x14ac:dyDescent="0.25">
      <c r="A1851" s="42"/>
      <c r="B1851" s="42"/>
      <c r="C1851" s="42"/>
      <c r="D1851" s="43"/>
      <c r="E1851" s="42"/>
      <c r="F1851" s="42"/>
      <c r="G1851" s="43"/>
      <c r="H1851" s="43"/>
      <c r="I1851" s="42"/>
      <c r="J1851" s="42"/>
      <c r="K1851" s="42"/>
      <c r="L1851" s="42" t="str">
        <f>IF(G1851="","",IF(D1851-G1851&gt;=System_Config!$B$9,"✅ COMPLIANT","⚠️ BREACH"))</f>
        <v/>
      </c>
      <c r="M1851" s="42">
        <f t="shared" si="28"/>
        <v>1900</v>
      </c>
    </row>
    <row r="1852" spans="1:13" ht="18" customHeight="1" x14ac:dyDescent="0.25">
      <c r="A1852" s="44"/>
      <c r="B1852" s="44"/>
      <c r="C1852" s="44"/>
      <c r="D1852" s="45"/>
      <c r="E1852" s="44"/>
      <c r="F1852" s="44"/>
      <c r="G1852" s="45"/>
      <c r="H1852" s="45"/>
      <c r="I1852" s="44"/>
      <c r="J1852" s="44"/>
      <c r="K1852" s="44"/>
      <c r="L1852" s="44" t="str">
        <f>IF(G1852="","",IF(D1852-G1852&gt;=System_Config!$B$9,"✅ COMPLIANT","⚠️ BREACH"))</f>
        <v/>
      </c>
      <c r="M1852" s="44">
        <f t="shared" si="28"/>
        <v>1900</v>
      </c>
    </row>
    <row r="1853" spans="1:13" ht="18" customHeight="1" x14ac:dyDescent="0.25">
      <c r="A1853" s="42"/>
      <c r="B1853" s="42"/>
      <c r="C1853" s="42"/>
      <c r="D1853" s="43"/>
      <c r="E1853" s="42"/>
      <c r="F1853" s="42"/>
      <c r="G1853" s="43"/>
      <c r="H1853" s="43"/>
      <c r="I1853" s="42"/>
      <c r="J1853" s="42"/>
      <c r="K1853" s="42"/>
      <c r="L1853" s="42" t="str">
        <f>IF(G1853="","",IF(D1853-G1853&gt;=System_Config!$B$9,"✅ COMPLIANT","⚠️ BREACH"))</f>
        <v/>
      </c>
      <c r="M1853" s="42">
        <f t="shared" si="28"/>
        <v>1900</v>
      </c>
    </row>
    <row r="1854" spans="1:13" ht="18" customHeight="1" x14ac:dyDescent="0.25">
      <c r="A1854" s="44"/>
      <c r="B1854" s="44"/>
      <c r="C1854" s="44"/>
      <c r="D1854" s="45"/>
      <c r="E1854" s="44"/>
      <c r="F1854" s="44"/>
      <c r="G1854" s="45"/>
      <c r="H1854" s="45"/>
      <c r="I1854" s="44"/>
      <c r="J1854" s="44"/>
      <c r="K1854" s="44"/>
      <c r="L1854" s="44" t="str">
        <f>IF(G1854="","",IF(D1854-G1854&gt;=System_Config!$B$9,"✅ COMPLIANT","⚠️ BREACH"))</f>
        <v/>
      </c>
      <c r="M1854" s="44">
        <f t="shared" si="28"/>
        <v>1900</v>
      </c>
    </row>
    <row r="1855" spans="1:13" ht="18" customHeight="1" x14ac:dyDescent="0.25">
      <c r="A1855" s="42"/>
      <c r="B1855" s="42"/>
      <c r="C1855" s="42"/>
      <c r="D1855" s="43"/>
      <c r="E1855" s="42"/>
      <c r="F1855" s="42"/>
      <c r="G1855" s="43"/>
      <c r="H1855" s="43"/>
      <c r="I1855" s="42"/>
      <c r="J1855" s="42"/>
      <c r="K1855" s="42"/>
      <c r="L1855" s="42" t="str">
        <f>IF(G1855="","",IF(D1855-G1855&gt;=System_Config!$B$9,"✅ COMPLIANT","⚠️ BREACH"))</f>
        <v/>
      </c>
      <c r="M1855" s="42">
        <f t="shared" si="28"/>
        <v>1900</v>
      </c>
    </row>
    <row r="1856" spans="1:13" ht="18" customHeight="1" x14ac:dyDescent="0.25">
      <c r="A1856" s="44"/>
      <c r="B1856" s="44"/>
      <c r="C1856" s="44"/>
      <c r="D1856" s="45"/>
      <c r="E1856" s="44"/>
      <c r="F1856" s="44"/>
      <c r="G1856" s="45"/>
      <c r="H1856" s="45"/>
      <c r="I1856" s="44"/>
      <c r="J1856" s="44"/>
      <c r="K1856" s="44"/>
      <c r="L1856" s="44" t="str">
        <f>IF(G1856="","",IF(D1856-G1856&gt;=System_Config!$B$9,"✅ COMPLIANT","⚠️ BREACH"))</f>
        <v/>
      </c>
      <c r="M1856" s="44">
        <f t="shared" si="28"/>
        <v>1900</v>
      </c>
    </row>
    <row r="1857" spans="1:13" ht="18" customHeight="1" x14ac:dyDescent="0.25">
      <c r="A1857" s="42"/>
      <c r="B1857" s="42"/>
      <c r="C1857" s="42"/>
      <c r="D1857" s="43"/>
      <c r="E1857" s="42"/>
      <c r="F1857" s="42"/>
      <c r="G1857" s="43"/>
      <c r="H1857" s="43"/>
      <c r="I1857" s="42"/>
      <c r="J1857" s="42"/>
      <c r="K1857" s="42"/>
      <c r="L1857" s="42" t="str">
        <f>IF(G1857="","",IF(D1857-G1857&gt;=System_Config!$B$9,"✅ COMPLIANT","⚠️ BREACH"))</f>
        <v/>
      </c>
      <c r="M1857" s="42">
        <f t="shared" si="28"/>
        <v>1900</v>
      </c>
    </row>
    <row r="1858" spans="1:13" ht="18" customHeight="1" x14ac:dyDescent="0.25">
      <c r="A1858" s="44"/>
      <c r="B1858" s="44"/>
      <c r="C1858" s="44"/>
      <c r="D1858" s="45"/>
      <c r="E1858" s="44"/>
      <c r="F1858" s="44"/>
      <c r="G1858" s="45"/>
      <c r="H1858" s="45"/>
      <c r="I1858" s="44"/>
      <c r="J1858" s="44"/>
      <c r="K1858" s="44"/>
      <c r="L1858" s="44" t="str">
        <f>IF(G1858="","",IF(D1858-G1858&gt;=System_Config!$B$9,"✅ COMPLIANT","⚠️ BREACH"))</f>
        <v/>
      </c>
      <c r="M1858" s="44">
        <f t="shared" si="28"/>
        <v>1900</v>
      </c>
    </row>
    <row r="1859" spans="1:13" ht="18" customHeight="1" x14ac:dyDescent="0.25">
      <c r="A1859" s="42"/>
      <c r="B1859" s="42"/>
      <c r="C1859" s="42"/>
      <c r="D1859" s="43"/>
      <c r="E1859" s="42"/>
      <c r="F1859" s="42"/>
      <c r="G1859" s="43"/>
      <c r="H1859" s="43"/>
      <c r="I1859" s="42"/>
      <c r="J1859" s="42"/>
      <c r="K1859" s="42"/>
      <c r="L1859" s="42" t="str">
        <f>IF(G1859="","",IF(D1859-G1859&gt;=System_Config!$B$9,"✅ COMPLIANT","⚠️ BREACH"))</f>
        <v/>
      </c>
      <c r="M1859" s="42">
        <f t="shared" si="28"/>
        <v>1900</v>
      </c>
    </row>
    <row r="1860" spans="1:13" ht="18" customHeight="1" x14ac:dyDescent="0.25">
      <c r="A1860" s="44"/>
      <c r="B1860" s="44"/>
      <c r="C1860" s="44"/>
      <c r="D1860" s="45"/>
      <c r="E1860" s="44"/>
      <c r="F1860" s="44"/>
      <c r="G1860" s="45"/>
      <c r="H1860" s="45"/>
      <c r="I1860" s="44"/>
      <c r="J1860" s="44"/>
      <c r="K1860" s="44"/>
      <c r="L1860" s="44" t="str">
        <f>IF(G1860="","",IF(D1860-G1860&gt;=System_Config!$B$9,"✅ COMPLIANT","⚠️ BREACH"))</f>
        <v/>
      </c>
      <c r="M1860" s="44">
        <f t="shared" ref="M1860:M1923" si="29">IFERROR(YEAR(E1860),"")</f>
        <v>1900</v>
      </c>
    </row>
    <row r="1861" spans="1:13" ht="18" customHeight="1" x14ac:dyDescent="0.25">
      <c r="A1861" s="42"/>
      <c r="B1861" s="42"/>
      <c r="C1861" s="42"/>
      <c r="D1861" s="43"/>
      <c r="E1861" s="42"/>
      <c r="F1861" s="42"/>
      <c r="G1861" s="43"/>
      <c r="H1861" s="43"/>
      <c r="I1861" s="42"/>
      <c r="J1861" s="42"/>
      <c r="K1861" s="42"/>
      <c r="L1861" s="42" t="str">
        <f>IF(G1861="","",IF(D1861-G1861&gt;=System_Config!$B$9,"✅ COMPLIANT","⚠️ BREACH"))</f>
        <v/>
      </c>
      <c r="M1861" s="42">
        <f t="shared" si="29"/>
        <v>1900</v>
      </c>
    </row>
    <row r="1862" spans="1:13" ht="18" customHeight="1" x14ac:dyDescent="0.25">
      <c r="A1862" s="44"/>
      <c r="B1862" s="44"/>
      <c r="C1862" s="44"/>
      <c r="D1862" s="45"/>
      <c r="E1862" s="44"/>
      <c r="F1862" s="44"/>
      <c r="G1862" s="45"/>
      <c r="H1862" s="45"/>
      <c r="I1862" s="44"/>
      <c r="J1862" s="44"/>
      <c r="K1862" s="44"/>
      <c r="L1862" s="44" t="str">
        <f>IF(G1862="","",IF(D1862-G1862&gt;=System_Config!$B$9,"✅ COMPLIANT","⚠️ BREACH"))</f>
        <v/>
      </c>
      <c r="M1862" s="44">
        <f t="shared" si="29"/>
        <v>1900</v>
      </c>
    </row>
    <row r="1863" spans="1:13" ht="18" customHeight="1" x14ac:dyDescent="0.25">
      <c r="A1863" s="42"/>
      <c r="B1863" s="42"/>
      <c r="C1863" s="42"/>
      <c r="D1863" s="43"/>
      <c r="E1863" s="42"/>
      <c r="F1863" s="42"/>
      <c r="G1863" s="43"/>
      <c r="H1863" s="43"/>
      <c r="I1863" s="42"/>
      <c r="J1863" s="42"/>
      <c r="K1863" s="42"/>
      <c r="L1863" s="42" t="str">
        <f>IF(G1863="","",IF(D1863-G1863&gt;=System_Config!$B$9,"✅ COMPLIANT","⚠️ BREACH"))</f>
        <v/>
      </c>
      <c r="M1863" s="42">
        <f t="shared" si="29"/>
        <v>1900</v>
      </c>
    </row>
    <row r="1864" spans="1:13" ht="18" customHeight="1" x14ac:dyDescent="0.25">
      <c r="A1864" s="44"/>
      <c r="B1864" s="44"/>
      <c r="C1864" s="44"/>
      <c r="D1864" s="45"/>
      <c r="E1864" s="44"/>
      <c r="F1864" s="44"/>
      <c r="G1864" s="45"/>
      <c r="H1864" s="45"/>
      <c r="I1864" s="44"/>
      <c r="J1864" s="44"/>
      <c r="K1864" s="44"/>
      <c r="L1864" s="44" t="str">
        <f>IF(G1864="","",IF(D1864-G1864&gt;=System_Config!$B$9,"✅ COMPLIANT","⚠️ BREACH"))</f>
        <v/>
      </c>
      <c r="M1864" s="44">
        <f t="shared" si="29"/>
        <v>1900</v>
      </c>
    </row>
    <row r="1865" spans="1:13" ht="18" customHeight="1" x14ac:dyDescent="0.25">
      <c r="A1865" s="42"/>
      <c r="B1865" s="42"/>
      <c r="C1865" s="42"/>
      <c r="D1865" s="43"/>
      <c r="E1865" s="42"/>
      <c r="F1865" s="42"/>
      <c r="G1865" s="43"/>
      <c r="H1865" s="43"/>
      <c r="I1865" s="42"/>
      <c r="J1865" s="42"/>
      <c r="K1865" s="42"/>
      <c r="L1865" s="42" t="str">
        <f>IF(G1865="","",IF(D1865-G1865&gt;=System_Config!$B$9,"✅ COMPLIANT","⚠️ BREACH"))</f>
        <v/>
      </c>
      <c r="M1865" s="42">
        <f t="shared" si="29"/>
        <v>1900</v>
      </c>
    </row>
    <row r="1866" spans="1:13" ht="18" customHeight="1" x14ac:dyDescent="0.25">
      <c r="A1866" s="44"/>
      <c r="B1866" s="44"/>
      <c r="C1866" s="44"/>
      <c r="D1866" s="45"/>
      <c r="E1866" s="44"/>
      <c r="F1866" s="44"/>
      <c r="G1866" s="45"/>
      <c r="H1866" s="45"/>
      <c r="I1866" s="44"/>
      <c r="J1866" s="44"/>
      <c r="K1866" s="44"/>
      <c r="L1866" s="44" t="str">
        <f>IF(G1866="","",IF(D1866-G1866&gt;=System_Config!$B$9,"✅ COMPLIANT","⚠️ BREACH"))</f>
        <v/>
      </c>
      <c r="M1866" s="44">
        <f t="shared" si="29"/>
        <v>1900</v>
      </c>
    </row>
    <row r="1867" spans="1:13" ht="18" customHeight="1" x14ac:dyDescent="0.25">
      <c r="A1867" s="42"/>
      <c r="B1867" s="42"/>
      <c r="C1867" s="42"/>
      <c r="D1867" s="43"/>
      <c r="E1867" s="42"/>
      <c r="F1867" s="42"/>
      <c r="G1867" s="43"/>
      <c r="H1867" s="43"/>
      <c r="I1867" s="42"/>
      <c r="J1867" s="42"/>
      <c r="K1867" s="42"/>
      <c r="L1867" s="42" t="str">
        <f>IF(G1867="","",IF(D1867-G1867&gt;=System_Config!$B$9,"✅ COMPLIANT","⚠️ BREACH"))</f>
        <v/>
      </c>
      <c r="M1867" s="42">
        <f t="shared" si="29"/>
        <v>1900</v>
      </c>
    </row>
    <row r="1868" spans="1:13" ht="18" customHeight="1" x14ac:dyDescent="0.25">
      <c r="A1868" s="44"/>
      <c r="B1868" s="44"/>
      <c r="C1868" s="44"/>
      <c r="D1868" s="45"/>
      <c r="E1868" s="44"/>
      <c r="F1868" s="44"/>
      <c r="G1868" s="45"/>
      <c r="H1868" s="45"/>
      <c r="I1868" s="44"/>
      <c r="J1868" s="44"/>
      <c r="K1868" s="44"/>
      <c r="L1868" s="44" t="str">
        <f>IF(G1868="","",IF(D1868-G1868&gt;=System_Config!$B$9,"✅ COMPLIANT","⚠️ BREACH"))</f>
        <v/>
      </c>
      <c r="M1868" s="44">
        <f t="shared" si="29"/>
        <v>1900</v>
      </c>
    </row>
    <row r="1869" spans="1:13" ht="18" customHeight="1" x14ac:dyDescent="0.25">
      <c r="A1869" s="42"/>
      <c r="B1869" s="42"/>
      <c r="C1869" s="42"/>
      <c r="D1869" s="43"/>
      <c r="E1869" s="42"/>
      <c r="F1869" s="42"/>
      <c r="G1869" s="43"/>
      <c r="H1869" s="43"/>
      <c r="I1869" s="42"/>
      <c r="J1869" s="42"/>
      <c r="K1869" s="42"/>
      <c r="L1869" s="42" t="str">
        <f>IF(G1869="","",IF(D1869-G1869&gt;=System_Config!$B$9,"✅ COMPLIANT","⚠️ BREACH"))</f>
        <v/>
      </c>
      <c r="M1869" s="42">
        <f t="shared" si="29"/>
        <v>1900</v>
      </c>
    </row>
    <row r="1870" spans="1:13" ht="18" customHeight="1" x14ac:dyDescent="0.25">
      <c r="A1870" s="44"/>
      <c r="B1870" s="44"/>
      <c r="C1870" s="44"/>
      <c r="D1870" s="45"/>
      <c r="E1870" s="44"/>
      <c r="F1870" s="44"/>
      <c r="G1870" s="45"/>
      <c r="H1870" s="45"/>
      <c r="I1870" s="44"/>
      <c r="J1870" s="44"/>
      <c r="K1870" s="44"/>
      <c r="L1870" s="44" t="str">
        <f>IF(G1870="","",IF(D1870-G1870&gt;=System_Config!$B$9,"✅ COMPLIANT","⚠️ BREACH"))</f>
        <v/>
      </c>
      <c r="M1870" s="44">
        <f t="shared" si="29"/>
        <v>1900</v>
      </c>
    </row>
    <row r="1871" spans="1:13" ht="18" customHeight="1" x14ac:dyDescent="0.25">
      <c r="A1871" s="42"/>
      <c r="B1871" s="42"/>
      <c r="C1871" s="42"/>
      <c r="D1871" s="43"/>
      <c r="E1871" s="42"/>
      <c r="F1871" s="42"/>
      <c r="G1871" s="43"/>
      <c r="H1871" s="43"/>
      <c r="I1871" s="42"/>
      <c r="J1871" s="42"/>
      <c r="K1871" s="42"/>
      <c r="L1871" s="42" t="str">
        <f>IF(G1871="","",IF(D1871-G1871&gt;=System_Config!$B$9,"✅ COMPLIANT","⚠️ BREACH"))</f>
        <v/>
      </c>
      <c r="M1871" s="42">
        <f t="shared" si="29"/>
        <v>1900</v>
      </c>
    </row>
    <row r="1872" spans="1:13" ht="18" customHeight="1" x14ac:dyDescent="0.25">
      <c r="A1872" s="44"/>
      <c r="B1872" s="44"/>
      <c r="C1872" s="44"/>
      <c r="D1872" s="45"/>
      <c r="E1872" s="44"/>
      <c r="F1872" s="44"/>
      <c r="G1872" s="45"/>
      <c r="H1872" s="45"/>
      <c r="I1872" s="44"/>
      <c r="J1872" s="44"/>
      <c r="K1872" s="44"/>
      <c r="L1872" s="44" t="str">
        <f>IF(G1872="","",IF(D1872-G1872&gt;=System_Config!$B$9,"✅ COMPLIANT","⚠️ BREACH"))</f>
        <v/>
      </c>
      <c r="M1872" s="44">
        <f t="shared" si="29"/>
        <v>1900</v>
      </c>
    </row>
    <row r="1873" spans="1:13" ht="18" customHeight="1" x14ac:dyDescent="0.25">
      <c r="A1873" s="42"/>
      <c r="B1873" s="42"/>
      <c r="C1873" s="42"/>
      <c r="D1873" s="43"/>
      <c r="E1873" s="42"/>
      <c r="F1873" s="42"/>
      <c r="G1873" s="43"/>
      <c r="H1873" s="43"/>
      <c r="I1873" s="42"/>
      <c r="J1873" s="42"/>
      <c r="K1873" s="42"/>
      <c r="L1873" s="42" t="str">
        <f>IF(G1873="","",IF(D1873-G1873&gt;=System_Config!$B$9,"✅ COMPLIANT","⚠️ BREACH"))</f>
        <v/>
      </c>
      <c r="M1873" s="42">
        <f t="shared" si="29"/>
        <v>1900</v>
      </c>
    </row>
    <row r="1874" spans="1:13" ht="18" customHeight="1" x14ac:dyDescent="0.25">
      <c r="A1874" s="44"/>
      <c r="B1874" s="44"/>
      <c r="C1874" s="44"/>
      <c r="D1874" s="45"/>
      <c r="E1874" s="44"/>
      <c r="F1874" s="44"/>
      <c r="G1874" s="45"/>
      <c r="H1874" s="45"/>
      <c r="I1874" s="44"/>
      <c r="J1874" s="44"/>
      <c r="K1874" s="44"/>
      <c r="L1874" s="44" t="str">
        <f>IF(G1874="","",IF(D1874-G1874&gt;=System_Config!$B$9,"✅ COMPLIANT","⚠️ BREACH"))</f>
        <v/>
      </c>
      <c r="M1874" s="44">
        <f t="shared" si="29"/>
        <v>1900</v>
      </c>
    </row>
    <row r="1875" spans="1:13" ht="18" customHeight="1" x14ac:dyDescent="0.25">
      <c r="A1875" s="42"/>
      <c r="B1875" s="42"/>
      <c r="C1875" s="42"/>
      <c r="D1875" s="43"/>
      <c r="E1875" s="42"/>
      <c r="F1875" s="42"/>
      <c r="G1875" s="43"/>
      <c r="H1875" s="43"/>
      <c r="I1875" s="42"/>
      <c r="J1875" s="42"/>
      <c r="K1875" s="42"/>
      <c r="L1875" s="42" t="str">
        <f>IF(G1875="","",IF(D1875-G1875&gt;=System_Config!$B$9,"✅ COMPLIANT","⚠️ BREACH"))</f>
        <v/>
      </c>
      <c r="M1875" s="42">
        <f t="shared" si="29"/>
        <v>1900</v>
      </c>
    </row>
    <row r="1876" spans="1:13" ht="18" customHeight="1" x14ac:dyDescent="0.25">
      <c r="A1876" s="44"/>
      <c r="B1876" s="44"/>
      <c r="C1876" s="44"/>
      <c r="D1876" s="45"/>
      <c r="E1876" s="44"/>
      <c r="F1876" s="44"/>
      <c r="G1876" s="45"/>
      <c r="H1876" s="45"/>
      <c r="I1876" s="44"/>
      <c r="J1876" s="44"/>
      <c r="K1876" s="44"/>
      <c r="L1876" s="44" t="str">
        <f>IF(G1876="","",IF(D1876-G1876&gt;=System_Config!$B$9,"✅ COMPLIANT","⚠️ BREACH"))</f>
        <v/>
      </c>
      <c r="M1876" s="44">
        <f t="shared" si="29"/>
        <v>1900</v>
      </c>
    </row>
    <row r="1877" spans="1:13" ht="18" customHeight="1" x14ac:dyDescent="0.25">
      <c r="A1877" s="42"/>
      <c r="B1877" s="42"/>
      <c r="C1877" s="42"/>
      <c r="D1877" s="43"/>
      <c r="E1877" s="42"/>
      <c r="F1877" s="42"/>
      <c r="G1877" s="43"/>
      <c r="H1877" s="43"/>
      <c r="I1877" s="42"/>
      <c r="J1877" s="42"/>
      <c r="K1877" s="42"/>
      <c r="L1877" s="42" t="str">
        <f>IF(G1877="","",IF(D1877-G1877&gt;=System_Config!$B$9,"✅ COMPLIANT","⚠️ BREACH"))</f>
        <v/>
      </c>
      <c r="M1877" s="42">
        <f t="shared" si="29"/>
        <v>1900</v>
      </c>
    </row>
    <row r="1878" spans="1:13" ht="18" customHeight="1" x14ac:dyDescent="0.25">
      <c r="A1878" s="44"/>
      <c r="B1878" s="44"/>
      <c r="C1878" s="44"/>
      <c r="D1878" s="45"/>
      <c r="E1878" s="44"/>
      <c r="F1878" s="44"/>
      <c r="G1878" s="45"/>
      <c r="H1878" s="45"/>
      <c r="I1878" s="44"/>
      <c r="J1878" s="44"/>
      <c r="K1878" s="44"/>
      <c r="L1878" s="44" t="str">
        <f>IF(G1878="","",IF(D1878-G1878&gt;=System_Config!$B$9,"✅ COMPLIANT","⚠️ BREACH"))</f>
        <v/>
      </c>
      <c r="M1878" s="44">
        <f t="shared" si="29"/>
        <v>1900</v>
      </c>
    </row>
    <row r="1879" spans="1:13" ht="18" customHeight="1" x14ac:dyDescent="0.25">
      <c r="A1879" s="42"/>
      <c r="B1879" s="42"/>
      <c r="C1879" s="42"/>
      <c r="D1879" s="43"/>
      <c r="E1879" s="42"/>
      <c r="F1879" s="42"/>
      <c r="G1879" s="43"/>
      <c r="H1879" s="43"/>
      <c r="I1879" s="42"/>
      <c r="J1879" s="42"/>
      <c r="K1879" s="42"/>
      <c r="L1879" s="42" t="str">
        <f>IF(G1879="","",IF(D1879-G1879&gt;=System_Config!$B$9,"✅ COMPLIANT","⚠️ BREACH"))</f>
        <v/>
      </c>
      <c r="M1879" s="42">
        <f t="shared" si="29"/>
        <v>1900</v>
      </c>
    </row>
    <row r="1880" spans="1:13" ht="18" customHeight="1" x14ac:dyDescent="0.25">
      <c r="A1880" s="44"/>
      <c r="B1880" s="44"/>
      <c r="C1880" s="44"/>
      <c r="D1880" s="45"/>
      <c r="E1880" s="44"/>
      <c r="F1880" s="44"/>
      <c r="G1880" s="45"/>
      <c r="H1880" s="45"/>
      <c r="I1880" s="44"/>
      <c r="J1880" s="44"/>
      <c r="K1880" s="44"/>
      <c r="L1880" s="44" t="str">
        <f>IF(G1880="","",IF(D1880-G1880&gt;=System_Config!$B$9,"✅ COMPLIANT","⚠️ BREACH"))</f>
        <v/>
      </c>
      <c r="M1880" s="44">
        <f t="shared" si="29"/>
        <v>1900</v>
      </c>
    </row>
    <row r="1881" spans="1:13" ht="18" customHeight="1" x14ac:dyDescent="0.25">
      <c r="A1881" s="42"/>
      <c r="B1881" s="42"/>
      <c r="C1881" s="42"/>
      <c r="D1881" s="43"/>
      <c r="E1881" s="42"/>
      <c r="F1881" s="42"/>
      <c r="G1881" s="43"/>
      <c r="H1881" s="43"/>
      <c r="I1881" s="42"/>
      <c r="J1881" s="42"/>
      <c r="K1881" s="42"/>
      <c r="L1881" s="42" t="str">
        <f>IF(G1881="","",IF(D1881-G1881&gt;=System_Config!$B$9,"✅ COMPLIANT","⚠️ BREACH"))</f>
        <v/>
      </c>
      <c r="M1881" s="42">
        <f t="shared" si="29"/>
        <v>1900</v>
      </c>
    </row>
    <row r="1882" spans="1:13" ht="18" customHeight="1" x14ac:dyDescent="0.25">
      <c r="A1882" s="44"/>
      <c r="B1882" s="44"/>
      <c r="C1882" s="44"/>
      <c r="D1882" s="45"/>
      <c r="E1882" s="44"/>
      <c r="F1882" s="44"/>
      <c r="G1882" s="45"/>
      <c r="H1882" s="45"/>
      <c r="I1882" s="44"/>
      <c r="J1882" s="44"/>
      <c r="K1882" s="44"/>
      <c r="L1882" s="44" t="str">
        <f>IF(G1882="","",IF(D1882-G1882&gt;=System_Config!$B$9,"✅ COMPLIANT","⚠️ BREACH"))</f>
        <v/>
      </c>
      <c r="M1882" s="44">
        <f t="shared" si="29"/>
        <v>1900</v>
      </c>
    </row>
    <row r="1883" spans="1:13" ht="18" customHeight="1" x14ac:dyDescent="0.25">
      <c r="A1883" s="42"/>
      <c r="B1883" s="42"/>
      <c r="C1883" s="42"/>
      <c r="D1883" s="43"/>
      <c r="E1883" s="42"/>
      <c r="F1883" s="42"/>
      <c r="G1883" s="43"/>
      <c r="H1883" s="43"/>
      <c r="I1883" s="42"/>
      <c r="J1883" s="42"/>
      <c r="K1883" s="42"/>
      <c r="L1883" s="42" t="str">
        <f>IF(G1883="","",IF(D1883-G1883&gt;=System_Config!$B$9,"✅ COMPLIANT","⚠️ BREACH"))</f>
        <v/>
      </c>
      <c r="M1883" s="42">
        <f t="shared" si="29"/>
        <v>1900</v>
      </c>
    </row>
    <row r="1884" spans="1:13" ht="18" customHeight="1" x14ac:dyDescent="0.25">
      <c r="A1884" s="44"/>
      <c r="B1884" s="44"/>
      <c r="C1884" s="44"/>
      <c r="D1884" s="45"/>
      <c r="E1884" s="44"/>
      <c r="F1884" s="44"/>
      <c r="G1884" s="45"/>
      <c r="H1884" s="45"/>
      <c r="I1884" s="44"/>
      <c r="J1884" s="44"/>
      <c r="K1884" s="44"/>
      <c r="L1884" s="44" t="str">
        <f>IF(G1884="","",IF(D1884-G1884&gt;=System_Config!$B$9,"✅ COMPLIANT","⚠️ BREACH"))</f>
        <v/>
      </c>
      <c r="M1884" s="44">
        <f t="shared" si="29"/>
        <v>1900</v>
      </c>
    </row>
    <row r="1885" spans="1:13" ht="18" customHeight="1" x14ac:dyDescent="0.25">
      <c r="A1885" s="42"/>
      <c r="B1885" s="42"/>
      <c r="C1885" s="42"/>
      <c r="D1885" s="43"/>
      <c r="E1885" s="42"/>
      <c r="F1885" s="42"/>
      <c r="G1885" s="43"/>
      <c r="H1885" s="43"/>
      <c r="I1885" s="42"/>
      <c r="J1885" s="42"/>
      <c r="K1885" s="42"/>
      <c r="L1885" s="42" t="str">
        <f>IF(G1885="","",IF(D1885-G1885&gt;=System_Config!$B$9,"✅ COMPLIANT","⚠️ BREACH"))</f>
        <v/>
      </c>
      <c r="M1885" s="42">
        <f t="shared" si="29"/>
        <v>1900</v>
      </c>
    </row>
    <row r="1886" spans="1:13" ht="18" customHeight="1" x14ac:dyDescent="0.25">
      <c r="A1886" s="44"/>
      <c r="B1886" s="44"/>
      <c r="C1886" s="44"/>
      <c r="D1886" s="45"/>
      <c r="E1886" s="44"/>
      <c r="F1886" s="44"/>
      <c r="G1886" s="45"/>
      <c r="H1886" s="45"/>
      <c r="I1886" s="44"/>
      <c r="J1886" s="44"/>
      <c r="K1886" s="44"/>
      <c r="L1886" s="44" t="str">
        <f>IF(G1886="","",IF(D1886-G1886&gt;=System_Config!$B$9,"✅ COMPLIANT","⚠️ BREACH"))</f>
        <v/>
      </c>
      <c r="M1886" s="44">
        <f t="shared" si="29"/>
        <v>1900</v>
      </c>
    </row>
    <row r="1887" spans="1:13" ht="18" customHeight="1" x14ac:dyDescent="0.25">
      <c r="A1887" s="42"/>
      <c r="B1887" s="42"/>
      <c r="C1887" s="42"/>
      <c r="D1887" s="43"/>
      <c r="E1887" s="42"/>
      <c r="F1887" s="42"/>
      <c r="G1887" s="43"/>
      <c r="H1887" s="43"/>
      <c r="I1887" s="42"/>
      <c r="J1887" s="42"/>
      <c r="K1887" s="42"/>
      <c r="L1887" s="42" t="str">
        <f>IF(G1887="","",IF(D1887-G1887&gt;=System_Config!$B$9,"✅ COMPLIANT","⚠️ BREACH"))</f>
        <v/>
      </c>
      <c r="M1887" s="42">
        <f t="shared" si="29"/>
        <v>1900</v>
      </c>
    </row>
    <row r="1888" spans="1:13" ht="18" customHeight="1" x14ac:dyDescent="0.25">
      <c r="A1888" s="44"/>
      <c r="B1888" s="44"/>
      <c r="C1888" s="44"/>
      <c r="D1888" s="45"/>
      <c r="E1888" s="44"/>
      <c r="F1888" s="44"/>
      <c r="G1888" s="45"/>
      <c r="H1888" s="45"/>
      <c r="I1888" s="44"/>
      <c r="J1888" s="44"/>
      <c r="K1888" s="44"/>
      <c r="L1888" s="44" t="str">
        <f>IF(G1888="","",IF(D1888-G1888&gt;=System_Config!$B$9,"✅ COMPLIANT","⚠️ BREACH"))</f>
        <v/>
      </c>
      <c r="M1888" s="44">
        <f t="shared" si="29"/>
        <v>1900</v>
      </c>
    </row>
    <row r="1889" spans="1:13" ht="18" customHeight="1" x14ac:dyDescent="0.25">
      <c r="A1889" s="42"/>
      <c r="B1889" s="42"/>
      <c r="C1889" s="42"/>
      <c r="D1889" s="43"/>
      <c r="E1889" s="42"/>
      <c r="F1889" s="42"/>
      <c r="G1889" s="43"/>
      <c r="H1889" s="43"/>
      <c r="I1889" s="42"/>
      <c r="J1889" s="42"/>
      <c r="K1889" s="42"/>
      <c r="L1889" s="42" t="str">
        <f>IF(G1889="","",IF(D1889-G1889&gt;=System_Config!$B$9,"✅ COMPLIANT","⚠️ BREACH"))</f>
        <v/>
      </c>
      <c r="M1889" s="42">
        <f t="shared" si="29"/>
        <v>1900</v>
      </c>
    </row>
    <row r="1890" spans="1:13" ht="18" customHeight="1" x14ac:dyDescent="0.25">
      <c r="A1890" s="44"/>
      <c r="B1890" s="44"/>
      <c r="C1890" s="44"/>
      <c r="D1890" s="45"/>
      <c r="E1890" s="44"/>
      <c r="F1890" s="44"/>
      <c r="G1890" s="45"/>
      <c r="H1890" s="45"/>
      <c r="I1890" s="44"/>
      <c r="J1890" s="44"/>
      <c r="K1890" s="44"/>
      <c r="L1890" s="44" t="str">
        <f>IF(G1890="","",IF(D1890-G1890&gt;=System_Config!$B$9,"✅ COMPLIANT","⚠️ BREACH"))</f>
        <v/>
      </c>
      <c r="M1890" s="44">
        <f t="shared" si="29"/>
        <v>1900</v>
      </c>
    </row>
    <row r="1891" spans="1:13" ht="18" customHeight="1" x14ac:dyDescent="0.25">
      <c r="A1891" s="42"/>
      <c r="B1891" s="42"/>
      <c r="C1891" s="42"/>
      <c r="D1891" s="43"/>
      <c r="E1891" s="42"/>
      <c r="F1891" s="42"/>
      <c r="G1891" s="43"/>
      <c r="H1891" s="43"/>
      <c r="I1891" s="42"/>
      <c r="J1891" s="42"/>
      <c r="K1891" s="42"/>
      <c r="L1891" s="42" t="str">
        <f>IF(G1891="","",IF(D1891-G1891&gt;=System_Config!$B$9,"✅ COMPLIANT","⚠️ BREACH"))</f>
        <v/>
      </c>
      <c r="M1891" s="42">
        <f t="shared" si="29"/>
        <v>1900</v>
      </c>
    </row>
    <row r="1892" spans="1:13" ht="18" customHeight="1" x14ac:dyDescent="0.25">
      <c r="A1892" s="44"/>
      <c r="B1892" s="44"/>
      <c r="C1892" s="44"/>
      <c r="D1892" s="45"/>
      <c r="E1892" s="44"/>
      <c r="F1892" s="44"/>
      <c r="G1892" s="45"/>
      <c r="H1892" s="45"/>
      <c r="I1892" s="44"/>
      <c r="J1892" s="44"/>
      <c r="K1892" s="44"/>
      <c r="L1892" s="44" t="str">
        <f>IF(G1892="","",IF(D1892-G1892&gt;=System_Config!$B$9,"✅ COMPLIANT","⚠️ BREACH"))</f>
        <v/>
      </c>
      <c r="M1892" s="44">
        <f t="shared" si="29"/>
        <v>1900</v>
      </c>
    </row>
    <row r="1893" spans="1:13" ht="18" customHeight="1" x14ac:dyDescent="0.25">
      <c r="A1893" s="42"/>
      <c r="B1893" s="42"/>
      <c r="C1893" s="42"/>
      <c r="D1893" s="43"/>
      <c r="E1893" s="42"/>
      <c r="F1893" s="42"/>
      <c r="G1893" s="43"/>
      <c r="H1893" s="43"/>
      <c r="I1893" s="42"/>
      <c r="J1893" s="42"/>
      <c r="K1893" s="42"/>
      <c r="L1893" s="42" t="str">
        <f>IF(G1893="","",IF(D1893-G1893&gt;=System_Config!$B$9,"✅ COMPLIANT","⚠️ BREACH"))</f>
        <v/>
      </c>
      <c r="M1893" s="42">
        <f t="shared" si="29"/>
        <v>1900</v>
      </c>
    </row>
    <row r="1894" spans="1:13" ht="18" customHeight="1" x14ac:dyDescent="0.25">
      <c r="A1894" s="44"/>
      <c r="B1894" s="44"/>
      <c r="C1894" s="44"/>
      <c r="D1894" s="45"/>
      <c r="E1894" s="44"/>
      <c r="F1894" s="44"/>
      <c r="G1894" s="45"/>
      <c r="H1894" s="45"/>
      <c r="I1894" s="44"/>
      <c r="J1894" s="44"/>
      <c r="K1894" s="44"/>
      <c r="L1894" s="44" t="str">
        <f>IF(G1894="","",IF(D1894-G1894&gt;=System_Config!$B$9,"✅ COMPLIANT","⚠️ BREACH"))</f>
        <v/>
      </c>
      <c r="M1894" s="44">
        <f t="shared" si="29"/>
        <v>1900</v>
      </c>
    </row>
    <row r="1895" spans="1:13" ht="18" customHeight="1" x14ac:dyDescent="0.25">
      <c r="A1895" s="42"/>
      <c r="B1895" s="42"/>
      <c r="C1895" s="42"/>
      <c r="D1895" s="43"/>
      <c r="E1895" s="42"/>
      <c r="F1895" s="42"/>
      <c r="G1895" s="43"/>
      <c r="H1895" s="43"/>
      <c r="I1895" s="42"/>
      <c r="J1895" s="42"/>
      <c r="K1895" s="42"/>
      <c r="L1895" s="42" t="str">
        <f>IF(G1895="","",IF(D1895-G1895&gt;=System_Config!$B$9,"✅ COMPLIANT","⚠️ BREACH"))</f>
        <v/>
      </c>
      <c r="M1895" s="42">
        <f t="shared" si="29"/>
        <v>1900</v>
      </c>
    </row>
    <row r="1896" spans="1:13" ht="18" customHeight="1" x14ac:dyDescent="0.25">
      <c r="A1896" s="44"/>
      <c r="B1896" s="44"/>
      <c r="C1896" s="44"/>
      <c r="D1896" s="45"/>
      <c r="E1896" s="44"/>
      <c r="F1896" s="44"/>
      <c r="G1896" s="45"/>
      <c r="H1896" s="45"/>
      <c r="I1896" s="44"/>
      <c r="J1896" s="44"/>
      <c r="K1896" s="44"/>
      <c r="L1896" s="44" t="str">
        <f>IF(G1896="","",IF(D1896-G1896&gt;=System_Config!$B$9,"✅ COMPLIANT","⚠️ BREACH"))</f>
        <v/>
      </c>
      <c r="M1896" s="44">
        <f t="shared" si="29"/>
        <v>1900</v>
      </c>
    </row>
    <row r="1897" spans="1:13" ht="18" customHeight="1" x14ac:dyDescent="0.25">
      <c r="A1897" s="42"/>
      <c r="B1897" s="42"/>
      <c r="C1897" s="42"/>
      <c r="D1897" s="43"/>
      <c r="E1897" s="42"/>
      <c r="F1897" s="42"/>
      <c r="G1897" s="43"/>
      <c r="H1897" s="43"/>
      <c r="I1897" s="42"/>
      <c r="J1897" s="42"/>
      <c r="K1897" s="42"/>
      <c r="L1897" s="42" t="str">
        <f>IF(G1897="","",IF(D1897-G1897&gt;=System_Config!$B$9,"✅ COMPLIANT","⚠️ BREACH"))</f>
        <v/>
      </c>
      <c r="M1897" s="42">
        <f t="shared" si="29"/>
        <v>1900</v>
      </c>
    </row>
    <row r="1898" spans="1:13" ht="18" customHeight="1" x14ac:dyDescent="0.25">
      <c r="A1898" s="44"/>
      <c r="B1898" s="44"/>
      <c r="C1898" s="44"/>
      <c r="D1898" s="45"/>
      <c r="E1898" s="44"/>
      <c r="F1898" s="44"/>
      <c r="G1898" s="45"/>
      <c r="H1898" s="45"/>
      <c r="I1898" s="44"/>
      <c r="J1898" s="44"/>
      <c r="K1898" s="44"/>
      <c r="L1898" s="44" t="str">
        <f>IF(G1898="","",IF(D1898-G1898&gt;=System_Config!$B$9,"✅ COMPLIANT","⚠️ BREACH"))</f>
        <v/>
      </c>
      <c r="M1898" s="44">
        <f t="shared" si="29"/>
        <v>1900</v>
      </c>
    </row>
    <row r="1899" spans="1:13" ht="18" customHeight="1" x14ac:dyDescent="0.25">
      <c r="A1899" s="42"/>
      <c r="B1899" s="42"/>
      <c r="C1899" s="42"/>
      <c r="D1899" s="43"/>
      <c r="E1899" s="42"/>
      <c r="F1899" s="42"/>
      <c r="G1899" s="43"/>
      <c r="H1899" s="43"/>
      <c r="I1899" s="42"/>
      <c r="J1899" s="42"/>
      <c r="K1899" s="42"/>
      <c r="L1899" s="42" t="str">
        <f>IF(G1899="","",IF(D1899-G1899&gt;=System_Config!$B$9,"✅ COMPLIANT","⚠️ BREACH"))</f>
        <v/>
      </c>
      <c r="M1899" s="42">
        <f t="shared" si="29"/>
        <v>1900</v>
      </c>
    </row>
    <row r="1900" spans="1:13" ht="18" customHeight="1" x14ac:dyDescent="0.25">
      <c r="A1900" s="44"/>
      <c r="B1900" s="44"/>
      <c r="C1900" s="44"/>
      <c r="D1900" s="45"/>
      <c r="E1900" s="44"/>
      <c r="F1900" s="44"/>
      <c r="G1900" s="45"/>
      <c r="H1900" s="45"/>
      <c r="I1900" s="44"/>
      <c r="J1900" s="44"/>
      <c r="K1900" s="44"/>
      <c r="L1900" s="44" t="str">
        <f>IF(G1900="","",IF(D1900-G1900&gt;=System_Config!$B$9,"✅ COMPLIANT","⚠️ BREACH"))</f>
        <v/>
      </c>
      <c r="M1900" s="44">
        <f t="shared" si="29"/>
        <v>1900</v>
      </c>
    </row>
    <row r="1901" spans="1:13" ht="18" customHeight="1" x14ac:dyDescent="0.25">
      <c r="A1901" s="42"/>
      <c r="B1901" s="42"/>
      <c r="C1901" s="42"/>
      <c r="D1901" s="43"/>
      <c r="E1901" s="42"/>
      <c r="F1901" s="42"/>
      <c r="G1901" s="43"/>
      <c r="H1901" s="43"/>
      <c r="I1901" s="42"/>
      <c r="J1901" s="42"/>
      <c r="K1901" s="42"/>
      <c r="L1901" s="42" t="str">
        <f>IF(G1901="","",IF(D1901-G1901&gt;=System_Config!$B$9,"✅ COMPLIANT","⚠️ BREACH"))</f>
        <v/>
      </c>
      <c r="M1901" s="42">
        <f t="shared" si="29"/>
        <v>1900</v>
      </c>
    </row>
    <row r="1902" spans="1:13" ht="18" customHeight="1" x14ac:dyDescent="0.25">
      <c r="A1902" s="44"/>
      <c r="B1902" s="44"/>
      <c r="C1902" s="44"/>
      <c r="D1902" s="45"/>
      <c r="E1902" s="44"/>
      <c r="F1902" s="44"/>
      <c r="G1902" s="45"/>
      <c r="H1902" s="45"/>
      <c r="I1902" s="44"/>
      <c r="J1902" s="44"/>
      <c r="K1902" s="44"/>
      <c r="L1902" s="44" t="str">
        <f>IF(G1902="","",IF(D1902-G1902&gt;=System_Config!$B$9,"✅ COMPLIANT","⚠️ BREACH"))</f>
        <v/>
      </c>
      <c r="M1902" s="44">
        <f t="shared" si="29"/>
        <v>1900</v>
      </c>
    </row>
    <row r="1903" spans="1:13" ht="18" customHeight="1" x14ac:dyDescent="0.25">
      <c r="A1903" s="42"/>
      <c r="B1903" s="42"/>
      <c r="C1903" s="42"/>
      <c r="D1903" s="43"/>
      <c r="E1903" s="42"/>
      <c r="F1903" s="42"/>
      <c r="G1903" s="43"/>
      <c r="H1903" s="43"/>
      <c r="I1903" s="42"/>
      <c r="J1903" s="42"/>
      <c r="K1903" s="42"/>
      <c r="L1903" s="42" t="str">
        <f>IF(G1903="","",IF(D1903-G1903&gt;=System_Config!$B$9,"✅ COMPLIANT","⚠️ BREACH"))</f>
        <v/>
      </c>
      <c r="M1903" s="42">
        <f t="shared" si="29"/>
        <v>1900</v>
      </c>
    </row>
    <row r="1904" spans="1:13" ht="18" customHeight="1" x14ac:dyDescent="0.25">
      <c r="A1904" s="44"/>
      <c r="B1904" s="44"/>
      <c r="C1904" s="44"/>
      <c r="D1904" s="45"/>
      <c r="E1904" s="44"/>
      <c r="F1904" s="44"/>
      <c r="G1904" s="45"/>
      <c r="H1904" s="45"/>
      <c r="I1904" s="44"/>
      <c r="J1904" s="44"/>
      <c r="K1904" s="44"/>
      <c r="L1904" s="44" t="str">
        <f>IF(G1904="","",IF(D1904-G1904&gt;=System_Config!$B$9,"✅ COMPLIANT","⚠️ BREACH"))</f>
        <v/>
      </c>
      <c r="M1904" s="44">
        <f t="shared" si="29"/>
        <v>1900</v>
      </c>
    </row>
    <row r="1905" spans="1:13" ht="18" customHeight="1" x14ac:dyDescent="0.25">
      <c r="A1905" s="42"/>
      <c r="B1905" s="42"/>
      <c r="C1905" s="42"/>
      <c r="D1905" s="43"/>
      <c r="E1905" s="42"/>
      <c r="F1905" s="42"/>
      <c r="G1905" s="43"/>
      <c r="H1905" s="43"/>
      <c r="I1905" s="42"/>
      <c r="J1905" s="42"/>
      <c r="K1905" s="42"/>
      <c r="L1905" s="42" t="str">
        <f>IF(G1905="","",IF(D1905-G1905&gt;=System_Config!$B$9,"✅ COMPLIANT","⚠️ BREACH"))</f>
        <v/>
      </c>
      <c r="M1905" s="42">
        <f t="shared" si="29"/>
        <v>1900</v>
      </c>
    </row>
    <row r="1906" spans="1:13" ht="18" customHeight="1" x14ac:dyDescent="0.25">
      <c r="A1906" s="44"/>
      <c r="B1906" s="44"/>
      <c r="C1906" s="44"/>
      <c r="D1906" s="45"/>
      <c r="E1906" s="44"/>
      <c r="F1906" s="44"/>
      <c r="G1906" s="45"/>
      <c r="H1906" s="45"/>
      <c r="I1906" s="44"/>
      <c r="J1906" s="44"/>
      <c r="K1906" s="44"/>
      <c r="L1906" s="44" t="str">
        <f>IF(G1906="","",IF(D1906-G1906&gt;=System_Config!$B$9,"✅ COMPLIANT","⚠️ BREACH"))</f>
        <v/>
      </c>
      <c r="M1906" s="44">
        <f t="shared" si="29"/>
        <v>1900</v>
      </c>
    </row>
    <row r="1907" spans="1:13" ht="18" customHeight="1" x14ac:dyDescent="0.25">
      <c r="A1907" s="42"/>
      <c r="B1907" s="42"/>
      <c r="C1907" s="42"/>
      <c r="D1907" s="43"/>
      <c r="E1907" s="42"/>
      <c r="F1907" s="42"/>
      <c r="G1907" s="43"/>
      <c r="H1907" s="43"/>
      <c r="I1907" s="42"/>
      <c r="J1907" s="42"/>
      <c r="K1907" s="42"/>
      <c r="L1907" s="42" t="str">
        <f>IF(G1907="","",IF(D1907-G1907&gt;=System_Config!$B$9,"✅ COMPLIANT","⚠️ BREACH"))</f>
        <v/>
      </c>
      <c r="M1907" s="42">
        <f t="shared" si="29"/>
        <v>1900</v>
      </c>
    </row>
    <row r="1908" spans="1:13" ht="18" customHeight="1" x14ac:dyDescent="0.25">
      <c r="A1908" s="44"/>
      <c r="B1908" s="44"/>
      <c r="C1908" s="44"/>
      <c r="D1908" s="45"/>
      <c r="E1908" s="44"/>
      <c r="F1908" s="44"/>
      <c r="G1908" s="45"/>
      <c r="H1908" s="45"/>
      <c r="I1908" s="44"/>
      <c r="J1908" s="44"/>
      <c r="K1908" s="44"/>
      <c r="L1908" s="44" t="str">
        <f>IF(G1908="","",IF(D1908-G1908&gt;=System_Config!$B$9,"✅ COMPLIANT","⚠️ BREACH"))</f>
        <v/>
      </c>
      <c r="M1908" s="44">
        <f t="shared" si="29"/>
        <v>1900</v>
      </c>
    </row>
    <row r="1909" spans="1:13" ht="18" customHeight="1" x14ac:dyDescent="0.25">
      <c r="A1909" s="42"/>
      <c r="B1909" s="42"/>
      <c r="C1909" s="42"/>
      <c r="D1909" s="43"/>
      <c r="E1909" s="42"/>
      <c r="F1909" s="42"/>
      <c r="G1909" s="43"/>
      <c r="H1909" s="43"/>
      <c r="I1909" s="42"/>
      <c r="J1909" s="42"/>
      <c r="K1909" s="42"/>
      <c r="L1909" s="42" t="str">
        <f>IF(G1909="","",IF(D1909-G1909&gt;=System_Config!$B$9,"✅ COMPLIANT","⚠️ BREACH"))</f>
        <v/>
      </c>
      <c r="M1909" s="42">
        <f t="shared" si="29"/>
        <v>1900</v>
      </c>
    </row>
    <row r="1910" spans="1:13" ht="18" customHeight="1" x14ac:dyDescent="0.25">
      <c r="A1910" s="44"/>
      <c r="B1910" s="44"/>
      <c r="C1910" s="44"/>
      <c r="D1910" s="45"/>
      <c r="E1910" s="44"/>
      <c r="F1910" s="44"/>
      <c r="G1910" s="45"/>
      <c r="H1910" s="45"/>
      <c r="I1910" s="44"/>
      <c r="J1910" s="44"/>
      <c r="K1910" s="44"/>
      <c r="L1910" s="44" t="str">
        <f>IF(G1910="","",IF(D1910-G1910&gt;=System_Config!$B$9,"✅ COMPLIANT","⚠️ BREACH"))</f>
        <v/>
      </c>
      <c r="M1910" s="44">
        <f t="shared" si="29"/>
        <v>1900</v>
      </c>
    </row>
    <row r="1911" spans="1:13" ht="18" customHeight="1" x14ac:dyDescent="0.25">
      <c r="A1911" s="42"/>
      <c r="B1911" s="42"/>
      <c r="C1911" s="42"/>
      <c r="D1911" s="43"/>
      <c r="E1911" s="42"/>
      <c r="F1911" s="42"/>
      <c r="G1911" s="43"/>
      <c r="H1911" s="43"/>
      <c r="I1911" s="42"/>
      <c r="J1911" s="42"/>
      <c r="K1911" s="42"/>
      <c r="L1911" s="42" t="str">
        <f>IF(G1911="","",IF(D1911-G1911&gt;=System_Config!$B$9,"✅ COMPLIANT","⚠️ BREACH"))</f>
        <v/>
      </c>
      <c r="M1911" s="42">
        <f t="shared" si="29"/>
        <v>1900</v>
      </c>
    </row>
    <row r="1912" spans="1:13" ht="18" customHeight="1" x14ac:dyDescent="0.25">
      <c r="A1912" s="44"/>
      <c r="B1912" s="44"/>
      <c r="C1912" s="44"/>
      <c r="D1912" s="45"/>
      <c r="E1912" s="44"/>
      <c r="F1912" s="44"/>
      <c r="G1912" s="45"/>
      <c r="H1912" s="45"/>
      <c r="I1912" s="44"/>
      <c r="J1912" s="44"/>
      <c r="K1912" s="44"/>
      <c r="L1912" s="44" t="str">
        <f>IF(G1912="","",IF(D1912-G1912&gt;=System_Config!$B$9,"✅ COMPLIANT","⚠️ BREACH"))</f>
        <v/>
      </c>
      <c r="M1912" s="44">
        <f t="shared" si="29"/>
        <v>1900</v>
      </c>
    </row>
    <row r="1913" spans="1:13" ht="18" customHeight="1" x14ac:dyDescent="0.25">
      <c r="A1913" s="42"/>
      <c r="B1913" s="42"/>
      <c r="C1913" s="42"/>
      <c r="D1913" s="43"/>
      <c r="E1913" s="42"/>
      <c r="F1913" s="42"/>
      <c r="G1913" s="43"/>
      <c r="H1913" s="43"/>
      <c r="I1913" s="42"/>
      <c r="J1913" s="42"/>
      <c r="K1913" s="42"/>
      <c r="L1913" s="42" t="str">
        <f>IF(G1913="","",IF(D1913-G1913&gt;=System_Config!$B$9,"✅ COMPLIANT","⚠️ BREACH"))</f>
        <v/>
      </c>
      <c r="M1913" s="42">
        <f t="shared" si="29"/>
        <v>1900</v>
      </c>
    </row>
    <row r="1914" spans="1:13" ht="18" customHeight="1" x14ac:dyDescent="0.25">
      <c r="A1914" s="44"/>
      <c r="B1914" s="44"/>
      <c r="C1914" s="44"/>
      <c r="D1914" s="45"/>
      <c r="E1914" s="44"/>
      <c r="F1914" s="44"/>
      <c r="G1914" s="45"/>
      <c r="H1914" s="45"/>
      <c r="I1914" s="44"/>
      <c r="J1914" s="44"/>
      <c r="K1914" s="44"/>
      <c r="L1914" s="44" t="str">
        <f>IF(G1914="","",IF(D1914-G1914&gt;=System_Config!$B$9,"✅ COMPLIANT","⚠️ BREACH"))</f>
        <v/>
      </c>
      <c r="M1914" s="44">
        <f t="shared" si="29"/>
        <v>1900</v>
      </c>
    </row>
    <row r="1915" spans="1:13" ht="18" customHeight="1" x14ac:dyDescent="0.25">
      <c r="A1915" s="42"/>
      <c r="B1915" s="42"/>
      <c r="C1915" s="42"/>
      <c r="D1915" s="43"/>
      <c r="E1915" s="42"/>
      <c r="F1915" s="42"/>
      <c r="G1915" s="43"/>
      <c r="H1915" s="43"/>
      <c r="I1915" s="42"/>
      <c r="J1915" s="42"/>
      <c r="K1915" s="42"/>
      <c r="L1915" s="42" t="str">
        <f>IF(G1915="","",IF(D1915-G1915&gt;=System_Config!$B$9,"✅ COMPLIANT","⚠️ BREACH"))</f>
        <v/>
      </c>
      <c r="M1915" s="42">
        <f t="shared" si="29"/>
        <v>1900</v>
      </c>
    </row>
    <row r="1916" spans="1:13" ht="18" customHeight="1" x14ac:dyDescent="0.25">
      <c r="A1916" s="44"/>
      <c r="B1916" s="44"/>
      <c r="C1916" s="44"/>
      <c r="D1916" s="45"/>
      <c r="E1916" s="44"/>
      <c r="F1916" s="44"/>
      <c r="G1916" s="45"/>
      <c r="H1916" s="45"/>
      <c r="I1916" s="44"/>
      <c r="J1916" s="44"/>
      <c r="K1916" s="44"/>
      <c r="L1916" s="44" t="str">
        <f>IF(G1916="","",IF(D1916-G1916&gt;=System_Config!$B$9,"✅ COMPLIANT","⚠️ BREACH"))</f>
        <v/>
      </c>
      <c r="M1916" s="44">
        <f t="shared" si="29"/>
        <v>1900</v>
      </c>
    </row>
    <row r="1917" spans="1:13" ht="18" customHeight="1" x14ac:dyDescent="0.25">
      <c r="A1917" s="42"/>
      <c r="B1917" s="42"/>
      <c r="C1917" s="42"/>
      <c r="D1917" s="43"/>
      <c r="E1917" s="42"/>
      <c r="F1917" s="42"/>
      <c r="G1917" s="43"/>
      <c r="H1917" s="43"/>
      <c r="I1917" s="42"/>
      <c r="J1917" s="42"/>
      <c r="K1917" s="42"/>
      <c r="L1917" s="42" t="str">
        <f>IF(G1917="","",IF(D1917-G1917&gt;=System_Config!$B$9,"✅ COMPLIANT","⚠️ BREACH"))</f>
        <v/>
      </c>
      <c r="M1917" s="42">
        <f t="shared" si="29"/>
        <v>1900</v>
      </c>
    </row>
    <row r="1918" spans="1:13" ht="18" customHeight="1" x14ac:dyDescent="0.25">
      <c r="A1918" s="44"/>
      <c r="B1918" s="44"/>
      <c r="C1918" s="44"/>
      <c r="D1918" s="45"/>
      <c r="E1918" s="44"/>
      <c r="F1918" s="44"/>
      <c r="G1918" s="45"/>
      <c r="H1918" s="45"/>
      <c r="I1918" s="44"/>
      <c r="J1918" s="44"/>
      <c r="K1918" s="44"/>
      <c r="L1918" s="44" t="str">
        <f>IF(G1918="","",IF(D1918-G1918&gt;=System_Config!$B$9,"✅ COMPLIANT","⚠️ BREACH"))</f>
        <v/>
      </c>
      <c r="M1918" s="44">
        <f t="shared" si="29"/>
        <v>1900</v>
      </c>
    </row>
    <row r="1919" spans="1:13" ht="18" customHeight="1" x14ac:dyDescent="0.25">
      <c r="A1919" s="42"/>
      <c r="B1919" s="42"/>
      <c r="C1919" s="42"/>
      <c r="D1919" s="43"/>
      <c r="E1919" s="42"/>
      <c r="F1919" s="42"/>
      <c r="G1919" s="43"/>
      <c r="H1919" s="43"/>
      <c r="I1919" s="42"/>
      <c r="J1919" s="42"/>
      <c r="K1919" s="42"/>
      <c r="L1919" s="42" t="str">
        <f>IF(G1919="","",IF(D1919-G1919&gt;=System_Config!$B$9,"✅ COMPLIANT","⚠️ BREACH"))</f>
        <v/>
      </c>
      <c r="M1919" s="42">
        <f t="shared" si="29"/>
        <v>1900</v>
      </c>
    </row>
    <row r="1920" spans="1:13" ht="18" customHeight="1" x14ac:dyDescent="0.25">
      <c r="A1920" s="44"/>
      <c r="B1920" s="44"/>
      <c r="C1920" s="44"/>
      <c r="D1920" s="45"/>
      <c r="E1920" s="44"/>
      <c r="F1920" s="44"/>
      <c r="G1920" s="45"/>
      <c r="H1920" s="45"/>
      <c r="I1920" s="44"/>
      <c r="J1920" s="44"/>
      <c r="K1920" s="44"/>
      <c r="L1920" s="44" t="str">
        <f>IF(G1920="","",IF(D1920-G1920&gt;=System_Config!$B$9,"✅ COMPLIANT","⚠️ BREACH"))</f>
        <v/>
      </c>
      <c r="M1920" s="44">
        <f t="shared" si="29"/>
        <v>1900</v>
      </c>
    </row>
    <row r="1921" spans="1:13" ht="18" customHeight="1" x14ac:dyDescent="0.25">
      <c r="A1921" s="42"/>
      <c r="B1921" s="42"/>
      <c r="C1921" s="42"/>
      <c r="D1921" s="43"/>
      <c r="E1921" s="42"/>
      <c r="F1921" s="42"/>
      <c r="G1921" s="43"/>
      <c r="H1921" s="43"/>
      <c r="I1921" s="42"/>
      <c r="J1921" s="42"/>
      <c r="K1921" s="42"/>
      <c r="L1921" s="42" t="str">
        <f>IF(G1921="","",IF(D1921-G1921&gt;=System_Config!$B$9,"✅ COMPLIANT","⚠️ BREACH"))</f>
        <v/>
      </c>
      <c r="M1921" s="42">
        <f t="shared" si="29"/>
        <v>1900</v>
      </c>
    </row>
    <row r="1922" spans="1:13" ht="18" customHeight="1" x14ac:dyDescent="0.25">
      <c r="A1922" s="44"/>
      <c r="B1922" s="44"/>
      <c r="C1922" s="44"/>
      <c r="D1922" s="45"/>
      <c r="E1922" s="44"/>
      <c r="F1922" s="44"/>
      <c r="G1922" s="45"/>
      <c r="H1922" s="45"/>
      <c r="I1922" s="44"/>
      <c r="J1922" s="44"/>
      <c r="K1922" s="44"/>
      <c r="L1922" s="44" t="str">
        <f>IF(G1922="","",IF(D1922-G1922&gt;=System_Config!$B$9,"✅ COMPLIANT","⚠️ BREACH"))</f>
        <v/>
      </c>
      <c r="M1922" s="44">
        <f t="shared" si="29"/>
        <v>1900</v>
      </c>
    </row>
    <row r="1923" spans="1:13" ht="18" customHeight="1" x14ac:dyDescent="0.25">
      <c r="A1923" s="42"/>
      <c r="B1923" s="42"/>
      <c r="C1923" s="42"/>
      <c r="D1923" s="43"/>
      <c r="E1923" s="42"/>
      <c r="F1923" s="42"/>
      <c r="G1923" s="43"/>
      <c r="H1923" s="43"/>
      <c r="I1923" s="42"/>
      <c r="J1923" s="42"/>
      <c r="K1923" s="42"/>
      <c r="L1923" s="42" t="str">
        <f>IF(G1923="","",IF(D1923-G1923&gt;=System_Config!$B$9,"✅ COMPLIANT","⚠️ BREACH"))</f>
        <v/>
      </c>
      <c r="M1923" s="42">
        <f t="shared" si="29"/>
        <v>1900</v>
      </c>
    </row>
    <row r="1924" spans="1:13" ht="18" customHeight="1" x14ac:dyDescent="0.25">
      <c r="A1924" s="44"/>
      <c r="B1924" s="44"/>
      <c r="C1924" s="44"/>
      <c r="D1924" s="45"/>
      <c r="E1924" s="44"/>
      <c r="F1924" s="44"/>
      <c r="G1924" s="45"/>
      <c r="H1924" s="45"/>
      <c r="I1924" s="44"/>
      <c r="J1924" s="44"/>
      <c r="K1924" s="44"/>
      <c r="L1924" s="44" t="str">
        <f>IF(G1924="","",IF(D1924-G1924&gt;=System_Config!$B$9,"✅ COMPLIANT","⚠️ BREACH"))</f>
        <v/>
      </c>
      <c r="M1924" s="44">
        <f t="shared" ref="M1924:M1987" si="30">IFERROR(YEAR(E1924),"")</f>
        <v>1900</v>
      </c>
    </row>
    <row r="1925" spans="1:13" ht="18" customHeight="1" x14ac:dyDescent="0.25">
      <c r="A1925" s="42"/>
      <c r="B1925" s="42"/>
      <c r="C1925" s="42"/>
      <c r="D1925" s="43"/>
      <c r="E1925" s="42"/>
      <c r="F1925" s="42"/>
      <c r="G1925" s="43"/>
      <c r="H1925" s="43"/>
      <c r="I1925" s="42"/>
      <c r="J1925" s="42"/>
      <c r="K1925" s="42"/>
      <c r="L1925" s="42" t="str">
        <f>IF(G1925="","",IF(D1925-G1925&gt;=System_Config!$B$9,"✅ COMPLIANT","⚠️ BREACH"))</f>
        <v/>
      </c>
      <c r="M1925" s="42">
        <f t="shared" si="30"/>
        <v>1900</v>
      </c>
    </row>
    <row r="1926" spans="1:13" ht="18" customHeight="1" x14ac:dyDescent="0.25">
      <c r="A1926" s="44"/>
      <c r="B1926" s="44"/>
      <c r="C1926" s="44"/>
      <c r="D1926" s="45"/>
      <c r="E1926" s="44"/>
      <c r="F1926" s="44"/>
      <c r="G1926" s="45"/>
      <c r="H1926" s="45"/>
      <c r="I1926" s="44"/>
      <c r="J1926" s="44"/>
      <c r="K1926" s="44"/>
      <c r="L1926" s="44" t="str">
        <f>IF(G1926="","",IF(D1926-G1926&gt;=System_Config!$B$9,"✅ COMPLIANT","⚠️ BREACH"))</f>
        <v/>
      </c>
      <c r="M1926" s="44">
        <f t="shared" si="30"/>
        <v>1900</v>
      </c>
    </row>
    <row r="1927" spans="1:13" ht="18" customHeight="1" x14ac:dyDescent="0.25">
      <c r="A1927" s="42"/>
      <c r="B1927" s="42"/>
      <c r="C1927" s="42"/>
      <c r="D1927" s="43"/>
      <c r="E1927" s="42"/>
      <c r="F1927" s="42"/>
      <c r="G1927" s="43"/>
      <c r="H1927" s="43"/>
      <c r="I1927" s="42"/>
      <c r="J1927" s="42"/>
      <c r="K1927" s="42"/>
      <c r="L1927" s="42" t="str">
        <f>IF(G1927="","",IF(D1927-G1927&gt;=System_Config!$B$9,"✅ COMPLIANT","⚠️ BREACH"))</f>
        <v/>
      </c>
      <c r="M1927" s="42">
        <f t="shared" si="30"/>
        <v>1900</v>
      </c>
    </row>
    <row r="1928" spans="1:13" ht="18" customHeight="1" x14ac:dyDescent="0.25">
      <c r="A1928" s="44"/>
      <c r="B1928" s="44"/>
      <c r="C1928" s="44"/>
      <c r="D1928" s="45"/>
      <c r="E1928" s="44"/>
      <c r="F1928" s="44"/>
      <c r="G1928" s="45"/>
      <c r="H1928" s="45"/>
      <c r="I1928" s="44"/>
      <c r="J1928" s="44"/>
      <c r="K1928" s="44"/>
      <c r="L1928" s="44" t="str">
        <f>IF(G1928="","",IF(D1928-G1928&gt;=System_Config!$B$9,"✅ COMPLIANT","⚠️ BREACH"))</f>
        <v/>
      </c>
      <c r="M1928" s="44">
        <f t="shared" si="30"/>
        <v>1900</v>
      </c>
    </row>
    <row r="1929" spans="1:13" ht="18" customHeight="1" x14ac:dyDescent="0.25">
      <c r="A1929" s="42"/>
      <c r="B1929" s="42"/>
      <c r="C1929" s="42"/>
      <c r="D1929" s="43"/>
      <c r="E1929" s="42"/>
      <c r="F1929" s="42"/>
      <c r="G1929" s="43"/>
      <c r="H1929" s="43"/>
      <c r="I1929" s="42"/>
      <c r="J1929" s="42"/>
      <c r="K1929" s="42"/>
      <c r="L1929" s="42" t="str">
        <f>IF(G1929="","",IF(D1929-G1929&gt;=System_Config!$B$9,"✅ COMPLIANT","⚠️ BREACH"))</f>
        <v/>
      </c>
      <c r="M1929" s="42">
        <f t="shared" si="30"/>
        <v>1900</v>
      </c>
    </row>
    <row r="1930" spans="1:13" ht="18" customHeight="1" x14ac:dyDescent="0.25">
      <c r="A1930" s="44"/>
      <c r="B1930" s="44"/>
      <c r="C1930" s="44"/>
      <c r="D1930" s="45"/>
      <c r="E1930" s="44"/>
      <c r="F1930" s="44"/>
      <c r="G1930" s="45"/>
      <c r="H1930" s="45"/>
      <c r="I1930" s="44"/>
      <c r="J1930" s="44"/>
      <c r="K1930" s="44"/>
      <c r="L1930" s="44" t="str">
        <f>IF(G1930="","",IF(D1930-G1930&gt;=System_Config!$B$9,"✅ COMPLIANT","⚠️ BREACH"))</f>
        <v/>
      </c>
      <c r="M1930" s="44">
        <f t="shared" si="30"/>
        <v>1900</v>
      </c>
    </row>
    <row r="1931" spans="1:13" ht="18" customHeight="1" x14ac:dyDescent="0.25">
      <c r="A1931" s="42"/>
      <c r="B1931" s="42"/>
      <c r="C1931" s="42"/>
      <c r="D1931" s="43"/>
      <c r="E1931" s="42"/>
      <c r="F1931" s="42"/>
      <c r="G1931" s="43"/>
      <c r="H1931" s="43"/>
      <c r="I1931" s="42"/>
      <c r="J1931" s="42"/>
      <c r="K1931" s="42"/>
      <c r="L1931" s="42" t="str">
        <f>IF(G1931="","",IF(D1931-G1931&gt;=System_Config!$B$9,"✅ COMPLIANT","⚠️ BREACH"))</f>
        <v/>
      </c>
      <c r="M1931" s="42">
        <f t="shared" si="30"/>
        <v>1900</v>
      </c>
    </row>
    <row r="1932" spans="1:13" ht="18" customHeight="1" x14ac:dyDescent="0.25">
      <c r="A1932" s="44"/>
      <c r="B1932" s="44"/>
      <c r="C1932" s="44"/>
      <c r="D1932" s="45"/>
      <c r="E1932" s="44"/>
      <c r="F1932" s="44"/>
      <c r="G1932" s="45"/>
      <c r="H1932" s="45"/>
      <c r="I1932" s="44"/>
      <c r="J1932" s="44"/>
      <c r="K1932" s="44"/>
      <c r="L1932" s="44" t="str">
        <f>IF(G1932="","",IF(D1932-G1932&gt;=System_Config!$B$9,"✅ COMPLIANT","⚠️ BREACH"))</f>
        <v/>
      </c>
      <c r="M1932" s="44">
        <f t="shared" si="30"/>
        <v>1900</v>
      </c>
    </row>
    <row r="1933" spans="1:13" ht="18" customHeight="1" x14ac:dyDescent="0.25">
      <c r="A1933" s="42"/>
      <c r="B1933" s="42"/>
      <c r="C1933" s="42"/>
      <c r="D1933" s="43"/>
      <c r="E1933" s="42"/>
      <c r="F1933" s="42"/>
      <c r="G1933" s="43"/>
      <c r="H1933" s="43"/>
      <c r="I1933" s="42"/>
      <c r="J1933" s="42"/>
      <c r="K1933" s="42"/>
      <c r="L1933" s="42" t="str">
        <f>IF(G1933="","",IF(D1933-G1933&gt;=System_Config!$B$9,"✅ COMPLIANT","⚠️ BREACH"))</f>
        <v/>
      </c>
      <c r="M1933" s="42">
        <f t="shared" si="30"/>
        <v>1900</v>
      </c>
    </row>
    <row r="1934" spans="1:13" ht="18" customHeight="1" x14ac:dyDescent="0.25">
      <c r="A1934" s="44"/>
      <c r="B1934" s="44"/>
      <c r="C1934" s="44"/>
      <c r="D1934" s="45"/>
      <c r="E1934" s="44"/>
      <c r="F1934" s="44"/>
      <c r="G1934" s="45"/>
      <c r="H1934" s="45"/>
      <c r="I1934" s="44"/>
      <c r="J1934" s="44"/>
      <c r="K1934" s="44"/>
      <c r="L1934" s="44" t="str">
        <f>IF(G1934="","",IF(D1934-G1934&gt;=System_Config!$B$9,"✅ COMPLIANT","⚠️ BREACH"))</f>
        <v/>
      </c>
      <c r="M1934" s="44">
        <f t="shared" si="30"/>
        <v>1900</v>
      </c>
    </row>
    <row r="1935" spans="1:13" ht="18" customHeight="1" x14ac:dyDescent="0.25">
      <c r="A1935" s="42"/>
      <c r="B1935" s="42"/>
      <c r="C1935" s="42"/>
      <c r="D1935" s="43"/>
      <c r="E1935" s="42"/>
      <c r="F1935" s="42"/>
      <c r="G1935" s="43"/>
      <c r="H1935" s="43"/>
      <c r="I1935" s="42"/>
      <c r="J1935" s="42"/>
      <c r="K1935" s="42"/>
      <c r="L1935" s="42" t="str">
        <f>IF(G1935="","",IF(D1935-G1935&gt;=System_Config!$B$9,"✅ COMPLIANT","⚠️ BREACH"))</f>
        <v/>
      </c>
      <c r="M1935" s="42">
        <f t="shared" si="30"/>
        <v>1900</v>
      </c>
    </row>
    <row r="1936" spans="1:13" ht="18" customHeight="1" x14ac:dyDescent="0.25">
      <c r="A1936" s="44"/>
      <c r="B1936" s="44"/>
      <c r="C1936" s="44"/>
      <c r="D1936" s="45"/>
      <c r="E1936" s="44"/>
      <c r="F1936" s="44"/>
      <c r="G1936" s="45"/>
      <c r="H1936" s="45"/>
      <c r="I1936" s="44"/>
      <c r="J1936" s="44"/>
      <c r="K1936" s="44"/>
      <c r="L1936" s="44" t="str">
        <f>IF(G1936="","",IF(D1936-G1936&gt;=System_Config!$B$9,"✅ COMPLIANT","⚠️ BREACH"))</f>
        <v/>
      </c>
      <c r="M1936" s="44">
        <f t="shared" si="30"/>
        <v>1900</v>
      </c>
    </row>
    <row r="1937" spans="1:13" ht="18" customHeight="1" x14ac:dyDescent="0.25">
      <c r="A1937" s="42"/>
      <c r="B1937" s="42"/>
      <c r="C1937" s="42"/>
      <c r="D1937" s="43"/>
      <c r="E1937" s="42"/>
      <c r="F1937" s="42"/>
      <c r="G1937" s="43"/>
      <c r="H1937" s="43"/>
      <c r="I1937" s="42"/>
      <c r="J1937" s="42"/>
      <c r="K1937" s="42"/>
      <c r="L1937" s="42" t="str">
        <f>IF(G1937="","",IF(D1937-G1937&gt;=System_Config!$B$9,"✅ COMPLIANT","⚠️ BREACH"))</f>
        <v/>
      </c>
      <c r="M1937" s="42">
        <f t="shared" si="30"/>
        <v>1900</v>
      </c>
    </row>
    <row r="1938" spans="1:13" ht="18" customHeight="1" x14ac:dyDescent="0.25">
      <c r="A1938" s="44"/>
      <c r="B1938" s="44"/>
      <c r="C1938" s="44"/>
      <c r="D1938" s="45"/>
      <c r="E1938" s="44"/>
      <c r="F1938" s="44"/>
      <c r="G1938" s="45"/>
      <c r="H1938" s="45"/>
      <c r="I1938" s="44"/>
      <c r="J1938" s="44"/>
      <c r="K1938" s="44"/>
      <c r="L1938" s="44" t="str">
        <f>IF(G1938="","",IF(D1938-G1938&gt;=System_Config!$B$9,"✅ COMPLIANT","⚠️ BREACH"))</f>
        <v/>
      </c>
      <c r="M1938" s="44">
        <f t="shared" si="30"/>
        <v>1900</v>
      </c>
    </row>
    <row r="1939" spans="1:13" ht="18" customHeight="1" x14ac:dyDescent="0.25">
      <c r="A1939" s="42"/>
      <c r="B1939" s="42"/>
      <c r="C1939" s="42"/>
      <c r="D1939" s="43"/>
      <c r="E1939" s="42"/>
      <c r="F1939" s="42"/>
      <c r="G1939" s="43"/>
      <c r="H1939" s="43"/>
      <c r="I1939" s="42"/>
      <c r="J1939" s="42"/>
      <c r="K1939" s="42"/>
      <c r="L1939" s="42" t="str">
        <f>IF(G1939="","",IF(D1939-G1939&gt;=System_Config!$B$9,"✅ COMPLIANT","⚠️ BREACH"))</f>
        <v/>
      </c>
      <c r="M1939" s="42">
        <f t="shared" si="30"/>
        <v>1900</v>
      </c>
    </row>
    <row r="1940" spans="1:13" ht="18" customHeight="1" x14ac:dyDescent="0.25">
      <c r="A1940" s="44"/>
      <c r="B1940" s="44"/>
      <c r="C1940" s="44"/>
      <c r="D1940" s="45"/>
      <c r="E1940" s="44"/>
      <c r="F1940" s="44"/>
      <c r="G1940" s="45"/>
      <c r="H1940" s="45"/>
      <c r="I1940" s="44"/>
      <c r="J1940" s="44"/>
      <c r="K1940" s="44"/>
      <c r="L1940" s="44" t="str">
        <f>IF(G1940="","",IF(D1940-G1940&gt;=System_Config!$B$9,"✅ COMPLIANT","⚠️ BREACH"))</f>
        <v/>
      </c>
      <c r="M1940" s="44">
        <f t="shared" si="30"/>
        <v>1900</v>
      </c>
    </row>
    <row r="1941" spans="1:13" ht="18" customHeight="1" x14ac:dyDescent="0.25">
      <c r="A1941" s="42"/>
      <c r="B1941" s="42"/>
      <c r="C1941" s="42"/>
      <c r="D1941" s="43"/>
      <c r="E1941" s="42"/>
      <c r="F1941" s="42"/>
      <c r="G1941" s="43"/>
      <c r="H1941" s="43"/>
      <c r="I1941" s="42"/>
      <c r="J1941" s="42"/>
      <c r="K1941" s="42"/>
      <c r="L1941" s="42" t="str">
        <f>IF(G1941="","",IF(D1941-G1941&gt;=System_Config!$B$9,"✅ COMPLIANT","⚠️ BREACH"))</f>
        <v/>
      </c>
      <c r="M1941" s="42">
        <f t="shared" si="30"/>
        <v>1900</v>
      </c>
    </row>
    <row r="1942" spans="1:13" ht="18" customHeight="1" x14ac:dyDescent="0.25">
      <c r="A1942" s="44"/>
      <c r="B1942" s="44"/>
      <c r="C1942" s="44"/>
      <c r="D1942" s="45"/>
      <c r="E1942" s="44"/>
      <c r="F1942" s="44"/>
      <c r="G1942" s="45"/>
      <c r="H1942" s="45"/>
      <c r="I1942" s="44"/>
      <c r="J1942" s="44"/>
      <c r="K1942" s="44"/>
      <c r="L1942" s="44" t="str">
        <f>IF(G1942="","",IF(D1942-G1942&gt;=System_Config!$B$9,"✅ COMPLIANT","⚠️ BREACH"))</f>
        <v/>
      </c>
      <c r="M1942" s="44">
        <f t="shared" si="30"/>
        <v>1900</v>
      </c>
    </row>
    <row r="1943" spans="1:13" ht="18" customHeight="1" x14ac:dyDescent="0.25">
      <c r="A1943" s="42"/>
      <c r="B1943" s="42"/>
      <c r="C1943" s="42"/>
      <c r="D1943" s="43"/>
      <c r="E1943" s="42"/>
      <c r="F1943" s="42"/>
      <c r="G1943" s="43"/>
      <c r="H1943" s="43"/>
      <c r="I1943" s="42"/>
      <c r="J1943" s="42"/>
      <c r="K1943" s="42"/>
      <c r="L1943" s="42" t="str">
        <f>IF(G1943="","",IF(D1943-G1943&gt;=System_Config!$B$9,"✅ COMPLIANT","⚠️ BREACH"))</f>
        <v/>
      </c>
      <c r="M1943" s="42">
        <f t="shared" si="30"/>
        <v>1900</v>
      </c>
    </row>
    <row r="1944" spans="1:13" ht="18" customHeight="1" x14ac:dyDescent="0.25">
      <c r="A1944" s="44"/>
      <c r="B1944" s="44"/>
      <c r="C1944" s="44"/>
      <c r="D1944" s="45"/>
      <c r="E1944" s="44"/>
      <c r="F1944" s="44"/>
      <c r="G1944" s="45"/>
      <c r="H1944" s="45"/>
      <c r="I1944" s="44"/>
      <c r="J1944" s="44"/>
      <c r="K1944" s="44"/>
      <c r="L1944" s="44" t="str">
        <f>IF(G1944="","",IF(D1944-G1944&gt;=System_Config!$B$9,"✅ COMPLIANT","⚠️ BREACH"))</f>
        <v/>
      </c>
      <c r="M1944" s="44">
        <f t="shared" si="30"/>
        <v>1900</v>
      </c>
    </row>
    <row r="1945" spans="1:13" ht="18" customHeight="1" x14ac:dyDescent="0.25">
      <c r="A1945" s="42"/>
      <c r="B1945" s="42"/>
      <c r="C1945" s="42"/>
      <c r="D1945" s="43"/>
      <c r="E1945" s="42"/>
      <c r="F1945" s="42"/>
      <c r="G1945" s="43"/>
      <c r="H1945" s="43"/>
      <c r="I1945" s="42"/>
      <c r="J1945" s="42"/>
      <c r="K1945" s="42"/>
      <c r="L1945" s="42" t="str">
        <f>IF(G1945="","",IF(D1945-G1945&gt;=System_Config!$B$9,"✅ COMPLIANT","⚠️ BREACH"))</f>
        <v/>
      </c>
      <c r="M1945" s="42">
        <f t="shared" si="30"/>
        <v>1900</v>
      </c>
    </row>
    <row r="1946" spans="1:13" ht="18" customHeight="1" x14ac:dyDescent="0.25">
      <c r="A1946" s="44"/>
      <c r="B1946" s="44"/>
      <c r="C1946" s="44"/>
      <c r="D1946" s="45"/>
      <c r="E1946" s="44"/>
      <c r="F1946" s="44"/>
      <c r="G1946" s="45"/>
      <c r="H1946" s="45"/>
      <c r="I1946" s="44"/>
      <c r="J1946" s="44"/>
      <c r="K1946" s="44"/>
      <c r="L1946" s="44" t="str">
        <f>IF(G1946="","",IF(D1946-G1946&gt;=System_Config!$B$9,"✅ COMPLIANT","⚠️ BREACH"))</f>
        <v/>
      </c>
      <c r="M1946" s="44">
        <f t="shared" si="30"/>
        <v>1900</v>
      </c>
    </row>
    <row r="1947" spans="1:13" ht="18" customHeight="1" x14ac:dyDescent="0.25">
      <c r="A1947" s="42"/>
      <c r="B1947" s="42"/>
      <c r="C1947" s="42"/>
      <c r="D1947" s="43"/>
      <c r="E1947" s="42"/>
      <c r="F1947" s="42"/>
      <c r="G1947" s="43"/>
      <c r="H1947" s="43"/>
      <c r="I1947" s="42"/>
      <c r="J1947" s="42"/>
      <c r="K1947" s="42"/>
      <c r="L1947" s="42" t="str">
        <f>IF(G1947="","",IF(D1947-G1947&gt;=System_Config!$B$9,"✅ COMPLIANT","⚠️ BREACH"))</f>
        <v/>
      </c>
      <c r="M1947" s="42">
        <f t="shared" si="30"/>
        <v>1900</v>
      </c>
    </row>
    <row r="1948" spans="1:13" ht="18" customHeight="1" x14ac:dyDescent="0.25">
      <c r="A1948" s="44"/>
      <c r="B1948" s="44"/>
      <c r="C1948" s="44"/>
      <c r="D1948" s="45"/>
      <c r="E1948" s="44"/>
      <c r="F1948" s="44"/>
      <c r="G1948" s="45"/>
      <c r="H1948" s="45"/>
      <c r="I1948" s="44"/>
      <c r="J1948" s="44"/>
      <c r="K1948" s="44"/>
      <c r="L1948" s="44" t="str">
        <f>IF(G1948="","",IF(D1948-G1948&gt;=System_Config!$B$9,"✅ COMPLIANT","⚠️ BREACH"))</f>
        <v/>
      </c>
      <c r="M1948" s="44">
        <f t="shared" si="30"/>
        <v>1900</v>
      </c>
    </row>
    <row r="1949" spans="1:13" ht="18" customHeight="1" x14ac:dyDescent="0.25">
      <c r="A1949" s="42"/>
      <c r="B1949" s="42"/>
      <c r="C1949" s="42"/>
      <c r="D1949" s="43"/>
      <c r="E1949" s="42"/>
      <c r="F1949" s="42"/>
      <c r="G1949" s="43"/>
      <c r="H1949" s="43"/>
      <c r="I1949" s="42"/>
      <c r="J1949" s="42"/>
      <c r="K1949" s="42"/>
      <c r="L1949" s="42" t="str">
        <f>IF(G1949="","",IF(D1949-G1949&gt;=System_Config!$B$9,"✅ COMPLIANT","⚠️ BREACH"))</f>
        <v/>
      </c>
      <c r="M1949" s="42">
        <f t="shared" si="30"/>
        <v>1900</v>
      </c>
    </row>
    <row r="1950" spans="1:13" ht="18" customHeight="1" x14ac:dyDescent="0.25">
      <c r="A1950" s="44"/>
      <c r="B1950" s="44"/>
      <c r="C1950" s="44"/>
      <c r="D1950" s="45"/>
      <c r="E1950" s="44"/>
      <c r="F1950" s="44"/>
      <c r="G1950" s="45"/>
      <c r="H1950" s="45"/>
      <c r="I1950" s="44"/>
      <c r="J1950" s="44"/>
      <c r="K1950" s="44"/>
      <c r="L1950" s="44" t="str">
        <f>IF(G1950="","",IF(D1950-G1950&gt;=System_Config!$B$9,"✅ COMPLIANT","⚠️ BREACH"))</f>
        <v/>
      </c>
      <c r="M1950" s="44">
        <f t="shared" si="30"/>
        <v>1900</v>
      </c>
    </row>
    <row r="1951" spans="1:13" ht="18" customHeight="1" x14ac:dyDescent="0.25">
      <c r="A1951" s="42"/>
      <c r="B1951" s="42"/>
      <c r="C1951" s="42"/>
      <c r="D1951" s="43"/>
      <c r="E1951" s="42"/>
      <c r="F1951" s="42"/>
      <c r="G1951" s="43"/>
      <c r="H1951" s="43"/>
      <c r="I1951" s="42"/>
      <c r="J1951" s="42"/>
      <c r="K1951" s="42"/>
      <c r="L1951" s="42" t="str">
        <f>IF(G1951="","",IF(D1951-G1951&gt;=System_Config!$B$9,"✅ COMPLIANT","⚠️ BREACH"))</f>
        <v/>
      </c>
      <c r="M1951" s="42">
        <f t="shared" si="30"/>
        <v>1900</v>
      </c>
    </row>
    <row r="1952" spans="1:13" ht="18" customHeight="1" x14ac:dyDescent="0.25">
      <c r="A1952" s="44"/>
      <c r="B1952" s="44"/>
      <c r="C1952" s="44"/>
      <c r="D1952" s="45"/>
      <c r="E1952" s="44"/>
      <c r="F1952" s="44"/>
      <c r="G1952" s="45"/>
      <c r="H1952" s="45"/>
      <c r="I1952" s="44"/>
      <c r="J1952" s="44"/>
      <c r="K1952" s="44"/>
      <c r="L1952" s="44" t="str">
        <f>IF(G1952="","",IF(D1952-G1952&gt;=System_Config!$B$9,"✅ COMPLIANT","⚠️ BREACH"))</f>
        <v/>
      </c>
      <c r="M1952" s="44">
        <f t="shared" si="30"/>
        <v>1900</v>
      </c>
    </row>
    <row r="1953" spans="1:13" ht="18" customHeight="1" x14ac:dyDescent="0.25">
      <c r="A1953" s="42"/>
      <c r="B1953" s="42"/>
      <c r="C1953" s="42"/>
      <c r="D1953" s="43"/>
      <c r="E1953" s="42"/>
      <c r="F1953" s="42"/>
      <c r="G1953" s="43"/>
      <c r="H1953" s="43"/>
      <c r="I1953" s="42"/>
      <c r="J1953" s="42"/>
      <c r="K1953" s="42"/>
      <c r="L1953" s="42" t="str">
        <f>IF(G1953="","",IF(D1953-G1953&gt;=System_Config!$B$9,"✅ COMPLIANT","⚠️ BREACH"))</f>
        <v/>
      </c>
      <c r="M1953" s="42">
        <f t="shared" si="30"/>
        <v>1900</v>
      </c>
    </row>
    <row r="1954" spans="1:13" ht="18" customHeight="1" x14ac:dyDescent="0.25">
      <c r="A1954" s="44"/>
      <c r="B1954" s="44"/>
      <c r="C1954" s="44"/>
      <c r="D1954" s="45"/>
      <c r="E1954" s="44"/>
      <c r="F1954" s="44"/>
      <c r="G1954" s="45"/>
      <c r="H1954" s="45"/>
      <c r="I1954" s="44"/>
      <c r="J1954" s="44"/>
      <c r="K1954" s="44"/>
      <c r="L1954" s="44" t="str">
        <f>IF(G1954="","",IF(D1954-G1954&gt;=System_Config!$B$9,"✅ COMPLIANT","⚠️ BREACH"))</f>
        <v/>
      </c>
      <c r="M1954" s="44">
        <f t="shared" si="30"/>
        <v>1900</v>
      </c>
    </row>
    <row r="1955" spans="1:13" ht="18" customHeight="1" x14ac:dyDescent="0.25">
      <c r="A1955" s="42"/>
      <c r="B1955" s="42"/>
      <c r="C1955" s="42"/>
      <c r="D1955" s="43"/>
      <c r="E1955" s="42"/>
      <c r="F1955" s="42"/>
      <c r="G1955" s="43"/>
      <c r="H1955" s="43"/>
      <c r="I1955" s="42"/>
      <c r="J1955" s="42"/>
      <c r="K1955" s="42"/>
      <c r="L1955" s="42" t="str">
        <f>IF(G1955="","",IF(D1955-G1955&gt;=System_Config!$B$9,"✅ COMPLIANT","⚠️ BREACH"))</f>
        <v/>
      </c>
      <c r="M1955" s="42">
        <f t="shared" si="30"/>
        <v>1900</v>
      </c>
    </row>
    <row r="1956" spans="1:13" ht="18" customHeight="1" x14ac:dyDescent="0.25">
      <c r="A1956" s="44"/>
      <c r="B1956" s="44"/>
      <c r="C1956" s="44"/>
      <c r="D1956" s="45"/>
      <c r="E1956" s="44"/>
      <c r="F1956" s="44"/>
      <c r="G1956" s="45"/>
      <c r="H1956" s="45"/>
      <c r="I1956" s="44"/>
      <c r="J1956" s="44"/>
      <c r="K1956" s="44"/>
      <c r="L1956" s="44" t="str">
        <f>IF(G1956="","",IF(D1956-G1956&gt;=System_Config!$B$9,"✅ COMPLIANT","⚠️ BREACH"))</f>
        <v/>
      </c>
      <c r="M1956" s="44">
        <f t="shared" si="30"/>
        <v>1900</v>
      </c>
    </row>
    <row r="1957" spans="1:13" ht="18" customHeight="1" x14ac:dyDescent="0.25">
      <c r="A1957" s="42"/>
      <c r="B1957" s="42"/>
      <c r="C1957" s="42"/>
      <c r="D1957" s="43"/>
      <c r="E1957" s="42"/>
      <c r="F1957" s="42"/>
      <c r="G1957" s="43"/>
      <c r="H1957" s="43"/>
      <c r="I1957" s="42"/>
      <c r="J1957" s="42"/>
      <c r="K1957" s="42"/>
      <c r="L1957" s="42" t="str">
        <f>IF(G1957="","",IF(D1957-G1957&gt;=System_Config!$B$9,"✅ COMPLIANT","⚠️ BREACH"))</f>
        <v/>
      </c>
      <c r="M1957" s="42">
        <f t="shared" si="30"/>
        <v>1900</v>
      </c>
    </row>
    <row r="1958" spans="1:13" ht="18" customHeight="1" x14ac:dyDescent="0.25">
      <c r="A1958" s="44"/>
      <c r="B1958" s="44"/>
      <c r="C1958" s="44"/>
      <c r="D1958" s="45"/>
      <c r="E1958" s="44"/>
      <c r="F1958" s="44"/>
      <c r="G1958" s="45"/>
      <c r="H1958" s="45"/>
      <c r="I1958" s="44"/>
      <c r="J1958" s="44"/>
      <c r="K1958" s="44"/>
      <c r="L1958" s="44" t="str">
        <f>IF(G1958="","",IF(D1958-G1958&gt;=System_Config!$B$9,"✅ COMPLIANT","⚠️ BREACH"))</f>
        <v/>
      </c>
      <c r="M1958" s="44">
        <f t="shared" si="30"/>
        <v>1900</v>
      </c>
    </row>
    <row r="1959" spans="1:13" ht="18" customHeight="1" x14ac:dyDescent="0.25">
      <c r="A1959" s="42"/>
      <c r="B1959" s="42"/>
      <c r="C1959" s="42"/>
      <c r="D1959" s="43"/>
      <c r="E1959" s="42"/>
      <c r="F1959" s="42"/>
      <c r="G1959" s="43"/>
      <c r="H1959" s="43"/>
      <c r="I1959" s="42"/>
      <c r="J1959" s="42"/>
      <c r="K1959" s="42"/>
      <c r="L1959" s="42" t="str">
        <f>IF(G1959="","",IF(D1959-G1959&gt;=System_Config!$B$9,"✅ COMPLIANT","⚠️ BREACH"))</f>
        <v/>
      </c>
      <c r="M1959" s="42">
        <f t="shared" si="30"/>
        <v>1900</v>
      </c>
    </row>
    <row r="1960" spans="1:13" ht="18" customHeight="1" x14ac:dyDescent="0.25">
      <c r="A1960" s="44"/>
      <c r="B1960" s="44"/>
      <c r="C1960" s="44"/>
      <c r="D1960" s="45"/>
      <c r="E1960" s="44"/>
      <c r="F1960" s="44"/>
      <c r="G1960" s="45"/>
      <c r="H1960" s="45"/>
      <c r="I1960" s="44"/>
      <c r="J1960" s="44"/>
      <c r="K1960" s="44"/>
      <c r="L1960" s="44" t="str">
        <f>IF(G1960="","",IF(D1960-G1960&gt;=System_Config!$B$9,"✅ COMPLIANT","⚠️ BREACH"))</f>
        <v/>
      </c>
      <c r="M1960" s="44">
        <f t="shared" si="30"/>
        <v>1900</v>
      </c>
    </row>
    <row r="1961" spans="1:13" ht="18" customHeight="1" x14ac:dyDescent="0.25">
      <c r="A1961" s="42"/>
      <c r="B1961" s="42"/>
      <c r="C1961" s="42"/>
      <c r="D1961" s="43"/>
      <c r="E1961" s="42"/>
      <c r="F1961" s="42"/>
      <c r="G1961" s="43"/>
      <c r="H1961" s="43"/>
      <c r="I1961" s="42"/>
      <c r="J1961" s="42"/>
      <c r="K1961" s="42"/>
      <c r="L1961" s="42" t="str">
        <f>IF(G1961="","",IF(D1961-G1961&gt;=System_Config!$B$9,"✅ COMPLIANT","⚠️ BREACH"))</f>
        <v/>
      </c>
      <c r="M1961" s="42">
        <f t="shared" si="30"/>
        <v>1900</v>
      </c>
    </row>
    <row r="1962" spans="1:13" ht="18" customHeight="1" x14ac:dyDescent="0.25">
      <c r="A1962" s="44"/>
      <c r="B1962" s="44"/>
      <c r="C1962" s="44"/>
      <c r="D1962" s="45"/>
      <c r="E1962" s="44"/>
      <c r="F1962" s="44"/>
      <c r="G1962" s="45"/>
      <c r="H1962" s="45"/>
      <c r="I1962" s="44"/>
      <c r="J1962" s="44"/>
      <c r="K1962" s="44"/>
      <c r="L1962" s="44" t="str">
        <f>IF(G1962="","",IF(D1962-G1962&gt;=System_Config!$B$9,"✅ COMPLIANT","⚠️ BREACH"))</f>
        <v/>
      </c>
      <c r="M1962" s="44">
        <f t="shared" si="30"/>
        <v>1900</v>
      </c>
    </row>
    <row r="1963" spans="1:13" ht="18" customHeight="1" x14ac:dyDescent="0.25">
      <c r="A1963" s="42"/>
      <c r="B1963" s="42"/>
      <c r="C1963" s="42"/>
      <c r="D1963" s="43"/>
      <c r="E1963" s="42"/>
      <c r="F1963" s="42"/>
      <c r="G1963" s="43"/>
      <c r="H1963" s="43"/>
      <c r="I1963" s="42"/>
      <c r="J1963" s="42"/>
      <c r="K1963" s="42"/>
      <c r="L1963" s="42" t="str">
        <f>IF(G1963="","",IF(D1963-G1963&gt;=System_Config!$B$9,"✅ COMPLIANT","⚠️ BREACH"))</f>
        <v/>
      </c>
      <c r="M1963" s="42">
        <f t="shared" si="30"/>
        <v>1900</v>
      </c>
    </row>
    <row r="1964" spans="1:13" ht="18" customHeight="1" x14ac:dyDescent="0.25">
      <c r="A1964" s="44"/>
      <c r="B1964" s="44"/>
      <c r="C1964" s="44"/>
      <c r="D1964" s="45"/>
      <c r="E1964" s="44"/>
      <c r="F1964" s="44"/>
      <c r="G1964" s="45"/>
      <c r="H1964" s="45"/>
      <c r="I1964" s="44"/>
      <c r="J1964" s="44"/>
      <c r="K1964" s="44"/>
      <c r="L1964" s="44" t="str">
        <f>IF(G1964="","",IF(D1964-G1964&gt;=System_Config!$B$9,"✅ COMPLIANT","⚠️ BREACH"))</f>
        <v/>
      </c>
      <c r="M1964" s="44">
        <f t="shared" si="30"/>
        <v>1900</v>
      </c>
    </row>
    <row r="1965" spans="1:13" ht="18" customHeight="1" x14ac:dyDescent="0.25">
      <c r="A1965" s="42"/>
      <c r="B1965" s="42"/>
      <c r="C1965" s="42"/>
      <c r="D1965" s="43"/>
      <c r="E1965" s="42"/>
      <c r="F1965" s="42"/>
      <c r="G1965" s="43"/>
      <c r="H1965" s="43"/>
      <c r="I1965" s="42"/>
      <c r="J1965" s="42"/>
      <c r="K1965" s="42"/>
      <c r="L1965" s="42" t="str">
        <f>IF(G1965="","",IF(D1965-G1965&gt;=System_Config!$B$9,"✅ COMPLIANT","⚠️ BREACH"))</f>
        <v/>
      </c>
      <c r="M1965" s="42">
        <f t="shared" si="30"/>
        <v>1900</v>
      </c>
    </row>
    <row r="1966" spans="1:13" ht="18" customHeight="1" x14ac:dyDescent="0.25">
      <c r="A1966" s="44"/>
      <c r="B1966" s="44"/>
      <c r="C1966" s="44"/>
      <c r="D1966" s="45"/>
      <c r="E1966" s="44"/>
      <c r="F1966" s="44"/>
      <c r="G1966" s="45"/>
      <c r="H1966" s="45"/>
      <c r="I1966" s="44"/>
      <c r="J1966" s="44"/>
      <c r="K1966" s="44"/>
      <c r="L1966" s="44" t="str">
        <f>IF(G1966="","",IF(D1966-G1966&gt;=System_Config!$B$9,"✅ COMPLIANT","⚠️ BREACH"))</f>
        <v/>
      </c>
      <c r="M1966" s="44">
        <f t="shared" si="30"/>
        <v>1900</v>
      </c>
    </row>
    <row r="1967" spans="1:13" ht="18" customHeight="1" x14ac:dyDescent="0.25">
      <c r="A1967" s="42"/>
      <c r="B1967" s="42"/>
      <c r="C1967" s="42"/>
      <c r="D1967" s="43"/>
      <c r="E1967" s="42"/>
      <c r="F1967" s="42"/>
      <c r="G1967" s="43"/>
      <c r="H1967" s="43"/>
      <c r="I1967" s="42"/>
      <c r="J1967" s="42"/>
      <c r="K1967" s="42"/>
      <c r="L1967" s="42" t="str">
        <f>IF(G1967="","",IF(D1967-G1967&gt;=System_Config!$B$9,"✅ COMPLIANT","⚠️ BREACH"))</f>
        <v/>
      </c>
      <c r="M1967" s="42">
        <f t="shared" si="30"/>
        <v>1900</v>
      </c>
    </row>
    <row r="1968" spans="1:13" ht="18" customHeight="1" x14ac:dyDescent="0.25">
      <c r="A1968" s="44"/>
      <c r="B1968" s="44"/>
      <c r="C1968" s="44"/>
      <c r="D1968" s="45"/>
      <c r="E1968" s="44"/>
      <c r="F1968" s="44"/>
      <c r="G1968" s="45"/>
      <c r="H1968" s="45"/>
      <c r="I1968" s="44"/>
      <c r="J1968" s="44"/>
      <c r="K1968" s="44"/>
      <c r="L1968" s="44" t="str">
        <f>IF(G1968="","",IF(D1968-G1968&gt;=System_Config!$B$9,"✅ COMPLIANT","⚠️ BREACH"))</f>
        <v/>
      </c>
      <c r="M1968" s="44">
        <f t="shared" si="30"/>
        <v>1900</v>
      </c>
    </row>
    <row r="1969" spans="1:13" ht="18" customHeight="1" x14ac:dyDescent="0.25">
      <c r="A1969" s="42"/>
      <c r="B1969" s="42"/>
      <c r="C1969" s="42"/>
      <c r="D1969" s="43"/>
      <c r="E1969" s="42"/>
      <c r="F1969" s="42"/>
      <c r="G1969" s="43"/>
      <c r="H1969" s="43"/>
      <c r="I1969" s="42"/>
      <c r="J1969" s="42"/>
      <c r="K1969" s="42"/>
      <c r="L1969" s="42" t="str">
        <f>IF(G1969="","",IF(D1969-G1969&gt;=System_Config!$B$9,"✅ COMPLIANT","⚠️ BREACH"))</f>
        <v/>
      </c>
      <c r="M1969" s="42">
        <f t="shared" si="30"/>
        <v>1900</v>
      </c>
    </row>
    <row r="1970" spans="1:13" ht="18" customHeight="1" x14ac:dyDescent="0.25">
      <c r="A1970" s="44"/>
      <c r="B1970" s="44"/>
      <c r="C1970" s="44"/>
      <c r="D1970" s="45"/>
      <c r="E1970" s="44"/>
      <c r="F1970" s="44"/>
      <c r="G1970" s="45"/>
      <c r="H1970" s="45"/>
      <c r="I1970" s="44"/>
      <c r="J1970" s="44"/>
      <c r="K1970" s="44"/>
      <c r="L1970" s="44" t="str">
        <f>IF(G1970="","",IF(D1970-G1970&gt;=System_Config!$B$9,"✅ COMPLIANT","⚠️ BREACH"))</f>
        <v/>
      </c>
      <c r="M1970" s="44">
        <f t="shared" si="30"/>
        <v>1900</v>
      </c>
    </row>
    <row r="1971" spans="1:13" ht="18" customHeight="1" x14ac:dyDescent="0.25">
      <c r="A1971" s="42"/>
      <c r="B1971" s="42"/>
      <c r="C1971" s="42"/>
      <c r="D1971" s="43"/>
      <c r="E1971" s="42"/>
      <c r="F1971" s="42"/>
      <c r="G1971" s="43"/>
      <c r="H1971" s="43"/>
      <c r="I1971" s="42"/>
      <c r="J1971" s="42"/>
      <c r="K1971" s="42"/>
      <c r="L1971" s="42" t="str">
        <f>IF(G1971="","",IF(D1971-G1971&gt;=System_Config!$B$9,"✅ COMPLIANT","⚠️ BREACH"))</f>
        <v/>
      </c>
      <c r="M1971" s="42">
        <f t="shared" si="30"/>
        <v>1900</v>
      </c>
    </row>
    <row r="1972" spans="1:13" ht="18" customHeight="1" x14ac:dyDescent="0.25">
      <c r="A1972" s="44"/>
      <c r="B1972" s="44"/>
      <c r="C1972" s="44"/>
      <c r="D1972" s="45"/>
      <c r="E1972" s="44"/>
      <c r="F1972" s="44"/>
      <c r="G1972" s="45"/>
      <c r="H1972" s="45"/>
      <c r="I1972" s="44"/>
      <c r="J1972" s="44"/>
      <c r="K1972" s="44"/>
      <c r="L1972" s="44" t="str">
        <f>IF(G1972="","",IF(D1972-G1972&gt;=System_Config!$B$9,"✅ COMPLIANT","⚠️ BREACH"))</f>
        <v/>
      </c>
      <c r="M1972" s="44">
        <f t="shared" si="30"/>
        <v>1900</v>
      </c>
    </row>
    <row r="1973" spans="1:13" ht="18" customHeight="1" x14ac:dyDescent="0.25">
      <c r="A1973" s="42"/>
      <c r="B1973" s="42"/>
      <c r="C1973" s="42"/>
      <c r="D1973" s="43"/>
      <c r="E1973" s="42"/>
      <c r="F1973" s="42"/>
      <c r="G1973" s="43"/>
      <c r="H1973" s="43"/>
      <c r="I1973" s="42"/>
      <c r="J1973" s="42"/>
      <c r="K1973" s="42"/>
      <c r="L1973" s="42" t="str">
        <f>IF(G1973="","",IF(D1973-G1973&gt;=System_Config!$B$9,"✅ COMPLIANT","⚠️ BREACH"))</f>
        <v/>
      </c>
      <c r="M1973" s="42">
        <f t="shared" si="30"/>
        <v>1900</v>
      </c>
    </row>
    <row r="1974" spans="1:13" ht="18" customHeight="1" x14ac:dyDescent="0.25">
      <c r="A1974" s="44"/>
      <c r="B1974" s="44"/>
      <c r="C1974" s="44"/>
      <c r="D1974" s="45"/>
      <c r="E1974" s="44"/>
      <c r="F1974" s="44"/>
      <c r="G1974" s="45"/>
      <c r="H1974" s="45"/>
      <c r="I1974" s="44"/>
      <c r="J1974" s="44"/>
      <c r="K1974" s="44"/>
      <c r="L1974" s="44" t="str">
        <f>IF(G1974="","",IF(D1974-G1974&gt;=System_Config!$B$9,"✅ COMPLIANT","⚠️ BREACH"))</f>
        <v/>
      </c>
      <c r="M1974" s="44">
        <f t="shared" si="30"/>
        <v>1900</v>
      </c>
    </row>
    <row r="1975" spans="1:13" ht="18" customHeight="1" x14ac:dyDescent="0.25">
      <c r="A1975" s="42"/>
      <c r="B1975" s="42"/>
      <c r="C1975" s="42"/>
      <c r="D1975" s="43"/>
      <c r="E1975" s="42"/>
      <c r="F1975" s="42"/>
      <c r="G1975" s="43"/>
      <c r="H1975" s="43"/>
      <c r="I1975" s="42"/>
      <c r="J1975" s="42"/>
      <c r="K1975" s="42"/>
      <c r="L1975" s="42" t="str">
        <f>IF(G1975="","",IF(D1975-G1975&gt;=System_Config!$B$9,"✅ COMPLIANT","⚠️ BREACH"))</f>
        <v/>
      </c>
      <c r="M1975" s="42">
        <f t="shared" si="30"/>
        <v>1900</v>
      </c>
    </row>
    <row r="1976" spans="1:13" ht="18" customHeight="1" x14ac:dyDescent="0.25">
      <c r="A1976" s="44"/>
      <c r="B1976" s="44"/>
      <c r="C1976" s="44"/>
      <c r="D1976" s="45"/>
      <c r="E1976" s="44"/>
      <c r="F1976" s="44"/>
      <c r="G1976" s="45"/>
      <c r="H1976" s="45"/>
      <c r="I1976" s="44"/>
      <c r="J1976" s="44"/>
      <c r="K1976" s="44"/>
      <c r="L1976" s="44" t="str">
        <f>IF(G1976="","",IF(D1976-G1976&gt;=System_Config!$B$9,"✅ COMPLIANT","⚠️ BREACH"))</f>
        <v/>
      </c>
      <c r="M1976" s="44">
        <f t="shared" si="30"/>
        <v>1900</v>
      </c>
    </row>
    <row r="1977" spans="1:13" ht="18" customHeight="1" x14ac:dyDescent="0.25">
      <c r="A1977" s="42"/>
      <c r="B1977" s="42"/>
      <c r="C1977" s="42"/>
      <c r="D1977" s="43"/>
      <c r="E1977" s="42"/>
      <c r="F1977" s="42"/>
      <c r="G1977" s="43"/>
      <c r="H1977" s="43"/>
      <c r="I1977" s="42"/>
      <c r="J1977" s="42"/>
      <c r="K1977" s="42"/>
      <c r="L1977" s="42" t="str">
        <f>IF(G1977="","",IF(D1977-G1977&gt;=System_Config!$B$9,"✅ COMPLIANT","⚠️ BREACH"))</f>
        <v/>
      </c>
      <c r="M1977" s="42">
        <f t="shared" si="30"/>
        <v>1900</v>
      </c>
    </row>
    <row r="1978" spans="1:13" ht="18" customHeight="1" x14ac:dyDescent="0.25">
      <c r="A1978" s="44"/>
      <c r="B1978" s="44"/>
      <c r="C1978" s="44"/>
      <c r="D1978" s="45"/>
      <c r="E1978" s="44"/>
      <c r="F1978" s="44"/>
      <c r="G1978" s="45"/>
      <c r="H1978" s="45"/>
      <c r="I1978" s="44"/>
      <c r="J1978" s="44"/>
      <c r="K1978" s="44"/>
      <c r="L1978" s="44" t="str">
        <f>IF(G1978="","",IF(D1978-G1978&gt;=System_Config!$B$9,"✅ COMPLIANT","⚠️ BREACH"))</f>
        <v/>
      </c>
      <c r="M1978" s="44">
        <f t="shared" si="30"/>
        <v>1900</v>
      </c>
    </row>
    <row r="1979" spans="1:13" ht="18" customHeight="1" x14ac:dyDescent="0.25">
      <c r="A1979" s="42"/>
      <c r="B1979" s="42"/>
      <c r="C1979" s="42"/>
      <c r="D1979" s="43"/>
      <c r="E1979" s="42"/>
      <c r="F1979" s="42"/>
      <c r="G1979" s="43"/>
      <c r="H1979" s="43"/>
      <c r="I1979" s="42"/>
      <c r="J1979" s="42"/>
      <c r="K1979" s="42"/>
      <c r="L1979" s="42" t="str">
        <f>IF(G1979="","",IF(D1979-G1979&gt;=System_Config!$B$9,"✅ COMPLIANT","⚠️ BREACH"))</f>
        <v/>
      </c>
      <c r="M1979" s="42">
        <f t="shared" si="30"/>
        <v>1900</v>
      </c>
    </row>
    <row r="1980" spans="1:13" ht="18" customHeight="1" x14ac:dyDescent="0.25">
      <c r="A1980" s="44"/>
      <c r="B1980" s="44"/>
      <c r="C1980" s="44"/>
      <c r="D1980" s="45"/>
      <c r="E1980" s="44"/>
      <c r="F1980" s="44"/>
      <c r="G1980" s="45"/>
      <c r="H1980" s="45"/>
      <c r="I1980" s="44"/>
      <c r="J1980" s="44"/>
      <c r="K1980" s="44"/>
      <c r="L1980" s="44" t="str">
        <f>IF(G1980="","",IF(D1980-G1980&gt;=System_Config!$B$9,"✅ COMPLIANT","⚠️ BREACH"))</f>
        <v/>
      </c>
      <c r="M1980" s="44">
        <f t="shared" si="30"/>
        <v>1900</v>
      </c>
    </row>
    <row r="1981" spans="1:13" ht="18" customHeight="1" x14ac:dyDescent="0.25">
      <c r="A1981" s="42"/>
      <c r="B1981" s="42"/>
      <c r="C1981" s="42"/>
      <c r="D1981" s="43"/>
      <c r="E1981" s="42"/>
      <c r="F1981" s="42"/>
      <c r="G1981" s="43"/>
      <c r="H1981" s="43"/>
      <c r="I1981" s="42"/>
      <c r="J1981" s="42"/>
      <c r="K1981" s="42"/>
      <c r="L1981" s="42" t="str">
        <f>IF(G1981="","",IF(D1981-G1981&gt;=System_Config!$B$9,"✅ COMPLIANT","⚠️ BREACH"))</f>
        <v/>
      </c>
      <c r="M1981" s="42">
        <f t="shared" si="30"/>
        <v>1900</v>
      </c>
    </row>
    <row r="1982" spans="1:13" ht="18" customHeight="1" x14ac:dyDescent="0.25">
      <c r="A1982" s="44"/>
      <c r="B1982" s="44"/>
      <c r="C1982" s="44"/>
      <c r="D1982" s="45"/>
      <c r="E1982" s="44"/>
      <c r="F1982" s="44"/>
      <c r="G1982" s="45"/>
      <c r="H1982" s="45"/>
      <c r="I1982" s="44"/>
      <c r="J1982" s="44"/>
      <c r="K1982" s="44"/>
      <c r="L1982" s="44" t="str">
        <f>IF(G1982="","",IF(D1982-G1982&gt;=System_Config!$B$9,"✅ COMPLIANT","⚠️ BREACH"))</f>
        <v/>
      </c>
      <c r="M1982" s="44">
        <f t="shared" si="30"/>
        <v>1900</v>
      </c>
    </row>
    <row r="1983" spans="1:13" ht="18" customHeight="1" x14ac:dyDescent="0.25">
      <c r="A1983" s="42"/>
      <c r="B1983" s="42"/>
      <c r="C1983" s="42"/>
      <c r="D1983" s="43"/>
      <c r="E1983" s="42"/>
      <c r="F1983" s="42"/>
      <c r="G1983" s="43"/>
      <c r="H1983" s="43"/>
      <c r="I1983" s="42"/>
      <c r="J1983" s="42"/>
      <c r="K1983" s="42"/>
      <c r="L1983" s="42" t="str">
        <f>IF(G1983="","",IF(D1983-G1983&gt;=System_Config!$B$9,"✅ COMPLIANT","⚠️ BREACH"))</f>
        <v/>
      </c>
      <c r="M1983" s="42">
        <f t="shared" si="30"/>
        <v>1900</v>
      </c>
    </row>
    <row r="1984" spans="1:13" ht="18" customHeight="1" x14ac:dyDescent="0.25">
      <c r="A1984" s="44"/>
      <c r="B1984" s="44"/>
      <c r="C1984" s="44"/>
      <c r="D1984" s="45"/>
      <c r="E1984" s="44"/>
      <c r="F1984" s="44"/>
      <c r="G1984" s="45"/>
      <c r="H1984" s="45"/>
      <c r="I1984" s="44"/>
      <c r="J1984" s="44"/>
      <c r="K1984" s="44"/>
      <c r="L1984" s="44" t="str">
        <f>IF(G1984="","",IF(D1984-G1984&gt;=System_Config!$B$9,"✅ COMPLIANT","⚠️ BREACH"))</f>
        <v/>
      </c>
      <c r="M1984" s="44">
        <f t="shared" si="30"/>
        <v>1900</v>
      </c>
    </row>
    <row r="1985" spans="1:13" ht="18" customHeight="1" x14ac:dyDescent="0.25">
      <c r="A1985" s="42"/>
      <c r="B1985" s="42"/>
      <c r="C1985" s="42"/>
      <c r="D1985" s="43"/>
      <c r="E1985" s="42"/>
      <c r="F1985" s="42"/>
      <c r="G1985" s="43"/>
      <c r="H1985" s="43"/>
      <c r="I1985" s="42"/>
      <c r="J1985" s="42"/>
      <c r="K1985" s="42"/>
      <c r="L1985" s="42" t="str">
        <f>IF(G1985="","",IF(D1985-G1985&gt;=System_Config!$B$9,"✅ COMPLIANT","⚠️ BREACH"))</f>
        <v/>
      </c>
      <c r="M1985" s="42">
        <f t="shared" si="30"/>
        <v>1900</v>
      </c>
    </row>
    <row r="1986" spans="1:13" ht="18" customHeight="1" x14ac:dyDescent="0.25">
      <c r="A1986" s="44"/>
      <c r="B1986" s="44"/>
      <c r="C1986" s="44"/>
      <c r="D1986" s="45"/>
      <c r="E1986" s="44"/>
      <c r="F1986" s="44"/>
      <c r="G1986" s="45"/>
      <c r="H1986" s="45"/>
      <c r="I1986" s="44"/>
      <c r="J1986" s="44"/>
      <c r="K1986" s="44"/>
      <c r="L1986" s="44" t="str">
        <f>IF(G1986="","",IF(D1986-G1986&gt;=System_Config!$B$9,"✅ COMPLIANT","⚠️ BREACH"))</f>
        <v/>
      </c>
      <c r="M1986" s="44">
        <f t="shared" si="30"/>
        <v>1900</v>
      </c>
    </row>
    <row r="1987" spans="1:13" ht="18" customHeight="1" x14ac:dyDescent="0.25">
      <c r="A1987" s="42"/>
      <c r="B1987" s="42"/>
      <c r="C1987" s="42"/>
      <c r="D1987" s="43"/>
      <c r="E1987" s="42"/>
      <c r="F1987" s="42"/>
      <c r="G1987" s="43"/>
      <c r="H1987" s="43"/>
      <c r="I1987" s="42"/>
      <c r="J1987" s="42"/>
      <c r="K1987" s="42"/>
      <c r="L1987" s="42" t="str">
        <f>IF(G1987="","",IF(D1987-G1987&gt;=System_Config!$B$9,"✅ COMPLIANT","⚠️ BREACH"))</f>
        <v/>
      </c>
      <c r="M1987" s="42">
        <f t="shared" si="30"/>
        <v>1900</v>
      </c>
    </row>
    <row r="1988" spans="1:13" ht="18" customHeight="1" x14ac:dyDescent="0.25">
      <c r="A1988" s="44"/>
      <c r="B1988" s="44"/>
      <c r="C1988" s="44"/>
      <c r="D1988" s="45"/>
      <c r="E1988" s="44"/>
      <c r="F1988" s="44"/>
      <c r="G1988" s="45"/>
      <c r="H1988" s="45"/>
      <c r="I1988" s="44"/>
      <c r="J1988" s="44"/>
      <c r="K1988" s="44"/>
      <c r="L1988" s="44" t="str">
        <f>IF(G1988="","",IF(D1988-G1988&gt;=System_Config!$B$9,"✅ COMPLIANT","⚠️ BREACH"))</f>
        <v/>
      </c>
      <c r="M1988" s="44">
        <f t="shared" ref="M1988:M2051" si="31">IFERROR(YEAR(E1988),"")</f>
        <v>1900</v>
      </c>
    </row>
    <row r="1989" spans="1:13" ht="18" customHeight="1" x14ac:dyDescent="0.25">
      <c r="A1989" s="42"/>
      <c r="B1989" s="42"/>
      <c r="C1989" s="42"/>
      <c r="D1989" s="43"/>
      <c r="E1989" s="42"/>
      <c r="F1989" s="42"/>
      <c r="G1989" s="43"/>
      <c r="H1989" s="43"/>
      <c r="I1989" s="42"/>
      <c r="J1989" s="42"/>
      <c r="K1989" s="42"/>
      <c r="L1989" s="42" t="str">
        <f>IF(G1989="","",IF(D1989-G1989&gt;=System_Config!$B$9,"✅ COMPLIANT","⚠️ BREACH"))</f>
        <v/>
      </c>
      <c r="M1989" s="42">
        <f t="shared" si="31"/>
        <v>1900</v>
      </c>
    </row>
    <row r="1990" spans="1:13" ht="18" customHeight="1" x14ac:dyDescent="0.25">
      <c r="A1990" s="44"/>
      <c r="B1990" s="44"/>
      <c r="C1990" s="44"/>
      <c r="D1990" s="45"/>
      <c r="E1990" s="44"/>
      <c r="F1990" s="44"/>
      <c r="G1990" s="45"/>
      <c r="H1990" s="45"/>
      <c r="I1990" s="44"/>
      <c r="J1990" s="44"/>
      <c r="K1990" s="44"/>
      <c r="L1990" s="44" t="str">
        <f>IF(G1990="","",IF(D1990-G1990&gt;=System_Config!$B$9,"✅ COMPLIANT","⚠️ BREACH"))</f>
        <v/>
      </c>
      <c r="M1990" s="44">
        <f t="shared" si="31"/>
        <v>1900</v>
      </c>
    </row>
    <row r="1991" spans="1:13" ht="18" customHeight="1" x14ac:dyDescent="0.25">
      <c r="A1991" s="42"/>
      <c r="B1991" s="42"/>
      <c r="C1991" s="42"/>
      <c r="D1991" s="43"/>
      <c r="E1991" s="42"/>
      <c r="F1991" s="42"/>
      <c r="G1991" s="43"/>
      <c r="H1991" s="43"/>
      <c r="I1991" s="42"/>
      <c r="J1991" s="42"/>
      <c r="K1991" s="42"/>
      <c r="L1991" s="42" t="str">
        <f>IF(G1991="","",IF(D1991-G1991&gt;=System_Config!$B$9,"✅ COMPLIANT","⚠️ BREACH"))</f>
        <v/>
      </c>
      <c r="M1991" s="42">
        <f t="shared" si="31"/>
        <v>1900</v>
      </c>
    </row>
    <row r="1992" spans="1:13" ht="18" customHeight="1" x14ac:dyDescent="0.25">
      <c r="A1992" s="44"/>
      <c r="B1992" s="44"/>
      <c r="C1992" s="44"/>
      <c r="D1992" s="45"/>
      <c r="E1992" s="44"/>
      <c r="F1992" s="44"/>
      <c r="G1992" s="45"/>
      <c r="H1992" s="45"/>
      <c r="I1992" s="44"/>
      <c r="J1992" s="44"/>
      <c r="K1992" s="44"/>
      <c r="L1992" s="44" t="str">
        <f>IF(G1992="","",IF(D1992-G1992&gt;=System_Config!$B$9,"✅ COMPLIANT","⚠️ BREACH"))</f>
        <v/>
      </c>
      <c r="M1992" s="44">
        <f t="shared" si="31"/>
        <v>1900</v>
      </c>
    </row>
    <row r="1993" spans="1:13" ht="18" customHeight="1" x14ac:dyDescent="0.25">
      <c r="A1993" s="42"/>
      <c r="B1993" s="42"/>
      <c r="C1993" s="42"/>
      <c r="D1993" s="43"/>
      <c r="E1993" s="42"/>
      <c r="F1993" s="42"/>
      <c r="G1993" s="43"/>
      <c r="H1993" s="43"/>
      <c r="I1993" s="42"/>
      <c r="J1993" s="42"/>
      <c r="K1993" s="42"/>
      <c r="L1993" s="42" t="str">
        <f>IF(G1993="","",IF(D1993-G1993&gt;=System_Config!$B$9,"✅ COMPLIANT","⚠️ BREACH"))</f>
        <v/>
      </c>
      <c r="M1993" s="42">
        <f t="shared" si="31"/>
        <v>1900</v>
      </c>
    </row>
    <row r="1994" spans="1:13" ht="18" customHeight="1" x14ac:dyDescent="0.25">
      <c r="A1994" s="44"/>
      <c r="B1994" s="44"/>
      <c r="C1994" s="44"/>
      <c r="D1994" s="45"/>
      <c r="E1994" s="44"/>
      <c r="F1994" s="44"/>
      <c r="G1994" s="45"/>
      <c r="H1994" s="45"/>
      <c r="I1994" s="44"/>
      <c r="J1994" s="44"/>
      <c r="K1994" s="44"/>
      <c r="L1994" s="44" t="str">
        <f>IF(G1994="","",IF(D1994-G1994&gt;=System_Config!$B$9,"✅ COMPLIANT","⚠️ BREACH"))</f>
        <v/>
      </c>
      <c r="M1994" s="44">
        <f t="shared" si="31"/>
        <v>1900</v>
      </c>
    </row>
    <row r="1995" spans="1:13" ht="18" customHeight="1" x14ac:dyDescent="0.25">
      <c r="A1995" s="42"/>
      <c r="B1995" s="42"/>
      <c r="C1995" s="42"/>
      <c r="D1995" s="43"/>
      <c r="E1995" s="42"/>
      <c r="F1995" s="42"/>
      <c r="G1995" s="43"/>
      <c r="H1995" s="43"/>
      <c r="I1995" s="42"/>
      <c r="J1995" s="42"/>
      <c r="K1995" s="42"/>
      <c r="L1995" s="42" t="str">
        <f>IF(G1995="","",IF(D1995-G1995&gt;=System_Config!$B$9,"✅ COMPLIANT","⚠️ BREACH"))</f>
        <v/>
      </c>
      <c r="M1995" s="42">
        <f t="shared" si="31"/>
        <v>1900</v>
      </c>
    </row>
    <row r="1996" spans="1:13" ht="18" customHeight="1" x14ac:dyDescent="0.25">
      <c r="A1996" s="44"/>
      <c r="B1996" s="44"/>
      <c r="C1996" s="44"/>
      <c r="D1996" s="45"/>
      <c r="E1996" s="44"/>
      <c r="F1996" s="44"/>
      <c r="G1996" s="45"/>
      <c r="H1996" s="45"/>
      <c r="I1996" s="44"/>
      <c r="J1996" s="44"/>
      <c r="K1996" s="44"/>
      <c r="L1996" s="44" t="str">
        <f>IF(G1996="","",IF(D1996-G1996&gt;=System_Config!$B$9,"✅ COMPLIANT","⚠️ BREACH"))</f>
        <v/>
      </c>
      <c r="M1996" s="44">
        <f t="shared" si="31"/>
        <v>1900</v>
      </c>
    </row>
    <row r="1997" spans="1:13" ht="18" customHeight="1" x14ac:dyDescent="0.25">
      <c r="A1997" s="42"/>
      <c r="B1997" s="42"/>
      <c r="C1997" s="42"/>
      <c r="D1997" s="43"/>
      <c r="E1997" s="42"/>
      <c r="F1997" s="42"/>
      <c r="G1997" s="43"/>
      <c r="H1997" s="43"/>
      <c r="I1997" s="42"/>
      <c r="J1997" s="42"/>
      <c r="K1997" s="42"/>
      <c r="L1997" s="42" t="str">
        <f>IF(G1997="","",IF(D1997-G1997&gt;=System_Config!$B$9,"✅ COMPLIANT","⚠️ BREACH"))</f>
        <v/>
      </c>
      <c r="M1997" s="42">
        <f t="shared" si="31"/>
        <v>1900</v>
      </c>
    </row>
    <row r="1998" spans="1:13" ht="18" customHeight="1" x14ac:dyDescent="0.25">
      <c r="A1998" s="44"/>
      <c r="B1998" s="44"/>
      <c r="C1998" s="44"/>
      <c r="D1998" s="45"/>
      <c r="E1998" s="44"/>
      <c r="F1998" s="44"/>
      <c r="G1998" s="45"/>
      <c r="H1998" s="45"/>
      <c r="I1998" s="44"/>
      <c r="J1998" s="44"/>
      <c r="K1998" s="44"/>
      <c r="L1998" s="44" t="str">
        <f>IF(G1998="","",IF(D1998-G1998&gt;=System_Config!$B$9,"✅ COMPLIANT","⚠️ BREACH"))</f>
        <v/>
      </c>
      <c r="M1998" s="44">
        <f t="shared" si="31"/>
        <v>1900</v>
      </c>
    </row>
    <row r="1999" spans="1:13" ht="18" customHeight="1" x14ac:dyDescent="0.25">
      <c r="A1999" s="42"/>
      <c r="B1999" s="42"/>
      <c r="C1999" s="42"/>
      <c r="D1999" s="43"/>
      <c r="E1999" s="42"/>
      <c r="F1999" s="42"/>
      <c r="G1999" s="43"/>
      <c r="H1999" s="43"/>
      <c r="I1999" s="42"/>
      <c r="J1999" s="42"/>
      <c r="K1999" s="42"/>
      <c r="L1999" s="42" t="str">
        <f>IF(G1999="","",IF(D1999-G1999&gt;=System_Config!$B$9,"✅ COMPLIANT","⚠️ BREACH"))</f>
        <v/>
      </c>
      <c r="M1999" s="42">
        <f t="shared" si="31"/>
        <v>1900</v>
      </c>
    </row>
    <row r="2000" spans="1:13" ht="18" customHeight="1" x14ac:dyDescent="0.25">
      <c r="A2000" s="44"/>
      <c r="B2000" s="44"/>
      <c r="C2000" s="44"/>
      <c r="D2000" s="45"/>
      <c r="E2000" s="44"/>
      <c r="F2000" s="44"/>
      <c r="G2000" s="45"/>
      <c r="H2000" s="45"/>
      <c r="I2000" s="44"/>
      <c r="J2000" s="44"/>
      <c r="K2000" s="44"/>
      <c r="L2000" s="44" t="str">
        <f>IF(G2000="","",IF(D2000-G2000&gt;=System_Config!$B$9,"✅ COMPLIANT","⚠️ BREACH"))</f>
        <v/>
      </c>
      <c r="M2000" s="44">
        <f t="shared" si="31"/>
        <v>1900</v>
      </c>
    </row>
    <row r="2001" spans="1:13" ht="18" customHeight="1" x14ac:dyDescent="0.25">
      <c r="A2001" s="42"/>
      <c r="B2001" s="42"/>
      <c r="C2001" s="42"/>
      <c r="D2001" s="43"/>
      <c r="E2001" s="42"/>
      <c r="F2001" s="42"/>
      <c r="G2001" s="43"/>
      <c r="H2001" s="43"/>
      <c r="I2001" s="42"/>
      <c r="J2001" s="42"/>
      <c r="K2001" s="42"/>
      <c r="L2001" s="42" t="str">
        <f>IF(G2001="","",IF(D2001-G2001&gt;=System_Config!$B$9,"✅ COMPLIANT","⚠️ BREACH"))</f>
        <v/>
      </c>
      <c r="M2001" s="42">
        <f t="shared" si="31"/>
        <v>1900</v>
      </c>
    </row>
    <row r="2002" spans="1:13" ht="18" customHeight="1" x14ac:dyDescent="0.25">
      <c r="A2002" s="44"/>
      <c r="B2002" s="44"/>
      <c r="C2002" s="44"/>
      <c r="D2002" s="45"/>
      <c r="E2002" s="44"/>
      <c r="F2002" s="44"/>
      <c r="G2002" s="45"/>
      <c r="H2002" s="45"/>
      <c r="I2002" s="44"/>
      <c r="J2002" s="44"/>
      <c r="K2002" s="44"/>
      <c r="L2002" s="44" t="str">
        <f>IF(G2002="","",IF(D2002-G2002&gt;=System_Config!$B$9,"✅ COMPLIANT","⚠️ BREACH"))</f>
        <v/>
      </c>
      <c r="M2002" s="44">
        <f t="shared" si="31"/>
        <v>1900</v>
      </c>
    </row>
    <row r="2003" spans="1:13" ht="18" customHeight="1" x14ac:dyDescent="0.25">
      <c r="A2003" s="42"/>
      <c r="B2003" s="42"/>
      <c r="C2003" s="42"/>
      <c r="D2003" s="43"/>
      <c r="E2003" s="42"/>
      <c r="F2003" s="42"/>
      <c r="G2003" s="43"/>
      <c r="H2003" s="43"/>
      <c r="I2003" s="42"/>
      <c r="J2003" s="42"/>
      <c r="K2003" s="42"/>
      <c r="L2003" s="42" t="str">
        <f>IF(G2003="","",IF(D2003-G2003&gt;=System_Config!$B$9,"✅ COMPLIANT","⚠️ BREACH"))</f>
        <v/>
      </c>
      <c r="M2003" s="42">
        <f t="shared" si="31"/>
        <v>1900</v>
      </c>
    </row>
    <row r="2004" spans="1:13" ht="18" customHeight="1" x14ac:dyDescent="0.25">
      <c r="A2004" s="44"/>
      <c r="B2004" s="44"/>
      <c r="C2004" s="44"/>
      <c r="D2004" s="45"/>
      <c r="E2004" s="44"/>
      <c r="F2004" s="44"/>
      <c r="G2004" s="45"/>
      <c r="H2004" s="45"/>
      <c r="I2004" s="44"/>
      <c r="J2004" s="44"/>
      <c r="K2004" s="44"/>
      <c r="L2004" s="44" t="str">
        <f>IF(G2004="","",IF(D2004-G2004&gt;=System_Config!$B$9,"✅ COMPLIANT","⚠️ BREACH"))</f>
        <v/>
      </c>
      <c r="M2004" s="44">
        <f t="shared" si="31"/>
        <v>1900</v>
      </c>
    </row>
    <row r="2005" spans="1:13" ht="18" customHeight="1" x14ac:dyDescent="0.25">
      <c r="A2005" s="42"/>
      <c r="B2005" s="42"/>
      <c r="C2005" s="42"/>
      <c r="D2005" s="43"/>
      <c r="E2005" s="42"/>
      <c r="F2005" s="42"/>
      <c r="G2005" s="43"/>
      <c r="H2005" s="43"/>
      <c r="I2005" s="42"/>
      <c r="J2005" s="42"/>
      <c r="K2005" s="42"/>
      <c r="L2005" s="42" t="str">
        <f>IF(G2005="","",IF(D2005-G2005&gt;=System_Config!$B$9,"✅ COMPLIANT","⚠️ BREACH"))</f>
        <v/>
      </c>
      <c r="M2005" s="42">
        <f t="shared" si="31"/>
        <v>1900</v>
      </c>
    </row>
    <row r="2006" spans="1:13" ht="18" customHeight="1" x14ac:dyDescent="0.25">
      <c r="A2006" s="44"/>
      <c r="B2006" s="44"/>
      <c r="C2006" s="44"/>
      <c r="D2006" s="45"/>
      <c r="E2006" s="44"/>
      <c r="F2006" s="44"/>
      <c r="G2006" s="45"/>
      <c r="H2006" s="45"/>
      <c r="I2006" s="44"/>
      <c r="J2006" s="44"/>
      <c r="K2006" s="44"/>
      <c r="L2006" s="44" t="str">
        <f>IF(G2006="","",IF(D2006-G2006&gt;=System_Config!$B$9,"✅ COMPLIANT","⚠️ BREACH"))</f>
        <v/>
      </c>
      <c r="M2006" s="44">
        <f t="shared" si="31"/>
        <v>1900</v>
      </c>
    </row>
    <row r="2007" spans="1:13" ht="18" customHeight="1" x14ac:dyDescent="0.25">
      <c r="A2007" s="42"/>
      <c r="B2007" s="42"/>
      <c r="C2007" s="42"/>
      <c r="D2007" s="43"/>
      <c r="E2007" s="42"/>
      <c r="F2007" s="42"/>
      <c r="G2007" s="43"/>
      <c r="H2007" s="43"/>
      <c r="I2007" s="42"/>
      <c r="J2007" s="42"/>
      <c r="K2007" s="42"/>
      <c r="L2007" s="42" t="str">
        <f>IF(G2007="","",IF(D2007-G2007&gt;=System_Config!$B$9,"✅ COMPLIANT","⚠️ BREACH"))</f>
        <v/>
      </c>
      <c r="M2007" s="42">
        <f t="shared" si="31"/>
        <v>1900</v>
      </c>
    </row>
    <row r="2008" spans="1:13" ht="18" customHeight="1" x14ac:dyDescent="0.25">
      <c r="A2008" s="44"/>
      <c r="B2008" s="44"/>
      <c r="C2008" s="44"/>
      <c r="D2008" s="45"/>
      <c r="E2008" s="44"/>
      <c r="F2008" s="44"/>
      <c r="G2008" s="45"/>
      <c r="H2008" s="45"/>
      <c r="I2008" s="44"/>
      <c r="J2008" s="44"/>
      <c r="K2008" s="44"/>
      <c r="L2008" s="44" t="str">
        <f>IF(G2008="","",IF(D2008-G2008&gt;=System_Config!$B$9,"✅ COMPLIANT","⚠️ BREACH"))</f>
        <v/>
      </c>
      <c r="M2008" s="44">
        <f t="shared" si="31"/>
        <v>1900</v>
      </c>
    </row>
    <row r="2009" spans="1:13" ht="18" customHeight="1" x14ac:dyDescent="0.25">
      <c r="A2009" s="42"/>
      <c r="B2009" s="42"/>
      <c r="C2009" s="42"/>
      <c r="D2009" s="43"/>
      <c r="E2009" s="42"/>
      <c r="F2009" s="42"/>
      <c r="G2009" s="43"/>
      <c r="H2009" s="43"/>
      <c r="I2009" s="42"/>
      <c r="J2009" s="42"/>
      <c r="K2009" s="42"/>
      <c r="L2009" s="42" t="str">
        <f>IF(G2009="","",IF(D2009-G2009&gt;=System_Config!$B$9,"✅ COMPLIANT","⚠️ BREACH"))</f>
        <v/>
      </c>
      <c r="M2009" s="42">
        <f t="shared" si="31"/>
        <v>1900</v>
      </c>
    </row>
    <row r="2010" spans="1:13" ht="18" customHeight="1" x14ac:dyDescent="0.25">
      <c r="A2010" s="44"/>
      <c r="B2010" s="44"/>
      <c r="C2010" s="44"/>
      <c r="D2010" s="45"/>
      <c r="E2010" s="44"/>
      <c r="F2010" s="44"/>
      <c r="G2010" s="45"/>
      <c r="H2010" s="45"/>
      <c r="I2010" s="44"/>
      <c r="J2010" s="44"/>
      <c r="K2010" s="44"/>
      <c r="L2010" s="44" t="str">
        <f>IF(G2010="","",IF(D2010-G2010&gt;=System_Config!$B$9,"✅ COMPLIANT","⚠️ BREACH"))</f>
        <v/>
      </c>
      <c r="M2010" s="44">
        <f t="shared" si="31"/>
        <v>1900</v>
      </c>
    </row>
    <row r="2011" spans="1:13" ht="18" customHeight="1" x14ac:dyDescent="0.25">
      <c r="A2011" s="42"/>
      <c r="B2011" s="42"/>
      <c r="C2011" s="42"/>
      <c r="D2011" s="43"/>
      <c r="E2011" s="42"/>
      <c r="F2011" s="42"/>
      <c r="G2011" s="43"/>
      <c r="H2011" s="43"/>
      <c r="I2011" s="42"/>
      <c r="J2011" s="42"/>
      <c r="K2011" s="42"/>
      <c r="L2011" s="42" t="str">
        <f>IF(G2011="","",IF(D2011-G2011&gt;=System_Config!$B$9,"✅ COMPLIANT","⚠️ BREACH"))</f>
        <v/>
      </c>
      <c r="M2011" s="42">
        <f t="shared" si="31"/>
        <v>1900</v>
      </c>
    </row>
    <row r="2012" spans="1:13" ht="18" customHeight="1" x14ac:dyDescent="0.25">
      <c r="A2012" s="44"/>
      <c r="B2012" s="44"/>
      <c r="C2012" s="44"/>
      <c r="D2012" s="45"/>
      <c r="E2012" s="44"/>
      <c r="F2012" s="44"/>
      <c r="G2012" s="45"/>
      <c r="H2012" s="45"/>
      <c r="I2012" s="44"/>
      <c r="J2012" s="44"/>
      <c r="K2012" s="44"/>
      <c r="L2012" s="44" t="str">
        <f>IF(G2012="","",IF(D2012-G2012&gt;=System_Config!$B$9,"✅ COMPLIANT","⚠️ BREACH"))</f>
        <v/>
      </c>
      <c r="M2012" s="44">
        <f t="shared" si="31"/>
        <v>1900</v>
      </c>
    </row>
    <row r="2013" spans="1:13" ht="18" customHeight="1" x14ac:dyDescent="0.25">
      <c r="A2013" s="42"/>
      <c r="B2013" s="42"/>
      <c r="C2013" s="42"/>
      <c r="D2013" s="43"/>
      <c r="E2013" s="42"/>
      <c r="F2013" s="42"/>
      <c r="G2013" s="43"/>
      <c r="H2013" s="43"/>
      <c r="I2013" s="42"/>
      <c r="J2013" s="42"/>
      <c r="K2013" s="42"/>
      <c r="L2013" s="42" t="str">
        <f>IF(G2013="","",IF(D2013-G2013&gt;=System_Config!$B$9,"✅ COMPLIANT","⚠️ BREACH"))</f>
        <v/>
      </c>
      <c r="M2013" s="42">
        <f t="shared" si="31"/>
        <v>1900</v>
      </c>
    </row>
    <row r="2014" spans="1:13" ht="18" customHeight="1" x14ac:dyDescent="0.25">
      <c r="A2014" s="44"/>
      <c r="B2014" s="44"/>
      <c r="C2014" s="44"/>
      <c r="D2014" s="45"/>
      <c r="E2014" s="44"/>
      <c r="F2014" s="44"/>
      <c r="G2014" s="45"/>
      <c r="H2014" s="45"/>
      <c r="I2014" s="44"/>
      <c r="J2014" s="44"/>
      <c r="K2014" s="44"/>
      <c r="L2014" s="44" t="str">
        <f>IF(G2014="","",IF(D2014-G2014&gt;=System_Config!$B$9,"✅ COMPLIANT","⚠️ BREACH"))</f>
        <v/>
      </c>
      <c r="M2014" s="44">
        <f t="shared" si="31"/>
        <v>1900</v>
      </c>
    </row>
    <row r="2015" spans="1:13" ht="18" customHeight="1" x14ac:dyDescent="0.25">
      <c r="A2015" s="42"/>
      <c r="B2015" s="42"/>
      <c r="C2015" s="42"/>
      <c r="D2015" s="43"/>
      <c r="E2015" s="42"/>
      <c r="F2015" s="42"/>
      <c r="G2015" s="43"/>
      <c r="H2015" s="43"/>
      <c r="I2015" s="42"/>
      <c r="J2015" s="42"/>
      <c r="K2015" s="42"/>
      <c r="L2015" s="42" t="str">
        <f>IF(G2015="","",IF(D2015-G2015&gt;=System_Config!$B$9,"✅ COMPLIANT","⚠️ BREACH"))</f>
        <v/>
      </c>
      <c r="M2015" s="42">
        <f t="shared" si="31"/>
        <v>1900</v>
      </c>
    </row>
    <row r="2016" spans="1:13" ht="18" customHeight="1" x14ac:dyDescent="0.25">
      <c r="A2016" s="44"/>
      <c r="B2016" s="44"/>
      <c r="C2016" s="44"/>
      <c r="D2016" s="45"/>
      <c r="E2016" s="44"/>
      <c r="F2016" s="44"/>
      <c r="G2016" s="45"/>
      <c r="H2016" s="45"/>
      <c r="I2016" s="44"/>
      <c r="J2016" s="44"/>
      <c r="K2016" s="44"/>
      <c r="L2016" s="44" t="str">
        <f>IF(G2016="","",IF(D2016-G2016&gt;=System_Config!$B$9,"✅ COMPLIANT","⚠️ BREACH"))</f>
        <v/>
      </c>
      <c r="M2016" s="44">
        <f t="shared" si="31"/>
        <v>1900</v>
      </c>
    </row>
    <row r="2017" spans="1:13" ht="18" customHeight="1" x14ac:dyDescent="0.25">
      <c r="A2017" s="42"/>
      <c r="B2017" s="42"/>
      <c r="C2017" s="42"/>
      <c r="D2017" s="43"/>
      <c r="E2017" s="42"/>
      <c r="F2017" s="42"/>
      <c r="G2017" s="43"/>
      <c r="H2017" s="43"/>
      <c r="I2017" s="42"/>
      <c r="J2017" s="42"/>
      <c r="K2017" s="42"/>
      <c r="L2017" s="42" t="str">
        <f>IF(G2017="","",IF(D2017-G2017&gt;=System_Config!$B$9,"✅ COMPLIANT","⚠️ BREACH"))</f>
        <v/>
      </c>
      <c r="M2017" s="42">
        <f t="shared" si="31"/>
        <v>1900</v>
      </c>
    </row>
    <row r="2018" spans="1:13" ht="18" customHeight="1" x14ac:dyDescent="0.25">
      <c r="A2018" s="44"/>
      <c r="B2018" s="44"/>
      <c r="C2018" s="44"/>
      <c r="D2018" s="45"/>
      <c r="E2018" s="44"/>
      <c r="F2018" s="44"/>
      <c r="G2018" s="45"/>
      <c r="H2018" s="45"/>
      <c r="I2018" s="44"/>
      <c r="J2018" s="44"/>
      <c r="K2018" s="44"/>
      <c r="L2018" s="44" t="str">
        <f>IF(G2018="","",IF(D2018-G2018&gt;=System_Config!$B$9,"✅ COMPLIANT","⚠️ BREACH"))</f>
        <v/>
      </c>
      <c r="M2018" s="44">
        <f t="shared" si="31"/>
        <v>1900</v>
      </c>
    </row>
    <row r="2019" spans="1:13" ht="18" customHeight="1" x14ac:dyDescent="0.25">
      <c r="A2019" s="42"/>
      <c r="B2019" s="42"/>
      <c r="C2019" s="42"/>
      <c r="D2019" s="43"/>
      <c r="E2019" s="42"/>
      <c r="F2019" s="42"/>
      <c r="G2019" s="43"/>
      <c r="H2019" s="43"/>
      <c r="I2019" s="42"/>
      <c r="J2019" s="42"/>
      <c r="K2019" s="42"/>
      <c r="L2019" s="42" t="str">
        <f>IF(G2019="","",IF(D2019-G2019&gt;=System_Config!$B$9,"✅ COMPLIANT","⚠️ BREACH"))</f>
        <v/>
      </c>
      <c r="M2019" s="42">
        <f t="shared" si="31"/>
        <v>1900</v>
      </c>
    </row>
    <row r="2020" spans="1:13" ht="18" customHeight="1" x14ac:dyDescent="0.25">
      <c r="A2020" s="44"/>
      <c r="B2020" s="44"/>
      <c r="C2020" s="44"/>
      <c r="D2020" s="45"/>
      <c r="E2020" s="44"/>
      <c r="F2020" s="44"/>
      <c r="G2020" s="45"/>
      <c r="H2020" s="45"/>
      <c r="I2020" s="44"/>
      <c r="J2020" s="44"/>
      <c r="K2020" s="44"/>
      <c r="L2020" s="44" t="str">
        <f>IF(G2020="","",IF(D2020-G2020&gt;=System_Config!$B$9,"✅ COMPLIANT","⚠️ BREACH"))</f>
        <v/>
      </c>
      <c r="M2020" s="44">
        <f t="shared" si="31"/>
        <v>1900</v>
      </c>
    </row>
    <row r="2021" spans="1:13" ht="18" customHeight="1" x14ac:dyDescent="0.25">
      <c r="A2021" s="42"/>
      <c r="B2021" s="42"/>
      <c r="C2021" s="42"/>
      <c r="D2021" s="43"/>
      <c r="E2021" s="42"/>
      <c r="F2021" s="42"/>
      <c r="G2021" s="43"/>
      <c r="H2021" s="43"/>
      <c r="I2021" s="42"/>
      <c r="J2021" s="42"/>
      <c r="K2021" s="42"/>
      <c r="L2021" s="42" t="str">
        <f>IF(G2021="","",IF(D2021-G2021&gt;=System_Config!$B$9,"✅ COMPLIANT","⚠️ BREACH"))</f>
        <v/>
      </c>
      <c r="M2021" s="42">
        <f t="shared" si="31"/>
        <v>1900</v>
      </c>
    </row>
    <row r="2022" spans="1:13" ht="18" customHeight="1" x14ac:dyDescent="0.25">
      <c r="A2022" s="44"/>
      <c r="B2022" s="44"/>
      <c r="C2022" s="44"/>
      <c r="D2022" s="45"/>
      <c r="E2022" s="44"/>
      <c r="F2022" s="44"/>
      <c r="G2022" s="45"/>
      <c r="H2022" s="45"/>
      <c r="I2022" s="44"/>
      <c r="J2022" s="44"/>
      <c r="K2022" s="44"/>
      <c r="L2022" s="44" t="str">
        <f>IF(G2022="","",IF(D2022-G2022&gt;=System_Config!$B$9,"✅ COMPLIANT","⚠️ BREACH"))</f>
        <v/>
      </c>
      <c r="M2022" s="44">
        <f t="shared" si="31"/>
        <v>1900</v>
      </c>
    </row>
    <row r="2023" spans="1:13" ht="18" customHeight="1" x14ac:dyDescent="0.25">
      <c r="A2023" s="42"/>
      <c r="B2023" s="42"/>
      <c r="C2023" s="42"/>
      <c r="D2023" s="43"/>
      <c r="E2023" s="42"/>
      <c r="F2023" s="42"/>
      <c r="G2023" s="43"/>
      <c r="H2023" s="43"/>
      <c r="I2023" s="42"/>
      <c r="J2023" s="42"/>
      <c r="K2023" s="42"/>
      <c r="L2023" s="42" t="str">
        <f>IF(G2023="","",IF(D2023-G2023&gt;=System_Config!$B$9,"✅ COMPLIANT","⚠️ BREACH"))</f>
        <v/>
      </c>
      <c r="M2023" s="42">
        <f t="shared" si="31"/>
        <v>1900</v>
      </c>
    </row>
    <row r="2024" spans="1:13" ht="18" customHeight="1" x14ac:dyDescent="0.25">
      <c r="A2024" s="44"/>
      <c r="B2024" s="44"/>
      <c r="C2024" s="44"/>
      <c r="D2024" s="45"/>
      <c r="E2024" s="44"/>
      <c r="F2024" s="44"/>
      <c r="G2024" s="45"/>
      <c r="H2024" s="45"/>
      <c r="I2024" s="44"/>
      <c r="J2024" s="44"/>
      <c r="K2024" s="44"/>
      <c r="L2024" s="44" t="str">
        <f>IF(G2024="","",IF(D2024-G2024&gt;=System_Config!$B$9,"✅ COMPLIANT","⚠️ BREACH"))</f>
        <v/>
      </c>
      <c r="M2024" s="44">
        <f t="shared" si="31"/>
        <v>1900</v>
      </c>
    </row>
    <row r="2025" spans="1:13" ht="18" customHeight="1" x14ac:dyDescent="0.25">
      <c r="A2025" s="42"/>
      <c r="B2025" s="42"/>
      <c r="C2025" s="42"/>
      <c r="D2025" s="43"/>
      <c r="E2025" s="42"/>
      <c r="F2025" s="42"/>
      <c r="G2025" s="43"/>
      <c r="H2025" s="43"/>
      <c r="I2025" s="42"/>
      <c r="J2025" s="42"/>
      <c r="K2025" s="42"/>
      <c r="L2025" s="42" t="str">
        <f>IF(G2025="","",IF(D2025-G2025&gt;=System_Config!$B$9,"✅ COMPLIANT","⚠️ BREACH"))</f>
        <v/>
      </c>
      <c r="M2025" s="42">
        <f t="shared" si="31"/>
        <v>1900</v>
      </c>
    </row>
    <row r="2026" spans="1:13" ht="18" customHeight="1" x14ac:dyDescent="0.25">
      <c r="A2026" s="44"/>
      <c r="B2026" s="44"/>
      <c r="C2026" s="44"/>
      <c r="D2026" s="45"/>
      <c r="E2026" s="44"/>
      <c r="F2026" s="44"/>
      <c r="G2026" s="45"/>
      <c r="H2026" s="45"/>
      <c r="I2026" s="44"/>
      <c r="J2026" s="44"/>
      <c r="K2026" s="44"/>
      <c r="L2026" s="44" t="str">
        <f>IF(G2026="","",IF(D2026-G2026&gt;=System_Config!$B$9,"✅ COMPLIANT","⚠️ BREACH"))</f>
        <v/>
      </c>
      <c r="M2026" s="44">
        <f t="shared" si="31"/>
        <v>1900</v>
      </c>
    </row>
    <row r="2027" spans="1:13" ht="18" customHeight="1" x14ac:dyDescent="0.25">
      <c r="A2027" s="42"/>
      <c r="B2027" s="42"/>
      <c r="C2027" s="42"/>
      <c r="D2027" s="43"/>
      <c r="E2027" s="42"/>
      <c r="F2027" s="42"/>
      <c r="G2027" s="43"/>
      <c r="H2027" s="43"/>
      <c r="I2027" s="42"/>
      <c r="J2027" s="42"/>
      <c r="K2027" s="42"/>
      <c r="L2027" s="42" t="str">
        <f>IF(G2027="","",IF(D2027-G2027&gt;=System_Config!$B$9,"✅ COMPLIANT","⚠️ BREACH"))</f>
        <v/>
      </c>
      <c r="M2027" s="42">
        <f t="shared" si="31"/>
        <v>1900</v>
      </c>
    </row>
    <row r="2028" spans="1:13" ht="18" customHeight="1" x14ac:dyDescent="0.25">
      <c r="A2028" s="44"/>
      <c r="B2028" s="44"/>
      <c r="C2028" s="44"/>
      <c r="D2028" s="45"/>
      <c r="E2028" s="44"/>
      <c r="F2028" s="44"/>
      <c r="G2028" s="45"/>
      <c r="H2028" s="45"/>
      <c r="I2028" s="44"/>
      <c r="J2028" s="44"/>
      <c r="K2028" s="44"/>
      <c r="L2028" s="44" t="str">
        <f>IF(G2028="","",IF(D2028-G2028&gt;=System_Config!$B$9,"✅ COMPLIANT","⚠️ BREACH"))</f>
        <v/>
      </c>
      <c r="M2028" s="44">
        <f t="shared" si="31"/>
        <v>1900</v>
      </c>
    </row>
    <row r="2029" spans="1:13" ht="18" customHeight="1" x14ac:dyDescent="0.25">
      <c r="A2029" s="42"/>
      <c r="B2029" s="42"/>
      <c r="C2029" s="42"/>
      <c r="D2029" s="43"/>
      <c r="E2029" s="42"/>
      <c r="F2029" s="42"/>
      <c r="G2029" s="43"/>
      <c r="H2029" s="43"/>
      <c r="I2029" s="42"/>
      <c r="J2029" s="42"/>
      <c r="K2029" s="42"/>
      <c r="L2029" s="42" t="str">
        <f>IF(G2029="","",IF(D2029-G2029&gt;=System_Config!$B$9,"✅ COMPLIANT","⚠️ BREACH"))</f>
        <v/>
      </c>
      <c r="M2029" s="42">
        <f t="shared" si="31"/>
        <v>1900</v>
      </c>
    </row>
    <row r="2030" spans="1:13" ht="18" customHeight="1" x14ac:dyDescent="0.25">
      <c r="A2030" s="44"/>
      <c r="B2030" s="44"/>
      <c r="C2030" s="44"/>
      <c r="D2030" s="45"/>
      <c r="E2030" s="44"/>
      <c r="F2030" s="44"/>
      <c r="G2030" s="45"/>
      <c r="H2030" s="45"/>
      <c r="I2030" s="44"/>
      <c r="J2030" s="44"/>
      <c r="K2030" s="44"/>
      <c r="L2030" s="44" t="str">
        <f>IF(G2030="","",IF(D2030-G2030&gt;=System_Config!$B$9,"✅ COMPLIANT","⚠️ BREACH"))</f>
        <v/>
      </c>
      <c r="M2030" s="44">
        <f t="shared" si="31"/>
        <v>1900</v>
      </c>
    </row>
    <row r="2031" spans="1:13" ht="18" customHeight="1" x14ac:dyDescent="0.25">
      <c r="A2031" s="42"/>
      <c r="B2031" s="42"/>
      <c r="C2031" s="42"/>
      <c r="D2031" s="43"/>
      <c r="E2031" s="42"/>
      <c r="F2031" s="42"/>
      <c r="G2031" s="43"/>
      <c r="H2031" s="43"/>
      <c r="I2031" s="42"/>
      <c r="J2031" s="42"/>
      <c r="K2031" s="42"/>
      <c r="L2031" s="42" t="str">
        <f>IF(G2031="","",IF(D2031-G2031&gt;=System_Config!$B$9,"✅ COMPLIANT","⚠️ BREACH"))</f>
        <v/>
      </c>
      <c r="M2031" s="42">
        <f t="shared" si="31"/>
        <v>1900</v>
      </c>
    </row>
    <row r="2032" spans="1:13" ht="18" customHeight="1" x14ac:dyDescent="0.25">
      <c r="A2032" s="44"/>
      <c r="B2032" s="44"/>
      <c r="C2032" s="44"/>
      <c r="D2032" s="45"/>
      <c r="E2032" s="44"/>
      <c r="F2032" s="44"/>
      <c r="G2032" s="45"/>
      <c r="H2032" s="45"/>
      <c r="I2032" s="44"/>
      <c r="J2032" s="44"/>
      <c r="K2032" s="44"/>
      <c r="L2032" s="44" t="str">
        <f>IF(G2032="","",IF(D2032-G2032&gt;=System_Config!$B$9,"✅ COMPLIANT","⚠️ BREACH"))</f>
        <v/>
      </c>
      <c r="M2032" s="44">
        <f t="shared" si="31"/>
        <v>1900</v>
      </c>
    </row>
    <row r="2033" spans="1:13" ht="18" customHeight="1" x14ac:dyDescent="0.25">
      <c r="A2033" s="42"/>
      <c r="B2033" s="42"/>
      <c r="C2033" s="42"/>
      <c r="D2033" s="43"/>
      <c r="E2033" s="42"/>
      <c r="F2033" s="42"/>
      <c r="G2033" s="43"/>
      <c r="H2033" s="43"/>
      <c r="I2033" s="42"/>
      <c r="J2033" s="42"/>
      <c r="K2033" s="42"/>
      <c r="L2033" s="42" t="str">
        <f>IF(G2033="","",IF(D2033-G2033&gt;=System_Config!$B$9,"✅ COMPLIANT","⚠️ BREACH"))</f>
        <v/>
      </c>
      <c r="M2033" s="42">
        <f t="shared" si="31"/>
        <v>1900</v>
      </c>
    </row>
    <row r="2034" spans="1:13" ht="18" customHeight="1" x14ac:dyDescent="0.25">
      <c r="A2034" s="44"/>
      <c r="B2034" s="44"/>
      <c r="C2034" s="44"/>
      <c r="D2034" s="45"/>
      <c r="E2034" s="44"/>
      <c r="F2034" s="44"/>
      <c r="G2034" s="45"/>
      <c r="H2034" s="45"/>
      <c r="I2034" s="44"/>
      <c r="J2034" s="44"/>
      <c r="K2034" s="44"/>
      <c r="L2034" s="44" t="str">
        <f>IF(G2034="","",IF(D2034-G2034&gt;=System_Config!$B$9,"✅ COMPLIANT","⚠️ BREACH"))</f>
        <v/>
      </c>
      <c r="M2034" s="44">
        <f t="shared" si="31"/>
        <v>1900</v>
      </c>
    </row>
    <row r="2035" spans="1:13" ht="18" customHeight="1" x14ac:dyDescent="0.25">
      <c r="A2035" s="42"/>
      <c r="B2035" s="42"/>
      <c r="C2035" s="42"/>
      <c r="D2035" s="43"/>
      <c r="E2035" s="42"/>
      <c r="F2035" s="42"/>
      <c r="G2035" s="43"/>
      <c r="H2035" s="43"/>
      <c r="I2035" s="42"/>
      <c r="J2035" s="42"/>
      <c r="K2035" s="42"/>
      <c r="L2035" s="42" t="str">
        <f>IF(G2035="","",IF(D2035-G2035&gt;=System_Config!$B$9,"✅ COMPLIANT","⚠️ BREACH"))</f>
        <v/>
      </c>
      <c r="M2035" s="42">
        <f t="shared" si="31"/>
        <v>1900</v>
      </c>
    </row>
    <row r="2036" spans="1:13" ht="18" customHeight="1" x14ac:dyDescent="0.25">
      <c r="A2036" s="44"/>
      <c r="B2036" s="44"/>
      <c r="C2036" s="44"/>
      <c r="D2036" s="45"/>
      <c r="E2036" s="44"/>
      <c r="F2036" s="44"/>
      <c r="G2036" s="45"/>
      <c r="H2036" s="45"/>
      <c r="I2036" s="44"/>
      <c r="J2036" s="44"/>
      <c r="K2036" s="44"/>
      <c r="L2036" s="44" t="str">
        <f>IF(G2036="","",IF(D2036-G2036&gt;=System_Config!$B$9,"✅ COMPLIANT","⚠️ BREACH"))</f>
        <v/>
      </c>
      <c r="M2036" s="44">
        <f t="shared" si="31"/>
        <v>1900</v>
      </c>
    </row>
    <row r="2037" spans="1:13" ht="18" customHeight="1" x14ac:dyDescent="0.25">
      <c r="A2037" s="42"/>
      <c r="B2037" s="42"/>
      <c r="C2037" s="42"/>
      <c r="D2037" s="43"/>
      <c r="E2037" s="42"/>
      <c r="F2037" s="42"/>
      <c r="G2037" s="43"/>
      <c r="H2037" s="43"/>
      <c r="I2037" s="42"/>
      <c r="J2037" s="42"/>
      <c r="K2037" s="42"/>
      <c r="L2037" s="42" t="str">
        <f>IF(G2037="","",IF(D2037-G2037&gt;=System_Config!$B$9,"✅ COMPLIANT","⚠️ BREACH"))</f>
        <v/>
      </c>
      <c r="M2037" s="42">
        <f t="shared" si="31"/>
        <v>1900</v>
      </c>
    </row>
    <row r="2038" spans="1:13" ht="18" customHeight="1" x14ac:dyDescent="0.25">
      <c r="A2038" s="44"/>
      <c r="B2038" s="44"/>
      <c r="C2038" s="44"/>
      <c r="D2038" s="45"/>
      <c r="E2038" s="44"/>
      <c r="F2038" s="44"/>
      <c r="G2038" s="45"/>
      <c r="H2038" s="45"/>
      <c r="I2038" s="44"/>
      <c r="J2038" s="44"/>
      <c r="K2038" s="44"/>
      <c r="L2038" s="44" t="str">
        <f>IF(G2038="","",IF(D2038-G2038&gt;=System_Config!$B$9,"✅ COMPLIANT","⚠️ BREACH"))</f>
        <v/>
      </c>
      <c r="M2038" s="44">
        <f t="shared" si="31"/>
        <v>1900</v>
      </c>
    </row>
    <row r="2039" spans="1:13" ht="18" customHeight="1" x14ac:dyDescent="0.25">
      <c r="A2039" s="42"/>
      <c r="B2039" s="42"/>
      <c r="C2039" s="42"/>
      <c r="D2039" s="43"/>
      <c r="E2039" s="42"/>
      <c r="F2039" s="42"/>
      <c r="G2039" s="43"/>
      <c r="H2039" s="43"/>
      <c r="I2039" s="42"/>
      <c r="J2039" s="42"/>
      <c r="K2039" s="42"/>
      <c r="L2039" s="42" t="str">
        <f>IF(G2039="","",IF(D2039-G2039&gt;=System_Config!$B$9,"✅ COMPLIANT","⚠️ BREACH"))</f>
        <v/>
      </c>
      <c r="M2039" s="42">
        <f t="shared" si="31"/>
        <v>1900</v>
      </c>
    </row>
    <row r="2040" spans="1:13" ht="18" customHeight="1" x14ac:dyDescent="0.25">
      <c r="A2040" s="44"/>
      <c r="B2040" s="44"/>
      <c r="C2040" s="44"/>
      <c r="D2040" s="45"/>
      <c r="E2040" s="44"/>
      <c r="F2040" s="44"/>
      <c r="G2040" s="45"/>
      <c r="H2040" s="45"/>
      <c r="I2040" s="44"/>
      <c r="J2040" s="44"/>
      <c r="K2040" s="44"/>
      <c r="L2040" s="44" t="str">
        <f>IF(G2040="","",IF(D2040-G2040&gt;=System_Config!$B$9,"✅ COMPLIANT","⚠️ BREACH"))</f>
        <v/>
      </c>
      <c r="M2040" s="44">
        <f t="shared" si="31"/>
        <v>1900</v>
      </c>
    </row>
    <row r="2041" spans="1:13" ht="18" customHeight="1" x14ac:dyDescent="0.25">
      <c r="A2041" s="42"/>
      <c r="B2041" s="42"/>
      <c r="C2041" s="42"/>
      <c r="D2041" s="43"/>
      <c r="E2041" s="42"/>
      <c r="F2041" s="42"/>
      <c r="G2041" s="43"/>
      <c r="H2041" s="43"/>
      <c r="I2041" s="42"/>
      <c r="J2041" s="42"/>
      <c r="K2041" s="42"/>
      <c r="L2041" s="42" t="str">
        <f>IF(G2041="","",IF(D2041-G2041&gt;=System_Config!$B$9,"✅ COMPLIANT","⚠️ BREACH"))</f>
        <v/>
      </c>
      <c r="M2041" s="42">
        <f t="shared" si="31"/>
        <v>1900</v>
      </c>
    </row>
    <row r="2042" spans="1:13" ht="18" customHeight="1" x14ac:dyDescent="0.25">
      <c r="A2042" s="44"/>
      <c r="B2042" s="44"/>
      <c r="C2042" s="44"/>
      <c r="D2042" s="45"/>
      <c r="E2042" s="44"/>
      <c r="F2042" s="44"/>
      <c r="G2042" s="45"/>
      <c r="H2042" s="45"/>
      <c r="I2042" s="44"/>
      <c r="J2042" s="44"/>
      <c r="K2042" s="44"/>
      <c r="L2042" s="44" t="str">
        <f>IF(G2042="","",IF(D2042-G2042&gt;=System_Config!$B$9,"✅ COMPLIANT","⚠️ BREACH"))</f>
        <v/>
      </c>
      <c r="M2042" s="44">
        <f t="shared" si="31"/>
        <v>1900</v>
      </c>
    </row>
    <row r="2043" spans="1:13" ht="18" customHeight="1" x14ac:dyDescent="0.25">
      <c r="A2043" s="42"/>
      <c r="B2043" s="42"/>
      <c r="C2043" s="42"/>
      <c r="D2043" s="43"/>
      <c r="E2043" s="42"/>
      <c r="F2043" s="42"/>
      <c r="G2043" s="43"/>
      <c r="H2043" s="43"/>
      <c r="I2043" s="42"/>
      <c r="J2043" s="42"/>
      <c r="K2043" s="42"/>
      <c r="L2043" s="42" t="str">
        <f>IF(G2043="","",IF(D2043-G2043&gt;=System_Config!$B$9,"✅ COMPLIANT","⚠️ BREACH"))</f>
        <v/>
      </c>
      <c r="M2043" s="42">
        <f t="shared" si="31"/>
        <v>1900</v>
      </c>
    </row>
    <row r="2044" spans="1:13" ht="18" customHeight="1" x14ac:dyDescent="0.25">
      <c r="A2044" s="44"/>
      <c r="B2044" s="44"/>
      <c r="C2044" s="44"/>
      <c r="D2044" s="45"/>
      <c r="E2044" s="44"/>
      <c r="F2044" s="44"/>
      <c r="G2044" s="45"/>
      <c r="H2044" s="45"/>
      <c r="I2044" s="44"/>
      <c r="J2044" s="44"/>
      <c r="K2044" s="44"/>
      <c r="L2044" s="44" t="str">
        <f>IF(G2044="","",IF(D2044-G2044&gt;=System_Config!$B$9,"✅ COMPLIANT","⚠️ BREACH"))</f>
        <v/>
      </c>
      <c r="M2044" s="44">
        <f t="shared" si="31"/>
        <v>1900</v>
      </c>
    </row>
    <row r="2045" spans="1:13" ht="18" customHeight="1" x14ac:dyDescent="0.25">
      <c r="A2045" s="42"/>
      <c r="B2045" s="42"/>
      <c r="C2045" s="42"/>
      <c r="D2045" s="43"/>
      <c r="E2045" s="42"/>
      <c r="F2045" s="42"/>
      <c r="G2045" s="43"/>
      <c r="H2045" s="43"/>
      <c r="I2045" s="42"/>
      <c r="J2045" s="42"/>
      <c r="K2045" s="42"/>
      <c r="L2045" s="42" t="str">
        <f>IF(G2045="","",IF(D2045-G2045&gt;=System_Config!$B$9,"✅ COMPLIANT","⚠️ BREACH"))</f>
        <v/>
      </c>
      <c r="M2045" s="42">
        <f t="shared" si="31"/>
        <v>1900</v>
      </c>
    </row>
    <row r="2046" spans="1:13" ht="18" customHeight="1" x14ac:dyDescent="0.25">
      <c r="A2046" s="44"/>
      <c r="B2046" s="44"/>
      <c r="C2046" s="44"/>
      <c r="D2046" s="45"/>
      <c r="E2046" s="44"/>
      <c r="F2046" s="44"/>
      <c r="G2046" s="45"/>
      <c r="H2046" s="45"/>
      <c r="I2046" s="44"/>
      <c r="J2046" s="44"/>
      <c r="K2046" s="44"/>
      <c r="L2046" s="44" t="str">
        <f>IF(G2046="","",IF(D2046-G2046&gt;=System_Config!$B$9,"✅ COMPLIANT","⚠️ BREACH"))</f>
        <v/>
      </c>
      <c r="M2046" s="44">
        <f t="shared" si="31"/>
        <v>1900</v>
      </c>
    </row>
    <row r="2047" spans="1:13" ht="18" customHeight="1" x14ac:dyDescent="0.25">
      <c r="A2047" s="42"/>
      <c r="B2047" s="42"/>
      <c r="C2047" s="42"/>
      <c r="D2047" s="43"/>
      <c r="E2047" s="42"/>
      <c r="F2047" s="42"/>
      <c r="G2047" s="43"/>
      <c r="H2047" s="43"/>
      <c r="I2047" s="42"/>
      <c r="J2047" s="42"/>
      <c r="K2047" s="42"/>
      <c r="L2047" s="42" t="str">
        <f>IF(G2047="","",IF(D2047-G2047&gt;=System_Config!$B$9,"✅ COMPLIANT","⚠️ BREACH"))</f>
        <v/>
      </c>
      <c r="M2047" s="42">
        <f t="shared" si="31"/>
        <v>1900</v>
      </c>
    </row>
    <row r="2048" spans="1:13" ht="18" customHeight="1" x14ac:dyDescent="0.25">
      <c r="A2048" s="44"/>
      <c r="B2048" s="44"/>
      <c r="C2048" s="44"/>
      <c r="D2048" s="45"/>
      <c r="E2048" s="44"/>
      <c r="F2048" s="44"/>
      <c r="G2048" s="45"/>
      <c r="H2048" s="45"/>
      <c r="I2048" s="44"/>
      <c r="J2048" s="44"/>
      <c r="K2048" s="44"/>
      <c r="L2048" s="44" t="str">
        <f>IF(G2048="","",IF(D2048-G2048&gt;=System_Config!$B$9,"✅ COMPLIANT","⚠️ BREACH"))</f>
        <v/>
      </c>
      <c r="M2048" s="44">
        <f t="shared" si="31"/>
        <v>1900</v>
      </c>
    </row>
    <row r="2049" spans="1:13" ht="18" customHeight="1" x14ac:dyDescent="0.25">
      <c r="A2049" s="42"/>
      <c r="B2049" s="42"/>
      <c r="C2049" s="42"/>
      <c r="D2049" s="43"/>
      <c r="E2049" s="42"/>
      <c r="F2049" s="42"/>
      <c r="G2049" s="43"/>
      <c r="H2049" s="43"/>
      <c r="I2049" s="42"/>
      <c r="J2049" s="42"/>
      <c r="K2049" s="42"/>
      <c r="L2049" s="42" t="str">
        <f>IF(G2049="","",IF(D2049-G2049&gt;=System_Config!$B$9,"✅ COMPLIANT","⚠️ BREACH"))</f>
        <v/>
      </c>
      <c r="M2049" s="42">
        <f t="shared" si="31"/>
        <v>1900</v>
      </c>
    </row>
    <row r="2050" spans="1:13" ht="18" customHeight="1" x14ac:dyDescent="0.25">
      <c r="A2050" s="44"/>
      <c r="B2050" s="44"/>
      <c r="C2050" s="44"/>
      <c r="D2050" s="45"/>
      <c r="E2050" s="44"/>
      <c r="F2050" s="44"/>
      <c r="G2050" s="45"/>
      <c r="H2050" s="45"/>
      <c r="I2050" s="44"/>
      <c r="J2050" s="44"/>
      <c r="K2050" s="44"/>
      <c r="L2050" s="44" t="str">
        <f>IF(G2050="","",IF(D2050-G2050&gt;=System_Config!$B$9,"✅ COMPLIANT","⚠️ BREACH"))</f>
        <v/>
      </c>
      <c r="M2050" s="44">
        <f t="shared" si="31"/>
        <v>1900</v>
      </c>
    </row>
    <row r="2051" spans="1:13" ht="18" customHeight="1" x14ac:dyDescent="0.25">
      <c r="A2051" s="42"/>
      <c r="B2051" s="42"/>
      <c r="C2051" s="42"/>
      <c r="D2051" s="43"/>
      <c r="E2051" s="42"/>
      <c r="F2051" s="42"/>
      <c r="G2051" s="43"/>
      <c r="H2051" s="43"/>
      <c r="I2051" s="42"/>
      <c r="J2051" s="42"/>
      <c r="K2051" s="42"/>
      <c r="L2051" s="42" t="str">
        <f>IF(G2051="","",IF(D2051-G2051&gt;=System_Config!$B$9,"✅ COMPLIANT","⚠️ BREACH"))</f>
        <v/>
      </c>
      <c r="M2051" s="42">
        <f t="shared" si="31"/>
        <v>1900</v>
      </c>
    </row>
    <row r="2052" spans="1:13" ht="18" customHeight="1" x14ac:dyDescent="0.25">
      <c r="A2052" s="44"/>
      <c r="B2052" s="44"/>
      <c r="C2052" s="44"/>
      <c r="D2052" s="45"/>
      <c r="E2052" s="44"/>
      <c r="F2052" s="44"/>
      <c r="G2052" s="45"/>
      <c r="H2052" s="45"/>
      <c r="I2052" s="44"/>
      <c r="J2052" s="44"/>
      <c r="K2052" s="44"/>
      <c r="L2052" s="44" t="str">
        <f>IF(G2052="","",IF(D2052-G2052&gt;=System_Config!$B$9,"✅ COMPLIANT","⚠️ BREACH"))</f>
        <v/>
      </c>
      <c r="M2052" s="44">
        <f t="shared" ref="M2052:M2115" si="32">IFERROR(YEAR(E2052),"")</f>
        <v>1900</v>
      </c>
    </row>
    <row r="2053" spans="1:13" ht="18" customHeight="1" x14ac:dyDescent="0.25">
      <c r="A2053" s="42"/>
      <c r="B2053" s="42"/>
      <c r="C2053" s="42"/>
      <c r="D2053" s="43"/>
      <c r="E2053" s="42"/>
      <c r="F2053" s="42"/>
      <c r="G2053" s="43"/>
      <c r="H2053" s="43"/>
      <c r="I2053" s="42"/>
      <c r="J2053" s="42"/>
      <c r="K2053" s="42"/>
      <c r="L2053" s="42" t="str">
        <f>IF(G2053="","",IF(D2053-G2053&gt;=System_Config!$B$9,"✅ COMPLIANT","⚠️ BREACH"))</f>
        <v/>
      </c>
      <c r="M2053" s="42">
        <f t="shared" si="32"/>
        <v>1900</v>
      </c>
    </row>
    <row r="2054" spans="1:13" ht="18" customHeight="1" x14ac:dyDescent="0.25">
      <c r="A2054" s="44"/>
      <c r="B2054" s="44"/>
      <c r="C2054" s="44"/>
      <c r="D2054" s="45"/>
      <c r="E2054" s="44"/>
      <c r="F2054" s="44"/>
      <c r="G2054" s="45"/>
      <c r="H2054" s="45"/>
      <c r="I2054" s="44"/>
      <c r="J2054" s="44"/>
      <c r="K2054" s="44"/>
      <c r="L2054" s="44" t="str">
        <f>IF(G2054="","",IF(D2054-G2054&gt;=System_Config!$B$9,"✅ COMPLIANT","⚠️ BREACH"))</f>
        <v/>
      </c>
      <c r="M2054" s="44">
        <f t="shared" si="32"/>
        <v>1900</v>
      </c>
    </row>
    <row r="2055" spans="1:13" ht="18" customHeight="1" x14ac:dyDescent="0.25">
      <c r="A2055" s="42"/>
      <c r="B2055" s="42"/>
      <c r="C2055" s="42"/>
      <c r="D2055" s="43"/>
      <c r="E2055" s="42"/>
      <c r="F2055" s="42"/>
      <c r="G2055" s="43"/>
      <c r="H2055" s="43"/>
      <c r="I2055" s="42"/>
      <c r="J2055" s="42"/>
      <c r="K2055" s="42"/>
      <c r="L2055" s="42" t="str">
        <f>IF(G2055="","",IF(D2055-G2055&gt;=System_Config!$B$9,"✅ COMPLIANT","⚠️ BREACH"))</f>
        <v/>
      </c>
      <c r="M2055" s="42">
        <f t="shared" si="32"/>
        <v>1900</v>
      </c>
    </row>
    <row r="2056" spans="1:13" ht="18" customHeight="1" x14ac:dyDescent="0.25">
      <c r="A2056" s="44"/>
      <c r="B2056" s="44"/>
      <c r="C2056" s="44"/>
      <c r="D2056" s="45"/>
      <c r="E2056" s="44"/>
      <c r="F2056" s="44"/>
      <c r="G2056" s="45"/>
      <c r="H2056" s="45"/>
      <c r="I2056" s="44"/>
      <c r="J2056" s="44"/>
      <c r="K2056" s="44"/>
      <c r="L2056" s="44" t="str">
        <f>IF(G2056="","",IF(D2056-G2056&gt;=System_Config!$B$9,"✅ COMPLIANT","⚠️ BREACH"))</f>
        <v/>
      </c>
      <c r="M2056" s="44">
        <f t="shared" si="32"/>
        <v>1900</v>
      </c>
    </row>
    <row r="2057" spans="1:13" ht="18" customHeight="1" x14ac:dyDescent="0.25">
      <c r="A2057" s="42"/>
      <c r="B2057" s="42"/>
      <c r="C2057" s="42"/>
      <c r="D2057" s="43"/>
      <c r="E2057" s="42"/>
      <c r="F2057" s="42"/>
      <c r="G2057" s="43"/>
      <c r="H2057" s="43"/>
      <c r="I2057" s="42"/>
      <c r="J2057" s="42"/>
      <c r="K2057" s="42"/>
      <c r="L2057" s="42" t="str">
        <f>IF(G2057="","",IF(D2057-G2057&gt;=System_Config!$B$9,"✅ COMPLIANT","⚠️ BREACH"))</f>
        <v/>
      </c>
      <c r="M2057" s="42">
        <f t="shared" si="32"/>
        <v>1900</v>
      </c>
    </row>
    <row r="2058" spans="1:13" ht="18" customHeight="1" x14ac:dyDescent="0.25">
      <c r="A2058" s="44"/>
      <c r="B2058" s="44"/>
      <c r="C2058" s="44"/>
      <c r="D2058" s="45"/>
      <c r="E2058" s="44"/>
      <c r="F2058" s="44"/>
      <c r="G2058" s="45"/>
      <c r="H2058" s="45"/>
      <c r="I2058" s="44"/>
      <c r="J2058" s="44"/>
      <c r="K2058" s="44"/>
      <c r="L2058" s="44" t="str">
        <f>IF(G2058="","",IF(D2058-G2058&gt;=System_Config!$B$9,"✅ COMPLIANT","⚠️ BREACH"))</f>
        <v/>
      </c>
      <c r="M2058" s="44">
        <f t="shared" si="32"/>
        <v>1900</v>
      </c>
    </row>
    <row r="2059" spans="1:13" ht="18" customHeight="1" x14ac:dyDescent="0.25">
      <c r="A2059" s="42"/>
      <c r="B2059" s="42"/>
      <c r="C2059" s="42"/>
      <c r="D2059" s="43"/>
      <c r="E2059" s="42"/>
      <c r="F2059" s="42"/>
      <c r="G2059" s="43"/>
      <c r="H2059" s="43"/>
      <c r="I2059" s="42"/>
      <c r="J2059" s="42"/>
      <c r="K2059" s="42"/>
      <c r="L2059" s="42" t="str">
        <f>IF(G2059="","",IF(D2059-G2059&gt;=System_Config!$B$9,"✅ COMPLIANT","⚠️ BREACH"))</f>
        <v/>
      </c>
      <c r="M2059" s="42">
        <f t="shared" si="32"/>
        <v>1900</v>
      </c>
    </row>
    <row r="2060" spans="1:13" ht="18" customHeight="1" x14ac:dyDescent="0.25">
      <c r="A2060" s="44"/>
      <c r="B2060" s="44"/>
      <c r="C2060" s="44"/>
      <c r="D2060" s="45"/>
      <c r="E2060" s="44"/>
      <c r="F2060" s="44"/>
      <c r="G2060" s="45"/>
      <c r="H2060" s="45"/>
      <c r="I2060" s="44"/>
      <c r="J2060" s="44"/>
      <c r="K2060" s="44"/>
      <c r="L2060" s="44" t="str">
        <f>IF(G2060="","",IF(D2060-G2060&gt;=System_Config!$B$9,"✅ COMPLIANT","⚠️ BREACH"))</f>
        <v/>
      </c>
      <c r="M2060" s="44">
        <f t="shared" si="32"/>
        <v>1900</v>
      </c>
    </row>
    <row r="2061" spans="1:13" ht="18" customHeight="1" x14ac:dyDescent="0.25">
      <c r="A2061" s="42"/>
      <c r="B2061" s="42"/>
      <c r="C2061" s="42"/>
      <c r="D2061" s="43"/>
      <c r="E2061" s="42"/>
      <c r="F2061" s="42"/>
      <c r="G2061" s="43"/>
      <c r="H2061" s="43"/>
      <c r="I2061" s="42"/>
      <c r="J2061" s="42"/>
      <c r="K2061" s="42"/>
      <c r="L2061" s="42" t="str">
        <f>IF(G2061="","",IF(D2061-G2061&gt;=System_Config!$B$9,"✅ COMPLIANT","⚠️ BREACH"))</f>
        <v/>
      </c>
      <c r="M2061" s="42">
        <f t="shared" si="32"/>
        <v>1900</v>
      </c>
    </row>
    <row r="2062" spans="1:13" ht="18" customHeight="1" x14ac:dyDescent="0.25">
      <c r="A2062" s="44"/>
      <c r="B2062" s="44"/>
      <c r="C2062" s="44"/>
      <c r="D2062" s="45"/>
      <c r="E2062" s="44"/>
      <c r="F2062" s="44"/>
      <c r="G2062" s="45"/>
      <c r="H2062" s="45"/>
      <c r="I2062" s="44"/>
      <c r="J2062" s="44"/>
      <c r="K2062" s="44"/>
      <c r="L2062" s="44" t="str">
        <f>IF(G2062="","",IF(D2062-G2062&gt;=System_Config!$B$9,"✅ COMPLIANT","⚠️ BREACH"))</f>
        <v/>
      </c>
      <c r="M2062" s="44">
        <f t="shared" si="32"/>
        <v>1900</v>
      </c>
    </row>
    <row r="2063" spans="1:13" ht="18" customHeight="1" x14ac:dyDescent="0.25">
      <c r="A2063" s="42"/>
      <c r="B2063" s="42"/>
      <c r="C2063" s="42"/>
      <c r="D2063" s="43"/>
      <c r="E2063" s="42"/>
      <c r="F2063" s="42"/>
      <c r="G2063" s="43"/>
      <c r="H2063" s="43"/>
      <c r="I2063" s="42"/>
      <c r="J2063" s="42"/>
      <c r="K2063" s="42"/>
      <c r="L2063" s="42" t="str">
        <f>IF(G2063="","",IF(D2063-G2063&gt;=System_Config!$B$9,"✅ COMPLIANT","⚠️ BREACH"))</f>
        <v/>
      </c>
      <c r="M2063" s="42">
        <f t="shared" si="32"/>
        <v>1900</v>
      </c>
    </row>
    <row r="2064" spans="1:13" ht="18" customHeight="1" x14ac:dyDescent="0.25">
      <c r="A2064" s="44"/>
      <c r="B2064" s="44"/>
      <c r="C2064" s="44"/>
      <c r="D2064" s="45"/>
      <c r="E2064" s="44"/>
      <c r="F2064" s="44"/>
      <c r="G2064" s="45"/>
      <c r="H2064" s="45"/>
      <c r="I2064" s="44"/>
      <c r="J2064" s="44"/>
      <c r="K2064" s="44"/>
      <c r="L2064" s="44" t="str">
        <f>IF(G2064="","",IF(D2064-G2064&gt;=System_Config!$B$9,"✅ COMPLIANT","⚠️ BREACH"))</f>
        <v/>
      </c>
      <c r="M2064" s="44">
        <f t="shared" si="32"/>
        <v>1900</v>
      </c>
    </row>
    <row r="2065" spans="1:13" ht="18" customHeight="1" x14ac:dyDescent="0.25">
      <c r="A2065" s="42"/>
      <c r="B2065" s="42"/>
      <c r="C2065" s="42"/>
      <c r="D2065" s="43"/>
      <c r="E2065" s="42"/>
      <c r="F2065" s="42"/>
      <c r="G2065" s="43"/>
      <c r="H2065" s="43"/>
      <c r="I2065" s="42"/>
      <c r="J2065" s="42"/>
      <c r="K2065" s="42"/>
      <c r="L2065" s="42" t="str">
        <f>IF(G2065="","",IF(D2065-G2065&gt;=System_Config!$B$9,"✅ COMPLIANT","⚠️ BREACH"))</f>
        <v/>
      </c>
      <c r="M2065" s="42">
        <f t="shared" si="32"/>
        <v>1900</v>
      </c>
    </row>
    <row r="2066" spans="1:13" ht="18" customHeight="1" x14ac:dyDescent="0.25">
      <c r="A2066" s="44"/>
      <c r="B2066" s="44"/>
      <c r="C2066" s="44"/>
      <c r="D2066" s="45"/>
      <c r="E2066" s="44"/>
      <c r="F2066" s="44"/>
      <c r="G2066" s="45"/>
      <c r="H2066" s="45"/>
      <c r="I2066" s="44"/>
      <c r="J2066" s="44"/>
      <c r="K2066" s="44"/>
      <c r="L2066" s="44" t="str">
        <f>IF(G2066="","",IF(D2066-G2066&gt;=System_Config!$B$9,"✅ COMPLIANT","⚠️ BREACH"))</f>
        <v/>
      </c>
      <c r="M2066" s="44">
        <f t="shared" si="32"/>
        <v>1900</v>
      </c>
    </row>
    <row r="2067" spans="1:13" ht="18" customHeight="1" x14ac:dyDescent="0.25">
      <c r="A2067" s="42"/>
      <c r="B2067" s="42"/>
      <c r="C2067" s="42"/>
      <c r="D2067" s="43"/>
      <c r="E2067" s="42"/>
      <c r="F2067" s="42"/>
      <c r="G2067" s="43"/>
      <c r="H2067" s="43"/>
      <c r="I2067" s="42"/>
      <c r="J2067" s="42"/>
      <c r="K2067" s="42"/>
      <c r="L2067" s="42" t="str">
        <f>IF(G2067="","",IF(D2067-G2067&gt;=System_Config!$B$9,"✅ COMPLIANT","⚠️ BREACH"))</f>
        <v/>
      </c>
      <c r="M2067" s="42">
        <f t="shared" si="32"/>
        <v>1900</v>
      </c>
    </row>
    <row r="2068" spans="1:13" ht="18" customHeight="1" x14ac:dyDescent="0.25">
      <c r="A2068" s="44"/>
      <c r="B2068" s="44"/>
      <c r="C2068" s="44"/>
      <c r="D2068" s="45"/>
      <c r="E2068" s="44"/>
      <c r="F2068" s="44"/>
      <c r="G2068" s="45"/>
      <c r="H2068" s="45"/>
      <c r="I2068" s="44"/>
      <c r="J2068" s="44"/>
      <c r="K2068" s="44"/>
      <c r="L2068" s="44" t="str">
        <f>IF(G2068="","",IF(D2068-G2068&gt;=System_Config!$B$9,"✅ COMPLIANT","⚠️ BREACH"))</f>
        <v/>
      </c>
      <c r="M2068" s="44">
        <f t="shared" si="32"/>
        <v>1900</v>
      </c>
    </row>
    <row r="2069" spans="1:13" ht="18" customHeight="1" x14ac:dyDescent="0.25">
      <c r="A2069" s="42"/>
      <c r="B2069" s="42"/>
      <c r="C2069" s="42"/>
      <c r="D2069" s="43"/>
      <c r="E2069" s="42"/>
      <c r="F2069" s="42"/>
      <c r="G2069" s="43"/>
      <c r="H2069" s="43"/>
      <c r="I2069" s="42"/>
      <c r="J2069" s="42"/>
      <c r="K2069" s="42"/>
      <c r="L2069" s="42" t="str">
        <f>IF(G2069="","",IF(D2069-G2069&gt;=System_Config!$B$9,"✅ COMPLIANT","⚠️ BREACH"))</f>
        <v/>
      </c>
      <c r="M2069" s="42">
        <f t="shared" si="32"/>
        <v>1900</v>
      </c>
    </row>
    <row r="2070" spans="1:13" ht="18" customHeight="1" x14ac:dyDescent="0.25">
      <c r="A2070" s="44"/>
      <c r="B2070" s="44"/>
      <c r="C2070" s="44"/>
      <c r="D2070" s="45"/>
      <c r="E2070" s="44"/>
      <c r="F2070" s="44"/>
      <c r="G2070" s="45"/>
      <c r="H2070" s="45"/>
      <c r="I2070" s="44"/>
      <c r="J2070" s="44"/>
      <c r="K2070" s="44"/>
      <c r="L2070" s="44" t="str">
        <f>IF(G2070="","",IF(D2070-G2070&gt;=System_Config!$B$9,"✅ COMPLIANT","⚠️ BREACH"))</f>
        <v/>
      </c>
      <c r="M2070" s="44">
        <f t="shared" si="32"/>
        <v>1900</v>
      </c>
    </row>
    <row r="2071" spans="1:13" ht="18" customHeight="1" x14ac:dyDescent="0.25">
      <c r="A2071" s="42"/>
      <c r="B2071" s="42"/>
      <c r="C2071" s="42"/>
      <c r="D2071" s="43"/>
      <c r="E2071" s="42"/>
      <c r="F2071" s="42"/>
      <c r="G2071" s="43"/>
      <c r="H2071" s="43"/>
      <c r="I2071" s="42"/>
      <c r="J2071" s="42"/>
      <c r="K2071" s="42"/>
      <c r="L2071" s="42" t="str">
        <f>IF(G2071="","",IF(D2071-G2071&gt;=System_Config!$B$9,"✅ COMPLIANT","⚠️ BREACH"))</f>
        <v/>
      </c>
      <c r="M2071" s="42">
        <f t="shared" si="32"/>
        <v>1900</v>
      </c>
    </row>
    <row r="2072" spans="1:13" ht="18" customHeight="1" x14ac:dyDescent="0.25">
      <c r="A2072" s="44"/>
      <c r="B2072" s="44"/>
      <c r="C2072" s="44"/>
      <c r="D2072" s="45"/>
      <c r="E2072" s="44"/>
      <c r="F2072" s="44"/>
      <c r="G2072" s="45"/>
      <c r="H2072" s="45"/>
      <c r="I2072" s="44"/>
      <c r="J2072" s="44"/>
      <c r="K2072" s="44"/>
      <c r="L2072" s="44" t="str">
        <f>IF(G2072="","",IF(D2072-G2072&gt;=System_Config!$B$9,"✅ COMPLIANT","⚠️ BREACH"))</f>
        <v/>
      </c>
      <c r="M2072" s="44">
        <f t="shared" si="32"/>
        <v>1900</v>
      </c>
    </row>
    <row r="2073" spans="1:13" ht="18" customHeight="1" x14ac:dyDescent="0.25">
      <c r="A2073" s="42"/>
      <c r="B2073" s="42"/>
      <c r="C2073" s="42"/>
      <c r="D2073" s="43"/>
      <c r="E2073" s="42"/>
      <c r="F2073" s="42"/>
      <c r="G2073" s="43"/>
      <c r="H2073" s="43"/>
      <c r="I2073" s="42"/>
      <c r="J2073" s="42"/>
      <c r="K2073" s="42"/>
      <c r="L2073" s="42" t="str">
        <f>IF(G2073="","",IF(D2073-G2073&gt;=System_Config!$B$9,"✅ COMPLIANT","⚠️ BREACH"))</f>
        <v/>
      </c>
      <c r="M2073" s="42">
        <f t="shared" si="32"/>
        <v>1900</v>
      </c>
    </row>
    <row r="2074" spans="1:13" ht="18" customHeight="1" x14ac:dyDescent="0.25">
      <c r="A2074" s="44"/>
      <c r="B2074" s="44"/>
      <c r="C2074" s="44"/>
      <c r="D2074" s="45"/>
      <c r="E2074" s="44"/>
      <c r="F2074" s="44"/>
      <c r="G2074" s="45"/>
      <c r="H2074" s="45"/>
      <c r="I2074" s="44"/>
      <c r="J2074" s="44"/>
      <c r="K2074" s="44"/>
      <c r="L2074" s="44" t="str">
        <f>IF(G2074="","",IF(D2074-G2074&gt;=System_Config!$B$9,"✅ COMPLIANT","⚠️ BREACH"))</f>
        <v/>
      </c>
      <c r="M2074" s="44">
        <f t="shared" si="32"/>
        <v>1900</v>
      </c>
    </row>
    <row r="2075" spans="1:13" ht="18" customHeight="1" x14ac:dyDescent="0.25">
      <c r="A2075" s="42"/>
      <c r="B2075" s="42"/>
      <c r="C2075" s="42"/>
      <c r="D2075" s="43"/>
      <c r="E2075" s="42"/>
      <c r="F2075" s="42"/>
      <c r="G2075" s="43"/>
      <c r="H2075" s="43"/>
      <c r="I2075" s="42"/>
      <c r="J2075" s="42"/>
      <c r="K2075" s="42"/>
      <c r="L2075" s="42" t="str">
        <f>IF(G2075="","",IF(D2075-G2075&gt;=System_Config!$B$9,"✅ COMPLIANT","⚠️ BREACH"))</f>
        <v/>
      </c>
      <c r="M2075" s="42">
        <f t="shared" si="32"/>
        <v>1900</v>
      </c>
    </row>
    <row r="2076" spans="1:13" ht="18" customHeight="1" x14ac:dyDescent="0.25">
      <c r="A2076" s="44"/>
      <c r="B2076" s="44"/>
      <c r="C2076" s="44"/>
      <c r="D2076" s="45"/>
      <c r="E2076" s="44"/>
      <c r="F2076" s="44"/>
      <c r="G2076" s="45"/>
      <c r="H2076" s="45"/>
      <c r="I2076" s="44"/>
      <c r="J2076" s="44"/>
      <c r="K2076" s="44"/>
      <c r="L2076" s="44" t="str">
        <f>IF(G2076="","",IF(D2076-G2076&gt;=System_Config!$B$9,"✅ COMPLIANT","⚠️ BREACH"))</f>
        <v/>
      </c>
      <c r="M2076" s="44">
        <f t="shared" si="32"/>
        <v>1900</v>
      </c>
    </row>
    <row r="2077" spans="1:13" ht="18" customHeight="1" x14ac:dyDescent="0.25">
      <c r="A2077" s="42"/>
      <c r="B2077" s="42"/>
      <c r="C2077" s="42"/>
      <c r="D2077" s="43"/>
      <c r="E2077" s="42"/>
      <c r="F2077" s="42"/>
      <c r="G2077" s="43"/>
      <c r="H2077" s="43"/>
      <c r="I2077" s="42"/>
      <c r="J2077" s="42"/>
      <c r="K2077" s="42"/>
      <c r="L2077" s="42" t="str">
        <f>IF(G2077="","",IF(D2077-G2077&gt;=System_Config!$B$9,"✅ COMPLIANT","⚠️ BREACH"))</f>
        <v/>
      </c>
      <c r="M2077" s="42">
        <f t="shared" si="32"/>
        <v>1900</v>
      </c>
    </row>
    <row r="2078" spans="1:13" ht="18" customHeight="1" x14ac:dyDescent="0.25">
      <c r="A2078" s="44"/>
      <c r="B2078" s="44"/>
      <c r="C2078" s="44"/>
      <c r="D2078" s="45"/>
      <c r="E2078" s="44"/>
      <c r="F2078" s="44"/>
      <c r="G2078" s="45"/>
      <c r="H2078" s="45"/>
      <c r="I2078" s="44"/>
      <c r="J2078" s="44"/>
      <c r="K2078" s="44"/>
      <c r="L2078" s="44" t="str">
        <f>IF(G2078="","",IF(D2078-G2078&gt;=System_Config!$B$9,"✅ COMPLIANT","⚠️ BREACH"))</f>
        <v/>
      </c>
      <c r="M2078" s="44">
        <f t="shared" si="32"/>
        <v>1900</v>
      </c>
    </row>
    <row r="2079" spans="1:13" ht="18" customHeight="1" x14ac:dyDescent="0.25">
      <c r="A2079" s="42"/>
      <c r="B2079" s="42"/>
      <c r="C2079" s="42"/>
      <c r="D2079" s="43"/>
      <c r="E2079" s="42"/>
      <c r="F2079" s="42"/>
      <c r="G2079" s="43"/>
      <c r="H2079" s="43"/>
      <c r="I2079" s="42"/>
      <c r="J2079" s="42"/>
      <c r="K2079" s="42"/>
      <c r="L2079" s="42" t="str">
        <f>IF(G2079="","",IF(D2079-G2079&gt;=System_Config!$B$9,"✅ COMPLIANT","⚠️ BREACH"))</f>
        <v/>
      </c>
      <c r="M2079" s="42">
        <f t="shared" si="32"/>
        <v>1900</v>
      </c>
    </row>
    <row r="2080" spans="1:13" ht="18" customHeight="1" x14ac:dyDescent="0.25">
      <c r="A2080" s="44"/>
      <c r="B2080" s="44"/>
      <c r="C2080" s="44"/>
      <c r="D2080" s="45"/>
      <c r="E2080" s="44"/>
      <c r="F2080" s="44"/>
      <c r="G2080" s="45"/>
      <c r="H2080" s="45"/>
      <c r="I2080" s="44"/>
      <c r="J2080" s="44"/>
      <c r="K2080" s="44"/>
      <c r="L2080" s="44" t="str">
        <f>IF(G2080="","",IF(D2080-G2080&gt;=System_Config!$B$9,"✅ COMPLIANT","⚠️ BREACH"))</f>
        <v/>
      </c>
      <c r="M2080" s="44">
        <f t="shared" si="32"/>
        <v>1900</v>
      </c>
    </row>
    <row r="2081" spans="1:13" ht="18" customHeight="1" x14ac:dyDescent="0.25">
      <c r="A2081" s="42"/>
      <c r="B2081" s="42"/>
      <c r="C2081" s="42"/>
      <c r="D2081" s="43"/>
      <c r="E2081" s="42"/>
      <c r="F2081" s="42"/>
      <c r="G2081" s="43"/>
      <c r="H2081" s="43"/>
      <c r="I2081" s="42"/>
      <c r="J2081" s="42"/>
      <c r="K2081" s="42"/>
      <c r="L2081" s="42" t="str">
        <f>IF(G2081="","",IF(D2081-G2081&gt;=System_Config!$B$9,"✅ COMPLIANT","⚠️ BREACH"))</f>
        <v/>
      </c>
      <c r="M2081" s="42">
        <f t="shared" si="32"/>
        <v>1900</v>
      </c>
    </row>
    <row r="2082" spans="1:13" ht="18" customHeight="1" x14ac:dyDescent="0.25">
      <c r="A2082" s="44"/>
      <c r="B2082" s="44"/>
      <c r="C2082" s="44"/>
      <c r="D2082" s="45"/>
      <c r="E2082" s="44"/>
      <c r="F2082" s="44"/>
      <c r="G2082" s="45"/>
      <c r="H2082" s="45"/>
      <c r="I2082" s="44"/>
      <c r="J2082" s="44"/>
      <c r="K2082" s="44"/>
      <c r="L2082" s="44" t="str">
        <f>IF(G2082="","",IF(D2082-G2082&gt;=System_Config!$B$9,"✅ COMPLIANT","⚠️ BREACH"))</f>
        <v/>
      </c>
      <c r="M2082" s="44">
        <f t="shared" si="32"/>
        <v>1900</v>
      </c>
    </row>
    <row r="2083" spans="1:13" ht="18" customHeight="1" x14ac:dyDescent="0.25">
      <c r="A2083" s="42"/>
      <c r="B2083" s="42"/>
      <c r="C2083" s="42"/>
      <c r="D2083" s="43"/>
      <c r="E2083" s="42"/>
      <c r="F2083" s="42"/>
      <c r="G2083" s="43"/>
      <c r="H2083" s="43"/>
      <c r="I2083" s="42"/>
      <c r="J2083" s="42"/>
      <c r="K2083" s="42"/>
      <c r="L2083" s="42" t="str">
        <f>IF(G2083="","",IF(D2083-G2083&gt;=System_Config!$B$9,"✅ COMPLIANT","⚠️ BREACH"))</f>
        <v/>
      </c>
      <c r="M2083" s="42">
        <f t="shared" si="32"/>
        <v>1900</v>
      </c>
    </row>
    <row r="2084" spans="1:13" ht="18" customHeight="1" x14ac:dyDescent="0.25">
      <c r="A2084" s="44"/>
      <c r="B2084" s="44"/>
      <c r="C2084" s="44"/>
      <c r="D2084" s="45"/>
      <c r="E2084" s="44"/>
      <c r="F2084" s="44"/>
      <c r="G2084" s="45"/>
      <c r="H2084" s="45"/>
      <c r="I2084" s="44"/>
      <c r="J2084" s="44"/>
      <c r="K2084" s="44"/>
      <c r="L2084" s="44" t="str">
        <f>IF(G2084="","",IF(D2084-G2084&gt;=System_Config!$B$9,"✅ COMPLIANT","⚠️ BREACH"))</f>
        <v/>
      </c>
      <c r="M2084" s="44">
        <f t="shared" si="32"/>
        <v>1900</v>
      </c>
    </row>
    <row r="2085" spans="1:13" ht="18" customHeight="1" x14ac:dyDescent="0.25">
      <c r="A2085" s="42"/>
      <c r="B2085" s="42"/>
      <c r="C2085" s="42"/>
      <c r="D2085" s="43"/>
      <c r="E2085" s="42"/>
      <c r="F2085" s="42"/>
      <c r="G2085" s="43"/>
      <c r="H2085" s="43"/>
      <c r="I2085" s="42"/>
      <c r="J2085" s="42"/>
      <c r="K2085" s="42"/>
      <c r="L2085" s="42" t="str">
        <f>IF(G2085="","",IF(D2085-G2085&gt;=System_Config!$B$9,"✅ COMPLIANT","⚠️ BREACH"))</f>
        <v/>
      </c>
      <c r="M2085" s="42">
        <f t="shared" si="32"/>
        <v>1900</v>
      </c>
    </row>
    <row r="2086" spans="1:13" ht="18" customHeight="1" x14ac:dyDescent="0.25">
      <c r="A2086" s="44"/>
      <c r="B2086" s="44"/>
      <c r="C2086" s="44"/>
      <c r="D2086" s="45"/>
      <c r="E2086" s="44"/>
      <c r="F2086" s="44"/>
      <c r="G2086" s="45"/>
      <c r="H2086" s="45"/>
      <c r="I2086" s="44"/>
      <c r="J2086" s="44"/>
      <c r="K2086" s="44"/>
      <c r="L2086" s="44" t="str">
        <f>IF(G2086="","",IF(D2086-G2086&gt;=System_Config!$B$9,"✅ COMPLIANT","⚠️ BREACH"))</f>
        <v/>
      </c>
      <c r="M2086" s="44">
        <f t="shared" si="32"/>
        <v>1900</v>
      </c>
    </row>
    <row r="2087" spans="1:13" ht="18" customHeight="1" x14ac:dyDescent="0.25">
      <c r="A2087" s="42"/>
      <c r="B2087" s="42"/>
      <c r="C2087" s="42"/>
      <c r="D2087" s="43"/>
      <c r="E2087" s="42"/>
      <c r="F2087" s="42"/>
      <c r="G2087" s="43"/>
      <c r="H2087" s="43"/>
      <c r="I2087" s="42"/>
      <c r="J2087" s="42"/>
      <c r="K2087" s="42"/>
      <c r="L2087" s="42" t="str">
        <f>IF(G2087="","",IF(D2087-G2087&gt;=System_Config!$B$9,"✅ COMPLIANT","⚠️ BREACH"))</f>
        <v/>
      </c>
      <c r="M2087" s="42">
        <f t="shared" si="32"/>
        <v>1900</v>
      </c>
    </row>
    <row r="2088" spans="1:13" ht="18" customHeight="1" x14ac:dyDescent="0.25">
      <c r="A2088" s="44"/>
      <c r="B2088" s="44"/>
      <c r="C2088" s="44"/>
      <c r="D2088" s="45"/>
      <c r="E2088" s="44"/>
      <c r="F2088" s="44"/>
      <c r="G2088" s="45"/>
      <c r="H2088" s="45"/>
      <c r="I2088" s="44"/>
      <c r="J2088" s="44"/>
      <c r="K2088" s="44"/>
      <c r="L2088" s="44" t="str">
        <f>IF(G2088="","",IF(D2088-G2088&gt;=System_Config!$B$9,"✅ COMPLIANT","⚠️ BREACH"))</f>
        <v/>
      </c>
      <c r="M2088" s="44">
        <f t="shared" si="32"/>
        <v>1900</v>
      </c>
    </row>
    <row r="2089" spans="1:13" ht="18" customHeight="1" x14ac:dyDescent="0.25">
      <c r="A2089" s="42"/>
      <c r="B2089" s="42"/>
      <c r="C2089" s="42"/>
      <c r="D2089" s="43"/>
      <c r="E2089" s="42"/>
      <c r="F2089" s="42"/>
      <c r="G2089" s="43"/>
      <c r="H2089" s="43"/>
      <c r="I2089" s="42"/>
      <c r="J2089" s="42"/>
      <c r="K2089" s="42"/>
      <c r="L2089" s="42" t="str">
        <f>IF(G2089="","",IF(D2089-G2089&gt;=System_Config!$B$9,"✅ COMPLIANT","⚠️ BREACH"))</f>
        <v/>
      </c>
      <c r="M2089" s="42">
        <f t="shared" si="32"/>
        <v>1900</v>
      </c>
    </row>
    <row r="2090" spans="1:13" ht="18" customHeight="1" x14ac:dyDescent="0.25">
      <c r="A2090" s="44"/>
      <c r="B2090" s="44"/>
      <c r="C2090" s="44"/>
      <c r="D2090" s="45"/>
      <c r="E2090" s="44"/>
      <c r="F2090" s="44"/>
      <c r="G2090" s="45"/>
      <c r="H2090" s="45"/>
      <c r="I2090" s="44"/>
      <c r="J2090" s="44"/>
      <c r="K2090" s="44"/>
      <c r="L2090" s="44" t="str">
        <f>IF(G2090="","",IF(D2090-G2090&gt;=System_Config!$B$9,"✅ COMPLIANT","⚠️ BREACH"))</f>
        <v/>
      </c>
      <c r="M2090" s="44">
        <f t="shared" si="32"/>
        <v>1900</v>
      </c>
    </row>
    <row r="2091" spans="1:13" ht="18" customHeight="1" x14ac:dyDescent="0.25">
      <c r="A2091" s="42"/>
      <c r="B2091" s="42"/>
      <c r="C2091" s="42"/>
      <c r="D2091" s="43"/>
      <c r="E2091" s="42"/>
      <c r="F2091" s="42"/>
      <c r="G2091" s="43"/>
      <c r="H2091" s="43"/>
      <c r="I2091" s="42"/>
      <c r="J2091" s="42"/>
      <c r="K2091" s="42"/>
      <c r="L2091" s="42" t="str">
        <f>IF(G2091="","",IF(D2091-G2091&gt;=System_Config!$B$9,"✅ COMPLIANT","⚠️ BREACH"))</f>
        <v/>
      </c>
      <c r="M2091" s="42">
        <f t="shared" si="32"/>
        <v>1900</v>
      </c>
    </row>
    <row r="2092" spans="1:13" ht="18" customHeight="1" x14ac:dyDescent="0.25">
      <c r="A2092" s="44"/>
      <c r="B2092" s="44"/>
      <c r="C2092" s="44"/>
      <c r="D2092" s="45"/>
      <c r="E2092" s="44"/>
      <c r="F2092" s="44"/>
      <c r="G2092" s="45"/>
      <c r="H2092" s="45"/>
      <c r="I2092" s="44"/>
      <c r="J2092" s="44"/>
      <c r="K2092" s="44"/>
      <c r="L2092" s="44" t="str">
        <f>IF(G2092="","",IF(D2092-G2092&gt;=System_Config!$B$9,"✅ COMPLIANT","⚠️ BREACH"))</f>
        <v/>
      </c>
      <c r="M2092" s="44">
        <f t="shared" si="32"/>
        <v>1900</v>
      </c>
    </row>
    <row r="2093" spans="1:13" ht="18" customHeight="1" x14ac:dyDescent="0.25">
      <c r="A2093" s="42"/>
      <c r="B2093" s="42"/>
      <c r="C2093" s="42"/>
      <c r="D2093" s="43"/>
      <c r="E2093" s="42"/>
      <c r="F2093" s="42"/>
      <c r="G2093" s="43"/>
      <c r="H2093" s="43"/>
      <c r="I2093" s="42"/>
      <c r="J2093" s="42"/>
      <c r="K2093" s="42"/>
      <c r="L2093" s="42" t="str">
        <f>IF(G2093="","",IF(D2093-G2093&gt;=System_Config!$B$9,"✅ COMPLIANT","⚠️ BREACH"))</f>
        <v/>
      </c>
      <c r="M2093" s="42">
        <f t="shared" si="32"/>
        <v>1900</v>
      </c>
    </row>
    <row r="2094" spans="1:13" ht="18" customHeight="1" x14ac:dyDescent="0.25">
      <c r="A2094" s="44"/>
      <c r="B2094" s="44"/>
      <c r="C2094" s="44"/>
      <c r="D2094" s="45"/>
      <c r="E2094" s="44"/>
      <c r="F2094" s="44"/>
      <c r="G2094" s="45"/>
      <c r="H2094" s="45"/>
      <c r="I2094" s="44"/>
      <c r="J2094" s="44"/>
      <c r="K2094" s="44"/>
      <c r="L2094" s="44" t="str">
        <f>IF(G2094="","",IF(D2094-G2094&gt;=System_Config!$B$9,"✅ COMPLIANT","⚠️ BREACH"))</f>
        <v/>
      </c>
      <c r="M2094" s="44">
        <f t="shared" si="32"/>
        <v>1900</v>
      </c>
    </row>
    <row r="2095" spans="1:13" ht="18" customHeight="1" x14ac:dyDescent="0.25">
      <c r="A2095" s="42"/>
      <c r="B2095" s="42"/>
      <c r="C2095" s="42"/>
      <c r="D2095" s="43"/>
      <c r="E2095" s="42"/>
      <c r="F2095" s="42"/>
      <c r="G2095" s="43"/>
      <c r="H2095" s="43"/>
      <c r="I2095" s="42"/>
      <c r="J2095" s="42"/>
      <c r="K2095" s="42"/>
      <c r="L2095" s="42" t="str">
        <f>IF(G2095="","",IF(D2095-G2095&gt;=System_Config!$B$9,"✅ COMPLIANT","⚠️ BREACH"))</f>
        <v/>
      </c>
      <c r="M2095" s="42">
        <f t="shared" si="32"/>
        <v>1900</v>
      </c>
    </row>
    <row r="2096" spans="1:13" ht="18" customHeight="1" x14ac:dyDescent="0.25">
      <c r="A2096" s="44"/>
      <c r="B2096" s="44"/>
      <c r="C2096" s="44"/>
      <c r="D2096" s="45"/>
      <c r="E2096" s="44"/>
      <c r="F2096" s="44"/>
      <c r="G2096" s="45"/>
      <c r="H2096" s="45"/>
      <c r="I2096" s="44"/>
      <c r="J2096" s="44"/>
      <c r="K2096" s="44"/>
      <c r="L2096" s="44" t="str">
        <f>IF(G2096="","",IF(D2096-G2096&gt;=System_Config!$B$9,"✅ COMPLIANT","⚠️ BREACH"))</f>
        <v/>
      </c>
      <c r="M2096" s="44">
        <f t="shared" si="32"/>
        <v>1900</v>
      </c>
    </row>
    <row r="2097" spans="1:13" ht="18" customHeight="1" x14ac:dyDescent="0.25">
      <c r="A2097" s="42"/>
      <c r="B2097" s="42"/>
      <c r="C2097" s="42"/>
      <c r="D2097" s="43"/>
      <c r="E2097" s="42"/>
      <c r="F2097" s="42"/>
      <c r="G2097" s="43"/>
      <c r="H2097" s="43"/>
      <c r="I2097" s="42"/>
      <c r="J2097" s="42"/>
      <c r="K2097" s="42"/>
      <c r="L2097" s="42" t="str">
        <f>IF(G2097="","",IF(D2097-G2097&gt;=System_Config!$B$9,"✅ COMPLIANT","⚠️ BREACH"))</f>
        <v/>
      </c>
      <c r="M2097" s="42">
        <f t="shared" si="32"/>
        <v>1900</v>
      </c>
    </row>
    <row r="2098" spans="1:13" ht="18" customHeight="1" x14ac:dyDescent="0.25">
      <c r="A2098" s="44"/>
      <c r="B2098" s="44"/>
      <c r="C2098" s="44"/>
      <c r="D2098" s="45"/>
      <c r="E2098" s="44"/>
      <c r="F2098" s="44"/>
      <c r="G2098" s="45"/>
      <c r="H2098" s="45"/>
      <c r="I2098" s="44"/>
      <c r="J2098" s="44"/>
      <c r="K2098" s="44"/>
      <c r="L2098" s="44" t="str">
        <f>IF(G2098="","",IF(D2098-G2098&gt;=System_Config!$B$9,"✅ COMPLIANT","⚠️ BREACH"))</f>
        <v/>
      </c>
      <c r="M2098" s="44">
        <f t="shared" si="32"/>
        <v>1900</v>
      </c>
    </row>
    <row r="2099" spans="1:13" ht="18" customHeight="1" x14ac:dyDescent="0.25">
      <c r="A2099" s="42"/>
      <c r="B2099" s="42"/>
      <c r="C2099" s="42"/>
      <c r="D2099" s="43"/>
      <c r="E2099" s="42"/>
      <c r="F2099" s="42"/>
      <c r="G2099" s="43"/>
      <c r="H2099" s="43"/>
      <c r="I2099" s="42"/>
      <c r="J2099" s="42"/>
      <c r="K2099" s="42"/>
      <c r="L2099" s="42" t="str">
        <f>IF(G2099="","",IF(D2099-G2099&gt;=System_Config!$B$9,"✅ COMPLIANT","⚠️ BREACH"))</f>
        <v/>
      </c>
      <c r="M2099" s="42">
        <f t="shared" si="32"/>
        <v>1900</v>
      </c>
    </row>
    <row r="2100" spans="1:13" ht="18" customHeight="1" x14ac:dyDescent="0.25">
      <c r="A2100" s="44"/>
      <c r="B2100" s="44"/>
      <c r="C2100" s="44"/>
      <c r="D2100" s="45"/>
      <c r="E2100" s="44"/>
      <c r="F2100" s="44"/>
      <c r="G2100" s="45"/>
      <c r="H2100" s="45"/>
      <c r="I2100" s="44"/>
      <c r="J2100" s="44"/>
      <c r="K2100" s="44"/>
      <c r="L2100" s="44" t="str">
        <f>IF(G2100="","",IF(D2100-G2100&gt;=System_Config!$B$9,"✅ COMPLIANT","⚠️ BREACH"))</f>
        <v/>
      </c>
      <c r="M2100" s="44">
        <f t="shared" si="32"/>
        <v>1900</v>
      </c>
    </row>
    <row r="2101" spans="1:13" ht="18" customHeight="1" x14ac:dyDescent="0.25">
      <c r="A2101" s="42"/>
      <c r="B2101" s="42"/>
      <c r="C2101" s="42"/>
      <c r="D2101" s="43"/>
      <c r="E2101" s="42"/>
      <c r="F2101" s="42"/>
      <c r="G2101" s="43"/>
      <c r="H2101" s="43"/>
      <c r="I2101" s="42"/>
      <c r="J2101" s="42"/>
      <c r="K2101" s="42"/>
      <c r="L2101" s="42" t="str">
        <f>IF(G2101="","",IF(D2101-G2101&gt;=System_Config!$B$9,"✅ COMPLIANT","⚠️ BREACH"))</f>
        <v/>
      </c>
      <c r="M2101" s="42">
        <f t="shared" si="32"/>
        <v>1900</v>
      </c>
    </row>
    <row r="2102" spans="1:13" ht="18" customHeight="1" x14ac:dyDescent="0.25">
      <c r="A2102" s="44"/>
      <c r="B2102" s="44"/>
      <c r="C2102" s="44"/>
      <c r="D2102" s="45"/>
      <c r="E2102" s="44"/>
      <c r="F2102" s="44"/>
      <c r="G2102" s="45"/>
      <c r="H2102" s="45"/>
      <c r="I2102" s="44"/>
      <c r="J2102" s="44"/>
      <c r="K2102" s="44"/>
      <c r="L2102" s="44" t="str">
        <f>IF(G2102="","",IF(D2102-G2102&gt;=System_Config!$B$9,"✅ COMPLIANT","⚠️ BREACH"))</f>
        <v/>
      </c>
      <c r="M2102" s="44">
        <f t="shared" si="32"/>
        <v>1900</v>
      </c>
    </row>
    <row r="2103" spans="1:13" ht="18" customHeight="1" x14ac:dyDescent="0.25">
      <c r="A2103" s="42"/>
      <c r="B2103" s="42"/>
      <c r="C2103" s="42"/>
      <c r="D2103" s="43"/>
      <c r="E2103" s="42"/>
      <c r="F2103" s="42"/>
      <c r="G2103" s="43"/>
      <c r="H2103" s="43"/>
      <c r="I2103" s="42"/>
      <c r="J2103" s="42"/>
      <c r="K2103" s="42"/>
      <c r="L2103" s="42" t="str">
        <f>IF(G2103="","",IF(D2103-G2103&gt;=System_Config!$B$9,"✅ COMPLIANT","⚠️ BREACH"))</f>
        <v/>
      </c>
      <c r="M2103" s="42">
        <f t="shared" si="32"/>
        <v>1900</v>
      </c>
    </row>
    <row r="2104" spans="1:13" ht="18" customHeight="1" x14ac:dyDescent="0.25">
      <c r="A2104" s="44"/>
      <c r="B2104" s="44"/>
      <c r="C2104" s="44"/>
      <c r="D2104" s="45"/>
      <c r="E2104" s="44"/>
      <c r="F2104" s="44"/>
      <c r="G2104" s="45"/>
      <c r="H2104" s="45"/>
      <c r="I2104" s="44"/>
      <c r="J2104" s="44"/>
      <c r="K2104" s="44"/>
      <c r="L2104" s="44" t="str">
        <f>IF(G2104="","",IF(D2104-G2104&gt;=System_Config!$B$9,"✅ COMPLIANT","⚠️ BREACH"))</f>
        <v/>
      </c>
      <c r="M2104" s="44">
        <f t="shared" si="32"/>
        <v>1900</v>
      </c>
    </row>
    <row r="2105" spans="1:13" ht="18" customHeight="1" x14ac:dyDescent="0.25">
      <c r="A2105" s="42"/>
      <c r="B2105" s="42"/>
      <c r="C2105" s="42"/>
      <c r="D2105" s="43"/>
      <c r="E2105" s="42"/>
      <c r="F2105" s="42"/>
      <c r="G2105" s="43"/>
      <c r="H2105" s="43"/>
      <c r="I2105" s="42"/>
      <c r="J2105" s="42"/>
      <c r="K2105" s="42"/>
      <c r="L2105" s="42" t="str">
        <f>IF(G2105="","",IF(D2105-G2105&gt;=System_Config!$B$9,"✅ COMPLIANT","⚠️ BREACH"))</f>
        <v/>
      </c>
      <c r="M2105" s="42">
        <f t="shared" si="32"/>
        <v>1900</v>
      </c>
    </row>
    <row r="2106" spans="1:13" ht="18" customHeight="1" x14ac:dyDescent="0.25">
      <c r="A2106" s="44"/>
      <c r="B2106" s="44"/>
      <c r="C2106" s="44"/>
      <c r="D2106" s="45"/>
      <c r="E2106" s="44"/>
      <c r="F2106" s="44"/>
      <c r="G2106" s="45"/>
      <c r="H2106" s="45"/>
      <c r="I2106" s="44"/>
      <c r="J2106" s="44"/>
      <c r="K2106" s="44"/>
      <c r="L2106" s="44" t="str">
        <f>IF(G2106="","",IF(D2106-G2106&gt;=System_Config!$B$9,"✅ COMPLIANT","⚠️ BREACH"))</f>
        <v/>
      </c>
      <c r="M2106" s="44">
        <f t="shared" si="32"/>
        <v>1900</v>
      </c>
    </row>
    <row r="2107" spans="1:13" ht="18" customHeight="1" x14ac:dyDescent="0.25">
      <c r="A2107" s="42"/>
      <c r="B2107" s="42"/>
      <c r="C2107" s="42"/>
      <c r="D2107" s="43"/>
      <c r="E2107" s="42"/>
      <c r="F2107" s="42"/>
      <c r="G2107" s="43"/>
      <c r="H2107" s="43"/>
      <c r="I2107" s="42"/>
      <c r="J2107" s="42"/>
      <c r="K2107" s="42"/>
      <c r="L2107" s="42" t="str">
        <f>IF(G2107="","",IF(D2107-G2107&gt;=System_Config!$B$9,"✅ COMPLIANT","⚠️ BREACH"))</f>
        <v/>
      </c>
      <c r="M2107" s="42">
        <f t="shared" si="32"/>
        <v>1900</v>
      </c>
    </row>
    <row r="2108" spans="1:13" ht="18" customHeight="1" x14ac:dyDescent="0.25">
      <c r="A2108" s="44"/>
      <c r="B2108" s="44"/>
      <c r="C2108" s="44"/>
      <c r="D2108" s="45"/>
      <c r="E2108" s="44"/>
      <c r="F2108" s="44"/>
      <c r="G2108" s="45"/>
      <c r="H2108" s="45"/>
      <c r="I2108" s="44"/>
      <c r="J2108" s="44"/>
      <c r="K2108" s="44"/>
      <c r="L2108" s="44" t="str">
        <f>IF(G2108="","",IF(D2108-G2108&gt;=System_Config!$B$9,"✅ COMPLIANT","⚠️ BREACH"))</f>
        <v/>
      </c>
      <c r="M2108" s="44">
        <f t="shared" si="32"/>
        <v>1900</v>
      </c>
    </row>
    <row r="2109" spans="1:13" ht="18" customHeight="1" x14ac:dyDescent="0.25">
      <c r="A2109" s="42"/>
      <c r="B2109" s="42"/>
      <c r="C2109" s="42"/>
      <c r="D2109" s="43"/>
      <c r="E2109" s="42"/>
      <c r="F2109" s="42"/>
      <c r="G2109" s="43"/>
      <c r="H2109" s="43"/>
      <c r="I2109" s="42"/>
      <c r="J2109" s="42"/>
      <c r="K2109" s="42"/>
      <c r="L2109" s="42" t="str">
        <f>IF(G2109="","",IF(D2109-G2109&gt;=System_Config!$B$9,"✅ COMPLIANT","⚠️ BREACH"))</f>
        <v/>
      </c>
      <c r="M2109" s="42">
        <f t="shared" si="32"/>
        <v>1900</v>
      </c>
    </row>
    <row r="2110" spans="1:13" ht="18" customHeight="1" x14ac:dyDescent="0.25">
      <c r="A2110" s="44"/>
      <c r="B2110" s="44"/>
      <c r="C2110" s="44"/>
      <c r="D2110" s="45"/>
      <c r="E2110" s="44"/>
      <c r="F2110" s="44"/>
      <c r="G2110" s="45"/>
      <c r="H2110" s="45"/>
      <c r="I2110" s="44"/>
      <c r="J2110" s="44"/>
      <c r="K2110" s="44"/>
      <c r="L2110" s="44" t="str">
        <f>IF(G2110="","",IF(D2110-G2110&gt;=System_Config!$B$9,"✅ COMPLIANT","⚠️ BREACH"))</f>
        <v/>
      </c>
      <c r="M2110" s="44">
        <f t="shared" si="32"/>
        <v>1900</v>
      </c>
    </row>
    <row r="2111" spans="1:13" ht="18" customHeight="1" x14ac:dyDescent="0.25">
      <c r="A2111" s="42"/>
      <c r="B2111" s="42"/>
      <c r="C2111" s="42"/>
      <c r="D2111" s="43"/>
      <c r="E2111" s="42"/>
      <c r="F2111" s="42"/>
      <c r="G2111" s="43"/>
      <c r="H2111" s="43"/>
      <c r="I2111" s="42"/>
      <c r="J2111" s="42"/>
      <c r="K2111" s="42"/>
      <c r="L2111" s="42" t="str">
        <f>IF(G2111="","",IF(D2111-G2111&gt;=System_Config!$B$9,"✅ COMPLIANT","⚠️ BREACH"))</f>
        <v/>
      </c>
      <c r="M2111" s="42">
        <f t="shared" si="32"/>
        <v>1900</v>
      </c>
    </row>
    <row r="2112" spans="1:13" ht="18" customHeight="1" x14ac:dyDescent="0.25">
      <c r="A2112" s="44"/>
      <c r="B2112" s="44"/>
      <c r="C2112" s="44"/>
      <c r="D2112" s="45"/>
      <c r="E2112" s="44"/>
      <c r="F2112" s="44"/>
      <c r="G2112" s="45"/>
      <c r="H2112" s="45"/>
      <c r="I2112" s="44"/>
      <c r="J2112" s="44"/>
      <c r="K2112" s="44"/>
      <c r="L2112" s="44" t="str">
        <f>IF(G2112="","",IF(D2112-G2112&gt;=System_Config!$B$9,"✅ COMPLIANT","⚠️ BREACH"))</f>
        <v/>
      </c>
      <c r="M2112" s="44">
        <f t="shared" si="32"/>
        <v>1900</v>
      </c>
    </row>
    <row r="2113" spans="1:13" ht="18" customHeight="1" x14ac:dyDescent="0.25">
      <c r="A2113" s="42"/>
      <c r="B2113" s="42"/>
      <c r="C2113" s="42"/>
      <c r="D2113" s="43"/>
      <c r="E2113" s="42"/>
      <c r="F2113" s="42"/>
      <c r="G2113" s="43"/>
      <c r="H2113" s="43"/>
      <c r="I2113" s="42"/>
      <c r="J2113" s="42"/>
      <c r="K2113" s="42"/>
      <c r="L2113" s="42" t="str">
        <f>IF(G2113="","",IF(D2113-G2113&gt;=System_Config!$B$9,"✅ COMPLIANT","⚠️ BREACH"))</f>
        <v/>
      </c>
      <c r="M2113" s="42">
        <f t="shared" si="32"/>
        <v>1900</v>
      </c>
    </row>
    <row r="2114" spans="1:13" ht="18" customHeight="1" x14ac:dyDescent="0.25">
      <c r="A2114" s="44"/>
      <c r="B2114" s="44"/>
      <c r="C2114" s="44"/>
      <c r="D2114" s="45"/>
      <c r="E2114" s="44"/>
      <c r="F2114" s="44"/>
      <c r="G2114" s="45"/>
      <c r="H2114" s="45"/>
      <c r="I2114" s="44"/>
      <c r="J2114" s="44"/>
      <c r="K2114" s="44"/>
      <c r="L2114" s="44" t="str">
        <f>IF(G2114="","",IF(D2114-G2114&gt;=System_Config!$B$9,"✅ COMPLIANT","⚠️ BREACH"))</f>
        <v/>
      </c>
      <c r="M2114" s="44">
        <f t="shared" si="32"/>
        <v>1900</v>
      </c>
    </row>
    <row r="2115" spans="1:13" ht="18" customHeight="1" x14ac:dyDescent="0.25">
      <c r="A2115" s="42"/>
      <c r="B2115" s="42"/>
      <c r="C2115" s="42"/>
      <c r="D2115" s="43"/>
      <c r="E2115" s="42"/>
      <c r="F2115" s="42"/>
      <c r="G2115" s="43"/>
      <c r="H2115" s="43"/>
      <c r="I2115" s="42"/>
      <c r="J2115" s="42"/>
      <c r="K2115" s="42"/>
      <c r="L2115" s="42" t="str">
        <f>IF(G2115="","",IF(D2115-G2115&gt;=System_Config!$B$9,"✅ COMPLIANT","⚠️ BREACH"))</f>
        <v/>
      </c>
      <c r="M2115" s="42">
        <f t="shared" si="32"/>
        <v>1900</v>
      </c>
    </row>
    <row r="2116" spans="1:13" ht="18" customHeight="1" x14ac:dyDescent="0.25">
      <c r="A2116" s="44"/>
      <c r="B2116" s="44"/>
      <c r="C2116" s="44"/>
      <c r="D2116" s="45"/>
      <c r="E2116" s="44"/>
      <c r="F2116" s="44"/>
      <c r="G2116" s="45"/>
      <c r="H2116" s="45"/>
      <c r="I2116" s="44"/>
      <c r="J2116" s="44"/>
      <c r="K2116" s="44"/>
      <c r="L2116" s="44" t="str">
        <f>IF(G2116="","",IF(D2116-G2116&gt;=System_Config!$B$9,"✅ COMPLIANT","⚠️ BREACH"))</f>
        <v/>
      </c>
      <c r="M2116" s="44">
        <f t="shared" ref="M2116:M2179" si="33">IFERROR(YEAR(E2116),"")</f>
        <v>1900</v>
      </c>
    </row>
    <row r="2117" spans="1:13" ht="18" customHeight="1" x14ac:dyDescent="0.25">
      <c r="A2117" s="42"/>
      <c r="B2117" s="42"/>
      <c r="C2117" s="42"/>
      <c r="D2117" s="43"/>
      <c r="E2117" s="42"/>
      <c r="F2117" s="42"/>
      <c r="G2117" s="43"/>
      <c r="H2117" s="43"/>
      <c r="I2117" s="42"/>
      <c r="J2117" s="42"/>
      <c r="K2117" s="42"/>
      <c r="L2117" s="42" t="str">
        <f>IF(G2117="","",IF(D2117-G2117&gt;=System_Config!$B$9,"✅ COMPLIANT","⚠️ BREACH"))</f>
        <v/>
      </c>
      <c r="M2117" s="42">
        <f t="shared" si="33"/>
        <v>1900</v>
      </c>
    </row>
    <row r="2118" spans="1:13" ht="18" customHeight="1" x14ac:dyDescent="0.25">
      <c r="A2118" s="44"/>
      <c r="B2118" s="44"/>
      <c r="C2118" s="44"/>
      <c r="D2118" s="45"/>
      <c r="E2118" s="44"/>
      <c r="F2118" s="44"/>
      <c r="G2118" s="45"/>
      <c r="H2118" s="45"/>
      <c r="I2118" s="44"/>
      <c r="J2118" s="44"/>
      <c r="K2118" s="44"/>
      <c r="L2118" s="44" t="str">
        <f>IF(G2118="","",IF(D2118-G2118&gt;=System_Config!$B$9,"✅ COMPLIANT","⚠️ BREACH"))</f>
        <v/>
      </c>
      <c r="M2118" s="44">
        <f t="shared" si="33"/>
        <v>1900</v>
      </c>
    </row>
    <row r="2119" spans="1:13" ht="18" customHeight="1" x14ac:dyDescent="0.25">
      <c r="A2119" s="42"/>
      <c r="B2119" s="42"/>
      <c r="C2119" s="42"/>
      <c r="D2119" s="43"/>
      <c r="E2119" s="42"/>
      <c r="F2119" s="42"/>
      <c r="G2119" s="43"/>
      <c r="H2119" s="43"/>
      <c r="I2119" s="42"/>
      <c r="J2119" s="42"/>
      <c r="K2119" s="42"/>
      <c r="L2119" s="42" t="str">
        <f>IF(G2119="","",IF(D2119-G2119&gt;=System_Config!$B$9,"✅ COMPLIANT","⚠️ BREACH"))</f>
        <v/>
      </c>
      <c r="M2119" s="42">
        <f t="shared" si="33"/>
        <v>1900</v>
      </c>
    </row>
    <row r="2120" spans="1:13" ht="18" customHeight="1" x14ac:dyDescent="0.25">
      <c r="A2120" s="44"/>
      <c r="B2120" s="44"/>
      <c r="C2120" s="44"/>
      <c r="D2120" s="45"/>
      <c r="E2120" s="44"/>
      <c r="F2120" s="44"/>
      <c r="G2120" s="45"/>
      <c r="H2120" s="45"/>
      <c r="I2120" s="44"/>
      <c r="J2120" s="44"/>
      <c r="K2120" s="44"/>
      <c r="L2120" s="44" t="str">
        <f>IF(G2120="","",IF(D2120-G2120&gt;=System_Config!$B$9,"✅ COMPLIANT","⚠️ BREACH"))</f>
        <v/>
      </c>
      <c r="M2120" s="44">
        <f t="shared" si="33"/>
        <v>1900</v>
      </c>
    </row>
    <row r="2121" spans="1:13" ht="18" customHeight="1" x14ac:dyDescent="0.25">
      <c r="A2121" s="42"/>
      <c r="B2121" s="42"/>
      <c r="C2121" s="42"/>
      <c r="D2121" s="43"/>
      <c r="E2121" s="42"/>
      <c r="F2121" s="42"/>
      <c r="G2121" s="43"/>
      <c r="H2121" s="43"/>
      <c r="I2121" s="42"/>
      <c r="J2121" s="42"/>
      <c r="K2121" s="42"/>
      <c r="L2121" s="42" t="str">
        <f>IF(G2121="","",IF(D2121-G2121&gt;=System_Config!$B$9,"✅ COMPLIANT","⚠️ BREACH"))</f>
        <v/>
      </c>
      <c r="M2121" s="42">
        <f t="shared" si="33"/>
        <v>1900</v>
      </c>
    </row>
    <row r="2122" spans="1:13" ht="18" customHeight="1" x14ac:dyDescent="0.25">
      <c r="A2122" s="44"/>
      <c r="B2122" s="44"/>
      <c r="C2122" s="44"/>
      <c r="D2122" s="45"/>
      <c r="E2122" s="44"/>
      <c r="F2122" s="44"/>
      <c r="G2122" s="45"/>
      <c r="H2122" s="45"/>
      <c r="I2122" s="44"/>
      <c r="J2122" s="44"/>
      <c r="K2122" s="44"/>
      <c r="L2122" s="44" t="str">
        <f>IF(G2122="","",IF(D2122-G2122&gt;=System_Config!$B$9,"✅ COMPLIANT","⚠️ BREACH"))</f>
        <v/>
      </c>
      <c r="M2122" s="44">
        <f t="shared" si="33"/>
        <v>1900</v>
      </c>
    </row>
    <row r="2123" spans="1:13" ht="18" customHeight="1" x14ac:dyDescent="0.25">
      <c r="A2123" s="42"/>
      <c r="B2123" s="42"/>
      <c r="C2123" s="42"/>
      <c r="D2123" s="43"/>
      <c r="E2123" s="42"/>
      <c r="F2123" s="42"/>
      <c r="G2123" s="43"/>
      <c r="H2123" s="43"/>
      <c r="I2123" s="42"/>
      <c r="J2123" s="42"/>
      <c r="K2123" s="42"/>
      <c r="L2123" s="42" t="str">
        <f>IF(G2123="","",IF(D2123-G2123&gt;=System_Config!$B$9,"✅ COMPLIANT","⚠️ BREACH"))</f>
        <v/>
      </c>
      <c r="M2123" s="42">
        <f t="shared" si="33"/>
        <v>1900</v>
      </c>
    </row>
    <row r="2124" spans="1:13" ht="18" customHeight="1" x14ac:dyDescent="0.25">
      <c r="A2124" s="44"/>
      <c r="B2124" s="44"/>
      <c r="C2124" s="44"/>
      <c r="D2124" s="45"/>
      <c r="E2124" s="44"/>
      <c r="F2124" s="44"/>
      <c r="G2124" s="45"/>
      <c r="H2124" s="45"/>
      <c r="I2124" s="44"/>
      <c r="J2124" s="44"/>
      <c r="K2124" s="44"/>
      <c r="L2124" s="44" t="str">
        <f>IF(G2124="","",IF(D2124-G2124&gt;=System_Config!$B$9,"✅ COMPLIANT","⚠️ BREACH"))</f>
        <v/>
      </c>
      <c r="M2124" s="44">
        <f t="shared" si="33"/>
        <v>1900</v>
      </c>
    </row>
    <row r="2125" spans="1:13" ht="18" customHeight="1" x14ac:dyDescent="0.25">
      <c r="A2125" s="42"/>
      <c r="B2125" s="42"/>
      <c r="C2125" s="42"/>
      <c r="D2125" s="43"/>
      <c r="E2125" s="42"/>
      <c r="F2125" s="42"/>
      <c r="G2125" s="43"/>
      <c r="H2125" s="43"/>
      <c r="I2125" s="42"/>
      <c r="J2125" s="42"/>
      <c r="K2125" s="42"/>
      <c r="L2125" s="42" t="str">
        <f>IF(G2125="","",IF(D2125-G2125&gt;=System_Config!$B$9,"✅ COMPLIANT","⚠️ BREACH"))</f>
        <v/>
      </c>
      <c r="M2125" s="42">
        <f t="shared" si="33"/>
        <v>1900</v>
      </c>
    </row>
    <row r="2126" spans="1:13" ht="18" customHeight="1" x14ac:dyDescent="0.25">
      <c r="A2126" s="44"/>
      <c r="B2126" s="44"/>
      <c r="C2126" s="44"/>
      <c r="D2126" s="45"/>
      <c r="E2126" s="44"/>
      <c r="F2126" s="44"/>
      <c r="G2126" s="45"/>
      <c r="H2126" s="45"/>
      <c r="I2126" s="44"/>
      <c r="J2126" s="44"/>
      <c r="K2126" s="44"/>
      <c r="L2126" s="44" t="str">
        <f>IF(G2126="","",IF(D2126-G2126&gt;=System_Config!$B$9,"✅ COMPLIANT","⚠️ BREACH"))</f>
        <v/>
      </c>
      <c r="M2126" s="44">
        <f t="shared" si="33"/>
        <v>1900</v>
      </c>
    </row>
    <row r="2127" spans="1:13" ht="18" customHeight="1" x14ac:dyDescent="0.25">
      <c r="A2127" s="42"/>
      <c r="B2127" s="42"/>
      <c r="C2127" s="42"/>
      <c r="D2127" s="43"/>
      <c r="E2127" s="42"/>
      <c r="F2127" s="42"/>
      <c r="G2127" s="43"/>
      <c r="H2127" s="43"/>
      <c r="I2127" s="42"/>
      <c r="J2127" s="42"/>
      <c r="K2127" s="42"/>
      <c r="L2127" s="42" t="str">
        <f>IF(G2127="","",IF(D2127-G2127&gt;=System_Config!$B$9,"✅ COMPLIANT","⚠️ BREACH"))</f>
        <v/>
      </c>
      <c r="M2127" s="42">
        <f t="shared" si="33"/>
        <v>1900</v>
      </c>
    </row>
    <row r="2128" spans="1:13" ht="18" customHeight="1" x14ac:dyDescent="0.25">
      <c r="A2128" s="44"/>
      <c r="B2128" s="44"/>
      <c r="C2128" s="44"/>
      <c r="D2128" s="45"/>
      <c r="E2128" s="44"/>
      <c r="F2128" s="44"/>
      <c r="G2128" s="45"/>
      <c r="H2128" s="45"/>
      <c r="I2128" s="44"/>
      <c r="J2128" s="44"/>
      <c r="K2128" s="44"/>
      <c r="L2128" s="44" t="str">
        <f>IF(G2128="","",IF(D2128-G2128&gt;=System_Config!$B$9,"✅ COMPLIANT","⚠️ BREACH"))</f>
        <v/>
      </c>
      <c r="M2128" s="44">
        <f t="shared" si="33"/>
        <v>1900</v>
      </c>
    </row>
    <row r="2129" spans="1:13" ht="18" customHeight="1" x14ac:dyDescent="0.25">
      <c r="A2129" s="42"/>
      <c r="B2129" s="42"/>
      <c r="C2129" s="42"/>
      <c r="D2129" s="43"/>
      <c r="E2129" s="42"/>
      <c r="F2129" s="42"/>
      <c r="G2129" s="43"/>
      <c r="H2129" s="43"/>
      <c r="I2129" s="42"/>
      <c r="J2129" s="42"/>
      <c r="K2129" s="42"/>
      <c r="L2129" s="42" t="str">
        <f>IF(G2129="","",IF(D2129-G2129&gt;=System_Config!$B$9,"✅ COMPLIANT","⚠️ BREACH"))</f>
        <v/>
      </c>
      <c r="M2129" s="42">
        <f t="shared" si="33"/>
        <v>1900</v>
      </c>
    </row>
    <row r="2130" spans="1:13" ht="18" customHeight="1" x14ac:dyDescent="0.25">
      <c r="A2130" s="44"/>
      <c r="B2130" s="44"/>
      <c r="C2130" s="44"/>
      <c r="D2130" s="45"/>
      <c r="E2130" s="44"/>
      <c r="F2130" s="44"/>
      <c r="G2130" s="45"/>
      <c r="H2130" s="45"/>
      <c r="I2130" s="44"/>
      <c r="J2130" s="44"/>
      <c r="K2130" s="44"/>
      <c r="L2130" s="44" t="str">
        <f>IF(G2130="","",IF(D2130-G2130&gt;=System_Config!$B$9,"✅ COMPLIANT","⚠️ BREACH"))</f>
        <v/>
      </c>
      <c r="M2130" s="44">
        <f t="shared" si="33"/>
        <v>1900</v>
      </c>
    </row>
    <row r="2131" spans="1:13" ht="18" customHeight="1" x14ac:dyDescent="0.25">
      <c r="A2131" s="42"/>
      <c r="B2131" s="42"/>
      <c r="C2131" s="42"/>
      <c r="D2131" s="43"/>
      <c r="E2131" s="42"/>
      <c r="F2131" s="42"/>
      <c r="G2131" s="43"/>
      <c r="H2131" s="43"/>
      <c r="I2131" s="42"/>
      <c r="J2131" s="42"/>
      <c r="K2131" s="42"/>
      <c r="L2131" s="42" t="str">
        <f>IF(G2131="","",IF(D2131-G2131&gt;=System_Config!$B$9,"✅ COMPLIANT","⚠️ BREACH"))</f>
        <v/>
      </c>
      <c r="M2131" s="42">
        <f t="shared" si="33"/>
        <v>1900</v>
      </c>
    </row>
    <row r="2132" spans="1:13" ht="18" customHeight="1" x14ac:dyDescent="0.25">
      <c r="A2132" s="44"/>
      <c r="B2132" s="44"/>
      <c r="C2132" s="44"/>
      <c r="D2132" s="45"/>
      <c r="E2132" s="44"/>
      <c r="F2132" s="44"/>
      <c r="G2132" s="45"/>
      <c r="H2132" s="45"/>
      <c r="I2132" s="44"/>
      <c r="J2132" s="44"/>
      <c r="K2132" s="44"/>
      <c r="L2132" s="44" t="str">
        <f>IF(G2132="","",IF(D2132-G2132&gt;=System_Config!$B$9,"✅ COMPLIANT","⚠️ BREACH"))</f>
        <v/>
      </c>
      <c r="M2132" s="44">
        <f t="shared" si="33"/>
        <v>1900</v>
      </c>
    </row>
    <row r="2133" spans="1:13" ht="18" customHeight="1" x14ac:dyDescent="0.25">
      <c r="A2133" s="42"/>
      <c r="B2133" s="42"/>
      <c r="C2133" s="42"/>
      <c r="D2133" s="43"/>
      <c r="E2133" s="42"/>
      <c r="F2133" s="42"/>
      <c r="G2133" s="43"/>
      <c r="H2133" s="43"/>
      <c r="I2133" s="42"/>
      <c r="J2133" s="42"/>
      <c r="K2133" s="42"/>
      <c r="L2133" s="42" t="str">
        <f>IF(G2133="","",IF(D2133-G2133&gt;=System_Config!$B$9,"✅ COMPLIANT","⚠️ BREACH"))</f>
        <v/>
      </c>
      <c r="M2133" s="42">
        <f t="shared" si="33"/>
        <v>1900</v>
      </c>
    </row>
    <row r="2134" spans="1:13" ht="18" customHeight="1" x14ac:dyDescent="0.25">
      <c r="A2134" s="44"/>
      <c r="B2134" s="44"/>
      <c r="C2134" s="44"/>
      <c r="D2134" s="45"/>
      <c r="E2134" s="44"/>
      <c r="F2134" s="44"/>
      <c r="G2134" s="45"/>
      <c r="H2134" s="45"/>
      <c r="I2134" s="44"/>
      <c r="J2134" s="44"/>
      <c r="K2134" s="44"/>
      <c r="L2134" s="44" t="str">
        <f>IF(G2134="","",IF(D2134-G2134&gt;=System_Config!$B$9,"✅ COMPLIANT","⚠️ BREACH"))</f>
        <v/>
      </c>
      <c r="M2134" s="44">
        <f t="shared" si="33"/>
        <v>1900</v>
      </c>
    </row>
    <row r="2135" spans="1:13" ht="18" customHeight="1" x14ac:dyDescent="0.25">
      <c r="A2135" s="42"/>
      <c r="B2135" s="42"/>
      <c r="C2135" s="42"/>
      <c r="D2135" s="43"/>
      <c r="E2135" s="42"/>
      <c r="F2135" s="42"/>
      <c r="G2135" s="43"/>
      <c r="H2135" s="43"/>
      <c r="I2135" s="42"/>
      <c r="J2135" s="42"/>
      <c r="K2135" s="42"/>
      <c r="L2135" s="42" t="str">
        <f>IF(G2135="","",IF(D2135-G2135&gt;=System_Config!$B$9,"✅ COMPLIANT","⚠️ BREACH"))</f>
        <v/>
      </c>
      <c r="M2135" s="42">
        <f t="shared" si="33"/>
        <v>1900</v>
      </c>
    </row>
    <row r="2136" spans="1:13" ht="18" customHeight="1" x14ac:dyDescent="0.25">
      <c r="A2136" s="44"/>
      <c r="B2136" s="44"/>
      <c r="C2136" s="44"/>
      <c r="D2136" s="45"/>
      <c r="E2136" s="44"/>
      <c r="F2136" s="44"/>
      <c r="G2136" s="45"/>
      <c r="H2136" s="45"/>
      <c r="I2136" s="44"/>
      <c r="J2136" s="44"/>
      <c r="K2136" s="44"/>
      <c r="L2136" s="44" t="str">
        <f>IF(G2136="","",IF(D2136-G2136&gt;=System_Config!$B$9,"✅ COMPLIANT","⚠️ BREACH"))</f>
        <v/>
      </c>
      <c r="M2136" s="44">
        <f t="shared" si="33"/>
        <v>1900</v>
      </c>
    </row>
    <row r="2137" spans="1:13" ht="18" customHeight="1" x14ac:dyDescent="0.25">
      <c r="A2137" s="42"/>
      <c r="B2137" s="42"/>
      <c r="C2137" s="42"/>
      <c r="D2137" s="43"/>
      <c r="E2137" s="42"/>
      <c r="F2137" s="42"/>
      <c r="G2137" s="43"/>
      <c r="H2137" s="43"/>
      <c r="I2137" s="42"/>
      <c r="J2137" s="42"/>
      <c r="K2137" s="42"/>
      <c r="L2137" s="42" t="str">
        <f>IF(G2137="","",IF(D2137-G2137&gt;=System_Config!$B$9,"✅ COMPLIANT","⚠️ BREACH"))</f>
        <v/>
      </c>
      <c r="M2137" s="42">
        <f t="shared" si="33"/>
        <v>1900</v>
      </c>
    </row>
    <row r="2138" spans="1:13" ht="18" customHeight="1" x14ac:dyDescent="0.25">
      <c r="A2138" s="44"/>
      <c r="B2138" s="44"/>
      <c r="C2138" s="44"/>
      <c r="D2138" s="45"/>
      <c r="E2138" s="44"/>
      <c r="F2138" s="44"/>
      <c r="G2138" s="45"/>
      <c r="H2138" s="45"/>
      <c r="I2138" s="44"/>
      <c r="J2138" s="44"/>
      <c r="K2138" s="44"/>
      <c r="L2138" s="44" t="str">
        <f>IF(G2138="","",IF(D2138-G2138&gt;=System_Config!$B$9,"✅ COMPLIANT","⚠️ BREACH"))</f>
        <v/>
      </c>
      <c r="M2138" s="44">
        <f t="shared" si="33"/>
        <v>1900</v>
      </c>
    </row>
    <row r="2139" spans="1:13" ht="18" customHeight="1" x14ac:dyDescent="0.25">
      <c r="A2139" s="42"/>
      <c r="B2139" s="42"/>
      <c r="C2139" s="42"/>
      <c r="D2139" s="43"/>
      <c r="E2139" s="42"/>
      <c r="F2139" s="42"/>
      <c r="G2139" s="43"/>
      <c r="H2139" s="43"/>
      <c r="I2139" s="42"/>
      <c r="J2139" s="42"/>
      <c r="K2139" s="42"/>
      <c r="L2139" s="42" t="str">
        <f>IF(G2139="","",IF(D2139-G2139&gt;=System_Config!$B$9,"✅ COMPLIANT","⚠️ BREACH"))</f>
        <v/>
      </c>
      <c r="M2139" s="42">
        <f t="shared" si="33"/>
        <v>1900</v>
      </c>
    </row>
    <row r="2140" spans="1:13" ht="18" customHeight="1" x14ac:dyDescent="0.25">
      <c r="A2140" s="44"/>
      <c r="B2140" s="44"/>
      <c r="C2140" s="44"/>
      <c r="D2140" s="45"/>
      <c r="E2140" s="44"/>
      <c r="F2140" s="44"/>
      <c r="G2140" s="45"/>
      <c r="H2140" s="45"/>
      <c r="I2140" s="44"/>
      <c r="J2140" s="44"/>
      <c r="K2140" s="44"/>
      <c r="L2140" s="44" t="str">
        <f>IF(G2140="","",IF(D2140-G2140&gt;=System_Config!$B$9,"✅ COMPLIANT","⚠️ BREACH"))</f>
        <v/>
      </c>
      <c r="M2140" s="44">
        <f t="shared" si="33"/>
        <v>1900</v>
      </c>
    </row>
    <row r="2141" spans="1:13" ht="18" customHeight="1" x14ac:dyDescent="0.25">
      <c r="A2141" s="42"/>
      <c r="B2141" s="42"/>
      <c r="C2141" s="42"/>
      <c r="D2141" s="43"/>
      <c r="E2141" s="42"/>
      <c r="F2141" s="42"/>
      <c r="G2141" s="43"/>
      <c r="H2141" s="43"/>
      <c r="I2141" s="42"/>
      <c r="J2141" s="42"/>
      <c r="K2141" s="42"/>
      <c r="L2141" s="42" t="str">
        <f>IF(G2141="","",IF(D2141-G2141&gt;=System_Config!$B$9,"✅ COMPLIANT","⚠️ BREACH"))</f>
        <v/>
      </c>
      <c r="M2141" s="42">
        <f t="shared" si="33"/>
        <v>1900</v>
      </c>
    </row>
    <row r="2142" spans="1:13" ht="18" customHeight="1" x14ac:dyDescent="0.25">
      <c r="A2142" s="44"/>
      <c r="B2142" s="44"/>
      <c r="C2142" s="44"/>
      <c r="D2142" s="45"/>
      <c r="E2142" s="44"/>
      <c r="F2142" s="44"/>
      <c r="G2142" s="45"/>
      <c r="H2142" s="45"/>
      <c r="I2142" s="44"/>
      <c r="J2142" s="44"/>
      <c r="K2142" s="44"/>
      <c r="L2142" s="44" t="str">
        <f>IF(G2142="","",IF(D2142-G2142&gt;=System_Config!$B$9,"✅ COMPLIANT","⚠️ BREACH"))</f>
        <v/>
      </c>
      <c r="M2142" s="44">
        <f t="shared" si="33"/>
        <v>1900</v>
      </c>
    </row>
    <row r="2143" spans="1:13" ht="18" customHeight="1" x14ac:dyDescent="0.25">
      <c r="A2143" s="42"/>
      <c r="B2143" s="42"/>
      <c r="C2143" s="42"/>
      <c r="D2143" s="43"/>
      <c r="E2143" s="42"/>
      <c r="F2143" s="42"/>
      <c r="G2143" s="43"/>
      <c r="H2143" s="43"/>
      <c r="I2143" s="42"/>
      <c r="J2143" s="42"/>
      <c r="K2143" s="42"/>
      <c r="L2143" s="42" t="str">
        <f>IF(G2143="","",IF(D2143-G2143&gt;=System_Config!$B$9,"✅ COMPLIANT","⚠️ BREACH"))</f>
        <v/>
      </c>
      <c r="M2143" s="42">
        <f t="shared" si="33"/>
        <v>1900</v>
      </c>
    </row>
    <row r="2144" spans="1:13" ht="18" customHeight="1" x14ac:dyDescent="0.25">
      <c r="A2144" s="44"/>
      <c r="B2144" s="44"/>
      <c r="C2144" s="44"/>
      <c r="D2144" s="45"/>
      <c r="E2144" s="44"/>
      <c r="F2144" s="44"/>
      <c r="G2144" s="45"/>
      <c r="H2144" s="45"/>
      <c r="I2144" s="44"/>
      <c r="J2144" s="44"/>
      <c r="K2144" s="44"/>
      <c r="L2144" s="44" t="str">
        <f>IF(G2144="","",IF(D2144-G2144&gt;=System_Config!$B$9,"✅ COMPLIANT","⚠️ BREACH"))</f>
        <v/>
      </c>
      <c r="M2144" s="44">
        <f t="shared" si="33"/>
        <v>1900</v>
      </c>
    </row>
    <row r="2145" spans="1:13" ht="18" customHeight="1" x14ac:dyDescent="0.25">
      <c r="A2145" s="42"/>
      <c r="B2145" s="42"/>
      <c r="C2145" s="42"/>
      <c r="D2145" s="43"/>
      <c r="E2145" s="42"/>
      <c r="F2145" s="42"/>
      <c r="G2145" s="43"/>
      <c r="H2145" s="43"/>
      <c r="I2145" s="42"/>
      <c r="J2145" s="42"/>
      <c r="K2145" s="42"/>
      <c r="L2145" s="42" t="str">
        <f>IF(G2145="","",IF(D2145-G2145&gt;=System_Config!$B$9,"✅ COMPLIANT","⚠️ BREACH"))</f>
        <v/>
      </c>
      <c r="M2145" s="42">
        <f t="shared" si="33"/>
        <v>1900</v>
      </c>
    </row>
    <row r="2146" spans="1:13" ht="18" customHeight="1" x14ac:dyDescent="0.25">
      <c r="A2146" s="44"/>
      <c r="B2146" s="44"/>
      <c r="C2146" s="44"/>
      <c r="D2146" s="45"/>
      <c r="E2146" s="44"/>
      <c r="F2146" s="44"/>
      <c r="G2146" s="45"/>
      <c r="H2146" s="45"/>
      <c r="I2146" s="44"/>
      <c r="J2146" s="44"/>
      <c r="K2146" s="44"/>
      <c r="L2146" s="44" t="str">
        <f>IF(G2146="","",IF(D2146-G2146&gt;=System_Config!$B$9,"✅ COMPLIANT","⚠️ BREACH"))</f>
        <v/>
      </c>
      <c r="M2146" s="44">
        <f t="shared" si="33"/>
        <v>1900</v>
      </c>
    </row>
    <row r="2147" spans="1:13" ht="18" customHeight="1" x14ac:dyDescent="0.25">
      <c r="A2147" s="42"/>
      <c r="B2147" s="42"/>
      <c r="C2147" s="42"/>
      <c r="D2147" s="43"/>
      <c r="E2147" s="42"/>
      <c r="F2147" s="42"/>
      <c r="G2147" s="43"/>
      <c r="H2147" s="43"/>
      <c r="I2147" s="42"/>
      <c r="J2147" s="42"/>
      <c r="K2147" s="42"/>
      <c r="L2147" s="42" t="str">
        <f>IF(G2147="","",IF(D2147-G2147&gt;=System_Config!$B$9,"✅ COMPLIANT","⚠️ BREACH"))</f>
        <v/>
      </c>
      <c r="M2147" s="42">
        <f t="shared" si="33"/>
        <v>1900</v>
      </c>
    </row>
    <row r="2148" spans="1:13" ht="18" customHeight="1" x14ac:dyDescent="0.25">
      <c r="A2148" s="44"/>
      <c r="B2148" s="44"/>
      <c r="C2148" s="44"/>
      <c r="D2148" s="45"/>
      <c r="E2148" s="44"/>
      <c r="F2148" s="44"/>
      <c r="G2148" s="45"/>
      <c r="H2148" s="45"/>
      <c r="I2148" s="44"/>
      <c r="J2148" s="44"/>
      <c r="K2148" s="44"/>
      <c r="L2148" s="44" t="str">
        <f>IF(G2148="","",IF(D2148-G2148&gt;=System_Config!$B$9,"✅ COMPLIANT","⚠️ BREACH"))</f>
        <v/>
      </c>
      <c r="M2148" s="44">
        <f t="shared" si="33"/>
        <v>1900</v>
      </c>
    </row>
    <row r="2149" spans="1:13" ht="18" customHeight="1" x14ac:dyDescent="0.25">
      <c r="A2149" s="42"/>
      <c r="B2149" s="42"/>
      <c r="C2149" s="42"/>
      <c r="D2149" s="43"/>
      <c r="E2149" s="42"/>
      <c r="F2149" s="42"/>
      <c r="G2149" s="43"/>
      <c r="H2149" s="43"/>
      <c r="I2149" s="42"/>
      <c r="J2149" s="42"/>
      <c r="K2149" s="42"/>
      <c r="L2149" s="42" t="str">
        <f>IF(G2149="","",IF(D2149-G2149&gt;=System_Config!$B$9,"✅ COMPLIANT","⚠️ BREACH"))</f>
        <v/>
      </c>
      <c r="M2149" s="42">
        <f t="shared" si="33"/>
        <v>1900</v>
      </c>
    </row>
    <row r="2150" spans="1:13" ht="18" customHeight="1" x14ac:dyDescent="0.25">
      <c r="A2150" s="44"/>
      <c r="B2150" s="44"/>
      <c r="C2150" s="44"/>
      <c r="D2150" s="45"/>
      <c r="E2150" s="44"/>
      <c r="F2150" s="44"/>
      <c r="G2150" s="45"/>
      <c r="H2150" s="45"/>
      <c r="I2150" s="44"/>
      <c r="J2150" s="44"/>
      <c r="K2150" s="44"/>
      <c r="L2150" s="44" t="str">
        <f>IF(G2150="","",IF(D2150-G2150&gt;=System_Config!$B$9,"✅ COMPLIANT","⚠️ BREACH"))</f>
        <v/>
      </c>
      <c r="M2150" s="44">
        <f t="shared" si="33"/>
        <v>1900</v>
      </c>
    </row>
    <row r="2151" spans="1:13" ht="18" customHeight="1" x14ac:dyDescent="0.25">
      <c r="A2151" s="42"/>
      <c r="B2151" s="42"/>
      <c r="C2151" s="42"/>
      <c r="D2151" s="43"/>
      <c r="E2151" s="42"/>
      <c r="F2151" s="42"/>
      <c r="G2151" s="43"/>
      <c r="H2151" s="43"/>
      <c r="I2151" s="42"/>
      <c r="J2151" s="42"/>
      <c r="K2151" s="42"/>
      <c r="L2151" s="42" t="str">
        <f>IF(G2151="","",IF(D2151-G2151&gt;=System_Config!$B$9,"✅ COMPLIANT","⚠️ BREACH"))</f>
        <v/>
      </c>
      <c r="M2151" s="42">
        <f t="shared" si="33"/>
        <v>1900</v>
      </c>
    </row>
    <row r="2152" spans="1:13" ht="18" customHeight="1" x14ac:dyDescent="0.25">
      <c r="A2152" s="44"/>
      <c r="B2152" s="44"/>
      <c r="C2152" s="44"/>
      <c r="D2152" s="45"/>
      <c r="E2152" s="44"/>
      <c r="F2152" s="44"/>
      <c r="G2152" s="45"/>
      <c r="H2152" s="45"/>
      <c r="I2152" s="44"/>
      <c r="J2152" s="44"/>
      <c r="K2152" s="44"/>
      <c r="L2152" s="44" t="str">
        <f>IF(G2152="","",IF(D2152-G2152&gt;=System_Config!$B$9,"✅ COMPLIANT","⚠️ BREACH"))</f>
        <v/>
      </c>
      <c r="M2152" s="44">
        <f t="shared" si="33"/>
        <v>1900</v>
      </c>
    </row>
    <row r="2153" spans="1:13" ht="18" customHeight="1" x14ac:dyDescent="0.25">
      <c r="A2153" s="42"/>
      <c r="B2153" s="42"/>
      <c r="C2153" s="42"/>
      <c r="D2153" s="43"/>
      <c r="E2153" s="42"/>
      <c r="F2153" s="42"/>
      <c r="G2153" s="43"/>
      <c r="H2153" s="43"/>
      <c r="I2153" s="42"/>
      <c r="J2153" s="42"/>
      <c r="K2153" s="42"/>
      <c r="L2153" s="42" t="str">
        <f>IF(G2153="","",IF(D2153-G2153&gt;=System_Config!$B$9,"✅ COMPLIANT","⚠️ BREACH"))</f>
        <v/>
      </c>
      <c r="M2153" s="42">
        <f t="shared" si="33"/>
        <v>1900</v>
      </c>
    </row>
    <row r="2154" spans="1:13" ht="18" customHeight="1" x14ac:dyDescent="0.25">
      <c r="A2154" s="44"/>
      <c r="B2154" s="44"/>
      <c r="C2154" s="44"/>
      <c r="D2154" s="45"/>
      <c r="E2154" s="44"/>
      <c r="F2154" s="44"/>
      <c r="G2154" s="45"/>
      <c r="H2154" s="45"/>
      <c r="I2154" s="44"/>
      <c r="J2154" s="44"/>
      <c r="K2154" s="44"/>
      <c r="L2154" s="44" t="str">
        <f>IF(G2154="","",IF(D2154-G2154&gt;=System_Config!$B$9,"✅ COMPLIANT","⚠️ BREACH"))</f>
        <v/>
      </c>
      <c r="M2154" s="44">
        <f t="shared" si="33"/>
        <v>1900</v>
      </c>
    </row>
    <row r="2155" spans="1:13" ht="18" customHeight="1" x14ac:dyDescent="0.25">
      <c r="A2155" s="42"/>
      <c r="B2155" s="42"/>
      <c r="C2155" s="42"/>
      <c r="D2155" s="43"/>
      <c r="E2155" s="42"/>
      <c r="F2155" s="42"/>
      <c r="G2155" s="43"/>
      <c r="H2155" s="43"/>
      <c r="I2155" s="42"/>
      <c r="J2155" s="42"/>
      <c r="K2155" s="42"/>
      <c r="L2155" s="42" t="str">
        <f>IF(G2155="","",IF(D2155-G2155&gt;=System_Config!$B$9,"✅ COMPLIANT","⚠️ BREACH"))</f>
        <v/>
      </c>
      <c r="M2155" s="42">
        <f t="shared" si="33"/>
        <v>1900</v>
      </c>
    </row>
    <row r="2156" spans="1:13" ht="18" customHeight="1" x14ac:dyDescent="0.25">
      <c r="A2156" s="44"/>
      <c r="B2156" s="44"/>
      <c r="C2156" s="44"/>
      <c r="D2156" s="45"/>
      <c r="E2156" s="44"/>
      <c r="F2156" s="44"/>
      <c r="G2156" s="45"/>
      <c r="H2156" s="45"/>
      <c r="I2156" s="44"/>
      <c r="J2156" s="44"/>
      <c r="K2156" s="44"/>
      <c r="L2156" s="44" t="str">
        <f>IF(G2156="","",IF(D2156-G2156&gt;=System_Config!$B$9,"✅ COMPLIANT","⚠️ BREACH"))</f>
        <v/>
      </c>
      <c r="M2156" s="44">
        <f t="shared" si="33"/>
        <v>1900</v>
      </c>
    </row>
    <row r="2157" spans="1:13" ht="18" customHeight="1" x14ac:dyDescent="0.25">
      <c r="A2157" s="42"/>
      <c r="B2157" s="42"/>
      <c r="C2157" s="42"/>
      <c r="D2157" s="43"/>
      <c r="E2157" s="42"/>
      <c r="F2157" s="42"/>
      <c r="G2157" s="43"/>
      <c r="H2157" s="43"/>
      <c r="I2157" s="42"/>
      <c r="J2157" s="42"/>
      <c r="K2157" s="42"/>
      <c r="L2157" s="42" t="str">
        <f>IF(G2157="","",IF(D2157-G2157&gt;=System_Config!$B$9,"✅ COMPLIANT","⚠️ BREACH"))</f>
        <v/>
      </c>
      <c r="M2157" s="42">
        <f t="shared" si="33"/>
        <v>1900</v>
      </c>
    </row>
    <row r="2158" spans="1:13" ht="18" customHeight="1" x14ac:dyDescent="0.25">
      <c r="A2158" s="44"/>
      <c r="B2158" s="44"/>
      <c r="C2158" s="44"/>
      <c r="D2158" s="45"/>
      <c r="E2158" s="44"/>
      <c r="F2158" s="44"/>
      <c r="G2158" s="45"/>
      <c r="H2158" s="45"/>
      <c r="I2158" s="44"/>
      <c r="J2158" s="44"/>
      <c r="K2158" s="44"/>
      <c r="L2158" s="44" t="str">
        <f>IF(G2158="","",IF(D2158-G2158&gt;=System_Config!$B$9,"✅ COMPLIANT","⚠️ BREACH"))</f>
        <v/>
      </c>
      <c r="M2158" s="44">
        <f t="shared" si="33"/>
        <v>1900</v>
      </c>
    </row>
    <row r="2159" spans="1:13" ht="18" customHeight="1" x14ac:dyDescent="0.25">
      <c r="A2159" s="42"/>
      <c r="B2159" s="42"/>
      <c r="C2159" s="42"/>
      <c r="D2159" s="43"/>
      <c r="E2159" s="42"/>
      <c r="F2159" s="42"/>
      <c r="G2159" s="43"/>
      <c r="H2159" s="43"/>
      <c r="I2159" s="42"/>
      <c r="J2159" s="42"/>
      <c r="K2159" s="42"/>
      <c r="L2159" s="42" t="str">
        <f>IF(G2159="","",IF(D2159-G2159&gt;=System_Config!$B$9,"✅ COMPLIANT","⚠️ BREACH"))</f>
        <v/>
      </c>
      <c r="M2159" s="42">
        <f t="shared" si="33"/>
        <v>1900</v>
      </c>
    </row>
    <row r="2160" spans="1:13" ht="18" customHeight="1" x14ac:dyDescent="0.25">
      <c r="A2160" s="44"/>
      <c r="B2160" s="44"/>
      <c r="C2160" s="44"/>
      <c r="D2160" s="45"/>
      <c r="E2160" s="44"/>
      <c r="F2160" s="44"/>
      <c r="G2160" s="45"/>
      <c r="H2160" s="45"/>
      <c r="I2160" s="44"/>
      <c r="J2160" s="44"/>
      <c r="K2160" s="44"/>
      <c r="L2160" s="44" t="str">
        <f>IF(G2160="","",IF(D2160-G2160&gt;=System_Config!$B$9,"✅ COMPLIANT","⚠️ BREACH"))</f>
        <v/>
      </c>
      <c r="M2160" s="44">
        <f t="shared" si="33"/>
        <v>1900</v>
      </c>
    </row>
    <row r="2161" spans="1:13" ht="18" customHeight="1" x14ac:dyDescent="0.25">
      <c r="A2161" s="42"/>
      <c r="B2161" s="42"/>
      <c r="C2161" s="42"/>
      <c r="D2161" s="43"/>
      <c r="E2161" s="42"/>
      <c r="F2161" s="42"/>
      <c r="G2161" s="43"/>
      <c r="H2161" s="43"/>
      <c r="I2161" s="42"/>
      <c r="J2161" s="42"/>
      <c r="K2161" s="42"/>
      <c r="L2161" s="42" t="str">
        <f>IF(G2161="","",IF(D2161-G2161&gt;=System_Config!$B$9,"✅ COMPLIANT","⚠️ BREACH"))</f>
        <v/>
      </c>
      <c r="M2161" s="42">
        <f t="shared" si="33"/>
        <v>1900</v>
      </c>
    </row>
    <row r="2162" spans="1:13" ht="18" customHeight="1" x14ac:dyDescent="0.25">
      <c r="A2162" s="44"/>
      <c r="B2162" s="44"/>
      <c r="C2162" s="44"/>
      <c r="D2162" s="45"/>
      <c r="E2162" s="44"/>
      <c r="F2162" s="44"/>
      <c r="G2162" s="45"/>
      <c r="H2162" s="45"/>
      <c r="I2162" s="44"/>
      <c r="J2162" s="44"/>
      <c r="K2162" s="44"/>
      <c r="L2162" s="44" t="str">
        <f>IF(G2162="","",IF(D2162-G2162&gt;=System_Config!$B$9,"✅ COMPLIANT","⚠️ BREACH"))</f>
        <v/>
      </c>
      <c r="M2162" s="44">
        <f t="shared" si="33"/>
        <v>1900</v>
      </c>
    </row>
    <row r="2163" spans="1:13" ht="18" customHeight="1" x14ac:dyDescent="0.25">
      <c r="A2163" s="42"/>
      <c r="B2163" s="42"/>
      <c r="C2163" s="42"/>
      <c r="D2163" s="43"/>
      <c r="E2163" s="42"/>
      <c r="F2163" s="42"/>
      <c r="G2163" s="43"/>
      <c r="H2163" s="43"/>
      <c r="I2163" s="42"/>
      <c r="J2163" s="42"/>
      <c r="K2163" s="42"/>
      <c r="L2163" s="42" t="str">
        <f>IF(G2163="","",IF(D2163-G2163&gt;=System_Config!$B$9,"✅ COMPLIANT","⚠️ BREACH"))</f>
        <v/>
      </c>
      <c r="M2163" s="42">
        <f t="shared" si="33"/>
        <v>1900</v>
      </c>
    </row>
    <row r="2164" spans="1:13" ht="18" customHeight="1" x14ac:dyDescent="0.25">
      <c r="A2164" s="44"/>
      <c r="B2164" s="44"/>
      <c r="C2164" s="44"/>
      <c r="D2164" s="45"/>
      <c r="E2164" s="44"/>
      <c r="F2164" s="44"/>
      <c r="G2164" s="45"/>
      <c r="H2164" s="45"/>
      <c r="I2164" s="44"/>
      <c r="J2164" s="44"/>
      <c r="K2164" s="44"/>
      <c r="L2164" s="44" t="str">
        <f>IF(G2164="","",IF(D2164-G2164&gt;=System_Config!$B$9,"✅ COMPLIANT","⚠️ BREACH"))</f>
        <v/>
      </c>
      <c r="M2164" s="44">
        <f t="shared" si="33"/>
        <v>1900</v>
      </c>
    </row>
    <row r="2165" spans="1:13" ht="18" customHeight="1" x14ac:dyDescent="0.25">
      <c r="A2165" s="42"/>
      <c r="B2165" s="42"/>
      <c r="C2165" s="42"/>
      <c r="D2165" s="43"/>
      <c r="E2165" s="42"/>
      <c r="F2165" s="42"/>
      <c r="G2165" s="43"/>
      <c r="H2165" s="43"/>
      <c r="I2165" s="42"/>
      <c r="J2165" s="42"/>
      <c r="K2165" s="42"/>
      <c r="L2165" s="42" t="str">
        <f>IF(G2165="","",IF(D2165-G2165&gt;=System_Config!$B$9,"✅ COMPLIANT","⚠️ BREACH"))</f>
        <v/>
      </c>
      <c r="M2165" s="42">
        <f t="shared" si="33"/>
        <v>1900</v>
      </c>
    </row>
    <row r="2166" spans="1:13" ht="18" customHeight="1" x14ac:dyDescent="0.25">
      <c r="A2166" s="44"/>
      <c r="B2166" s="44"/>
      <c r="C2166" s="44"/>
      <c r="D2166" s="45"/>
      <c r="E2166" s="44"/>
      <c r="F2166" s="44"/>
      <c r="G2166" s="45"/>
      <c r="H2166" s="45"/>
      <c r="I2166" s="44"/>
      <c r="J2166" s="44"/>
      <c r="K2166" s="44"/>
      <c r="L2166" s="44" t="str">
        <f>IF(G2166="","",IF(D2166-G2166&gt;=System_Config!$B$9,"✅ COMPLIANT","⚠️ BREACH"))</f>
        <v/>
      </c>
      <c r="M2166" s="44">
        <f t="shared" si="33"/>
        <v>1900</v>
      </c>
    </row>
    <row r="2167" spans="1:13" ht="18" customHeight="1" x14ac:dyDescent="0.25">
      <c r="A2167" s="42"/>
      <c r="B2167" s="42"/>
      <c r="C2167" s="42"/>
      <c r="D2167" s="43"/>
      <c r="E2167" s="42"/>
      <c r="F2167" s="42"/>
      <c r="G2167" s="43"/>
      <c r="H2167" s="43"/>
      <c r="I2167" s="42"/>
      <c r="J2167" s="42"/>
      <c r="K2167" s="42"/>
      <c r="L2167" s="42" t="str">
        <f>IF(G2167="","",IF(D2167-G2167&gt;=System_Config!$B$9,"✅ COMPLIANT","⚠️ BREACH"))</f>
        <v/>
      </c>
      <c r="M2167" s="42">
        <f t="shared" si="33"/>
        <v>1900</v>
      </c>
    </row>
    <row r="2168" spans="1:13" ht="18" customHeight="1" x14ac:dyDescent="0.25">
      <c r="A2168" s="44"/>
      <c r="B2168" s="44"/>
      <c r="C2168" s="44"/>
      <c r="D2168" s="45"/>
      <c r="E2168" s="44"/>
      <c r="F2168" s="44"/>
      <c r="G2168" s="45"/>
      <c r="H2168" s="45"/>
      <c r="I2168" s="44"/>
      <c r="J2168" s="44"/>
      <c r="K2168" s="44"/>
      <c r="L2168" s="44" t="str">
        <f>IF(G2168="","",IF(D2168-G2168&gt;=System_Config!$B$9,"✅ COMPLIANT","⚠️ BREACH"))</f>
        <v/>
      </c>
      <c r="M2168" s="44">
        <f t="shared" si="33"/>
        <v>1900</v>
      </c>
    </row>
    <row r="2169" spans="1:13" ht="18" customHeight="1" x14ac:dyDescent="0.25">
      <c r="A2169" s="42"/>
      <c r="B2169" s="42"/>
      <c r="C2169" s="42"/>
      <c r="D2169" s="43"/>
      <c r="E2169" s="42"/>
      <c r="F2169" s="42"/>
      <c r="G2169" s="43"/>
      <c r="H2169" s="43"/>
      <c r="I2169" s="42"/>
      <c r="J2169" s="42"/>
      <c r="K2169" s="42"/>
      <c r="L2169" s="42" t="str">
        <f>IF(G2169="","",IF(D2169-G2169&gt;=System_Config!$B$9,"✅ COMPLIANT","⚠️ BREACH"))</f>
        <v/>
      </c>
      <c r="M2169" s="42">
        <f t="shared" si="33"/>
        <v>1900</v>
      </c>
    </row>
    <row r="2170" spans="1:13" ht="18" customHeight="1" x14ac:dyDescent="0.25">
      <c r="A2170" s="44"/>
      <c r="B2170" s="44"/>
      <c r="C2170" s="44"/>
      <c r="D2170" s="45"/>
      <c r="E2170" s="44"/>
      <c r="F2170" s="44"/>
      <c r="G2170" s="45"/>
      <c r="H2170" s="45"/>
      <c r="I2170" s="44"/>
      <c r="J2170" s="44"/>
      <c r="K2170" s="44"/>
      <c r="L2170" s="44" t="str">
        <f>IF(G2170="","",IF(D2170-G2170&gt;=System_Config!$B$9,"✅ COMPLIANT","⚠️ BREACH"))</f>
        <v/>
      </c>
      <c r="M2170" s="44">
        <f t="shared" si="33"/>
        <v>1900</v>
      </c>
    </row>
    <row r="2171" spans="1:13" ht="18" customHeight="1" x14ac:dyDescent="0.25">
      <c r="A2171" s="42"/>
      <c r="B2171" s="42"/>
      <c r="C2171" s="42"/>
      <c r="D2171" s="43"/>
      <c r="E2171" s="42"/>
      <c r="F2171" s="42"/>
      <c r="G2171" s="43"/>
      <c r="H2171" s="43"/>
      <c r="I2171" s="42"/>
      <c r="J2171" s="42"/>
      <c r="K2171" s="42"/>
      <c r="L2171" s="42" t="str">
        <f>IF(G2171="","",IF(D2171-G2171&gt;=System_Config!$B$9,"✅ COMPLIANT","⚠️ BREACH"))</f>
        <v/>
      </c>
      <c r="M2171" s="42">
        <f t="shared" si="33"/>
        <v>1900</v>
      </c>
    </row>
    <row r="2172" spans="1:13" ht="18" customHeight="1" x14ac:dyDescent="0.25">
      <c r="A2172" s="44"/>
      <c r="B2172" s="44"/>
      <c r="C2172" s="44"/>
      <c r="D2172" s="45"/>
      <c r="E2172" s="44"/>
      <c r="F2172" s="44"/>
      <c r="G2172" s="45"/>
      <c r="H2172" s="45"/>
      <c r="I2172" s="44"/>
      <c r="J2172" s="44"/>
      <c r="K2172" s="44"/>
      <c r="L2172" s="44" t="str">
        <f>IF(G2172="","",IF(D2172-G2172&gt;=System_Config!$B$9,"✅ COMPLIANT","⚠️ BREACH"))</f>
        <v/>
      </c>
      <c r="M2172" s="44">
        <f t="shared" si="33"/>
        <v>1900</v>
      </c>
    </row>
    <row r="2173" spans="1:13" ht="18" customHeight="1" x14ac:dyDescent="0.25">
      <c r="A2173" s="42"/>
      <c r="B2173" s="42"/>
      <c r="C2173" s="42"/>
      <c r="D2173" s="43"/>
      <c r="E2173" s="42"/>
      <c r="F2173" s="42"/>
      <c r="G2173" s="43"/>
      <c r="H2173" s="43"/>
      <c r="I2173" s="42"/>
      <c r="J2173" s="42"/>
      <c r="K2173" s="42"/>
      <c r="L2173" s="42" t="str">
        <f>IF(G2173="","",IF(D2173-G2173&gt;=System_Config!$B$9,"✅ COMPLIANT","⚠️ BREACH"))</f>
        <v/>
      </c>
      <c r="M2173" s="42">
        <f t="shared" si="33"/>
        <v>1900</v>
      </c>
    </row>
    <row r="2174" spans="1:13" ht="18" customHeight="1" x14ac:dyDescent="0.25">
      <c r="A2174" s="44"/>
      <c r="B2174" s="44"/>
      <c r="C2174" s="44"/>
      <c r="D2174" s="45"/>
      <c r="E2174" s="44"/>
      <c r="F2174" s="44"/>
      <c r="G2174" s="45"/>
      <c r="H2174" s="45"/>
      <c r="I2174" s="44"/>
      <c r="J2174" s="44"/>
      <c r="K2174" s="44"/>
      <c r="L2174" s="44" t="str">
        <f>IF(G2174="","",IF(D2174-G2174&gt;=System_Config!$B$9,"✅ COMPLIANT","⚠️ BREACH"))</f>
        <v/>
      </c>
      <c r="M2174" s="44">
        <f t="shared" si="33"/>
        <v>1900</v>
      </c>
    </row>
    <row r="2175" spans="1:13" ht="18" customHeight="1" x14ac:dyDescent="0.25">
      <c r="A2175" s="42"/>
      <c r="B2175" s="42"/>
      <c r="C2175" s="42"/>
      <c r="D2175" s="43"/>
      <c r="E2175" s="42"/>
      <c r="F2175" s="42"/>
      <c r="G2175" s="43"/>
      <c r="H2175" s="43"/>
      <c r="I2175" s="42"/>
      <c r="J2175" s="42"/>
      <c r="K2175" s="42"/>
      <c r="L2175" s="42" t="str">
        <f>IF(G2175="","",IF(D2175-G2175&gt;=System_Config!$B$9,"✅ COMPLIANT","⚠️ BREACH"))</f>
        <v/>
      </c>
      <c r="M2175" s="42">
        <f t="shared" si="33"/>
        <v>1900</v>
      </c>
    </row>
    <row r="2176" spans="1:13" ht="18" customHeight="1" x14ac:dyDescent="0.25">
      <c r="A2176" s="44"/>
      <c r="B2176" s="44"/>
      <c r="C2176" s="44"/>
      <c r="D2176" s="45"/>
      <c r="E2176" s="44"/>
      <c r="F2176" s="44"/>
      <c r="G2176" s="45"/>
      <c r="H2176" s="45"/>
      <c r="I2176" s="44"/>
      <c r="J2176" s="44"/>
      <c r="K2176" s="44"/>
      <c r="L2176" s="44" t="str">
        <f>IF(G2176="","",IF(D2176-G2176&gt;=System_Config!$B$9,"✅ COMPLIANT","⚠️ BREACH"))</f>
        <v/>
      </c>
      <c r="M2176" s="44">
        <f t="shared" si="33"/>
        <v>1900</v>
      </c>
    </row>
    <row r="2177" spans="1:13" ht="18" customHeight="1" x14ac:dyDescent="0.25">
      <c r="A2177" s="42"/>
      <c r="B2177" s="42"/>
      <c r="C2177" s="42"/>
      <c r="D2177" s="43"/>
      <c r="E2177" s="42"/>
      <c r="F2177" s="42"/>
      <c r="G2177" s="43"/>
      <c r="H2177" s="43"/>
      <c r="I2177" s="42"/>
      <c r="J2177" s="42"/>
      <c r="K2177" s="42"/>
      <c r="L2177" s="42" t="str">
        <f>IF(G2177="","",IF(D2177-G2177&gt;=System_Config!$B$9,"✅ COMPLIANT","⚠️ BREACH"))</f>
        <v/>
      </c>
      <c r="M2177" s="42">
        <f t="shared" si="33"/>
        <v>1900</v>
      </c>
    </row>
    <row r="2178" spans="1:13" ht="18" customHeight="1" x14ac:dyDescent="0.25">
      <c r="A2178" s="44"/>
      <c r="B2178" s="44"/>
      <c r="C2178" s="44"/>
      <c r="D2178" s="45"/>
      <c r="E2178" s="44"/>
      <c r="F2178" s="44"/>
      <c r="G2178" s="45"/>
      <c r="H2178" s="45"/>
      <c r="I2178" s="44"/>
      <c r="J2178" s="44"/>
      <c r="K2178" s="44"/>
      <c r="L2178" s="44" t="str">
        <f>IF(G2178="","",IF(D2178-G2178&gt;=System_Config!$B$9,"✅ COMPLIANT","⚠️ BREACH"))</f>
        <v/>
      </c>
      <c r="M2178" s="44">
        <f t="shared" si="33"/>
        <v>1900</v>
      </c>
    </row>
    <row r="2179" spans="1:13" ht="18" customHeight="1" x14ac:dyDescent="0.25">
      <c r="A2179" s="42"/>
      <c r="B2179" s="42"/>
      <c r="C2179" s="42"/>
      <c r="D2179" s="43"/>
      <c r="E2179" s="42"/>
      <c r="F2179" s="42"/>
      <c r="G2179" s="43"/>
      <c r="H2179" s="43"/>
      <c r="I2179" s="42"/>
      <c r="J2179" s="42"/>
      <c r="K2179" s="42"/>
      <c r="L2179" s="42" t="str">
        <f>IF(G2179="","",IF(D2179-G2179&gt;=System_Config!$B$9,"✅ COMPLIANT","⚠️ BREACH"))</f>
        <v/>
      </c>
      <c r="M2179" s="42">
        <f t="shared" si="33"/>
        <v>1900</v>
      </c>
    </row>
    <row r="2180" spans="1:13" ht="18" customHeight="1" x14ac:dyDescent="0.25">
      <c r="A2180" s="44"/>
      <c r="B2180" s="44"/>
      <c r="C2180" s="44"/>
      <c r="D2180" s="45"/>
      <c r="E2180" s="44"/>
      <c r="F2180" s="44"/>
      <c r="G2180" s="45"/>
      <c r="H2180" s="45"/>
      <c r="I2180" s="44"/>
      <c r="J2180" s="44"/>
      <c r="K2180" s="44"/>
      <c r="L2180" s="44" t="str">
        <f>IF(G2180="","",IF(D2180-G2180&gt;=System_Config!$B$9,"✅ COMPLIANT","⚠️ BREACH"))</f>
        <v/>
      </c>
      <c r="M2180" s="44">
        <f t="shared" ref="M2180:M2243" si="34">IFERROR(YEAR(E2180),"")</f>
        <v>1900</v>
      </c>
    </row>
    <row r="2181" spans="1:13" ht="18" customHeight="1" x14ac:dyDescent="0.25">
      <c r="A2181" s="42"/>
      <c r="B2181" s="42"/>
      <c r="C2181" s="42"/>
      <c r="D2181" s="43"/>
      <c r="E2181" s="42"/>
      <c r="F2181" s="42"/>
      <c r="G2181" s="43"/>
      <c r="H2181" s="43"/>
      <c r="I2181" s="42"/>
      <c r="J2181" s="42"/>
      <c r="K2181" s="42"/>
      <c r="L2181" s="42" t="str">
        <f>IF(G2181="","",IF(D2181-G2181&gt;=System_Config!$B$9,"✅ COMPLIANT","⚠️ BREACH"))</f>
        <v/>
      </c>
      <c r="M2181" s="42">
        <f t="shared" si="34"/>
        <v>1900</v>
      </c>
    </row>
    <row r="2182" spans="1:13" ht="18" customHeight="1" x14ac:dyDescent="0.25">
      <c r="A2182" s="44"/>
      <c r="B2182" s="44"/>
      <c r="C2182" s="44"/>
      <c r="D2182" s="45"/>
      <c r="E2182" s="44"/>
      <c r="F2182" s="44"/>
      <c r="G2182" s="45"/>
      <c r="H2182" s="45"/>
      <c r="I2182" s="44"/>
      <c r="J2182" s="44"/>
      <c r="K2182" s="44"/>
      <c r="L2182" s="44" t="str">
        <f>IF(G2182="","",IF(D2182-G2182&gt;=System_Config!$B$9,"✅ COMPLIANT","⚠️ BREACH"))</f>
        <v/>
      </c>
      <c r="M2182" s="44">
        <f t="shared" si="34"/>
        <v>1900</v>
      </c>
    </row>
    <row r="2183" spans="1:13" ht="18" customHeight="1" x14ac:dyDescent="0.25">
      <c r="A2183" s="42"/>
      <c r="B2183" s="42"/>
      <c r="C2183" s="42"/>
      <c r="D2183" s="43"/>
      <c r="E2183" s="42"/>
      <c r="F2183" s="42"/>
      <c r="G2183" s="43"/>
      <c r="H2183" s="43"/>
      <c r="I2183" s="42"/>
      <c r="J2183" s="42"/>
      <c r="K2183" s="42"/>
      <c r="L2183" s="42" t="str">
        <f>IF(G2183="","",IF(D2183-G2183&gt;=System_Config!$B$9,"✅ COMPLIANT","⚠️ BREACH"))</f>
        <v/>
      </c>
      <c r="M2183" s="42">
        <f t="shared" si="34"/>
        <v>1900</v>
      </c>
    </row>
    <row r="2184" spans="1:13" ht="18" customHeight="1" x14ac:dyDescent="0.25">
      <c r="A2184" s="44"/>
      <c r="B2184" s="44"/>
      <c r="C2184" s="44"/>
      <c r="D2184" s="45"/>
      <c r="E2184" s="44"/>
      <c r="F2184" s="44"/>
      <c r="G2184" s="45"/>
      <c r="H2184" s="45"/>
      <c r="I2184" s="44"/>
      <c r="J2184" s="44"/>
      <c r="K2184" s="44"/>
      <c r="L2184" s="44" t="str">
        <f>IF(G2184="","",IF(D2184-G2184&gt;=System_Config!$B$9,"✅ COMPLIANT","⚠️ BREACH"))</f>
        <v/>
      </c>
      <c r="M2184" s="44">
        <f t="shared" si="34"/>
        <v>1900</v>
      </c>
    </row>
    <row r="2185" spans="1:13" ht="18" customHeight="1" x14ac:dyDescent="0.25">
      <c r="A2185" s="42"/>
      <c r="B2185" s="42"/>
      <c r="C2185" s="42"/>
      <c r="D2185" s="43"/>
      <c r="E2185" s="42"/>
      <c r="F2185" s="42"/>
      <c r="G2185" s="43"/>
      <c r="H2185" s="43"/>
      <c r="I2185" s="42"/>
      <c r="J2185" s="42"/>
      <c r="K2185" s="42"/>
      <c r="L2185" s="42" t="str">
        <f>IF(G2185="","",IF(D2185-G2185&gt;=System_Config!$B$9,"✅ COMPLIANT","⚠️ BREACH"))</f>
        <v/>
      </c>
      <c r="M2185" s="42">
        <f t="shared" si="34"/>
        <v>1900</v>
      </c>
    </row>
    <row r="2186" spans="1:13" ht="18" customHeight="1" x14ac:dyDescent="0.25">
      <c r="A2186" s="44"/>
      <c r="B2186" s="44"/>
      <c r="C2186" s="44"/>
      <c r="D2186" s="45"/>
      <c r="E2186" s="44"/>
      <c r="F2186" s="44"/>
      <c r="G2186" s="45"/>
      <c r="H2186" s="45"/>
      <c r="I2186" s="44"/>
      <c r="J2186" s="44"/>
      <c r="K2186" s="44"/>
      <c r="L2186" s="44" t="str">
        <f>IF(G2186="","",IF(D2186-G2186&gt;=System_Config!$B$9,"✅ COMPLIANT","⚠️ BREACH"))</f>
        <v/>
      </c>
      <c r="M2186" s="44">
        <f t="shared" si="34"/>
        <v>1900</v>
      </c>
    </row>
    <row r="2187" spans="1:13" ht="18" customHeight="1" x14ac:dyDescent="0.25">
      <c r="A2187" s="42"/>
      <c r="B2187" s="42"/>
      <c r="C2187" s="42"/>
      <c r="D2187" s="43"/>
      <c r="E2187" s="42"/>
      <c r="F2187" s="42"/>
      <c r="G2187" s="43"/>
      <c r="H2187" s="43"/>
      <c r="I2187" s="42"/>
      <c r="J2187" s="42"/>
      <c r="K2187" s="42"/>
      <c r="L2187" s="42" t="str">
        <f>IF(G2187="","",IF(D2187-G2187&gt;=System_Config!$B$9,"✅ COMPLIANT","⚠️ BREACH"))</f>
        <v/>
      </c>
      <c r="M2187" s="42">
        <f t="shared" si="34"/>
        <v>1900</v>
      </c>
    </row>
    <row r="2188" spans="1:13" ht="18" customHeight="1" x14ac:dyDescent="0.25">
      <c r="A2188" s="44"/>
      <c r="B2188" s="44"/>
      <c r="C2188" s="44"/>
      <c r="D2188" s="45"/>
      <c r="E2188" s="44"/>
      <c r="F2188" s="44"/>
      <c r="G2188" s="45"/>
      <c r="H2188" s="45"/>
      <c r="I2188" s="44"/>
      <c r="J2188" s="44"/>
      <c r="K2188" s="44"/>
      <c r="L2188" s="44" t="str">
        <f>IF(G2188="","",IF(D2188-G2188&gt;=System_Config!$B$9,"✅ COMPLIANT","⚠️ BREACH"))</f>
        <v/>
      </c>
      <c r="M2188" s="44">
        <f t="shared" si="34"/>
        <v>1900</v>
      </c>
    </row>
    <row r="2189" spans="1:13" ht="18" customHeight="1" x14ac:dyDescent="0.25">
      <c r="A2189" s="42"/>
      <c r="B2189" s="42"/>
      <c r="C2189" s="42"/>
      <c r="D2189" s="43"/>
      <c r="E2189" s="42"/>
      <c r="F2189" s="42"/>
      <c r="G2189" s="43"/>
      <c r="H2189" s="43"/>
      <c r="I2189" s="42"/>
      <c r="J2189" s="42"/>
      <c r="K2189" s="42"/>
      <c r="L2189" s="42" t="str">
        <f>IF(G2189="","",IF(D2189-G2189&gt;=System_Config!$B$9,"✅ COMPLIANT","⚠️ BREACH"))</f>
        <v/>
      </c>
      <c r="M2189" s="42">
        <f t="shared" si="34"/>
        <v>1900</v>
      </c>
    </row>
    <row r="2190" spans="1:13" ht="18" customHeight="1" x14ac:dyDescent="0.25">
      <c r="A2190" s="44"/>
      <c r="B2190" s="44"/>
      <c r="C2190" s="44"/>
      <c r="D2190" s="45"/>
      <c r="E2190" s="44"/>
      <c r="F2190" s="44"/>
      <c r="G2190" s="45"/>
      <c r="H2190" s="45"/>
      <c r="I2190" s="44"/>
      <c r="J2190" s="44"/>
      <c r="K2190" s="44"/>
      <c r="L2190" s="44" t="str">
        <f>IF(G2190="","",IF(D2190-G2190&gt;=System_Config!$B$9,"✅ COMPLIANT","⚠️ BREACH"))</f>
        <v/>
      </c>
      <c r="M2190" s="44">
        <f t="shared" si="34"/>
        <v>1900</v>
      </c>
    </row>
    <row r="2191" spans="1:13" ht="18" customHeight="1" x14ac:dyDescent="0.25">
      <c r="A2191" s="42"/>
      <c r="B2191" s="42"/>
      <c r="C2191" s="42"/>
      <c r="D2191" s="43"/>
      <c r="E2191" s="42"/>
      <c r="F2191" s="42"/>
      <c r="G2191" s="43"/>
      <c r="H2191" s="43"/>
      <c r="I2191" s="42"/>
      <c r="J2191" s="42"/>
      <c r="K2191" s="42"/>
      <c r="L2191" s="42" t="str">
        <f>IF(G2191="","",IF(D2191-G2191&gt;=System_Config!$B$9,"✅ COMPLIANT","⚠️ BREACH"))</f>
        <v/>
      </c>
      <c r="M2191" s="42">
        <f t="shared" si="34"/>
        <v>1900</v>
      </c>
    </row>
    <row r="2192" spans="1:13" ht="18" customHeight="1" x14ac:dyDescent="0.25">
      <c r="A2192" s="44"/>
      <c r="B2192" s="44"/>
      <c r="C2192" s="44"/>
      <c r="D2192" s="45"/>
      <c r="E2192" s="44"/>
      <c r="F2192" s="44"/>
      <c r="G2192" s="45"/>
      <c r="H2192" s="45"/>
      <c r="I2192" s="44"/>
      <c r="J2192" s="44"/>
      <c r="K2192" s="44"/>
      <c r="L2192" s="44" t="str">
        <f>IF(G2192="","",IF(D2192-G2192&gt;=System_Config!$B$9,"✅ COMPLIANT","⚠️ BREACH"))</f>
        <v/>
      </c>
      <c r="M2192" s="44">
        <f t="shared" si="34"/>
        <v>1900</v>
      </c>
    </row>
    <row r="2193" spans="1:13" ht="18" customHeight="1" x14ac:dyDescent="0.25">
      <c r="A2193" s="42"/>
      <c r="B2193" s="42"/>
      <c r="C2193" s="42"/>
      <c r="D2193" s="43"/>
      <c r="E2193" s="42"/>
      <c r="F2193" s="42"/>
      <c r="G2193" s="43"/>
      <c r="H2193" s="43"/>
      <c r="I2193" s="42"/>
      <c r="J2193" s="42"/>
      <c r="K2193" s="42"/>
      <c r="L2193" s="42" t="str">
        <f>IF(G2193="","",IF(D2193-G2193&gt;=System_Config!$B$9,"✅ COMPLIANT","⚠️ BREACH"))</f>
        <v/>
      </c>
      <c r="M2193" s="42">
        <f t="shared" si="34"/>
        <v>1900</v>
      </c>
    </row>
    <row r="2194" spans="1:13" ht="18" customHeight="1" x14ac:dyDescent="0.25">
      <c r="A2194" s="44"/>
      <c r="B2194" s="44"/>
      <c r="C2194" s="44"/>
      <c r="D2194" s="45"/>
      <c r="E2194" s="44"/>
      <c r="F2194" s="44"/>
      <c r="G2194" s="45"/>
      <c r="H2194" s="45"/>
      <c r="I2194" s="44"/>
      <c r="J2194" s="44"/>
      <c r="K2194" s="44"/>
      <c r="L2194" s="44" t="str">
        <f>IF(G2194="","",IF(D2194-G2194&gt;=System_Config!$B$9,"✅ COMPLIANT","⚠️ BREACH"))</f>
        <v/>
      </c>
      <c r="M2194" s="44">
        <f t="shared" si="34"/>
        <v>1900</v>
      </c>
    </row>
    <row r="2195" spans="1:13" ht="18" customHeight="1" x14ac:dyDescent="0.25">
      <c r="A2195" s="42"/>
      <c r="B2195" s="42"/>
      <c r="C2195" s="42"/>
      <c r="D2195" s="43"/>
      <c r="E2195" s="42"/>
      <c r="F2195" s="42"/>
      <c r="G2195" s="43"/>
      <c r="H2195" s="43"/>
      <c r="I2195" s="42"/>
      <c r="J2195" s="42"/>
      <c r="K2195" s="42"/>
      <c r="L2195" s="42" t="str">
        <f>IF(G2195="","",IF(D2195-G2195&gt;=System_Config!$B$9,"✅ COMPLIANT","⚠️ BREACH"))</f>
        <v/>
      </c>
      <c r="M2195" s="42">
        <f t="shared" si="34"/>
        <v>1900</v>
      </c>
    </row>
    <row r="2196" spans="1:13" ht="18" customHeight="1" x14ac:dyDescent="0.25">
      <c r="A2196" s="44"/>
      <c r="B2196" s="44"/>
      <c r="C2196" s="44"/>
      <c r="D2196" s="45"/>
      <c r="E2196" s="44"/>
      <c r="F2196" s="44"/>
      <c r="G2196" s="45"/>
      <c r="H2196" s="45"/>
      <c r="I2196" s="44"/>
      <c r="J2196" s="44"/>
      <c r="K2196" s="44"/>
      <c r="L2196" s="44" t="str">
        <f>IF(G2196="","",IF(D2196-G2196&gt;=System_Config!$B$9,"✅ COMPLIANT","⚠️ BREACH"))</f>
        <v/>
      </c>
      <c r="M2196" s="44">
        <f t="shared" si="34"/>
        <v>1900</v>
      </c>
    </row>
    <row r="2197" spans="1:13" ht="18" customHeight="1" x14ac:dyDescent="0.25">
      <c r="A2197" s="42"/>
      <c r="B2197" s="42"/>
      <c r="C2197" s="42"/>
      <c r="D2197" s="43"/>
      <c r="E2197" s="42"/>
      <c r="F2197" s="42"/>
      <c r="G2197" s="43"/>
      <c r="H2197" s="43"/>
      <c r="I2197" s="42"/>
      <c r="J2197" s="42"/>
      <c r="K2197" s="42"/>
      <c r="L2197" s="42" t="str">
        <f>IF(G2197="","",IF(D2197-G2197&gt;=System_Config!$B$9,"✅ COMPLIANT","⚠️ BREACH"))</f>
        <v/>
      </c>
      <c r="M2197" s="42">
        <f t="shared" si="34"/>
        <v>1900</v>
      </c>
    </row>
    <row r="2198" spans="1:13" ht="18" customHeight="1" x14ac:dyDescent="0.25">
      <c r="A2198" s="44"/>
      <c r="B2198" s="44"/>
      <c r="C2198" s="44"/>
      <c r="D2198" s="45"/>
      <c r="E2198" s="44"/>
      <c r="F2198" s="44"/>
      <c r="G2198" s="45"/>
      <c r="H2198" s="45"/>
      <c r="I2198" s="44"/>
      <c r="J2198" s="44"/>
      <c r="K2198" s="44"/>
      <c r="L2198" s="44" t="str">
        <f>IF(G2198="","",IF(D2198-G2198&gt;=System_Config!$B$9,"✅ COMPLIANT","⚠️ BREACH"))</f>
        <v/>
      </c>
      <c r="M2198" s="44">
        <f t="shared" si="34"/>
        <v>1900</v>
      </c>
    </row>
    <row r="2199" spans="1:13" ht="18" customHeight="1" x14ac:dyDescent="0.25">
      <c r="A2199" s="42"/>
      <c r="B2199" s="42"/>
      <c r="C2199" s="42"/>
      <c r="D2199" s="43"/>
      <c r="E2199" s="42"/>
      <c r="F2199" s="42"/>
      <c r="G2199" s="43"/>
      <c r="H2199" s="43"/>
      <c r="I2199" s="42"/>
      <c r="J2199" s="42"/>
      <c r="K2199" s="42"/>
      <c r="L2199" s="42" t="str">
        <f>IF(G2199="","",IF(D2199-G2199&gt;=System_Config!$B$9,"✅ COMPLIANT","⚠️ BREACH"))</f>
        <v/>
      </c>
      <c r="M2199" s="42">
        <f t="shared" si="34"/>
        <v>1900</v>
      </c>
    </row>
    <row r="2200" spans="1:13" ht="18" customHeight="1" x14ac:dyDescent="0.25">
      <c r="A2200" s="44"/>
      <c r="B2200" s="44"/>
      <c r="C2200" s="44"/>
      <c r="D2200" s="45"/>
      <c r="E2200" s="44"/>
      <c r="F2200" s="44"/>
      <c r="G2200" s="45"/>
      <c r="H2200" s="45"/>
      <c r="I2200" s="44"/>
      <c r="J2200" s="44"/>
      <c r="K2200" s="44"/>
      <c r="L2200" s="44" t="str">
        <f>IF(G2200="","",IF(D2200-G2200&gt;=System_Config!$B$9,"✅ COMPLIANT","⚠️ BREACH"))</f>
        <v/>
      </c>
      <c r="M2200" s="44">
        <f t="shared" si="34"/>
        <v>1900</v>
      </c>
    </row>
    <row r="2201" spans="1:13" ht="18" customHeight="1" x14ac:dyDescent="0.25">
      <c r="A2201" s="42"/>
      <c r="B2201" s="42"/>
      <c r="C2201" s="42"/>
      <c r="D2201" s="43"/>
      <c r="E2201" s="42"/>
      <c r="F2201" s="42"/>
      <c r="G2201" s="43"/>
      <c r="H2201" s="43"/>
      <c r="I2201" s="42"/>
      <c r="J2201" s="42"/>
      <c r="K2201" s="42"/>
      <c r="L2201" s="42" t="str">
        <f>IF(G2201="","",IF(D2201-G2201&gt;=System_Config!$B$9,"✅ COMPLIANT","⚠️ BREACH"))</f>
        <v/>
      </c>
      <c r="M2201" s="42">
        <f t="shared" si="34"/>
        <v>1900</v>
      </c>
    </row>
    <row r="2202" spans="1:13" ht="18" customHeight="1" x14ac:dyDescent="0.25">
      <c r="A2202" s="44"/>
      <c r="B2202" s="44"/>
      <c r="C2202" s="44"/>
      <c r="D2202" s="45"/>
      <c r="E2202" s="44"/>
      <c r="F2202" s="44"/>
      <c r="G2202" s="45"/>
      <c r="H2202" s="45"/>
      <c r="I2202" s="44"/>
      <c r="J2202" s="44"/>
      <c r="K2202" s="44"/>
      <c r="L2202" s="44" t="str">
        <f>IF(G2202="","",IF(D2202-G2202&gt;=System_Config!$B$9,"✅ COMPLIANT","⚠️ BREACH"))</f>
        <v/>
      </c>
      <c r="M2202" s="44">
        <f t="shared" si="34"/>
        <v>1900</v>
      </c>
    </row>
    <row r="2203" spans="1:13" ht="18" customHeight="1" x14ac:dyDescent="0.25">
      <c r="A2203" s="42"/>
      <c r="B2203" s="42"/>
      <c r="C2203" s="42"/>
      <c r="D2203" s="43"/>
      <c r="E2203" s="42"/>
      <c r="F2203" s="42"/>
      <c r="G2203" s="43"/>
      <c r="H2203" s="43"/>
      <c r="I2203" s="42"/>
      <c r="J2203" s="42"/>
      <c r="K2203" s="42"/>
      <c r="L2203" s="42" t="str">
        <f>IF(G2203="","",IF(D2203-G2203&gt;=System_Config!$B$9,"✅ COMPLIANT","⚠️ BREACH"))</f>
        <v/>
      </c>
      <c r="M2203" s="42">
        <f t="shared" si="34"/>
        <v>1900</v>
      </c>
    </row>
    <row r="2204" spans="1:13" ht="18" customHeight="1" x14ac:dyDescent="0.25">
      <c r="A2204" s="44"/>
      <c r="B2204" s="44"/>
      <c r="C2204" s="44"/>
      <c r="D2204" s="45"/>
      <c r="E2204" s="44"/>
      <c r="F2204" s="44"/>
      <c r="G2204" s="45"/>
      <c r="H2204" s="45"/>
      <c r="I2204" s="44"/>
      <c r="J2204" s="44"/>
      <c r="K2204" s="44"/>
      <c r="L2204" s="44" t="str">
        <f>IF(G2204="","",IF(D2204-G2204&gt;=System_Config!$B$9,"✅ COMPLIANT","⚠️ BREACH"))</f>
        <v/>
      </c>
      <c r="M2204" s="44">
        <f t="shared" si="34"/>
        <v>1900</v>
      </c>
    </row>
    <row r="2205" spans="1:13" ht="18" customHeight="1" x14ac:dyDescent="0.25">
      <c r="A2205" s="42"/>
      <c r="B2205" s="42"/>
      <c r="C2205" s="42"/>
      <c r="D2205" s="43"/>
      <c r="E2205" s="42"/>
      <c r="F2205" s="42"/>
      <c r="G2205" s="43"/>
      <c r="H2205" s="43"/>
      <c r="I2205" s="42"/>
      <c r="J2205" s="42"/>
      <c r="K2205" s="42"/>
      <c r="L2205" s="42" t="str">
        <f>IF(G2205="","",IF(D2205-G2205&gt;=System_Config!$B$9,"✅ COMPLIANT","⚠️ BREACH"))</f>
        <v/>
      </c>
      <c r="M2205" s="42">
        <f t="shared" si="34"/>
        <v>1900</v>
      </c>
    </row>
    <row r="2206" spans="1:13" ht="18" customHeight="1" x14ac:dyDescent="0.25">
      <c r="A2206" s="44"/>
      <c r="B2206" s="44"/>
      <c r="C2206" s="44"/>
      <c r="D2206" s="45"/>
      <c r="E2206" s="44"/>
      <c r="F2206" s="44"/>
      <c r="G2206" s="45"/>
      <c r="H2206" s="45"/>
      <c r="I2206" s="44"/>
      <c r="J2206" s="44"/>
      <c r="K2206" s="44"/>
      <c r="L2206" s="44" t="str">
        <f>IF(G2206="","",IF(D2206-G2206&gt;=System_Config!$B$9,"✅ COMPLIANT","⚠️ BREACH"))</f>
        <v/>
      </c>
      <c r="M2206" s="44">
        <f t="shared" si="34"/>
        <v>1900</v>
      </c>
    </row>
    <row r="2207" spans="1:13" ht="18" customHeight="1" x14ac:dyDescent="0.25">
      <c r="A2207" s="42"/>
      <c r="B2207" s="42"/>
      <c r="C2207" s="42"/>
      <c r="D2207" s="43"/>
      <c r="E2207" s="42"/>
      <c r="F2207" s="42"/>
      <c r="G2207" s="43"/>
      <c r="H2207" s="43"/>
      <c r="I2207" s="42"/>
      <c r="J2207" s="42"/>
      <c r="K2207" s="42"/>
      <c r="L2207" s="42" t="str">
        <f>IF(G2207="","",IF(D2207-G2207&gt;=System_Config!$B$9,"✅ COMPLIANT","⚠️ BREACH"))</f>
        <v/>
      </c>
      <c r="M2207" s="42">
        <f t="shared" si="34"/>
        <v>1900</v>
      </c>
    </row>
    <row r="2208" spans="1:13" ht="18" customHeight="1" x14ac:dyDescent="0.25">
      <c r="A2208" s="44"/>
      <c r="B2208" s="44"/>
      <c r="C2208" s="44"/>
      <c r="D2208" s="45"/>
      <c r="E2208" s="44"/>
      <c r="F2208" s="44"/>
      <c r="G2208" s="45"/>
      <c r="H2208" s="45"/>
      <c r="I2208" s="44"/>
      <c r="J2208" s="44"/>
      <c r="K2208" s="44"/>
      <c r="L2208" s="44" t="str">
        <f>IF(G2208="","",IF(D2208-G2208&gt;=System_Config!$B$9,"✅ COMPLIANT","⚠️ BREACH"))</f>
        <v/>
      </c>
      <c r="M2208" s="44">
        <f t="shared" si="34"/>
        <v>1900</v>
      </c>
    </row>
    <row r="2209" spans="1:13" ht="18" customHeight="1" x14ac:dyDescent="0.25">
      <c r="A2209" s="42"/>
      <c r="B2209" s="42"/>
      <c r="C2209" s="42"/>
      <c r="D2209" s="43"/>
      <c r="E2209" s="42"/>
      <c r="F2209" s="42"/>
      <c r="G2209" s="43"/>
      <c r="H2209" s="43"/>
      <c r="I2209" s="42"/>
      <c r="J2209" s="42"/>
      <c r="K2209" s="42"/>
      <c r="L2209" s="42" t="str">
        <f>IF(G2209="","",IF(D2209-G2209&gt;=System_Config!$B$9,"✅ COMPLIANT","⚠️ BREACH"))</f>
        <v/>
      </c>
      <c r="M2209" s="42">
        <f t="shared" si="34"/>
        <v>1900</v>
      </c>
    </row>
    <row r="2210" spans="1:13" ht="18" customHeight="1" x14ac:dyDescent="0.25">
      <c r="A2210" s="44"/>
      <c r="B2210" s="44"/>
      <c r="C2210" s="44"/>
      <c r="D2210" s="45"/>
      <c r="E2210" s="44"/>
      <c r="F2210" s="44"/>
      <c r="G2210" s="45"/>
      <c r="H2210" s="45"/>
      <c r="I2210" s="44"/>
      <c r="J2210" s="44"/>
      <c r="K2210" s="44"/>
      <c r="L2210" s="44" t="str">
        <f>IF(G2210="","",IF(D2210-G2210&gt;=System_Config!$B$9,"✅ COMPLIANT","⚠️ BREACH"))</f>
        <v/>
      </c>
      <c r="M2210" s="44">
        <f t="shared" si="34"/>
        <v>1900</v>
      </c>
    </row>
    <row r="2211" spans="1:13" ht="18" customHeight="1" x14ac:dyDescent="0.25">
      <c r="A2211" s="42"/>
      <c r="B2211" s="42"/>
      <c r="C2211" s="42"/>
      <c r="D2211" s="43"/>
      <c r="E2211" s="42"/>
      <c r="F2211" s="42"/>
      <c r="G2211" s="43"/>
      <c r="H2211" s="43"/>
      <c r="I2211" s="42"/>
      <c r="J2211" s="42"/>
      <c r="K2211" s="42"/>
      <c r="L2211" s="42" t="str">
        <f>IF(G2211="","",IF(D2211-G2211&gt;=System_Config!$B$9,"✅ COMPLIANT","⚠️ BREACH"))</f>
        <v/>
      </c>
      <c r="M2211" s="42">
        <f t="shared" si="34"/>
        <v>1900</v>
      </c>
    </row>
    <row r="2212" spans="1:13" ht="18" customHeight="1" x14ac:dyDescent="0.25">
      <c r="A2212" s="44"/>
      <c r="B2212" s="44"/>
      <c r="C2212" s="44"/>
      <c r="D2212" s="45"/>
      <c r="E2212" s="44"/>
      <c r="F2212" s="44"/>
      <c r="G2212" s="45"/>
      <c r="H2212" s="45"/>
      <c r="I2212" s="44"/>
      <c r="J2212" s="44"/>
      <c r="K2212" s="44"/>
      <c r="L2212" s="44" t="str">
        <f>IF(G2212="","",IF(D2212-G2212&gt;=System_Config!$B$9,"✅ COMPLIANT","⚠️ BREACH"))</f>
        <v/>
      </c>
      <c r="M2212" s="44">
        <f t="shared" si="34"/>
        <v>1900</v>
      </c>
    </row>
    <row r="2213" spans="1:13" ht="18" customHeight="1" x14ac:dyDescent="0.25">
      <c r="A2213" s="42"/>
      <c r="B2213" s="42"/>
      <c r="C2213" s="42"/>
      <c r="D2213" s="43"/>
      <c r="E2213" s="42"/>
      <c r="F2213" s="42"/>
      <c r="G2213" s="43"/>
      <c r="H2213" s="43"/>
      <c r="I2213" s="42"/>
      <c r="J2213" s="42"/>
      <c r="K2213" s="42"/>
      <c r="L2213" s="42" t="str">
        <f>IF(G2213="","",IF(D2213-G2213&gt;=System_Config!$B$9,"✅ COMPLIANT","⚠️ BREACH"))</f>
        <v/>
      </c>
      <c r="M2213" s="42">
        <f t="shared" si="34"/>
        <v>1900</v>
      </c>
    </row>
    <row r="2214" spans="1:13" ht="18" customHeight="1" x14ac:dyDescent="0.25">
      <c r="A2214" s="44"/>
      <c r="B2214" s="44"/>
      <c r="C2214" s="44"/>
      <c r="D2214" s="45"/>
      <c r="E2214" s="44"/>
      <c r="F2214" s="44"/>
      <c r="G2214" s="45"/>
      <c r="H2214" s="45"/>
      <c r="I2214" s="44"/>
      <c r="J2214" s="44"/>
      <c r="K2214" s="44"/>
      <c r="L2214" s="44" t="str">
        <f>IF(G2214="","",IF(D2214-G2214&gt;=System_Config!$B$9,"✅ COMPLIANT","⚠️ BREACH"))</f>
        <v/>
      </c>
      <c r="M2214" s="44">
        <f t="shared" si="34"/>
        <v>1900</v>
      </c>
    </row>
    <row r="2215" spans="1:13" ht="18" customHeight="1" x14ac:dyDescent="0.25">
      <c r="A2215" s="42"/>
      <c r="B2215" s="42"/>
      <c r="C2215" s="42"/>
      <c r="D2215" s="43"/>
      <c r="E2215" s="42"/>
      <c r="F2215" s="42"/>
      <c r="G2215" s="43"/>
      <c r="H2215" s="43"/>
      <c r="I2215" s="42"/>
      <c r="J2215" s="42"/>
      <c r="K2215" s="42"/>
      <c r="L2215" s="42" t="str">
        <f>IF(G2215="","",IF(D2215-G2215&gt;=System_Config!$B$9,"✅ COMPLIANT","⚠️ BREACH"))</f>
        <v/>
      </c>
      <c r="M2215" s="42">
        <f t="shared" si="34"/>
        <v>1900</v>
      </c>
    </row>
    <row r="2216" spans="1:13" ht="18" customHeight="1" x14ac:dyDescent="0.25">
      <c r="A2216" s="44"/>
      <c r="B2216" s="44"/>
      <c r="C2216" s="44"/>
      <c r="D2216" s="45"/>
      <c r="E2216" s="44"/>
      <c r="F2216" s="44"/>
      <c r="G2216" s="45"/>
      <c r="H2216" s="45"/>
      <c r="I2216" s="44"/>
      <c r="J2216" s="44"/>
      <c r="K2216" s="44"/>
      <c r="L2216" s="44" t="str">
        <f>IF(G2216="","",IF(D2216-G2216&gt;=System_Config!$B$9,"✅ COMPLIANT","⚠️ BREACH"))</f>
        <v/>
      </c>
      <c r="M2216" s="44">
        <f t="shared" si="34"/>
        <v>1900</v>
      </c>
    </row>
    <row r="2217" spans="1:13" ht="18" customHeight="1" x14ac:dyDescent="0.25">
      <c r="A2217" s="42"/>
      <c r="B2217" s="42"/>
      <c r="C2217" s="42"/>
      <c r="D2217" s="43"/>
      <c r="E2217" s="42"/>
      <c r="F2217" s="42"/>
      <c r="G2217" s="43"/>
      <c r="H2217" s="43"/>
      <c r="I2217" s="42"/>
      <c r="J2217" s="42"/>
      <c r="K2217" s="42"/>
      <c r="L2217" s="42" t="str">
        <f>IF(G2217="","",IF(D2217-G2217&gt;=System_Config!$B$9,"✅ COMPLIANT","⚠️ BREACH"))</f>
        <v/>
      </c>
      <c r="M2217" s="42">
        <f t="shared" si="34"/>
        <v>1900</v>
      </c>
    </row>
    <row r="2218" spans="1:13" ht="18" customHeight="1" x14ac:dyDescent="0.25">
      <c r="A2218" s="44"/>
      <c r="B2218" s="44"/>
      <c r="C2218" s="44"/>
      <c r="D2218" s="45"/>
      <c r="E2218" s="44"/>
      <c r="F2218" s="44"/>
      <c r="G2218" s="45"/>
      <c r="H2218" s="45"/>
      <c r="I2218" s="44"/>
      <c r="J2218" s="44"/>
      <c r="K2218" s="44"/>
      <c r="L2218" s="44" t="str">
        <f>IF(G2218="","",IF(D2218-G2218&gt;=System_Config!$B$9,"✅ COMPLIANT","⚠️ BREACH"))</f>
        <v/>
      </c>
      <c r="M2218" s="44">
        <f t="shared" si="34"/>
        <v>1900</v>
      </c>
    </row>
    <row r="2219" spans="1:13" ht="18" customHeight="1" x14ac:dyDescent="0.25">
      <c r="A2219" s="42"/>
      <c r="B2219" s="42"/>
      <c r="C2219" s="42"/>
      <c r="D2219" s="43"/>
      <c r="E2219" s="42"/>
      <c r="F2219" s="42"/>
      <c r="G2219" s="43"/>
      <c r="H2219" s="43"/>
      <c r="I2219" s="42"/>
      <c r="J2219" s="42"/>
      <c r="K2219" s="42"/>
      <c r="L2219" s="42" t="str">
        <f>IF(G2219="","",IF(D2219-G2219&gt;=System_Config!$B$9,"✅ COMPLIANT","⚠️ BREACH"))</f>
        <v/>
      </c>
      <c r="M2219" s="42">
        <f t="shared" si="34"/>
        <v>1900</v>
      </c>
    </row>
    <row r="2220" spans="1:13" ht="18" customHeight="1" x14ac:dyDescent="0.25">
      <c r="A2220" s="44"/>
      <c r="B2220" s="44"/>
      <c r="C2220" s="44"/>
      <c r="D2220" s="45"/>
      <c r="E2220" s="44"/>
      <c r="F2220" s="44"/>
      <c r="G2220" s="45"/>
      <c r="H2220" s="45"/>
      <c r="I2220" s="44"/>
      <c r="J2220" s="44"/>
      <c r="K2220" s="44"/>
      <c r="L2220" s="44" t="str">
        <f>IF(G2220="","",IF(D2220-G2220&gt;=System_Config!$B$9,"✅ COMPLIANT","⚠️ BREACH"))</f>
        <v/>
      </c>
      <c r="M2220" s="44">
        <f t="shared" si="34"/>
        <v>1900</v>
      </c>
    </row>
    <row r="2221" spans="1:13" ht="18" customHeight="1" x14ac:dyDescent="0.25">
      <c r="A2221" s="42"/>
      <c r="B2221" s="42"/>
      <c r="C2221" s="42"/>
      <c r="D2221" s="43"/>
      <c r="E2221" s="42"/>
      <c r="F2221" s="42"/>
      <c r="G2221" s="43"/>
      <c r="H2221" s="43"/>
      <c r="I2221" s="42"/>
      <c r="J2221" s="42"/>
      <c r="K2221" s="42"/>
      <c r="L2221" s="42" t="str">
        <f>IF(G2221="","",IF(D2221-G2221&gt;=System_Config!$B$9,"✅ COMPLIANT","⚠️ BREACH"))</f>
        <v/>
      </c>
      <c r="M2221" s="42">
        <f t="shared" si="34"/>
        <v>1900</v>
      </c>
    </row>
    <row r="2222" spans="1:13" ht="18" customHeight="1" x14ac:dyDescent="0.25">
      <c r="A2222" s="44"/>
      <c r="B2222" s="44"/>
      <c r="C2222" s="44"/>
      <c r="D2222" s="45"/>
      <c r="E2222" s="44"/>
      <c r="F2222" s="44"/>
      <c r="G2222" s="45"/>
      <c r="H2222" s="45"/>
      <c r="I2222" s="44"/>
      <c r="J2222" s="44"/>
      <c r="K2222" s="44"/>
      <c r="L2222" s="44" t="str">
        <f>IF(G2222="","",IF(D2222-G2222&gt;=System_Config!$B$9,"✅ COMPLIANT","⚠️ BREACH"))</f>
        <v/>
      </c>
      <c r="M2222" s="44">
        <f t="shared" si="34"/>
        <v>1900</v>
      </c>
    </row>
    <row r="2223" spans="1:13" ht="18" customHeight="1" x14ac:dyDescent="0.25">
      <c r="A2223" s="42"/>
      <c r="B2223" s="42"/>
      <c r="C2223" s="42"/>
      <c r="D2223" s="43"/>
      <c r="E2223" s="42"/>
      <c r="F2223" s="42"/>
      <c r="G2223" s="43"/>
      <c r="H2223" s="43"/>
      <c r="I2223" s="42"/>
      <c r="J2223" s="42"/>
      <c r="K2223" s="42"/>
      <c r="L2223" s="42" t="str">
        <f>IF(G2223="","",IF(D2223-G2223&gt;=System_Config!$B$9,"✅ COMPLIANT","⚠️ BREACH"))</f>
        <v/>
      </c>
      <c r="M2223" s="42">
        <f t="shared" si="34"/>
        <v>1900</v>
      </c>
    </row>
    <row r="2224" spans="1:13" ht="18" customHeight="1" x14ac:dyDescent="0.25">
      <c r="A2224" s="44"/>
      <c r="B2224" s="44"/>
      <c r="C2224" s="44"/>
      <c r="D2224" s="45"/>
      <c r="E2224" s="44"/>
      <c r="F2224" s="44"/>
      <c r="G2224" s="45"/>
      <c r="H2224" s="45"/>
      <c r="I2224" s="44"/>
      <c r="J2224" s="44"/>
      <c r="K2224" s="44"/>
      <c r="L2224" s="44" t="str">
        <f>IF(G2224="","",IF(D2224-G2224&gt;=System_Config!$B$9,"✅ COMPLIANT","⚠️ BREACH"))</f>
        <v/>
      </c>
      <c r="M2224" s="44">
        <f t="shared" si="34"/>
        <v>1900</v>
      </c>
    </row>
    <row r="2225" spans="1:13" ht="18" customHeight="1" x14ac:dyDescent="0.25">
      <c r="A2225" s="42"/>
      <c r="B2225" s="42"/>
      <c r="C2225" s="42"/>
      <c r="D2225" s="43"/>
      <c r="E2225" s="42"/>
      <c r="F2225" s="42"/>
      <c r="G2225" s="43"/>
      <c r="H2225" s="43"/>
      <c r="I2225" s="42"/>
      <c r="J2225" s="42"/>
      <c r="K2225" s="42"/>
      <c r="L2225" s="42" t="str">
        <f>IF(G2225="","",IF(D2225-G2225&gt;=System_Config!$B$9,"✅ COMPLIANT","⚠️ BREACH"))</f>
        <v/>
      </c>
      <c r="M2225" s="42">
        <f t="shared" si="34"/>
        <v>1900</v>
      </c>
    </row>
    <row r="2226" spans="1:13" ht="18" customHeight="1" x14ac:dyDescent="0.25">
      <c r="A2226" s="44"/>
      <c r="B2226" s="44"/>
      <c r="C2226" s="44"/>
      <c r="D2226" s="45"/>
      <c r="E2226" s="44"/>
      <c r="F2226" s="44"/>
      <c r="G2226" s="45"/>
      <c r="H2226" s="45"/>
      <c r="I2226" s="44"/>
      <c r="J2226" s="44"/>
      <c r="K2226" s="44"/>
      <c r="L2226" s="44" t="str">
        <f>IF(G2226="","",IF(D2226-G2226&gt;=System_Config!$B$9,"✅ COMPLIANT","⚠️ BREACH"))</f>
        <v/>
      </c>
      <c r="M2226" s="44">
        <f t="shared" si="34"/>
        <v>1900</v>
      </c>
    </row>
    <row r="2227" spans="1:13" ht="18" customHeight="1" x14ac:dyDescent="0.25">
      <c r="A2227" s="42"/>
      <c r="B2227" s="42"/>
      <c r="C2227" s="42"/>
      <c r="D2227" s="43"/>
      <c r="E2227" s="42"/>
      <c r="F2227" s="42"/>
      <c r="G2227" s="43"/>
      <c r="H2227" s="43"/>
      <c r="I2227" s="42"/>
      <c r="J2227" s="42"/>
      <c r="K2227" s="42"/>
      <c r="L2227" s="42" t="str">
        <f>IF(G2227="","",IF(D2227-G2227&gt;=System_Config!$B$9,"✅ COMPLIANT","⚠️ BREACH"))</f>
        <v/>
      </c>
      <c r="M2227" s="42">
        <f t="shared" si="34"/>
        <v>1900</v>
      </c>
    </row>
    <row r="2228" spans="1:13" ht="18" customHeight="1" x14ac:dyDescent="0.25">
      <c r="A2228" s="44"/>
      <c r="B2228" s="44"/>
      <c r="C2228" s="44"/>
      <c r="D2228" s="45"/>
      <c r="E2228" s="44"/>
      <c r="F2228" s="44"/>
      <c r="G2228" s="45"/>
      <c r="H2228" s="45"/>
      <c r="I2228" s="44"/>
      <c r="J2228" s="44"/>
      <c r="K2228" s="44"/>
      <c r="L2228" s="44" t="str">
        <f>IF(G2228="","",IF(D2228-G2228&gt;=System_Config!$B$9,"✅ COMPLIANT","⚠️ BREACH"))</f>
        <v/>
      </c>
      <c r="M2228" s="44">
        <f t="shared" si="34"/>
        <v>1900</v>
      </c>
    </row>
    <row r="2229" spans="1:13" ht="18" customHeight="1" x14ac:dyDescent="0.25">
      <c r="A2229" s="42"/>
      <c r="B2229" s="42"/>
      <c r="C2229" s="42"/>
      <c r="D2229" s="43"/>
      <c r="E2229" s="42"/>
      <c r="F2229" s="42"/>
      <c r="G2229" s="43"/>
      <c r="H2229" s="43"/>
      <c r="I2229" s="42"/>
      <c r="J2229" s="42"/>
      <c r="K2229" s="42"/>
      <c r="L2229" s="42" t="str">
        <f>IF(G2229="","",IF(D2229-G2229&gt;=System_Config!$B$9,"✅ COMPLIANT","⚠️ BREACH"))</f>
        <v/>
      </c>
      <c r="M2229" s="42">
        <f t="shared" si="34"/>
        <v>1900</v>
      </c>
    </row>
    <row r="2230" spans="1:13" ht="18" customHeight="1" x14ac:dyDescent="0.25">
      <c r="A2230" s="44"/>
      <c r="B2230" s="44"/>
      <c r="C2230" s="44"/>
      <c r="D2230" s="45"/>
      <c r="E2230" s="44"/>
      <c r="F2230" s="44"/>
      <c r="G2230" s="45"/>
      <c r="H2230" s="45"/>
      <c r="I2230" s="44"/>
      <c r="J2230" s="44"/>
      <c r="K2230" s="44"/>
      <c r="L2230" s="44" t="str">
        <f>IF(G2230="","",IF(D2230-G2230&gt;=System_Config!$B$9,"✅ COMPLIANT","⚠️ BREACH"))</f>
        <v/>
      </c>
      <c r="M2230" s="44">
        <f t="shared" si="34"/>
        <v>1900</v>
      </c>
    </row>
    <row r="2231" spans="1:13" ht="18" customHeight="1" x14ac:dyDescent="0.25">
      <c r="A2231" s="42"/>
      <c r="B2231" s="42"/>
      <c r="C2231" s="42"/>
      <c r="D2231" s="43"/>
      <c r="E2231" s="42"/>
      <c r="F2231" s="42"/>
      <c r="G2231" s="43"/>
      <c r="H2231" s="43"/>
      <c r="I2231" s="42"/>
      <c r="J2231" s="42"/>
      <c r="K2231" s="42"/>
      <c r="L2231" s="42" t="str">
        <f>IF(G2231="","",IF(D2231-G2231&gt;=System_Config!$B$9,"✅ COMPLIANT","⚠️ BREACH"))</f>
        <v/>
      </c>
      <c r="M2231" s="42">
        <f t="shared" si="34"/>
        <v>1900</v>
      </c>
    </row>
    <row r="2232" spans="1:13" ht="18" customHeight="1" x14ac:dyDescent="0.25">
      <c r="A2232" s="44"/>
      <c r="B2232" s="44"/>
      <c r="C2232" s="44"/>
      <c r="D2232" s="45"/>
      <c r="E2232" s="44"/>
      <c r="F2232" s="44"/>
      <c r="G2232" s="45"/>
      <c r="H2232" s="45"/>
      <c r="I2232" s="44"/>
      <c r="J2232" s="44"/>
      <c r="K2232" s="44"/>
      <c r="L2232" s="44" t="str">
        <f>IF(G2232="","",IF(D2232-G2232&gt;=System_Config!$B$9,"✅ COMPLIANT","⚠️ BREACH"))</f>
        <v/>
      </c>
      <c r="M2232" s="44">
        <f t="shared" si="34"/>
        <v>1900</v>
      </c>
    </row>
    <row r="2233" spans="1:13" ht="18" customHeight="1" x14ac:dyDescent="0.25">
      <c r="A2233" s="42"/>
      <c r="B2233" s="42"/>
      <c r="C2233" s="42"/>
      <c r="D2233" s="43"/>
      <c r="E2233" s="42"/>
      <c r="F2233" s="42"/>
      <c r="G2233" s="43"/>
      <c r="H2233" s="43"/>
      <c r="I2233" s="42"/>
      <c r="J2233" s="42"/>
      <c r="K2233" s="42"/>
      <c r="L2233" s="42" t="str">
        <f>IF(G2233="","",IF(D2233-G2233&gt;=System_Config!$B$9,"✅ COMPLIANT","⚠️ BREACH"))</f>
        <v/>
      </c>
      <c r="M2233" s="42">
        <f t="shared" si="34"/>
        <v>1900</v>
      </c>
    </row>
    <row r="2234" spans="1:13" ht="18" customHeight="1" x14ac:dyDescent="0.25">
      <c r="A2234" s="44"/>
      <c r="B2234" s="44"/>
      <c r="C2234" s="44"/>
      <c r="D2234" s="45"/>
      <c r="E2234" s="44"/>
      <c r="F2234" s="44"/>
      <c r="G2234" s="45"/>
      <c r="H2234" s="45"/>
      <c r="I2234" s="44"/>
      <c r="J2234" s="44"/>
      <c r="K2234" s="44"/>
      <c r="L2234" s="44" t="str">
        <f>IF(G2234="","",IF(D2234-G2234&gt;=System_Config!$B$9,"✅ COMPLIANT","⚠️ BREACH"))</f>
        <v/>
      </c>
      <c r="M2234" s="44">
        <f t="shared" si="34"/>
        <v>1900</v>
      </c>
    </row>
    <row r="2235" spans="1:13" ht="18" customHeight="1" x14ac:dyDescent="0.25">
      <c r="A2235" s="42"/>
      <c r="B2235" s="42"/>
      <c r="C2235" s="42"/>
      <c r="D2235" s="43"/>
      <c r="E2235" s="42"/>
      <c r="F2235" s="42"/>
      <c r="G2235" s="43"/>
      <c r="H2235" s="43"/>
      <c r="I2235" s="42"/>
      <c r="J2235" s="42"/>
      <c r="K2235" s="42"/>
      <c r="L2235" s="42" t="str">
        <f>IF(G2235="","",IF(D2235-G2235&gt;=System_Config!$B$9,"✅ COMPLIANT","⚠️ BREACH"))</f>
        <v/>
      </c>
      <c r="M2235" s="42">
        <f t="shared" si="34"/>
        <v>1900</v>
      </c>
    </row>
    <row r="2236" spans="1:13" ht="18" customHeight="1" x14ac:dyDescent="0.25">
      <c r="A2236" s="44"/>
      <c r="B2236" s="44"/>
      <c r="C2236" s="44"/>
      <c r="D2236" s="45"/>
      <c r="E2236" s="44"/>
      <c r="F2236" s="44"/>
      <c r="G2236" s="45"/>
      <c r="H2236" s="45"/>
      <c r="I2236" s="44"/>
      <c r="J2236" s="44"/>
      <c r="K2236" s="44"/>
      <c r="L2236" s="44" t="str">
        <f>IF(G2236="","",IF(D2236-G2236&gt;=System_Config!$B$9,"✅ COMPLIANT","⚠️ BREACH"))</f>
        <v/>
      </c>
      <c r="M2236" s="44">
        <f t="shared" si="34"/>
        <v>1900</v>
      </c>
    </row>
    <row r="2237" spans="1:13" ht="18" customHeight="1" x14ac:dyDescent="0.25">
      <c r="A2237" s="42"/>
      <c r="B2237" s="42"/>
      <c r="C2237" s="42"/>
      <c r="D2237" s="43"/>
      <c r="E2237" s="42"/>
      <c r="F2237" s="42"/>
      <c r="G2237" s="43"/>
      <c r="H2237" s="43"/>
      <c r="I2237" s="42"/>
      <c r="J2237" s="42"/>
      <c r="K2237" s="42"/>
      <c r="L2237" s="42" t="str">
        <f>IF(G2237="","",IF(D2237-G2237&gt;=System_Config!$B$9,"✅ COMPLIANT","⚠️ BREACH"))</f>
        <v/>
      </c>
      <c r="M2237" s="42">
        <f t="shared" si="34"/>
        <v>1900</v>
      </c>
    </row>
    <row r="2238" spans="1:13" ht="18" customHeight="1" x14ac:dyDescent="0.25">
      <c r="A2238" s="44"/>
      <c r="B2238" s="44"/>
      <c r="C2238" s="44"/>
      <c r="D2238" s="45"/>
      <c r="E2238" s="44"/>
      <c r="F2238" s="44"/>
      <c r="G2238" s="45"/>
      <c r="H2238" s="45"/>
      <c r="I2238" s="44"/>
      <c r="J2238" s="44"/>
      <c r="K2238" s="44"/>
      <c r="L2238" s="44" t="str">
        <f>IF(G2238="","",IF(D2238-G2238&gt;=System_Config!$B$9,"✅ COMPLIANT","⚠️ BREACH"))</f>
        <v/>
      </c>
      <c r="M2238" s="44">
        <f t="shared" si="34"/>
        <v>1900</v>
      </c>
    </row>
    <row r="2239" spans="1:13" ht="18" customHeight="1" x14ac:dyDescent="0.25">
      <c r="A2239" s="42"/>
      <c r="B2239" s="42"/>
      <c r="C2239" s="42"/>
      <c r="D2239" s="43"/>
      <c r="E2239" s="42"/>
      <c r="F2239" s="42"/>
      <c r="G2239" s="43"/>
      <c r="H2239" s="43"/>
      <c r="I2239" s="42"/>
      <c r="J2239" s="42"/>
      <c r="K2239" s="42"/>
      <c r="L2239" s="42" t="str">
        <f>IF(G2239="","",IF(D2239-G2239&gt;=System_Config!$B$9,"✅ COMPLIANT","⚠️ BREACH"))</f>
        <v/>
      </c>
      <c r="M2239" s="42">
        <f t="shared" si="34"/>
        <v>1900</v>
      </c>
    </row>
    <row r="2240" spans="1:13" ht="18" customHeight="1" x14ac:dyDescent="0.25">
      <c r="A2240" s="44"/>
      <c r="B2240" s="44"/>
      <c r="C2240" s="44"/>
      <c r="D2240" s="45"/>
      <c r="E2240" s="44"/>
      <c r="F2240" s="44"/>
      <c r="G2240" s="45"/>
      <c r="H2240" s="45"/>
      <c r="I2240" s="44"/>
      <c r="J2240" s="44"/>
      <c r="K2240" s="44"/>
      <c r="L2240" s="44" t="str">
        <f>IF(G2240="","",IF(D2240-G2240&gt;=System_Config!$B$9,"✅ COMPLIANT","⚠️ BREACH"))</f>
        <v/>
      </c>
      <c r="M2240" s="44">
        <f t="shared" si="34"/>
        <v>1900</v>
      </c>
    </row>
    <row r="2241" spans="1:13" ht="18" customHeight="1" x14ac:dyDescent="0.25">
      <c r="A2241" s="42"/>
      <c r="B2241" s="42"/>
      <c r="C2241" s="42"/>
      <c r="D2241" s="43"/>
      <c r="E2241" s="42"/>
      <c r="F2241" s="42"/>
      <c r="G2241" s="43"/>
      <c r="H2241" s="43"/>
      <c r="I2241" s="42"/>
      <c r="J2241" s="42"/>
      <c r="K2241" s="42"/>
      <c r="L2241" s="42" t="str">
        <f>IF(G2241="","",IF(D2241-G2241&gt;=System_Config!$B$9,"✅ COMPLIANT","⚠️ BREACH"))</f>
        <v/>
      </c>
      <c r="M2241" s="42">
        <f t="shared" si="34"/>
        <v>1900</v>
      </c>
    </row>
    <row r="2242" spans="1:13" ht="18" customHeight="1" x14ac:dyDescent="0.25">
      <c r="A2242" s="44"/>
      <c r="B2242" s="44"/>
      <c r="C2242" s="44"/>
      <c r="D2242" s="45"/>
      <c r="E2242" s="44"/>
      <c r="F2242" s="44"/>
      <c r="G2242" s="45"/>
      <c r="H2242" s="45"/>
      <c r="I2242" s="44"/>
      <c r="J2242" s="44"/>
      <c r="K2242" s="44"/>
      <c r="L2242" s="44" t="str">
        <f>IF(G2242="","",IF(D2242-G2242&gt;=System_Config!$B$9,"✅ COMPLIANT","⚠️ BREACH"))</f>
        <v/>
      </c>
      <c r="M2242" s="44">
        <f t="shared" si="34"/>
        <v>1900</v>
      </c>
    </row>
    <row r="2243" spans="1:13" ht="18" customHeight="1" x14ac:dyDescent="0.25">
      <c r="A2243" s="42"/>
      <c r="B2243" s="42"/>
      <c r="C2243" s="42"/>
      <c r="D2243" s="43"/>
      <c r="E2243" s="42"/>
      <c r="F2243" s="42"/>
      <c r="G2243" s="43"/>
      <c r="H2243" s="43"/>
      <c r="I2243" s="42"/>
      <c r="J2243" s="42"/>
      <c r="K2243" s="42"/>
      <c r="L2243" s="42" t="str">
        <f>IF(G2243="","",IF(D2243-G2243&gt;=System_Config!$B$9,"✅ COMPLIANT","⚠️ BREACH"))</f>
        <v/>
      </c>
      <c r="M2243" s="42">
        <f t="shared" si="34"/>
        <v>1900</v>
      </c>
    </row>
    <row r="2244" spans="1:13" ht="18" customHeight="1" x14ac:dyDescent="0.25">
      <c r="A2244" s="44"/>
      <c r="B2244" s="44"/>
      <c r="C2244" s="44"/>
      <c r="D2244" s="45"/>
      <c r="E2244" s="44"/>
      <c r="F2244" s="44"/>
      <c r="G2244" s="45"/>
      <c r="H2244" s="45"/>
      <c r="I2244" s="44"/>
      <c r="J2244" s="44"/>
      <c r="K2244" s="44"/>
      <c r="L2244" s="44" t="str">
        <f>IF(G2244="","",IF(D2244-G2244&gt;=System_Config!$B$9,"✅ COMPLIANT","⚠️ BREACH"))</f>
        <v/>
      </c>
      <c r="M2244" s="44">
        <f t="shared" ref="M2244:M2307" si="35">IFERROR(YEAR(E2244),"")</f>
        <v>1900</v>
      </c>
    </row>
    <row r="2245" spans="1:13" ht="18" customHeight="1" x14ac:dyDescent="0.25">
      <c r="A2245" s="42"/>
      <c r="B2245" s="42"/>
      <c r="C2245" s="42"/>
      <c r="D2245" s="43"/>
      <c r="E2245" s="42"/>
      <c r="F2245" s="42"/>
      <c r="G2245" s="43"/>
      <c r="H2245" s="43"/>
      <c r="I2245" s="42"/>
      <c r="J2245" s="42"/>
      <c r="K2245" s="42"/>
      <c r="L2245" s="42" t="str">
        <f>IF(G2245="","",IF(D2245-G2245&gt;=System_Config!$B$9,"✅ COMPLIANT","⚠️ BREACH"))</f>
        <v/>
      </c>
      <c r="M2245" s="42">
        <f t="shared" si="35"/>
        <v>1900</v>
      </c>
    </row>
    <row r="2246" spans="1:13" ht="18" customHeight="1" x14ac:dyDescent="0.25">
      <c r="A2246" s="44"/>
      <c r="B2246" s="44"/>
      <c r="C2246" s="44"/>
      <c r="D2246" s="45"/>
      <c r="E2246" s="44"/>
      <c r="F2246" s="44"/>
      <c r="G2246" s="45"/>
      <c r="H2246" s="45"/>
      <c r="I2246" s="44"/>
      <c r="J2246" s="44"/>
      <c r="K2246" s="44"/>
      <c r="L2246" s="44" t="str">
        <f>IF(G2246="","",IF(D2246-G2246&gt;=System_Config!$B$9,"✅ COMPLIANT","⚠️ BREACH"))</f>
        <v/>
      </c>
      <c r="M2246" s="44">
        <f t="shared" si="35"/>
        <v>1900</v>
      </c>
    </row>
    <row r="2247" spans="1:13" ht="18" customHeight="1" x14ac:dyDescent="0.25">
      <c r="A2247" s="42"/>
      <c r="B2247" s="42"/>
      <c r="C2247" s="42"/>
      <c r="D2247" s="43"/>
      <c r="E2247" s="42"/>
      <c r="F2247" s="42"/>
      <c r="G2247" s="43"/>
      <c r="H2247" s="43"/>
      <c r="I2247" s="42"/>
      <c r="J2247" s="42"/>
      <c r="K2247" s="42"/>
      <c r="L2247" s="42" t="str">
        <f>IF(G2247="","",IF(D2247-G2247&gt;=System_Config!$B$9,"✅ COMPLIANT","⚠️ BREACH"))</f>
        <v/>
      </c>
      <c r="M2247" s="42">
        <f t="shared" si="35"/>
        <v>1900</v>
      </c>
    </row>
    <row r="2248" spans="1:13" ht="18" customHeight="1" x14ac:dyDescent="0.25">
      <c r="A2248" s="44"/>
      <c r="B2248" s="44"/>
      <c r="C2248" s="44"/>
      <c r="D2248" s="45"/>
      <c r="E2248" s="44"/>
      <c r="F2248" s="44"/>
      <c r="G2248" s="45"/>
      <c r="H2248" s="45"/>
      <c r="I2248" s="44"/>
      <c r="J2248" s="44"/>
      <c r="K2248" s="44"/>
      <c r="L2248" s="44" t="str">
        <f>IF(G2248="","",IF(D2248-G2248&gt;=System_Config!$B$9,"✅ COMPLIANT","⚠️ BREACH"))</f>
        <v/>
      </c>
      <c r="M2248" s="44">
        <f t="shared" si="35"/>
        <v>1900</v>
      </c>
    </row>
    <row r="2249" spans="1:13" ht="18" customHeight="1" x14ac:dyDescent="0.25">
      <c r="A2249" s="42"/>
      <c r="B2249" s="42"/>
      <c r="C2249" s="42"/>
      <c r="D2249" s="43"/>
      <c r="E2249" s="42"/>
      <c r="F2249" s="42"/>
      <c r="G2249" s="43"/>
      <c r="H2249" s="43"/>
      <c r="I2249" s="42"/>
      <c r="J2249" s="42"/>
      <c r="K2249" s="42"/>
      <c r="L2249" s="42" t="str">
        <f>IF(G2249="","",IF(D2249-G2249&gt;=System_Config!$B$9,"✅ COMPLIANT","⚠️ BREACH"))</f>
        <v/>
      </c>
      <c r="M2249" s="42">
        <f t="shared" si="35"/>
        <v>1900</v>
      </c>
    </row>
    <row r="2250" spans="1:13" ht="18" customHeight="1" x14ac:dyDescent="0.25">
      <c r="A2250" s="44"/>
      <c r="B2250" s="44"/>
      <c r="C2250" s="44"/>
      <c r="D2250" s="45"/>
      <c r="E2250" s="44"/>
      <c r="F2250" s="44"/>
      <c r="G2250" s="45"/>
      <c r="H2250" s="45"/>
      <c r="I2250" s="44"/>
      <c r="J2250" s="44"/>
      <c r="K2250" s="44"/>
      <c r="L2250" s="44" t="str">
        <f>IF(G2250="","",IF(D2250-G2250&gt;=System_Config!$B$9,"✅ COMPLIANT","⚠️ BREACH"))</f>
        <v/>
      </c>
      <c r="M2250" s="44">
        <f t="shared" si="35"/>
        <v>1900</v>
      </c>
    </row>
    <row r="2251" spans="1:13" ht="18" customHeight="1" x14ac:dyDescent="0.25">
      <c r="A2251" s="42"/>
      <c r="B2251" s="42"/>
      <c r="C2251" s="42"/>
      <c r="D2251" s="43"/>
      <c r="E2251" s="42"/>
      <c r="F2251" s="42"/>
      <c r="G2251" s="43"/>
      <c r="H2251" s="43"/>
      <c r="I2251" s="42"/>
      <c r="J2251" s="42"/>
      <c r="K2251" s="42"/>
      <c r="L2251" s="42" t="str">
        <f>IF(G2251="","",IF(D2251-G2251&gt;=System_Config!$B$9,"✅ COMPLIANT","⚠️ BREACH"))</f>
        <v/>
      </c>
      <c r="M2251" s="42">
        <f t="shared" si="35"/>
        <v>1900</v>
      </c>
    </row>
    <row r="2252" spans="1:13" ht="18" customHeight="1" x14ac:dyDescent="0.25">
      <c r="A2252" s="44"/>
      <c r="B2252" s="44"/>
      <c r="C2252" s="44"/>
      <c r="D2252" s="45"/>
      <c r="E2252" s="44"/>
      <c r="F2252" s="44"/>
      <c r="G2252" s="45"/>
      <c r="H2252" s="45"/>
      <c r="I2252" s="44"/>
      <c r="J2252" s="44"/>
      <c r="K2252" s="44"/>
      <c r="L2252" s="44" t="str">
        <f>IF(G2252="","",IF(D2252-G2252&gt;=System_Config!$B$9,"✅ COMPLIANT","⚠️ BREACH"))</f>
        <v/>
      </c>
      <c r="M2252" s="44">
        <f t="shared" si="35"/>
        <v>1900</v>
      </c>
    </row>
    <row r="2253" spans="1:13" ht="18" customHeight="1" x14ac:dyDescent="0.25">
      <c r="A2253" s="42"/>
      <c r="B2253" s="42"/>
      <c r="C2253" s="42"/>
      <c r="D2253" s="43"/>
      <c r="E2253" s="42"/>
      <c r="F2253" s="42"/>
      <c r="G2253" s="43"/>
      <c r="H2253" s="43"/>
      <c r="I2253" s="42"/>
      <c r="J2253" s="42"/>
      <c r="K2253" s="42"/>
      <c r="L2253" s="42" t="str">
        <f>IF(G2253="","",IF(D2253-G2253&gt;=System_Config!$B$9,"✅ COMPLIANT","⚠️ BREACH"))</f>
        <v/>
      </c>
      <c r="M2253" s="42">
        <f t="shared" si="35"/>
        <v>1900</v>
      </c>
    </row>
    <row r="2254" spans="1:13" ht="18" customHeight="1" x14ac:dyDescent="0.25">
      <c r="A2254" s="44"/>
      <c r="B2254" s="44"/>
      <c r="C2254" s="44"/>
      <c r="D2254" s="45"/>
      <c r="E2254" s="44"/>
      <c r="F2254" s="44"/>
      <c r="G2254" s="45"/>
      <c r="H2254" s="45"/>
      <c r="I2254" s="44"/>
      <c r="J2254" s="44"/>
      <c r="K2254" s="44"/>
      <c r="L2254" s="44" t="str">
        <f>IF(G2254="","",IF(D2254-G2254&gt;=System_Config!$B$9,"✅ COMPLIANT","⚠️ BREACH"))</f>
        <v/>
      </c>
      <c r="M2254" s="44">
        <f t="shared" si="35"/>
        <v>1900</v>
      </c>
    </row>
    <row r="2255" spans="1:13" ht="18" customHeight="1" x14ac:dyDescent="0.25">
      <c r="A2255" s="42"/>
      <c r="B2255" s="42"/>
      <c r="C2255" s="42"/>
      <c r="D2255" s="43"/>
      <c r="E2255" s="42"/>
      <c r="F2255" s="42"/>
      <c r="G2255" s="43"/>
      <c r="H2255" s="43"/>
      <c r="I2255" s="42"/>
      <c r="J2255" s="42"/>
      <c r="K2255" s="42"/>
      <c r="L2255" s="42" t="str">
        <f>IF(G2255="","",IF(D2255-G2255&gt;=System_Config!$B$9,"✅ COMPLIANT","⚠️ BREACH"))</f>
        <v/>
      </c>
      <c r="M2255" s="42">
        <f t="shared" si="35"/>
        <v>1900</v>
      </c>
    </row>
    <row r="2256" spans="1:13" ht="18" customHeight="1" x14ac:dyDescent="0.25">
      <c r="A2256" s="44"/>
      <c r="B2256" s="44"/>
      <c r="C2256" s="44"/>
      <c r="D2256" s="45"/>
      <c r="E2256" s="44"/>
      <c r="F2256" s="44"/>
      <c r="G2256" s="45"/>
      <c r="H2256" s="45"/>
      <c r="I2256" s="44"/>
      <c r="J2256" s="44"/>
      <c r="K2256" s="44"/>
      <c r="L2256" s="44" t="str">
        <f>IF(G2256="","",IF(D2256-G2256&gt;=System_Config!$B$9,"✅ COMPLIANT","⚠️ BREACH"))</f>
        <v/>
      </c>
      <c r="M2256" s="44">
        <f t="shared" si="35"/>
        <v>1900</v>
      </c>
    </row>
    <row r="2257" spans="1:13" ht="18" customHeight="1" x14ac:dyDescent="0.25">
      <c r="A2257" s="42"/>
      <c r="B2257" s="42"/>
      <c r="C2257" s="42"/>
      <c r="D2257" s="43"/>
      <c r="E2257" s="42"/>
      <c r="F2257" s="42"/>
      <c r="G2257" s="43"/>
      <c r="H2257" s="43"/>
      <c r="I2257" s="42"/>
      <c r="J2257" s="42"/>
      <c r="K2257" s="42"/>
      <c r="L2257" s="42" t="str">
        <f>IF(G2257="","",IF(D2257-G2257&gt;=System_Config!$B$9,"✅ COMPLIANT","⚠️ BREACH"))</f>
        <v/>
      </c>
      <c r="M2257" s="42">
        <f t="shared" si="35"/>
        <v>1900</v>
      </c>
    </row>
    <row r="2258" spans="1:13" ht="18" customHeight="1" x14ac:dyDescent="0.25">
      <c r="A2258" s="44"/>
      <c r="B2258" s="44"/>
      <c r="C2258" s="44"/>
      <c r="D2258" s="45"/>
      <c r="E2258" s="44"/>
      <c r="F2258" s="44"/>
      <c r="G2258" s="45"/>
      <c r="H2258" s="45"/>
      <c r="I2258" s="44"/>
      <c r="J2258" s="44"/>
      <c r="K2258" s="44"/>
      <c r="L2258" s="44" t="str">
        <f>IF(G2258="","",IF(D2258-G2258&gt;=System_Config!$B$9,"✅ COMPLIANT","⚠️ BREACH"))</f>
        <v/>
      </c>
      <c r="M2258" s="44">
        <f t="shared" si="35"/>
        <v>1900</v>
      </c>
    </row>
    <row r="2259" spans="1:13" ht="18" customHeight="1" x14ac:dyDescent="0.25">
      <c r="A2259" s="42"/>
      <c r="B2259" s="42"/>
      <c r="C2259" s="42"/>
      <c r="D2259" s="43"/>
      <c r="E2259" s="42"/>
      <c r="F2259" s="42"/>
      <c r="G2259" s="43"/>
      <c r="H2259" s="43"/>
      <c r="I2259" s="42"/>
      <c r="J2259" s="42"/>
      <c r="K2259" s="42"/>
      <c r="L2259" s="42" t="str">
        <f>IF(G2259="","",IF(D2259-G2259&gt;=System_Config!$B$9,"✅ COMPLIANT","⚠️ BREACH"))</f>
        <v/>
      </c>
      <c r="M2259" s="42">
        <f t="shared" si="35"/>
        <v>1900</v>
      </c>
    </row>
    <row r="2260" spans="1:13" ht="18" customHeight="1" x14ac:dyDescent="0.25">
      <c r="A2260" s="44"/>
      <c r="B2260" s="44"/>
      <c r="C2260" s="44"/>
      <c r="D2260" s="45"/>
      <c r="E2260" s="44"/>
      <c r="F2260" s="44"/>
      <c r="G2260" s="45"/>
      <c r="H2260" s="45"/>
      <c r="I2260" s="44"/>
      <c r="J2260" s="44"/>
      <c r="K2260" s="44"/>
      <c r="L2260" s="44" t="str">
        <f>IF(G2260="","",IF(D2260-G2260&gt;=System_Config!$B$9,"✅ COMPLIANT","⚠️ BREACH"))</f>
        <v/>
      </c>
      <c r="M2260" s="44">
        <f t="shared" si="35"/>
        <v>1900</v>
      </c>
    </row>
    <row r="2261" spans="1:13" ht="18" customHeight="1" x14ac:dyDescent="0.25">
      <c r="A2261" s="42"/>
      <c r="B2261" s="42"/>
      <c r="C2261" s="42"/>
      <c r="D2261" s="43"/>
      <c r="E2261" s="42"/>
      <c r="F2261" s="42"/>
      <c r="G2261" s="43"/>
      <c r="H2261" s="43"/>
      <c r="I2261" s="42"/>
      <c r="J2261" s="42"/>
      <c r="K2261" s="42"/>
      <c r="L2261" s="42" t="str">
        <f>IF(G2261="","",IF(D2261-G2261&gt;=System_Config!$B$9,"✅ COMPLIANT","⚠️ BREACH"))</f>
        <v/>
      </c>
      <c r="M2261" s="42">
        <f t="shared" si="35"/>
        <v>1900</v>
      </c>
    </row>
    <row r="2262" spans="1:13" ht="18" customHeight="1" x14ac:dyDescent="0.25">
      <c r="A2262" s="44"/>
      <c r="B2262" s="44"/>
      <c r="C2262" s="44"/>
      <c r="D2262" s="45"/>
      <c r="E2262" s="44"/>
      <c r="F2262" s="44"/>
      <c r="G2262" s="45"/>
      <c r="H2262" s="45"/>
      <c r="I2262" s="44"/>
      <c r="J2262" s="44"/>
      <c r="K2262" s="44"/>
      <c r="L2262" s="44" t="str">
        <f>IF(G2262="","",IF(D2262-G2262&gt;=System_Config!$B$9,"✅ COMPLIANT","⚠️ BREACH"))</f>
        <v/>
      </c>
      <c r="M2262" s="44">
        <f t="shared" si="35"/>
        <v>1900</v>
      </c>
    </row>
    <row r="2263" spans="1:13" ht="18" customHeight="1" x14ac:dyDescent="0.25">
      <c r="A2263" s="42"/>
      <c r="B2263" s="42"/>
      <c r="C2263" s="42"/>
      <c r="D2263" s="43"/>
      <c r="E2263" s="42"/>
      <c r="F2263" s="42"/>
      <c r="G2263" s="43"/>
      <c r="H2263" s="43"/>
      <c r="I2263" s="42"/>
      <c r="J2263" s="42"/>
      <c r="K2263" s="42"/>
      <c r="L2263" s="42" t="str">
        <f>IF(G2263="","",IF(D2263-G2263&gt;=System_Config!$B$9,"✅ COMPLIANT","⚠️ BREACH"))</f>
        <v/>
      </c>
      <c r="M2263" s="42">
        <f t="shared" si="35"/>
        <v>1900</v>
      </c>
    </row>
    <row r="2264" spans="1:13" ht="18" customHeight="1" x14ac:dyDescent="0.25">
      <c r="A2264" s="44"/>
      <c r="B2264" s="44"/>
      <c r="C2264" s="44"/>
      <c r="D2264" s="45"/>
      <c r="E2264" s="44"/>
      <c r="F2264" s="44"/>
      <c r="G2264" s="45"/>
      <c r="H2264" s="45"/>
      <c r="I2264" s="44"/>
      <c r="J2264" s="44"/>
      <c r="K2264" s="44"/>
      <c r="L2264" s="44" t="str">
        <f>IF(G2264="","",IF(D2264-G2264&gt;=System_Config!$B$9,"✅ COMPLIANT","⚠️ BREACH"))</f>
        <v/>
      </c>
      <c r="M2264" s="44">
        <f t="shared" si="35"/>
        <v>1900</v>
      </c>
    </row>
    <row r="2265" spans="1:13" ht="18" customHeight="1" x14ac:dyDescent="0.25">
      <c r="A2265" s="42"/>
      <c r="B2265" s="42"/>
      <c r="C2265" s="42"/>
      <c r="D2265" s="43"/>
      <c r="E2265" s="42"/>
      <c r="F2265" s="42"/>
      <c r="G2265" s="43"/>
      <c r="H2265" s="43"/>
      <c r="I2265" s="42"/>
      <c r="J2265" s="42"/>
      <c r="K2265" s="42"/>
      <c r="L2265" s="42" t="str">
        <f>IF(G2265="","",IF(D2265-G2265&gt;=System_Config!$B$9,"✅ COMPLIANT","⚠️ BREACH"))</f>
        <v/>
      </c>
      <c r="M2265" s="42">
        <f t="shared" si="35"/>
        <v>1900</v>
      </c>
    </row>
    <row r="2266" spans="1:13" ht="18" customHeight="1" x14ac:dyDescent="0.25">
      <c r="A2266" s="44"/>
      <c r="B2266" s="44"/>
      <c r="C2266" s="44"/>
      <c r="D2266" s="45"/>
      <c r="E2266" s="44"/>
      <c r="F2266" s="44"/>
      <c r="G2266" s="45"/>
      <c r="H2266" s="45"/>
      <c r="I2266" s="44"/>
      <c r="J2266" s="44"/>
      <c r="K2266" s="44"/>
      <c r="L2266" s="44" t="str">
        <f>IF(G2266="","",IF(D2266-G2266&gt;=System_Config!$B$9,"✅ COMPLIANT","⚠️ BREACH"))</f>
        <v/>
      </c>
      <c r="M2266" s="44">
        <f t="shared" si="35"/>
        <v>1900</v>
      </c>
    </row>
    <row r="2267" spans="1:13" ht="18" customHeight="1" x14ac:dyDescent="0.25">
      <c r="A2267" s="42"/>
      <c r="B2267" s="42"/>
      <c r="C2267" s="42"/>
      <c r="D2267" s="43"/>
      <c r="E2267" s="42"/>
      <c r="F2267" s="42"/>
      <c r="G2267" s="43"/>
      <c r="H2267" s="43"/>
      <c r="I2267" s="42"/>
      <c r="J2267" s="42"/>
      <c r="K2267" s="42"/>
      <c r="L2267" s="42" t="str">
        <f>IF(G2267="","",IF(D2267-G2267&gt;=System_Config!$B$9,"✅ COMPLIANT","⚠️ BREACH"))</f>
        <v/>
      </c>
      <c r="M2267" s="42">
        <f t="shared" si="35"/>
        <v>1900</v>
      </c>
    </row>
    <row r="2268" spans="1:13" ht="18" customHeight="1" x14ac:dyDescent="0.25">
      <c r="A2268" s="44"/>
      <c r="B2268" s="44"/>
      <c r="C2268" s="44"/>
      <c r="D2268" s="45"/>
      <c r="E2268" s="44"/>
      <c r="F2268" s="44"/>
      <c r="G2268" s="45"/>
      <c r="H2268" s="45"/>
      <c r="I2268" s="44"/>
      <c r="J2268" s="44"/>
      <c r="K2268" s="44"/>
      <c r="L2268" s="44" t="str">
        <f>IF(G2268="","",IF(D2268-G2268&gt;=System_Config!$B$9,"✅ COMPLIANT","⚠️ BREACH"))</f>
        <v/>
      </c>
      <c r="M2268" s="44">
        <f t="shared" si="35"/>
        <v>1900</v>
      </c>
    </row>
    <row r="2269" spans="1:13" ht="18" customHeight="1" x14ac:dyDescent="0.25">
      <c r="A2269" s="42"/>
      <c r="B2269" s="42"/>
      <c r="C2269" s="42"/>
      <c r="D2269" s="43"/>
      <c r="E2269" s="42"/>
      <c r="F2269" s="42"/>
      <c r="G2269" s="43"/>
      <c r="H2269" s="43"/>
      <c r="I2269" s="42"/>
      <c r="J2269" s="42"/>
      <c r="K2269" s="42"/>
      <c r="L2269" s="42" t="str">
        <f>IF(G2269="","",IF(D2269-G2269&gt;=System_Config!$B$9,"✅ COMPLIANT","⚠️ BREACH"))</f>
        <v/>
      </c>
      <c r="M2269" s="42">
        <f t="shared" si="35"/>
        <v>1900</v>
      </c>
    </row>
    <row r="2270" spans="1:13" ht="18" customHeight="1" x14ac:dyDescent="0.25">
      <c r="A2270" s="44"/>
      <c r="B2270" s="44"/>
      <c r="C2270" s="44"/>
      <c r="D2270" s="45"/>
      <c r="E2270" s="44"/>
      <c r="F2270" s="44"/>
      <c r="G2270" s="45"/>
      <c r="H2270" s="45"/>
      <c r="I2270" s="44"/>
      <c r="J2270" s="44"/>
      <c r="K2270" s="44"/>
      <c r="L2270" s="44" t="str">
        <f>IF(G2270="","",IF(D2270-G2270&gt;=System_Config!$B$9,"✅ COMPLIANT","⚠️ BREACH"))</f>
        <v/>
      </c>
      <c r="M2270" s="44">
        <f t="shared" si="35"/>
        <v>1900</v>
      </c>
    </row>
    <row r="2271" spans="1:13" ht="18" customHeight="1" x14ac:dyDescent="0.25">
      <c r="A2271" s="42"/>
      <c r="B2271" s="42"/>
      <c r="C2271" s="42"/>
      <c r="D2271" s="43"/>
      <c r="E2271" s="42"/>
      <c r="F2271" s="42"/>
      <c r="G2271" s="43"/>
      <c r="H2271" s="43"/>
      <c r="I2271" s="42"/>
      <c r="J2271" s="42"/>
      <c r="K2271" s="42"/>
      <c r="L2271" s="42" t="str">
        <f>IF(G2271="","",IF(D2271-G2271&gt;=System_Config!$B$9,"✅ COMPLIANT","⚠️ BREACH"))</f>
        <v/>
      </c>
      <c r="M2271" s="42">
        <f t="shared" si="35"/>
        <v>1900</v>
      </c>
    </row>
    <row r="2272" spans="1:13" ht="18" customHeight="1" x14ac:dyDescent="0.25">
      <c r="A2272" s="44"/>
      <c r="B2272" s="44"/>
      <c r="C2272" s="44"/>
      <c r="D2272" s="45"/>
      <c r="E2272" s="44"/>
      <c r="F2272" s="44"/>
      <c r="G2272" s="45"/>
      <c r="H2272" s="45"/>
      <c r="I2272" s="44"/>
      <c r="J2272" s="44"/>
      <c r="K2272" s="44"/>
      <c r="L2272" s="44" t="str">
        <f>IF(G2272="","",IF(D2272-G2272&gt;=System_Config!$B$9,"✅ COMPLIANT","⚠️ BREACH"))</f>
        <v/>
      </c>
      <c r="M2272" s="44">
        <f t="shared" si="35"/>
        <v>1900</v>
      </c>
    </row>
    <row r="2273" spans="1:13" ht="18" customHeight="1" x14ac:dyDescent="0.25">
      <c r="A2273" s="42"/>
      <c r="B2273" s="42"/>
      <c r="C2273" s="42"/>
      <c r="D2273" s="43"/>
      <c r="E2273" s="42"/>
      <c r="F2273" s="42"/>
      <c r="G2273" s="43"/>
      <c r="H2273" s="43"/>
      <c r="I2273" s="42"/>
      <c r="J2273" s="42"/>
      <c r="K2273" s="42"/>
      <c r="L2273" s="42" t="str">
        <f>IF(G2273="","",IF(D2273-G2273&gt;=System_Config!$B$9,"✅ COMPLIANT","⚠️ BREACH"))</f>
        <v/>
      </c>
      <c r="M2273" s="42">
        <f t="shared" si="35"/>
        <v>1900</v>
      </c>
    </row>
    <row r="2274" spans="1:13" ht="18" customHeight="1" x14ac:dyDescent="0.25">
      <c r="A2274" s="44"/>
      <c r="B2274" s="44"/>
      <c r="C2274" s="44"/>
      <c r="D2274" s="45"/>
      <c r="E2274" s="44"/>
      <c r="F2274" s="44"/>
      <c r="G2274" s="45"/>
      <c r="H2274" s="45"/>
      <c r="I2274" s="44"/>
      <c r="J2274" s="44"/>
      <c r="K2274" s="44"/>
      <c r="L2274" s="44" t="str">
        <f>IF(G2274="","",IF(D2274-G2274&gt;=System_Config!$B$9,"✅ COMPLIANT","⚠️ BREACH"))</f>
        <v/>
      </c>
      <c r="M2274" s="44">
        <f t="shared" si="35"/>
        <v>1900</v>
      </c>
    </row>
    <row r="2275" spans="1:13" ht="18" customHeight="1" x14ac:dyDescent="0.25">
      <c r="A2275" s="42"/>
      <c r="B2275" s="42"/>
      <c r="C2275" s="42"/>
      <c r="D2275" s="43"/>
      <c r="E2275" s="42"/>
      <c r="F2275" s="42"/>
      <c r="G2275" s="43"/>
      <c r="H2275" s="43"/>
      <c r="I2275" s="42"/>
      <c r="J2275" s="42"/>
      <c r="K2275" s="42"/>
      <c r="L2275" s="42" t="str">
        <f>IF(G2275="","",IF(D2275-G2275&gt;=System_Config!$B$9,"✅ COMPLIANT","⚠️ BREACH"))</f>
        <v/>
      </c>
      <c r="M2275" s="42">
        <f t="shared" si="35"/>
        <v>1900</v>
      </c>
    </row>
    <row r="2276" spans="1:13" ht="18" customHeight="1" x14ac:dyDescent="0.25">
      <c r="A2276" s="44"/>
      <c r="B2276" s="44"/>
      <c r="C2276" s="44"/>
      <c r="D2276" s="45"/>
      <c r="E2276" s="44"/>
      <c r="F2276" s="44"/>
      <c r="G2276" s="45"/>
      <c r="H2276" s="45"/>
      <c r="I2276" s="44"/>
      <c r="J2276" s="44"/>
      <c r="K2276" s="44"/>
      <c r="L2276" s="44" t="str">
        <f>IF(G2276="","",IF(D2276-G2276&gt;=System_Config!$B$9,"✅ COMPLIANT","⚠️ BREACH"))</f>
        <v/>
      </c>
      <c r="M2276" s="44">
        <f t="shared" si="35"/>
        <v>1900</v>
      </c>
    </row>
    <row r="2277" spans="1:13" ht="18" customHeight="1" x14ac:dyDescent="0.25">
      <c r="A2277" s="42"/>
      <c r="B2277" s="42"/>
      <c r="C2277" s="42"/>
      <c r="D2277" s="43"/>
      <c r="E2277" s="42"/>
      <c r="F2277" s="42"/>
      <c r="G2277" s="43"/>
      <c r="H2277" s="43"/>
      <c r="I2277" s="42"/>
      <c r="J2277" s="42"/>
      <c r="K2277" s="42"/>
      <c r="L2277" s="42" t="str">
        <f>IF(G2277="","",IF(D2277-G2277&gt;=System_Config!$B$9,"✅ COMPLIANT","⚠️ BREACH"))</f>
        <v/>
      </c>
      <c r="M2277" s="42">
        <f t="shared" si="35"/>
        <v>1900</v>
      </c>
    </row>
    <row r="2278" spans="1:13" ht="18" customHeight="1" x14ac:dyDescent="0.25">
      <c r="A2278" s="44"/>
      <c r="B2278" s="44"/>
      <c r="C2278" s="44"/>
      <c r="D2278" s="45"/>
      <c r="E2278" s="44"/>
      <c r="F2278" s="44"/>
      <c r="G2278" s="45"/>
      <c r="H2278" s="45"/>
      <c r="I2278" s="44"/>
      <c r="J2278" s="44"/>
      <c r="K2278" s="44"/>
      <c r="L2278" s="44" t="str">
        <f>IF(G2278="","",IF(D2278-G2278&gt;=System_Config!$B$9,"✅ COMPLIANT","⚠️ BREACH"))</f>
        <v/>
      </c>
      <c r="M2278" s="44">
        <f t="shared" si="35"/>
        <v>1900</v>
      </c>
    </row>
    <row r="2279" spans="1:13" ht="18" customHeight="1" x14ac:dyDescent="0.25">
      <c r="A2279" s="42"/>
      <c r="B2279" s="42"/>
      <c r="C2279" s="42"/>
      <c r="D2279" s="43"/>
      <c r="E2279" s="42"/>
      <c r="F2279" s="42"/>
      <c r="G2279" s="43"/>
      <c r="H2279" s="43"/>
      <c r="I2279" s="42"/>
      <c r="J2279" s="42"/>
      <c r="K2279" s="42"/>
      <c r="L2279" s="42" t="str">
        <f>IF(G2279="","",IF(D2279-G2279&gt;=System_Config!$B$9,"✅ COMPLIANT","⚠️ BREACH"))</f>
        <v/>
      </c>
      <c r="M2279" s="42">
        <f t="shared" si="35"/>
        <v>1900</v>
      </c>
    </row>
    <row r="2280" spans="1:13" ht="18" customHeight="1" x14ac:dyDescent="0.25">
      <c r="A2280" s="44"/>
      <c r="B2280" s="44"/>
      <c r="C2280" s="44"/>
      <c r="D2280" s="45"/>
      <c r="E2280" s="44"/>
      <c r="F2280" s="44"/>
      <c r="G2280" s="45"/>
      <c r="H2280" s="45"/>
      <c r="I2280" s="44"/>
      <c r="J2280" s="44"/>
      <c r="K2280" s="44"/>
      <c r="L2280" s="44" t="str">
        <f>IF(G2280="","",IF(D2280-G2280&gt;=System_Config!$B$9,"✅ COMPLIANT","⚠️ BREACH"))</f>
        <v/>
      </c>
      <c r="M2280" s="44">
        <f t="shared" si="35"/>
        <v>1900</v>
      </c>
    </row>
    <row r="2281" spans="1:13" ht="18" customHeight="1" x14ac:dyDescent="0.25">
      <c r="A2281" s="42"/>
      <c r="B2281" s="42"/>
      <c r="C2281" s="42"/>
      <c r="D2281" s="43"/>
      <c r="E2281" s="42"/>
      <c r="F2281" s="42"/>
      <c r="G2281" s="43"/>
      <c r="H2281" s="43"/>
      <c r="I2281" s="42"/>
      <c r="J2281" s="42"/>
      <c r="K2281" s="42"/>
      <c r="L2281" s="42" t="str">
        <f>IF(G2281="","",IF(D2281-G2281&gt;=System_Config!$B$9,"✅ COMPLIANT","⚠️ BREACH"))</f>
        <v/>
      </c>
      <c r="M2281" s="42">
        <f t="shared" si="35"/>
        <v>1900</v>
      </c>
    </row>
    <row r="2282" spans="1:13" ht="18" customHeight="1" x14ac:dyDescent="0.25">
      <c r="A2282" s="44"/>
      <c r="B2282" s="44"/>
      <c r="C2282" s="44"/>
      <c r="D2282" s="45"/>
      <c r="E2282" s="44"/>
      <c r="F2282" s="44"/>
      <c r="G2282" s="45"/>
      <c r="H2282" s="45"/>
      <c r="I2282" s="44"/>
      <c r="J2282" s="44"/>
      <c r="K2282" s="44"/>
      <c r="L2282" s="44" t="str">
        <f>IF(G2282="","",IF(D2282-G2282&gt;=System_Config!$B$9,"✅ COMPLIANT","⚠️ BREACH"))</f>
        <v/>
      </c>
      <c r="M2282" s="44">
        <f t="shared" si="35"/>
        <v>1900</v>
      </c>
    </row>
    <row r="2283" spans="1:13" ht="18" customHeight="1" x14ac:dyDescent="0.25">
      <c r="A2283" s="42"/>
      <c r="B2283" s="42"/>
      <c r="C2283" s="42"/>
      <c r="D2283" s="43"/>
      <c r="E2283" s="42"/>
      <c r="F2283" s="42"/>
      <c r="G2283" s="43"/>
      <c r="H2283" s="43"/>
      <c r="I2283" s="42"/>
      <c r="J2283" s="42"/>
      <c r="K2283" s="42"/>
      <c r="L2283" s="42" t="str">
        <f>IF(G2283="","",IF(D2283-G2283&gt;=System_Config!$B$9,"✅ COMPLIANT","⚠️ BREACH"))</f>
        <v/>
      </c>
      <c r="M2283" s="42">
        <f t="shared" si="35"/>
        <v>1900</v>
      </c>
    </row>
    <row r="2284" spans="1:13" ht="18" customHeight="1" x14ac:dyDescent="0.25">
      <c r="A2284" s="44"/>
      <c r="B2284" s="44"/>
      <c r="C2284" s="44"/>
      <c r="D2284" s="45"/>
      <c r="E2284" s="44"/>
      <c r="F2284" s="44"/>
      <c r="G2284" s="45"/>
      <c r="H2284" s="45"/>
      <c r="I2284" s="44"/>
      <c r="J2284" s="44"/>
      <c r="K2284" s="44"/>
      <c r="L2284" s="44" t="str">
        <f>IF(G2284="","",IF(D2284-G2284&gt;=System_Config!$B$9,"✅ COMPLIANT","⚠️ BREACH"))</f>
        <v/>
      </c>
      <c r="M2284" s="44">
        <f t="shared" si="35"/>
        <v>1900</v>
      </c>
    </row>
    <row r="2285" spans="1:13" ht="18" customHeight="1" x14ac:dyDescent="0.25">
      <c r="A2285" s="42"/>
      <c r="B2285" s="42"/>
      <c r="C2285" s="42"/>
      <c r="D2285" s="43"/>
      <c r="E2285" s="42"/>
      <c r="F2285" s="42"/>
      <c r="G2285" s="43"/>
      <c r="H2285" s="43"/>
      <c r="I2285" s="42"/>
      <c r="J2285" s="42"/>
      <c r="K2285" s="42"/>
      <c r="L2285" s="42" t="str">
        <f>IF(G2285="","",IF(D2285-G2285&gt;=System_Config!$B$9,"✅ COMPLIANT","⚠️ BREACH"))</f>
        <v/>
      </c>
      <c r="M2285" s="42">
        <f t="shared" si="35"/>
        <v>1900</v>
      </c>
    </row>
    <row r="2286" spans="1:13" ht="18" customHeight="1" x14ac:dyDescent="0.25">
      <c r="A2286" s="44"/>
      <c r="B2286" s="44"/>
      <c r="C2286" s="44"/>
      <c r="D2286" s="45"/>
      <c r="E2286" s="44"/>
      <c r="F2286" s="44"/>
      <c r="G2286" s="45"/>
      <c r="H2286" s="45"/>
      <c r="I2286" s="44"/>
      <c r="J2286" s="44"/>
      <c r="K2286" s="44"/>
      <c r="L2286" s="44" t="str">
        <f>IF(G2286="","",IF(D2286-G2286&gt;=System_Config!$B$9,"✅ COMPLIANT","⚠️ BREACH"))</f>
        <v/>
      </c>
      <c r="M2286" s="44">
        <f t="shared" si="35"/>
        <v>1900</v>
      </c>
    </row>
    <row r="2287" spans="1:13" ht="18" customHeight="1" x14ac:dyDescent="0.25">
      <c r="A2287" s="42"/>
      <c r="B2287" s="42"/>
      <c r="C2287" s="42"/>
      <c r="D2287" s="43"/>
      <c r="E2287" s="42"/>
      <c r="F2287" s="42"/>
      <c r="G2287" s="43"/>
      <c r="H2287" s="43"/>
      <c r="I2287" s="42"/>
      <c r="J2287" s="42"/>
      <c r="K2287" s="42"/>
      <c r="L2287" s="42" t="str">
        <f>IF(G2287="","",IF(D2287-G2287&gt;=System_Config!$B$9,"✅ COMPLIANT","⚠️ BREACH"))</f>
        <v/>
      </c>
      <c r="M2287" s="42">
        <f t="shared" si="35"/>
        <v>1900</v>
      </c>
    </row>
    <row r="2288" spans="1:13" ht="18" customHeight="1" x14ac:dyDescent="0.25">
      <c r="A2288" s="44"/>
      <c r="B2288" s="44"/>
      <c r="C2288" s="44"/>
      <c r="D2288" s="45"/>
      <c r="E2288" s="44"/>
      <c r="F2288" s="44"/>
      <c r="G2288" s="45"/>
      <c r="H2288" s="45"/>
      <c r="I2288" s="44"/>
      <c r="J2288" s="44"/>
      <c r="K2288" s="44"/>
      <c r="L2288" s="44" t="str">
        <f>IF(G2288="","",IF(D2288-G2288&gt;=System_Config!$B$9,"✅ COMPLIANT","⚠️ BREACH"))</f>
        <v/>
      </c>
      <c r="M2288" s="44">
        <f t="shared" si="35"/>
        <v>1900</v>
      </c>
    </row>
    <row r="2289" spans="1:13" ht="18" customHeight="1" x14ac:dyDescent="0.25">
      <c r="A2289" s="42"/>
      <c r="B2289" s="42"/>
      <c r="C2289" s="42"/>
      <c r="D2289" s="43"/>
      <c r="E2289" s="42"/>
      <c r="F2289" s="42"/>
      <c r="G2289" s="43"/>
      <c r="H2289" s="43"/>
      <c r="I2289" s="42"/>
      <c r="J2289" s="42"/>
      <c r="K2289" s="42"/>
      <c r="L2289" s="42" t="str">
        <f>IF(G2289="","",IF(D2289-G2289&gt;=System_Config!$B$9,"✅ COMPLIANT","⚠️ BREACH"))</f>
        <v/>
      </c>
      <c r="M2289" s="42">
        <f t="shared" si="35"/>
        <v>1900</v>
      </c>
    </row>
    <row r="2290" spans="1:13" ht="18" customHeight="1" x14ac:dyDescent="0.25">
      <c r="A2290" s="44"/>
      <c r="B2290" s="44"/>
      <c r="C2290" s="44"/>
      <c r="D2290" s="45"/>
      <c r="E2290" s="44"/>
      <c r="F2290" s="44"/>
      <c r="G2290" s="45"/>
      <c r="H2290" s="45"/>
      <c r="I2290" s="44"/>
      <c r="J2290" s="44"/>
      <c r="K2290" s="44"/>
      <c r="L2290" s="44" t="str">
        <f>IF(G2290="","",IF(D2290-G2290&gt;=System_Config!$B$9,"✅ COMPLIANT","⚠️ BREACH"))</f>
        <v/>
      </c>
      <c r="M2290" s="44">
        <f t="shared" si="35"/>
        <v>1900</v>
      </c>
    </row>
    <row r="2291" spans="1:13" ht="18" customHeight="1" x14ac:dyDescent="0.25">
      <c r="A2291" s="42"/>
      <c r="B2291" s="42"/>
      <c r="C2291" s="42"/>
      <c r="D2291" s="43"/>
      <c r="E2291" s="42"/>
      <c r="F2291" s="42"/>
      <c r="G2291" s="43"/>
      <c r="H2291" s="43"/>
      <c r="I2291" s="42"/>
      <c r="J2291" s="42"/>
      <c r="K2291" s="42"/>
      <c r="L2291" s="42" t="str">
        <f>IF(G2291="","",IF(D2291-G2291&gt;=System_Config!$B$9,"✅ COMPLIANT","⚠️ BREACH"))</f>
        <v/>
      </c>
      <c r="M2291" s="42">
        <f t="shared" si="35"/>
        <v>1900</v>
      </c>
    </row>
    <row r="2292" spans="1:13" ht="18" customHeight="1" x14ac:dyDescent="0.25">
      <c r="A2292" s="44"/>
      <c r="B2292" s="44"/>
      <c r="C2292" s="44"/>
      <c r="D2292" s="45"/>
      <c r="E2292" s="44"/>
      <c r="F2292" s="44"/>
      <c r="G2292" s="45"/>
      <c r="H2292" s="45"/>
      <c r="I2292" s="44"/>
      <c r="J2292" s="44"/>
      <c r="K2292" s="44"/>
      <c r="L2292" s="44" t="str">
        <f>IF(G2292="","",IF(D2292-G2292&gt;=System_Config!$B$9,"✅ COMPLIANT","⚠️ BREACH"))</f>
        <v/>
      </c>
      <c r="M2292" s="44">
        <f t="shared" si="35"/>
        <v>1900</v>
      </c>
    </row>
    <row r="2293" spans="1:13" ht="18" customHeight="1" x14ac:dyDescent="0.25">
      <c r="A2293" s="42"/>
      <c r="B2293" s="42"/>
      <c r="C2293" s="42"/>
      <c r="D2293" s="43"/>
      <c r="E2293" s="42"/>
      <c r="F2293" s="42"/>
      <c r="G2293" s="43"/>
      <c r="H2293" s="43"/>
      <c r="I2293" s="42"/>
      <c r="J2293" s="42"/>
      <c r="K2293" s="42"/>
      <c r="L2293" s="42" t="str">
        <f>IF(G2293="","",IF(D2293-G2293&gt;=System_Config!$B$9,"✅ COMPLIANT","⚠️ BREACH"))</f>
        <v/>
      </c>
      <c r="M2293" s="42">
        <f t="shared" si="35"/>
        <v>1900</v>
      </c>
    </row>
    <row r="2294" spans="1:13" ht="18" customHeight="1" x14ac:dyDescent="0.25">
      <c r="A2294" s="44"/>
      <c r="B2294" s="44"/>
      <c r="C2294" s="44"/>
      <c r="D2294" s="45"/>
      <c r="E2294" s="44"/>
      <c r="F2294" s="44"/>
      <c r="G2294" s="45"/>
      <c r="H2294" s="45"/>
      <c r="I2294" s="44"/>
      <c r="J2294" s="44"/>
      <c r="K2294" s="44"/>
      <c r="L2294" s="44" t="str">
        <f>IF(G2294="","",IF(D2294-G2294&gt;=System_Config!$B$9,"✅ COMPLIANT","⚠️ BREACH"))</f>
        <v/>
      </c>
      <c r="M2294" s="44">
        <f t="shared" si="35"/>
        <v>1900</v>
      </c>
    </row>
    <row r="2295" spans="1:13" ht="18" customHeight="1" x14ac:dyDescent="0.25">
      <c r="A2295" s="42"/>
      <c r="B2295" s="42"/>
      <c r="C2295" s="42"/>
      <c r="D2295" s="43"/>
      <c r="E2295" s="42"/>
      <c r="F2295" s="42"/>
      <c r="G2295" s="43"/>
      <c r="H2295" s="43"/>
      <c r="I2295" s="42"/>
      <c r="J2295" s="42"/>
      <c r="K2295" s="42"/>
      <c r="L2295" s="42" t="str">
        <f>IF(G2295="","",IF(D2295-G2295&gt;=System_Config!$B$9,"✅ COMPLIANT","⚠️ BREACH"))</f>
        <v/>
      </c>
      <c r="M2295" s="42">
        <f t="shared" si="35"/>
        <v>1900</v>
      </c>
    </row>
    <row r="2296" spans="1:13" ht="18" customHeight="1" x14ac:dyDescent="0.25">
      <c r="A2296" s="44"/>
      <c r="B2296" s="44"/>
      <c r="C2296" s="44"/>
      <c r="D2296" s="45"/>
      <c r="E2296" s="44"/>
      <c r="F2296" s="44"/>
      <c r="G2296" s="45"/>
      <c r="H2296" s="45"/>
      <c r="I2296" s="44"/>
      <c r="J2296" s="44"/>
      <c r="K2296" s="44"/>
      <c r="L2296" s="44" t="str">
        <f>IF(G2296="","",IF(D2296-G2296&gt;=System_Config!$B$9,"✅ COMPLIANT","⚠️ BREACH"))</f>
        <v/>
      </c>
      <c r="M2296" s="44">
        <f t="shared" si="35"/>
        <v>1900</v>
      </c>
    </row>
    <row r="2297" spans="1:13" ht="18" customHeight="1" x14ac:dyDescent="0.25">
      <c r="A2297" s="42"/>
      <c r="B2297" s="42"/>
      <c r="C2297" s="42"/>
      <c r="D2297" s="43"/>
      <c r="E2297" s="42"/>
      <c r="F2297" s="42"/>
      <c r="G2297" s="43"/>
      <c r="H2297" s="43"/>
      <c r="I2297" s="42"/>
      <c r="J2297" s="42"/>
      <c r="K2297" s="42"/>
      <c r="L2297" s="42" t="str">
        <f>IF(G2297="","",IF(D2297-G2297&gt;=System_Config!$B$9,"✅ COMPLIANT","⚠️ BREACH"))</f>
        <v/>
      </c>
      <c r="M2297" s="42">
        <f t="shared" si="35"/>
        <v>1900</v>
      </c>
    </row>
    <row r="2298" spans="1:13" ht="18" customHeight="1" x14ac:dyDescent="0.25">
      <c r="A2298" s="44"/>
      <c r="B2298" s="44"/>
      <c r="C2298" s="44"/>
      <c r="D2298" s="45"/>
      <c r="E2298" s="44"/>
      <c r="F2298" s="44"/>
      <c r="G2298" s="45"/>
      <c r="H2298" s="45"/>
      <c r="I2298" s="44"/>
      <c r="J2298" s="44"/>
      <c r="K2298" s="44"/>
      <c r="L2298" s="44" t="str">
        <f>IF(G2298="","",IF(D2298-G2298&gt;=System_Config!$B$9,"✅ COMPLIANT","⚠️ BREACH"))</f>
        <v/>
      </c>
      <c r="M2298" s="44">
        <f t="shared" si="35"/>
        <v>1900</v>
      </c>
    </row>
    <row r="2299" spans="1:13" ht="18" customHeight="1" x14ac:dyDescent="0.25">
      <c r="A2299" s="42"/>
      <c r="B2299" s="42"/>
      <c r="C2299" s="42"/>
      <c r="D2299" s="43"/>
      <c r="E2299" s="42"/>
      <c r="F2299" s="42"/>
      <c r="G2299" s="43"/>
      <c r="H2299" s="43"/>
      <c r="I2299" s="42"/>
      <c r="J2299" s="42"/>
      <c r="K2299" s="42"/>
      <c r="L2299" s="42" t="str">
        <f>IF(G2299="","",IF(D2299-G2299&gt;=System_Config!$B$9,"✅ COMPLIANT","⚠️ BREACH"))</f>
        <v/>
      </c>
      <c r="M2299" s="42">
        <f t="shared" si="35"/>
        <v>1900</v>
      </c>
    </row>
    <row r="2300" spans="1:13" ht="18" customHeight="1" x14ac:dyDescent="0.25">
      <c r="A2300" s="44"/>
      <c r="B2300" s="44"/>
      <c r="C2300" s="44"/>
      <c r="D2300" s="45"/>
      <c r="E2300" s="44"/>
      <c r="F2300" s="44"/>
      <c r="G2300" s="45"/>
      <c r="H2300" s="45"/>
      <c r="I2300" s="44"/>
      <c r="J2300" s="44"/>
      <c r="K2300" s="44"/>
      <c r="L2300" s="44" t="str">
        <f>IF(G2300="","",IF(D2300-G2300&gt;=System_Config!$B$9,"✅ COMPLIANT","⚠️ BREACH"))</f>
        <v/>
      </c>
      <c r="M2300" s="44">
        <f t="shared" si="35"/>
        <v>1900</v>
      </c>
    </row>
    <row r="2301" spans="1:13" ht="18" customHeight="1" x14ac:dyDescent="0.25">
      <c r="A2301" s="42"/>
      <c r="B2301" s="42"/>
      <c r="C2301" s="42"/>
      <c r="D2301" s="43"/>
      <c r="E2301" s="42"/>
      <c r="F2301" s="42"/>
      <c r="G2301" s="43"/>
      <c r="H2301" s="43"/>
      <c r="I2301" s="42"/>
      <c r="J2301" s="42"/>
      <c r="K2301" s="42"/>
      <c r="L2301" s="42" t="str">
        <f>IF(G2301="","",IF(D2301-G2301&gt;=System_Config!$B$9,"✅ COMPLIANT","⚠️ BREACH"))</f>
        <v/>
      </c>
      <c r="M2301" s="42">
        <f t="shared" si="35"/>
        <v>1900</v>
      </c>
    </row>
    <row r="2302" spans="1:13" ht="18" customHeight="1" x14ac:dyDescent="0.25">
      <c r="A2302" s="44"/>
      <c r="B2302" s="44"/>
      <c r="C2302" s="44"/>
      <c r="D2302" s="45"/>
      <c r="E2302" s="44"/>
      <c r="F2302" s="44"/>
      <c r="G2302" s="45"/>
      <c r="H2302" s="45"/>
      <c r="I2302" s="44"/>
      <c r="J2302" s="44"/>
      <c r="K2302" s="44"/>
      <c r="L2302" s="44" t="str">
        <f>IF(G2302="","",IF(D2302-G2302&gt;=System_Config!$B$9,"✅ COMPLIANT","⚠️ BREACH"))</f>
        <v/>
      </c>
      <c r="M2302" s="44">
        <f t="shared" si="35"/>
        <v>1900</v>
      </c>
    </row>
    <row r="2303" spans="1:13" ht="18" customHeight="1" x14ac:dyDescent="0.25">
      <c r="A2303" s="42"/>
      <c r="B2303" s="42"/>
      <c r="C2303" s="42"/>
      <c r="D2303" s="43"/>
      <c r="E2303" s="42"/>
      <c r="F2303" s="42"/>
      <c r="G2303" s="43"/>
      <c r="H2303" s="43"/>
      <c r="I2303" s="42"/>
      <c r="J2303" s="42"/>
      <c r="K2303" s="42"/>
      <c r="L2303" s="42" t="str">
        <f>IF(G2303="","",IF(D2303-G2303&gt;=System_Config!$B$9,"✅ COMPLIANT","⚠️ BREACH"))</f>
        <v/>
      </c>
      <c r="M2303" s="42">
        <f t="shared" si="35"/>
        <v>1900</v>
      </c>
    </row>
    <row r="2304" spans="1:13" ht="18" customHeight="1" x14ac:dyDescent="0.25">
      <c r="A2304" s="44"/>
      <c r="B2304" s="44"/>
      <c r="C2304" s="44"/>
      <c r="D2304" s="45"/>
      <c r="E2304" s="44"/>
      <c r="F2304" s="44"/>
      <c r="G2304" s="45"/>
      <c r="H2304" s="45"/>
      <c r="I2304" s="44"/>
      <c r="J2304" s="44"/>
      <c r="K2304" s="44"/>
      <c r="L2304" s="44" t="str">
        <f>IF(G2304="","",IF(D2304-G2304&gt;=System_Config!$B$9,"✅ COMPLIANT","⚠️ BREACH"))</f>
        <v/>
      </c>
      <c r="M2304" s="44">
        <f t="shared" si="35"/>
        <v>1900</v>
      </c>
    </row>
    <row r="2305" spans="1:13" ht="18" customHeight="1" x14ac:dyDescent="0.25">
      <c r="A2305" s="42"/>
      <c r="B2305" s="42"/>
      <c r="C2305" s="42"/>
      <c r="D2305" s="43"/>
      <c r="E2305" s="42"/>
      <c r="F2305" s="42"/>
      <c r="G2305" s="43"/>
      <c r="H2305" s="43"/>
      <c r="I2305" s="42"/>
      <c r="J2305" s="42"/>
      <c r="K2305" s="42"/>
      <c r="L2305" s="42" t="str">
        <f>IF(G2305="","",IF(D2305-G2305&gt;=System_Config!$B$9,"✅ COMPLIANT","⚠️ BREACH"))</f>
        <v/>
      </c>
      <c r="M2305" s="42">
        <f t="shared" si="35"/>
        <v>1900</v>
      </c>
    </row>
    <row r="2306" spans="1:13" ht="18" customHeight="1" x14ac:dyDescent="0.25">
      <c r="A2306" s="44"/>
      <c r="B2306" s="44"/>
      <c r="C2306" s="44"/>
      <c r="D2306" s="45"/>
      <c r="E2306" s="44"/>
      <c r="F2306" s="44"/>
      <c r="G2306" s="45"/>
      <c r="H2306" s="45"/>
      <c r="I2306" s="44"/>
      <c r="J2306" s="44"/>
      <c r="K2306" s="44"/>
      <c r="L2306" s="44" t="str">
        <f>IF(G2306="","",IF(D2306-G2306&gt;=System_Config!$B$9,"✅ COMPLIANT","⚠️ BREACH"))</f>
        <v/>
      </c>
      <c r="M2306" s="44">
        <f t="shared" si="35"/>
        <v>1900</v>
      </c>
    </row>
    <row r="2307" spans="1:13" ht="18" customHeight="1" x14ac:dyDescent="0.25">
      <c r="A2307" s="42"/>
      <c r="B2307" s="42"/>
      <c r="C2307" s="42"/>
      <c r="D2307" s="43"/>
      <c r="E2307" s="42"/>
      <c r="F2307" s="42"/>
      <c r="G2307" s="43"/>
      <c r="H2307" s="43"/>
      <c r="I2307" s="42"/>
      <c r="J2307" s="42"/>
      <c r="K2307" s="42"/>
      <c r="L2307" s="42" t="str">
        <f>IF(G2307="","",IF(D2307-G2307&gt;=System_Config!$B$9,"✅ COMPLIANT","⚠️ BREACH"))</f>
        <v/>
      </c>
      <c r="M2307" s="42">
        <f t="shared" si="35"/>
        <v>1900</v>
      </c>
    </row>
    <row r="2308" spans="1:13" ht="18" customHeight="1" x14ac:dyDescent="0.25">
      <c r="A2308" s="44"/>
      <c r="B2308" s="44"/>
      <c r="C2308" s="44"/>
      <c r="D2308" s="45"/>
      <c r="E2308" s="44"/>
      <c r="F2308" s="44"/>
      <c r="G2308" s="45"/>
      <c r="H2308" s="45"/>
      <c r="I2308" s="44"/>
      <c r="J2308" s="44"/>
      <c r="K2308" s="44"/>
      <c r="L2308" s="44" t="str">
        <f>IF(G2308="","",IF(D2308-G2308&gt;=System_Config!$B$9,"✅ COMPLIANT","⚠️ BREACH"))</f>
        <v/>
      </c>
      <c r="M2308" s="44">
        <f t="shared" ref="M2308:M2371" si="36">IFERROR(YEAR(E2308),"")</f>
        <v>1900</v>
      </c>
    </row>
    <row r="2309" spans="1:13" ht="18" customHeight="1" x14ac:dyDescent="0.25">
      <c r="A2309" s="42"/>
      <c r="B2309" s="42"/>
      <c r="C2309" s="42"/>
      <c r="D2309" s="43"/>
      <c r="E2309" s="42"/>
      <c r="F2309" s="42"/>
      <c r="G2309" s="43"/>
      <c r="H2309" s="43"/>
      <c r="I2309" s="42"/>
      <c r="J2309" s="42"/>
      <c r="K2309" s="42"/>
      <c r="L2309" s="42" t="str">
        <f>IF(G2309="","",IF(D2309-G2309&gt;=System_Config!$B$9,"✅ COMPLIANT","⚠️ BREACH"))</f>
        <v/>
      </c>
      <c r="M2309" s="42">
        <f t="shared" si="36"/>
        <v>1900</v>
      </c>
    </row>
    <row r="2310" spans="1:13" ht="18" customHeight="1" x14ac:dyDescent="0.25">
      <c r="A2310" s="44"/>
      <c r="B2310" s="44"/>
      <c r="C2310" s="44"/>
      <c r="D2310" s="45"/>
      <c r="E2310" s="44"/>
      <c r="F2310" s="44"/>
      <c r="G2310" s="45"/>
      <c r="H2310" s="45"/>
      <c r="I2310" s="44"/>
      <c r="J2310" s="44"/>
      <c r="K2310" s="44"/>
      <c r="L2310" s="44" t="str">
        <f>IF(G2310="","",IF(D2310-G2310&gt;=System_Config!$B$9,"✅ COMPLIANT","⚠️ BREACH"))</f>
        <v/>
      </c>
      <c r="M2310" s="44">
        <f t="shared" si="36"/>
        <v>1900</v>
      </c>
    </row>
    <row r="2311" spans="1:13" ht="18" customHeight="1" x14ac:dyDescent="0.25">
      <c r="A2311" s="42"/>
      <c r="B2311" s="42"/>
      <c r="C2311" s="42"/>
      <c r="D2311" s="43"/>
      <c r="E2311" s="42"/>
      <c r="F2311" s="42"/>
      <c r="G2311" s="43"/>
      <c r="H2311" s="43"/>
      <c r="I2311" s="42"/>
      <c r="J2311" s="42"/>
      <c r="K2311" s="42"/>
      <c r="L2311" s="42" t="str">
        <f>IF(G2311="","",IF(D2311-G2311&gt;=System_Config!$B$9,"✅ COMPLIANT","⚠️ BREACH"))</f>
        <v/>
      </c>
      <c r="M2311" s="42">
        <f t="shared" si="36"/>
        <v>1900</v>
      </c>
    </row>
    <row r="2312" spans="1:13" ht="18" customHeight="1" x14ac:dyDescent="0.25">
      <c r="A2312" s="44"/>
      <c r="B2312" s="44"/>
      <c r="C2312" s="44"/>
      <c r="D2312" s="45"/>
      <c r="E2312" s="44"/>
      <c r="F2312" s="44"/>
      <c r="G2312" s="45"/>
      <c r="H2312" s="45"/>
      <c r="I2312" s="44"/>
      <c r="J2312" s="44"/>
      <c r="K2312" s="44"/>
      <c r="L2312" s="44" t="str">
        <f>IF(G2312="","",IF(D2312-G2312&gt;=System_Config!$B$9,"✅ COMPLIANT","⚠️ BREACH"))</f>
        <v/>
      </c>
      <c r="M2312" s="44">
        <f t="shared" si="36"/>
        <v>1900</v>
      </c>
    </row>
    <row r="2313" spans="1:13" ht="18" customHeight="1" x14ac:dyDescent="0.25">
      <c r="A2313" s="42"/>
      <c r="B2313" s="42"/>
      <c r="C2313" s="42"/>
      <c r="D2313" s="43"/>
      <c r="E2313" s="42"/>
      <c r="F2313" s="42"/>
      <c r="G2313" s="43"/>
      <c r="H2313" s="43"/>
      <c r="I2313" s="42"/>
      <c r="J2313" s="42"/>
      <c r="K2313" s="42"/>
      <c r="L2313" s="42" t="str">
        <f>IF(G2313="","",IF(D2313-G2313&gt;=System_Config!$B$9,"✅ COMPLIANT","⚠️ BREACH"))</f>
        <v/>
      </c>
      <c r="M2313" s="42">
        <f t="shared" si="36"/>
        <v>1900</v>
      </c>
    </row>
    <row r="2314" spans="1:13" ht="18" customHeight="1" x14ac:dyDescent="0.25">
      <c r="A2314" s="44"/>
      <c r="B2314" s="44"/>
      <c r="C2314" s="44"/>
      <c r="D2314" s="45"/>
      <c r="E2314" s="44"/>
      <c r="F2314" s="44"/>
      <c r="G2314" s="45"/>
      <c r="H2314" s="45"/>
      <c r="I2314" s="44"/>
      <c r="J2314" s="44"/>
      <c r="K2314" s="44"/>
      <c r="L2314" s="44" t="str">
        <f>IF(G2314="","",IF(D2314-G2314&gt;=System_Config!$B$9,"✅ COMPLIANT","⚠️ BREACH"))</f>
        <v/>
      </c>
      <c r="M2314" s="44">
        <f t="shared" si="36"/>
        <v>1900</v>
      </c>
    </row>
    <row r="2315" spans="1:13" ht="18" customHeight="1" x14ac:dyDescent="0.25">
      <c r="A2315" s="42"/>
      <c r="B2315" s="42"/>
      <c r="C2315" s="42"/>
      <c r="D2315" s="43"/>
      <c r="E2315" s="42"/>
      <c r="F2315" s="42"/>
      <c r="G2315" s="43"/>
      <c r="H2315" s="43"/>
      <c r="I2315" s="42"/>
      <c r="J2315" s="42"/>
      <c r="K2315" s="42"/>
      <c r="L2315" s="42" t="str">
        <f>IF(G2315="","",IF(D2315-G2315&gt;=System_Config!$B$9,"✅ COMPLIANT","⚠️ BREACH"))</f>
        <v/>
      </c>
      <c r="M2315" s="42">
        <f t="shared" si="36"/>
        <v>1900</v>
      </c>
    </row>
    <row r="2316" spans="1:13" ht="18" customHeight="1" x14ac:dyDescent="0.25">
      <c r="A2316" s="44"/>
      <c r="B2316" s="44"/>
      <c r="C2316" s="44"/>
      <c r="D2316" s="45"/>
      <c r="E2316" s="44"/>
      <c r="F2316" s="44"/>
      <c r="G2316" s="45"/>
      <c r="H2316" s="45"/>
      <c r="I2316" s="44"/>
      <c r="J2316" s="44"/>
      <c r="K2316" s="44"/>
      <c r="L2316" s="44" t="str">
        <f>IF(G2316="","",IF(D2316-G2316&gt;=System_Config!$B$9,"✅ COMPLIANT","⚠️ BREACH"))</f>
        <v/>
      </c>
      <c r="M2316" s="44">
        <f t="shared" si="36"/>
        <v>1900</v>
      </c>
    </row>
    <row r="2317" spans="1:13" ht="18" customHeight="1" x14ac:dyDescent="0.25">
      <c r="A2317" s="42"/>
      <c r="B2317" s="42"/>
      <c r="C2317" s="42"/>
      <c r="D2317" s="43"/>
      <c r="E2317" s="42"/>
      <c r="F2317" s="42"/>
      <c r="G2317" s="43"/>
      <c r="H2317" s="43"/>
      <c r="I2317" s="42"/>
      <c r="J2317" s="42"/>
      <c r="K2317" s="42"/>
      <c r="L2317" s="42" t="str">
        <f>IF(G2317="","",IF(D2317-G2317&gt;=System_Config!$B$9,"✅ COMPLIANT","⚠️ BREACH"))</f>
        <v/>
      </c>
      <c r="M2317" s="42">
        <f t="shared" si="36"/>
        <v>1900</v>
      </c>
    </row>
    <row r="2318" spans="1:13" ht="18" customHeight="1" x14ac:dyDescent="0.25">
      <c r="A2318" s="44"/>
      <c r="B2318" s="44"/>
      <c r="C2318" s="44"/>
      <c r="D2318" s="45"/>
      <c r="E2318" s="44"/>
      <c r="F2318" s="44"/>
      <c r="G2318" s="45"/>
      <c r="H2318" s="45"/>
      <c r="I2318" s="44"/>
      <c r="J2318" s="44"/>
      <c r="K2318" s="44"/>
      <c r="L2318" s="44" t="str">
        <f>IF(G2318="","",IF(D2318-G2318&gt;=System_Config!$B$9,"✅ COMPLIANT","⚠️ BREACH"))</f>
        <v/>
      </c>
      <c r="M2318" s="44">
        <f t="shared" si="36"/>
        <v>1900</v>
      </c>
    </row>
    <row r="2319" spans="1:13" ht="18" customHeight="1" x14ac:dyDescent="0.25">
      <c r="A2319" s="42"/>
      <c r="B2319" s="42"/>
      <c r="C2319" s="42"/>
      <c r="D2319" s="43"/>
      <c r="E2319" s="42"/>
      <c r="F2319" s="42"/>
      <c r="G2319" s="43"/>
      <c r="H2319" s="43"/>
      <c r="I2319" s="42"/>
      <c r="J2319" s="42"/>
      <c r="K2319" s="42"/>
      <c r="L2319" s="42" t="str">
        <f>IF(G2319="","",IF(D2319-G2319&gt;=System_Config!$B$9,"✅ COMPLIANT","⚠️ BREACH"))</f>
        <v/>
      </c>
      <c r="M2319" s="42">
        <f t="shared" si="36"/>
        <v>1900</v>
      </c>
    </row>
    <row r="2320" spans="1:13" ht="18" customHeight="1" x14ac:dyDescent="0.25">
      <c r="A2320" s="44"/>
      <c r="B2320" s="44"/>
      <c r="C2320" s="44"/>
      <c r="D2320" s="45"/>
      <c r="E2320" s="44"/>
      <c r="F2320" s="44"/>
      <c r="G2320" s="45"/>
      <c r="H2320" s="45"/>
      <c r="I2320" s="44"/>
      <c r="J2320" s="44"/>
      <c r="K2320" s="44"/>
      <c r="L2320" s="44" t="str">
        <f>IF(G2320="","",IF(D2320-G2320&gt;=System_Config!$B$9,"✅ COMPLIANT","⚠️ BREACH"))</f>
        <v/>
      </c>
      <c r="M2320" s="44">
        <f t="shared" si="36"/>
        <v>1900</v>
      </c>
    </row>
    <row r="2321" spans="1:13" ht="18" customHeight="1" x14ac:dyDescent="0.25">
      <c r="A2321" s="42"/>
      <c r="B2321" s="42"/>
      <c r="C2321" s="42"/>
      <c r="D2321" s="43"/>
      <c r="E2321" s="42"/>
      <c r="F2321" s="42"/>
      <c r="G2321" s="43"/>
      <c r="H2321" s="43"/>
      <c r="I2321" s="42"/>
      <c r="J2321" s="42"/>
      <c r="K2321" s="42"/>
      <c r="L2321" s="42" t="str">
        <f>IF(G2321="","",IF(D2321-G2321&gt;=System_Config!$B$9,"✅ COMPLIANT","⚠️ BREACH"))</f>
        <v/>
      </c>
      <c r="M2321" s="42">
        <f t="shared" si="36"/>
        <v>1900</v>
      </c>
    </row>
    <row r="2322" spans="1:13" ht="18" customHeight="1" x14ac:dyDescent="0.25">
      <c r="A2322" s="44"/>
      <c r="B2322" s="44"/>
      <c r="C2322" s="44"/>
      <c r="D2322" s="45"/>
      <c r="E2322" s="44"/>
      <c r="F2322" s="44"/>
      <c r="G2322" s="45"/>
      <c r="H2322" s="45"/>
      <c r="I2322" s="44"/>
      <c r="J2322" s="44"/>
      <c r="K2322" s="44"/>
      <c r="L2322" s="44" t="str">
        <f>IF(G2322="","",IF(D2322-G2322&gt;=System_Config!$B$9,"✅ COMPLIANT","⚠️ BREACH"))</f>
        <v/>
      </c>
      <c r="M2322" s="44">
        <f t="shared" si="36"/>
        <v>1900</v>
      </c>
    </row>
    <row r="2323" spans="1:13" ht="18" customHeight="1" x14ac:dyDescent="0.25">
      <c r="A2323" s="42"/>
      <c r="B2323" s="42"/>
      <c r="C2323" s="42"/>
      <c r="D2323" s="43"/>
      <c r="E2323" s="42"/>
      <c r="F2323" s="42"/>
      <c r="G2323" s="43"/>
      <c r="H2323" s="43"/>
      <c r="I2323" s="42"/>
      <c r="J2323" s="42"/>
      <c r="K2323" s="42"/>
      <c r="L2323" s="42" t="str">
        <f>IF(G2323="","",IF(D2323-G2323&gt;=System_Config!$B$9,"✅ COMPLIANT","⚠️ BREACH"))</f>
        <v/>
      </c>
      <c r="M2323" s="42">
        <f t="shared" si="36"/>
        <v>1900</v>
      </c>
    </row>
    <row r="2324" spans="1:13" ht="18" customHeight="1" x14ac:dyDescent="0.25">
      <c r="A2324" s="44"/>
      <c r="B2324" s="44"/>
      <c r="C2324" s="44"/>
      <c r="D2324" s="45"/>
      <c r="E2324" s="44"/>
      <c r="F2324" s="44"/>
      <c r="G2324" s="45"/>
      <c r="H2324" s="45"/>
      <c r="I2324" s="44"/>
      <c r="J2324" s="44"/>
      <c r="K2324" s="44"/>
      <c r="L2324" s="44" t="str">
        <f>IF(G2324="","",IF(D2324-G2324&gt;=System_Config!$B$9,"✅ COMPLIANT","⚠️ BREACH"))</f>
        <v/>
      </c>
      <c r="M2324" s="44">
        <f t="shared" si="36"/>
        <v>1900</v>
      </c>
    </row>
    <row r="2325" spans="1:13" ht="18" customHeight="1" x14ac:dyDescent="0.25">
      <c r="A2325" s="42"/>
      <c r="B2325" s="42"/>
      <c r="C2325" s="42"/>
      <c r="D2325" s="43"/>
      <c r="E2325" s="42"/>
      <c r="F2325" s="42"/>
      <c r="G2325" s="43"/>
      <c r="H2325" s="43"/>
      <c r="I2325" s="42"/>
      <c r="J2325" s="42"/>
      <c r="K2325" s="42"/>
      <c r="L2325" s="42" t="str">
        <f>IF(G2325="","",IF(D2325-G2325&gt;=System_Config!$B$9,"✅ COMPLIANT","⚠️ BREACH"))</f>
        <v/>
      </c>
      <c r="M2325" s="42">
        <f t="shared" si="36"/>
        <v>1900</v>
      </c>
    </row>
    <row r="2326" spans="1:13" ht="18" customHeight="1" x14ac:dyDescent="0.25">
      <c r="A2326" s="44"/>
      <c r="B2326" s="44"/>
      <c r="C2326" s="44"/>
      <c r="D2326" s="45"/>
      <c r="E2326" s="44"/>
      <c r="F2326" s="44"/>
      <c r="G2326" s="45"/>
      <c r="H2326" s="45"/>
      <c r="I2326" s="44"/>
      <c r="J2326" s="44"/>
      <c r="K2326" s="44"/>
      <c r="L2326" s="44" t="str">
        <f>IF(G2326="","",IF(D2326-G2326&gt;=System_Config!$B$9,"✅ COMPLIANT","⚠️ BREACH"))</f>
        <v/>
      </c>
      <c r="M2326" s="44">
        <f t="shared" si="36"/>
        <v>1900</v>
      </c>
    </row>
    <row r="2327" spans="1:13" ht="18" customHeight="1" x14ac:dyDescent="0.25">
      <c r="A2327" s="42"/>
      <c r="B2327" s="42"/>
      <c r="C2327" s="42"/>
      <c r="D2327" s="43"/>
      <c r="E2327" s="42"/>
      <c r="F2327" s="42"/>
      <c r="G2327" s="43"/>
      <c r="H2327" s="43"/>
      <c r="I2327" s="42"/>
      <c r="J2327" s="42"/>
      <c r="K2327" s="42"/>
      <c r="L2327" s="42" t="str">
        <f>IF(G2327="","",IF(D2327-G2327&gt;=System_Config!$B$9,"✅ COMPLIANT","⚠️ BREACH"))</f>
        <v/>
      </c>
      <c r="M2327" s="42">
        <f t="shared" si="36"/>
        <v>1900</v>
      </c>
    </row>
    <row r="2328" spans="1:13" ht="18" customHeight="1" x14ac:dyDescent="0.25">
      <c r="A2328" s="44"/>
      <c r="B2328" s="44"/>
      <c r="C2328" s="44"/>
      <c r="D2328" s="45"/>
      <c r="E2328" s="44"/>
      <c r="F2328" s="44"/>
      <c r="G2328" s="45"/>
      <c r="H2328" s="45"/>
      <c r="I2328" s="44"/>
      <c r="J2328" s="44"/>
      <c r="K2328" s="44"/>
      <c r="L2328" s="44" t="str">
        <f>IF(G2328="","",IF(D2328-G2328&gt;=System_Config!$B$9,"✅ COMPLIANT","⚠️ BREACH"))</f>
        <v/>
      </c>
      <c r="M2328" s="44">
        <f t="shared" si="36"/>
        <v>1900</v>
      </c>
    </row>
    <row r="2329" spans="1:13" ht="18" customHeight="1" x14ac:dyDescent="0.25">
      <c r="A2329" s="42"/>
      <c r="B2329" s="42"/>
      <c r="C2329" s="42"/>
      <c r="D2329" s="43"/>
      <c r="E2329" s="42"/>
      <c r="F2329" s="42"/>
      <c r="G2329" s="43"/>
      <c r="H2329" s="43"/>
      <c r="I2329" s="42"/>
      <c r="J2329" s="42"/>
      <c r="K2329" s="42"/>
      <c r="L2329" s="42" t="str">
        <f>IF(G2329="","",IF(D2329-G2329&gt;=System_Config!$B$9,"✅ COMPLIANT","⚠️ BREACH"))</f>
        <v/>
      </c>
      <c r="M2329" s="42">
        <f t="shared" si="36"/>
        <v>1900</v>
      </c>
    </row>
    <row r="2330" spans="1:13" ht="18" customHeight="1" x14ac:dyDescent="0.25">
      <c r="A2330" s="44"/>
      <c r="B2330" s="44"/>
      <c r="C2330" s="44"/>
      <c r="D2330" s="45"/>
      <c r="E2330" s="44"/>
      <c r="F2330" s="44"/>
      <c r="G2330" s="45"/>
      <c r="H2330" s="45"/>
      <c r="I2330" s="44"/>
      <c r="J2330" s="44"/>
      <c r="K2330" s="44"/>
      <c r="L2330" s="44" t="str">
        <f>IF(G2330="","",IF(D2330-G2330&gt;=System_Config!$B$9,"✅ COMPLIANT","⚠️ BREACH"))</f>
        <v/>
      </c>
      <c r="M2330" s="44">
        <f t="shared" si="36"/>
        <v>1900</v>
      </c>
    </row>
    <row r="2331" spans="1:13" ht="18" customHeight="1" x14ac:dyDescent="0.25">
      <c r="A2331" s="42"/>
      <c r="B2331" s="42"/>
      <c r="C2331" s="42"/>
      <c r="D2331" s="43"/>
      <c r="E2331" s="42"/>
      <c r="F2331" s="42"/>
      <c r="G2331" s="43"/>
      <c r="H2331" s="43"/>
      <c r="I2331" s="42"/>
      <c r="J2331" s="42"/>
      <c r="K2331" s="42"/>
      <c r="L2331" s="42" t="str">
        <f>IF(G2331="","",IF(D2331-G2331&gt;=System_Config!$B$9,"✅ COMPLIANT","⚠️ BREACH"))</f>
        <v/>
      </c>
      <c r="M2331" s="42">
        <f t="shared" si="36"/>
        <v>1900</v>
      </c>
    </row>
    <row r="2332" spans="1:13" ht="18" customHeight="1" x14ac:dyDescent="0.25">
      <c r="A2332" s="44"/>
      <c r="B2332" s="44"/>
      <c r="C2332" s="44"/>
      <c r="D2332" s="45"/>
      <c r="E2332" s="44"/>
      <c r="F2332" s="44"/>
      <c r="G2332" s="45"/>
      <c r="H2332" s="45"/>
      <c r="I2332" s="44"/>
      <c r="J2332" s="44"/>
      <c r="K2332" s="44"/>
      <c r="L2332" s="44" t="str">
        <f>IF(G2332="","",IF(D2332-G2332&gt;=System_Config!$B$9,"✅ COMPLIANT","⚠️ BREACH"))</f>
        <v/>
      </c>
      <c r="M2332" s="44">
        <f t="shared" si="36"/>
        <v>1900</v>
      </c>
    </row>
    <row r="2333" spans="1:13" ht="18" customHeight="1" x14ac:dyDescent="0.25">
      <c r="A2333" s="42"/>
      <c r="B2333" s="42"/>
      <c r="C2333" s="42"/>
      <c r="D2333" s="43"/>
      <c r="E2333" s="42"/>
      <c r="F2333" s="42"/>
      <c r="G2333" s="43"/>
      <c r="H2333" s="43"/>
      <c r="I2333" s="42"/>
      <c r="J2333" s="42"/>
      <c r="K2333" s="42"/>
      <c r="L2333" s="42" t="str">
        <f>IF(G2333="","",IF(D2333-G2333&gt;=System_Config!$B$9,"✅ COMPLIANT","⚠️ BREACH"))</f>
        <v/>
      </c>
      <c r="M2333" s="42">
        <f t="shared" si="36"/>
        <v>1900</v>
      </c>
    </row>
    <row r="2334" spans="1:13" ht="18" customHeight="1" x14ac:dyDescent="0.25">
      <c r="A2334" s="44"/>
      <c r="B2334" s="44"/>
      <c r="C2334" s="44"/>
      <c r="D2334" s="45"/>
      <c r="E2334" s="44"/>
      <c r="F2334" s="44"/>
      <c r="G2334" s="45"/>
      <c r="H2334" s="45"/>
      <c r="I2334" s="44"/>
      <c r="J2334" s="44"/>
      <c r="K2334" s="44"/>
      <c r="L2334" s="44" t="str">
        <f>IF(G2334="","",IF(D2334-G2334&gt;=System_Config!$B$9,"✅ COMPLIANT","⚠️ BREACH"))</f>
        <v/>
      </c>
      <c r="M2334" s="44">
        <f t="shared" si="36"/>
        <v>1900</v>
      </c>
    </row>
    <row r="2335" spans="1:13" ht="18" customHeight="1" x14ac:dyDescent="0.25">
      <c r="A2335" s="42"/>
      <c r="B2335" s="42"/>
      <c r="C2335" s="42"/>
      <c r="D2335" s="43"/>
      <c r="E2335" s="42"/>
      <c r="F2335" s="42"/>
      <c r="G2335" s="43"/>
      <c r="H2335" s="43"/>
      <c r="I2335" s="42"/>
      <c r="J2335" s="42"/>
      <c r="K2335" s="42"/>
      <c r="L2335" s="42" t="str">
        <f>IF(G2335="","",IF(D2335-G2335&gt;=System_Config!$B$9,"✅ COMPLIANT","⚠️ BREACH"))</f>
        <v/>
      </c>
      <c r="M2335" s="42">
        <f t="shared" si="36"/>
        <v>1900</v>
      </c>
    </row>
    <row r="2336" spans="1:13" ht="18" customHeight="1" x14ac:dyDescent="0.25">
      <c r="A2336" s="44"/>
      <c r="B2336" s="44"/>
      <c r="C2336" s="44"/>
      <c r="D2336" s="45"/>
      <c r="E2336" s="44"/>
      <c r="F2336" s="44"/>
      <c r="G2336" s="45"/>
      <c r="H2336" s="45"/>
      <c r="I2336" s="44"/>
      <c r="J2336" s="44"/>
      <c r="K2336" s="44"/>
      <c r="L2336" s="44" t="str">
        <f>IF(G2336="","",IF(D2336-G2336&gt;=System_Config!$B$9,"✅ COMPLIANT","⚠️ BREACH"))</f>
        <v/>
      </c>
      <c r="M2336" s="44">
        <f t="shared" si="36"/>
        <v>1900</v>
      </c>
    </row>
    <row r="2337" spans="1:13" ht="18" customHeight="1" x14ac:dyDescent="0.25">
      <c r="A2337" s="42"/>
      <c r="B2337" s="42"/>
      <c r="C2337" s="42"/>
      <c r="D2337" s="43"/>
      <c r="E2337" s="42"/>
      <c r="F2337" s="42"/>
      <c r="G2337" s="43"/>
      <c r="H2337" s="43"/>
      <c r="I2337" s="42"/>
      <c r="J2337" s="42"/>
      <c r="K2337" s="42"/>
      <c r="L2337" s="42" t="str">
        <f>IF(G2337="","",IF(D2337-G2337&gt;=System_Config!$B$9,"✅ COMPLIANT","⚠️ BREACH"))</f>
        <v/>
      </c>
      <c r="M2337" s="42">
        <f t="shared" si="36"/>
        <v>1900</v>
      </c>
    </row>
    <row r="2338" spans="1:13" ht="18" customHeight="1" x14ac:dyDescent="0.25">
      <c r="A2338" s="44"/>
      <c r="B2338" s="44"/>
      <c r="C2338" s="44"/>
      <c r="D2338" s="45"/>
      <c r="E2338" s="44"/>
      <c r="F2338" s="44"/>
      <c r="G2338" s="45"/>
      <c r="H2338" s="45"/>
      <c r="I2338" s="44"/>
      <c r="J2338" s="44"/>
      <c r="K2338" s="44"/>
      <c r="L2338" s="44" t="str">
        <f>IF(G2338="","",IF(D2338-G2338&gt;=System_Config!$B$9,"✅ COMPLIANT","⚠️ BREACH"))</f>
        <v/>
      </c>
      <c r="M2338" s="44">
        <f t="shared" si="36"/>
        <v>1900</v>
      </c>
    </row>
    <row r="2339" spans="1:13" ht="18" customHeight="1" x14ac:dyDescent="0.25">
      <c r="A2339" s="42"/>
      <c r="B2339" s="42"/>
      <c r="C2339" s="42"/>
      <c r="D2339" s="43"/>
      <c r="E2339" s="42"/>
      <c r="F2339" s="42"/>
      <c r="G2339" s="43"/>
      <c r="H2339" s="43"/>
      <c r="I2339" s="42"/>
      <c r="J2339" s="42"/>
      <c r="K2339" s="42"/>
      <c r="L2339" s="42" t="str">
        <f>IF(G2339="","",IF(D2339-G2339&gt;=System_Config!$B$9,"✅ COMPLIANT","⚠️ BREACH"))</f>
        <v/>
      </c>
      <c r="M2339" s="42">
        <f t="shared" si="36"/>
        <v>1900</v>
      </c>
    </row>
    <row r="2340" spans="1:13" ht="18" customHeight="1" x14ac:dyDescent="0.25">
      <c r="A2340" s="44"/>
      <c r="B2340" s="44"/>
      <c r="C2340" s="44"/>
      <c r="D2340" s="45"/>
      <c r="E2340" s="44"/>
      <c r="F2340" s="44"/>
      <c r="G2340" s="45"/>
      <c r="H2340" s="45"/>
      <c r="I2340" s="44"/>
      <c r="J2340" s="44"/>
      <c r="K2340" s="44"/>
      <c r="L2340" s="44" t="str">
        <f>IF(G2340="","",IF(D2340-G2340&gt;=System_Config!$B$9,"✅ COMPLIANT","⚠️ BREACH"))</f>
        <v/>
      </c>
      <c r="M2340" s="44">
        <f t="shared" si="36"/>
        <v>1900</v>
      </c>
    </row>
    <row r="2341" spans="1:13" ht="18" customHeight="1" x14ac:dyDescent="0.25">
      <c r="A2341" s="42"/>
      <c r="B2341" s="42"/>
      <c r="C2341" s="42"/>
      <c r="D2341" s="43"/>
      <c r="E2341" s="42"/>
      <c r="F2341" s="42"/>
      <c r="G2341" s="43"/>
      <c r="H2341" s="43"/>
      <c r="I2341" s="42"/>
      <c r="J2341" s="42"/>
      <c r="K2341" s="42"/>
      <c r="L2341" s="42" t="str">
        <f>IF(G2341="","",IF(D2341-G2341&gt;=System_Config!$B$9,"✅ COMPLIANT","⚠️ BREACH"))</f>
        <v/>
      </c>
      <c r="M2341" s="42">
        <f t="shared" si="36"/>
        <v>1900</v>
      </c>
    </row>
    <row r="2342" spans="1:13" ht="18" customHeight="1" x14ac:dyDescent="0.25">
      <c r="A2342" s="44"/>
      <c r="B2342" s="44"/>
      <c r="C2342" s="44"/>
      <c r="D2342" s="45"/>
      <c r="E2342" s="44"/>
      <c r="F2342" s="44"/>
      <c r="G2342" s="45"/>
      <c r="H2342" s="45"/>
      <c r="I2342" s="44"/>
      <c r="J2342" s="44"/>
      <c r="K2342" s="44"/>
      <c r="L2342" s="44" t="str">
        <f>IF(G2342="","",IF(D2342-G2342&gt;=System_Config!$B$9,"✅ COMPLIANT","⚠️ BREACH"))</f>
        <v/>
      </c>
      <c r="M2342" s="44">
        <f t="shared" si="36"/>
        <v>1900</v>
      </c>
    </row>
    <row r="2343" spans="1:13" ht="18" customHeight="1" x14ac:dyDescent="0.25">
      <c r="A2343" s="42"/>
      <c r="B2343" s="42"/>
      <c r="C2343" s="42"/>
      <c r="D2343" s="43"/>
      <c r="E2343" s="42"/>
      <c r="F2343" s="42"/>
      <c r="G2343" s="43"/>
      <c r="H2343" s="43"/>
      <c r="I2343" s="42"/>
      <c r="J2343" s="42"/>
      <c r="K2343" s="42"/>
      <c r="L2343" s="42" t="str">
        <f>IF(G2343="","",IF(D2343-G2343&gt;=System_Config!$B$9,"✅ COMPLIANT","⚠️ BREACH"))</f>
        <v/>
      </c>
      <c r="M2343" s="42">
        <f t="shared" si="36"/>
        <v>1900</v>
      </c>
    </row>
    <row r="2344" spans="1:13" ht="18" customHeight="1" x14ac:dyDescent="0.25">
      <c r="A2344" s="44"/>
      <c r="B2344" s="44"/>
      <c r="C2344" s="44"/>
      <c r="D2344" s="45"/>
      <c r="E2344" s="44"/>
      <c r="F2344" s="44"/>
      <c r="G2344" s="45"/>
      <c r="H2344" s="45"/>
      <c r="I2344" s="44"/>
      <c r="J2344" s="44"/>
      <c r="K2344" s="44"/>
      <c r="L2344" s="44" t="str">
        <f>IF(G2344="","",IF(D2344-G2344&gt;=System_Config!$B$9,"✅ COMPLIANT","⚠️ BREACH"))</f>
        <v/>
      </c>
      <c r="M2344" s="44">
        <f t="shared" si="36"/>
        <v>1900</v>
      </c>
    </row>
    <row r="2345" spans="1:13" ht="18" customHeight="1" x14ac:dyDescent="0.25">
      <c r="A2345" s="42"/>
      <c r="B2345" s="42"/>
      <c r="C2345" s="42"/>
      <c r="D2345" s="43"/>
      <c r="E2345" s="42"/>
      <c r="F2345" s="42"/>
      <c r="G2345" s="43"/>
      <c r="H2345" s="43"/>
      <c r="I2345" s="42"/>
      <c r="J2345" s="42"/>
      <c r="K2345" s="42"/>
      <c r="L2345" s="42" t="str">
        <f>IF(G2345="","",IF(D2345-G2345&gt;=System_Config!$B$9,"✅ COMPLIANT","⚠️ BREACH"))</f>
        <v/>
      </c>
      <c r="M2345" s="42">
        <f t="shared" si="36"/>
        <v>1900</v>
      </c>
    </row>
    <row r="2346" spans="1:13" ht="18" customHeight="1" x14ac:dyDescent="0.25">
      <c r="A2346" s="44"/>
      <c r="B2346" s="44"/>
      <c r="C2346" s="44"/>
      <c r="D2346" s="45"/>
      <c r="E2346" s="44"/>
      <c r="F2346" s="44"/>
      <c r="G2346" s="45"/>
      <c r="H2346" s="45"/>
      <c r="I2346" s="44"/>
      <c r="J2346" s="44"/>
      <c r="K2346" s="44"/>
      <c r="L2346" s="44" t="str">
        <f>IF(G2346="","",IF(D2346-G2346&gt;=System_Config!$B$9,"✅ COMPLIANT","⚠️ BREACH"))</f>
        <v/>
      </c>
      <c r="M2346" s="44">
        <f t="shared" si="36"/>
        <v>1900</v>
      </c>
    </row>
    <row r="2347" spans="1:13" ht="18" customHeight="1" x14ac:dyDescent="0.25">
      <c r="A2347" s="42"/>
      <c r="B2347" s="42"/>
      <c r="C2347" s="42"/>
      <c r="D2347" s="43"/>
      <c r="E2347" s="42"/>
      <c r="F2347" s="42"/>
      <c r="G2347" s="43"/>
      <c r="H2347" s="43"/>
      <c r="I2347" s="42"/>
      <c r="J2347" s="42"/>
      <c r="K2347" s="42"/>
      <c r="L2347" s="42" t="str">
        <f>IF(G2347="","",IF(D2347-G2347&gt;=System_Config!$B$9,"✅ COMPLIANT","⚠️ BREACH"))</f>
        <v/>
      </c>
      <c r="M2347" s="42">
        <f t="shared" si="36"/>
        <v>1900</v>
      </c>
    </row>
    <row r="2348" spans="1:13" ht="18" customHeight="1" x14ac:dyDescent="0.25">
      <c r="A2348" s="44"/>
      <c r="B2348" s="44"/>
      <c r="C2348" s="44"/>
      <c r="D2348" s="45"/>
      <c r="E2348" s="44"/>
      <c r="F2348" s="44"/>
      <c r="G2348" s="45"/>
      <c r="H2348" s="45"/>
      <c r="I2348" s="44"/>
      <c r="J2348" s="44"/>
      <c r="K2348" s="44"/>
      <c r="L2348" s="44" t="str">
        <f>IF(G2348="","",IF(D2348-G2348&gt;=System_Config!$B$9,"✅ COMPLIANT","⚠️ BREACH"))</f>
        <v/>
      </c>
      <c r="M2348" s="44">
        <f t="shared" si="36"/>
        <v>1900</v>
      </c>
    </row>
    <row r="2349" spans="1:13" ht="18" customHeight="1" x14ac:dyDescent="0.25">
      <c r="A2349" s="42"/>
      <c r="B2349" s="42"/>
      <c r="C2349" s="42"/>
      <c r="D2349" s="43"/>
      <c r="E2349" s="42"/>
      <c r="F2349" s="42"/>
      <c r="G2349" s="43"/>
      <c r="H2349" s="43"/>
      <c r="I2349" s="42"/>
      <c r="J2349" s="42"/>
      <c r="K2349" s="42"/>
      <c r="L2349" s="42" t="str">
        <f>IF(G2349="","",IF(D2349-G2349&gt;=System_Config!$B$9,"✅ COMPLIANT","⚠️ BREACH"))</f>
        <v/>
      </c>
      <c r="M2349" s="42">
        <f t="shared" si="36"/>
        <v>1900</v>
      </c>
    </row>
    <row r="2350" spans="1:13" ht="18" customHeight="1" x14ac:dyDescent="0.25">
      <c r="A2350" s="44"/>
      <c r="B2350" s="44"/>
      <c r="C2350" s="44"/>
      <c r="D2350" s="45"/>
      <c r="E2350" s="44"/>
      <c r="F2350" s="44"/>
      <c r="G2350" s="45"/>
      <c r="H2350" s="45"/>
      <c r="I2350" s="44"/>
      <c r="J2350" s="44"/>
      <c r="K2350" s="44"/>
      <c r="L2350" s="44" t="str">
        <f>IF(G2350="","",IF(D2350-G2350&gt;=System_Config!$B$9,"✅ COMPLIANT","⚠️ BREACH"))</f>
        <v/>
      </c>
      <c r="M2350" s="44">
        <f t="shared" si="36"/>
        <v>1900</v>
      </c>
    </row>
    <row r="2351" spans="1:13" ht="18" customHeight="1" x14ac:dyDescent="0.25">
      <c r="A2351" s="42"/>
      <c r="B2351" s="42"/>
      <c r="C2351" s="42"/>
      <c r="D2351" s="43"/>
      <c r="E2351" s="42"/>
      <c r="F2351" s="42"/>
      <c r="G2351" s="43"/>
      <c r="H2351" s="43"/>
      <c r="I2351" s="42"/>
      <c r="J2351" s="42"/>
      <c r="K2351" s="42"/>
      <c r="L2351" s="42" t="str">
        <f>IF(G2351="","",IF(D2351-G2351&gt;=System_Config!$B$9,"✅ COMPLIANT","⚠️ BREACH"))</f>
        <v/>
      </c>
      <c r="M2351" s="42">
        <f t="shared" si="36"/>
        <v>1900</v>
      </c>
    </row>
    <row r="2352" spans="1:13" ht="18" customHeight="1" x14ac:dyDescent="0.25">
      <c r="A2352" s="44"/>
      <c r="B2352" s="44"/>
      <c r="C2352" s="44"/>
      <c r="D2352" s="45"/>
      <c r="E2352" s="44"/>
      <c r="F2352" s="44"/>
      <c r="G2352" s="45"/>
      <c r="H2352" s="45"/>
      <c r="I2352" s="44"/>
      <c r="J2352" s="44"/>
      <c r="K2352" s="44"/>
      <c r="L2352" s="44" t="str">
        <f>IF(G2352="","",IF(D2352-G2352&gt;=System_Config!$B$9,"✅ COMPLIANT","⚠️ BREACH"))</f>
        <v/>
      </c>
      <c r="M2352" s="44">
        <f t="shared" si="36"/>
        <v>1900</v>
      </c>
    </row>
    <row r="2353" spans="1:13" ht="18" customHeight="1" x14ac:dyDescent="0.25">
      <c r="A2353" s="42"/>
      <c r="B2353" s="42"/>
      <c r="C2353" s="42"/>
      <c r="D2353" s="43"/>
      <c r="E2353" s="42"/>
      <c r="F2353" s="42"/>
      <c r="G2353" s="43"/>
      <c r="H2353" s="43"/>
      <c r="I2353" s="42"/>
      <c r="J2353" s="42"/>
      <c r="K2353" s="42"/>
      <c r="L2353" s="42" t="str">
        <f>IF(G2353="","",IF(D2353-G2353&gt;=System_Config!$B$9,"✅ COMPLIANT","⚠️ BREACH"))</f>
        <v/>
      </c>
      <c r="M2353" s="42">
        <f t="shared" si="36"/>
        <v>1900</v>
      </c>
    </row>
    <row r="2354" spans="1:13" ht="18" customHeight="1" x14ac:dyDescent="0.25">
      <c r="A2354" s="44"/>
      <c r="B2354" s="44"/>
      <c r="C2354" s="44"/>
      <c r="D2354" s="45"/>
      <c r="E2354" s="44"/>
      <c r="F2354" s="44"/>
      <c r="G2354" s="45"/>
      <c r="H2354" s="45"/>
      <c r="I2354" s="44"/>
      <c r="J2354" s="44"/>
      <c r="K2354" s="44"/>
      <c r="L2354" s="44" t="str">
        <f>IF(G2354="","",IF(D2354-G2354&gt;=System_Config!$B$9,"✅ COMPLIANT","⚠️ BREACH"))</f>
        <v/>
      </c>
      <c r="M2354" s="44">
        <f t="shared" si="36"/>
        <v>1900</v>
      </c>
    </row>
    <row r="2355" spans="1:13" ht="18" customHeight="1" x14ac:dyDescent="0.25">
      <c r="A2355" s="42"/>
      <c r="B2355" s="42"/>
      <c r="C2355" s="42"/>
      <c r="D2355" s="43"/>
      <c r="E2355" s="42"/>
      <c r="F2355" s="42"/>
      <c r="G2355" s="43"/>
      <c r="H2355" s="43"/>
      <c r="I2355" s="42"/>
      <c r="J2355" s="42"/>
      <c r="K2355" s="42"/>
      <c r="L2355" s="42" t="str">
        <f>IF(G2355="","",IF(D2355-G2355&gt;=System_Config!$B$9,"✅ COMPLIANT","⚠️ BREACH"))</f>
        <v/>
      </c>
      <c r="M2355" s="42">
        <f t="shared" si="36"/>
        <v>1900</v>
      </c>
    </row>
    <row r="2356" spans="1:13" ht="18" customHeight="1" x14ac:dyDescent="0.25">
      <c r="A2356" s="44"/>
      <c r="B2356" s="44"/>
      <c r="C2356" s="44"/>
      <c r="D2356" s="45"/>
      <c r="E2356" s="44"/>
      <c r="F2356" s="44"/>
      <c r="G2356" s="45"/>
      <c r="H2356" s="45"/>
      <c r="I2356" s="44"/>
      <c r="J2356" s="44"/>
      <c r="K2356" s="44"/>
      <c r="L2356" s="44" t="str">
        <f>IF(G2356="","",IF(D2356-G2356&gt;=System_Config!$B$9,"✅ COMPLIANT","⚠️ BREACH"))</f>
        <v/>
      </c>
      <c r="M2356" s="44">
        <f t="shared" si="36"/>
        <v>1900</v>
      </c>
    </row>
    <row r="2357" spans="1:13" ht="18" customHeight="1" x14ac:dyDescent="0.25">
      <c r="A2357" s="42"/>
      <c r="B2357" s="42"/>
      <c r="C2357" s="42"/>
      <c r="D2357" s="43"/>
      <c r="E2357" s="42"/>
      <c r="F2357" s="42"/>
      <c r="G2357" s="43"/>
      <c r="H2357" s="43"/>
      <c r="I2357" s="42"/>
      <c r="J2357" s="42"/>
      <c r="K2357" s="42"/>
      <c r="L2357" s="42" t="str">
        <f>IF(G2357="","",IF(D2357-G2357&gt;=System_Config!$B$9,"✅ COMPLIANT","⚠️ BREACH"))</f>
        <v/>
      </c>
      <c r="M2357" s="42">
        <f t="shared" si="36"/>
        <v>1900</v>
      </c>
    </row>
    <row r="2358" spans="1:13" ht="18" customHeight="1" x14ac:dyDescent="0.25">
      <c r="A2358" s="44"/>
      <c r="B2358" s="44"/>
      <c r="C2358" s="44"/>
      <c r="D2358" s="45"/>
      <c r="E2358" s="44"/>
      <c r="F2358" s="44"/>
      <c r="G2358" s="45"/>
      <c r="H2358" s="45"/>
      <c r="I2358" s="44"/>
      <c r="J2358" s="44"/>
      <c r="K2358" s="44"/>
      <c r="L2358" s="44" t="str">
        <f>IF(G2358="","",IF(D2358-G2358&gt;=System_Config!$B$9,"✅ COMPLIANT","⚠️ BREACH"))</f>
        <v/>
      </c>
      <c r="M2358" s="44">
        <f t="shared" si="36"/>
        <v>1900</v>
      </c>
    </row>
    <row r="2359" spans="1:13" ht="18" customHeight="1" x14ac:dyDescent="0.25">
      <c r="A2359" s="42"/>
      <c r="B2359" s="42"/>
      <c r="C2359" s="42"/>
      <c r="D2359" s="43"/>
      <c r="E2359" s="42"/>
      <c r="F2359" s="42"/>
      <c r="G2359" s="43"/>
      <c r="H2359" s="43"/>
      <c r="I2359" s="42"/>
      <c r="J2359" s="42"/>
      <c r="K2359" s="42"/>
      <c r="L2359" s="42" t="str">
        <f>IF(G2359="","",IF(D2359-G2359&gt;=System_Config!$B$9,"✅ COMPLIANT","⚠️ BREACH"))</f>
        <v/>
      </c>
      <c r="M2359" s="42">
        <f t="shared" si="36"/>
        <v>1900</v>
      </c>
    </row>
    <row r="2360" spans="1:13" ht="18" customHeight="1" x14ac:dyDescent="0.25">
      <c r="A2360" s="44"/>
      <c r="B2360" s="44"/>
      <c r="C2360" s="44"/>
      <c r="D2360" s="45"/>
      <c r="E2360" s="44"/>
      <c r="F2360" s="44"/>
      <c r="G2360" s="45"/>
      <c r="H2360" s="45"/>
      <c r="I2360" s="44"/>
      <c r="J2360" s="44"/>
      <c r="K2360" s="44"/>
      <c r="L2360" s="44" t="str">
        <f>IF(G2360="","",IF(D2360-G2360&gt;=System_Config!$B$9,"✅ COMPLIANT","⚠️ BREACH"))</f>
        <v/>
      </c>
      <c r="M2360" s="44">
        <f t="shared" si="36"/>
        <v>1900</v>
      </c>
    </row>
    <row r="2361" spans="1:13" ht="18" customHeight="1" x14ac:dyDescent="0.25">
      <c r="A2361" s="42"/>
      <c r="B2361" s="42"/>
      <c r="C2361" s="42"/>
      <c r="D2361" s="43"/>
      <c r="E2361" s="42"/>
      <c r="F2361" s="42"/>
      <c r="G2361" s="43"/>
      <c r="H2361" s="43"/>
      <c r="I2361" s="42"/>
      <c r="J2361" s="42"/>
      <c r="K2361" s="42"/>
      <c r="L2361" s="42" t="str">
        <f>IF(G2361="","",IF(D2361-G2361&gt;=System_Config!$B$9,"✅ COMPLIANT","⚠️ BREACH"))</f>
        <v/>
      </c>
      <c r="M2361" s="42">
        <f t="shared" si="36"/>
        <v>1900</v>
      </c>
    </row>
    <row r="2362" spans="1:13" ht="18" customHeight="1" x14ac:dyDescent="0.25">
      <c r="A2362" s="44"/>
      <c r="B2362" s="44"/>
      <c r="C2362" s="44"/>
      <c r="D2362" s="45"/>
      <c r="E2362" s="44"/>
      <c r="F2362" s="44"/>
      <c r="G2362" s="45"/>
      <c r="H2362" s="45"/>
      <c r="I2362" s="44"/>
      <c r="J2362" s="44"/>
      <c r="K2362" s="44"/>
      <c r="L2362" s="44" t="str">
        <f>IF(G2362="","",IF(D2362-G2362&gt;=System_Config!$B$9,"✅ COMPLIANT","⚠️ BREACH"))</f>
        <v/>
      </c>
      <c r="M2362" s="44">
        <f t="shared" si="36"/>
        <v>1900</v>
      </c>
    </row>
    <row r="2363" spans="1:13" ht="18" customHeight="1" x14ac:dyDescent="0.25">
      <c r="A2363" s="42"/>
      <c r="B2363" s="42"/>
      <c r="C2363" s="42"/>
      <c r="D2363" s="43"/>
      <c r="E2363" s="42"/>
      <c r="F2363" s="42"/>
      <c r="G2363" s="43"/>
      <c r="H2363" s="43"/>
      <c r="I2363" s="42"/>
      <c r="J2363" s="42"/>
      <c r="K2363" s="42"/>
      <c r="L2363" s="42" t="str">
        <f>IF(G2363="","",IF(D2363-G2363&gt;=System_Config!$B$9,"✅ COMPLIANT","⚠️ BREACH"))</f>
        <v/>
      </c>
      <c r="M2363" s="42">
        <f t="shared" si="36"/>
        <v>1900</v>
      </c>
    </row>
    <row r="2364" spans="1:13" ht="18" customHeight="1" x14ac:dyDescent="0.25">
      <c r="A2364" s="44"/>
      <c r="B2364" s="44"/>
      <c r="C2364" s="44"/>
      <c r="D2364" s="45"/>
      <c r="E2364" s="44"/>
      <c r="F2364" s="44"/>
      <c r="G2364" s="45"/>
      <c r="H2364" s="45"/>
      <c r="I2364" s="44"/>
      <c r="J2364" s="44"/>
      <c r="K2364" s="44"/>
      <c r="L2364" s="44" t="str">
        <f>IF(G2364="","",IF(D2364-G2364&gt;=System_Config!$B$9,"✅ COMPLIANT","⚠️ BREACH"))</f>
        <v/>
      </c>
      <c r="M2364" s="44">
        <f t="shared" si="36"/>
        <v>1900</v>
      </c>
    </row>
    <row r="2365" spans="1:13" ht="18" customHeight="1" x14ac:dyDescent="0.25">
      <c r="A2365" s="42"/>
      <c r="B2365" s="42"/>
      <c r="C2365" s="42"/>
      <c r="D2365" s="43"/>
      <c r="E2365" s="42"/>
      <c r="F2365" s="42"/>
      <c r="G2365" s="43"/>
      <c r="H2365" s="43"/>
      <c r="I2365" s="42"/>
      <c r="J2365" s="42"/>
      <c r="K2365" s="42"/>
      <c r="L2365" s="42" t="str">
        <f>IF(G2365="","",IF(D2365-G2365&gt;=System_Config!$B$9,"✅ COMPLIANT","⚠️ BREACH"))</f>
        <v/>
      </c>
      <c r="M2365" s="42">
        <f t="shared" si="36"/>
        <v>1900</v>
      </c>
    </row>
    <row r="2366" spans="1:13" ht="18" customHeight="1" x14ac:dyDescent="0.25">
      <c r="A2366" s="44"/>
      <c r="B2366" s="44"/>
      <c r="C2366" s="44"/>
      <c r="D2366" s="45"/>
      <c r="E2366" s="44"/>
      <c r="F2366" s="44"/>
      <c r="G2366" s="45"/>
      <c r="H2366" s="45"/>
      <c r="I2366" s="44"/>
      <c r="J2366" s="44"/>
      <c r="K2366" s="44"/>
      <c r="L2366" s="44" t="str">
        <f>IF(G2366="","",IF(D2366-G2366&gt;=System_Config!$B$9,"✅ COMPLIANT","⚠️ BREACH"))</f>
        <v/>
      </c>
      <c r="M2366" s="44">
        <f t="shared" si="36"/>
        <v>1900</v>
      </c>
    </row>
    <row r="2367" spans="1:13" ht="18" customHeight="1" x14ac:dyDescent="0.25">
      <c r="A2367" s="42"/>
      <c r="B2367" s="42"/>
      <c r="C2367" s="42"/>
      <c r="D2367" s="43"/>
      <c r="E2367" s="42"/>
      <c r="F2367" s="42"/>
      <c r="G2367" s="43"/>
      <c r="H2367" s="43"/>
      <c r="I2367" s="42"/>
      <c r="J2367" s="42"/>
      <c r="K2367" s="42"/>
      <c r="L2367" s="42" t="str">
        <f>IF(G2367="","",IF(D2367-G2367&gt;=System_Config!$B$9,"✅ COMPLIANT","⚠️ BREACH"))</f>
        <v/>
      </c>
      <c r="M2367" s="42">
        <f t="shared" si="36"/>
        <v>1900</v>
      </c>
    </row>
    <row r="2368" spans="1:13" ht="18" customHeight="1" x14ac:dyDescent="0.25">
      <c r="A2368" s="44"/>
      <c r="B2368" s="44"/>
      <c r="C2368" s="44"/>
      <c r="D2368" s="45"/>
      <c r="E2368" s="44"/>
      <c r="F2368" s="44"/>
      <c r="G2368" s="45"/>
      <c r="H2368" s="45"/>
      <c r="I2368" s="44"/>
      <c r="J2368" s="44"/>
      <c r="K2368" s="44"/>
      <c r="L2368" s="44" t="str">
        <f>IF(G2368="","",IF(D2368-G2368&gt;=System_Config!$B$9,"✅ COMPLIANT","⚠️ BREACH"))</f>
        <v/>
      </c>
      <c r="M2368" s="44">
        <f t="shared" si="36"/>
        <v>1900</v>
      </c>
    </row>
    <row r="2369" spans="1:13" ht="18" customHeight="1" x14ac:dyDescent="0.25">
      <c r="A2369" s="42"/>
      <c r="B2369" s="42"/>
      <c r="C2369" s="42"/>
      <c r="D2369" s="43"/>
      <c r="E2369" s="42"/>
      <c r="F2369" s="42"/>
      <c r="G2369" s="43"/>
      <c r="H2369" s="43"/>
      <c r="I2369" s="42"/>
      <c r="J2369" s="42"/>
      <c r="K2369" s="42"/>
      <c r="L2369" s="42" t="str">
        <f>IF(G2369="","",IF(D2369-G2369&gt;=System_Config!$B$9,"✅ COMPLIANT","⚠️ BREACH"))</f>
        <v/>
      </c>
      <c r="M2369" s="42">
        <f t="shared" si="36"/>
        <v>1900</v>
      </c>
    </row>
    <row r="2370" spans="1:13" ht="18" customHeight="1" x14ac:dyDescent="0.25">
      <c r="A2370" s="44"/>
      <c r="B2370" s="44"/>
      <c r="C2370" s="44"/>
      <c r="D2370" s="45"/>
      <c r="E2370" s="44"/>
      <c r="F2370" s="44"/>
      <c r="G2370" s="45"/>
      <c r="H2370" s="45"/>
      <c r="I2370" s="44"/>
      <c r="J2370" s="44"/>
      <c r="K2370" s="44"/>
      <c r="L2370" s="44" t="str">
        <f>IF(G2370="","",IF(D2370-G2370&gt;=System_Config!$B$9,"✅ COMPLIANT","⚠️ BREACH"))</f>
        <v/>
      </c>
      <c r="M2370" s="44">
        <f t="shared" si="36"/>
        <v>1900</v>
      </c>
    </row>
    <row r="2371" spans="1:13" ht="18" customHeight="1" x14ac:dyDescent="0.25">
      <c r="A2371" s="42"/>
      <c r="B2371" s="42"/>
      <c r="C2371" s="42"/>
      <c r="D2371" s="43"/>
      <c r="E2371" s="42"/>
      <c r="F2371" s="42"/>
      <c r="G2371" s="43"/>
      <c r="H2371" s="43"/>
      <c r="I2371" s="42"/>
      <c r="J2371" s="42"/>
      <c r="K2371" s="42"/>
      <c r="L2371" s="42" t="str">
        <f>IF(G2371="","",IF(D2371-G2371&gt;=System_Config!$B$9,"✅ COMPLIANT","⚠️ BREACH"))</f>
        <v/>
      </c>
      <c r="M2371" s="42">
        <f t="shared" si="36"/>
        <v>1900</v>
      </c>
    </row>
    <row r="2372" spans="1:13" ht="18" customHeight="1" x14ac:dyDescent="0.25">
      <c r="A2372" s="44"/>
      <c r="B2372" s="44"/>
      <c r="C2372" s="44"/>
      <c r="D2372" s="45"/>
      <c r="E2372" s="44"/>
      <c r="F2372" s="44"/>
      <c r="G2372" s="45"/>
      <c r="H2372" s="45"/>
      <c r="I2372" s="44"/>
      <c r="J2372" s="44"/>
      <c r="K2372" s="44"/>
      <c r="L2372" s="44" t="str">
        <f>IF(G2372="","",IF(D2372-G2372&gt;=System_Config!$B$9,"✅ COMPLIANT","⚠️ BREACH"))</f>
        <v/>
      </c>
      <c r="M2372" s="44">
        <f t="shared" ref="M2372:M2435" si="37">IFERROR(YEAR(E2372),"")</f>
        <v>1900</v>
      </c>
    </row>
    <row r="2373" spans="1:13" ht="18" customHeight="1" x14ac:dyDescent="0.25">
      <c r="A2373" s="42"/>
      <c r="B2373" s="42"/>
      <c r="C2373" s="42"/>
      <c r="D2373" s="43"/>
      <c r="E2373" s="42"/>
      <c r="F2373" s="42"/>
      <c r="G2373" s="43"/>
      <c r="H2373" s="43"/>
      <c r="I2373" s="42"/>
      <c r="J2373" s="42"/>
      <c r="K2373" s="42"/>
      <c r="L2373" s="42" t="str">
        <f>IF(G2373="","",IF(D2373-G2373&gt;=System_Config!$B$9,"✅ COMPLIANT","⚠️ BREACH"))</f>
        <v/>
      </c>
      <c r="M2373" s="42">
        <f t="shared" si="37"/>
        <v>1900</v>
      </c>
    </row>
    <row r="2374" spans="1:13" ht="18" customHeight="1" x14ac:dyDescent="0.25">
      <c r="A2374" s="44"/>
      <c r="B2374" s="44"/>
      <c r="C2374" s="44"/>
      <c r="D2374" s="45"/>
      <c r="E2374" s="44"/>
      <c r="F2374" s="44"/>
      <c r="G2374" s="45"/>
      <c r="H2374" s="45"/>
      <c r="I2374" s="44"/>
      <c r="J2374" s="44"/>
      <c r="K2374" s="44"/>
      <c r="L2374" s="44" t="str">
        <f>IF(G2374="","",IF(D2374-G2374&gt;=System_Config!$B$9,"✅ COMPLIANT","⚠️ BREACH"))</f>
        <v/>
      </c>
      <c r="M2374" s="44">
        <f t="shared" si="37"/>
        <v>1900</v>
      </c>
    </row>
    <row r="2375" spans="1:13" ht="18" customHeight="1" x14ac:dyDescent="0.25">
      <c r="A2375" s="42"/>
      <c r="B2375" s="42"/>
      <c r="C2375" s="42"/>
      <c r="D2375" s="43"/>
      <c r="E2375" s="42"/>
      <c r="F2375" s="42"/>
      <c r="G2375" s="43"/>
      <c r="H2375" s="43"/>
      <c r="I2375" s="42"/>
      <c r="J2375" s="42"/>
      <c r="K2375" s="42"/>
      <c r="L2375" s="42" t="str">
        <f>IF(G2375="","",IF(D2375-G2375&gt;=System_Config!$B$9,"✅ COMPLIANT","⚠️ BREACH"))</f>
        <v/>
      </c>
      <c r="M2375" s="42">
        <f t="shared" si="37"/>
        <v>1900</v>
      </c>
    </row>
    <row r="2376" spans="1:13" ht="18" customHeight="1" x14ac:dyDescent="0.25">
      <c r="A2376" s="44"/>
      <c r="B2376" s="44"/>
      <c r="C2376" s="44"/>
      <c r="D2376" s="45"/>
      <c r="E2376" s="44"/>
      <c r="F2376" s="44"/>
      <c r="G2376" s="45"/>
      <c r="H2376" s="45"/>
      <c r="I2376" s="44"/>
      <c r="J2376" s="44"/>
      <c r="K2376" s="44"/>
      <c r="L2376" s="44" t="str">
        <f>IF(G2376="","",IF(D2376-G2376&gt;=System_Config!$B$9,"✅ COMPLIANT","⚠️ BREACH"))</f>
        <v/>
      </c>
      <c r="M2376" s="44">
        <f t="shared" si="37"/>
        <v>1900</v>
      </c>
    </row>
    <row r="2377" spans="1:13" ht="18" customHeight="1" x14ac:dyDescent="0.25">
      <c r="A2377" s="42"/>
      <c r="B2377" s="42"/>
      <c r="C2377" s="42"/>
      <c r="D2377" s="43"/>
      <c r="E2377" s="42"/>
      <c r="F2377" s="42"/>
      <c r="G2377" s="43"/>
      <c r="H2377" s="43"/>
      <c r="I2377" s="42"/>
      <c r="J2377" s="42"/>
      <c r="K2377" s="42"/>
      <c r="L2377" s="42" t="str">
        <f>IF(G2377="","",IF(D2377-G2377&gt;=System_Config!$B$9,"✅ COMPLIANT","⚠️ BREACH"))</f>
        <v/>
      </c>
      <c r="M2377" s="42">
        <f t="shared" si="37"/>
        <v>1900</v>
      </c>
    </row>
    <row r="2378" spans="1:13" ht="18" customHeight="1" x14ac:dyDescent="0.25">
      <c r="A2378" s="44"/>
      <c r="B2378" s="44"/>
      <c r="C2378" s="44"/>
      <c r="D2378" s="45"/>
      <c r="E2378" s="44"/>
      <c r="F2378" s="44"/>
      <c r="G2378" s="45"/>
      <c r="H2378" s="45"/>
      <c r="I2378" s="44"/>
      <c r="J2378" s="44"/>
      <c r="K2378" s="44"/>
      <c r="L2378" s="44" t="str">
        <f>IF(G2378="","",IF(D2378-G2378&gt;=System_Config!$B$9,"✅ COMPLIANT","⚠️ BREACH"))</f>
        <v/>
      </c>
      <c r="M2378" s="44">
        <f t="shared" si="37"/>
        <v>1900</v>
      </c>
    </row>
    <row r="2379" spans="1:13" ht="18" customHeight="1" x14ac:dyDescent="0.25">
      <c r="A2379" s="42"/>
      <c r="B2379" s="42"/>
      <c r="C2379" s="42"/>
      <c r="D2379" s="43"/>
      <c r="E2379" s="42"/>
      <c r="F2379" s="42"/>
      <c r="G2379" s="43"/>
      <c r="H2379" s="43"/>
      <c r="I2379" s="42"/>
      <c r="J2379" s="42"/>
      <c r="K2379" s="42"/>
      <c r="L2379" s="42" t="str">
        <f>IF(G2379="","",IF(D2379-G2379&gt;=System_Config!$B$9,"✅ COMPLIANT","⚠️ BREACH"))</f>
        <v/>
      </c>
      <c r="M2379" s="42">
        <f t="shared" si="37"/>
        <v>1900</v>
      </c>
    </row>
    <row r="2380" spans="1:13" ht="18" customHeight="1" x14ac:dyDescent="0.25">
      <c r="A2380" s="44"/>
      <c r="B2380" s="44"/>
      <c r="C2380" s="44"/>
      <c r="D2380" s="45"/>
      <c r="E2380" s="44"/>
      <c r="F2380" s="44"/>
      <c r="G2380" s="45"/>
      <c r="H2380" s="45"/>
      <c r="I2380" s="44"/>
      <c r="J2380" s="44"/>
      <c r="K2380" s="44"/>
      <c r="L2380" s="44" t="str">
        <f>IF(G2380="","",IF(D2380-G2380&gt;=System_Config!$B$9,"✅ COMPLIANT","⚠️ BREACH"))</f>
        <v/>
      </c>
      <c r="M2380" s="44">
        <f t="shared" si="37"/>
        <v>1900</v>
      </c>
    </row>
    <row r="2381" spans="1:13" ht="18" customHeight="1" x14ac:dyDescent="0.25">
      <c r="A2381" s="42"/>
      <c r="B2381" s="42"/>
      <c r="C2381" s="42"/>
      <c r="D2381" s="43"/>
      <c r="E2381" s="42"/>
      <c r="F2381" s="42"/>
      <c r="G2381" s="43"/>
      <c r="H2381" s="43"/>
      <c r="I2381" s="42"/>
      <c r="J2381" s="42"/>
      <c r="K2381" s="42"/>
      <c r="L2381" s="42" t="str">
        <f>IF(G2381="","",IF(D2381-G2381&gt;=System_Config!$B$9,"✅ COMPLIANT","⚠️ BREACH"))</f>
        <v/>
      </c>
      <c r="M2381" s="42">
        <f t="shared" si="37"/>
        <v>1900</v>
      </c>
    </row>
    <row r="2382" spans="1:13" ht="18" customHeight="1" x14ac:dyDescent="0.25">
      <c r="A2382" s="44"/>
      <c r="B2382" s="44"/>
      <c r="C2382" s="44"/>
      <c r="D2382" s="45"/>
      <c r="E2382" s="44"/>
      <c r="F2382" s="44"/>
      <c r="G2382" s="45"/>
      <c r="H2382" s="45"/>
      <c r="I2382" s="44"/>
      <c r="J2382" s="44"/>
      <c r="K2382" s="44"/>
      <c r="L2382" s="44" t="str">
        <f>IF(G2382="","",IF(D2382-G2382&gt;=System_Config!$B$9,"✅ COMPLIANT","⚠️ BREACH"))</f>
        <v/>
      </c>
      <c r="M2382" s="44">
        <f t="shared" si="37"/>
        <v>1900</v>
      </c>
    </row>
    <row r="2383" spans="1:13" ht="18" customHeight="1" x14ac:dyDescent="0.25">
      <c r="A2383" s="42"/>
      <c r="B2383" s="42"/>
      <c r="C2383" s="42"/>
      <c r="D2383" s="43"/>
      <c r="E2383" s="42"/>
      <c r="F2383" s="42"/>
      <c r="G2383" s="43"/>
      <c r="H2383" s="43"/>
      <c r="I2383" s="42"/>
      <c r="J2383" s="42"/>
      <c r="K2383" s="42"/>
      <c r="L2383" s="42" t="str">
        <f>IF(G2383="","",IF(D2383-G2383&gt;=System_Config!$B$9,"✅ COMPLIANT","⚠️ BREACH"))</f>
        <v/>
      </c>
      <c r="M2383" s="42">
        <f t="shared" si="37"/>
        <v>1900</v>
      </c>
    </row>
    <row r="2384" spans="1:13" ht="18" customHeight="1" x14ac:dyDescent="0.25">
      <c r="A2384" s="44"/>
      <c r="B2384" s="44"/>
      <c r="C2384" s="44"/>
      <c r="D2384" s="45"/>
      <c r="E2384" s="44"/>
      <c r="F2384" s="44"/>
      <c r="G2384" s="45"/>
      <c r="H2384" s="45"/>
      <c r="I2384" s="44"/>
      <c r="J2384" s="44"/>
      <c r="K2384" s="44"/>
      <c r="L2384" s="44" t="str">
        <f>IF(G2384="","",IF(D2384-G2384&gt;=System_Config!$B$9,"✅ COMPLIANT","⚠️ BREACH"))</f>
        <v/>
      </c>
      <c r="M2384" s="44">
        <f t="shared" si="37"/>
        <v>1900</v>
      </c>
    </row>
    <row r="2385" spans="1:13" ht="18" customHeight="1" x14ac:dyDescent="0.25">
      <c r="A2385" s="42"/>
      <c r="B2385" s="42"/>
      <c r="C2385" s="42"/>
      <c r="D2385" s="43"/>
      <c r="E2385" s="42"/>
      <c r="F2385" s="42"/>
      <c r="G2385" s="43"/>
      <c r="H2385" s="43"/>
      <c r="I2385" s="42"/>
      <c r="J2385" s="42"/>
      <c r="K2385" s="42"/>
      <c r="L2385" s="42" t="str">
        <f>IF(G2385="","",IF(D2385-G2385&gt;=System_Config!$B$9,"✅ COMPLIANT","⚠️ BREACH"))</f>
        <v/>
      </c>
      <c r="M2385" s="42">
        <f t="shared" si="37"/>
        <v>1900</v>
      </c>
    </row>
    <row r="2386" spans="1:13" ht="18" customHeight="1" x14ac:dyDescent="0.25">
      <c r="A2386" s="44"/>
      <c r="B2386" s="44"/>
      <c r="C2386" s="44"/>
      <c r="D2386" s="45"/>
      <c r="E2386" s="44"/>
      <c r="F2386" s="44"/>
      <c r="G2386" s="45"/>
      <c r="H2386" s="45"/>
      <c r="I2386" s="44"/>
      <c r="J2386" s="44"/>
      <c r="K2386" s="44"/>
      <c r="L2386" s="44" t="str">
        <f>IF(G2386="","",IF(D2386-G2386&gt;=System_Config!$B$9,"✅ COMPLIANT","⚠️ BREACH"))</f>
        <v/>
      </c>
      <c r="M2386" s="44">
        <f t="shared" si="37"/>
        <v>1900</v>
      </c>
    </row>
    <row r="2387" spans="1:13" ht="18" customHeight="1" x14ac:dyDescent="0.25">
      <c r="A2387" s="42"/>
      <c r="B2387" s="42"/>
      <c r="C2387" s="42"/>
      <c r="D2387" s="43"/>
      <c r="E2387" s="42"/>
      <c r="F2387" s="42"/>
      <c r="G2387" s="43"/>
      <c r="H2387" s="43"/>
      <c r="I2387" s="42"/>
      <c r="J2387" s="42"/>
      <c r="K2387" s="42"/>
      <c r="L2387" s="42" t="str">
        <f>IF(G2387="","",IF(D2387-G2387&gt;=System_Config!$B$9,"✅ COMPLIANT","⚠️ BREACH"))</f>
        <v/>
      </c>
      <c r="M2387" s="42">
        <f t="shared" si="37"/>
        <v>1900</v>
      </c>
    </row>
    <row r="2388" spans="1:13" ht="18" customHeight="1" x14ac:dyDescent="0.25">
      <c r="A2388" s="44"/>
      <c r="B2388" s="44"/>
      <c r="C2388" s="44"/>
      <c r="D2388" s="45"/>
      <c r="E2388" s="44"/>
      <c r="F2388" s="44"/>
      <c r="G2388" s="45"/>
      <c r="H2388" s="45"/>
      <c r="I2388" s="44"/>
      <c r="J2388" s="44"/>
      <c r="K2388" s="44"/>
      <c r="L2388" s="44" t="str">
        <f>IF(G2388="","",IF(D2388-G2388&gt;=System_Config!$B$9,"✅ COMPLIANT","⚠️ BREACH"))</f>
        <v/>
      </c>
      <c r="M2388" s="44">
        <f t="shared" si="37"/>
        <v>1900</v>
      </c>
    </row>
    <row r="2389" spans="1:13" ht="18" customHeight="1" x14ac:dyDescent="0.25">
      <c r="A2389" s="42"/>
      <c r="B2389" s="42"/>
      <c r="C2389" s="42"/>
      <c r="D2389" s="43"/>
      <c r="E2389" s="42"/>
      <c r="F2389" s="42"/>
      <c r="G2389" s="43"/>
      <c r="H2389" s="43"/>
      <c r="I2389" s="42"/>
      <c r="J2389" s="42"/>
      <c r="K2389" s="42"/>
      <c r="L2389" s="42" t="str">
        <f>IF(G2389="","",IF(D2389-G2389&gt;=System_Config!$B$9,"✅ COMPLIANT","⚠️ BREACH"))</f>
        <v/>
      </c>
      <c r="M2389" s="42">
        <f t="shared" si="37"/>
        <v>1900</v>
      </c>
    </row>
    <row r="2390" spans="1:13" ht="18" customHeight="1" x14ac:dyDescent="0.25">
      <c r="A2390" s="44"/>
      <c r="B2390" s="44"/>
      <c r="C2390" s="44"/>
      <c r="D2390" s="45"/>
      <c r="E2390" s="44"/>
      <c r="F2390" s="44"/>
      <c r="G2390" s="45"/>
      <c r="H2390" s="45"/>
      <c r="I2390" s="44"/>
      <c r="J2390" s="44"/>
      <c r="K2390" s="44"/>
      <c r="L2390" s="44" t="str">
        <f>IF(G2390="","",IF(D2390-G2390&gt;=System_Config!$B$9,"✅ COMPLIANT","⚠️ BREACH"))</f>
        <v/>
      </c>
      <c r="M2390" s="44">
        <f t="shared" si="37"/>
        <v>1900</v>
      </c>
    </row>
    <row r="2391" spans="1:13" ht="18" customHeight="1" x14ac:dyDescent="0.25">
      <c r="A2391" s="42"/>
      <c r="B2391" s="42"/>
      <c r="C2391" s="42"/>
      <c r="D2391" s="43"/>
      <c r="E2391" s="42"/>
      <c r="F2391" s="42"/>
      <c r="G2391" s="43"/>
      <c r="H2391" s="43"/>
      <c r="I2391" s="42"/>
      <c r="J2391" s="42"/>
      <c r="K2391" s="42"/>
      <c r="L2391" s="42" t="str">
        <f>IF(G2391="","",IF(D2391-G2391&gt;=System_Config!$B$9,"✅ COMPLIANT","⚠️ BREACH"))</f>
        <v/>
      </c>
      <c r="M2391" s="42">
        <f t="shared" si="37"/>
        <v>1900</v>
      </c>
    </row>
    <row r="2392" spans="1:13" ht="18" customHeight="1" x14ac:dyDescent="0.25">
      <c r="A2392" s="44"/>
      <c r="B2392" s="44"/>
      <c r="C2392" s="44"/>
      <c r="D2392" s="45"/>
      <c r="E2392" s="44"/>
      <c r="F2392" s="44"/>
      <c r="G2392" s="45"/>
      <c r="H2392" s="45"/>
      <c r="I2392" s="44"/>
      <c r="J2392" s="44"/>
      <c r="K2392" s="44"/>
      <c r="L2392" s="44" t="str">
        <f>IF(G2392="","",IF(D2392-G2392&gt;=System_Config!$B$9,"✅ COMPLIANT","⚠️ BREACH"))</f>
        <v/>
      </c>
      <c r="M2392" s="44">
        <f t="shared" si="37"/>
        <v>1900</v>
      </c>
    </row>
    <row r="2393" spans="1:13" ht="18" customHeight="1" x14ac:dyDescent="0.25">
      <c r="A2393" s="42"/>
      <c r="B2393" s="42"/>
      <c r="C2393" s="42"/>
      <c r="D2393" s="43"/>
      <c r="E2393" s="42"/>
      <c r="F2393" s="42"/>
      <c r="G2393" s="43"/>
      <c r="H2393" s="43"/>
      <c r="I2393" s="42"/>
      <c r="J2393" s="42"/>
      <c r="K2393" s="42"/>
      <c r="L2393" s="42" t="str">
        <f>IF(G2393="","",IF(D2393-G2393&gt;=System_Config!$B$9,"✅ COMPLIANT","⚠️ BREACH"))</f>
        <v/>
      </c>
      <c r="M2393" s="42">
        <f t="shared" si="37"/>
        <v>1900</v>
      </c>
    </row>
    <row r="2394" spans="1:13" ht="18" customHeight="1" x14ac:dyDescent="0.25">
      <c r="A2394" s="44"/>
      <c r="B2394" s="44"/>
      <c r="C2394" s="44"/>
      <c r="D2394" s="45"/>
      <c r="E2394" s="44"/>
      <c r="F2394" s="44"/>
      <c r="G2394" s="45"/>
      <c r="H2394" s="45"/>
      <c r="I2394" s="44"/>
      <c r="J2394" s="44"/>
      <c r="K2394" s="44"/>
      <c r="L2394" s="44" t="str">
        <f>IF(G2394="","",IF(D2394-G2394&gt;=System_Config!$B$9,"✅ COMPLIANT","⚠️ BREACH"))</f>
        <v/>
      </c>
      <c r="M2394" s="44">
        <f t="shared" si="37"/>
        <v>1900</v>
      </c>
    </row>
    <row r="2395" spans="1:13" ht="18" customHeight="1" x14ac:dyDescent="0.25">
      <c r="A2395" s="42"/>
      <c r="B2395" s="42"/>
      <c r="C2395" s="42"/>
      <c r="D2395" s="43"/>
      <c r="E2395" s="42"/>
      <c r="F2395" s="42"/>
      <c r="G2395" s="43"/>
      <c r="H2395" s="43"/>
      <c r="I2395" s="42"/>
      <c r="J2395" s="42"/>
      <c r="K2395" s="42"/>
      <c r="L2395" s="42" t="str">
        <f>IF(G2395="","",IF(D2395-G2395&gt;=System_Config!$B$9,"✅ COMPLIANT","⚠️ BREACH"))</f>
        <v/>
      </c>
      <c r="M2395" s="42">
        <f t="shared" si="37"/>
        <v>1900</v>
      </c>
    </row>
    <row r="2396" spans="1:13" ht="18" customHeight="1" x14ac:dyDescent="0.25">
      <c r="A2396" s="44"/>
      <c r="B2396" s="44"/>
      <c r="C2396" s="44"/>
      <c r="D2396" s="45"/>
      <c r="E2396" s="44"/>
      <c r="F2396" s="44"/>
      <c r="G2396" s="45"/>
      <c r="H2396" s="45"/>
      <c r="I2396" s="44"/>
      <c r="J2396" s="44"/>
      <c r="K2396" s="44"/>
      <c r="L2396" s="44" t="str">
        <f>IF(G2396="","",IF(D2396-G2396&gt;=System_Config!$B$9,"✅ COMPLIANT","⚠️ BREACH"))</f>
        <v/>
      </c>
      <c r="M2396" s="44">
        <f t="shared" si="37"/>
        <v>1900</v>
      </c>
    </row>
    <row r="2397" spans="1:13" ht="18" customHeight="1" x14ac:dyDescent="0.25">
      <c r="A2397" s="42"/>
      <c r="B2397" s="42"/>
      <c r="C2397" s="42"/>
      <c r="D2397" s="43"/>
      <c r="E2397" s="42"/>
      <c r="F2397" s="42"/>
      <c r="G2397" s="43"/>
      <c r="H2397" s="43"/>
      <c r="I2397" s="42"/>
      <c r="J2397" s="42"/>
      <c r="K2397" s="42"/>
      <c r="L2397" s="42" t="str">
        <f>IF(G2397="","",IF(D2397-G2397&gt;=System_Config!$B$9,"✅ COMPLIANT","⚠️ BREACH"))</f>
        <v/>
      </c>
      <c r="M2397" s="42">
        <f t="shared" si="37"/>
        <v>1900</v>
      </c>
    </row>
    <row r="2398" spans="1:13" ht="18" customHeight="1" x14ac:dyDescent="0.25">
      <c r="A2398" s="44"/>
      <c r="B2398" s="44"/>
      <c r="C2398" s="44"/>
      <c r="D2398" s="45"/>
      <c r="E2398" s="44"/>
      <c r="F2398" s="44"/>
      <c r="G2398" s="45"/>
      <c r="H2398" s="45"/>
      <c r="I2398" s="44"/>
      <c r="J2398" s="44"/>
      <c r="K2398" s="44"/>
      <c r="L2398" s="44" t="str">
        <f>IF(G2398="","",IF(D2398-G2398&gt;=System_Config!$B$9,"✅ COMPLIANT","⚠️ BREACH"))</f>
        <v/>
      </c>
      <c r="M2398" s="44">
        <f t="shared" si="37"/>
        <v>1900</v>
      </c>
    </row>
    <row r="2399" spans="1:13" ht="18" customHeight="1" x14ac:dyDescent="0.25">
      <c r="A2399" s="42"/>
      <c r="B2399" s="42"/>
      <c r="C2399" s="42"/>
      <c r="D2399" s="43"/>
      <c r="E2399" s="42"/>
      <c r="F2399" s="42"/>
      <c r="G2399" s="43"/>
      <c r="H2399" s="43"/>
      <c r="I2399" s="42"/>
      <c r="J2399" s="42"/>
      <c r="K2399" s="42"/>
      <c r="L2399" s="42" t="str">
        <f>IF(G2399="","",IF(D2399-G2399&gt;=System_Config!$B$9,"✅ COMPLIANT","⚠️ BREACH"))</f>
        <v/>
      </c>
      <c r="M2399" s="42">
        <f t="shared" si="37"/>
        <v>1900</v>
      </c>
    </row>
    <row r="2400" spans="1:13" ht="18" customHeight="1" x14ac:dyDescent="0.25">
      <c r="A2400" s="44"/>
      <c r="B2400" s="44"/>
      <c r="C2400" s="44"/>
      <c r="D2400" s="45"/>
      <c r="E2400" s="44"/>
      <c r="F2400" s="44"/>
      <c r="G2400" s="45"/>
      <c r="H2400" s="45"/>
      <c r="I2400" s="44"/>
      <c r="J2400" s="44"/>
      <c r="K2400" s="44"/>
      <c r="L2400" s="44" t="str">
        <f>IF(G2400="","",IF(D2400-G2400&gt;=System_Config!$B$9,"✅ COMPLIANT","⚠️ BREACH"))</f>
        <v/>
      </c>
      <c r="M2400" s="44">
        <f t="shared" si="37"/>
        <v>1900</v>
      </c>
    </row>
    <row r="2401" spans="1:13" ht="18" customHeight="1" x14ac:dyDescent="0.25">
      <c r="A2401" s="42"/>
      <c r="B2401" s="42"/>
      <c r="C2401" s="42"/>
      <c r="D2401" s="43"/>
      <c r="E2401" s="42"/>
      <c r="F2401" s="42"/>
      <c r="G2401" s="43"/>
      <c r="H2401" s="43"/>
      <c r="I2401" s="42"/>
      <c r="J2401" s="42"/>
      <c r="K2401" s="42"/>
      <c r="L2401" s="42" t="str">
        <f>IF(G2401="","",IF(D2401-G2401&gt;=System_Config!$B$9,"✅ COMPLIANT","⚠️ BREACH"))</f>
        <v/>
      </c>
      <c r="M2401" s="42">
        <f t="shared" si="37"/>
        <v>1900</v>
      </c>
    </row>
    <row r="2402" spans="1:13" ht="18" customHeight="1" x14ac:dyDescent="0.25">
      <c r="A2402" s="44"/>
      <c r="B2402" s="44"/>
      <c r="C2402" s="44"/>
      <c r="D2402" s="45"/>
      <c r="E2402" s="44"/>
      <c r="F2402" s="44"/>
      <c r="G2402" s="45"/>
      <c r="H2402" s="45"/>
      <c r="I2402" s="44"/>
      <c r="J2402" s="44"/>
      <c r="K2402" s="44"/>
      <c r="L2402" s="44" t="str">
        <f>IF(G2402="","",IF(D2402-G2402&gt;=System_Config!$B$9,"✅ COMPLIANT","⚠️ BREACH"))</f>
        <v/>
      </c>
      <c r="M2402" s="44">
        <f t="shared" si="37"/>
        <v>1900</v>
      </c>
    </row>
    <row r="2403" spans="1:13" ht="18" customHeight="1" x14ac:dyDescent="0.25">
      <c r="A2403" s="42"/>
      <c r="B2403" s="42"/>
      <c r="C2403" s="42"/>
      <c r="D2403" s="43"/>
      <c r="E2403" s="42"/>
      <c r="F2403" s="42"/>
      <c r="G2403" s="43"/>
      <c r="H2403" s="43"/>
      <c r="I2403" s="42"/>
      <c r="J2403" s="42"/>
      <c r="K2403" s="42"/>
      <c r="L2403" s="42" t="str">
        <f>IF(G2403="","",IF(D2403-G2403&gt;=System_Config!$B$9,"✅ COMPLIANT","⚠️ BREACH"))</f>
        <v/>
      </c>
      <c r="M2403" s="42">
        <f t="shared" si="37"/>
        <v>1900</v>
      </c>
    </row>
    <row r="2404" spans="1:13" ht="18" customHeight="1" x14ac:dyDescent="0.25">
      <c r="A2404" s="44"/>
      <c r="B2404" s="44"/>
      <c r="C2404" s="44"/>
      <c r="D2404" s="45"/>
      <c r="E2404" s="44"/>
      <c r="F2404" s="44"/>
      <c r="G2404" s="45"/>
      <c r="H2404" s="45"/>
      <c r="I2404" s="44"/>
      <c r="J2404" s="44"/>
      <c r="K2404" s="44"/>
      <c r="L2404" s="44" t="str">
        <f>IF(G2404="","",IF(D2404-G2404&gt;=System_Config!$B$9,"✅ COMPLIANT","⚠️ BREACH"))</f>
        <v/>
      </c>
      <c r="M2404" s="44">
        <f t="shared" si="37"/>
        <v>1900</v>
      </c>
    </row>
    <row r="2405" spans="1:13" ht="18" customHeight="1" x14ac:dyDescent="0.25">
      <c r="A2405" s="42"/>
      <c r="B2405" s="42"/>
      <c r="C2405" s="42"/>
      <c r="D2405" s="43"/>
      <c r="E2405" s="42"/>
      <c r="F2405" s="42"/>
      <c r="G2405" s="43"/>
      <c r="H2405" s="43"/>
      <c r="I2405" s="42"/>
      <c r="J2405" s="42"/>
      <c r="K2405" s="42"/>
      <c r="L2405" s="42" t="str">
        <f>IF(G2405="","",IF(D2405-G2405&gt;=System_Config!$B$9,"✅ COMPLIANT","⚠️ BREACH"))</f>
        <v/>
      </c>
      <c r="M2405" s="42">
        <f t="shared" si="37"/>
        <v>1900</v>
      </c>
    </row>
    <row r="2406" spans="1:13" ht="18" customHeight="1" x14ac:dyDescent="0.25">
      <c r="A2406" s="44"/>
      <c r="B2406" s="44"/>
      <c r="C2406" s="44"/>
      <c r="D2406" s="45"/>
      <c r="E2406" s="44"/>
      <c r="F2406" s="44"/>
      <c r="G2406" s="45"/>
      <c r="H2406" s="45"/>
      <c r="I2406" s="44"/>
      <c r="J2406" s="44"/>
      <c r="K2406" s="44"/>
      <c r="L2406" s="44" t="str">
        <f>IF(G2406="","",IF(D2406-G2406&gt;=System_Config!$B$9,"✅ COMPLIANT","⚠️ BREACH"))</f>
        <v/>
      </c>
      <c r="M2406" s="44">
        <f t="shared" si="37"/>
        <v>1900</v>
      </c>
    </row>
    <row r="2407" spans="1:13" ht="18" customHeight="1" x14ac:dyDescent="0.25">
      <c r="A2407" s="42"/>
      <c r="B2407" s="42"/>
      <c r="C2407" s="42"/>
      <c r="D2407" s="43"/>
      <c r="E2407" s="42"/>
      <c r="F2407" s="42"/>
      <c r="G2407" s="43"/>
      <c r="H2407" s="43"/>
      <c r="I2407" s="42"/>
      <c r="J2407" s="42"/>
      <c r="K2407" s="42"/>
      <c r="L2407" s="42" t="str">
        <f>IF(G2407="","",IF(D2407-G2407&gt;=System_Config!$B$9,"✅ COMPLIANT","⚠️ BREACH"))</f>
        <v/>
      </c>
      <c r="M2407" s="42">
        <f t="shared" si="37"/>
        <v>1900</v>
      </c>
    </row>
    <row r="2408" spans="1:13" ht="18" customHeight="1" x14ac:dyDescent="0.25">
      <c r="A2408" s="44"/>
      <c r="B2408" s="44"/>
      <c r="C2408" s="44"/>
      <c r="D2408" s="45"/>
      <c r="E2408" s="44"/>
      <c r="F2408" s="44"/>
      <c r="G2408" s="45"/>
      <c r="H2408" s="45"/>
      <c r="I2408" s="44"/>
      <c r="J2408" s="44"/>
      <c r="K2408" s="44"/>
      <c r="L2408" s="44" t="str">
        <f>IF(G2408="","",IF(D2408-G2408&gt;=System_Config!$B$9,"✅ COMPLIANT","⚠️ BREACH"))</f>
        <v/>
      </c>
      <c r="M2408" s="44">
        <f t="shared" si="37"/>
        <v>1900</v>
      </c>
    </row>
    <row r="2409" spans="1:13" ht="18" customHeight="1" x14ac:dyDescent="0.25">
      <c r="A2409" s="42"/>
      <c r="B2409" s="42"/>
      <c r="C2409" s="42"/>
      <c r="D2409" s="43"/>
      <c r="E2409" s="42"/>
      <c r="F2409" s="42"/>
      <c r="G2409" s="43"/>
      <c r="H2409" s="43"/>
      <c r="I2409" s="42"/>
      <c r="J2409" s="42"/>
      <c r="K2409" s="42"/>
      <c r="L2409" s="42" t="str">
        <f>IF(G2409="","",IF(D2409-G2409&gt;=System_Config!$B$9,"✅ COMPLIANT","⚠️ BREACH"))</f>
        <v/>
      </c>
      <c r="M2409" s="42">
        <f t="shared" si="37"/>
        <v>1900</v>
      </c>
    </row>
    <row r="2410" spans="1:13" ht="18" customHeight="1" x14ac:dyDescent="0.25">
      <c r="A2410" s="44"/>
      <c r="B2410" s="44"/>
      <c r="C2410" s="44"/>
      <c r="D2410" s="45"/>
      <c r="E2410" s="44"/>
      <c r="F2410" s="44"/>
      <c r="G2410" s="45"/>
      <c r="H2410" s="45"/>
      <c r="I2410" s="44"/>
      <c r="J2410" s="44"/>
      <c r="K2410" s="44"/>
      <c r="L2410" s="44" t="str">
        <f>IF(G2410="","",IF(D2410-G2410&gt;=System_Config!$B$9,"✅ COMPLIANT","⚠️ BREACH"))</f>
        <v/>
      </c>
      <c r="M2410" s="44">
        <f t="shared" si="37"/>
        <v>1900</v>
      </c>
    </row>
    <row r="2411" spans="1:13" ht="18" customHeight="1" x14ac:dyDescent="0.25">
      <c r="A2411" s="42"/>
      <c r="B2411" s="42"/>
      <c r="C2411" s="42"/>
      <c r="D2411" s="43"/>
      <c r="E2411" s="42"/>
      <c r="F2411" s="42"/>
      <c r="G2411" s="43"/>
      <c r="H2411" s="43"/>
      <c r="I2411" s="42"/>
      <c r="J2411" s="42"/>
      <c r="K2411" s="42"/>
      <c r="L2411" s="42" t="str">
        <f>IF(G2411="","",IF(D2411-G2411&gt;=System_Config!$B$9,"✅ COMPLIANT","⚠️ BREACH"))</f>
        <v/>
      </c>
      <c r="M2411" s="42">
        <f t="shared" si="37"/>
        <v>1900</v>
      </c>
    </row>
    <row r="2412" spans="1:13" ht="18" customHeight="1" x14ac:dyDescent="0.25">
      <c r="A2412" s="44"/>
      <c r="B2412" s="44"/>
      <c r="C2412" s="44"/>
      <c r="D2412" s="45"/>
      <c r="E2412" s="44"/>
      <c r="F2412" s="44"/>
      <c r="G2412" s="45"/>
      <c r="H2412" s="45"/>
      <c r="I2412" s="44"/>
      <c r="J2412" s="44"/>
      <c r="K2412" s="44"/>
      <c r="L2412" s="44" t="str">
        <f>IF(G2412="","",IF(D2412-G2412&gt;=System_Config!$B$9,"✅ COMPLIANT","⚠️ BREACH"))</f>
        <v/>
      </c>
      <c r="M2412" s="44">
        <f t="shared" si="37"/>
        <v>1900</v>
      </c>
    </row>
    <row r="2413" spans="1:13" ht="18" customHeight="1" x14ac:dyDescent="0.25">
      <c r="A2413" s="42"/>
      <c r="B2413" s="42"/>
      <c r="C2413" s="42"/>
      <c r="D2413" s="43"/>
      <c r="E2413" s="42"/>
      <c r="F2413" s="42"/>
      <c r="G2413" s="43"/>
      <c r="H2413" s="43"/>
      <c r="I2413" s="42"/>
      <c r="J2413" s="42"/>
      <c r="K2413" s="42"/>
      <c r="L2413" s="42" t="str">
        <f>IF(G2413="","",IF(D2413-G2413&gt;=System_Config!$B$9,"✅ COMPLIANT","⚠️ BREACH"))</f>
        <v/>
      </c>
      <c r="M2413" s="42">
        <f t="shared" si="37"/>
        <v>1900</v>
      </c>
    </row>
    <row r="2414" spans="1:13" ht="18" customHeight="1" x14ac:dyDescent="0.25">
      <c r="A2414" s="44"/>
      <c r="B2414" s="44"/>
      <c r="C2414" s="44"/>
      <c r="D2414" s="45"/>
      <c r="E2414" s="44"/>
      <c r="F2414" s="44"/>
      <c r="G2414" s="45"/>
      <c r="H2414" s="45"/>
      <c r="I2414" s="44"/>
      <c r="J2414" s="44"/>
      <c r="K2414" s="44"/>
      <c r="L2414" s="44" t="str">
        <f>IF(G2414="","",IF(D2414-G2414&gt;=System_Config!$B$9,"✅ COMPLIANT","⚠️ BREACH"))</f>
        <v/>
      </c>
      <c r="M2414" s="44">
        <f t="shared" si="37"/>
        <v>1900</v>
      </c>
    </row>
    <row r="2415" spans="1:13" ht="18" customHeight="1" x14ac:dyDescent="0.25">
      <c r="A2415" s="42"/>
      <c r="B2415" s="42"/>
      <c r="C2415" s="42"/>
      <c r="D2415" s="43"/>
      <c r="E2415" s="42"/>
      <c r="F2415" s="42"/>
      <c r="G2415" s="43"/>
      <c r="H2415" s="43"/>
      <c r="I2415" s="42"/>
      <c r="J2415" s="42"/>
      <c r="K2415" s="42"/>
      <c r="L2415" s="42" t="str">
        <f>IF(G2415="","",IF(D2415-G2415&gt;=System_Config!$B$9,"✅ COMPLIANT","⚠️ BREACH"))</f>
        <v/>
      </c>
      <c r="M2415" s="42">
        <f t="shared" si="37"/>
        <v>1900</v>
      </c>
    </row>
    <row r="2416" spans="1:13" ht="18" customHeight="1" x14ac:dyDescent="0.25">
      <c r="A2416" s="44"/>
      <c r="B2416" s="44"/>
      <c r="C2416" s="44"/>
      <c r="D2416" s="45"/>
      <c r="E2416" s="44"/>
      <c r="F2416" s="44"/>
      <c r="G2416" s="45"/>
      <c r="H2416" s="45"/>
      <c r="I2416" s="44"/>
      <c r="J2416" s="44"/>
      <c r="K2416" s="44"/>
      <c r="L2416" s="44" t="str">
        <f>IF(G2416="","",IF(D2416-G2416&gt;=System_Config!$B$9,"✅ COMPLIANT","⚠️ BREACH"))</f>
        <v/>
      </c>
      <c r="M2416" s="44">
        <f t="shared" si="37"/>
        <v>1900</v>
      </c>
    </row>
    <row r="2417" spans="1:13" ht="18" customHeight="1" x14ac:dyDescent="0.25">
      <c r="A2417" s="42"/>
      <c r="B2417" s="42"/>
      <c r="C2417" s="42"/>
      <c r="D2417" s="43"/>
      <c r="E2417" s="42"/>
      <c r="F2417" s="42"/>
      <c r="G2417" s="43"/>
      <c r="H2417" s="43"/>
      <c r="I2417" s="42"/>
      <c r="J2417" s="42"/>
      <c r="K2417" s="42"/>
      <c r="L2417" s="42" t="str">
        <f>IF(G2417="","",IF(D2417-G2417&gt;=System_Config!$B$9,"✅ COMPLIANT","⚠️ BREACH"))</f>
        <v/>
      </c>
      <c r="M2417" s="42">
        <f t="shared" si="37"/>
        <v>1900</v>
      </c>
    </row>
    <row r="2418" spans="1:13" ht="18" customHeight="1" x14ac:dyDescent="0.25">
      <c r="A2418" s="44"/>
      <c r="B2418" s="44"/>
      <c r="C2418" s="44"/>
      <c r="D2418" s="45"/>
      <c r="E2418" s="44"/>
      <c r="F2418" s="44"/>
      <c r="G2418" s="45"/>
      <c r="H2418" s="45"/>
      <c r="I2418" s="44"/>
      <c r="J2418" s="44"/>
      <c r="K2418" s="44"/>
      <c r="L2418" s="44" t="str">
        <f>IF(G2418="","",IF(D2418-G2418&gt;=System_Config!$B$9,"✅ COMPLIANT","⚠️ BREACH"))</f>
        <v/>
      </c>
      <c r="M2418" s="44">
        <f t="shared" si="37"/>
        <v>1900</v>
      </c>
    </row>
    <row r="2419" spans="1:13" ht="18" customHeight="1" x14ac:dyDescent="0.25">
      <c r="A2419" s="42"/>
      <c r="B2419" s="42"/>
      <c r="C2419" s="42"/>
      <c r="D2419" s="43"/>
      <c r="E2419" s="42"/>
      <c r="F2419" s="42"/>
      <c r="G2419" s="43"/>
      <c r="H2419" s="43"/>
      <c r="I2419" s="42"/>
      <c r="J2419" s="42"/>
      <c r="K2419" s="42"/>
      <c r="L2419" s="42" t="str">
        <f>IF(G2419="","",IF(D2419-G2419&gt;=System_Config!$B$9,"✅ COMPLIANT","⚠️ BREACH"))</f>
        <v/>
      </c>
      <c r="M2419" s="42">
        <f t="shared" si="37"/>
        <v>1900</v>
      </c>
    </row>
    <row r="2420" spans="1:13" ht="18" customHeight="1" x14ac:dyDescent="0.25">
      <c r="A2420" s="44"/>
      <c r="B2420" s="44"/>
      <c r="C2420" s="44"/>
      <c r="D2420" s="45"/>
      <c r="E2420" s="44"/>
      <c r="F2420" s="44"/>
      <c r="G2420" s="45"/>
      <c r="H2420" s="45"/>
      <c r="I2420" s="44"/>
      <c r="J2420" s="44"/>
      <c r="K2420" s="44"/>
      <c r="L2420" s="44" t="str">
        <f>IF(G2420="","",IF(D2420-G2420&gt;=System_Config!$B$9,"✅ COMPLIANT","⚠️ BREACH"))</f>
        <v/>
      </c>
      <c r="M2420" s="44">
        <f t="shared" si="37"/>
        <v>1900</v>
      </c>
    </row>
    <row r="2421" spans="1:13" ht="18" customHeight="1" x14ac:dyDescent="0.25">
      <c r="A2421" s="42"/>
      <c r="B2421" s="42"/>
      <c r="C2421" s="42"/>
      <c r="D2421" s="43"/>
      <c r="E2421" s="42"/>
      <c r="F2421" s="42"/>
      <c r="G2421" s="43"/>
      <c r="H2421" s="43"/>
      <c r="I2421" s="42"/>
      <c r="J2421" s="42"/>
      <c r="K2421" s="42"/>
      <c r="L2421" s="42" t="str">
        <f>IF(G2421="","",IF(D2421-G2421&gt;=System_Config!$B$9,"✅ COMPLIANT","⚠️ BREACH"))</f>
        <v/>
      </c>
      <c r="M2421" s="42">
        <f t="shared" si="37"/>
        <v>1900</v>
      </c>
    </row>
    <row r="2422" spans="1:13" ht="18" customHeight="1" x14ac:dyDescent="0.25">
      <c r="A2422" s="44"/>
      <c r="B2422" s="44"/>
      <c r="C2422" s="44"/>
      <c r="D2422" s="45"/>
      <c r="E2422" s="44"/>
      <c r="F2422" s="44"/>
      <c r="G2422" s="45"/>
      <c r="H2422" s="45"/>
      <c r="I2422" s="44"/>
      <c r="J2422" s="44"/>
      <c r="K2422" s="44"/>
      <c r="L2422" s="44" t="str">
        <f>IF(G2422="","",IF(D2422-G2422&gt;=System_Config!$B$9,"✅ COMPLIANT","⚠️ BREACH"))</f>
        <v/>
      </c>
      <c r="M2422" s="44">
        <f t="shared" si="37"/>
        <v>1900</v>
      </c>
    </row>
    <row r="2423" spans="1:13" ht="18" customHeight="1" x14ac:dyDescent="0.25">
      <c r="A2423" s="42"/>
      <c r="B2423" s="42"/>
      <c r="C2423" s="42"/>
      <c r="D2423" s="43"/>
      <c r="E2423" s="42"/>
      <c r="F2423" s="42"/>
      <c r="G2423" s="43"/>
      <c r="H2423" s="43"/>
      <c r="I2423" s="42"/>
      <c r="J2423" s="42"/>
      <c r="K2423" s="42"/>
      <c r="L2423" s="42" t="str">
        <f>IF(G2423="","",IF(D2423-G2423&gt;=System_Config!$B$9,"✅ COMPLIANT","⚠️ BREACH"))</f>
        <v/>
      </c>
      <c r="M2423" s="42">
        <f t="shared" si="37"/>
        <v>1900</v>
      </c>
    </row>
    <row r="2424" spans="1:13" ht="18" customHeight="1" x14ac:dyDescent="0.25">
      <c r="A2424" s="44"/>
      <c r="B2424" s="44"/>
      <c r="C2424" s="44"/>
      <c r="D2424" s="45"/>
      <c r="E2424" s="44"/>
      <c r="F2424" s="44"/>
      <c r="G2424" s="45"/>
      <c r="H2424" s="45"/>
      <c r="I2424" s="44"/>
      <c r="J2424" s="44"/>
      <c r="K2424" s="44"/>
      <c r="L2424" s="44" t="str">
        <f>IF(G2424="","",IF(D2424-G2424&gt;=System_Config!$B$9,"✅ COMPLIANT","⚠️ BREACH"))</f>
        <v/>
      </c>
      <c r="M2424" s="44">
        <f t="shared" si="37"/>
        <v>1900</v>
      </c>
    </row>
    <row r="2425" spans="1:13" ht="18" customHeight="1" x14ac:dyDescent="0.25">
      <c r="A2425" s="42"/>
      <c r="B2425" s="42"/>
      <c r="C2425" s="42"/>
      <c r="D2425" s="43"/>
      <c r="E2425" s="42"/>
      <c r="F2425" s="42"/>
      <c r="G2425" s="43"/>
      <c r="H2425" s="43"/>
      <c r="I2425" s="42"/>
      <c r="J2425" s="42"/>
      <c r="K2425" s="42"/>
      <c r="L2425" s="42" t="str">
        <f>IF(G2425="","",IF(D2425-G2425&gt;=System_Config!$B$9,"✅ COMPLIANT","⚠️ BREACH"))</f>
        <v/>
      </c>
      <c r="M2425" s="42">
        <f t="shared" si="37"/>
        <v>1900</v>
      </c>
    </row>
    <row r="2426" spans="1:13" ht="18" customHeight="1" x14ac:dyDescent="0.25">
      <c r="A2426" s="44"/>
      <c r="B2426" s="44"/>
      <c r="C2426" s="44"/>
      <c r="D2426" s="45"/>
      <c r="E2426" s="44"/>
      <c r="F2426" s="44"/>
      <c r="G2426" s="45"/>
      <c r="H2426" s="45"/>
      <c r="I2426" s="44"/>
      <c r="J2426" s="44"/>
      <c r="K2426" s="44"/>
      <c r="L2426" s="44" t="str">
        <f>IF(G2426="","",IF(D2426-G2426&gt;=System_Config!$B$9,"✅ COMPLIANT","⚠️ BREACH"))</f>
        <v/>
      </c>
      <c r="M2426" s="44">
        <f t="shared" si="37"/>
        <v>1900</v>
      </c>
    </row>
    <row r="2427" spans="1:13" ht="18" customHeight="1" x14ac:dyDescent="0.25">
      <c r="A2427" s="42"/>
      <c r="B2427" s="42"/>
      <c r="C2427" s="42"/>
      <c r="D2427" s="43"/>
      <c r="E2427" s="42"/>
      <c r="F2427" s="42"/>
      <c r="G2427" s="43"/>
      <c r="H2427" s="43"/>
      <c r="I2427" s="42"/>
      <c r="J2427" s="42"/>
      <c r="K2427" s="42"/>
      <c r="L2427" s="42" t="str">
        <f>IF(G2427="","",IF(D2427-G2427&gt;=System_Config!$B$9,"✅ COMPLIANT","⚠️ BREACH"))</f>
        <v/>
      </c>
      <c r="M2427" s="42">
        <f t="shared" si="37"/>
        <v>1900</v>
      </c>
    </row>
    <row r="2428" spans="1:13" ht="18" customHeight="1" x14ac:dyDescent="0.25">
      <c r="A2428" s="44"/>
      <c r="B2428" s="44"/>
      <c r="C2428" s="44"/>
      <c r="D2428" s="45"/>
      <c r="E2428" s="44"/>
      <c r="F2428" s="44"/>
      <c r="G2428" s="45"/>
      <c r="H2428" s="45"/>
      <c r="I2428" s="44"/>
      <c r="J2428" s="44"/>
      <c r="K2428" s="44"/>
      <c r="L2428" s="44" t="str">
        <f>IF(G2428="","",IF(D2428-G2428&gt;=System_Config!$B$9,"✅ COMPLIANT","⚠️ BREACH"))</f>
        <v/>
      </c>
      <c r="M2428" s="44">
        <f t="shared" si="37"/>
        <v>1900</v>
      </c>
    </row>
    <row r="2429" spans="1:13" ht="18" customHeight="1" x14ac:dyDescent="0.25">
      <c r="A2429" s="42"/>
      <c r="B2429" s="42"/>
      <c r="C2429" s="42"/>
      <c r="D2429" s="43"/>
      <c r="E2429" s="42"/>
      <c r="F2429" s="42"/>
      <c r="G2429" s="43"/>
      <c r="H2429" s="43"/>
      <c r="I2429" s="42"/>
      <c r="J2429" s="42"/>
      <c r="K2429" s="42"/>
      <c r="L2429" s="42" t="str">
        <f>IF(G2429="","",IF(D2429-G2429&gt;=System_Config!$B$9,"✅ COMPLIANT","⚠️ BREACH"))</f>
        <v/>
      </c>
      <c r="M2429" s="42">
        <f t="shared" si="37"/>
        <v>1900</v>
      </c>
    </row>
    <row r="2430" spans="1:13" ht="18" customHeight="1" x14ac:dyDescent="0.25">
      <c r="A2430" s="44"/>
      <c r="B2430" s="44"/>
      <c r="C2430" s="44"/>
      <c r="D2430" s="45"/>
      <c r="E2430" s="44"/>
      <c r="F2430" s="44"/>
      <c r="G2430" s="45"/>
      <c r="H2430" s="45"/>
      <c r="I2430" s="44"/>
      <c r="J2430" s="44"/>
      <c r="K2430" s="44"/>
      <c r="L2430" s="44" t="str">
        <f>IF(G2430="","",IF(D2430-G2430&gt;=System_Config!$B$9,"✅ COMPLIANT","⚠️ BREACH"))</f>
        <v/>
      </c>
      <c r="M2430" s="44">
        <f t="shared" si="37"/>
        <v>1900</v>
      </c>
    </row>
    <row r="2431" spans="1:13" ht="18" customHeight="1" x14ac:dyDescent="0.25">
      <c r="A2431" s="42"/>
      <c r="B2431" s="42"/>
      <c r="C2431" s="42"/>
      <c r="D2431" s="43"/>
      <c r="E2431" s="42"/>
      <c r="F2431" s="42"/>
      <c r="G2431" s="43"/>
      <c r="H2431" s="43"/>
      <c r="I2431" s="42"/>
      <c r="J2431" s="42"/>
      <c r="K2431" s="42"/>
      <c r="L2431" s="42" t="str">
        <f>IF(G2431="","",IF(D2431-G2431&gt;=System_Config!$B$9,"✅ COMPLIANT","⚠️ BREACH"))</f>
        <v/>
      </c>
      <c r="M2431" s="42">
        <f t="shared" si="37"/>
        <v>1900</v>
      </c>
    </row>
    <row r="2432" spans="1:13" ht="18" customHeight="1" x14ac:dyDescent="0.25">
      <c r="A2432" s="44"/>
      <c r="B2432" s="44"/>
      <c r="C2432" s="44"/>
      <c r="D2432" s="45"/>
      <c r="E2432" s="44"/>
      <c r="F2432" s="44"/>
      <c r="G2432" s="45"/>
      <c r="H2432" s="45"/>
      <c r="I2432" s="44"/>
      <c r="J2432" s="44"/>
      <c r="K2432" s="44"/>
      <c r="L2432" s="44" t="str">
        <f>IF(G2432="","",IF(D2432-G2432&gt;=System_Config!$B$9,"✅ COMPLIANT","⚠️ BREACH"))</f>
        <v/>
      </c>
      <c r="M2432" s="44">
        <f t="shared" si="37"/>
        <v>1900</v>
      </c>
    </row>
    <row r="2433" spans="1:13" ht="18" customHeight="1" x14ac:dyDescent="0.25">
      <c r="A2433" s="42"/>
      <c r="B2433" s="42"/>
      <c r="C2433" s="42"/>
      <c r="D2433" s="43"/>
      <c r="E2433" s="42"/>
      <c r="F2433" s="42"/>
      <c r="G2433" s="43"/>
      <c r="H2433" s="43"/>
      <c r="I2433" s="42"/>
      <c r="J2433" s="42"/>
      <c r="K2433" s="42"/>
      <c r="L2433" s="42" t="str">
        <f>IF(G2433="","",IF(D2433-G2433&gt;=System_Config!$B$9,"✅ COMPLIANT","⚠️ BREACH"))</f>
        <v/>
      </c>
      <c r="M2433" s="42">
        <f t="shared" si="37"/>
        <v>1900</v>
      </c>
    </row>
    <row r="2434" spans="1:13" ht="18" customHeight="1" x14ac:dyDescent="0.25">
      <c r="A2434" s="44"/>
      <c r="B2434" s="44"/>
      <c r="C2434" s="44"/>
      <c r="D2434" s="45"/>
      <c r="E2434" s="44"/>
      <c r="F2434" s="44"/>
      <c r="G2434" s="45"/>
      <c r="H2434" s="45"/>
      <c r="I2434" s="44"/>
      <c r="J2434" s="44"/>
      <c r="K2434" s="44"/>
      <c r="L2434" s="44" t="str">
        <f>IF(G2434="","",IF(D2434-G2434&gt;=System_Config!$B$9,"✅ COMPLIANT","⚠️ BREACH"))</f>
        <v/>
      </c>
      <c r="M2434" s="44">
        <f t="shared" si="37"/>
        <v>1900</v>
      </c>
    </row>
    <row r="2435" spans="1:13" ht="18" customHeight="1" x14ac:dyDescent="0.25">
      <c r="A2435" s="42"/>
      <c r="B2435" s="42"/>
      <c r="C2435" s="42"/>
      <c r="D2435" s="43"/>
      <c r="E2435" s="42"/>
      <c r="F2435" s="42"/>
      <c r="G2435" s="43"/>
      <c r="H2435" s="43"/>
      <c r="I2435" s="42"/>
      <c r="J2435" s="42"/>
      <c r="K2435" s="42"/>
      <c r="L2435" s="42" t="str">
        <f>IF(G2435="","",IF(D2435-G2435&gt;=System_Config!$B$9,"✅ COMPLIANT","⚠️ BREACH"))</f>
        <v/>
      </c>
      <c r="M2435" s="42">
        <f t="shared" si="37"/>
        <v>1900</v>
      </c>
    </row>
    <row r="2436" spans="1:13" ht="18" customHeight="1" x14ac:dyDescent="0.25">
      <c r="A2436" s="44"/>
      <c r="B2436" s="44"/>
      <c r="C2436" s="44"/>
      <c r="D2436" s="45"/>
      <c r="E2436" s="44"/>
      <c r="F2436" s="44"/>
      <c r="G2436" s="45"/>
      <c r="H2436" s="45"/>
      <c r="I2436" s="44"/>
      <c r="J2436" s="44"/>
      <c r="K2436" s="44"/>
      <c r="L2436" s="44" t="str">
        <f>IF(G2436="","",IF(D2436-G2436&gt;=System_Config!$B$9,"✅ COMPLIANT","⚠️ BREACH"))</f>
        <v/>
      </c>
      <c r="M2436" s="44">
        <f t="shared" ref="M2436:M2499" si="38">IFERROR(YEAR(E2436),"")</f>
        <v>1900</v>
      </c>
    </row>
    <row r="2437" spans="1:13" ht="18" customHeight="1" x14ac:dyDescent="0.25">
      <c r="A2437" s="42"/>
      <c r="B2437" s="42"/>
      <c r="C2437" s="42"/>
      <c r="D2437" s="43"/>
      <c r="E2437" s="42"/>
      <c r="F2437" s="42"/>
      <c r="G2437" s="43"/>
      <c r="H2437" s="43"/>
      <c r="I2437" s="42"/>
      <c r="J2437" s="42"/>
      <c r="K2437" s="42"/>
      <c r="L2437" s="42" t="str">
        <f>IF(G2437="","",IF(D2437-G2437&gt;=System_Config!$B$9,"✅ COMPLIANT","⚠️ BREACH"))</f>
        <v/>
      </c>
      <c r="M2437" s="42">
        <f t="shared" si="38"/>
        <v>1900</v>
      </c>
    </row>
    <row r="2438" spans="1:13" ht="18" customHeight="1" x14ac:dyDescent="0.25">
      <c r="A2438" s="44"/>
      <c r="B2438" s="44"/>
      <c r="C2438" s="44"/>
      <c r="D2438" s="45"/>
      <c r="E2438" s="44"/>
      <c r="F2438" s="44"/>
      <c r="G2438" s="45"/>
      <c r="H2438" s="45"/>
      <c r="I2438" s="44"/>
      <c r="J2438" s="44"/>
      <c r="K2438" s="44"/>
      <c r="L2438" s="44" t="str">
        <f>IF(G2438="","",IF(D2438-G2438&gt;=System_Config!$B$9,"✅ COMPLIANT","⚠️ BREACH"))</f>
        <v/>
      </c>
      <c r="M2438" s="44">
        <f t="shared" si="38"/>
        <v>1900</v>
      </c>
    </row>
    <row r="2439" spans="1:13" ht="18" customHeight="1" x14ac:dyDescent="0.25">
      <c r="A2439" s="42"/>
      <c r="B2439" s="42"/>
      <c r="C2439" s="42"/>
      <c r="D2439" s="43"/>
      <c r="E2439" s="42"/>
      <c r="F2439" s="42"/>
      <c r="G2439" s="43"/>
      <c r="H2439" s="43"/>
      <c r="I2439" s="42"/>
      <c r="J2439" s="42"/>
      <c r="K2439" s="42"/>
      <c r="L2439" s="42" t="str">
        <f>IF(G2439="","",IF(D2439-G2439&gt;=System_Config!$B$9,"✅ COMPLIANT","⚠️ BREACH"))</f>
        <v/>
      </c>
      <c r="M2439" s="42">
        <f t="shared" si="38"/>
        <v>1900</v>
      </c>
    </row>
    <row r="2440" spans="1:13" ht="18" customHeight="1" x14ac:dyDescent="0.25">
      <c r="A2440" s="44"/>
      <c r="B2440" s="44"/>
      <c r="C2440" s="44"/>
      <c r="D2440" s="45"/>
      <c r="E2440" s="44"/>
      <c r="F2440" s="44"/>
      <c r="G2440" s="45"/>
      <c r="H2440" s="45"/>
      <c r="I2440" s="44"/>
      <c r="J2440" s="44"/>
      <c r="K2440" s="44"/>
      <c r="L2440" s="44" t="str">
        <f>IF(G2440="","",IF(D2440-G2440&gt;=System_Config!$B$9,"✅ COMPLIANT","⚠️ BREACH"))</f>
        <v/>
      </c>
      <c r="M2440" s="44">
        <f t="shared" si="38"/>
        <v>1900</v>
      </c>
    </row>
    <row r="2441" spans="1:13" ht="18" customHeight="1" x14ac:dyDescent="0.25">
      <c r="A2441" s="42"/>
      <c r="B2441" s="42"/>
      <c r="C2441" s="42"/>
      <c r="D2441" s="43"/>
      <c r="E2441" s="42"/>
      <c r="F2441" s="42"/>
      <c r="G2441" s="43"/>
      <c r="H2441" s="43"/>
      <c r="I2441" s="42"/>
      <c r="J2441" s="42"/>
      <c r="K2441" s="42"/>
      <c r="L2441" s="42" t="str">
        <f>IF(G2441="","",IF(D2441-G2441&gt;=System_Config!$B$9,"✅ COMPLIANT","⚠️ BREACH"))</f>
        <v/>
      </c>
      <c r="M2441" s="42">
        <f t="shared" si="38"/>
        <v>1900</v>
      </c>
    </row>
    <row r="2442" spans="1:13" ht="18" customHeight="1" x14ac:dyDescent="0.25">
      <c r="A2442" s="44"/>
      <c r="B2442" s="44"/>
      <c r="C2442" s="44"/>
      <c r="D2442" s="45"/>
      <c r="E2442" s="44"/>
      <c r="F2442" s="44"/>
      <c r="G2442" s="45"/>
      <c r="H2442" s="45"/>
      <c r="I2442" s="44"/>
      <c r="J2442" s="44"/>
      <c r="K2442" s="44"/>
      <c r="L2442" s="44" t="str">
        <f>IF(G2442="","",IF(D2442-G2442&gt;=System_Config!$B$9,"✅ COMPLIANT","⚠️ BREACH"))</f>
        <v/>
      </c>
      <c r="M2442" s="44">
        <f t="shared" si="38"/>
        <v>1900</v>
      </c>
    </row>
    <row r="2443" spans="1:13" ht="18" customHeight="1" x14ac:dyDescent="0.25">
      <c r="A2443" s="42"/>
      <c r="B2443" s="42"/>
      <c r="C2443" s="42"/>
      <c r="D2443" s="43"/>
      <c r="E2443" s="42"/>
      <c r="F2443" s="42"/>
      <c r="G2443" s="43"/>
      <c r="H2443" s="43"/>
      <c r="I2443" s="42"/>
      <c r="J2443" s="42"/>
      <c r="K2443" s="42"/>
      <c r="L2443" s="42" t="str">
        <f>IF(G2443="","",IF(D2443-G2443&gt;=System_Config!$B$9,"✅ COMPLIANT","⚠️ BREACH"))</f>
        <v/>
      </c>
      <c r="M2443" s="42">
        <f t="shared" si="38"/>
        <v>1900</v>
      </c>
    </row>
    <row r="2444" spans="1:13" ht="18" customHeight="1" x14ac:dyDescent="0.25">
      <c r="A2444" s="44"/>
      <c r="B2444" s="44"/>
      <c r="C2444" s="44"/>
      <c r="D2444" s="45"/>
      <c r="E2444" s="44"/>
      <c r="F2444" s="44"/>
      <c r="G2444" s="45"/>
      <c r="H2444" s="45"/>
      <c r="I2444" s="44"/>
      <c r="J2444" s="44"/>
      <c r="K2444" s="44"/>
      <c r="L2444" s="44" t="str">
        <f>IF(G2444="","",IF(D2444-G2444&gt;=System_Config!$B$9,"✅ COMPLIANT","⚠️ BREACH"))</f>
        <v/>
      </c>
      <c r="M2444" s="44">
        <f t="shared" si="38"/>
        <v>1900</v>
      </c>
    </row>
    <row r="2445" spans="1:13" ht="18" customHeight="1" x14ac:dyDescent="0.25">
      <c r="A2445" s="42"/>
      <c r="B2445" s="42"/>
      <c r="C2445" s="42"/>
      <c r="D2445" s="43"/>
      <c r="E2445" s="42"/>
      <c r="F2445" s="42"/>
      <c r="G2445" s="43"/>
      <c r="H2445" s="43"/>
      <c r="I2445" s="42"/>
      <c r="J2445" s="42"/>
      <c r="K2445" s="42"/>
      <c r="L2445" s="42" t="str">
        <f>IF(G2445="","",IF(D2445-G2445&gt;=System_Config!$B$9,"✅ COMPLIANT","⚠️ BREACH"))</f>
        <v/>
      </c>
      <c r="M2445" s="42">
        <f t="shared" si="38"/>
        <v>1900</v>
      </c>
    </row>
    <row r="2446" spans="1:13" ht="18" customHeight="1" x14ac:dyDescent="0.25">
      <c r="A2446" s="44"/>
      <c r="B2446" s="44"/>
      <c r="C2446" s="44"/>
      <c r="D2446" s="45"/>
      <c r="E2446" s="44"/>
      <c r="F2446" s="44"/>
      <c r="G2446" s="45"/>
      <c r="H2446" s="45"/>
      <c r="I2446" s="44"/>
      <c r="J2446" s="44"/>
      <c r="K2446" s="44"/>
      <c r="L2446" s="44" t="str">
        <f>IF(G2446="","",IF(D2446-G2446&gt;=System_Config!$B$9,"✅ COMPLIANT","⚠️ BREACH"))</f>
        <v/>
      </c>
      <c r="M2446" s="44">
        <f t="shared" si="38"/>
        <v>1900</v>
      </c>
    </row>
    <row r="2447" spans="1:13" ht="18" customHeight="1" x14ac:dyDescent="0.25">
      <c r="A2447" s="42"/>
      <c r="B2447" s="42"/>
      <c r="C2447" s="42"/>
      <c r="D2447" s="43"/>
      <c r="E2447" s="42"/>
      <c r="F2447" s="42"/>
      <c r="G2447" s="43"/>
      <c r="H2447" s="43"/>
      <c r="I2447" s="42"/>
      <c r="J2447" s="42"/>
      <c r="K2447" s="42"/>
      <c r="L2447" s="42" t="str">
        <f>IF(G2447="","",IF(D2447-G2447&gt;=System_Config!$B$9,"✅ COMPLIANT","⚠️ BREACH"))</f>
        <v/>
      </c>
      <c r="M2447" s="42">
        <f t="shared" si="38"/>
        <v>1900</v>
      </c>
    </row>
    <row r="2448" spans="1:13" ht="18" customHeight="1" x14ac:dyDescent="0.25">
      <c r="A2448" s="44"/>
      <c r="B2448" s="44"/>
      <c r="C2448" s="44"/>
      <c r="D2448" s="45"/>
      <c r="E2448" s="44"/>
      <c r="F2448" s="44"/>
      <c r="G2448" s="45"/>
      <c r="H2448" s="45"/>
      <c r="I2448" s="44"/>
      <c r="J2448" s="44"/>
      <c r="K2448" s="44"/>
      <c r="L2448" s="44" t="str">
        <f>IF(G2448="","",IF(D2448-G2448&gt;=System_Config!$B$9,"✅ COMPLIANT","⚠️ BREACH"))</f>
        <v/>
      </c>
      <c r="M2448" s="44">
        <f t="shared" si="38"/>
        <v>1900</v>
      </c>
    </row>
    <row r="2449" spans="1:13" ht="18" customHeight="1" x14ac:dyDescent="0.25">
      <c r="A2449" s="42"/>
      <c r="B2449" s="42"/>
      <c r="C2449" s="42"/>
      <c r="D2449" s="43"/>
      <c r="E2449" s="42"/>
      <c r="F2449" s="42"/>
      <c r="G2449" s="43"/>
      <c r="H2449" s="43"/>
      <c r="I2449" s="42"/>
      <c r="J2449" s="42"/>
      <c r="K2449" s="42"/>
      <c r="L2449" s="42" t="str">
        <f>IF(G2449="","",IF(D2449-G2449&gt;=System_Config!$B$9,"✅ COMPLIANT","⚠️ BREACH"))</f>
        <v/>
      </c>
      <c r="M2449" s="42">
        <f t="shared" si="38"/>
        <v>1900</v>
      </c>
    </row>
    <row r="2450" spans="1:13" ht="18" customHeight="1" x14ac:dyDescent="0.25">
      <c r="A2450" s="44"/>
      <c r="B2450" s="44"/>
      <c r="C2450" s="44"/>
      <c r="D2450" s="45"/>
      <c r="E2450" s="44"/>
      <c r="F2450" s="44"/>
      <c r="G2450" s="45"/>
      <c r="H2450" s="45"/>
      <c r="I2450" s="44"/>
      <c r="J2450" s="44"/>
      <c r="K2450" s="44"/>
      <c r="L2450" s="44" t="str">
        <f>IF(G2450="","",IF(D2450-G2450&gt;=System_Config!$B$9,"✅ COMPLIANT","⚠️ BREACH"))</f>
        <v/>
      </c>
      <c r="M2450" s="44">
        <f t="shared" si="38"/>
        <v>1900</v>
      </c>
    </row>
    <row r="2451" spans="1:13" ht="18" customHeight="1" x14ac:dyDescent="0.25">
      <c r="A2451" s="42"/>
      <c r="B2451" s="42"/>
      <c r="C2451" s="42"/>
      <c r="D2451" s="43"/>
      <c r="E2451" s="42"/>
      <c r="F2451" s="42"/>
      <c r="G2451" s="43"/>
      <c r="H2451" s="43"/>
      <c r="I2451" s="42"/>
      <c r="J2451" s="42"/>
      <c r="K2451" s="42"/>
      <c r="L2451" s="42" t="str">
        <f>IF(G2451="","",IF(D2451-G2451&gt;=System_Config!$B$9,"✅ COMPLIANT","⚠️ BREACH"))</f>
        <v/>
      </c>
      <c r="M2451" s="42">
        <f t="shared" si="38"/>
        <v>1900</v>
      </c>
    </row>
    <row r="2452" spans="1:13" ht="18" customHeight="1" x14ac:dyDescent="0.25">
      <c r="A2452" s="44"/>
      <c r="B2452" s="44"/>
      <c r="C2452" s="44"/>
      <c r="D2452" s="45"/>
      <c r="E2452" s="44"/>
      <c r="F2452" s="44"/>
      <c r="G2452" s="45"/>
      <c r="H2452" s="45"/>
      <c r="I2452" s="44"/>
      <c r="J2452" s="44"/>
      <c r="K2452" s="44"/>
      <c r="L2452" s="44" t="str">
        <f>IF(G2452="","",IF(D2452-G2452&gt;=System_Config!$B$9,"✅ COMPLIANT","⚠️ BREACH"))</f>
        <v/>
      </c>
      <c r="M2452" s="44">
        <f t="shared" si="38"/>
        <v>1900</v>
      </c>
    </row>
    <row r="2453" spans="1:13" ht="18" customHeight="1" x14ac:dyDescent="0.25">
      <c r="A2453" s="42"/>
      <c r="B2453" s="42"/>
      <c r="C2453" s="42"/>
      <c r="D2453" s="43"/>
      <c r="E2453" s="42"/>
      <c r="F2453" s="42"/>
      <c r="G2453" s="43"/>
      <c r="H2453" s="43"/>
      <c r="I2453" s="42"/>
      <c r="J2453" s="42"/>
      <c r="K2453" s="42"/>
      <c r="L2453" s="42" t="str">
        <f>IF(G2453="","",IF(D2453-G2453&gt;=System_Config!$B$9,"✅ COMPLIANT","⚠️ BREACH"))</f>
        <v/>
      </c>
      <c r="M2453" s="42">
        <f t="shared" si="38"/>
        <v>1900</v>
      </c>
    </row>
    <row r="2454" spans="1:13" ht="18" customHeight="1" x14ac:dyDescent="0.25">
      <c r="A2454" s="44"/>
      <c r="B2454" s="44"/>
      <c r="C2454" s="44"/>
      <c r="D2454" s="45"/>
      <c r="E2454" s="44"/>
      <c r="F2454" s="44"/>
      <c r="G2454" s="45"/>
      <c r="H2454" s="45"/>
      <c r="I2454" s="44"/>
      <c r="J2454" s="44"/>
      <c r="K2454" s="44"/>
      <c r="L2454" s="44" t="str">
        <f>IF(G2454="","",IF(D2454-G2454&gt;=System_Config!$B$9,"✅ COMPLIANT","⚠️ BREACH"))</f>
        <v/>
      </c>
      <c r="M2454" s="44">
        <f t="shared" si="38"/>
        <v>1900</v>
      </c>
    </row>
    <row r="2455" spans="1:13" ht="18" customHeight="1" x14ac:dyDescent="0.25">
      <c r="A2455" s="42"/>
      <c r="B2455" s="42"/>
      <c r="C2455" s="42"/>
      <c r="D2455" s="43"/>
      <c r="E2455" s="42"/>
      <c r="F2455" s="42"/>
      <c r="G2455" s="43"/>
      <c r="H2455" s="43"/>
      <c r="I2455" s="42"/>
      <c r="J2455" s="42"/>
      <c r="K2455" s="42"/>
      <c r="L2455" s="42" t="str">
        <f>IF(G2455="","",IF(D2455-G2455&gt;=System_Config!$B$9,"✅ COMPLIANT","⚠️ BREACH"))</f>
        <v/>
      </c>
      <c r="M2455" s="42">
        <f t="shared" si="38"/>
        <v>1900</v>
      </c>
    </row>
    <row r="2456" spans="1:13" ht="18" customHeight="1" x14ac:dyDescent="0.25">
      <c r="A2456" s="44"/>
      <c r="B2456" s="44"/>
      <c r="C2456" s="44"/>
      <c r="D2456" s="45"/>
      <c r="E2456" s="44"/>
      <c r="F2456" s="44"/>
      <c r="G2456" s="45"/>
      <c r="H2456" s="45"/>
      <c r="I2456" s="44"/>
      <c r="J2456" s="44"/>
      <c r="K2456" s="44"/>
      <c r="L2456" s="44" t="str">
        <f>IF(G2456="","",IF(D2456-G2456&gt;=System_Config!$B$9,"✅ COMPLIANT","⚠️ BREACH"))</f>
        <v/>
      </c>
      <c r="M2456" s="44">
        <f t="shared" si="38"/>
        <v>1900</v>
      </c>
    </row>
    <row r="2457" spans="1:13" ht="18" customHeight="1" x14ac:dyDescent="0.25">
      <c r="A2457" s="42"/>
      <c r="B2457" s="42"/>
      <c r="C2457" s="42"/>
      <c r="D2457" s="43"/>
      <c r="E2457" s="42"/>
      <c r="F2457" s="42"/>
      <c r="G2457" s="43"/>
      <c r="H2457" s="43"/>
      <c r="I2457" s="42"/>
      <c r="J2457" s="42"/>
      <c r="K2457" s="42"/>
      <c r="L2457" s="42" t="str">
        <f>IF(G2457="","",IF(D2457-G2457&gt;=System_Config!$B$9,"✅ COMPLIANT","⚠️ BREACH"))</f>
        <v/>
      </c>
      <c r="M2457" s="42">
        <f t="shared" si="38"/>
        <v>1900</v>
      </c>
    </row>
    <row r="2458" spans="1:13" ht="18" customHeight="1" x14ac:dyDescent="0.25">
      <c r="A2458" s="44"/>
      <c r="B2458" s="44"/>
      <c r="C2458" s="44"/>
      <c r="D2458" s="45"/>
      <c r="E2458" s="44"/>
      <c r="F2458" s="44"/>
      <c r="G2458" s="45"/>
      <c r="H2458" s="45"/>
      <c r="I2458" s="44"/>
      <c r="J2458" s="44"/>
      <c r="K2458" s="44"/>
      <c r="L2458" s="44" t="str">
        <f>IF(G2458="","",IF(D2458-G2458&gt;=System_Config!$B$9,"✅ COMPLIANT","⚠️ BREACH"))</f>
        <v/>
      </c>
      <c r="M2458" s="44">
        <f t="shared" si="38"/>
        <v>1900</v>
      </c>
    </row>
    <row r="2459" spans="1:13" ht="18" customHeight="1" x14ac:dyDescent="0.25">
      <c r="A2459" s="42"/>
      <c r="B2459" s="42"/>
      <c r="C2459" s="42"/>
      <c r="D2459" s="43"/>
      <c r="E2459" s="42"/>
      <c r="F2459" s="42"/>
      <c r="G2459" s="43"/>
      <c r="H2459" s="43"/>
      <c r="I2459" s="42"/>
      <c r="J2459" s="42"/>
      <c r="K2459" s="42"/>
      <c r="L2459" s="42" t="str">
        <f>IF(G2459="","",IF(D2459-G2459&gt;=System_Config!$B$9,"✅ COMPLIANT","⚠️ BREACH"))</f>
        <v/>
      </c>
      <c r="M2459" s="42">
        <f t="shared" si="38"/>
        <v>1900</v>
      </c>
    </row>
    <row r="2460" spans="1:13" ht="18" customHeight="1" x14ac:dyDescent="0.25">
      <c r="A2460" s="44"/>
      <c r="B2460" s="44"/>
      <c r="C2460" s="44"/>
      <c r="D2460" s="45"/>
      <c r="E2460" s="44"/>
      <c r="F2460" s="44"/>
      <c r="G2460" s="45"/>
      <c r="H2460" s="45"/>
      <c r="I2460" s="44"/>
      <c r="J2460" s="44"/>
      <c r="K2460" s="44"/>
      <c r="L2460" s="44" t="str">
        <f>IF(G2460="","",IF(D2460-G2460&gt;=System_Config!$B$9,"✅ COMPLIANT","⚠️ BREACH"))</f>
        <v/>
      </c>
      <c r="M2460" s="44">
        <f t="shared" si="38"/>
        <v>1900</v>
      </c>
    </row>
    <row r="2461" spans="1:13" ht="18" customHeight="1" x14ac:dyDescent="0.25">
      <c r="A2461" s="42"/>
      <c r="B2461" s="42"/>
      <c r="C2461" s="42"/>
      <c r="D2461" s="43"/>
      <c r="E2461" s="42"/>
      <c r="F2461" s="42"/>
      <c r="G2461" s="43"/>
      <c r="H2461" s="43"/>
      <c r="I2461" s="42"/>
      <c r="J2461" s="42"/>
      <c r="K2461" s="42"/>
      <c r="L2461" s="42" t="str">
        <f>IF(G2461="","",IF(D2461-G2461&gt;=System_Config!$B$9,"✅ COMPLIANT","⚠️ BREACH"))</f>
        <v/>
      </c>
      <c r="M2461" s="42">
        <f t="shared" si="38"/>
        <v>1900</v>
      </c>
    </row>
    <row r="2462" spans="1:13" ht="18" customHeight="1" x14ac:dyDescent="0.25">
      <c r="A2462" s="44"/>
      <c r="B2462" s="44"/>
      <c r="C2462" s="44"/>
      <c r="D2462" s="45"/>
      <c r="E2462" s="44"/>
      <c r="F2462" s="44"/>
      <c r="G2462" s="45"/>
      <c r="H2462" s="45"/>
      <c r="I2462" s="44"/>
      <c r="J2462" s="44"/>
      <c r="K2462" s="44"/>
      <c r="L2462" s="44" t="str">
        <f>IF(G2462="","",IF(D2462-G2462&gt;=System_Config!$B$9,"✅ COMPLIANT","⚠️ BREACH"))</f>
        <v/>
      </c>
      <c r="M2462" s="44">
        <f t="shared" si="38"/>
        <v>1900</v>
      </c>
    </row>
    <row r="2463" spans="1:13" ht="18" customHeight="1" x14ac:dyDescent="0.25">
      <c r="A2463" s="42"/>
      <c r="B2463" s="42"/>
      <c r="C2463" s="42"/>
      <c r="D2463" s="43"/>
      <c r="E2463" s="42"/>
      <c r="F2463" s="42"/>
      <c r="G2463" s="43"/>
      <c r="H2463" s="43"/>
      <c r="I2463" s="42"/>
      <c r="J2463" s="42"/>
      <c r="K2463" s="42"/>
      <c r="L2463" s="42" t="str">
        <f>IF(G2463="","",IF(D2463-G2463&gt;=System_Config!$B$9,"✅ COMPLIANT","⚠️ BREACH"))</f>
        <v/>
      </c>
      <c r="M2463" s="42">
        <f t="shared" si="38"/>
        <v>1900</v>
      </c>
    </row>
    <row r="2464" spans="1:13" ht="18" customHeight="1" x14ac:dyDescent="0.25">
      <c r="A2464" s="44"/>
      <c r="B2464" s="44"/>
      <c r="C2464" s="44"/>
      <c r="D2464" s="45"/>
      <c r="E2464" s="44"/>
      <c r="F2464" s="44"/>
      <c r="G2464" s="45"/>
      <c r="H2464" s="45"/>
      <c r="I2464" s="44"/>
      <c r="J2464" s="44"/>
      <c r="K2464" s="44"/>
      <c r="L2464" s="44" t="str">
        <f>IF(G2464="","",IF(D2464-G2464&gt;=System_Config!$B$9,"✅ COMPLIANT","⚠️ BREACH"))</f>
        <v/>
      </c>
      <c r="M2464" s="44">
        <f t="shared" si="38"/>
        <v>1900</v>
      </c>
    </row>
    <row r="2465" spans="1:13" ht="18" customHeight="1" x14ac:dyDescent="0.25">
      <c r="A2465" s="42"/>
      <c r="B2465" s="42"/>
      <c r="C2465" s="42"/>
      <c r="D2465" s="43"/>
      <c r="E2465" s="42"/>
      <c r="F2465" s="42"/>
      <c r="G2465" s="43"/>
      <c r="H2465" s="43"/>
      <c r="I2465" s="42"/>
      <c r="J2465" s="42"/>
      <c r="K2465" s="42"/>
      <c r="L2465" s="42" t="str">
        <f>IF(G2465="","",IF(D2465-G2465&gt;=System_Config!$B$9,"✅ COMPLIANT","⚠️ BREACH"))</f>
        <v/>
      </c>
      <c r="M2465" s="42">
        <f t="shared" si="38"/>
        <v>1900</v>
      </c>
    </row>
    <row r="2466" spans="1:13" ht="18" customHeight="1" x14ac:dyDescent="0.25">
      <c r="A2466" s="44"/>
      <c r="B2466" s="44"/>
      <c r="C2466" s="44"/>
      <c r="D2466" s="45"/>
      <c r="E2466" s="44"/>
      <c r="F2466" s="44"/>
      <c r="G2466" s="45"/>
      <c r="H2466" s="45"/>
      <c r="I2466" s="44"/>
      <c r="J2466" s="44"/>
      <c r="K2466" s="44"/>
      <c r="L2466" s="44" t="str">
        <f>IF(G2466="","",IF(D2466-G2466&gt;=System_Config!$B$9,"✅ COMPLIANT","⚠️ BREACH"))</f>
        <v/>
      </c>
      <c r="M2466" s="44">
        <f t="shared" si="38"/>
        <v>1900</v>
      </c>
    </row>
    <row r="2467" spans="1:13" ht="18" customHeight="1" x14ac:dyDescent="0.25">
      <c r="A2467" s="42"/>
      <c r="B2467" s="42"/>
      <c r="C2467" s="42"/>
      <c r="D2467" s="43"/>
      <c r="E2467" s="42"/>
      <c r="F2467" s="42"/>
      <c r="G2467" s="43"/>
      <c r="H2467" s="43"/>
      <c r="I2467" s="42"/>
      <c r="J2467" s="42"/>
      <c r="K2467" s="42"/>
      <c r="L2467" s="42" t="str">
        <f>IF(G2467="","",IF(D2467-G2467&gt;=System_Config!$B$9,"✅ COMPLIANT","⚠️ BREACH"))</f>
        <v/>
      </c>
      <c r="M2467" s="42">
        <f t="shared" si="38"/>
        <v>1900</v>
      </c>
    </row>
    <row r="2468" spans="1:13" ht="18" customHeight="1" x14ac:dyDescent="0.25">
      <c r="A2468" s="44"/>
      <c r="B2468" s="44"/>
      <c r="C2468" s="44"/>
      <c r="D2468" s="45"/>
      <c r="E2468" s="44"/>
      <c r="F2468" s="44"/>
      <c r="G2468" s="45"/>
      <c r="H2468" s="45"/>
      <c r="I2468" s="44"/>
      <c r="J2468" s="44"/>
      <c r="K2468" s="44"/>
      <c r="L2468" s="44" t="str">
        <f>IF(G2468="","",IF(D2468-G2468&gt;=System_Config!$B$9,"✅ COMPLIANT","⚠️ BREACH"))</f>
        <v/>
      </c>
      <c r="M2468" s="44">
        <f t="shared" si="38"/>
        <v>1900</v>
      </c>
    </row>
    <row r="2469" spans="1:13" ht="18" customHeight="1" x14ac:dyDescent="0.25">
      <c r="A2469" s="42"/>
      <c r="B2469" s="42"/>
      <c r="C2469" s="42"/>
      <c r="D2469" s="43"/>
      <c r="E2469" s="42"/>
      <c r="F2469" s="42"/>
      <c r="G2469" s="43"/>
      <c r="H2469" s="43"/>
      <c r="I2469" s="42"/>
      <c r="J2469" s="42"/>
      <c r="K2469" s="42"/>
      <c r="L2469" s="42" t="str">
        <f>IF(G2469="","",IF(D2469-G2469&gt;=System_Config!$B$9,"✅ COMPLIANT","⚠️ BREACH"))</f>
        <v/>
      </c>
      <c r="M2469" s="42">
        <f t="shared" si="38"/>
        <v>1900</v>
      </c>
    </row>
    <row r="2470" spans="1:13" ht="18" customHeight="1" x14ac:dyDescent="0.25">
      <c r="A2470" s="44"/>
      <c r="B2470" s="44"/>
      <c r="C2470" s="44"/>
      <c r="D2470" s="45"/>
      <c r="E2470" s="44"/>
      <c r="F2470" s="44"/>
      <c r="G2470" s="45"/>
      <c r="H2470" s="45"/>
      <c r="I2470" s="44"/>
      <c r="J2470" s="44"/>
      <c r="K2470" s="44"/>
      <c r="L2470" s="44" t="str">
        <f>IF(G2470="","",IF(D2470-G2470&gt;=System_Config!$B$9,"✅ COMPLIANT","⚠️ BREACH"))</f>
        <v/>
      </c>
      <c r="M2470" s="44">
        <f t="shared" si="38"/>
        <v>1900</v>
      </c>
    </row>
    <row r="2471" spans="1:13" ht="18" customHeight="1" x14ac:dyDescent="0.25">
      <c r="A2471" s="42"/>
      <c r="B2471" s="42"/>
      <c r="C2471" s="42"/>
      <c r="D2471" s="43"/>
      <c r="E2471" s="42"/>
      <c r="F2471" s="42"/>
      <c r="G2471" s="43"/>
      <c r="H2471" s="43"/>
      <c r="I2471" s="42"/>
      <c r="J2471" s="42"/>
      <c r="K2471" s="42"/>
      <c r="L2471" s="42" t="str">
        <f>IF(G2471="","",IF(D2471-G2471&gt;=System_Config!$B$9,"✅ COMPLIANT","⚠️ BREACH"))</f>
        <v/>
      </c>
      <c r="M2471" s="42">
        <f t="shared" si="38"/>
        <v>1900</v>
      </c>
    </row>
    <row r="2472" spans="1:13" ht="18" customHeight="1" x14ac:dyDescent="0.25">
      <c r="A2472" s="44"/>
      <c r="B2472" s="44"/>
      <c r="C2472" s="44"/>
      <c r="D2472" s="45"/>
      <c r="E2472" s="44"/>
      <c r="F2472" s="44"/>
      <c r="G2472" s="45"/>
      <c r="H2472" s="45"/>
      <c r="I2472" s="44"/>
      <c r="J2472" s="44"/>
      <c r="K2472" s="44"/>
      <c r="L2472" s="44" t="str">
        <f>IF(G2472="","",IF(D2472-G2472&gt;=System_Config!$B$9,"✅ COMPLIANT","⚠️ BREACH"))</f>
        <v/>
      </c>
      <c r="M2472" s="44">
        <f t="shared" si="38"/>
        <v>1900</v>
      </c>
    </row>
    <row r="2473" spans="1:13" ht="18" customHeight="1" x14ac:dyDescent="0.25">
      <c r="A2473" s="42"/>
      <c r="B2473" s="42"/>
      <c r="C2473" s="42"/>
      <c r="D2473" s="43"/>
      <c r="E2473" s="42"/>
      <c r="F2473" s="42"/>
      <c r="G2473" s="43"/>
      <c r="H2473" s="43"/>
      <c r="I2473" s="42"/>
      <c r="J2473" s="42"/>
      <c r="K2473" s="42"/>
      <c r="L2473" s="42" t="str">
        <f>IF(G2473="","",IF(D2473-G2473&gt;=System_Config!$B$9,"✅ COMPLIANT","⚠️ BREACH"))</f>
        <v/>
      </c>
      <c r="M2473" s="42">
        <f t="shared" si="38"/>
        <v>1900</v>
      </c>
    </row>
    <row r="2474" spans="1:13" ht="18" customHeight="1" x14ac:dyDescent="0.25">
      <c r="A2474" s="44"/>
      <c r="B2474" s="44"/>
      <c r="C2474" s="44"/>
      <c r="D2474" s="45"/>
      <c r="E2474" s="44"/>
      <c r="F2474" s="44"/>
      <c r="G2474" s="45"/>
      <c r="H2474" s="45"/>
      <c r="I2474" s="44"/>
      <c r="J2474" s="44"/>
      <c r="K2474" s="44"/>
      <c r="L2474" s="44" t="str">
        <f>IF(G2474="","",IF(D2474-G2474&gt;=System_Config!$B$9,"✅ COMPLIANT","⚠️ BREACH"))</f>
        <v/>
      </c>
      <c r="M2474" s="44">
        <f t="shared" si="38"/>
        <v>1900</v>
      </c>
    </row>
    <row r="2475" spans="1:13" ht="18" customHeight="1" x14ac:dyDescent="0.25">
      <c r="A2475" s="42"/>
      <c r="B2475" s="42"/>
      <c r="C2475" s="42"/>
      <c r="D2475" s="43"/>
      <c r="E2475" s="42"/>
      <c r="F2475" s="42"/>
      <c r="G2475" s="43"/>
      <c r="H2475" s="43"/>
      <c r="I2475" s="42"/>
      <c r="J2475" s="42"/>
      <c r="K2475" s="42"/>
      <c r="L2475" s="42" t="str">
        <f>IF(G2475="","",IF(D2475-G2475&gt;=System_Config!$B$9,"✅ COMPLIANT","⚠️ BREACH"))</f>
        <v/>
      </c>
      <c r="M2475" s="42">
        <f t="shared" si="38"/>
        <v>1900</v>
      </c>
    </row>
    <row r="2476" spans="1:13" ht="18" customHeight="1" x14ac:dyDescent="0.25">
      <c r="A2476" s="44"/>
      <c r="B2476" s="44"/>
      <c r="C2476" s="44"/>
      <c r="D2476" s="45"/>
      <c r="E2476" s="44"/>
      <c r="F2476" s="44"/>
      <c r="G2476" s="45"/>
      <c r="H2476" s="45"/>
      <c r="I2476" s="44"/>
      <c r="J2476" s="44"/>
      <c r="K2476" s="44"/>
      <c r="L2476" s="44" t="str">
        <f>IF(G2476="","",IF(D2476-G2476&gt;=System_Config!$B$9,"✅ COMPLIANT","⚠️ BREACH"))</f>
        <v/>
      </c>
      <c r="M2476" s="44">
        <f t="shared" si="38"/>
        <v>1900</v>
      </c>
    </row>
    <row r="2477" spans="1:13" ht="18" customHeight="1" x14ac:dyDescent="0.25">
      <c r="A2477" s="42"/>
      <c r="B2477" s="42"/>
      <c r="C2477" s="42"/>
      <c r="D2477" s="43"/>
      <c r="E2477" s="42"/>
      <c r="F2477" s="42"/>
      <c r="G2477" s="43"/>
      <c r="H2477" s="43"/>
      <c r="I2477" s="42"/>
      <c r="J2477" s="42"/>
      <c r="K2477" s="42"/>
      <c r="L2477" s="42" t="str">
        <f>IF(G2477="","",IF(D2477-G2477&gt;=System_Config!$B$9,"✅ COMPLIANT","⚠️ BREACH"))</f>
        <v/>
      </c>
      <c r="M2477" s="42">
        <f t="shared" si="38"/>
        <v>1900</v>
      </c>
    </row>
    <row r="2478" spans="1:13" ht="18" customHeight="1" x14ac:dyDescent="0.25">
      <c r="A2478" s="44"/>
      <c r="B2478" s="44"/>
      <c r="C2478" s="44"/>
      <c r="D2478" s="45"/>
      <c r="E2478" s="44"/>
      <c r="F2478" s="44"/>
      <c r="G2478" s="45"/>
      <c r="H2478" s="45"/>
      <c r="I2478" s="44"/>
      <c r="J2478" s="44"/>
      <c r="K2478" s="44"/>
      <c r="L2478" s="44" t="str">
        <f>IF(G2478="","",IF(D2478-G2478&gt;=System_Config!$B$9,"✅ COMPLIANT","⚠️ BREACH"))</f>
        <v/>
      </c>
      <c r="M2478" s="44">
        <f t="shared" si="38"/>
        <v>1900</v>
      </c>
    </row>
    <row r="2479" spans="1:13" ht="18" customHeight="1" x14ac:dyDescent="0.25">
      <c r="A2479" s="42"/>
      <c r="B2479" s="42"/>
      <c r="C2479" s="42"/>
      <c r="D2479" s="43"/>
      <c r="E2479" s="42"/>
      <c r="F2479" s="42"/>
      <c r="G2479" s="43"/>
      <c r="H2479" s="43"/>
      <c r="I2479" s="42"/>
      <c r="J2479" s="42"/>
      <c r="K2479" s="42"/>
      <c r="L2479" s="42" t="str">
        <f>IF(G2479="","",IF(D2479-G2479&gt;=System_Config!$B$9,"✅ COMPLIANT","⚠️ BREACH"))</f>
        <v/>
      </c>
      <c r="M2479" s="42">
        <f t="shared" si="38"/>
        <v>1900</v>
      </c>
    </row>
    <row r="2480" spans="1:13" ht="18" customHeight="1" x14ac:dyDescent="0.25">
      <c r="A2480" s="44"/>
      <c r="B2480" s="44"/>
      <c r="C2480" s="44"/>
      <c r="D2480" s="45"/>
      <c r="E2480" s="44"/>
      <c r="F2480" s="44"/>
      <c r="G2480" s="45"/>
      <c r="H2480" s="45"/>
      <c r="I2480" s="44"/>
      <c r="J2480" s="44"/>
      <c r="K2480" s="44"/>
      <c r="L2480" s="44" t="str">
        <f>IF(G2480="","",IF(D2480-G2480&gt;=System_Config!$B$9,"✅ COMPLIANT","⚠️ BREACH"))</f>
        <v/>
      </c>
      <c r="M2480" s="44">
        <f t="shared" si="38"/>
        <v>1900</v>
      </c>
    </row>
    <row r="2481" spans="1:13" ht="18" customHeight="1" x14ac:dyDescent="0.25">
      <c r="A2481" s="42"/>
      <c r="B2481" s="42"/>
      <c r="C2481" s="42"/>
      <c r="D2481" s="43"/>
      <c r="E2481" s="42"/>
      <c r="F2481" s="42"/>
      <c r="G2481" s="43"/>
      <c r="H2481" s="43"/>
      <c r="I2481" s="42"/>
      <c r="J2481" s="42"/>
      <c r="K2481" s="42"/>
      <c r="L2481" s="42" t="str">
        <f>IF(G2481="","",IF(D2481-G2481&gt;=System_Config!$B$9,"✅ COMPLIANT","⚠️ BREACH"))</f>
        <v/>
      </c>
      <c r="M2481" s="42">
        <f t="shared" si="38"/>
        <v>1900</v>
      </c>
    </row>
    <row r="2482" spans="1:13" ht="18" customHeight="1" x14ac:dyDescent="0.25">
      <c r="A2482" s="44"/>
      <c r="B2482" s="44"/>
      <c r="C2482" s="44"/>
      <c r="D2482" s="45"/>
      <c r="E2482" s="44"/>
      <c r="F2482" s="44"/>
      <c r="G2482" s="45"/>
      <c r="H2482" s="45"/>
      <c r="I2482" s="44"/>
      <c r="J2482" s="44"/>
      <c r="K2482" s="44"/>
      <c r="L2482" s="44" t="str">
        <f>IF(G2482="","",IF(D2482-G2482&gt;=System_Config!$B$9,"✅ COMPLIANT","⚠️ BREACH"))</f>
        <v/>
      </c>
      <c r="M2482" s="44">
        <f t="shared" si="38"/>
        <v>1900</v>
      </c>
    </row>
    <row r="2483" spans="1:13" ht="18" customHeight="1" x14ac:dyDescent="0.25">
      <c r="A2483" s="42"/>
      <c r="B2483" s="42"/>
      <c r="C2483" s="42"/>
      <c r="D2483" s="43"/>
      <c r="E2483" s="42"/>
      <c r="F2483" s="42"/>
      <c r="G2483" s="43"/>
      <c r="H2483" s="43"/>
      <c r="I2483" s="42"/>
      <c r="J2483" s="42"/>
      <c r="K2483" s="42"/>
      <c r="L2483" s="42" t="str">
        <f>IF(G2483="","",IF(D2483-G2483&gt;=System_Config!$B$9,"✅ COMPLIANT","⚠️ BREACH"))</f>
        <v/>
      </c>
      <c r="M2483" s="42">
        <f t="shared" si="38"/>
        <v>1900</v>
      </c>
    </row>
    <row r="2484" spans="1:13" ht="18" customHeight="1" x14ac:dyDescent="0.25">
      <c r="A2484" s="44"/>
      <c r="B2484" s="44"/>
      <c r="C2484" s="44"/>
      <c r="D2484" s="45"/>
      <c r="E2484" s="44"/>
      <c r="F2484" s="44"/>
      <c r="G2484" s="45"/>
      <c r="H2484" s="45"/>
      <c r="I2484" s="44"/>
      <c r="J2484" s="44"/>
      <c r="K2484" s="44"/>
      <c r="L2484" s="44" t="str">
        <f>IF(G2484="","",IF(D2484-G2484&gt;=System_Config!$B$9,"✅ COMPLIANT","⚠️ BREACH"))</f>
        <v/>
      </c>
      <c r="M2484" s="44">
        <f t="shared" si="38"/>
        <v>1900</v>
      </c>
    </row>
    <row r="2485" spans="1:13" ht="18" customHeight="1" x14ac:dyDescent="0.25">
      <c r="A2485" s="42"/>
      <c r="B2485" s="42"/>
      <c r="C2485" s="42"/>
      <c r="D2485" s="43"/>
      <c r="E2485" s="42"/>
      <c r="F2485" s="42"/>
      <c r="G2485" s="43"/>
      <c r="H2485" s="43"/>
      <c r="I2485" s="42"/>
      <c r="J2485" s="42"/>
      <c r="K2485" s="42"/>
      <c r="L2485" s="42" t="str">
        <f>IF(G2485="","",IF(D2485-G2485&gt;=System_Config!$B$9,"✅ COMPLIANT","⚠️ BREACH"))</f>
        <v/>
      </c>
      <c r="M2485" s="42">
        <f t="shared" si="38"/>
        <v>1900</v>
      </c>
    </row>
    <row r="2486" spans="1:13" ht="18" customHeight="1" x14ac:dyDescent="0.25">
      <c r="A2486" s="44"/>
      <c r="B2486" s="44"/>
      <c r="C2486" s="44"/>
      <c r="D2486" s="45"/>
      <c r="E2486" s="44"/>
      <c r="F2486" s="44"/>
      <c r="G2486" s="45"/>
      <c r="H2486" s="45"/>
      <c r="I2486" s="44"/>
      <c r="J2486" s="44"/>
      <c r="K2486" s="44"/>
      <c r="L2486" s="44" t="str">
        <f>IF(G2486="","",IF(D2486-G2486&gt;=System_Config!$B$9,"✅ COMPLIANT","⚠️ BREACH"))</f>
        <v/>
      </c>
      <c r="M2486" s="44">
        <f t="shared" si="38"/>
        <v>1900</v>
      </c>
    </row>
    <row r="2487" spans="1:13" ht="18" customHeight="1" x14ac:dyDescent="0.25">
      <c r="A2487" s="42"/>
      <c r="B2487" s="42"/>
      <c r="C2487" s="42"/>
      <c r="D2487" s="43"/>
      <c r="E2487" s="42"/>
      <c r="F2487" s="42"/>
      <c r="G2487" s="43"/>
      <c r="H2487" s="43"/>
      <c r="I2487" s="42"/>
      <c r="J2487" s="42"/>
      <c r="K2487" s="42"/>
      <c r="L2487" s="42" t="str">
        <f>IF(G2487="","",IF(D2487-G2487&gt;=System_Config!$B$9,"✅ COMPLIANT","⚠️ BREACH"))</f>
        <v/>
      </c>
      <c r="M2487" s="42">
        <f t="shared" si="38"/>
        <v>1900</v>
      </c>
    </row>
    <row r="2488" spans="1:13" ht="18" customHeight="1" x14ac:dyDescent="0.25">
      <c r="A2488" s="44"/>
      <c r="B2488" s="44"/>
      <c r="C2488" s="44"/>
      <c r="D2488" s="45"/>
      <c r="E2488" s="44"/>
      <c r="F2488" s="44"/>
      <c r="G2488" s="45"/>
      <c r="H2488" s="45"/>
      <c r="I2488" s="44"/>
      <c r="J2488" s="44"/>
      <c r="K2488" s="44"/>
      <c r="L2488" s="44" t="str">
        <f>IF(G2488="","",IF(D2488-G2488&gt;=System_Config!$B$9,"✅ COMPLIANT","⚠️ BREACH"))</f>
        <v/>
      </c>
      <c r="M2488" s="44">
        <f t="shared" si="38"/>
        <v>1900</v>
      </c>
    </row>
    <row r="2489" spans="1:13" ht="18" customHeight="1" x14ac:dyDescent="0.25">
      <c r="A2489" s="42"/>
      <c r="B2489" s="42"/>
      <c r="C2489" s="42"/>
      <c r="D2489" s="43"/>
      <c r="E2489" s="42"/>
      <c r="F2489" s="42"/>
      <c r="G2489" s="43"/>
      <c r="H2489" s="43"/>
      <c r="I2489" s="42"/>
      <c r="J2489" s="42"/>
      <c r="K2489" s="42"/>
      <c r="L2489" s="42" t="str">
        <f>IF(G2489="","",IF(D2489-G2489&gt;=System_Config!$B$9,"✅ COMPLIANT","⚠️ BREACH"))</f>
        <v/>
      </c>
      <c r="M2489" s="42">
        <f t="shared" si="38"/>
        <v>1900</v>
      </c>
    </row>
    <row r="2490" spans="1:13" ht="18" customHeight="1" x14ac:dyDescent="0.25">
      <c r="A2490" s="44"/>
      <c r="B2490" s="44"/>
      <c r="C2490" s="44"/>
      <c r="D2490" s="45"/>
      <c r="E2490" s="44"/>
      <c r="F2490" s="44"/>
      <c r="G2490" s="45"/>
      <c r="H2490" s="45"/>
      <c r="I2490" s="44"/>
      <c r="J2490" s="44"/>
      <c r="K2490" s="44"/>
      <c r="L2490" s="44" t="str">
        <f>IF(G2490="","",IF(D2490-G2490&gt;=System_Config!$B$9,"✅ COMPLIANT","⚠️ BREACH"))</f>
        <v/>
      </c>
      <c r="M2490" s="44">
        <f t="shared" si="38"/>
        <v>1900</v>
      </c>
    </row>
    <row r="2491" spans="1:13" ht="18" customHeight="1" x14ac:dyDescent="0.25">
      <c r="A2491" s="42"/>
      <c r="B2491" s="42"/>
      <c r="C2491" s="42"/>
      <c r="D2491" s="43"/>
      <c r="E2491" s="42"/>
      <c r="F2491" s="42"/>
      <c r="G2491" s="43"/>
      <c r="H2491" s="43"/>
      <c r="I2491" s="42"/>
      <c r="J2491" s="42"/>
      <c r="K2491" s="42"/>
      <c r="L2491" s="42" t="str">
        <f>IF(G2491="","",IF(D2491-G2491&gt;=System_Config!$B$9,"✅ COMPLIANT","⚠️ BREACH"))</f>
        <v/>
      </c>
      <c r="M2491" s="42">
        <f t="shared" si="38"/>
        <v>1900</v>
      </c>
    </row>
    <row r="2492" spans="1:13" ht="18" customHeight="1" x14ac:dyDescent="0.25">
      <c r="A2492" s="44"/>
      <c r="B2492" s="44"/>
      <c r="C2492" s="44"/>
      <c r="D2492" s="45"/>
      <c r="E2492" s="44"/>
      <c r="F2492" s="44"/>
      <c r="G2492" s="45"/>
      <c r="H2492" s="45"/>
      <c r="I2492" s="44"/>
      <c r="J2492" s="44"/>
      <c r="K2492" s="44"/>
      <c r="L2492" s="44" t="str">
        <f>IF(G2492="","",IF(D2492-G2492&gt;=System_Config!$B$9,"✅ COMPLIANT","⚠️ BREACH"))</f>
        <v/>
      </c>
      <c r="M2492" s="44">
        <f t="shared" si="38"/>
        <v>1900</v>
      </c>
    </row>
    <row r="2493" spans="1:13" ht="18" customHeight="1" x14ac:dyDescent="0.25">
      <c r="A2493" s="42"/>
      <c r="B2493" s="42"/>
      <c r="C2493" s="42"/>
      <c r="D2493" s="43"/>
      <c r="E2493" s="42"/>
      <c r="F2493" s="42"/>
      <c r="G2493" s="43"/>
      <c r="H2493" s="43"/>
      <c r="I2493" s="42"/>
      <c r="J2493" s="42"/>
      <c r="K2493" s="42"/>
      <c r="L2493" s="42" t="str">
        <f>IF(G2493="","",IF(D2493-G2493&gt;=System_Config!$B$9,"✅ COMPLIANT","⚠️ BREACH"))</f>
        <v/>
      </c>
      <c r="M2493" s="42">
        <f t="shared" si="38"/>
        <v>1900</v>
      </c>
    </row>
    <row r="2494" spans="1:13" ht="18" customHeight="1" x14ac:dyDescent="0.25">
      <c r="A2494" s="44"/>
      <c r="B2494" s="44"/>
      <c r="C2494" s="44"/>
      <c r="D2494" s="45"/>
      <c r="E2494" s="44"/>
      <c r="F2494" s="44"/>
      <c r="G2494" s="45"/>
      <c r="H2494" s="45"/>
      <c r="I2494" s="44"/>
      <c r="J2494" s="44"/>
      <c r="K2494" s="44"/>
      <c r="L2494" s="44" t="str">
        <f>IF(G2494="","",IF(D2494-G2494&gt;=System_Config!$B$9,"✅ COMPLIANT","⚠️ BREACH"))</f>
        <v/>
      </c>
      <c r="M2494" s="44">
        <f t="shared" si="38"/>
        <v>1900</v>
      </c>
    </row>
    <row r="2495" spans="1:13" ht="18" customHeight="1" x14ac:dyDescent="0.25">
      <c r="A2495" s="42"/>
      <c r="B2495" s="42"/>
      <c r="C2495" s="42"/>
      <c r="D2495" s="43"/>
      <c r="E2495" s="42"/>
      <c r="F2495" s="42"/>
      <c r="G2495" s="43"/>
      <c r="H2495" s="43"/>
      <c r="I2495" s="42"/>
      <c r="J2495" s="42"/>
      <c r="K2495" s="42"/>
      <c r="L2495" s="42" t="str">
        <f>IF(G2495="","",IF(D2495-G2495&gt;=System_Config!$B$9,"✅ COMPLIANT","⚠️ BREACH"))</f>
        <v/>
      </c>
      <c r="M2495" s="42">
        <f t="shared" si="38"/>
        <v>1900</v>
      </c>
    </row>
    <row r="2496" spans="1:13" ht="18" customHeight="1" x14ac:dyDescent="0.25">
      <c r="A2496" s="44"/>
      <c r="B2496" s="44"/>
      <c r="C2496" s="44"/>
      <c r="D2496" s="45"/>
      <c r="E2496" s="44"/>
      <c r="F2496" s="44"/>
      <c r="G2496" s="45"/>
      <c r="H2496" s="45"/>
      <c r="I2496" s="44"/>
      <c r="J2496" s="44"/>
      <c r="K2496" s="44"/>
      <c r="L2496" s="44" t="str">
        <f>IF(G2496="","",IF(D2496-G2496&gt;=System_Config!$B$9,"✅ COMPLIANT","⚠️ BREACH"))</f>
        <v/>
      </c>
      <c r="M2496" s="44">
        <f t="shared" si="38"/>
        <v>1900</v>
      </c>
    </row>
    <row r="2497" spans="1:13" ht="18" customHeight="1" x14ac:dyDescent="0.25">
      <c r="A2497" s="42"/>
      <c r="B2497" s="42"/>
      <c r="C2497" s="42"/>
      <c r="D2497" s="43"/>
      <c r="E2497" s="42"/>
      <c r="F2497" s="42"/>
      <c r="G2497" s="43"/>
      <c r="H2497" s="43"/>
      <c r="I2497" s="42"/>
      <c r="J2497" s="42"/>
      <c r="K2497" s="42"/>
      <c r="L2497" s="42" t="str">
        <f>IF(G2497="","",IF(D2497-G2497&gt;=System_Config!$B$9,"✅ COMPLIANT","⚠️ BREACH"))</f>
        <v/>
      </c>
      <c r="M2497" s="42">
        <f t="shared" si="38"/>
        <v>1900</v>
      </c>
    </row>
    <row r="2498" spans="1:13" ht="18" customHeight="1" x14ac:dyDescent="0.25">
      <c r="A2498" s="44"/>
      <c r="B2498" s="44"/>
      <c r="C2498" s="44"/>
      <c r="D2498" s="45"/>
      <c r="E2498" s="44"/>
      <c r="F2498" s="44"/>
      <c r="G2498" s="45"/>
      <c r="H2498" s="45"/>
      <c r="I2498" s="44"/>
      <c r="J2498" s="44"/>
      <c r="K2498" s="44"/>
      <c r="L2498" s="44" t="str">
        <f>IF(G2498="","",IF(D2498-G2498&gt;=System_Config!$B$9,"✅ COMPLIANT","⚠️ BREACH"))</f>
        <v/>
      </c>
      <c r="M2498" s="44">
        <f t="shared" si="38"/>
        <v>1900</v>
      </c>
    </row>
    <row r="2499" spans="1:13" ht="18" customHeight="1" x14ac:dyDescent="0.25">
      <c r="A2499" s="42"/>
      <c r="B2499" s="42"/>
      <c r="C2499" s="42"/>
      <c r="D2499" s="43"/>
      <c r="E2499" s="42"/>
      <c r="F2499" s="42"/>
      <c r="G2499" s="43"/>
      <c r="H2499" s="43"/>
      <c r="I2499" s="42"/>
      <c r="J2499" s="42"/>
      <c r="K2499" s="42"/>
      <c r="L2499" s="42" t="str">
        <f>IF(G2499="","",IF(D2499-G2499&gt;=System_Config!$B$9,"✅ COMPLIANT","⚠️ BREACH"))</f>
        <v/>
      </c>
      <c r="M2499" s="42">
        <f t="shared" si="38"/>
        <v>1900</v>
      </c>
    </row>
    <row r="2500" spans="1:13" ht="18" customHeight="1" x14ac:dyDescent="0.25">
      <c r="A2500" s="44"/>
      <c r="B2500" s="44"/>
      <c r="C2500" s="44"/>
      <c r="D2500" s="45"/>
      <c r="E2500" s="44"/>
      <c r="F2500" s="44"/>
      <c r="G2500" s="45"/>
      <c r="H2500" s="45"/>
      <c r="I2500" s="44"/>
      <c r="J2500" s="44"/>
      <c r="K2500" s="44"/>
      <c r="L2500" s="44" t="str">
        <f>IF(G2500="","",IF(D2500-G2500&gt;=System_Config!$B$9,"✅ COMPLIANT","⚠️ BREACH"))</f>
        <v/>
      </c>
      <c r="M2500" s="44">
        <f t="shared" ref="M2500:M2563" si="39">IFERROR(YEAR(E2500),"")</f>
        <v>1900</v>
      </c>
    </row>
    <row r="2501" spans="1:13" ht="18" customHeight="1" x14ac:dyDescent="0.25">
      <c r="A2501" s="42"/>
      <c r="B2501" s="42"/>
      <c r="C2501" s="42"/>
      <c r="D2501" s="43"/>
      <c r="E2501" s="42"/>
      <c r="F2501" s="42"/>
      <c r="G2501" s="43"/>
      <c r="H2501" s="43"/>
      <c r="I2501" s="42"/>
      <c r="J2501" s="42"/>
      <c r="K2501" s="42"/>
      <c r="L2501" s="42" t="str">
        <f>IF(G2501="","",IF(D2501-G2501&gt;=System_Config!$B$9,"✅ COMPLIANT","⚠️ BREACH"))</f>
        <v/>
      </c>
      <c r="M2501" s="42">
        <f t="shared" si="39"/>
        <v>1900</v>
      </c>
    </row>
    <row r="2502" spans="1:13" ht="18" customHeight="1" x14ac:dyDescent="0.25">
      <c r="A2502" s="44"/>
      <c r="B2502" s="44"/>
      <c r="C2502" s="44"/>
      <c r="D2502" s="45"/>
      <c r="E2502" s="44"/>
      <c r="F2502" s="44"/>
      <c r="G2502" s="45"/>
      <c r="H2502" s="45"/>
      <c r="I2502" s="44"/>
      <c r="J2502" s="44"/>
      <c r="K2502" s="44"/>
      <c r="L2502" s="44" t="str">
        <f>IF(G2502="","",IF(D2502-G2502&gt;=System_Config!$B$9,"✅ COMPLIANT","⚠️ BREACH"))</f>
        <v/>
      </c>
      <c r="M2502" s="44">
        <f t="shared" si="39"/>
        <v>1900</v>
      </c>
    </row>
    <row r="2503" spans="1:13" ht="18" customHeight="1" x14ac:dyDescent="0.25">
      <c r="A2503" s="42"/>
      <c r="B2503" s="42"/>
      <c r="C2503" s="42"/>
      <c r="D2503" s="43"/>
      <c r="E2503" s="42"/>
      <c r="F2503" s="42"/>
      <c r="G2503" s="43"/>
      <c r="H2503" s="43"/>
      <c r="I2503" s="42"/>
      <c r="J2503" s="42"/>
      <c r="K2503" s="42"/>
      <c r="L2503" s="42" t="str">
        <f>IF(G2503="","",IF(D2503-G2503&gt;=System_Config!$B$9,"✅ COMPLIANT","⚠️ BREACH"))</f>
        <v/>
      </c>
      <c r="M2503" s="42">
        <f t="shared" si="39"/>
        <v>1900</v>
      </c>
    </row>
    <row r="2504" spans="1:13" ht="18" customHeight="1" x14ac:dyDescent="0.25">
      <c r="A2504" s="44"/>
      <c r="B2504" s="44"/>
      <c r="C2504" s="44"/>
      <c r="D2504" s="45"/>
      <c r="E2504" s="44"/>
      <c r="F2504" s="44"/>
      <c r="G2504" s="45"/>
      <c r="H2504" s="45"/>
      <c r="I2504" s="44"/>
      <c r="J2504" s="44"/>
      <c r="K2504" s="44"/>
      <c r="L2504" s="44" t="str">
        <f>IF(G2504="","",IF(D2504-G2504&gt;=System_Config!$B$9,"✅ COMPLIANT","⚠️ BREACH"))</f>
        <v/>
      </c>
      <c r="M2504" s="44">
        <f t="shared" si="39"/>
        <v>1900</v>
      </c>
    </row>
    <row r="2505" spans="1:13" ht="18" customHeight="1" x14ac:dyDescent="0.25">
      <c r="A2505" s="42"/>
      <c r="B2505" s="42"/>
      <c r="C2505" s="42"/>
      <c r="D2505" s="43"/>
      <c r="E2505" s="42"/>
      <c r="F2505" s="42"/>
      <c r="G2505" s="43"/>
      <c r="H2505" s="43"/>
      <c r="I2505" s="42"/>
      <c r="J2505" s="42"/>
      <c r="K2505" s="42"/>
      <c r="L2505" s="42" t="str">
        <f>IF(G2505="","",IF(D2505-G2505&gt;=System_Config!$B$9,"✅ COMPLIANT","⚠️ BREACH"))</f>
        <v/>
      </c>
      <c r="M2505" s="42">
        <f t="shared" si="39"/>
        <v>1900</v>
      </c>
    </row>
    <row r="2506" spans="1:13" ht="18" customHeight="1" x14ac:dyDescent="0.25">
      <c r="A2506" s="44"/>
      <c r="B2506" s="44"/>
      <c r="C2506" s="44"/>
      <c r="D2506" s="45"/>
      <c r="E2506" s="44"/>
      <c r="F2506" s="44"/>
      <c r="G2506" s="45"/>
      <c r="H2506" s="45"/>
      <c r="I2506" s="44"/>
      <c r="J2506" s="44"/>
      <c r="K2506" s="44"/>
      <c r="L2506" s="44" t="str">
        <f>IF(G2506="","",IF(D2506-G2506&gt;=System_Config!$B$9,"✅ COMPLIANT","⚠️ BREACH"))</f>
        <v/>
      </c>
      <c r="M2506" s="44">
        <f t="shared" si="39"/>
        <v>1900</v>
      </c>
    </row>
    <row r="2507" spans="1:13" ht="18" customHeight="1" x14ac:dyDescent="0.25">
      <c r="A2507" s="42"/>
      <c r="B2507" s="42"/>
      <c r="C2507" s="42"/>
      <c r="D2507" s="43"/>
      <c r="E2507" s="42"/>
      <c r="F2507" s="42"/>
      <c r="G2507" s="43"/>
      <c r="H2507" s="43"/>
      <c r="I2507" s="42"/>
      <c r="J2507" s="42"/>
      <c r="K2507" s="42"/>
      <c r="L2507" s="42" t="str">
        <f>IF(G2507="","",IF(D2507-G2507&gt;=System_Config!$B$9,"✅ COMPLIANT","⚠️ BREACH"))</f>
        <v/>
      </c>
      <c r="M2507" s="42">
        <f t="shared" si="39"/>
        <v>1900</v>
      </c>
    </row>
    <row r="2508" spans="1:13" ht="18" customHeight="1" x14ac:dyDescent="0.25">
      <c r="A2508" s="44"/>
      <c r="B2508" s="44"/>
      <c r="C2508" s="44"/>
      <c r="D2508" s="45"/>
      <c r="E2508" s="44"/>
      <c r="F2508" s="44"/>
      <c r="G2508" s="45"/>
      <c r="H2508" s="45"/>
      <c r="I2508" s="44"/>
      <c r="J2508" s="44"/>
      <c r="K2508" s="44"/>
      <c r="L2508" s="44" t="str">
        <f>IF(G2508="","",IF(D2508-G2508&gt;=System_Config!$B$9,"✅ COMPLIANT","⚠️ BREACH"))</f>
        <v/>
      </c>
      <c r="M2508" s="44">
        <f t="shared" si="39"/>
        <v>1900</v>
      </c>
    </row>
    <row r="2509" spans="1:13" ht="18" customHeight="1" x14ac:dyDescent="0.25">
      <c r="A2509" s="42"/>
      <c r="B2509" s="42"/>
      <c r="C2509" s="42"/>
      <c r="D2509" s="43"/>
      <c r="E2509" s="42"/>
      <c r="F2509" s="42"/>
      <c r="G2509" s="43"/>
      <c r="H2509" s="43"/>
      <c r="I2509" s="42"/>
      <c r="J2509" s="42"/>
      <c r="K2509" s="42"/>
      <c r="L2509" s="42" t="str">
        <f>IF(G2509="","",IF(D2509-G2509&gt;=System_Config!$B$9,"✅ COMPLIANT","⚠️ BREACH"))</f>
        <v/>
      </c>
      <c r="M2509" s="42">
        <f t="shared" si="39"/>
        <v>1900</v>
      </c>
    </row>
    <row r="2510" spans="1:13" ht="18" customHeight="1" x14ac:dyDescent="0.25">
      <c r="A2510" s="44"/>
      <c r="B2510" s="44"/>
      <c r="C2510" s="44"/>
      <c r="D2510" s="45"/>
      <c r="E2510" s="44"/>
      <c r="F2510" s="44"/>
      <c r="G2510" s="45"/>
      <c r="H2510" s="45"/>
      <c r="I2510" s="44"/>
      <c r="J2510" s="44"/>
      <c r="K2510" s="44"/>
      <c r="L2510" s="44" t="str">
        <f>IF(G2510="","",IF(D2510-G2510&gt;=System_Config!$B$9,"✅ COMPLIANT","⚠️ BREACH"))</f>
        <v/>
      </c>
      <c r="M2510" s="44">
        <f t="shared" si="39"/>
        <v>1900</v>
      </c>
    </row>
    <row r="2511" spans="1:13" ht="18" customHeight="1" x14ac:dyDescent="0.25">
      <c r="A2511" s="42"/>
      <c r="B2511" s="42"/>
      <c r="C2511" s="42"/>
      <c r="D2511" s="43"/>
      <c r="E2511" s="42"/>
      <c r="F2511" s="42"/>
      <c r="G2511" s="43"/>
      <c r="H2511" s="43"/>
      <c r="I2511" s="42"/>
      <c r="J2511" s="42"/>
      <c r="K2511" s="42"/>
      <c r="L2511" s="42" t="str">
        <f>IF(G2511="","",IF(D2511-G2511&gt;=System_Config!$B$9,"✅ COMPLIANT","⚠️ BREACH"))</f>
        <v/>
      </c>
      <c r="M2511" s="42">
        <f t="shared" si="39"/>
        <v>1900</v>
      </c>
    </row>
    <row r="2512" spans="1:13" ht="18" customHeight="1" x14ac:dyDescent="0.25">
      <c r="A2512" s="44"/>
      <c r="B2512" s="44"/>
      <c r="C2512" s="44"/>
      <c r="D2512" s="45"/>
      <c r="E2512" s="44"/>
      <c r="F2512" s="44"/>
      <c r="G2512" s="45"/>
      <c r="H2512" s="45"/>
      <c r="I2512" s="44"/>
      <c r="J2512" s="44"/>
      <c r="K2512" s="44"/>
      <c r="L2512" s="44" t="str">
        <f>IF(G2512="","",IF(D2512-G2512&gt;=System_Config!$B$9,"✅ COMPLIANT","⚠️ BREACH"))</f>
        <v/>
      </c>
      <c r="M2512" s="44">
        <f t="shared" si="39"/>
        <v>1900</v>
      </c>
    </row>
    <row r="2513" spans="1:13" ht="18" customHeight="1" x14ac:dyDescent="0.25">
      <c r="A2513" s="42"/>
      <c r="B2513" s="42"/>
      <c r="C2513" s="42"/>
      <c r="D2513" s="43"/>
      <c r="E2513" s="42"/>
      <c r="F2513" s="42"/>
      <c r="G2513" s="43"/>
      <c r="H2513" s="43"/>
      <c r="I2513" s="42"/>
      <c r="J2513" s="42"/>
      <c r="K2513" s="42"/>
      <c r="L2513" s="42" t="str">
        <f>IF(G2513="","",IF(D2513-G2513&gt;=System_Config!$B$9,"✅ COMPLIANT","⚠️ BREACH"))</f>
        <v/>
      </c>
      <c r="M2513" s="42">
        <f t="shared" si="39"/>
        <v>1900</v>
      </c>
    </row>
    <row r="2514" spans="1:13" ht="18" customHeight="1" x14ac:dyDescent="0.25">
      <c r="A2514" s="44"/>
      <c r="B2514" s="44"/>
      <c r="C2514" s="44"/>
      <c r="D2514" s="45"/>
      <c r="E2514" s="44"/>
      <c r="F2514" s="44"/>
      <c r="G2514" s="45"/>
      <c r="H2514" s="45"/>
      <c r="I2514" s="44"/>
      <c r="J2514" s="44"/>
      <c r="K2514" s="44"/>
      <c r="L2514" s="44" t="str">
        <f>IF(G2514="","",IF(D2514-G2514&gt;=System_Config!$B$9,"✅ COMPLIANT","⚠️ BREACH"))</f>
        <v/>
      </c>
      <c r="M2514" s="44">
        <f t="shared" si="39"/>
        <v>1900</v>
      </c>
    </row>
    <row r="2515" spans="1:13" ht="18" customHeight="1" x14ac:dyDescent="0.25">
      <c r="A2515" s="42"/>
      <c r="B2515" s="42"/>
      <c r="C2515" s="42"/>
      <c r="D2515" s="43"/>
      <c r="E2515" s="42"/>
      <c r="F2515" s="42"/>
      <c r="G2515" s="43"/>
      <c r="H2515" s="43"/>
      <c r="I2515" s="42"/>
      <c r="J2515" s="42"/>
      <c r="K2515" s="42"/>
      <c r="L2515" s="42" t="str">
        <f>IF(G2515="","",IF(D2515-G2515&gt;=System_Config!$B$9,"✅ COMPLIANT","⚠️ BREACH"))</f>
        <v/>
      </c>
      <c r="M2515" s="42">
        <f t="shared" si="39"/>
        <v>1900</v>
      </c>
    </row>
    <row r="2516" spans="1:13" ht="18" customHeight="1" x14ac:dyDescent="0.25">
      <c r="A2516" s="44"/>
      <c r="B2516" s="44"/>
      <c r="C2516" s="44"/>
      <c r="D2516" s="45"/>
      <c r="E2516" s="44"/>
      <c r="F2516" s="44"/>
      <c r="G2516" s="45"/>
      <c r="H2516" s="45"/>
      <c r="I2516" s="44"/>
      <c r="J2516" s="44"/>
      <c r="K2516" s="44"/>
      <c r="L2516" s="44" t="str">
        <f>IF(G2516="","",IF(D2516-G2516&gt;=System_Config!$B$9,"✅ COMPLIANT","⚠️ BREACH"))</f>
        <v/>
      </c>
      <c r="M2516" s="44">
        <f t="shared" si="39"/>
        <v>1900</v>
      </c>
    </row>
    <row r="2517" spans="1:13" ht="18" customHeight="1" x14ac:dyDescent="0.25">
      <c r="A2517" s="42"/>
      <c r="B2517" s="42"/>
      <c r="C2517" s="42"/>
      <c r="D2517" s="43"/>
      <c r="E2517" s="42"/>
      <c r="F2517" s="42"/>
      <c r="G2517" s="43"/>
      <c r="H2517" s="43"/>
      <c r="I2517" s="42"/>
      <c r="J2517" s="42"/>
      <c r="K2517" s="42"/>
      <c r="L2517" s="42" t="str">
        <f>IF(G2517="","",IF(D2517-G2517&gt;=System_Config!$B$9,"✅ COMPLIANT","⚠️ BREACH"))</f>
        <v/>
      </c>
      <c r="M2517" s="42">
        <f t="shared" si="39"/>
        <v>1900</v>
      </c>
    </row>
    <row r="2518" spans="1:13" ht="18" customHeight="1" x14ac:dyDescent="0.25">
      <c r="A2518" s="44"/>
      <c r="B2518" s="44"/>
      <c r="C2518" s="44"/>
      <c r="D2518" s="45"/>
      <c r="E2518" s="44"/>
      <c r="F2518" s="44"/>
      <c r="G2518" s="45"/>
      <c r="H2518" s="45"/>
      <c r="I2518" s="44"/>
      <c r="J2518" s="44"/>
      <c r="K2518" s="44"/>
      <c r="L2518" s="44" t="str">
        <f>IF(G2518="","",IF(D2518-G2518&gt;=System_Config!$B$9,"✅ COMPLIANT","⚠️ BREACH"))</f>
        <v/>
      </c>
      <c r="M2518" s="44">
        <f t="shared" si="39"/>
        <v>1900</v>
      </c>
    </row>
    <row r="2519" spans="1:13" ht="18" customHeight="1" x14ac:dyDescent="0.25">
      <c r="A2519" s="42"/>
      <c r="B2519" s="42"/>
      <c r="C2519" s="42"/>
      <c r="D2519" s="43"/>
      <c r="E2519" s="42"/>
      <c r="F2519" s="42"/>
      <c r="G2519" s="43"/>
      <c r="H2519" s="43"/>
      <c r="I2519" s="42"/>
      <c r="J2519" s="42"/>
      <c r="K2519" s="42"/>
      <c r="L2519" s="42" t="str">
        <f>IF(G2519="","",IF(D2519-G2519&gt;=System_Config!$B$9,"✅ COMPLIANT","⚠️ BREACH"))</f>
        <v/>
      </c>
      <c r="M2519" s="42">
        <f t="shared" si="39"/>
        <v>1900</v>
      </c>
    </row>
    <row r="2520" spans="1:13" ht="18" customHeight="1" x14ac:dyDescent="0.25">
      <c r="A2520" s="44"/>
      <c r="B2520" s="44"/>
      <c r="C2520" s="44"/>
      <c r="D2520" s="45"/>
      <c r="E2520" s="44"/>
      <c r="F2520" s="44"/>
      <c r="G2520" s="45"/>
      <c r="H2520" s="45"/>
      <c r="I2520" s="44"/>
      <c r="J2520" s="44"/>
      <c r="K2520" s="44"/>
      <c r="L2520" s="44" t="str">
        <f>IF(G2520="","",IF(D2520-G2520&gt;=System_Config!$B$9,"✅ COMPLIANT","⚠️ BREACH"))</f>
        <v/>
      </c>
      <c r="M2520" s="44">
        <f t="shared" si="39"/>
        <v>1900</v>
      </c>
    </row>
    <row r="2521" spans="1:13" ht="18" customHeight="1" x14ac:dyDescent="0.25">
      <c r="A2521" s="42"/>
      <c r="B2521" s="42"/>
      <c r="C2521" s="42"/>
      <c r="D2521" s="43"/>
      <c r="E2521" s="42"/>
      <c r="F2521" s="42"/>
      <c r="G2521" s="43"/>
      <c r="H2521" s="43"/>
      <c r="I2521" s="42"/>
      <c r="J2521" s="42"/>
      <c r="K2521" s="42"/>
      <c r="L2521" s="42" t="str">
        <f>IF(G2521="","",IF(D2521-G2521&gt;=System_Config!$B$9,"✅ COMPLIANT","⚠️ BREACH"))</f>
        <v/>
      </c>
      <c r="M2521" s="42">
        <f t="shared" si="39"/>
        <v>1900</v>
      </c>
    </row>
    <row r="2522" spans="1:13" ht="18" customHeight="1" x14ac:dyDescent="0.25">
      <c r="A2522" s="44"/>
      <c r="B2522" s="44"/>
      <c r="C2522" s="44"/>
      <c r="D2522" s="45"/>
      <c r="E2522" s="44"/>
      <c r="F2522" s="44"/>
      <c r="G2522" s="45"/>
      <c r="H2522" s="45"/>
      <c r="I2522" s="44"/>
      <c r="J2522" s="44"/>
      <c r="K2522" s="44"/>
      <c r="L2522" s="44" t="str">
        <f>IF(G2522="","",IF(D2522-G2522&gt;=System_Config!$B$9,"✅ COMPLIANT","⚠️ BREACH"))</f>
        <v/>
      </c>
      <c r="M2522" s="44">
        <f t="shared" si="39"/>
        <v>1900</v>
      </c>
    </row>
    <row r="2523" spans="1:13" ht="18" customHeight="1" x14ac:dyDescent="0.25">
      <c r="A2523" s="42"/>
      <c r="B2523" s="42"/>
      <c r="C2523" s="42"/>
      <c r="D2523" s="43"/>
      <c r="E2523" s="42"/>
      <c r="F2523" s="42"/>
      <c r="G2523" s="43"/>
      <c r="H2523" s="43"/>
      <c r="I2523" s="42"/>
      <c r="J2523" s="42"/>
      <c r="K2523" s="42"/>
      <c r="L2523" s="42" t="str">
        <f>IF(G2523="","",IF(D2523-G2523&gt;=System_Config!$B$9,"✅ COMPLIANT","⚠️ BREACH"))</f>
        <v/>
      </c>
      <c r="M2523" s="42">
        <f t="shared" si="39"/>
        <v>1900</v>
      </c>
    </row>
    <row r="2524" spans="1:13" ht="18" customHeight="1" x14ac:dyDescent="0.25">
      <c r="A2524" s="44"/>
      <c r="B2524" s="44"/>
      <c r="C2524" s="44"/>
      <c r="D2524" s="45"/>
      <c r="E2524" s="44"/>
      <c r="F2524" s="44"/>
      <c r="G2524" s="45"/>
      <c r="H2524" s="45"/>
      <c r="I2524" s="44"/>
      <c r="J2524" s="44"/>
      <c r="K2524" s="44"/>
      <c r="L2524" s="44" t="str">
        <f>IF(G2524="","",IF(D2524-G2524&gt;=System_Config!$B$9,"✅ COMPLIANT","⚠️ BREACH"))</f>
        <v/>
      </c>
      <c r="M2524" s="44">
        <f t="shared" si="39"/>
        <v>1900</v>
      </c>
    </row>
    <row r="2525" spans="1:13" ht="18" customHeight="1" x14ac:dyDescent="0.25">
      <c r="A2525" s="42"/>
      <c r="B2525" s="42"/>
      <c r="C2525" s="42"/>
      <c r="D2525" s="43"/>
      <c r="E2525" s="42"/>
      <c r="F2525" s="42"/>
      <c r="G2525" s="43"/>
      <c r="H2525" s="43"/>
      <c r="I2525" s="42"/>
      <c r="J2525" s="42"/>
      <c r="K2525" s="42"/>
      <c r="L2525" s="42" t="str">
        <f>IF(G2525="","",IF(D2525-G2525&gt;=System_Config!$B$9,"✅ COMPLIANT","⚠️ BREACH"))</f>
        <v/>
      </c>
      <c r="M2525" s="42">
        <f t="shared" si="39"/>
        <v>1900</v>
      </c>
    </row>
    <row r="2526" spans="1:13" ht="18" customHeight="1" x14ac:dyDescent="0.25">
      <c r="A2526" s="44"/>
      <c r="B2526" s="44"/>
      <c r="C2526" s="44"/>
      <c r="D2526" s="45"/>
      <c r="E2526" s="44"/>
      <c r="F2526" s="44"/>
      <c r="G2526" s="45"/>
      <c r="H2526" s="45"/>
      <c r="I2526" s="44"/>
      <c r="J2526" s="44"/>
      <c r="K2526" s="44"/>
      <c r="L2526" s="44" t="str">
        <f>IF(G2526="","",IF(D2526-G2526&gt;=System_Config!$B$9,"✅ COMPLIANT","⚠️ BREACH"))</f>
        <v/>
      </c>
      <c r="M2526" s="44">
        <f t="shared" si="39"/>
        <v>1900</v>
      </c>
    </row>
    <row r="2527" spans="1:13" ht="18" customHeight="1" x14ac:dyDescent="0.25">
      <c r="A2527" s="42"/>
      <c r="B2527" s="42"/>
      <c r="C2527" s="42"/>
      <c r="D2527" s="43"/>
      <c r="E2527" s="42"/>
      <c r="F2527" s="42"/>
      <c r="G2527" s="43"/>
      <c r="H2527" s="43"/>
      <c r="I2527" s="42"/>
      <c r="J2527" s="42"/>
      <c r="K2527" s="42"/>
      <c r="L2527" s="42" t="str">
        <f>IF(G2527="","",IF(D2527-G2527&gt;=System_Config!$B$9,"✅ COMPLIANT","⚠️ BREACH"))</f>
        <v/>
      </c>
      <c r="M2527" s="42">
        <f t="shared" si="39"/>
        <v>1900</v>
      </c>
    </row>
    <row r="2528" spans="1:13" ht="18" customHeight="1" x14ac:dyDescent="0.25">
      <c r="A2528" s="44"/>
      <c r="B2528" s="44"/>
      <c r="C2528" s="44"/>
      <c r="D2528" s="45"/>
      <c r="E2528" s="44"/>
      <c r="F2528" s="44"/>
      <c r="G2528" s="45"/>
      <c r="H2528" s="45"/>
      <c r="I2528" s="44"/>
      <c r="J2528" s="44"/>
      <c r="K2528" s="44"/>
      <c r="L2528" s="44" t="str">
        <f>IF(G2528="","",IF(D2528-G2528&gt;=System_Config!$B$9,"✅ COMPLIANT","⚠️ BREACH"))</f>
        <v/>
      </c>
      <c r="M2528" s="44">
        <f t="shared" si="39"/>
        <v>1900</v>
      </c>
    </row>
    <row r="2529" spans="1:13" ht="18" customHeight="1" x14ac:dyDescent="0.25">
      <c r="A2529" s="42"/>
      <c r="B2529" s="42"/>
      <c r="C2529" s="42"/>
      <c r="D2529" s="43"/>
      <c r="E2529" s="42"/>
      <c r="F2529" s="42"/>
      <c r="G2529" s="43"/>
      <c r="H2529" s="43"/>
      <c r="I2529" s="42"/>
      <c r="J2529" s="42"/>
      <c r="K2529" s="42"/>
      <c r="L2529" s="42" t="str">
        <f>IF(G2529="","",IF(D2529-G2529&gt;=System_Config!$B$9,"✅ COMPLIANT","⚠️ BREACH"))</f>
        <v/>
      </c>
      <c r="M2529" s="42">
        <f t="shared" si="39"/>
        <v>1900</v>
      </c>
    </row>
    <row r="2530" spans="1:13" ht="18" customHeight="1" x14ac:dyDescent="0.25">
      <c r="A2530" s="44"/>
      <c r="B2530" s="44"/>
      <c r="C2530" s="44"/>
      <c r="D2530" s="45"/>
      <c r="E2530" s="44"/>
      <c r="F2530" s="44"/>
      <c r="G2530" s="45"/>
      <c r="H2530" s="45"/>
      <c r="I2530" s="44"/>
      <c r="J2530" s="44"/>
      <c r="K2530" s="44"/>
      <c r="L2530" s="44" t="str">
        <f>IF(G2530="","",IF(D2530-G2530&gt;=System_Config!$B$9,"✅ COMPLIANT","⚠️ BREACH"))</f>
        <v/>
      </c>
      <c r="M2530" s="44">
        <f t="shared" si="39"/>
        <v>1900</v>
      </c>
    </row>
    <row r="2531" spans="1:13" ht="18" customHeight="1" x14ac:dyDescent="0.25">
      <c r="A2531" s="42"/>
      <c r="B2531" s="42"/>
      <c r="C2531" s="42"/>
      <c r="D2531" s="43"/>
      <c r="E2531" s="42"/>
      <c r="F2531" s="42"/>
      <c r="G2531" s="43"/>
      <c r="H2531" s="43"/>
      <c r="I2531" s="42"/>
      <c r="J2531" s="42"/>
      <c r="K2531" s="42"/>
      <c r="L2531" s="42" t="str">
        <f>IF(G2531="","",IF(D2531-G2531&gt;=System_Config!$B$9,"✅ COMPLIANT","⚠️ BREACH"))</f>
        <v/>
      </c>
      <c r="M2531" s="42">
        <f t="shared" si="39"/>
        <v>1900</v>
      </c>
    </row>
    <row r="2532" spans="1:13" ht="18" customHeight="1" x14ac:dyDescent="0.25">
      <c r="A2532" s="44"/>
      <c r="B2532" s="44"/>
      <c r="C2532" s="44"/>
      <c r="D2532" s="45"/>
      <c r="E2532" s="44"/>
      <c r="F2532" s="44"/>
      <c r="G2532" s="45"/>
      <c r="H2532" s="45"/>
      <c r="I2532" s="44"/>
      <c r="J2532" s="44"/>
      <c r="K2532" s="44"/>
      <c r="L2532" s="44" t="str">
        <f>IF(G2532="","",IF(D2532-G2532&gt;=System_Config!$B$9,"✅ COMPLIANT","⚠️ BREACH"))</f>
        <v/>
      </c>
      <c r="M2532" s="44">
        <f t="shared" si="39"/>
        <v>1900</v>
      </c>
    </row>
    <row r="2533" spans="1:13" ht="18" customHeight="1" x14ac:dyDescent="0.25">
      <c r="A2533" s="42"/>
      <c r="B2533" s="42"/>
      <c r="C2533" s="42"/>
      <c r="D2533" s="43"/>
      <c r="E2533" s="42"/>
      <c r="F2533" s="42"/>
      <c r="G2533" s="43"/>
      <c r="H2533" s="43"/>
      <c r="I2533" s="42"/>
      <c r="J2533" s="42"/>
      <c r="K2533" s="42"/>
      <c r="L2533" s="42" t="str">
        <f>IF(G2533="","",IF(D2533-G2533&gt;=System_Config!$B$9,"✅ COMPLIANT","⚠️ BREACH"))</f>
        <v/>
      </c>
      <c r="M2533" s="42">
        <f t="shared" si="39"/>
        <v>1900</v>
      </c>
    </row>
    <row r="2534" spans="1:13" ht="18" customHeight="1" x14ac:dyDescent="0.25">
      <c r="A2534" s="44"/>
      <c r="B2534" s="44"/>
      <c r="C2534" s="44"/>
      <c r="D2534" s="45"/>
      <c r="E2534" s="44"/>
      <c r="F2534" s="44"/>
      <c r="G2534" s="45"/>
      <c r="H2534" s="45"/>
      <c r="I2534" s="44"/>
      <c r="J2534" s="44"/>
      <c r="K2534" s="44"/>
      <c r="L2534" s="44" t="str">
        <f>IF(G2534="","",IF(D2534-G2534&gt;=System_Config!$B$9,"✅ COMPLIANT","⚠️ BREACH"))</f>
        <v/>
      </c>
      <c r="M2534" s="44">
        <f t="shared" si="39"/>
        <v>1900</v>
      </c>
    </row>
    <row r="2535" spans="1:13" ht="18" customHeight="1" x14ac:dyDescent="0.25">
      <c r="A2535" s="42"/>
      <c r="B2535" s="42"/>
      <c r="C2535" s="42"/>
      <c r="D2535" s="43"/>
      <c r="E2535" s="42"/>
      <c r="F2535" s="42"/>
      <c r="G2535" s="43"/>
      <c r="H2535" s="43"/>
      <c r="I2535" s="42"/>
      <c r="J2535" s="42"/>
      <c r="K2535" s="42"/>
      <c r="L2535" s="42" t="str">
        <f>IF(G2535="","",IF(D2535-G2535&gt;=System_Config!$B$9,"✅ COMPLIANT","⚠️ BREACH"))</f>
        <v/>
      </c>
      <c r="M2535" s="42">
        <f t="shared" si="39"/>
        <v>1900</v>
      </c>
    </row>
    <row r="2536" spans="1:13" ht="18" customHeight="1" x14ac:dyDescent="0.25">
      <c r="A2536" s="44"/>
      <c r="B2536" s="44"/>
      <c r="C2536" s="44"/>
      <c r="D2536" s="45"/>
      <c r="E2536" s="44"/>
      <c r="F2536" s="44"/>
      <c r="G2536" s="45"/>
      <c r="H2536" s="45"/>
      <c r="I2536" s="44"/>
      <c r="J2536" s="44"/>
      <c r="K2536" s="44"/>
      <c r="L2536" s="44" t="str">
        <f>IF(G2536="","",IF(D2536-G2536&gt;=System_Config!$B$9,"✅ COMPLIANT","⚠️ BREACH"))</f>
        <v/>
      </c>
      <c r="M2536" s="44">
        <f t="shared" si="39"/>
        <v>1900</v>
      </c>
    </row>
    <row r="2537" spans="1:13" ht="18" customHeight="1" x14ac:dyDescent="0.25">
      <c r="A2537" s="42"/>
      <c r="B2537" s="42"/>
      <c r="C2537" s="42"/>
      <c r="D2537" s="43"/>
      <c r="E2537" s="42"/>
      <c r="F2537" s="42"/>
      <c r="G2537" s="43"/>
      <c r="H2537" s="43"/>
      <c r="I2537" s="42"/>
      <c r="J2537" s="42"/>
      <c r="K2537" s="42"/>
      <c r="L2537" s="42" t="str">
        <f>IF(G2537="","",IF(D2537-G2537&gt;=System_Config!$B$9,"✅ COMPLIANT","⚠️ BREACH"))</f>
        <v/>
      </c>
      <c r="M2537" s="42">
        <f t="shared" si="39"/>
        <v>1900</v>
      </c>
    </row>
    <row r="2538" spans="1:13" ht="18" customHeight="1" x14ac:dyDescent="0.25">
      <c r="A2538" s="44"/>
      <c r="B2538" s="44"/>
      <c r="C2538" s="44"/>
      <c r="D2538" s="45"/>
      <c r="E2538" s="44"/>
      <c r="F2538" s="44"/>
      <c r="G2538" s="45"/>
      <c r="H2538" s="45"/>
      <c r="I2538" s="44"/>
      <c r="J2538" s="44"/>
      <c r="K2538" s="44"/>
      <c r="L2538" s="44" t="str">
        <f>IF(G2538="","",IF(D2538-G2538&gt;=System_Config!$B$9,"✅ COMPLIANT","⚠️ BREACH"))</f>
        <v/>
      </c>
      <c r="M2538" s="44">
        <f t="shared" si="39"/>
        <v>1900</v>
      </c>
    </row>
    <row r="2539" spans="1:13" ht="18" customHeight="1" x14ac:dyDescent="0.25">
      <c r="A2539" s="42"/>
      <c r="B2539" s="42"/>
      <c r="C2539" s="42"/>
      <c r="D2539" s="43"/>
      <c r="E2539" s="42"/>
      <c r="F2539" s="42"/>
      <c r="G2539" s="43"/>
      <c r="H2539" s="43"/>
      <c r="I2539" s="42"/>
      <c r="J2539" s="42"/>
      <c r="K2539" s="42"/>
      <c r="L2539" s="42" t="str">
        <f>IF(G2539="","",IF(D2539-G2539&gt;=System_Config!$B$9,"✅ COMPLIANT","⚠️ BREACH"))</f>
        <v/>
      </c>
      <c r="M2539" s="42">
        <f t="shared" si="39"/>
        <v>1900</v>
      </c>
    </row>
    <row r="2540" spans="1:13" ht="18" customHeight="1" x14ac:dyDescent="0.25">
      <c r="A2540" s="44"/>
      <c r="B2540" s="44"/>
      <c r="C2540" s="44"/>
      <c r="D2540" s="45"/>
      <c r="E2540" s="44"/>
      <c r="F2540" s="44"/>
      <c r="G2540" s="45"/>
      <c r="H2540" s="45"/>
      <c r="I2540" s="44"/>
      <c r="J2540" s="44"/>
      <c r="K2540" s="44"/>
      <c r="L2540" s="44" t="str">
        <f>IF(G2540="","",IF(D2540-G2540&gt;=System_Config!$B$9,"✅ COMPLIANT","⚠️ BREACH"))</f>
        <v/>
      </c>
      <c r="M2540" s="44">
        <f t="shared" si="39"/>
        <v>1900</v>
      </c>
    </row>
    <row r="2541" spans="1:13" ht="18" customHeight="1" x14ac:dyDescent="0.25">
      <c r="A2541" s="42"/>
      <c r="B2541" s="42"/>
      <c r="C2541" s="42"/>
      <c r="D2541" s="43"/>
      <c r="E2541" s="42"/>
      <c r="F2541" s="42"/>
      <c r="G2541" s="43"/>
      <c r="H2541" s="43"/>
      <c r="I2541" s="42"/>
      <c r="J2541" s="42"/>
      <c r="K2541" s="42"/>
      <c r="L2541" s="42" t="str">
        <f>IF(G2541="","",IF(D2541-G2541&gt;=System_Config!$B$9,"✅ COMPLIANT","⚠️ BREACH"))</f>
        <v/>
      </c>
      <c r="M2541" s="42">
        <f t="shared" si="39"/>
        <v>1900</v>
      </c>
    </row>
    <row r="2542" spans="1:13" ht="18" customHeight="1" x14ac:dyDescent="0.25">
      <c r="A2542" s="44"/>
      <c r="B2542" s="44"/>
      <c r="C2542" s="44"/>
      <c r="D2542" s="45"/>
      <c r="E2542" s="44"/>
      <c r="F2542" s="44"/>
      <c r="G2542" s="45"/>
      <c r="H2542" s="45"/>
      <c r="I2542" s="44"/>
      <c r="J2542" s="44"/>
      <c r="K2542" s="44"/>
      <c r="L2542" s="44" t="str">
        <f>IF(G2542="","",IF(D2542-G2542&gt;=System_Config!$B$9,"✅ COMPLIANT","⚠️ BREACH"))</f>
        <v/>
      </c>
      <c r="M2542" s="44">
        <f t="shared" si="39"/>
        <v>1900</v>
      </c>
    </row>
    <row r="2543" spans="1:13" ht="18" customHeight="1" x14ac:dyDescent="0.25">
      <c r="A2543" s="42"/>
      <c r="B2543" s="42"/>
      <c r="C2543" s="42"/>
      <c r="D2543" s="43"/>
      <c r="E2543" s="42"/>
      <c r="F2543" s="42"/>
      <c r="G2543" s="43"/>
      <c r="H2543" s="43"/>
      <c r="I2543" s="42"/>
      <c r="J2543" s="42"/>
      <c r="K2543" s="42"/>
      <c r="L2543" s="42" t="str">
        <f>IF(G2543="","",IF(D2543-G2543&gt;=System_Config!$B$9,"✅ COMPLIANT","⚠️ BREACH"))</f>
        <v/>
      </c>
      <c r="M2543" s="42">
        <f t="shared" si="39"/>
        <v>1900</v>
      </c>
    </row>
    <row r="2544" spans="1:13" ht="18" customHeight="1" x14ac:dyDescent="0.25">
      <c r="A2544" s="44"/>
      <c r="B2544" s="44"/>
      <c r="C2544" s="44"/>
      <c r="D2544" s="45"/>
      <c r="E2544" s="44"/>
      <c r="F2544" s="44"/>
      <c r="G2544" s="45"/>
      <c r="H2544" s="45"/>
      <c r="I2544" s="44"/>
      <c r="J2544" s="44"/>
      <c r="K2544" s="44"/>
      <c r="L2544" s="44" t="str">
        <f>IF(G2544="","",IF(D2544-G2544&gt;=System_Config!$B$9,"✅ COMPLIANT","⚠️ BREACH"))</f>
        <v/>
      </c>
      <c r="M2544" s="44">
        <f t="shared" si="39"/>
        <v>1900</v>
      </c>
    </row>
    <row r="2545" spans="1:13" ht="18" customHeight="1" x14ac:dyDescent="0.25">
      <c r="A2545" s="42"/>
      <c r="B2545" s="42"/>
      <c r="C2545" s="42"/>
      <c r="D2545" s="43"/>
      <c r="E2545" s="42"/>
      <c r="F2545" s="42"/>
      <c r="G2545" s="43"/>
      <c r="H2545" s="43"/>
      <c r="I2545" s="42"/>
      <c r="J2545" s="42"/>
      <c r="K2545" s="42"/>
      <c r="L2545" s="42" t="str">
        <f>IF(G2545="","",IF(D2545-G2545&gt;=System_Config!$B$9,"✅ COMPLIANT","⚠️ BREACH"))</f>
        <v/>
      </c>
      <c r="M2545" s="42">
        <f t="shared" si="39"/>
        <v>1900</v>
      </c>
    </row>
    <row r="2546" spans="1:13" ht="18" customHeight="1" x14ac:dyDescent="0.25">
      <c r="A2546" s="44"/>
      <c r="B2546" s="44"/>
      <c r="C2546" s="44"/>
      <c r="D2546" s="45"/>
      <c r="E2546" s="44"/>
      <c r="F2546" s="44"/>
      <c r="G2546" s="45"/>
      <c r="H2546" s="45"/>
      <c r="I2546" s="44"/>
      <c r="J2546" s="44"/>
      <c r="K2546" s="44"/>
      <c r="L2546" s="44" t="str">
        <f>IF(G2546="","",IF(D2546-G2546&gt;=System_Config!$B$9,"✅ COMPLIANT","⚠️ BREACH"))</f>
        <v/>
      </c>
      <c r="M2546" s="44">
        <f t="shared" si="39"/>
        <v>1900</v>
      </c>
    </row>
    <row r="2547" spans="1:13" ht="18" customHeight="1" x14ac:dyDescent="0.25">
      <c r="A2547" s="42"/>
      <c r="B2547" s="42"/>
      <c r="C2547" s="42"/>
      <c r="D2547" s="43"/>
      <c r="E2547" s="42"/>
      <c r="F2547" s="42"/>
      <c r="G2547" s="43"/>
      <c r="H2547" s="43"/>
      <c r="I2547" s="42"/>
      <c r="J2547" s="42"/>
      <c r="K2547" s="42"/>
      <c r="L2547" s="42" t="str">
        <f>IF(G2547="","",IF(D2547-G2547&gt;=System_Config!$B$9,"✅ COMPLIANT","⚠️ BREACH"))</f>
        <v/>
      </c>
      <c r="M2547" s="42">
        <f t="shared" si="39"/>
        <v>1900</v>
      </c>
    </row>
    <row r="2548" spans="1:13" ht="18" customHeight="1" x14ac:dyDescent="0.25">
      <c r="A2548" s="44"/>
      <c r="B2548" s="44"/>
      <c r="C2548" s="44"/>
      <c r="D2548" s="45"/>
      <c r="E2548" s="44"/>
      <c r="F2548" s="44"/>
      <c r="G2548" s="45"/>
      <c r="H2548" s="45"/>
      <c r="I2548" s="44"/>
      <c r="J2548" s="44"/>
      <c r="K2548" s="44"/>
      <c r="L2548" s="44" t="str">
        <f>IF(G2548="","",IF(D2548-G2548&gt;=System_Config!$B$9,"✅ COMPLIANT","⚠️ BREACH"))</f>
        <v/>
      </c>
      <c r="M2548" s="44">
        <f t="shared" si="39"/>
        <v>1900</v>
      </c>
    </row>
    <row r="2549" spans="1:13" ht="18" customHeight="1" x14ac:dyDescent="0.25">
      <c r="A2549" s="42"/>
      <c r="B2549" s="42"/>
      <c r="C2549" s="42"/>
      <c r="D2549" s="43"/>
      <c r="E2549" s="42"/>
      <c r="F2549" s="42"/>
      <c r="G2549" s="43"/>
      <c r="H2549" s="43"/>
      <c r="I2549" s="42"/>
      <c r="J2549" s="42"/>
      <c r="K2549" s="42"/>
      <c r="L2549" s="42" t="str">
        <f>IF(G2549="","",IF(D2549-G2549&gt;=System_Config!$B$9,"✅ COMPLIANT","⚠️ BREACH"))</f>
        <v/>
      </c>
      <c r="M2549" s="42">
        <f t="shared" si="39"/>
        <v>1900</v>
      </c>
    </row>
    <row r="2550" spans="1:13" ht="18" customHeight="1" x14ac:dyDescent="0.25">
      <c r="A2550" s="44"/>
      <c r="B2550" s="44"/>
      <c r="C2550" s="44"/>
      <c r="D2550" s="45"/>
      <c r="E2550" s="44"/>
      <c r="F2550" s="44"/>
      <c r="G2550" s="45"/>
      <c r="H2550" s="45"/>
      <c r="I2550" s="44"/>
      <c r="J2550" s="44"/>
      <c r="K2550" s="44"/>
      <c r="L2550" s="44" t="str">
        <f>IF(G2550="","",IF(D2550-G2550&gt;=System_Config!$B$9,"✅ COMPLIANT","⚠️ BREACH"))</f>
        <v/>
      </c>
      <c r="M2550" s="44">
        <f t="shared" si="39"/>
        <v>1900</v>
      </c>
    </row>
    <row r="2551" spans="1:13" ht="18" customHeight="1" x14ac:dyDescent="0.25">
      <c r="A2551" s="42"/>
      <c r="B2551" s="42"/>
      <c r="C2551" s="42"/>
      <c r="D2551" s="43"/>
      <c r="E2551" s="42"/>
      <c r="F2551" s="42"/>
      <c r="G2551" s="43"/>
      <c r="H2551" s="43"/>
      <c r="I2551" s="42"/>
      <c r="J2551" s="42"/>
      <c r="K2551" s="42"/>
      <c r="L2551" s="42" t="str">
        <f>IF(G2551="","",IF(D2551-G2551&gt;=System_Config!$B$9,"✅ COMPLIANT","⚠️ BREACH"))</f>
        <v/>
      </c>
      <c r="M2551" s="42">
        <f t="shared" si="39"/>
        <v>1900</v>
      </c>
    </row>
    <row r="2552" spans="1:13" ht="18" customHeight="1" x14ac:dyDescent="0.25">
      <c r="A2552" s="44"/>
      <c r="B2552" s="44"/>
      <c r="C2552" s="44"/>
      <c r="D2552" s="45"/>
      <c r="E2552" s="44"/>
      <c r="F2552" s="44"/>
      <c r="G2552" s="45"/>
      <c r="H2552" s="45"/>
      <c r="I2552" s="44"/>
      <c r="J2552" s="44"/>
      <c r="K2552" s="44"/>
      <c r="L2552" s="44" t="str">
        <f>IF(G2552="","",IF(D2552-G2552&gt;=System_Config!$B$9,"✅ COMPLIANT","⚠️ BREACH"))</f>
        <v/>
      </c>
      <c r="M2552" s="44">
        <f t="shared" si="39"/>
        <v>1900</v>
      </c>
    </row>
    <row r="2553" spans="1:13" ht="18" customHeight="1" x14ac:dyDescent="0.25">
      <c r="A2553" s="42"/>
      <c r="B2553" s="42"/>
      <c r="C2553" s="42"/>
      <c r="D2553" s="43"/>
      <c r="E2553" s="42"/>
      <c r="F2553" s="42"/>
      <c r="G2553" s="43"/>
      <c r="H2553" s="43"/>
      <c r="I2553" s="42"/>
      <c r="J2553" s="42"/>
      <c r="K2553" s="42"/>
      <c r="L2553" s="42" t="str">
        <f>IF(G2553="","",IF(D2553-G2553&gt;=System_Config!$B$9,"✅ COMPLIANT","⚠️ BREACH"))</f>
        <v/>
      </c>
      <c r="M2553" s="42">
        <f t="shared" si="39"/>
        <v>1900</v>
      </c>
    </row>
    <row r="2554" spans="1:13" ht="18" customHeight="1" x14ac:dyDescent="0.25">
      <c r="A2554" s="44"/>
      <c r="B2554" s="44"/>
      <c r="C2554" s="44"/>
      <c r="D2554" s="45"/>
      <c r="E2554" s="44"/>
      <c r="F2554" s="44"/>
      <c r="G2554" s="45"/>
      <c r="H2554" s="45"/>
      <c r="I2554" s="44"/>
      <c r="J2554" s="44"/>
      <c r="K2554" s="44"/>
      <c r="L2554" s="44" t="str">
        <f>IF(G2554="","",IF(D2554-G2554&gt;=System_Config!$B$9,"✅ COMPLIANT","⚠️ BREACH"))</f>
        <v/>
      </c>
      <c r="M2554" s="44">
        <f t="shared" si="39"/>
        <v>1900</v>
      </c>
    </row>
    <row r="2555" spans="1:13" ht="18" customHeight="1" x14ac:dyDescent="0.25">
      <c r="A2555" s="42"/>
      <c r="B2555" s="42"/>
      <c r="C2555" s="42"/>
      <c r="D2555" s="43"/>
      <c r="E2555" s="42"/>
      <c r="F2555" s="42"/>
      <c r="G2555" s="43"/>
      <c r="H2555" s="43"/>
      <c r="I2555" s="42"/>
      <c r="J2555" s="42"/>
      <c r="K2555" s="42"/>
      <c r="L2555" s="42" t="str">
        <f>IF(G2555="","",IF(D2555-G2555&gt;=System_Config!$B$9,"✅ COMPLIANT","⚠️ BREACH"))</f>
        <v/>
      </c>
      <c r="M2555" s="42">
        <f t="shared" si="39"/>
        <v>1900</v>
      </c>
    </row>
    <row r="2556" spans="1:13" ht="18" customHeight="1" x14ac:dyDescent="0.25">
      <c r="A2556" s="44"/>
      <c r="B2556" s="44"/>
      <c r="C2556" s="44"/>
      <c r="D2556" s="45"/>
      <c r="E2556" s="44"/>
      <c r="F2556" s="44"/>
      <c r="G2556" s="45"/>
      <c r="H2556" s="45"/>
      <c r="I2556" s="44"/>
      <c r="J2556" s="44"/>
      <c r="K2556" s="44"/>
      <c r="L2556" s="44" t="str">
        <f>IF(G2556="","",IF(D2556-G2556&gt;=System_Config!$B$9,"✅ COMPLIANT","⚠️ BREACH"))</f>
        <v/>
      </c>
      <c r="M2556" s="44">
        <f t="shared" si="39"/>
        <v>1900</v>
      </c>
    </row>
    <row r="2557" spans="1:13" ht="18" customHeight="1" x14ac:dyDescent="0.25">
      <c r="A2557" s="42"/>
      <c r="B2557" s="42"/>
      <c r="C2557" s="42"/>
      <c r="D2557" s="43"/>
      <c r="E2557" s="42"/>
      <c r="F2557" s="42"/>
      <c r="G2557" s="43"/>
      <c r="H2557" s="43"/>
      <c r="I2557" s="42"/>
      <c r="J2557" s="42"/>
      <c r="K2557" s="42"/>
      <c r="L2557" s="42" t="str">
        <f>IF(G2557="","",IF(D2557-G2557&gt;=System_Config!$B$9,"✅ COMPLIANT","⚠️ BREACH"))</f>
        <v/>
      </c>
      <c r="M2557" s="42">
        <f t="shared" si="39"/>
        <v>1900</v>
      </c>
    </row>
    <row r="2558" spans="1:13" ht="18" customHeight="1" x14ac:dyDescent="0.25">
      <c r="A2558" s="44"/>
      <c r="B2558" s="44"/>
      <c r="C2558" s="44"/>
      <c r="D2558" s="45"/>
      <c r="E2558" s="44"/>
      <c r="F2558" s="44"/>
      <c r="G2558" s="45"/>
      <c r="H2558" s="45"/>
      <c r="I2558" s="44"/>
      <c r="J2558" s="44"/>
      <c r="K2558" s="44"/>
      <c r="L2558" s="44" t="str">
        <f>IF(G2558="","",IF(D2558-G2558&gt;=System_Config!$B$9,"✅ COMPLIANT","⚠️ BREACH"))</f>
        <v/>
      </c>
      <c r="M2558" s="44">
        <f t="shared" si="39"/>
        <v>1900</v>
      </c>
    </row>
    <row r="2559" spans="1:13" ht="18" customHeight="1" x14ac:dyDescent="0.25">
      <c r="A2559" s="42"/>
      <c r="B2559" s="42"/>
      <c r="C2559" s="42"/>
      <c r="D2559" s="43"/>
      <c r="E2559" s="42"/>
      <c r="F2559" s="42"/>
      <c r="G2559" s="43"/>
      <c r="H2559" s="43"/>
      <c r="I2559" s="42"/>
      <c r="J2559" s="42"/>
      <c r="K2559" s="42"/>
      <c r="L2559" s="42" t="str">
        <f>IF(G2559="","",IF(D2559-G2559&gt;=System_Config!$B$9,"✅ COMPLIANT","⚠️ BREACH"))</f>
        <v/>
      </c>
      <c r="M2559" s="42">
        <f t="shared" si="39"/>
        <v>1900</v>
      </c>
    </row>
    <row r="2560" spans="1:13" ht="18" customHeight="1" x14ac:dyDescent="0.25">
      <c r="A2560" s="44"/>
      <c r="B2560" s="44"/>
      <c r="C2560" s="44"/>
      <c r="D2560" s="45"/>
      <c r="E2560" s="44"/>
      <c r="F2560" s="44"/>
      <c r="G2560" s="45"/>
      <c r="H2560" s="45"/>
      <c r="I2560" s="44"/>
      <c r="J2560" s="44"/>
      <c r="K2560" s="44"/>
      <c r="L2560" s="44" t="str">
        <f>IF(G2560="","",IF(D2560-G2560&gt;=System_Config!$B$9,"✅ COMPLIANT","⚠️ BREACH"))</f>
        <v/>
      </c>
      <c r="M2560" s="44">
        <f t="shared" si="39"/>
        <v>1900</v>
      </c>
    </row>
    <row r="2561" spans="1:13" ht="18" customHeight="1" x14ac:dyDescent="0.25">
      <c r="A2561" s="42"/>
      <c r="B2561" s="42"/>
      <c r="C2561" s="42"/>
      <c r="D2561" s="43"/>
      <c r="E2561" s="42"/>
      <c r="F2561" s="42"/>
      <c r="G2561" s="43"/>
      <c r="H2561" s="43"/>
      <c r="I2561" s="42"/>
      <c r="J2561" s="42"/>
      <c r="K2561" s="42"/>
      <c r="L2561" s="42" t="str">
        <f>IF(G2561="","",IF(D2561-G2561&gt;=System_Config!$B$9,"✅ COMPLIANT","⚠️ BREACH"))</f>
        <v/>
      </c>
      <c r="M2561" s="42">
        <f t="shared" si="39"/>
        <v>1900</v>
      </c>
    </row>
    <row r="2562" spans="1:13" ht="18" customHeight="1" x14ac:dyDescent="0.25">
      <c r="A2562" s="44"/>
      <c r="B2562" s="44"/>
      <c r="C2562" s="44"/>
      <c r="D2562" s="45"/>
      <c r="E2562" s="44"/>
      <c r="F2562" s="44"/>
      <c r="G2562" s="45"/>
      <c r="H2562" s="45"/>
      <c r="I2562" s="44"/>
      <c r="J2562" s="44"/>
      <c r="K2562" s="44"/>
      <c r="L2562" s="44" t="str">
        <f>IF(G2562="","",IF(D2562-G2562&gt;=System_Config!$B$9,"✅ COMPLIANT","⚠️ BREACH"))</f>
        <v/>
      </c>
      <c r="M2562" s="44">
        <f t="shared" si="39"/>
        <v>1900</v>
      </c>
    </row>
    <row r="2563" spans="1:13" ht="18" customHeight="1" x14ac:dyDescent="0.25">
      <c r="A2563" s="42"/>
      <c r="B2563" s="42"/>
      <c r="C2563" s="42"/>
      <c r="D2563" s="43"/>
      <c r="E2563" s="42"/>
      <c r="F2563" s="42"/>
      <c r="G2563" s="43"/>
      <c r="H2563" s="43"/>
      <c r="I2563" s="42"/>
      <c r="J2563" s="42"/>
      <c r="K2563" s="42"/>
      <c r="L2563" s="42" t="str">
        <f>IF(G2563="","",IF(D2563-G2563&gt;=System_Config!$B$9,"✅ COMPLIANT","⚠️ BREACH"))</f>
        <v/>
      </c>
      <c r="M2563" s="42">
        <f t="shared" si="39"/>
        <v>1900</v>
      </c>
    </row>
    <row r="2564" spans="1:13" ht="18" customHeight="1" x14ac:dyDescent="0.25">
      <c r="A2564" s="44"/>
      <c r="B2564" s="44"/>
      <c r="C2564" s="44"/>
      <c r="D2564" s="45"/>
      <c r="E2564" s="44"/>
      <c r="F2564" s="44"/>
      <c r="G2564" s="45"/>
      <c r="H2564" s="45"/>
      <c r="I2564" s="44"/>
      <c r="J2564" s="44"/>
      <c r="K2564" s="44"/>
      <c r="L2564" s="44" t="str">
        <f>IF(G2564="","",IF(D2564-G2564&gt;=System_Config!$B$9,"✅ COMPLIANT","⚠️ BREACH"))</f>
        <v/>
      </c>
      <c r="M2564" s="44">
        <f t="shared" ref="M2564:M2627" si="40">IFERROR(YEAR(E2564),"")</f>
        <v>1900</v>
      </c>
    </row>
    <row r="2565" spans="1:13" ht="18" customHeight="1" x14ac:dyDescent="0.25">
      <c r="A2565" s="42"/>
      <c r="B2565" s="42"/>
      <c r="C2565" s="42"/>
      <c r="D2565" s="43"/>
      <c r="E2565" s="42"/>
      <c r="F2565" s="42"/>
      <c r="G2565" s="43"/>
      <c r="H2565" s="43"/>
      <c r="I2565" s="42"/>
      <c r="J2565" s="42"/>
      <c r="K2565" s="42"/>
      <c r="L2565" s="42" t="str">
        <f>IF(G2565="","",IF(D2565-G2565&gt;=System_Config!$B$9,"✅ COMPLIANT","⚠️ BREACH"))</f>
        <v/>
      </c>
      <c r="M2565" s="42">
        <f t="shared" si="40"/>
        <v>1900</v>
      </c>
    </row>
    <row r="2566" spans="1:13" ht="18" customHeight="1" x14ac:dyDescent="0.25">
      <c r="A2566" s="44"/>
      <c r="B2566" s="44"/>
      <c r="C2566" s="44"/>
      <c r="D2566" s="45"/>
      <c r="E2566" s="44"/>
      <c r="F2566" s="44"/>
      <c r="G2566" s="45"/>
      <c r="H2566" s="45"/>
      <c r="I2566" s="44"/>
      <c r="J2566" s="44"/>
      <c r="K2566" s="44"/>
      <c r="L2566" s="44" t="str">
        <f>IF(G2566="","",IF(D2566-G2566&gt;=System_Config!$B$9,"✅ COMPLIANT","⚠️ BREACH"))</f>
        <v/>
      </c>
      <c r="M2566" s="44">
        <f t="shared" si="40"/>
        <v>1900</v>
      </c>
    </row>
    <row r="2567" spans="1:13" ht="18" customHeight="1" x14ac:dyDescent="0.25">
      <c r="A2567" s="42"/>
      <c r="B2567" s="42"/>
      <c r="C2567" s="42"/>
      <c r="D2567" s="43"/>
      <c r="E2567" s="42"/>
      <c r="F2567" s="42"/>
      <c r="G2567" s="43"/>
      <c r="H2567" s="43"/>
      <c r="I2567" s="42"/>
      <c r="J2567" s="42"/>
      <c r="K2567" s="42"/>
      <c r="L2567" s="42" t="str">
        <f>IF(G2567="","",IF(D2567-G2567&gt;=System_Config!$B$9,"✅ COMPLIANT","⚠️ BREACH"))</f>
        <v/>
      </c>
      <c r="M2567" s="42">
        <f t="shared" si="40"/>
        <v>1900</v>
      </c>
    </row>
    <row r="2568" spans="1:13" ht="18" customHeight="1" x14ac:dyDescent="0.25">
      <c r="A2568" s="44"/>
      <c r="B2568" s="44"/>
      <c r="C2568" s="44"/>
      <c r="D2568" s="45"/>
      <c r="E2568" s="44"/>
      <c r="F2568" s="44"/>
      <c r="G2568" s="45"/>
      <c r="H2568" s="45"/>
      <c r="I2568" s="44"/>
      <c r="J2568" s="44"/>
      <c r="K2568" s="44"/>
      <c r="L2568" s="44" t="str">
        <f>IF(G2568="","",IF(D2568-G2568&gt;=System_Config!$B$9,"✅ COMPLIANT","⚠️ BREACH"))</f>
        <v/>
      </c>
      <c r="M2568" s="44">
        <f t="shared" si="40"/>
        <v>1900</v>
      </c>
    </row>
    <row r="2569" spans="1:13" ht="18" customHeight="1" x14ac:dyDescent="0.25">
      <c r="A2569" s="42"/>
      <c r="B2569" s="42"/>
      <c r="C2569" s="42"/>
      <c r="D2569" s="43"/>
      <c r="E2569" s="42"/>
      <c r="F2569" s="42"/>
      <c r="G2569" s="43"/>
      <c r="H2569" s="43"/>
      <c r="I2569" s="42"/>
      <c r="J2569" s="42"/>
      <c r="K2569" s="42"/>
      <c r="L2569" s="42" t="str">
        <f>IF(G2569="","",IF(D2569-G2569&gt;=System_Config!$B$9,"✅ COMPLIANT","⚠️ BREACH"))</f>
        <v/>
      </c>
      <c r="M2569" s="42">
        <f t="shared" si="40"/>
        <v>1900</v>
      </c>
    </row>
    <row r="2570" spans="1:13" ht="18" customHeight="1" x14ac:dyDescent="0.25">
      <c r="A2570" s="44"/>
      <c r="B2570" s="44"/>
      <c r="C2570" s="44"/>
      <c r="D2570" s="45"/>
      <c r="E2570" s="44"/>
      <c r="F2570" s="44"/>
      <c r="G2570" s="45"/>
      <c r="H2570" s="45"/>
      <c r="I2570" s="44"/>
      <c r="J2570" s="44"/>
      <c r="K2570" s="44"/>
      <c r="L2570" s="44" t="str">
        <f>IF(G2570="","",IF(D2570-G2570&gt;=System_Config!$B$9,"✅ COMPLIANT","⚠️ BREACH"))</f>
        <v/>
      </c>
      <c r="M2570" s="44">
        <f t="shared" si="40"/>
        <v>1900</v>
      </c>
    </row>
    <row r="2571" spans="1:13" ht="18" customHeight="1" x14ac:dyDescent="0.25">
      <c r="A2571" s="42"/>
      <c r="B2571" s="42"/>
      <c r="C2571" s="42"/>
      <c r="D2571" s="43"/>
      <c r="E2571" s="42"/>
      <c r="F2571" s="42"/>
      <c r="G2571" s="43"/>
      <c r="H2571" s="43"/>
      <c r="I2571" s="42"/>
      <c r="J2571" s="42"/>
      <c r="K2571" s="42"/>
      <c r="L2571" s="42" t="str">
        <f>IF(G2571="","",IF(D2571-G2571&gt;=System_Config!$B$9,"✅ COMPLIANT","⚠️ BREACH"))</f>
        <v/>
      </c>
      <c r="M2571" s="42">
        <f t="shared" si="40"/>
        <v>1900</v>
      </c>
    </row>
    <row r="2572" spans="1:13" ht="18" customHeight="1" x14ac:dyDescent="0.25">
      <c r="A2572" s="44"/>
      <c r="B2572" s="44"/>
      <c r="C2572" s="44"/>
      <c r="D2572" s="45"/>
      <c r="E2572" s="44"/>
      <c r="F2572" s="44"/>
      <c r="G2572" s="45"/>
      <c r="H2572" s="45"/>
      <c r="I2572" s="44"/>
      <c r="J2572" s="44"/>
      <c r="K2572" s="44"/>
      <c r="L2572" s="44" t="str">
        <f>IF(G2572="","",IF(D2572-G2572&gt;=System_Config!$B$9,"✅ COMPLIANT","⚠️ BREACH"))</f>
        <v/>
      </c>
      <c r="M2572" s="44">
        <f t="shared" si="40"/>
        <v>1900</v>
      </c>
    </row>
    <row r="2573" spans="1:13" ht="18" customHeight="1" x14ac:dyDescent="0.25">
      <c r="A2573" s="42"/>
      <c r="B2573" s="42"/>
      <c r="C2573" s="42"/>
      <c r="D2573" s="43"/>
      <c r="E2573" s="42"/>
      <c r="F2573" s="42"/>
      <c r="G2573" s="43"/>
      <c r="H2573" s="43"/>
      <c r="I2573" s="42"/>
      <c r="J2573" s="42"/>
      <c r="K2573" s="42"/>
      <c r="L2573" s="42" t="str">
        <f>IF(G2573="","",IF(D2573-G2573&gt;=System_Config!$B$9,"✅ COMPLIANT","⚠️ BREACH"))</f>
        <v/>
      </c>
      <c r="M2573" s="42">
        <f t="shared" si="40"/>
        <v>1900</v>
      </c>
    </row>
    <row r="2574" spans="1:13" ht="18" customHeight="1" x14ac:dyDescent="0.25">
      <c r="A2574" s="44"/>
      <c r="B2574" s="44"/>
      <c r="C2574" s="44"/>
      <c r="D2574" s="45"/>
      <c r="E2574" s="44"/>
      <c r="F2574" s="44"/>
      <c r="G2574" s="45"/>
      <c r="H2574" s="45"/>
      <c r="I2574" s="44"/>
      <c r="J2574" s="44"/>
      <c r="K2574" s="44"/>
      <c r="L2574" s="44" t="str">
        <f>IF(G2574="","",IF(D2574-G2574&gt;=System_Config!$B$9,"✅ COMPLIANT","⚠️ BREACH"))</f>
        <v/>
      </c>
      <c r="M2574" s="44">
        <f t="shared" si="40"/>
        <v>1900</v>
      </c>
    </row>
    <row r="2575" spans="1:13" ht="18" customHeight="1" x14ac:dyDescent="0.25">
      <c r="A2575" s="42"/>
      <c r="B2575" s="42"/>
      <c r="C2575" s="42"/>
      <c r="D2575" s="43"/>
      <c r="E2575" s="42"/>
      <c r="F2575" s="42"/>
      <c r="G2575" s="43"/>
      <c r="H2575" s="43"/>
      <c r="I2575" s="42"/>
      <c r="J2575" s="42"/>
      <c r="K2575" s="42"/>
      <c r="L2575" s="42" t="str">
        <f>IF(G2575="","",IF(D2575-G2575&gt;=System_Config!$B$9,"✅ COMPLIANT","⚠️ BREACH"))</f>
        <v/>
      </c>
      <c r="M2575" s="42">
        <f t="shared" si="40"/>
        <v>1900</v>
      </c>
    </row>
    <row r="2576" spans="1:13" ht="18" customHeight="1" x14ac:dyDescent="0.25">
      <c r="A2576" s="44"/>
      <c r="B2576" s="44"/>
      <c r="C2576" s="44"/>
      <c r="D2576" s="45"/>
      <c r="E2576" s="44"/>
      <c r="F2576" s="44"/>
      <c r="G2576" s="45"/>
      <c r="H2576" s="45"/>
      <c r="I2576" s="44"/>
      <c r="J2576" s="44"/>
      <c r="K2576" s="44"/>
      <c r="L2576" s="44" t="str">
        <f>IF(G2576="","",IF(D2576-G2576&gt;=System_Config!$B$9,"✅ COMPLIANT","⚠️ BREACH"))</f>
        <v/>
      </c>
      <c r="M2576" s="44">
        <f t="shared" si="40"/>
        <v>1900</v>
      </c>
    </row>
    <row r="2577" spans="1:13" ht="18" customHeight="1" x14ac:dyDescent="0.25">
      <c r="A2577" s="42"/>
      <c r="B2577" s="42"/>
      <c r="C2577" s="42"/>
      <c r="D2577" s="43"/>
      <c r="E2577" s="42"/>
      <c r="F2577" s="42"/>
      <c r="G2577" s="43"/>
      <c r="H2577" s="43"/>
      <c r="I2577" s="42"/>
      <c r="J2577" s="42"/>
      <c r="K2577" s="42"/>
      <c r="L2577" s="42" t="str">
        <f>IF(G2577="","",IF(D2577-G2577&gt;=System_Config!$B$9,"✅ COMPLIANT","⚠️ BREACH"))</f>
        <v/>
      </c>
      <c r="M2577" s="42">
        <f t="shared" si="40"/>
        <v>1900</v>
      </c>
    </row>
    <row r="2578" spans="1:13" ht="18" customHeight="1" x14ac:dyDescent="0.25">
      <c r="A2578" s="44"/>
      <c r="B2578" s="44"/>
      <c r="C2578" s="44"/>
      <c r="D2578" s="45"/>
      <c r="E2578" s="44"/>
      <c r="F2578" s="44"/>
      <c r="G2578" s="45"/>
      <c r="H2578" s="45"/>
      <c r="I2578" s="44"/>
      <c r="J2578" s="44"/>
      <c r="K2578" s="44"/>
      <c r="L2578" s="44" t="str">
        <f>IF(G2578="","",IF(D2578-G2578&gt;=System_Config!$B$9,"✅ COMPLIANT","⚠️ BREACH"))</f>
        <v/>
      </c>
      <c r="M2578" s="44">
        <f t="shared" si="40"/>
        <v>1900</v>
      </c>
    </row>
    <row r="2579" spans="1:13" ht="18" customHeight="1" x14ac:dyDescent="0.25">
      <c r="A2579" s="42"/>
      <c r="B2579" s="42"/>
      <c r="C2579" s="42"/>
      <c r="D2579" s="43"/>
      <c r="E2579" s="42"/>
      <c r="F2579" s="42"/>
      <c r="G2579" s="43"/>
      <c r="H2579" s="43"/>
      <c r="I2579" s="42"/>
      <c r="J2579" s="42"/>
      <c r="K2579" s="42"/>
      <c r="L2579" s="42" t="str">
        <f>IF(G2579="","",IF(D2579-G2579&gt;=System_Config!$B$9,"✅ COMPLIANT","⚠️ BREACH"))</f>
        <v/>
      </c>
      <c r="M2579" s="42">
        <f t="shared" si="40"/>
        <v>1900</v>
      </c>
    </row>
    <row r="2580" spans="1:13" ht="18" customHeight="1" x14ac:dyDescent="0.25">
      <c r="A2580" s="44"/>
      <c r="B2580" s="44"/>
      <c r="C2580" s="44"/>
      <c r="D2580" s="45"/>
      <c r="E2580" s="44"/>
      <c r="F2580" s="44"/>
      <c r="G2580" s="45"/>
      <c r="H2580" s="45"/>
      <c r="I2580" s="44"/>
      <c r="J2580" s="44"/>
      <c r="K2580" s="44"/>
      <c r="L2580" s="44" t="str">
        <f>IF(G2580="","",IF(D2580-G2580&gt;=System_Config!$B$9,"✅ COMPLIANT","⚠️ BREACH"))</f>
        <v/>
      </c>
      <c r="M2580" s="44">
        <f t="shared" si="40"/>
        <v>1900</v>
      </c>
    </row>
    <row r="2581" spans="1:13" ht="18" customHeight="1" x14ac:dyDescent="0.25">
      <c r="A2581" s="42"/>
      <c r="B2581" s="42"/>
      <c r="C2581" s="42"/>
      <c r="D2581" s="43"/>
      <c r="E2581" s="42"/>
      <c r="F2581" s="42"/>
      <c r="G2581" s="43"/>
      <c r="H2581" s="43"/>
      <c r="I2581" s="42"/>
      <c r="J2581" s="42"/>
      <c r="K2581" s="42"/>
      <c r="L2581" s="42" t="str">
        <f>IF(G2581="","",IF(D2581-G2581&gt;=System_Config!$B$9,"✅ COMPLIANT","⚠️ BREACH"))</f>
        <v/>
      </c>
      <c r="M2581" s="42">
        <f t="shared" si="40"/>
        <v>1900</v>
      </c>
    </row>
    <row r="2582" spans="1:13" ht="18" customHeight="1" x14ac:dyDescent="0.25">
      <c r="A2582" s="44"/>
      <c r="B2582" s="44"/>
      <c r="C2582" s="44"/>
      <c r="D2582" s="45"/>
      <c r="E2582" s="44"/>
      <c r="F2582" s="44"/>
      <c r="G2582" s="45"/>
      <c r="H2582" s="45"/>
      <c r="I2582" s="44"/>
      <c r="J2582" s="44"/>
      <c r="K2582" s="44"/>
      <c r="L2582" s="44" t="str">
        <f>IF(G2582="","",IF(D2582-G2582&gt;=System_Config!$B$9,"✅ COMPLIANT","⚠️ BREACH"))</f>
        <v/>
      </c>
      <c r="M2582" s="44">
        <f t="shared" si="40"/>
        <v>1900</v>
      </c>
    </row>
    <row r="2583" spans="1:13" ht="18" customHeight="1" x14ac:dyDescent="0.25">
      <c r="A2583" s="42"/>
      <c r="B2583" s="42"/>
      <c r="C2583" s="42"/>
      <c r="D2583" s="43"/>
      <c r="E2583" s="42"/>
      <c r="F2583" s="42"/>
      <c r="G2583" s="43"/>
      <c r="H2583" s="43"/>
      <c r="I2583" s="42"/>
      <c r="J2583" s="42"/>
      <c r="K2583" s="42"/>
      <c r="L2583" s="42" t="str">
        <f>IF(G2583="","",IF(D2583-G2583&gt;=System_Config!$B$9,"✅ COMPLIANT","⚠️ BREACH"))</f>
        <v/>
      </c>
      <c r="M2583" s="42">
        <f t="shared" si="40"/>
        <v>1900</v>
      </c>
    </row>
    <row r="2584" spans="1:13" ht="18" customHeight="1" x14ac:dyDescent="0.25">
      <c r="A2584" s="44"/>
      <c r="B2584" s="44"/>
      <c r="C2584" s="44"/>
      <c r="D2584" s="45"/>
      <c r="E2584" s="44"/>
      <c r="F2584" s="44"/>
      <c r="G2584" s="45"/>
      <c r="H2584" s="45"/>
      <c r="I2584" s="44"/>
      <c r="J2584" s="44"/>
      <c r="K2584" s="44"/>
      <c r="L2584" s="44" t="str">
        <f>IF(G2584="","",IF(D2584-G2584&gt;=System_Config!$B$9,"✅ COMPLIANT","⚠️ BREACH"))</f>
        <v/>
      </c>
      <c r="M2584" s="44">
        <f t="shared" si="40"/>
        <v>1900</v>
      </c>
    </row>
    <row r="2585" spans="1:13" ht="18" customHeight="1" x14ac:dyDescent="0.25">
      <c r="A2585" s="42"/>
      <c r="B2585" s="42"/>
      <c r="C2585" s="42"/>
      <c r="D2585" s="43"/>
      <c r="E2585" s="42"/>
      <c r="F2585" s="42"/>
      <c r="G2585" s="43"/>
      <c r="H2585" s="43"/>
      <c r="I2585" s="42"/>
      <c r="J2585" s="42"/>
      <c r="K2585" s="42"/>
      <c r="L2585" s="42" t="str">
        <f>IF(G2585="","",IF(D2585-G2585&gt;=System_Config!$B$9,"✅ COMPLIANT","⚠️ BREACH"))</f>
        <v/>
      </c>
      <c r="M2585" s="42">
        <f t="shared" si="40"/>
        <v>1900</v>
      </c>
    </row>
    <row r="2586" spans="1:13" ht="18" customHeight="1" x14ac:dyDescent="0.25">
      <c r="A2586" s="44"/>
      <c r="B2586" s="44"/>
      <c r="C2586" s="44"/>
      <c r="D2586" s="45"/>
      <c r="E2586" s="44"/>
      <c r="F2586" s="44"/>
      <c r="G2586" s="45"/>
      <c r="H2586" s="45"/>
      <c r="I2586" s="44"/>
      <c r="J2586" s="44"/>
      <c r="K2586" s="44"/>
      <c r="L2586" s="44" t="str">
        <f>IF(G2586="","",IF(D2586-G2586&gt;=System_Config!$B$9,"✅ COMPLIANT","⚠️ BREACH"))</f>
        <v/>
      </c>
      <c r="M2586" s="44">
        <f t="shared" si="40"/>
        <v>1900</v>
      </c>
    </row>
    <row r="2587" spans="1:13" ht="18" customHeight="1" x14ac:dyDescent="0.25">
      <c r="A2587" s="42"/>
      <c r="B2587" s="42"/>
      <c r="C2587" s="42"/>
      <c r="D2587" s="43"/>
      <c r="E2587" s="42"/>
      <c r="F2587" s="42"/>
      <c r="G2587" s="43"/>
      <c r="H2587" s="43"/>
      <c r="I2587" s="42"/>
      <c r="J2587" s="42"/>
      <c r="K2587" s="42"/>
      <c r="L2587" s="42" t="str">
        <f>IF(G2587="","",IF(D2587-G2587&gt;=System_Config!$B$9,"✅ COMPLIANT","⚠️ BREACH"))</f>
        <v/>
      </c>
      <c r="M2587" s="42">
        <f t="shared" si="40"/>
        <v>1900</v>
      </c>
    </row>
    <row r="2588" spans="1:13" ht="18" customHeight="1" x14ac:dyDescent="0.25">
      <c r="A2588" s="44"/>
      <c r="B2588" s="44"/>
      <c r="C2588" s="44"/>
      <c r="D2588" s="45"/>
      <c r="E2588" s="44"/>
      <c r="F2588" s="44"/>
      <c r="G2588" s="45"/>
      <c r="H2588" s="45"/>
      <c r="I2588" s="44"/>
      <c r="J2588" s="44"/>
      <c r="K2588" s="44"/>
      <c r="L2588" s="44" t="str">
        <f>IF(G2588="","",IF(D2588-G2588&gt;=System_Config!$B$9,"✅ COMPLIANT","⚠️ BREACH"))</f>
        <v/>
      </c>
      <c r="M2588" s="44">
        <f t="shared" si="40"/>
        <v>1900</v>
      </c>
    </row>
    <row r="2589" spans="1:13" ht="18" customHeight="1" x14ac:dyDescent="0.25">
      <c r="A2589" s="42"/>
      <c r="B2589" s="42"/>
      <c r="C2589" s="42"/>
      <c r="D2589" s="43"/>
      <c r="E2589" s="42"/>
      <c r="F2589" s="42"/>
      <c r="G2589" s="43"/>
      <c r="H2589" s="43"/>
      <c r="I2589" s="42"/>
      <c r="J2589" s="42"/>
      <c r="K2589" s="42"/>
      <c r="L2589" s="42" t="str">
        <f>IF(G2589="","",IF(D2589-G2589&gt;=System_Config!$B$9,"✅ COMPLIANT","⚠️ BREACH"))</f>
        <v/>
      </c>
      <c r="M2589" s="42">
        <f t="shared" si="40"/>
        <v>1900</v>
      </c>
    </row>
    <row r="2590" spans="1:13" ht="18" customHeight="1" x14ac:dyDescent="0.25">
      <c r="A2590" s="44"/>
      <c r="B2590" s="44"/>
      <c r="C2590" s="44"/>
      <c r="D2590" s="45"/>
      <c r="E2590" s="44"/>
      <c r="F2590" s="44"/>
      <c r="G2590" s="45"/>
      <c r="H2590" s="45"/>
      <c r="I2590" s="44"/>
      <c r="J2590" s="44"/>
      <c r="K2590" s="44"/>
      <c r="L2590" s="44" t="str">
        <f>IF(G2590="","",IF(D2590-G2590&gt;=System_Config!$B$9,"✅ COMPLIANT","⚠️ BREACH"))</f>
        <v/>
      </c>
      <c r="M2590" s="44">
        <f t="shared" si="40"/>
        <v>1900</v>
      </c>
    </row>
    <row r="2591" spans="1:13" ht="18" customHeight="1" x14ac:dyDescent="0.25">
      <c r="A2591" s="42"/>
      <c r="B2591" s="42"/>
      <c r="C2591" s="42"/>
      <c r="D2591" s="43"/>
      <c r="E2591" s="42"/>
      <c r="F2591" s="42"/>
      <c r="G2591" s="43"/>
      <c r="H2591" s="43"/>
      <c r="I2591" s="42"/>
      <c r="J2591" s="42"/>
      <c r="K2591" s="42"/>
      <c r="L2591" s="42" t="str">
        <f>IF(G2591="","",IF(D2591-G2591&gt;=System_Config!$B$9,"✅ COMPLIANT","⚠️ BREACH"))</f>
        <v/>
      </c>
      <c r="M2591" s="42">
        <f t="shared" si="40"/>
        <v>1900</v>
      </c>
    </row>
    <row r="2592" spans="1:13" ht="18" customHeight="1" x14ac:dyDescent="0.25">
      <c r="A2592" s="44"/>
      <c r="B2592" s="44"/>
      <c r="C2592" s="44"/>
      <c r="D2592" s="45"/>
      <c r="E2592" s="44"/>
      <c r="F2592" s="44"/>
      <c r="G2592" s="45"/>
      <c r="H2592" s="45"/>
      <c r="I2592" s="44"/>
      <c r="J2592" s="44"/>
      <c r="K2592" s="44"/>
      <c r="L2592" s="44" t="str">
        <f>IF(G2592="","",IF(D2592-G2592&gt;=System_Config!$B$9,"✅ COMPLIANT","⚠️ BREACH"))</f>
        <v/>
      </c>
      <c r="M2592" s="44">
        <f t="shared" si="40"/>
        <v>1900</v>
      </c>
    </row>
    <row r="2593" spans="1:13" ht="18" customHeight="1" x14ac:dyDescent="0.25">
      <c r="A2593" s="42"/>
      <c r="B2593" s="42"/>
      <c r="C2593" s="42"/>
      <c r="D2593" s="43"/>
      <c r="E2593" s="42"/>
      <c r="F2593" s="42"/>
      <c r="G2593" s="43"/>
      <c r="H2593" s="43"/>
      <c r="I2593" s="42"/>
      <c r="J2593" s="42"/>
      <c r="K2593" s="42"/>
      <c r="L2593" s="42" t="str">
        <f>IF(G2593="","",IF(D2593-G2593&gt;=System_Config!$B$9,"✅ COMPLIANT","⚠️ BREACH"))</f>
        <v/>
      </c>
      <c r="M2593" s="42">
        <f t="shared" si="40"/>
        <v>1900</v>
      </c>
    </row>
    <row r="2594" spans="1:13" ht="18" customHeight="1" x14ac:dyDescent="0.25">
      <c r="A2594" s="44"/>
      <c r="B2594" s="44"/>
      <c r="C2594" s="44"/>
      <c r="D2594" s="45"/>
      <c r="E2594" s="44"/>
      <c r="F2594" s="44"/>
      <c r="G2594" s="45"/>
      <c r="H2594" s="45"/>
      <c r="I2594" s="44"/>
      <c r="J2594" s="44"/>
      <c r="K2594" s="44"/>
      <c r="L2594" s="44" t="str">
        <f>IF(G2594="","",IF(D2594-G2594&gt;=System_Config!$B$9,"✅ COMPLIANT","⚠️ BREACH"))</f>
        <v/>
      </c>
      <c r="M2594" s="44">
        <f t="shared" si="40"/>
        <v>1900</v>
      </c>
    </row>
    <row r="2595" spans="1:13" ht="18" customHeight="1" x14ac:dyDescent="0.25">
      <c r="A2595" s="42"/>
      <c r="B2595" s="42"/>
      <c r="C2595" s="42"/>
      <c r="D2595" s="43"/>
      <c r="E2595" s="42"/>
      <c r="F2595" s="42"/>
      <c r="G2595" s="43"/>
      <c r="H2595" s="43"/>
      <c r="I2595" s="42"/>
      <c r="J2595" s="42"/>
      <c r="K2595" s="42"/>
      <c r="L2595" s="42" t="str">
        <f>IF(G2595="","",IF(D2595-G2595&gt;=System_Config!$B$9,"✅ COMPLIANT","⚠️ BREACH"))</f>
        <v/>
      </c>
      <c r="M2595" s="42">
        <f t="shared" si="40"/>
        <v>1900</v>
      </c>
    </row>
    <row r="2596" spans="1:13" ht="18" customHeight="1" x14ac:dyDescent="0.25">
      <c r="A2596" s="44"/>
      <c r="B2596" s="44"/>
      <c r="C2596" s="44"/>
      <c r="D2596" s="45"/>
      <c r="E2596" s="44"/>
      <c r="F2596" s="44"/>
      <c r="G2596" s="45"/>
      <c r="H2596" s="45"/>
      <c r="I2596" s="44"/>
      <c r="J2596" s="44"/>
      <c r="K2596" s="44"/>
      <c r="L2596" s="44" t="str">
        <f>IF(G2596="","",IF(D2596-G2596&gt;=System_Config!$B$9,"✅ COMPLIANT","⚠️ BREACH"))</f>
        <v/>
      </c>
      <c r="M2596" s="44">
        <f t="shared" si="40"/>
        <v>1900</v>
      </c>
    </row>
    <row r="2597" spans="1:13" ht="18" customHeight="1" x14ac:dyDescent="0.25">
      <c r="A2597" s="42"/>
      <c r="B2597" s="42"/>
      <c r="C2597" s="42"/>
      <c r="D2597" s="43"/>
      <c r="E2597" s="42"/>
      <c r="F2597" s="42"/>
      <c r="G2597" s="43"/>
      <c r="H2597" s="43"/>
      <c r="I2597" s="42"/>
      <c r="J2597" s="42"/>
      <c r="K2597" s="42"/>
      <c r="L2597" s="42" t="str">
        <f>IF(G2597="","",IF(D2597-G2597&gt;=System_Config!$B$9,"✅ COMPLIANT","⚠️ BREACH"))</f>
        <v/>
      </c>
      <c r="M2597" s="42">
        <f t="shared" si="40"/>
        <v>1900</v>
      </c>
    </row>
    <row r="2598" spans="1:13" ht="18" customHeight="1" x14ac:dyDescent="0.25">
      <c r="A2598" s="44"/>
      <c r="B2598" s="44"/>
      <c r="C2598" s="44"/>
      <c r="D2598" s="45"/>
      <c r="E2598" s="44"/>
      <c r="F2598" s="44"/>
      <c r="G2598" s="45"/>
      <c r="H2598" s="45"/>
      <c r="I2598" s="44"/>
      <c r="J2598" s="44"/>
      <c r="K2598" s="44"/>
      <c r="L2598" s="44" t="str">
        <f>IF(G2598="","",IF(D2598-G2598&gt;=System_Config!$B$9,"✅ COMPLIANT","⚠️ BREACH"))</f>
        <v/>
      </c>
      <c r="M2598" s="44">
        <f t="shared" si="40"/>
        <v>1900</v>
      </c>
    </row>
    <row r="2599" spans="1:13" ht="18" customHeight="1" x14ac:dyDescent="0.25">
      <c r="A2599" s="42"/>
      <c r="B2599" s="42"/>
      <c r="C2599" s="42"/>
      <c r="D2599" s="43"/>
      <c r="E2599" s="42"/>
      <c r="F2599" s="42"/>
      <c r="G2599" s="43"/>
      <c r="H2599" s="43"/>
      <c r="I2599" s="42"/>
      <c r="J2599" s="42"/>
      <c r="K2599" s="42"/>
      <c r="L2599" s="42" t="str">
        <f>IF(G2599="","",IF(D2599-G2599&gt;=System_Config!$B$9,"✅ COMPLIANT","⚠️ BREACH"))</f>
        <v/>
      </c>
      <c r="M2599" s="42">
        <f t="shared" si="40"/>
        <v>1900</v>
      </c>
    </row>
    <row r="2600" spans="1:13" ht="18" customHeight="1" x14ac:dyDescent="0.25">
      <c r="A2600" s="44"/>
      <c r="B2600" s="44"/>
      <c r="C2600" s="44"/>
      <c r="D2600" s="45"/>
      <c r="E2600" s="44"/>
      <c r="F2600" s="44"/>
      <c r="G2600" s="45"/>
      <c r="H2600" s="45"/>
      <c r="I2600" s="44"/>
      <c r="J2600" s="44"/>
      <c r="K2600" s="44"/>
      <c r="L2600" s="44" t="str">
        <f>IF(G2600="","",IF(D2600-G2600&gt;=System_Config!$B$9,"✅ COMPLIANT","⚠️ BREACH"))</f>
        <v/>
      </c>
      <c r="M2600" s="44">
        <f t="shared" si="40"/>
        <v>1900</v>
      </c>
    </row>
    <row r="2601" spans="1:13" ht="18" customHeight="1" x14ac:dyDescent="0.25">
      <c r="A2601" s="42"/>
      <c r="B2601" s="42"/>
      <c r="C2601" s="42"/>
      <c r="D2601" s="43"/>
      <c r="E2601" s="42"/>
      <c r="F2601" s="42"/>
      <c r="G2601" s="43"/>
      <c r="H2601" s="43"/>
      <c r="I2601" s="42"/>
      <c r="J2601" s="42"/>
      <c r="K2601" s="42"/>
      <c r="L2601" s="42" t="str">
        <f>IF(G2601="","",IF(D2601-G2601&gt;=System_Config!$B$9,"✅ COMPLIANT","⚠️ BREACH"))</f>
        <v/>
      </c>
      <c r="M2601" s="42">
        <f t="shared" si="40"/>
        <v>1900</v>
      </c>
    </row>
    <row r="2602" spans="1:13" ht="18" customHeight="1" x14ac:dyDescent="0.25">
      <c r="A2602" s="44"/>
      <c r="B2602" s="44"/>
      <c r="C2602" s="44"/>
      <c r="D2602" s="45"/>
      <c r="E2602" s="44"/>
      <c r="F2602" s="44"/>
      <c r="G2602" s="45"/>
      <c r="H2602" s="45"/>
      <c r="I2602" s="44"/>
      <c r="J2602" s="44"/>
      <c r="K2602" s="44"/>
      <c r="L2602" s="44" t="str">
        <f>IF(G2602="","",IF(D2602-G2602&gt;=System_Config!$B$9,"✅ COMPLIANT","⚠️ BREACH"))</f>
        <v/>
      </c>
      <c r="M2602" s="44">
        <f t="shared" si="40"/>
        <v>1900</v>
      </c>
    </row>
    <row r="2603" spans="1:13" ht="18" customHeight="1" x14ac:dyDescent="0.25">
      <c r="A2603" s="42"/>
      <c r="B2603" s="42"/>
      <c r="C2603" s="42"/>
      <c r="D2603" s="43"/>
      <c r="E2603" s="42"/>
      <c r="F2603" s="42"/>
      <c r="G2603" s="43"/>
      <c r="H2603" s="43"/>
      <c r="I2603" s="42"/>
      <c r="J2603" s="42"/>
      <c r="K2603" s="42"/>
      <c r="L2603" s="42" t="str">
        <f>IF(G2603="","",IF(D2603-G2603&gt;=System_Config!$B$9,"✅ COMPLIANT","⚠️ BREACH"))</f>
        <v/>
      </c>
      <c r="M2603" s="42">
        <f t="shared" si="40"/>
        <v>1900</v>
      </c>
    </row>
    <row r="2604" spans="1:13" ht="18" customHeight="1" x14ac:dyDescent="0.25">
      <c r="A2604" s="44"/>
      <c r="B2604" s="44"/>
      <c r="C2604" s="44"/>
      <c r="D2604" s="45"/>
      <c r="E2604" s="44"/>
      <c r="F2604" s="44"/>
      <c r="G2604" s="45"/>
      <c r="H2604" s="45"/>
      <c r="I2604" s="44"/>
      <c r="J2604" s="44"/>
      <c r="K2604" s="44"/>
      <c r="L2604" s="44" t="str">
        <f>IF(G2604="","",IF(D2604-G2604&gt;=System_Config!$B$9,"✅ COMPLIANT","⚠️ BREACH"))</f>
        <v/>
      </c>
      <c r="M2604" s="44">
        <f t="shared" si="40"/>
        <v>1900</v>
      </c>
    </row>
    <row r="2605" spans="1:13" ht="18" customHeight="1" x14ac:dyDescent="0.25">
      <c r="A2605" s="42"/>
      <c r="B2605" s="42"/>
      <c r="C2605" s="42"/>
      <c r="D2605" s="43"/>
      <c r="E2605" s="42"/>
      <c r="F2605" s="42"/>
      <c r="G2605" s="43"/>
      <c r="H2605" s="43"/>
      <c r="I2605" s="42"/>
      <c r="J2605" s="42"/>
      <c r="K2605" s="42"/>
      <c r="L2605" s="42" t="str">
        <f>IF(G2605="","",IF(D2605-G2605&gt;=System_Config!$B$9,"✅ COMPLIANT","⚠️ BREACH"))</f>
        <v/>
      </c>
      <c r="M2605" s="42">
        <f t="shared" si="40"/>
        <v>1900</v>
      </c>
    </row>
    <row r="2606" spans="1:13" ht="18" customHeight="1" x14ac:dyDescent="0.25">
      <c r="A2606" s="44"/>
      <c r="B2606" s="44"/>
      <c r="C2606" s="44"/>
      <c r="D2606" s="45"/>
      <c r="E2606" s="44"/>
      <c r="F2606" s="44"/>
      <c r="G2606" s="45"/>
      <c r="H2606" s="45"/>
      <c r="I2606" s="44"/>
      <c r="J2606" s="44"/>
      <c r="K2606" s="44"/>
      <c r="L2606" s="44" t="str">
        <f>IF(G2606="","",IF(D2606-G2606&gt;=System_Config!$B$9,"✅ COMPLIANT","⚠️ BREACH"))</f>
        <v/>
      </c>
      <c r="M2606" s="44">
        <f t="shared" si="40"/>
        <v>1900</v>
      </c>
    </row>
    <row r="2607" spans="1:13" ht="18" customHeight="1" x14ac:dyDescent="0.25">
      <c r="A2607" s="42"/>
      <c r="B2607" s="42"/>
      <c r="C2607" s="42"/>
      <c r="D2607" s="43"/>
      <c r="E2607" s="42"/>
      <c r="F2607" s="42"/>
      <c r="G2607" s="43"/>
      <c r="H2607" s="43"/>
      <c r="I2607" s="42"/>
      <c r="J2607" s="42"/>
      <c r="K2607" s="42"/>
      <c r="L2607" s="42" t="str">
        <f>IF(G2607="","",IF(D2607-G2607&gt;=System_Config!$B$9,"✅ COMPLIANT","⚠️ BREACH"))</f>
        <v/>
      </c>
      <c r="M2607" s="42">
        <f t="shared" si="40"/>
        <v>1900</v>
      </c>
    </row>
    <row r="2608" spans="1:13" ht="18" customHeight="1" x14ac:dyDescent="0.25">
      <c r="A2608" s="44"/>
      <c r="B2608" s="44"/>
      <c r="C2608" s="44"/>
      <c r="D2608" s="45"/>
      <c r="E2608" s="44"/>
      <c r="F2608" s="44"/>
      <c r="G2608" s="45"/>
      <c r="H2608" s="45"/>
      <c r="I2608" s="44"/>
      <c r="J2608" s="44"/>
      <c r="K2608" s="44"/>
      <c r="L2608" s="44" t="str">
        <f>IF(G2608="","",IF(D2608-G2608&gt;=System_Config!$B$9,"✅ COMPLIANT","⚠️ BREACH"))</f>
        <v/>
      </c>
      <c r="M2608" s="44">
        <f t="shared" si="40"/>
        <v>1900</v>
      </c>
    </row>
    <row r="2609" spans="1:13" ht="18" customHeight="1" x14ac:dyDescent="0.25">
      <c r="A2609" s="42"/>
      <c r="B2609" s="42"/>
      <c r="C2609" s="42"/>
      <c r="D2609" s="43"/>
      <c r="E2609" s="42"/>
      <c r="F2609" s="42"/>
      <c r="G2609" s="43"/>
      <c r="H2609" s="43"/>
      <c r="I2609" s="42"/>
      <c r="J2609" s="42"/>
      <c r="K2609" s="42"/>
      <c r="L2609" s="42" t="str">
        <f>IF(G2609="","",IF(D2609-G2609&gt;=System_Config!$B$9,"✅ COMPLIANT","⚠️ BREACH"))</f>
        <v/>
      </c>
      <c r="M2609" s="42">
        <f t="shared" si="40"/>
        <v>1900</v>
      </c>
    </row>
    <row r="2610" spans="1:13" ht="18" customHeight="1" x14ac:dyDescent="0.25">
      <c r="A2610" s="44"/>
      <c r="B2610" s="44"/>
      <c r="C2610" s="44"/>
      <c r="D2610" s="45"/>
      <c r="E2610" s="44"/>
      <c r="F2610" s="44"/>
      <c r="G2610" s="45"/>
      <c r="H2610" s="45"/>
      <c r="I2610" s="44"/>
      <c r="J2610" s="44"/>
      <c r="K2610" s="44"/>
      <c r="L2610" s="44" t="str">
        <f>IF(G2610="","",IF(D2610-G2610&gt;=System_Config!$B$9,"✅ COMPLIANT","⚠️ BREACH"))</f>
        <v/>
      </c>
      <c r="M2610" s="44">
        <f t="shared" si="40"/>
        <v>1900</v>
      </c>
    </row>
    <row r="2611" spans="1:13" ht="18" customHeight="1" x14ac:dyDescent="0.25">
      <c r="A2611" s="42"/>
      <c r="B2611" s="42"/>
      <c r="C2611" s="42"/>
      <c r="D2611" s="43"/>
      <c r="E2611" s="42"/>
      <c r="F2611" s="42"/>
      <c r="G2611" s="43"/>
      <c r="H2611" s="43"/>
      <c r="I2611" s="42"/>
      <c r="J2611" s="42"/>
      <c r="K2611" s="42"/>
      <c r="L2611" s="42" t="str">
        <f>IF(G2611="","",IF(D2611-G2611&gt;=System_Config!$B$9,"✅ COMPLIANT","⚠️ BREACH"))</f>
        <v/>
      </c>
      <c r="M2611" s="42">
        <f t="shared" si="40"/>
        <v>1900</v>
      </c>
    </row>
    <row r="2612" spans="1:13" ht="18" customHeight="1" x14ac:dyDescent="0.25">
      <c r="A2612" s="44"/>
      <c r="B2612" s="44"/>
      <c r="C2612" s="44"/>
      <c r="D2612" s="45"/>
      <c r="E2612" s="44"/>
      <c r="F2612" s="44"/>
      <c r="G2612" s="45"/>
      <c r="H2612" s="45"/>
      <c r="I2612" s="44"/>
      <c r="J2612" s="44"/>
      <c r="K2612" s="44"/>
      <c r="L2612" s="44" t="str">
        <f>IF(G2612="","",IF(D2612-G2612&gt;=System_Config!$B$9,"✅ COMPLIANT","⚠️ BREACH"))</f>
        <v/>
      </c>
      <c r="M2612" s="44">
        <f t="shared" si="40"/>
        <v>1900</v>
      </c>
    </row>
    <row r="2613" spans="1:13" ht="18" customHeight="1" x14ac:dyDescent="0.25">
      <c r="A2613" s="42"/>
      <c r="B2613" s="42"/>
      <c r="C2613" s="42"/>
      <c r="D2613" s="43"/>
      <c r="E2613" s="42"/>
      <c r="F2613" s="42"/>
      <c r="G2613" s="43"/>
      <c r="H2613" s="43"/>
      <c r="I2613" s="42"/>
      <c r="J2613" s="42"/>
      <c r="K2613" s="42"/>
      <c r="L2613" s="42" t="str">
        <f>IF(G2613="","",IF(D2613-G2613&gt;=System_Config!$B$9,"✅ COMPLIANT","⚠️ BREACH"))</f>
        <v/>
      </c>
      <c r="M2613" s="42">
        <f t="shared" si="40"/>
        <v>1900</v>
      </c>
    </row>
    <row r="2614" spans="1:13" ht="18" customHeight="1" x14ac:dyDescent="0.25">
      <c r="A2614" s="44"/>
      <c r="B2614" s="44"/>
      <c r="C2614" s="44"/>
      <c r="D2614" s="45"/>
      <c r="E2614" s="44"/>
      <c r="F2614" s="44"/>
      <c r="G2614" s="45"/>
      <c r="H2614" s="45"/>
      <c r="I2614" s="44"/>
      <c r="J2614" s="44"/>
      <c r="K2614" s="44"/>
      <c r="L2614" s="44" t="str">
        <f>IF(G2614="","",IF(D2614-G2614&gt;=System_Config!$B$9,"✅ COMPLIANT","⚠️ BREACH"))</f>
        <v/>
      </c>
      <c r="M2614" s="44">
        <f t="shared" si="40"/>
        <v>1900</v>
      </c>
    </row>
    <row r="2615" spans="1:13" ht="18" customHeight="1" x14ac:dyDescent="0.25">
      <c r="A2615" s="42"/>
      <c r="B2615" s="42"/>
      <c r="C2615" s="42"/>
      <c r="D2615" s="43"/>
      <c r="E2615" s="42"/>
      <c r="F2615" s="42"/>
      <c r="G2615" s="43"/>
      <c r="H2615" s="43"/>
      <c r="I2615" s="42"/>
      <c r="J2615" s="42"/>
      <c r="K2615" s="42"/>
      <c r="L2615" s="42" t="str">
        <f>IF(G2615="","",IF(D2615-G2615&gt;=System_Config!$B$9,"✅ COMPLIANT","⚠️ BREACH"))</f>
        <v/>
      </c>
      <c r="M2615" s="42">
        <f t="shared" si="40"/>
        <v>1900</v>
      </c>
    </row>
    <row r="2616" spans="1:13" ht="18" customHeight="1" x14ac:dyDescent="0.25">
      <c r="A2616" s="44"/>
      <c r="B2616" s="44"/>
      <c r="C2616" s="44"/>
      <c r="D2616" s="45"/>
      <c r="E2616" s="44"/>
      <c r="F2616" s="44"/>
      <c r="G2616" s="45"/>
      <c r="H2616" s="45"/>
      <c r="I2616" s="44"/>
      <c r="J2616" s="44"/>
      <c r="K2616" s="44"/>
      <c r="L2616" s="44" t="str">
        <f>IF(G2616="","",IF(D2616-G2616&gt;=System_Config!$B$9,"✅ COMPLIANT","⚠️ BREACH"))</f>
        <v/>
      </c>
      <c r="M2616" s="44">
        <f t="shared" si="40"/>
        <v>1900</v>
      </c>
    </row>
    <row r="2617" spans="1:13" ht="18" customHeight="1" x14ac:dyDescent="0.25">
      <c r="A2617" s="42"/>
      <c r="B2617" s="42"/>
      <c r="C2617" s="42"/>
      <c r="D2617" s="43"/>
      <c r="E2617" s="42"/>
      <c r="F2617" s="42"/>
      <c r="G2617" s="43"/>
      <c r="H2617" s="43"/>
      <c r="I2617" s="42"/>
      <c r="J2617" s="42"/>
      <c r="K2617" s="42"/>
      <c r="L2617" s="42" t="str">
        <f>IF(G2617="","",IF(D2617-G2617&gt;=System_Config!$B$9,"✅ COMPLIANT","⚠️ BREACH"))</f>
        <v/>
      </c>
      <c r="M2617" s="42">
        <f t="shared" si="40"/>
        <v>1900</v>
      </c>
    </row>
    <row r="2618" spans="1:13" ht="18" customHeight="1" x14ac:dyDescent="0.25">
      <c r="A2618" s="44"/>
      <c r="B2618" s="44"/>
      <c r="C2618" s="44"/>
      <c r="D2618" s="45"/>
      <c r="E2618" s="44"/>
      <c r="F2618" s="44"/>
      <c r="G2618" s="45"/>
      <c r="H2618" s="45"/>
      <c r="I2618" s="44"/>
      <c r="J2618" s="44"/>
      <c r="K2618" s="44"/>
      <c r="L2618" s="44" t="str">
        <f>IF(G2618="","",IF(D2618-G2618&gt;=System_Config!$B$9,"✅ COMPLIANT","⚠️ BREACH"))</f>
        <v/>
      </c>
      <c r="M2618" s="44">
        <f t="shared" si="40"/>
        <v>1900</v>
      </c>
    </row>
    <row r="2619" spans="1:13" ht="18" customHeight="1" x14ac:dyDescent="0.25">
      <c r="A2619" s="42"/>
      <c r="B2619" s="42"/>
      <c r="C2619" s="42"/>
      <c r="D2619" s="43"/>
      <c r="E2619" s="42"/>
      <c r="F2619" s="42"/>
      <c r="G2619" s="43"/>
      <c r="H2619" s="43"/>
      <c r="I2619" s="42"/>
      <c r="J2619" s="42"/>
      <c r="K2619" s="42"/>
      <c r="L2619" s="42" t="str">
        <f>IF(G2619="","",IF(D2619-G2619&gt;=System_Config!$B$9,"✅ COMPLIANT","⚠️ BREACH"))</f>
        <v/>
      </c>
      <c r="M2619" s="42">
        <f t="shared" si="40"/>
        <v>1900</v>
      </c>
    </row>
    <row r="2620" spans="1:13" ht="18" customHeight="1" x14ac:dyDescent="0.25">
      <c r="A2620" s="44"/>
      <c r="B2620" s="44"/>
      <c r="C2620" s="44"/>
      <c r="D2620" s="45"/>
      <c r="E2620" s="44"/>
      <c r="F2620" s="44"/>
      <c r="G2620" s="45"/>
      <c r="H2620" s="45"/>
      <c r="I2620" s="44"/>
      <c r="J2620" s="44"/>
      <c r="K2620" s="44"/>
      <c r="L2620" s="44" t="str">
        <f>IF(G2620="","",IF(D2620-G2620&gt;=System_Config!$B$9,"✅ COMPLIANT","⚠️ BREACH"))</f>
        <v/>
      </c>
      <c r="M2620" s="44">
        <f t="shared" si="40"/>
        <v>1900</v>
      </c>
    </row>
    <row r="2621" spans="1:13" ht="18" customHeight="1" x14ac:dyDescent="0.25">
      <c r="A2621" s="42"/>
      <c r="B2621" s="42"/>
      <c r="C2621" s="42"/>
      <c r="D2621" s="43"/>
      <c r="E2621" s="42"/>
      <c r="F2621" s="42"/>
      <c r="G2621" s="43"/>
      <c r="H2621" s="43"/>
      <c r="I2621" s="42"/>
      <c r="J2621" s="42"/>
      <c r="K2621" s="42"/>
      <c r="L2621" s="42" t="str">
        <f>IF(G2621="","",IF(D2621-G2621&gt;=System_Config!$B$9,"✅ COMPLIANT","⚠️ BREACH"))</f>
        <v/>
      </c>
      <c r="M2621" s="42">
        <f t="shared" si="40"/>
        <v>1900</v>
      </c>
    </row>
    <row r="2622" spans="1:13" ht="18" customHeight="1" x14ac:dyDescent="0.25">
      <c r="A2622" s="44"/>
      <c r="B2622" s="44"/>
      <c r="C2622" s="44"/>
      <c r="D2622" s="45"/>
      <c r="E2622" s="44"/>
      <c r="F2622" s="44"/>
      <c r="G2622" s="45"/>
      <c r="H2622" s="45"/>
      <c r="I2622" s="44"/>
      <c r="J2622" s="44"/>
      <c r="K2622" s="44"/>
      <c r="L2622" s="44" t="str">
        <f>IF(G2622="","",IF(D2622-G2622&gt;=System_Config!$B$9,"✅ COMPLIANT","⚠️ BREACH"))</f>
        <v/>
      </c>
      <c r="M2622" s="44">
        <f t="shared" si="40"/>
        <v>1900</v>
      </c>
    </row>
    <row r="2623" spans="1:13" ht="18" customHeight="1" x14ac:dyDescent="0.25">
      <c r="A2623" s="42"/>
      <c r="B2623" s="42"/>
      <c r="C2623" s="42"/>
      <c r="D2623" s="43"/>
      <c r="E2623" s="42"/>
      <c r="F2623" s="42"/>
      <c r="G2623" s="43"/>
      <c r="H2623" s="43"/>
      <c r="I2623" s="42"/>
      <c r="J2623" s="42"/>
      <c r="K2623" s="42"/>
      <c r="L2623" s="42" t="str">
        <f>IF(G2623="","",IF(D2623-G2623&gt;=System_Config!$B$9,"✅ COMPLIANT","⚠️ BREACH"))</f>
        <v/>
      </c>
      <c r="M2623" s="42">
        <f t="shared" si="40"/>
        <v>1900</v>
      </c>
    </row>
    <row r="2624" spans="1:13" ht="18" customHeight="1" x14ac:dyDescent="0.25">
      <c r="A2624" s="44"/>
      <c r="B2624" s="44"/>
      <c r="C2624" s="44"/>
      <c r="D2624" s="45"/>
      <c r="E2624" s="44"/>
      <c r="F2624" s="44"/>
      <c r="G2624" s="45"/>
      <c r="H2624" s="45"/>
      <c r="I2624" s="44"/>
      <c r="J2624" s="44"/>
      <c r="K2624" s="44"/>
      <c r="L2624" s="44" t="str">
        <f>IF(G2624="","",IF(D2624-G2624&gt;=System_Config!$B$9,"✅ COMPLIANT","⚠️ BREACH"))</f>
        <v/>
      </c>
      <c r="M2624" s="44">
        <f t="shared" si="40"/>
        <v>1900</v>
      </c>
    </row>
    <row r="2625" spans="1:13" ht="18" customHeight="1" x14ac:dyDescent="0.25">
      <c r="A2625" s="42"/>
      <c r="B2625" s="42"/>
      <c r="C2625" s="42"/>
      <c r="D2625" s="43"/>
      <c r="E2625" s="42"/>
      <c r="F2625" s="42"/>
      <c r="G2625" s="43"/>
      <c r="H2625" s="43"/>
      <c r="I2625" s="42"/>
      <c r="J2625" s="42"/>
      <c r="K2625" s="42"/>
      <c r="L2625" s="42" t="str">
        <f>IF(G2625="","",IF(D2625-G2625&gt;=System_Config!$B$9,"✅ COMPLIANT","⚠️ BREACH"))</f>
        <v/>
      </c>
      <c r="M2625" s="42">
        <f t="shared" si="40"/>
        <v>1900</v>
      </c>
    </row>
    <row r="2626" spans="1:13" ht="18" customHeight="1" x14ac:dyDescent="0.25">
      <c r="A2626" s="44"/>
      <c r="B2626" s="44"/>
      <c r="C2626" s="44"/>
      <c r="D2626" s="45"/>
      <c r="E2626" s="44"/>
      <c r="F2626" s="44"/>
      <c r="G2626" s="45"/>
      <c r="H2626" s="45"/>
      <c r="I2626" s="44"/>
      <c r="J2626" s="44"/>
      <c r="K2626" s="44"/>
      <c r="L2626" s="44" t="str">
        <f>IF(G2626="","",IF(D2626-G2626&gt;=System_Config!$B$9,"✅ COMPLIANT","⚠️ BREACH"))</f>
        <v/>
      </c>
      <c r="M2626" s="44">
        <f t="shared" si="40"/>
        <v>1900</v>
      </c>
    </row>
    <row r="2627" spans="1:13" ht="18" customHeight="1" x14ac:dyDescent="0.25">
      <c r="A2627" s="42"/>
      <c r="B2627" s="42"/>
      <c r="C2627" s="42"/>
      <c r="D2627" s="43"/>
      <c r="E2627" s="42"/>
      <c r="F2627" s="42"/>
      <c r="G2627" s="43"/>
      <c r="H2627" s="43"/>
      <c r="I2627" s="42"/>
      <c r="J2627" s="42"/>
      <c r="K2627" s="42"/>
      <c r="L2627" s="42" t="str">
        <f>IF(G2627="","",IF(D2627-G2627&gt;=System_Config!$B$9,"✅ COMPLIANT","⚠️ BREACH"))</f>
        <v/>
      </c>
      <c r="M2627" s="42">
        <f t="shared" si="40"/>
        <v>1900</v>
      </c>
    </row>
    <row r="2628" spans="1:13" ht="18" customHeight="1" x14ac:dyDescent="0.25">
      <c r="A2628" s="44"/>
      <c r="B2628" s="44"/>
      <c r="C2628" s="44"/>
      <c r="D2628" s="45"/>
      <c r="E2628" s="44"/>
      <c r="F2628" s="44"/>
      <c r="G2628" s="45"/>
      <c r="H2628" s="45"/>
      <c r="I2628" s="44"/>
      <c r="J2628" s="44"/>
      <c r="K2628" s="44"/>
      <c r="L2628" s="44" t="str">
        <f>IF(G2628="","",IF(D2628-G2628&gt;=System_Config!$B$9,"✅ COMPLIANT","⚠️ BREACH"))</f>
        <v/>
      </c>
      <c r="M2628" s="44">
        <f t="shared" ref="M2628:M2691" si="41">IFERROR(YEAR(E2628),"")</f>
        <v>1900</v>
      </c>
    </row>
    <row r="2629" spans="1:13" ht="18" customHeight="1" x14ac:dyDescent="0.25">
      <c r="A2629" s="42"/>
      <c r="B2629" s="42"/>
      <c r="C2629" s="42"/>
      <c r="D2629" s="43"/>
      <c r="E2629" s="42"/>
      <c r="F2629" s="42"/>
      <c r="G2629" s="43"/>
      <c r="H2629" s="43"/>
      <c r="I2629" s="42"/>
      <c r="J2629" s="42"/>
      <c r="K2629" s="42"/>
      <c r="L2629" s="42" t="str">
        <f>IF(G2629="","",IF(D2629-G2629&gt;=System_Config!$B$9,"✅ COMPLIANT","⚠️ BREACH"))</f>
        <v/>
      </c>
      <c r="M2629" s="42">
        <f t="shared" si="41"/>
        <v>1900</v>
      </c>
    </row>
    <row r="2630" spans="1:13" ht="18" customHeight="1" x14ac:dyDescent="0.25">
      <c r="A2630" s="44"/>
      <c r="B2630" s="44"/>
      <c r="C2630" s="44"/>
      <c r="D2630" s="45"/>
      <c r="E2630" s="44"/>
      <c r="F2630" s="44"/>
      <c r="G2630" s="45"/>
      <c r="H2630" s="45"/>
      <c r="I2630" s="44"/>
      <c r="J2630" s="44"/>
      <c r="K2630" s="44"/>
      <c r="L2630" s="44" t="str">
        <f>IF(G2630="","",IF(D2630-G2630&gt;=System_Config!$B$9,"✅ COMPLIANT","⚠️ BREACH"))</f>
        <v/>
      </c>
      <c r="M2630" s="44">
        <f t="shared" si="41"/>
        <v>1900</v>
      </c>
    </row>
    <row r="2631" spans="1:13" ht="18" customHeight="1" x14ac:dyDescent="0.25">
      <c r="A2631" s="42"/>
      <c r="B2631" s="42"/>
      <c r="C2631" s="42"/>
      <c r="D2631" s="43"/>
      <c r="E2631" s="42"/>
      <c r="F2631" s="42"/>
      <c r="G2631" s="43"/>
      <c r="H2631" s="43"/>
      <c r="I2631" s="42"/>
      <c r="J2631" s="42"/>
      <c r="K2631" s="42"/>
      <c r="L2631" s="42" t="str">
        <f>IF(G2631="","",IF(D2631-G2631&gt;=System_Config!$B$9,"✅ COMPLIANT","⚠️ BREACH"))</f>
        <v/>
      </c>
      <c r="M2631" s="42">
        <f t="shared" si="41"/>
        <v>1900</v>
      </c>
    </row>
    <row r="2632" spans="1:13" ht="18" customHeight="1" x14ac:dyDescent="0.25">
      <c r="A2632" s="44"/>
      <c r="B2632" s="44"/>
      <c r="C2632" s="44"/>
      <c r="D2632" s="45"/>
      <c r="E2632" s="44"/>
      <c r="F2632" s="44"/>
      <c r="G2632" s="45"/>
      <c r="H2632" s="45"/>
      <c r="I2632" s="44"/>
      <c r="J2632" s="44"/>
      <c r="K2632" s="44"/>
      <c r="L2632" s="44" t="str">
        <f>IF(G2632="","",IF(D2632-G2632&gt;=System_Config!$B$9,"✅ COMPLIANT","⚠️ BREACH"))</f>
        <v/>
      </c>
      <c r="M2632" s="44">
        <f t="shared" si="41"/>
        <v>1900</v>
      </c>
    </row>
    <row r="2633" spans="1:13" ht="18" customHeight="1" x14ac:dyDescent="0.25">
      <c r="A2633" s="42"/>
      <c r="B2633" s="42"/>
      <c r="C2633" s="42"/>
      <c r="D2633" s="43"/>
      <c r="E2633" s="42"/>
      <c r="F2633" s="42"/>
      <c r="G2633" s="43"/>
      <c r="H2633" s="43"/>
      <c r="I2633" s="42"/>
      <c r="J2633" s="42"/>
      <c r="K2633" s="42"/>
      <c r="L2633" s="42" t="str">
        <f>IF(G2633="","",IF(D2633-G2633&gt;=System_Config!$B$9,"✅ COMPLIANT","⚠️ BREACH"))</f>
        <v/>
      </c>
      <c r="M2633" s="42">
        <f t="shared" si="41"/>
        <v>1900</v>
      </c>
    </row>
    <row r="2634" spans="1:13" ht="18" customHeight="1" x14ac:dyDescent="0.25">
      <c r="A2634" s="44"/>
      <c r="B2634" s="44"/>
      <c r="C2634" s="44"/>
      <c r="D2634" s="45"/>
      <c r="E2634" s="44"/>
      <c r="F2634" s="44"/>
      <c r="G2634" s="45"/>
      <c r="H2634" s="45"/>
      <c r="I2634" s="44"/>
      <c r="J2634" s="44"/>
      <c r="K2634" s="44"/>
      <c r="L2634" s="44" t="str">
        <f>IF(G2634="","",IF(D2634-G2634&gt;=System_Config!$B$9,"✅ COMPLIANT","⚠️ BREACH"))</f>
        <v/>
      </c>
      <c r="M2634" s="44">
        <f t="shared" si="41"/>
        <v>1900</v>
      </c>
    </row>
    <row r="2635" spans="1:13" ht="18" customHeight="1" x14ac:dyDescent="0.25">
      <c r="A2635" s="42"/>
      <c r="B2635" s="42"/>
      <c r="C2635" s="42"/>
      <c r="D2635" s="43"/>
      <c r="E2635" s="42"/>
      <c r="F2635" s="42"/>
      <c r="G2635" s="43"/>
      <c r="H2635" s="43"/>
      <c r="I2635" s="42"/>
      <c r="J2635" s="42"/>
      <c r="K2635" s="42"/>
      <c r="L2635" s="42" t="str">
        <f>IF(G2635="","",IF(D2635-G2635&gt;=System_Config!$B$9,"✅ COMPLIANT","⚠️ BREACH"))</f>
        <v/>
      </c>
      <c r="M2635" s="42">
        <f t="shared" si="41"/>
        <v>1900</v>
      </c>
    </row>
    <row r="2636" spans="1:13" ht="18" customHeight="1" x14ac:dyDescent="0.25">
      <c r="A2636" s="44"/>
      <c r="B2636" s="44"/>
      <c r="C2636" s="44"/>
      <c r="D2636" s="45"/>
      <c r="E2636" s="44"/>
      <c r="F2636" s="44"/>
      <c r="G2636" s="45"/>
      <c r="H2636" s="45"/>
      <c r="I2636" s="44"/>
      <c r="J2636" s="44"/>
      <c r="K2636" s="44"/>
      <c r="L2636" s="44" t="str">
        <f>IF(G2636="","",IF(D2636-G2636&gt;=System_Config!$B$9,"✅ COMPLIANT","⚠️ BREACH"))</f>
        <v/>
      </c>
      <c r="M2636" s="44">
        <f t="shared" si="41"/>
        <v>1900</v>
      </c>
    </row>
    <row r="2637" spans="1:13" ht="18" customHeight="1" x14ac:dyDescent="0.25">
      <c r="A2637" s="42"/>
      <c r="B2637" s="42"/>
      <c r="C2637" s="42"/>
      <c r="D2637" s="43"/>
      <c r="E2637" s="42"/>
      <c r="F2637" s="42"/>
      <c r="G2637" s="43"/>
      <c r="H2637" s="43"/>
      <c r="I2637" s="42"/>
      <c r="J2637" s="42"/>
      <c r="K2637" s="42"/>
      <c r="L2637" s="42" t="str">
        <f>IF(G2637="","",IF(D2637-G2637&gt;=System_Config!$B$9,"✅ COMPLIANT","⚠️ BREACH"))</f>
        <v/>
      </c>
      <c r="M2637" s="42">
        <f t="shared" si="41"/>
        <v>1900</v>
      </c>
    </row>
    <row r="2638" spans="1:13" ht="18" customHeight="1" x14ac:dyDescent="0.25">
      <c r="A2638" s="44"/>
      <c r="B2638" s="44"/>
      <c r="C2638" s="44"/>
      <c r="D2638" s="45"/>
      <c r="E2638" s="44"/>
      <c r="F2638" s="44"/>
      <c r="G2638" s="45"/>
      <c r="H2638" s="45"/>
      <c r="I2638" s="44"/>
      <c r="J2638" s="44"/>
      <c r="K2638" s="44"/>
      <c r="L2638" s="44" t="str">
        <f>IF(G2638="","",IF(D2638-G2638&gt;=System_Config!$B$9,"✅ COMPLIANT","⚠️ BREACH"))</f>
        <v/>
      </c>
      <c r="M2638" s="44">
        <f t="shared" si="41"/>
        <v>1900</v>
      </c>
    </row>
    <row r="2639" spans="1:13" ht="18" customHeight="1" x14ac:dyDescent="0.25">
      <c r="A2639" s="42"/>
      <c r="B2639" s="42"/>
      <c r="C2639" s="42"/>
      <c r="D2639" s="43"/>
      <c r="E2639" s="42"/>
      <c r="F2639" s="42"/>
      <c r="G2639" s="43"/>
      <c r="H2639" s="43"/>
      <c r="I2639" s="42"/>
      <c r="J2639" s="42"/>
      <c r="K2639" s="42"/>
      <c r="L2639" s="42" t="str">
        <f>IF(G2639="","",IF(D2639-G2639&gt;=System_Config!$B$9,"✅ COMPLIANT","⚠️ BREACH"))</f>
        <v/>
      </c>
      <c r="M2639" s="42">
        <f t="shared" si="41"/>
        <v>1900</v>
      </c>
    </row>
    <row r="2640" spans="1:13" ht="18" customHeight="1" x14ac:dyDescent="0.25">
      <c r="A2640" s="44"/>
      <c r="B2640" s="44"/>
      <c r="C2640" s="44"/>
      <c r="D2640" s="45"/>
      <c r="E2640" s="44"/>
      <c r="F2640" s="44"/>
      <c r="G2640" s="45"/>
      <c r="H2640" s="45"/>
      <c r="I2640" s="44"/>
      <c r="J2640" s="44"/>
      <c r="K2640" s="44"/>
      <c r="L2640" s="44" t="str">
        <f>IF(G2640="","",IF(D2640-G2640&gt;=System_Config!$B$9,"✅ COMPLIANT","⚠️ BREACH"))</f>
        <v/>
      </c>
      <c r="M2640" s="44">
        <f t="shared" si="41"/>
        <v>1900</v>
      </c>
    </row>
    <row r="2641" spans="1:13" ht="18" customHeight="1" x14ac:dyDescent="0.25">
      <c r="A2641" s="42"/>
      <c r="B2641" s="42"/>
      <c r="C2641" s="42"/>
      <c r="D2641" s="43"/>
      <c r="E2641" s="42"/>
      <c r="F2641" s="42"/>
      <c r="G2641" s="43"/>
      <c r="H2641" s="43"/>
      <c r="I2641" s="42"/>
      <c r="J2641" s="42"/>
      <c r="K2641" s="42"/>
      <c r="L2641" s="42" t="str">
        <f>IF(G2641="","",IF(D2641-G2641&gt;=System_Config!$B$9,"✅ COMPLIANT","⚠️ BREACH"))</f>
        <v/>
      </c>
      <c r="M2641" s="42">
        <f t="shared" si="41"/>
        <v>1900</v>
      </c>
    </row>
    <row r="2642" spans="1:13" ht="18" customHeight="1" x14ac:dyDescent="0.25">
      <c r="A2642" s="44"/>
      <c r="B2642" s="44"/>
      <c r="C2642" s="44"/>
      <c r="D2642" s="45"/>
      <c r="E2642" s="44"/>
      <c r="F2642" s="44"/>
      <c r="G2642" s="45"/>
      <c r="H2642" s="45"/>
      <c r="I2642" s="44"/>
      <c r="J2642" s="44"/>
      <c r="K2642" s="44"/>
      <c r="L2642" s="44" t="str">
        <f>IF(G2642="","",IF(D2642-G2642&gt;=System_Config!$B$9,"✅ COMPLIANT","⚠️ BREACH"))</f>
        <v/>
      </c>
      <c r="M2642" s="44">
        <f t="shared" si="41"/>
        <v>1900</v>
      </c>
    </row>
    <row r="2643" spans="1:13" ht="18" customHeight="1" x14ac:dyDescent="0.25">
      <c r="A2643" s="42"/>
      <c r="B2643" s="42"/>
      <c r="C2643" s="42"/>
      <c r="D2643" s="43"/>
      <c r="E2643" s="42"/>
      <c r="F2643" s="42"/>
      <c r="G2643" s="43"/>
      <c r="H2643" s="43"/>
      <c r="I2643" s="42"/>
      <c r="J2643" s="42"/>
      <c r="K2643" s="42"/>
      <c r="L2643" s="42" t="str">
        <f>IF(G2643="","",IF(D2643-G2643&gt;=System_Config!$B$9,"✅ COMPLIANT","⚠️ BREACH"))</f>
        <v/>
      </c>
      <c r="M2643" s="42">
        <f t="shared" si="41"/>
        <v>1900</v>
      </c>
    </row>
    <row r="2644" spans="1:13" ht="18" customHeight="1" x14ac:dyDescent="0.25">
      <c r="A2644" s="44"/>
      <c r="B2644" s="44"/>
      <c r="C2644" s="44"/>
      <c r="D2644" s="45"/>
      <c r="E2644" s="44"/>
      <c r="F2644" s="44"/>
      <c r="G2644" s="45"/>
      <c r="H2644" s="45"/>
      <c r="I2644" s="44"/>
      <c r="J2644" s="44"/>
      <c r="K2644" s="44"/>
      <c r="L2644" s="44" t="str">
        <f>IF(G2644="","",IF(D2644-G2644&gt;=System_Config!$B$9,"✅ COMPLIANT","⚠️ BREACH"))</f>
        <v/>
      </c>
      <c r="M2644" s="44">
        <f t="shared" si="41"/>
        <v>1900</v>
      </c>
    </row>
    <row r="2645" spans="1:13" ht="18" customHeight="1" x14ac:dyDescent="0.25">
      <c r="A2645" s="42"/>
      <c r="B2645" s="42"/>
      <c r="C2645" s="42"/>
      <c r="D2645" s="43"/>
      <c r="E2645" s="42"/>
      <c r="F2645" s="42"/>
      <c r="G2645" s="43"/>
      <c r="H2645" s="43"/>
      <c r="I2645" s="42"/>
      <c r="J2645" s="42"/>
      <c r="K2645" s="42"/>
      <c r="L2645" s="42" t="str">
        <f>IF(G2645="","",IF(D2645-G2645&gt;=System_Config!$B$9,"✅ COMPLIANT","⚠️ BREACH"))</f>
        <v/>
      </c>
      <c r="M2645" s="42">
        <f t="shared" si="41"/>
        <v>1900</v>
      </c>
    </row>
    <row r="2646" spans="1:13" ht="18" customHeight="1" x14ac:dyDescent="0.25">
      <c r="A2646" s="44"/>
      <c r="B2646" s="44"/>
      <c r="C2646" s="44"/>
      <c r="D2646" s="45"/>
      <c r="E2646" s="44"/>
      <c r="F2646" s="44"/>
      <c r="G2646" s="45"/>
      <c r="H2646" s="45"/>
      <c r="I2646" s="44"/>
      <c r="J2646" s="44"/>
      <c r="K2646" s="44"/>
      <c r="L2646" s="44" t="str">
        <f>IF(G2646="","",IF(D2646-G2646&gt;=System_Config!$B$9,"✅ COMPLIANT","⚠️ BREACH"))</f>
        <v/>
      </c>
      <c r="M2646" s="44">
        <f t="shared" si="41"/>
        <v>1900</v>
      </c>
    </row>
    <row r="2647" spans="1:13" ht="18" customHeight="1" x14ac:dyDescent="0.25">
      <c r="A2647" s="42"/>
      <c r="B2647" s="42"/>
      <c r="C2647" s="42"/>
      <c r="D2647" s="43"/>
      <c r="E2647" s="42"/>
      <c r="F2647" s="42"/>
      <c r="G2647" s="43"/>
      <c r="H2647" s="43"/>
      <c r="I2647" s="42"/>
      <c r="J2647" s="42"/>
      <c r="K2647" s="42"/>
      <c r="L2647" s="42" t="str">
        <f>IF(G2647="","",IF(D2647-G2647&gt;=System_Config!$B$9,"✅ COMPLIANT","⚠️ BREACH"))</f>
        <v/>
      </c>
      <c r="M2647" s="42">
        <f t="shared" si="41"/>
        <v>1900</v>
      </c>
    </row>
    <row r="2648" spans="1:13" ht="18" customHeight="1" x14ac:dyDescent="0.25">
      <c r="A2648" s="44"/>
      <c r="B2648" s="44"/>
      <c r="C2648" s="44"/>
      <c r="D2648" s="45"/>
      <c r="E2648" s="44"/>
      <c r="F2648" s="44"/>
      <c r="G2648" s="45"/>
      <c r="H2648" s="45"/>
      <c r="I2648" s="44"/>
      <c r="J2648" s="44"/>
      <c r="K2648" s="44"/>
      <c r="L2648" s="44" t="str">
        <f>IF(G2648="","",IF(D2648-G2648&gt;=System_Config!$B$9,"✅ COMPLIANT","⚠️ BREACH"))</f>
        <v/>
      </c>
      <c r="M2648" s="44">
        <f t="shared" si="41"/>
        <v>1900</v>
      </c>
    </row>
    <row r="2649" spans="1:13" ht="18" customHeight="1" x14ac:dyDescent="0.25">
      <c r="A2649" s="42"/>
      <c r="B2649" s="42"/>
      <c r="C2649" s="42"/>
      <c r="D2649" s="43"/>
      <c r="E2649" s="42"/>
      <c r="F2649" s="42"/>
      <c r="G2649" s="43"/>
      <c r="H2649" s="43"/>
      <c r="I2649" s="42"/>
      <c r="J2649" s="42"/>
      <c r="K2649" s="42"/>
      <c r="L2649" s="42" t="str">
        <f>IF(G2649="","",IF(D2649-G2649&gt;=System_Config!$B$9,"✅ COMPLIANT","⚠️ BREACH"))</f>
        <v/>
      </c>
      <c r="M2649" s="42">
        <f t="shared" si="41"/>
        <v>1900</v>
      </c>
    </row>
    <row r="2650" spans="1:13" ht="18" customHeight="1" x14ac:dyDescent="0.25">
      <c r="A2650" s="44"/>
      <c r="B2650" s="44"/>
      <c r="C2650" s="44"/>
      <c r="D2650" s="45"/>
      <c r="E2650" s="44"/>
      <c r="F2650" s="44"/>
      <c r="G2650" s="45"/>
      <c r="H2650" s="45"/>
      <c r="I2650" s="44"/>
      <c r="J2650" s="44"/>
      <c r="K2650" s="44"/>
      <c r="L2650" s="44" t="str">
        <f>IF(G2650="","",IF(D2650-G2650&gt;=System_Config!$B$9,"✅ COMPLIANT","⚠️ BREACH"))</f>
        <v/>
      </c>
      <c r="M2650" s="44">
        <f t="shared" si="41"/>
        <v>1900</v>
      </c>
    </row>
    <row r="2651" spans="1:13" ht="18" customHeight="1" x14ac:dyDescent="0.25">
      <c r="A2651" s="42"/>
      <c r="B2651" s="42"/>
      <c r="C2651" s="42"/>
      <c r="D2651" s="43"/>
      <c r="E2651" s="42"/>
      <c r="F2651" s="42"/>
      <c r="G2651" s="43"/>
      <c r="H2651" s="43"/>
      <c r="I2651" s="42"/>
      <c r="J2651" s="42"/>
      <c r="K2651" s="42"/>
      <c r="L2651" s="42" t="str">
        <f>IF(G2651="","",IF(D2651-G2651&gt;=System_Config!$B$9,"✅ COMPLIANT","⚠️ BREACH"))</f>
        <v/>
      </c>
      <c r="M2651" s="42">
        <f t="shared" si="41"/>
        <v>1900</v>
      </c>
    </row>
    <row r="2652" spans="1:13" ht="18" customHeight="1" x14ac:dyDescent="0.25">
      <c r="A2652" s="44"/>
      <c r="B2652" s="44"/>
      <c r="C2652" s="44"/>
      <c r="D2652" s="45"/>
      <c r="E2652" s="44"/>
      <c r="F2652" s="44"/>
      <c r="G2652" s="45"/>
      <c r="H2652" s="45"/>
      <c r="I2652" s="44"/>
      <c r="J2652" s="44"/>
      <c r="K2652" s="44"/>
      <c r="L2652" s="44" t="str">
        <f>IF(G2652="","",IF(D2652-G2652&gt;=System_Config!$B$9,"✅ COMPLIANT","⚠️ BREACH"))</f>
        <v/>
      </c>
      <c r="M2652" s="44">
        <f t="shared" si="41"/>
        <v>1900</v>
      </c>
    </row>
    <row r="2653" spans="1:13" ht="18" customHeight="1" x14ac:dyDescent="0.25">
      <c r="A2653" s="42"/>
      <c r="B2653" s="42"/>
      <c r="C2653" s="42"/>
      <c r="D2653" s="43"/>
      <c r="E2653" s="42"/>
      <c r="F2653" s="42"/>
      <c r="G2653" s="43"/>
      <c r="H2653" s="43"/>
      <c r="I2653" s="42"/>
      <c r="J2653" s="42"/>
      <c r="K2653" s="42"/>
      <c r="L2653" s="42" t="str">
        <f>IF(G2653="","",IF(D2653-G2653&gt;=System_Config!$B$9,"✅ COMPLIANT","⚠️ BREACH"))</f>
        <v/>
      </c>
      <c r="M2653" s="42">
        <f t="shared" si="41"/>
        <v>1900</v>
      </c>
    </row>
    <row r="2654" spans="1:13" ht="18" customHeight="1" x14ac:dyDescent="0.25">
      <c r="A2654" s="44"/>
      <c r="B2654" s="44"/>
      <c r="C2654" s="44"/>
      <c r="D2654" s="45"/>
      <c r="E2654" s="44"/>
      <c r="F2654" s="44"/>
      <c r="G2654" s="45"/>
      <c r="H2654" s="45"/>
      <c r="I2654" s="44"/>
      <c r="J2654" s="44"/>
      <c r="K2654" s="44"/>
      <c r="L2654" s="44" t="str">
        <f>IF(G2654="","",IF(D2654-G2654&gt;=System_Config!$B$9,"✅ COMPLIANT","⚠️ BREACH"))</f>
        <v/>
      </c>
      <c r="M2654" s="44">
        <f t="shared" si="41"/>
        <v>1900</v>
      </c>
    </row>
    <row r="2655" spans="1:13" ht="18" customHeight="1" x14ac:dyDescent="0.25">
      <c r="A2655" s="42"/>
      <c r="B2655" s="42"/>
      <c r="C2655" s="42"/>
      <c r="D2655" s="43"/>
      <c r="E2655" s="42"/>
      <c r="F2655" s="42"/>
      <c r="G2655" s="43"/>
      <c r="H2655" s="43"/>
      <c r="I2655" s="42"/>
      <c r="J2655" s="42"/>
      <c r="K2655" s="42"/>
      <c r="L2655" s="42" t="str">
        <f>IF(G2655="","",IF(D2655-G2655&gt;=System_Config!$B$9,"✅ COMPLIANT","⚠️ BREACH"))</f>
        <v/>
      </c>
      <c r="M2655" s="42">
        <f t="shared" si="41"/>
        <v>1900</v>
      </c>
    </row>
    <row r="2656" spans="1:13" ht="18" customHeight="1" x14ac:dyDescent="0.25">
      <c r="A2656" s="44"/>
      <c r="B2656" s="44"/>
      <c r="C2656" s="44"/>
      <c r="D2656" s="45"/>
      <c r="E2656" s="44"/>
      <c r="F2656" s="44"/>
      <c r="G2656" s="45"/>
      <c r="H2656" s="45"/>
      <c r="I2656" s="44"/>
      <c r="J2656" s="44"/>
      <c r="K2656" s="44"/>
      <c r="L2656" s="44" t="str">
        <f>IF(G2656="","",IF(D2656-G2656&gt;=System_Config!$B$9,"✅ COMPLIANT","⚠️ BREACH"))</f>
        <v/>
      </c>
      <c r="M2656" s="44">
        <f t="shared" si="41"/>
        <v>1900</v>
      </c>
    </row>
    <row r="2657" spans="1:13" ht="18" customHeight="1" x14ac:dyDescent="0.25">
      <c r="A2657" s="42"/>
      <c r="B2657" s="42"/>
      <c r="C2657" s="42"/>
      <c r="D2657" s="43"/>
      <c r="E2657" s="42"/>
      <c r="F2657" s="42"/>
      <c r="G2657" s="43"/>
      <c r="H2657" s="43"/>
      <c r="I2657" s="42"/>
      <c r="J2657" s="42"/>
      <c r="K2657" s="42"/>
      <c r="L2657" s="42" t="str">
        <f>IF(G2657="","",IF(D2657-G2657&gt;=System_Config!$B$9,"✅ COMPLIANT","⚠️ BREACH"))</f>
        <v/>
      </c>
      <c r="M2657" s="42">
        <f t="shared" si="41"/>
        <v>1900</v>
      </c>
    </row>
    <row r="2658" spans="1:13" ht="18" customHeight="1" x14ac:dyDescent="0.25">
      <c r="A2658" s="44"/>
      <c r="B2658" s="44"/>
      <c r="C2658" s="44"/>
      <c r="D2658" s="45"/>
      <c r="E2658" s="44"/>
      <c r="F2658" s="44"/>
      <c r="G2658" s="45"/>
      <c r="H2658" s="45"/>
      <c r="I2658" s="44"/>
      <c r="J2658" s="44"/>
      <c r="K2658" s="44"/>
      <c r="L2658" s="44" t="str">
        <f>IF(G2658="","",IF(D2658-G2658&gt;=System_Config!$B$9,"✅ COMPLIANT","⚠️ BREACH"))</f>
        <v/>
      </c>
      <c r="M2658" s="44">
        <f t="shared" si="41"/>
        <v>1900</v>
      </c>
    </row>
    <row r="2659" spans="1:13" ht="18" customHeight="1" x14ac:dyDescent="0.25">
      <c r="A2659" s="42"/>
      <c r="B2659" s="42"/>
      <c r="C2659" s="42"/>
      <c r="D2659" s="43"/>
      <c r="E2659" s="42"/>
      <c r="F2659" s="42"/>
      <c r="G2659" s="43"/>
      <c r="H2659" s="43"/>
      <c r="I2659" s="42"/>
      <c r="J2659" s="42"/>
      <c r="K2659" s="42"/>
      <c r="L2659" s="42" t="str">
        <f>IF(G2659="","",IF(D2659-G2659&gt;=System_Config!$B$9,"✅ COMPLIANT","⚠️ BREACH"))</f>
        <v/>
      </c>
      <c r="M2659" s="42">
        <f t="shared" si="41"/>
        <v>1900</v>
      </c>
    </row>
    <row r="2660" spans="1:13" ht="18" customHeight="1" x14ac:dyDescent="0.25">
      <c r="A2660" s="44"/>
      <c r="B2660" s="44"/>
      <c r="C2660" s="44"/>
      <c r="D2660" s="45"/>
      <c r="E2660" s="44"/>
      <c r="F2660" s="44"/>
      <c r="G2660" s="45"/>
      <c r="H2660" s="45"/>
      <c r="I2660" s="44"/>
      <c r="J2660" s="44"/>
      <c r="K2660" s="44"/>
      <c r="L2660" s="44" t="str">
        <f>IF(G2660="","",IF(D2660-G2660&gt;=System_Config!$B$9,"✅ COMPLIANT","⚠️ BREACH"))</f>
        <v/>
      </c>
      <c r="M2660" s="44">
        <f t="shared" si="41"/>
        <v>1900</v>
      </c>
    </row>
    <row r="2661" spans="1:13" ht="18" customHeight="1" x14ac:dyDescent="0.25">
      <c r="A2661" s="42"/>
      <c r="B2661" s="42"/>
      <c r="C2661" s="42"/>
      <c r="D2661" s="43"/>
      <c r="E2661" s="42"/>
      <c r="F2661" s="42"/>
      <c r="G2661" s="43"/>
      <c r="H2661" s="43"/>
      <c r="I2661" s="42"/>
      <c r="J2661" s="42"/>
      <c r="K2661" s="42"/>
      <c r="L2661" s="42" t="str">
        <f>IF(G2661="","",IF(D2661-G2661&gt;=System_Config!$B$9,"✅ COMPLIANT","⚠️ BREACH"))</f>
        <v/>
      </c>
      <c r="M2661" s="42">
        <f t="shared" si="41"/>
        <v>1900</v>
      </c>
    </row>
    <row r="2662" spans="1:13" ht="18" customHeight="1" x14ac:dyDescent="0.25">
      <c r="A2662" s="44"/>
      <c r="B2662" s="44"/>
      <c r="C2662" s="44"/>
      <c r="D2662" s="45"/>
      <c r="E2662" s="44"/>
      <c r="F2662" s="44"/>
      <c r="G2662" s="45"/>
      <c r="H2662" s="45"/>
      <c r="I2662" s="44"/>
      <c r="J2662" s="44"/>
      <c r="K2662" s="44"/>
      <c r="L2662" s="44" t="str">
        <f>IF(G2662="","",IF(D2662-G2662&gt;=System_Config!$B$9,"✅ COMPLIANT","⚠️ BREACH"))</f>
        <v/>
      </c>
      <c r="M2662" s="44">
        <f t="shared" si="41"/>
        <v>1900</v>
      </c>
    </row>
    <row r="2663" spans="1:13" ht="18" customHeight="1" x14ac:dyDescent="0.25">
      <c r="A2663" s="42"/>
      <c r="B2663" s="42"/>
      <c r="C2663" s="42"/>
      <c r="D2663" s="43"/>
      <c r="E2663" s="42"/>
      <c r="F2663" s="42"/>
      <c r="G2663" s="43"/>
      <c r="H2663" s="43"/>
      <c r="I2663" s="42"/>
      <c r="J2663" s="42"/>
      <c r="K2663" s="42"/>
      <c r="L2663" s="42" t="str">
        <f>IF(G2663="","",IF(D2663-G2663&gt;=System_Config!$B$9,"✅ COMPLIANT","⚠️ BREACH"))</f>
        <v/>
      </c>
      <c r="M2663" s="42">
        <f t="shared" si="41"/>
        <v>1900</v>
      </c>
    </row>
    <row r="2664" spans="1:13" ht="18" customHeight="1" x14ac:dyDescent="0.25">
      <c r="A2664" s="44"/>
      <c r="B2664" s="44"/>
      <c r="C2664" s="44"/>
      <c r="D2664" s="45"/>
      <c r="E2664" s="44"/>
      <c r="F2664" s="44"/>
      <c r="G2664" s="45"/>
      <c r="H2664" s="45"/>
      <c r="I2664" s="44"/>
      <c r="J2664" s="44"/>
      <c r="K2664" s="44"/>
      <c r="L2664" s="44" t="str">
        <f>IF(G2664="","",IF(D2664-G2664&gt;=System_Config!$B$9,"✅ COMPLIANT","⚠️ BREACH"))</f>
        <v/>
      </c>
      <c r="M2664" s="44">
        <f t="shared" si="41"/>
        <v>1900</v>
      </c>
    </row>
    <row r="2665" spans="1:13" ht="18" customHeight="1" x14ac:dyDescent="0.25">
      <c r="A2665" s="42"/>
      <c r="B2665" s="42"/>
      <c r="C2665" s="42"/>
      <c r="D2665" s="43"/>
      <c r="E2665" s="42"/>
      <c r="F2665" s="42"/>
      <c r="G2665" s="43"/>
      <c r="H2665" s="43"/>
      <c r="I2665" s="42"/>
      <c r="J2665" s="42"/>
      <c r="K2665" s="42"/>
      <c r="L2665" s="42" t="str">
        <f>IF(G2665="","",IF(D2665-G2665&gt;=System_Config!$B$9,"✅ COMPLIANT","⚠️ BREACH"))</f>
        <v/>
      </c>
      <c r="M2665" s="42">
        <f t="shared" si="41"/>
        <v>1900</v>
      </c>
    </row>
    <row r="2666" spans="1:13" ht="18" customHeight="1" x14ac:dyDescent="0.25">
      <c r="A2666" s="44"/>
      <c r="B2666" s="44"/>
      <c r="C2666" s="44"/>
      <c r="D2666" s="45"/>
      <c r="E2666" s="44"/>
      <c r="F2666" s="44"/>
      <c r="G2666" s="45"/>
      <c r="H2666" s="45"/>
      <c r="I2666" s="44"/>
      <c r="J2666" s="44"/>
      <c r="K2666" s="44"/>
      <c r="L2666" s="44" t="str">
        <f>IF(G2666="","",IF(D2666-G2666&gt;=System_Config!$B$9,"✅ COMPLIANT","⚠️ BREACH"))</f>
        <v/>
      </c>
      <c r="M2666" s="44">
        <f t="shared" si="41"/>
        <v>1900</v>
      </c>
    </row>
    <row r="2667" spans="1:13" ht="18" customHeight="1" x14ac:dyDescent="0.25">
      <c r="A2667" s="42"/>
      <c r="B2667" s="42"/>
      <c r="C2667" s="42"/>
      <c r="D2667" s="43"/>
      <c r="E2667" s="42"/>
      <c r="F2667" s="42"/>
      <c r="G2667" s="43"/>
      <c r="H2667" s="43"/>
      <c r="I2667" s="42"/>
      <c r="J2667" s="42"/>
      <c r="K2667" s="42"/>
      <c r="L2667" s="42" t="str">
        <f>IF(G2667="","",IF(D2667-G2667&gt;=System_Config!$B$9,"✅ COMPLIANT","⚠️ BREACH"))</f>
        <v/>
      </c>
      <c r="M2667" s="42">
        <f t="shared" si="41"/>
        <v>1900</v>
      </c>
    </row>
    <row r="2668" spans="1:13" ht="18" customHeight="1" x14ac:dyDescent="0.25">
      <c r="A2668" s="44"/>
      <c r="B2668" s="44"/>
      <c r="C2668" s="44"/>
      <c r="D2668" s="45"/>
      <c r="E2668" s="44"/>
      <c r="F2668" s="44"/>
      <c r="G2668" s="45"/>
      <c r="H2668" s="45"/>
      <c r="I2668" s="44"/>
      <c r="J2668" s="44"/>
      <c r="K2668" s="44"/>
      <c r="L2668" s="44" t="str">
        <f>IF(G2668="","",IF(D2668-G2668&gt;=System_Config!$B$9,"✅ COMPLIANT","⚠️ BREACH"))</f>
        <v/>
      </c>
      <c r="M2668" s="44">
        <f t="shared" si="41"/>
        <v>1900</v>
      </c>
    </row>
    <row r="2669" spans="1:13" ht="18" customHeight="1" x14ac:dyDescent="0.25">
      <c r="A2669" s="42"/>
      <c r="B2669" s="42"/>
      <c r="C2669" s="42"/>
      <c r="D2669" s="43"/>
      <c r="E2669" s="42"/>
      <c r="F2669" s="42"/>
      <c r="G2669" s="43"/>
      <c r="H2669" s="43"/>
      <c r="I2669" s="42"/>
      <c r="J2669" s="42"/>
      <c r="K2669" s="42"/>
      <c r="L2669" s="42" t="str">
        <f>IF(G2669="","",IF(D2669-G2669&gt;=System_Config!$B$9,"✅ COMPLIANT","⚠️ BREACH"))</f>
        <v/>
      </c>
      <c r="M2669" s="42">
        <f t="shared" si="41"/>
        <v>1900</v>
      </c>
    </row>
    <row r="2670" spans="1:13" ht="18" customHeight="1" x14ac:dyDescent="0.25">
      <c r="A2670" s="44"/>
      <c r="B2670" s="44"/>
      <c r="C2670" s="44"/>
      <c r="D2670" s="45"/>
      <c r="E2670" s="44"/>
      <c r="F2670" s="44"/>
      <c r="G2670" s="45"/>
      <c r="H2670" s="45"/>
      <c r="I2670" s="44"/>
      <c r="J2670" s="44"/>
      <c r="K2670" s="44"/>
      <c r="L2670" s="44" t="str">
        <f>IF(G2670="","",IF(D2670-G2670&gt;=System_Config!$B$9,"✅ COMPLIANT","⚠️ BREACH"))</f>
        <v/>
      </c>
      <c r="M2670" s="44">
        <f t="shared" si="41"/>
        <v>1900</v>
      </c>
    </row>
    <row r="2671" spans="1:13" ht="18" customHeight="1" x14ac:dyDescent="0.25">
      <c r="A2671" s="42"/>
      <c r="B2671" s="42"/>
      <c r="C2671" s="42"/>
      <c r="D2671" s="43"/>
      <c r="E2671" s="42"/>
      <c r="F2671" s="42"/>
      <c r="G2671" s="43"/>
      <c r="H2671" s="43"/>
      <c r="I2671" s="42"/>
      <c r="J2671" s="42"/>
      <c r="K2671" s="42"/>
      <c r="L2671" s="42" t="str">
        <f>IF(G2671="","",IF(D2671-G2671&gt;=System_Config!$B$9,"✅ COMPLIANT","⚠️ BREACH"))</f>
        <v/>
      </c>
      <c r="M2671" s="42">
        <f t="shared" si="41"/>
        <v>1900</v>
      </c>
    </row>
    <row r="2672" spans="1:13" ht="18" customHeight="1" x14ac:dyDescent="0.25">
      <c r="A2672" s="44"/>
      <c r="B2672" s="44"/>
      <c r="C2672" s="44"/>
      <c r="D2672" s="45"/>
      <c r="E2672" s="44"/>
      <c r="F2672" s="44"/>
      <c r="G2672" s="45"/>
      <c r="H2672" s="45"/>
      <c r="I2672" s="44"/>
      <c r="J2672" s="44"/>
      <c r="K2672" s="44"/>
      <c r="L2672" s="44" t="str">
        <f>IF(G2672="","",IF(D2672-G2672&gt;=System_Config!$B$9,"✅ COMPLIANT","⚠️ BREACH"))</f>
        <v/>
      </c>
      <c r="M2672" s="44">
        <f t="shared" si="41"/>
        <v>1900</v>
      </c>
    </row>
    <row r="2673" spans="1:13" ht="18" customHeight="1" x14ac:dyDescent="0.25">
      <c r="A2673" s="42"/>
      <c r="B2673" s="42"/>
      <c r="C2673" s="42"/>
      <c r="D2673" s="43"/>
      <c r="E2673" s="42"/>
      <c r="F2673" s="42"/>
      <c r="G2673" s="43"/>
      <c r="H2673" s="43"/>
      <c r="I2673" s="42"/>
      <c r="J2673" s="42"/>
      <c r="K2673" s="42"/>
      <c r="L2673" s="42" t="str">
        <f>IF(G2673="","",IF(D2673-G2673&gt;=System_Config!$B$9,"✅ COMPLIANT","⚠️ BREACH"))</f>
        <v/>
      </c>
      <c r="M2673" s="42">
        <f t="shared" si="41"/>
        <v>1900</v>
      </c>
    </row>
    <row r="2674" spans="1:13" ht="18" customHeight="1" x14ac:dyDescent="0.25">
      <c r="A2674" s="44"/>
      <c r="B2674" s="44"/>
      <c r="C2674" s="44"/>
      <c r="D2674" s="45"/>
      <c r="E2674" s="44"/>
      <c r="F2674" s="44"/>
      <c r="G2674" s="45"/>
      <c r="H2674" s="45"/>
      <c r="I2674" s="44"/>
      <c r="J2674" s="44"/>
      <c r="K2674" s="44"/>
      <c r="L2674" s="44" t="str">
        <f>IF(G2674="","",IF(D2674-G2674&gt;=System_Config!$B$9,"✅ COMPLIANT","⚠️ BREACH"))</f>
        <v/>
      </c>
      <c r="M2674" s="44">
        <f t="shared" si="41"/>
        <v>1900</v>
      </c>
    </row>
    <row r="2675" spans="1:13" ht="18" customHeight="1" x14ac:dyDescent="0.25">
      <c r="A2675" s="42"/>
      <c r="B2675" s="42"/>
      <c r="C2675" s="42"/>
      <c r="D2675" s="43"/>
      <c r="E2675" s="42"/>
      <c r="F2675" s="42"/>
      <c r="G2675" s="43"/>
      <c r="H2675" s="43"/>
      <c r="I2675" s="42"/>
      <c r="J2675" s="42"/>
      <c r="K2675" s="42"/>
      <c r="L2675" s="42" t="str">
        <f>IF(G2675="","",IF(D2675-G2675&gt;=System_Config!$B$9,"✅ COMPLIANT","⚠️ BREACH"))</f>
        <v/>
      </c>
      <c r="M2675" s="42">
        <f t="shared" si="41"/>
        <v>1900</v>
      </c>
    </row>
    <row r="2676" spans="1:13" ht="18" customHeight="1" x14ac:dyDescent="0.25">
      <c r="A2676" s="44"/>
      <c r="B2676" s="44"/>
      <c r="C2676" s="44"/>
      <c r="D2676" s="45"/>
      <c r="E2676" s="44"/>
      <c r="F2676" s="44"/>
      <c r="G2676" s="45"/>
      <c r="H2676" s="45"/>
      <c r="I2676" s="44"/>
      <c r="J2676" s="44"/>
      <c r="K2676" s="44"/>
      <c r="L2676" s="44" t="str">
        <f>IF(G2676="","",IF(D2676-G2676&gt;=System_Config!$B$9,"✅ COMPLIANT","⚠️ BREACH"))</f>
        <v/>
      </c>
      <c r="M2676" s="44">
        <f t="shared" si="41"/>
        <v>1900</v>
      </c>
    </row>
    <row r="2677" spans="1:13" ht="18" customHeight="1" x14ac:dyDescent="0.25">
      <c r="A2677" s="42"/>
      <c r="B2677" s="42"/>
      <c r="C2677" s="42"/>
      <c r="D2677" s="43"/>
      <c r="E2677" s="42"/>
      <c r="F2677" s="42"/>
      <c r="G2677" s="43"/>
      <c r="H2677" s="43"/>
      <c r="I2677" s="42"/>
      <c r="J2677" s="42"/>
      <c r="K2677" s="42"/>
      <c r="L2677" s="42" t="str">
        <f>IF(G2677="","",IF(D2677-G2677&gt;=System_Config!$B$9,"✅ COMPLIANT","⚠️ BREACH"))</f>
        <v/>
      </c>
      <c r="M2677" s="42">
        <f t="shared" si="41"/>
        <v>1900</v>
      </c>
    </row>
    <row r="2678" spans="1:13" ht="18" customHeight="1" x14ac:dyDescent="0.25">
      <c r="A2678" s="44"/>
      <c r="B2678" s="44"/>
      <c r="C2678" s="44"/>
      <c r="D2678" s="45"/>
      <c r="E2678" s="44"/>
      <c r="F2678" s="44"/>
      <c r="G2678" s="45"/>
      <c r="H2678" s="45"/>
      <c r="I2678" s="44"/>
      <c r="J2678" s="44"/>
      <c r="K2678" s="44"/>
      <c r="L2678" s="44" t="str">
        <f>IF(G2678="","",IF(D2678-G2678&gt;=System_Config!$B$9,"✅ COMPLIANT","⚠️ BREACH"))</f>
        <v/>
      </c>
      <c r="M2678" s="44">
        <f t="shared" si="41"/>
        <v>1900</v>
      </c>
    </row>
    <row r="2679" spans="1:13" ht="18" customHeight="1" x14ac:dyDescent="0.25">
      <c r="A2679" s="42"/>
      <c r="B2679" s="42"/>
      <c r="C2679" s="42"/>
      <c r="D2679" s="43"/>
      <c r="E2679" s="42"/>
      <c r="F2679" s="42"/>
      <c r="G2679" s="43"/>
      <c r="H2679" s="43"/>
      <c r="I2679" s="42"/>
      <c r="J2679" s="42"/>
      <c r="K2679" s="42"/>
      <c r="L2679" s="42" t="str">
        <f>IF(G2679="","",IF(D2679-G2679&gt;=System_Config!$B$9,"✅ COMPLIANT","⚠️ BREACH"))</f>
        <v/>
      </c>
      <c r="M2679" s="42">
        <f t="shared" si="41"/>
        <v>1900</v>
      </c>
    </row>
    <row r="2680" spans="1:13" ht="18" customHeight="1" x14ac:dyDescent="0.25">
      <c r="A2680" s="44"/>
      <c r="B2680" s="44"/>
      <c r="C2680" s="44"/>
      <c r="D2680" s="45"/>
      <c r="E2680" s="44"/>
      <c r="F2680" s="44"/>
      <c r="G2680" s="45"/>
      <c r="H2680" s="45"/>
      <c r="I2680" s="44"/>
      <c r="J2680" s="44"/>
      <c r="K2680" s="44"/>
      <c r="L2680" s="44" t="str">
        <f>IF(G2680="","",IF(D2680-G2680&gt;=System_Config!$B$9,"✅ COMPLIANT","⚠️ BREACH"))</f>
        <v/>
      </c>
      <c r="M2680" s="44">
        <f t="shared" si="41"/>
        <v>1900</v>
      </c>
    </row>
    <row r="2681" spans="1:13" ht="18" customHeight="1" x14ac:dyDescent="0.25">
      <c r="A2681" s="42"/>
      <c r="B2681" s="42"/>
      <c r="C2681" s="42"/>
      <c r="D2681" s="43"/>
      <c r="E2681" s="42"/>
      <c r="F2681" s="42"/>
      <c r="G2681" s="43"/>
      <c r="H2681" s="43"/>
      <c r="I2681" s="42"/>
      <c r="J2681" s="42"/>
      <c r="K2681" s="42"/>
      <c r="L2681" s="42" t="str">
        <f>IF(G2681="","",IF(D2681-G2681&gt;=System_Config!$B$9,"✅ COMPLIANT","⚠️ BREACH"))</f>
        <v/>
      </c>
      <c r="M2681" s="42">
        <f t="shared" si="41"/>
        <v>1900</v>
      </c>
    </row>
    <row r="2682" spans="1:13" ht="18" customHeight="1" x14ac:dyDescent="0.25">
      <c r="A2682" s="44"/>
      <c r="B2682" s="44"/>
      <c r="C2682" s="44"/>
      <c r="D2682" s="45"/>
      <c r="E2682" s="44"/>
      <c r="F2682" s="44"/>
      <c r="G2682" s="45"/>
      <c r="H2682" s="45"/>
      <c r="I2682" s="44"/>
      <c r="J2682" s="44"/>
      <c r="K2682" s="44"/>
      <c r="L2682" s="44" t="str">
        <f>IF(G2682="","",IF(D2682-G2682&gt;=System_Config!$B$9,"✅ COMPLIANT","⚠️ BREACH"))</f>
        <v/>
      </c>
      <c r="M2682" s="44">
        <f t="shared" si="41"/>
        <v>1900</v>
      </c>
    </row>
    <row r="2683" spans="1:13" ht="18" customHeight="1" x14ac:dyDescent="0.25">
      <c r="A2683" s="42"/>
      <c r="B2683" s="42"/>
      <c r="C2683" s="42"/>
      <c r="D2683" s="43"/>
      <c r="E2683" s="42"/>
      <c r="F2683" s="42"/>
      <c r="G2683" s="43"/>
      <c r="H2683" s="43"/>
      <c r="I2683" s="42"/>
      <c r="J2683" s="42"/>
      <c r="K2683" s="42"/>
      <c r="L2683" s="42" t="str">
        <f>IF(G2683="","",IF(D2683-G2683&gt;=System_Config!$B$9,"✅ COMPLIANT","⚠️ BREACH"))</f>
        <v/>
      </c>
      <c r="M2683" s="42">
        <f t="shared" si="41"/>
        <v>1900</v>
      </c>
    </row>
    <row r="2684" spans="1:13" ht="18" customHeight="1" x14ac:dyDescent="0.25">
      <c r="A2684" s="44"/>
      <c r="B2684" s="44"/>
      <c r="C2684" s="44"/>
      <c r="D2684" s="45"/>
      <c r="E2684" s="44"/>
      <c r="F2684" s="44"/>
      <c r="G2684" s="45"/>
      <c r="H2684" s="45"/>
      <c r="I2684" s="44"/>
      <c r="J2684" s="44"/>
      <c r="K2684" s="44"/>
      <c r="L2684" s="44" t="str">
        <f>IF(G2684="","",IF(D2684-G2684&gt;=System_Config!$B$9,"✅ COMPLIANT","⚠️ BREACH"))</f>
        <v/>
      </c>
      <c r="M2684" s="44">
        <f t="shared" si="41"/>
        <v>1900</v>
      </c>
    </row>
    <row r="2685" spans="1:13" ht="18" customHeight="1" x14ac:dyDescent="0.25">
      <c r="A2685" s="42"/>
      <c r="B2685" s="42"/>
      <c r="C2685" s="42"/>
      <c r="D2685" s="43"/>
      <c r="E2685" s="42"/>
      <c r="F2685" s="42"/>
      <c r="G2685" s="43"/>
      <c r="H2685" s="43"/>
      <c r="I2685" s="42"/>
      <c r="J2685" s="42"/>
      <c r="K2685" s="42"/>
      <c r="L2685" s="42" t="str">
        <f>IF(G2685="","",IF(D2685-G2685&gt;=System_Config!$B$9,"✅ COMPLIANT","⚠️ BREACH"))</f>
        <v/>
      </c>
      <c r="M2685" s="42">
        <f t="shared" si="41"/>
        <v>1900</v>
      </c>
    </row>
    <row r="2686" spans="1:13" ht="18" customHeight="1" x14ac:dyDescent="0.25">
      <c r="A2686" s="44"/>
      <c r="B2686" s="44"/>
      <c r="C2686" s="44"/>
      <c r="D2686" s="45"/>
      <c r="E2686" s="44"/>
      <c r="F2686" s="44"/>
      <c r="G2686" s="45"/>
      <c r="H2686" s="45"/>
      <c r="I2686" s="44"/>
      <c r="J2686" s="44"/>
      <c r="K2686" s="44"/>
      <c r="L2686" s="44" t="str">
        <f>IF(G2686="","",IF(D2686-G2686&gt;=System_Config!$B$9,"✅ COMPLIANT","⚠️ BREACH"))</f>
        <v/>
      </c>
      <c r="M2686" s="44">
        <f t="shared" si="41"/>
        <v>1900</v>
      </c>
    </row>
    <row r="2687" spans="1:13" ht="18" customHeight="1" x14ac:dyDescent="0.25">
      <c r="A2687" s="42"/>
      <c r="B2687" s="42"/>
      <c r="C2687" s="42"/>
      <c r="D2687" s="43"/>
      <c r="E2687" s="42"/>
      <c r="F2687" s="42"/>
      <c r="G2687" s="43"/>
      <c r="H2687" s="43"/>
      <c r="I2687" s="42"/>
      <c r="J2687" s="42"/>
      <c r="K2687" s="42"/>
      <c r="L2687" s="42" t="str">
        <f>IF(G2687="","",IF(D2687-G2687&gt;=System_Config!$B$9,"✅ COMPLIANT","⚠️ BREACH"))</f>
        <v/>
      </c>
      <c r="M2687" s="42">
        <f t="shared" si="41"/>
        <v>1900</v>
      </c>
    </row>
    <row r="2688" spans="1:13" ht="18" customHeight="1" x14ac:dyDescent="0.25">
      <c r="A2688" s="44"/>
      <c r="B2688" s="44"/>
      <c r="C2688" s="44"/>
      <c r="D2688" s="45"/>
      <c r="E2688" s="44"/>
      <c r="F2688" s="44"/>
      <c r="G2688" s="45"/>
      <c r="H2688" s="45"/>
      <c r="I2688" s="44"/>
      <c r="J2688" s="44"/>
      <c r="K2688" s="44"/>
      <c r="L2688" s="44" t="str">
        <f>IF(G2688="","",IF(D2688-G2688&gt;=System_Config!$B$9,"✅ COMPLIANT","⚠️ BREACH"))</f>
        <v/>
      </c>
      <c r="M2688" s="44">
        <f t="shared" si="41"/>
        <v>1900</v>
      </c>
    </row>
    <row r="2689" spans="1:13" ht="18" customHeight="1" x14ac:dyDescent="0.25">
      <c r="A2689" s="42"/>
      <c r="B2689" s="42"/>
      <c r="C2689" s="42"/>
      <c r="D2689" s="43"/>
      <c r="E2689" s="42"/>
      <c r="F2689" s="42"/>
      <c r="G2689" s="43"/>
      <c r="H2689" s="43"/>
      <c r="I2689" s="42"/>
      <c r="J2689" s="42"/>
      <c r="K2689" s="42"/>
      <c r="L2689" s="42" t="str">
        <f>IF(G2689="","",IF(D2689-G2689&gt;=System_Config!$B$9,"✅ COMPLIANT","⚠️ BREACH"))</f>
        <v/>
      </c>
      <c r="M2689" s="42">
        <f t="shared" si="41"/>
        <v>1900</v>
      </c>
    </row>
    <row r="2690" spans="1:13" ht="18" customHeight="1" x14ac:dyDescent="0.25">
      <c r="A2690" s="44"/>
      <c r="B2690" s="44"/>
      <c r="C2690" s="44"/>
      <c r="D2690" s="45"/>
      <c r="E2690" s="44"/>
      <c r="F2690" s="44"/>
      <c r="G2690" s="45"/>
      <c r="H2690" s="45"/>
      <c r="I2690" s="44"/>
      <c r="J2690" s="44"/>
      <c r="K2690" s="44"/>
      <c r="L2690" s="44" t="str">
        <f>IF(G2690="","",IF(D2690-G2690&gt;=System_Config!$B$9,"✅ COMPLIANT","⚠️ BREACH"))</f>
        <v/>
      </c>
      <c r="M2690" s="44">
        <f t="shared" si="41"/>
        <v>1900</v>
      </c>
    </row>
    <row r="2691" spans="1:13" ht="18" customHeight="1" x14ac:dyDescent="0.25">
      <c r="A2691" s="42"/>
      <c r="B2691" s="42"/>
      <c r="C2691" s="42"/>
      <c r="D2691" s="43"/>
      <c r="E2691" s="42"/>
      <c r="F2691" s="42"/>
      <c r="G2691" s="43"/>
      <c r="H2691" s="43"/>
      <c r="I2691" s="42"/>
      <c r="J2691" s="42"/>
      <c r="K2691" s="42"/>
      <c r="L2691" s="42" t="str">
        <f>IF(G2691="","",IF(D2691-G2691&gt;=System_Config!$B$9,"✅ COMPLIANT","⚠️ BREACH"))</f>
        <v/>
      </c>
      <c r="M2691" s="42">
        <f t="shared" si="41"/>
        <v>1900</v>
      </c>
    </row>
    <row r="2692" spans="1:13" ht="18" customHeight="1" x14ac:dyDescent="0.25">
      <c r="A2692" s="44"/>
      <c r="B2692" s="44"/>
      <c r="C2692" s="44"/>
      <c r="D2692" s="45"/>
      <c r="E2692" s="44"/>
      <c r="F2692" s="44"/>
      <c r="G2692" s="45"/>
      <c r="H2692" s="45"/>
      <c r="I2692" s="44"/>
      <c r="J2692" s="44"/>
      <c r="K2692" s="44"/>
      <c r="L2692" s="44" t="str">
        <f>IF(G2692="","",IF(D2692-G2692&gt;=System_Config!$B$9,"✅ COMPLIANT","⚠️ BREACH"))</f>
        <v/>
      </c>
      <c r="M2692" s="44">
        <f t="shared" ref="M2692:M2755" si="42">IFERROR(YEAR(E2692),"")</f>
        <v>1900</v>
      </c>
    </row>
    <row r="2693" spans="1:13" ht="18" customHeight="1" x14ac:dyDescent="0.25">
      <c r="A2693" s="42"/>
      <c r="B2693" s="42"/>
      <c r="C2693" s="42"/>
      <c r="D2693" s="43"/>
      <c r="E2693" s="42"/>
      <c r="F2693" s="42"/>
      <c r="G2693" s="43"/>
      <c r="H2693" s="43"/>
      <c r="I2693" s="42"/>
      <c r="J2693" s="42"/>
      <c r="K2693" s="42"/>
      <c r="L2693" s="42" t="str">
        <f>IF(G2693="","",IF(D2693-G2693&gt;=System_Config!$B$9,"✅ COMPLIANT","⚠️ BREACH"))</f>
        <v/>
      </c>
      <c r="M2693" s="42">
        <f t="shared" si="42"/>
        <v>1900</v>
      </c>
    </row>
    <row r="2694" spans="1:13" ht="18" customHeight="1" x14ac:dyDescent="0.25">
      <c r="A2694" s="44"/>
      <c r="B2694" s="44"/>
      <c r="C2694" s="44"/>
      <c r="D2694" s="45"/>
      <c r="E2694" s="44"/>
      <c r="F2694" s="44"/>
      <c r="G2694" s="45"/>
      <c r="H2694" s="45"/>
      <c r="I2694" s="44"/>
      <c r="J2694" s="44"/>
      <c r="K2694" s="44"/>
      <c r="L2694" s="44" t="str">
        <f>IF(G2694="","",IF(D2694-G2694&gt;=System_Config!$B$9,"✅ COMPLIANT","⚠️ BREACH"))</f>
        <v/>
      </c>
      <c r="M2694" s="44">
        <f t="shared" si="42"/>
        <v>1900</v>
      </c>
    </row>
    <row r="2695" spans="1:13" ht="18" customHeight="1" x14ac:dyDescent="0.25">
      <c r="A2695" s="42"/>
      <c r="B2695" s="42"/>
      <c r="C2695" s="42"/>
      <c r="D2695" s="43"/>
      <c r="E2695" s="42"/>
      <c r="F2695" s="42"/>
      <c r="G2695" s="43"/>
      <c r="H2695" s="43"/>
      <c r="I2695" s="42"/>
      <c r="J2695" s="42"/>
      <c r="K2695" s="42"/>
      <c r="L2695" s="42" t="str">
        <f>IF(G2695="","",IF(D2695-G2695&gt;=System_Config!$B$9,"✅ COMPLIANT","⚠️ BREACH"))</f>
        <v/>
      </c>
      <c r="M2695" s="42">
        <f t="shared" si="42"/>
        <v>1900</v>
      </c>
    </row>
    <row r="2696" spans="1:13" ht="18" customHeight="1" x14ac:dyDescent="0.25">
      <c r="A2696" s="44"/>
      <c r="B2696" s="44"/>
      <c r="C2696" s="44"/>
      <c r="D2696" s="45"/>
      <c r="E2696" s="44"/>
      <c r="F2696" s="44"/>
      <c r="G2696" s="45"/>
      <c r="H2696" s="45"/>
      <c r="I2696" s="44"/>
      <c r="J2696" s="44"/>
      <c r="K2696" s="44"/>
      <c r="L2696" s="44" t="str">
        <f>IF(G2696="","",IF(D2696-G2696&gt;=System_Config!$B$9,"✅ COMPLIANT","⚠️ BREACH"))</f>
        <v/>
      </c>
      <c r="M2696" s="44">
        <f t="shared" si="42"/>
        <v>1900</v>
      </c>
    </row>
    <row r="2697" spans="1:13" ht="18" customHeight="1" x14ac:dyDescent="0.25">
      <c r="A2697" s="42"/>
      <c r="B2697" s="42"/>
      <c r="C2697" s="42"/>
      <c r="D2697" s="43"/>
      <c r="E2697" s="42"/>
      <c r="F2697" s="42"/>
      <c r="G2697" s="43"/>
      <c r="H2697" s="43"/>
      <c r="I2697" s="42"/>
      <c r="J2697" s="42"/>
      <c r="K2697" s="42"/>
      <c r="L2697" s="42" t="str">
        <f>IF(G2697="","",IF(D2697-G2697&gt;=System_Config!$B$9,"✅ COMPLIANT","⚠️ BREACH"))</f>
        <v/>
      </c>
      <c r="M2697" s="42">
        <f t="shared" si="42"/>
        <v>1900</v>
      </c>
    </row>
    <row r="2698" spans="1:13" ht="18" customHeight="1" x14ac:dyDescent="0.25">
      <c r="A2698" s="44"/>
      <c r="B2698" s="44"/>
      <c r="C2698" s="44"/>
      <c r="D2698" s="45"/>
      <c r="E2698" s="44"/>
      <c r="F2698" s="44"/>
      <c r="G2698" s="45"/>
      <c r="H2698" s="45"/>
      <c r="I2698" s="44"/>
      <c r="J2698" s="44"/>
      <c r="K2698" s="44"/>
      <c r="L2698" s="44" t="str">
        <f>IF(G2698="","",IF(D2698-G2698&gt;=System_Config!$B$9,"✅ COMPLIANT","⚠️ BREACH"))</f>
        <v/>
      </c>
      <c r="M2698" s="44">
        <f t="shared" si="42"/>
        <v>1900</v>
      </c>
    </row>
    <row r="2699" spans="1:13" ht="18" customHeight="1" x14ac:dyDescent="0.25">
      <c r="A2699" s="42"/>
      <c r="B2699" s="42"/>
      <c r="C2699" s="42"/>
      <c r="D2699" s="43"/>
      <c r="E2699" s="42"/>
      <c r="F2699" s="42"/>
      <c r="G2699" s="43"/>
      <c r="H2699" s="43"/>
      <c r="I2699" s="42"/>
      <c r="J2699" s="42"/>
      <c r="K2699" s="42"/>
      <c r="L2699" s="42" t="str">
        <f>IF(G2699="","",IF(D2699-G2699&gt;=System_Config!$B$9,"✅ COMPLIANT","⚠️ BREACH"))</f>
        <v/>
      </c>
      <c r="M2699" s="42">
        <f t="shared" si="42"/>
        <v>1900</v>
      </c>
    </row>
    <row r="2700" spans="1:13" ht="18" customHeight="1" x14ac:dyDescent="0.25">
      <c r="A2700" s="44"/>
      <c r="B2700" s="44"/>
      <c r="C2700" s="44"/>
      <c r="D2700" s="45"/>
      <c r="E2700" s="44"/>
      <c r="F2700" s="44"/>
      <c r="G2700" s="45"/>
      <c r="H2700" s="45"/>
      <c r="I2700" s="44"/>
      <c r="J2700" s="44"/>
      <c r="K2700" s="44"/>
      <c r="L2700" s="44" t="str">
        <f>IF(G2700="","",IF(D2700-G2700&gt;=System_Config!$B$9,"✅ COMPLIANT","⚠️ BREACH"))</f>
        <v/>
      </c>
      <c r="M2700" s="44">
        <f t="shared" si="42"/>
        <v>1900</v>
      </c>
    </row>
    <row r="2701" spans="1:13" ht="18" customHeight="1" x14ac:dyDescent="0.25">
      <c r="A2701" s="42"/>
      <c r="B2701" s="42"/>
      <c r="C2701" s="42"/>
      <c r="D2701" s="43"/>
      <c r="E2701" s="42"/>
      <c r="F2701" s="42"/>
      <c r="G2701" s="43"/>
      <c r="H2701" s="43"/>
      <c r="I2701" s="42"/>
      <c r="J2701" s="42"/>
      <c r="K2701" s="42"/>
      <c r="L2701" s="42" t="str">
        <f>IF(G2701="","",IF(D2701-G2701&gt;=System_Config!$B$9,"✅ COMPLIANT","⚠️ BREACH"))</f>
        <v/>
      </c>
      <c r="M2701" s="42">
        <f t="shared" si="42"/>
        <v>1900</v>
      </c>
    </row>
    <row r="2702" spans="1:13" ht="18" customHeight="1" x14ac:dyDescent="0.25">
      <c r="A2702" s="44"/>
      <c r="B2702" s="44"/>
      <c r="C2702" s="44"/>
      <c r="D2702" s="45"/>
      <c r="E2702" s="44"/>
      <c r="F2702" s="44"/>
      <c r="G2702" s="45"/>
      <c r="H2702" s="45"/>
      <c r="I2702" s="44"/>
      <c r="J2702" s="44"/>
      <c r="K2702" s="44"/>
      <c r="L2702" s="44" t="str">
        <f>IF(G2702="","",IF(D2702-G2702&gt;=System_Config!$B$9,"✅ COMPLIANT","⚠️ BREACH"))</f>
        <v/>
      </c>
      <c r="M2702" s="44">
        <f t="shared" si="42"/>
        <v>1900</v>
      </c>
    </row>
    <row r="2703" spans="1:13" ht="18" customHeight="1" x14ac:dyDescent="0.25">
      <c r="A2703" s="42"/>
      <c r="B2703" s="42"/>
      <c r="C2703" s="42"/>
      <c r="D2703" s="43"/>
      <c r="E2703" s="42"/>
      <c r="F2703" s="42"/>
      <c r="G2703" s="43"/>
      <c r="H2703" s="43"/>
      <c r="I2703" s="42"/>
      <c r="J2703" s="42"/>
      <c r="K2703" s="42"/>
      <c r="L2703" s="42" t="str">
        <f>IF(G2703="","",IF(D2703-G2703&gt;=System_Config!$B$9,"✅ COMPLIANT","⚠️ BREACH"))</f>
        <v/>
      </c>
      <c r="M2703" s="42">
        <f t="shared" si="42"/>
        <v>1900</v>
      </c>
    </row>
    <row r="2704" spans="1:13" ht="18" customHeight="1" x14ac:dyDescent="0.25">
      <c r="A2704" s="44"/>
      <c r="B2704" s="44"/>
      <c r="C2704" s="44"/>
      <c r="D2704" s="45"/>
      <c r="E2704" s="44"/>
      <c r="F2704" s="44"/>
      <c r="G2704" s="45"/>
      <c r="H2704" s="45"/>
      <c r="I2704" s="44"/>
      <c r="J2704" s="44"/>
      <c r="K2704" s="44"/>
      <c r="L2704" s="44" t="str">
        <f>IF(G2704="","",IF(D2704-G2704&gt;=System_Config!$B$9,"✅ COMPLIANT","⚠️ BREACH"))</f>
        <v/>
      </c>
      <c r="M2704" s="44">
        <f t="shared" si="42"/>
        <v>1900</v>
      </c>
    </row>
    <row r="2705" spans="1:13" ht="18" customHeight="1" x14ac:dyDescent="0.25">
      <c r="A2705" s="42"/>
      <c r="B2705" s="42"/>
      <c r="C2705" s="42"/>
      <c r="D2705" s="43"/>
      <c r="E2705" s="42"/>
      <c r="F2705" s="42"/>
      <c r="G2705" s="43"/>
      <c r="H2705" s="43"/>
      <c r="I2705" s="42"/>
      <c r="J2705" s="42"/>
      <c r="K2705" s="42"/>
      <c r="L2705" s="42" t="str">
        <f>IF(G2705="","",IF(D2705-G2705&gt;=System_Config!$B$9,"✅ COMPLIANT","⚠️ BREACH"))</f>
        <v/>
      </c>
      <c r="M2705" s="42">
        <f t="shared" si="42"/>
        <v>1900</v>
      </c>
    </row>
    <row r="2706" spans="1:13" ht="18" customHeight="1" x14ac:dyDescent="0.25">
      <c r="A2706" s="44"/>
      <c r="B2706" s="44"/>
      <c r="C2706" s="44"/>
      <c r="D2706" s="45"/>
      <c r="E2706" s="44"/>
      <c r="F2706" s="44"/>
      <c r="G2706" s="45"/>
      <c r="H2706" s="45"/>
      <c r="I2706" s="44"/>
      <c r="J2706" s="44"/>
      <c r="K2706" s="44"/>
      <c r="L2706" s="44" t="str">
        <f>IF(G2706="","",IF(D2706-G2706&gt;=System_Config!$B$9,"✅ COMPLIANT","⚠️ BREACH"))</f>
        <v/>
      </c>
      <c r="M2706" s="44">
        <f t="shared" si="42"/>
        <v>1900</v>
      </c>
    </row>
    <row r="2707" spans="1:13" ht="18" customHeight="1" x14ac:dyDescent="0.25">
      <c r="A2707" s="42"/>
      <c r="B2707" s="42"/>
      <c r="C2707" s="42"/>
      <c r="D2707" s="43"/>
      <c r="E2707" s="42"/>
      <c r="F2707" s="42"/>
      <c r="G2707" s="43"/>
      <c r="H2707" s="43"/>
      <c r="I2707" s="42"/>
      <c r="J2707" s="42"/>
      <c r="K2707" s="42"/>
      <c r="L2707" s="42" t="str">
        <f>IF(G2707="","",IF(D2707-G2707&gt;=System_Config!$B$9,"✅ COMPLIANT","⚠️ BREACH"))</f>
        <v/>
      </c>
      <c r="M2707" s="42">
        <f t="shared" si="42"/>
        <v>1900</v>
      </c>
    </row>
    <row r="2708" spans="1:13" ht="18" customHeight="1" x14ac:dyDescent="0.25">
      <c r="A2708" s="44"/>
      <c r="B2708" s="44"/>
      <c r="C2708" s="44"/>
      <c r="D2708" s="45"/>
      <c r="E2708" s="44"/>
      <c r="F2708" s="44"/>
      <c r="G2708" s="45"/>
      <c r="H2708" s="45"/>
      <c r="I2708" s="44"/>
      <c r="J2708" s="44"/>
      <c r="K2708" s="44"/>
      <c r="L2708" s="44" t="str">
        <f>IF(G2708="","",IF(D2708-G2708&gt;=System_Config!$B$9,"✅ COMPLIANT","⚠️ BREACH"))</f>
        <v/>
      </c>
      <c r="M2708" s="44">
        <f t="shared" si="42"/>
        <v>1900</v>
      </c>
    </row>
    <row r="2709" spans="1:13" ht="18" customHeight="1" x14ac:dyDescent="0.25">
      <c r="A2709" s="42"/>
      <c r="B2709" s="42"/>
      <c r="C2709" s="42"/>
      <c r="D2709" s="43"/>
      <c r="E2709" s="42"/>
      <c r="F2709" s="42"/>
      <c r="G2709" s="43"/>
      <c r="H2709" s="43"/>
      <c r="I2709" s="42"/>
      <c r="J2709" s="42"/>
      <c r="K2709" s="42"/>
      <c r="L2709" s="42" t="str">
        <f>IF(G2709="","",IF(D2709-G2709&gt;=System_Config!$B$9,"✅ COMPLIANT","⚠️ BREACH"))</f>
        <v/>
      </c>
      <c r="M2709" s="42">
        <f t="shared" si="42"/>
        <v>1900</v>
      </c>
    </row>
    <row r="2710" spans="1:13" ht="18" customHeight="1" x14ac:dyDescent="0.25">
      <c r="A2710" s="44"/>
      <c r="B2710" s="44"/>
      <c r="C2710" s="44"/>
      <c r="D2710" s="45"/>
      <c r="E2710" s="44"/>
      <c r="F2710" s="44"/>
      <c r="G2710" s="45"/>
      <c r="H2710" s="45"/>
      <c r="I2710" s="44"/>
      <c r="J2710" s="44"/>
      <c r="K2710" s="44"/>
      <c r="L2710" s="44" t="str">
        <f>IF(G2710="","",IF(D2710-G2710&gt;=System_Config!$B$9,"✅ COMPLIANT","⚠️ BREACH"))</f>
        <v/>
      </c>
      <c r="M2710" s="44">
        <f t="shared" si="42"/>
        <v>1900</v>
      </c>
    </row>
    <row r="2711" spans="1:13" ht="18" customHeight="1" x14ac:dyDescent="0.25">
      <c r="A2711" s="42"/>
      <c r="B2711" s="42"/>
      <c r="C2711" s="42"/>
      <c r="D2711" s="43"/>
      <c r="E2711" s="42"/>
      <c r="F2711" s="42"/>
      <c r="G2711" s="43"/>
      <c r="H2711" s="43"/>
      <c r="I2711" s="42"/>
      <c r="J2711" s="42"/>
      <c r="K2711" s="42"/>
      <c r="L2711" s="42" t="str">
        <f>IF(G2711="","",IF(D2711-G2711&gt;=System_Config!$B$9,"✅ COMPLIANT","⚠️ BREACH"))</f>
        <v/>
      </c>
      <c r="M2711" s="42">
        <f t="shared" si="42"/>
        <v>1900</v>
      </c>
    </row>
    <row r="2712" spans="1:13" ht="18" customHeight="1" x14ac:dyDescent="0.25">
      <c r="A2712" s="44"/>
      <c r="B2712" s="44"/>
      <c r="C2712" s="44"/>
      <c r="D2712" s="45"/>
      <c r="E2712" s="44"/>
      <c r="F2712" s="44"/>
      <c r="G2712" s="45"/>
      <c r="H2712" s="45"/>
      <c r="I2712" s="44"/>
      <c r="J2712" s="44"/>
      <c r="K2712" s="44"/>
      <c r="L2712" s="44" t="str">
        <f>IF(G2712="","",IF(D2712-G2712&gt;=System_Config!$B$9,"✅ COMPLIANT","⚠️ BREACH"))</f>
        <v/>
      </c>
      <c r="M2712" s="44">
        <f t="shared" si="42"/>
        <v>1900</v>
      </c>
    </row>
    <row r="2713" spans="1:13" ht="18" customHeight="1" x14ac:dyDescent="0.25">
      <c r="A2713" s="42"/>
      <c r="B2713" s="42"/>
      <c r="C2713" s="42"/>
      <c r="D2713" s="43"/>
      <c r="E2713" s="42"/>
      <c r="F2713" s="42"/>
      <c r="G2713" s="43"/>
      <c r="H2713" s="43"/>
      <c r="I2713" s="42"/>
      <c r="J2713" s="42"/>
      <c r="K2713" s="42"/>
      <c r="L2713" s="42" t="str">
        <f>IF(G2713="","",IF(D2713-G2713&gt;=System_Config!$B$9,"✅ COMPLIANT","⚠️ BREACH"))</f>
        <v/>
      </c>
      <c r="M2713" s="42">
        <f t="shared" si="42"/>
        <v>1900</v>
      </c>
    </row>
    <row r="2714" spans="1:13" ht="18" customHeight="1" x14ac:dyDescent="0.25">
      <c r="A2714" s="44"/>
      <c r="B2714" s="44"/>
      <c r="C2714" s="44"/>
      <c r="D2714" s="45"/>
      <c r="E2714" s="44"/>
      <c r="F2714" s="44"/>
      <c r="G2714" s="45"/>
      <c r="H2714" s="45"/>
      <c r="I2714" s="44"/>
      <c r="J2714" s="44"/>
      <c r="K2714" s="44"/>
      <c r="L2714" s="44" t="str">
        <f>IF(G2714="","",IF(D2714-G2714&gt;=System_Config!$B$9,"✅ COMPLIANT","⚠️ BREACH"))</f>
        <v/>
      </c>
      <c r="M2714" s="44">
        <f t="shared" si="42"/>
        <v>1900</v>
      </c>
    </row>
    <row r="2715" spans="1:13" ht="18" customHeight="1" x14ac:dyDescent="0.25">
      <c r="A2715" s="42"/>
      <c r="B2715" s="42"/>
      <c r="C2715" s="42"/>
      <c r="D2715" s="43"/>
      <c r="E2715" s="42"/>
      <c r="F2715" s="42"/>
      <c r="G2715" s="43"/>
      <c r="H2715" s="43"/>
      <c r="I2715" s="42"/>
      <c r="J2715" s="42"/>
      <c r="K2715" s="42"/>
      <c r="L2715" s="42" t="str">
        <f>IF(G2715="","",IF(D2715-G2715&gt;=System_Config!$B$9,"✅ COMPLIANT","⚠️ BREACH"))</f>
        <v/>
      </c>
      <c r="M2715" s="42">
        <f t="shared" si="42"/>
        <v>1900</v>
      </c>
    </row>
    <row r="2716" spans="1:13" ht="18" customHeight="1" x14ac:dyDescent="0.25">
      <c r="A2716" s="44"/>
      <c r="B2716" s="44"/>
      <c r="C2716" s="44"/>
      <c r="D2716" s="45"/>
      <c r="E2716" s="44"/>
      <c r="F2716" s="44"/>
      <c r="G2716" s="45"/>
      <c r="H2716" s="45"/>
      <c r="I2716" s="44"/>
      <c r="J2716" s="44"/>
      <c r="K2716" s="44"/>
      <c r="L2716" s="44" t="str">
        <f>IF(G2716="","",IF(D2716-G2716&gt;=System_Config!$B$9,"✅ COMPLIANT","⚠️ BREACH"))</f>
        <v/>
      </c>
      <c r="M2716" s="44">
        <f t="shared" si="42"/>
        <v>1900</v>
      </c>
    </row>
    <row r="2717" spans="1:13" ht="18" customHeight="1" x14ac:dyDescent="0.25">
      <c r="A2717" s="42"/>
      <c r="B2717" s="42"/>
      <c r="C2717" s="42"/>
      <c r="D2717" s="43"/>
      <c r="E2717" s="42"/>
      <c r="F2717" s="42"/>
      <c r="G2717" s="43"/>
      <c r="H2717" s="43"/>
      <c r="I2717" s="42"/>
      <c r="J2717" s="42"/>
      <c r="K2717" s="42"/>
      <c r="L2717" s="42" t="str">
        <f>IF(G2717="","",IF(D2717-G2717&gt;=System_Config!$B$9,"✅ COMPLIANT","⚠️ BREACH"))</f>
        <v/>
      </c>
      <c r="M2717" s="42">
        <f t="shared" si="42"/>
        <v>1900</v>
      </c>
    </row>
    <row r="2718" spans="1:13" ht="18" customHeight="1" x14ac:dyDescent="0.25">
      <c r="A2718" s="44"/>
      <c r="B2718" s="44"/>
      <c r="C2718" s="44"/>
      <c r="D2718" s="45"/>
      <c r="E2718" s="44"/>
      <c r="F2718" s="44"/>
      <c r="G2718" s="45"/>
      <c r="H2718" s="45"/>
      <c r="I2718" s="44"/>
      <c r="J2718" s="44"/>
      <c r="K2718" s="44"/>
      <c r="L2718" s="44" t="str">
        <f>IF(G2718="","",IF(D2718-G2718&gt;=System_Config!$B$9,"✅ COMPLIANT","⚠️ BREACH"))</f>
        <v/>
      </c>
      <c r="M2718" s="44">
        <f t="shared" si="42"/>
        <v>1900</v>
      </c>
    </row>
    <row r="2719" spans="1:13" ht="18" customHeight="1" x14ac:dyDescent="0.25">
      <c r="A2719" s="42"/>
      <c r="B2719" s="42"/>
      <c r="C2719" s="42"/>
      <c r="D2719" s="43"/>
      <c r="E2719" s="42"/>
      <c r="F2719" s="42"/>
      <c r="G2719" s="43"/>
      <c r="H2719" s="43"/>
      <c r="I2719" s="42"/>
      <c r="J2719" s="42"/>
      <c r="K2719" s="42"/>
      <c r="L2719" s="42" t="str">
        <f>IF(G2719="","",IF(D2719-G2719&gt;=System_Config!$B$9,"✅ COMPLIANT","⚠️ BREACH"))</f>
        <v/>
      </c>
      <c r="M2719" s="42">
        <f t="shared" si="42"/>
        <v>1900</v>
      </c>
    </row>
    <row r="2720" spans="1:13" ht="18" customHeight="1" x14ac:dyDescent="0.25">
      <c r="A2720" s="44"/>
      <c r="B2720" s="44"/>
      <c r="C2720" s="44"/>
      <c r="D2720" s="45"/>
      <c r="E2720" s="44"/>
      <c r="F2720" s="44"/>
      <c r="G2720" s="45"/>
      <c r="H2720" s="45"/>
      <c r="I2720" s="44"/>
      <c r="J2720" s="44"/>
      <c r="K2720" s="44"/>
      <c r="L2720" s="44" t="str">
        <f>IF(G2720="","",IF(D2720-G2720&gt;=System_Config!$B$9,"✅ COMPLIANT","⚠️ BREACH"))</f>
        <v/>
      </c>
      <c r="M2720" s="44">
        <f t="shared" si="42"/>
        <v>1900</v>
      </c>
    </row>
    <row r="2721" spans="1:13" ht="18" customHeight="1" x14ac:dyDescent="0.25">
      <c r="A2721" s="42"/>
      <c r="B2721" s="42"/>
      <c r="C2721" s="42"/>
      <c r="D2721" s="43"/>
      <c r="E2721" s="42"/>
      <c r="F2721" s="42"/>
      <c r="G2721" s="43"/>
      <c r="H2721" s="43"/>
      <c r="I2721" s="42"/>
      <c r="J2721" s="42"/>
      <c r="K2721" s="42"/>
      <c r="L2721" s="42" t="str">
        <f>IF(G2721="","",IF(D2721-G2721&gt;=System_Config!$B$9,"✅ COMPLIANT","⚠️ BREACH"))</f>
        <v/>
      </c>
      <c r="M2721" s="42">
        <f t="shared" si="42"/>
        <v>1900</v>
      </c>
    </row>
    <row r="2722" spans="1:13" ht="18" customHeight="1" x14ac:dyDescent="0.25">
      <c r="A2722" s="44"/>
      <c r="B2722" s="44"/>
      <c r="C2722" s="44"/>
      <c r="D2722" s="45"/>
      <c r="E2722" s="44"/>
      <c r="F2722" s="44"/>
      <c r="G2722" s="45"/>
      <c r="H2722" s="45"/>
      <c r="I2722" s="44"/>
      <c r="J2722" s="44"/>
      <c r="K2722" s="44"/>
      <c r="L2722" s="44" t="str">
        <f>IF(G2722="","",IF(D2722-G2722&gt;=System_Config!$B$9,"✅ COMPLIANT","⚠️ BREACH"))</f>
        <v/>
      </c>
      <c r="M2722" s="44">
        <f t="shared" si="42"/>
        <v>1900</v>
      </c>
    </row>
    <row r="2723" spans="1:13" ht="18" customHeight="1" x14ac:dyDescent="0.25">
      <c r="A2723" s="42"/>
      <c r="B2723" s="42"/>
      <c r="C2723" s="42"/>
      <c r="D2723" s="43"/>
      <c r="E2723" s="42"/>
      <c r="F2723" s="42"/>
      <c r="G2723" s="43"/>
      <c r="H2723" s="43"/>
      <c r="I2723" s="42"/>
      <c r="J2723" s="42"/>
      <c r="K2723" s="42"/>
      <c r="L2723" s="42" t="str">
        <f>IF(G2723="","",IF(D2723-G2723&gt;=System_Config!$B$9,"✅ COMPLIANT","⚠️ BREACH"))</f>
        <v/>
      </c>
      <c r="M2723" s="42">
        <f t="shared" si="42"/>
        <v>1900</v>
      </c>
    </row>
    <row r="2724" spans="1:13" ht="18" customHeight="1" x14ac:dyDescent="0.25">
      <c r="A2724" s="44"/>
      <c r="B2724" s="44"/>
      <c r="C2724" s="44"/>
      <c r="D2724" s="45"/>
      <c r="E2724" s="44"/>
      <c r="F2724" s="44"/>
      <c r="G2724" s="45"/>
      <c r="H2724" s="45"/>
      <c r="I2724" s="44"/>
      <c r="J2724" s="44"/>
      <c r="K2724" s="44"/>
      <c r="L2724" s="44" t="str">
        <f>IF(G2724="","",IF(D2724-G2724&gt;=System_Config!$B$9,"✅ COMPLIANT","⚠️ BREACH"))</f>
        <v/>
      </c>
      <c r="M2724" s="44">
        <f t="shared" si="42"/>
        <v>1900</v>
      </c>
    </row>
    <row r="2725" spans="1:13" ht="18" customHeight="1" x14ac:dyDescent="0.25">
      <c r="A2725" s="42"/>
      <c r="B2725" s="42"/>
      <c r="C2725" s="42"/>
      <c r="D2725" s="43"/>
      <c r="E2725" s="42"/>
      <c r="F2725" s="42"/>
      <c r="G2725" s="43"/>
      <c r="H2725" s="43"/>
      <c r="I2725" s="42"/>
      <c r="J2725" s="42"/>
      <c r="K2725" s="42"/>
      <c r="L2725" s="42" t="str">
        <f>IF(G2725="","",IF(D2725-G2725&gt;=System_Config!$B$9,"✅ COMPLIANT","⚠️ BREACH"))</f>
        <v/>
      </c>
      <c r="M2725" s="42">
        <f t="shared" si="42"/>
        <v>1900</v>
      </c>
    </row>
    <row r="2726" spans="1:13" ht="18" customHeight="1" x14ac:dyDescent="0.25">
      <c r="A2726" s="44"/>
      <c r="B2726" s="44"/>
      <c r="C2726" s="44"/>
      <c r="D2726" s="45"/>
      <c r="E2726" s="44"/>
      <c r="F2726" s="44"/>
      <c r="G2726" s="45"/>
      <c r="H2726" s="45"/>
      <c r="I2726" s="44"/>
      <c r="J2726" s="44"/>
      <c r="K2726" s="44"/>
      <c r="L2726" s="44" t="str">
        <f>IF(G2726="","",IF(D2726-G2726&gt;=System_Config!$B$9,"✅ COMPLIANT","⚠️ BREACH"))</f>
        <v/>
      </c>
      <c r="M2726" s="44">
        <f t="shared" si="42"/>
        <v>1900</v>
      </c>
    </row>
    <row r="2727" spans="1:13" ht="18" customHeight="1" x14ac:dyDescent="0.25">
      <c r="A2727" s="42"/>
      <c r="B2727" s="42"/>
      <c r="C2727" s="42"/>
      <c r="D2727" s="43"/>
      <c r="E2727" s="42"/>
      <c r="F2727" s="42"/>
      <c r="G2727" s="43"/>
      <c r="H2727" s="43"/>
      <c r="I2727" s="42"/>
      <c r="J2727" s="42"/>
      <c r="K2727" s="42"/>
      <c r="L2727" s="42" t="str">
        <f>IF(G2727="","",IF(D2727-G2727&gt;=System_Config!$B$9,"✅ COMPLIANT","⚠️ BREACH"))</f>
        <v/>
      </c>
      <c r="M2727" s="42">
        <f t="shared" si="42"/>
        <v>1900</v>
      </c>
    </row>
    <row r="2728" spans="1:13" ht="18" customHeight="1" x14ac:dyDescent="0.25">
      <c r="A2728" s="44"/>
      <c r="B2728" s="44"/>
      <c r="C2728" s="44"/>
      <c r="D2728" s="45"/>
      <c r="E2728" s="44"/>
      <c r="F2728" s="44"/>
      <c r="G2728" s="45"/>
      <c r="H2728" s="45"/>
      <c r="I2728" s="44"/>
      <c r="J2728" s="44"/>
      <c r="K2728" s="44"/>
      <c r="L2728" s="44" t="str">
        <f>IF(G2728="","",IF(D2728-G2728&gt;=System_Config!$B$9,"✅ COMPLIANT","⚠️ BREACH"))</f>
        <v/>
      </c>
      <c r="M2728" s="44">
        <f t="shared" si="42"/>
        <v>1900</v>
      </c>
    </row>
    <row r="2729" spans="1:13" ht="18" customHeight="1" x14ac:dyDescent="0.25">
      <c r="A2729" s="42"/>
      <c r="B2729" s="42"/>
      <c r="C2729" s="42"/>
      <c r="D2729" s="43"/>
      <c r="E2729" s="42"/>
      <c r="F2729" s="42"/>
      <c r="G2729" s="43"/>
      <c r="H2729" s="43"/>
      <c r="I2729" s="42"/>
      <c r="J2729" s="42"/>
      <c r="K2729" s="42"/>
      <c r="L2729" s="42" t="str">
        <f>IF(G2729="","",IF(D2729-G2729&gt;=System_Config!$B$9,"✅ COMPLIANT","⚠️ BREACH"))</f>
        <v/>
      </c>
      <c r="M2729" s="42">
        <f t="shared" si="42"/>
        <v>1900</v>
      </c>
    </row>
    <row r="2730" spans="1:13" ht="18" customHeight="1" x14ac:dyDescent="0.25">
      <c r="A2730" s="44"/>
      <c r="B2730" s="44"/>
      <c r="C2730" s="44"/>
      <c r="D2730" s="45"/>
      <c r="E2730" s="44"/>
      <c r="F2730" s="44"/>
      <c r="G2730" s="45"/>
      <c r="H2730" s="45"/>
      <c r="I2730" s="44"/>
      <c r="J2730" s="44"/>
      <c r="K2730" s="44"/>
      <c r="L2730" s="44" t="str">
        <f>IF(G2730="","",IF(D2730-G2730&gt;=System_Config!$B$9,"✅ COMPLIANT","⚠️ BREACH"))</f>
        <v/>
      </c>
      <c r="M2730" s="44">
        <f t="shared" si="42"/>
        <v>1900</v>
      </c>
    </row>
    <row r="2731" spans="1:13" ht="18" customHeight="1" x14ac:dyDescent="0.25">
      <c r="A2731" s="42"/>
      <c r="B2731" s="42"/>
      <c r="C2731" s="42"/>
      <c r="D2731" s="43"/>
      <c r="E2731" s="42"/>
      <c r="F2731" s="42"/>
      <c r="G2731" s="43"/>
      <c r="H2731" s="43"/>
      <c r="I2731" s="42"/>
      <c r="J2731" s="42"/>
      <c r="K2731" s="42"/>
      <c r="L2731" s="42" t="str">
        <f>IF(G2731="","",IF(D2731-G2731&gt;=System_Config!$B$9,"✅ COMPLIANT","⚠️ BREACH"))</f>
        <v/>
      </c>
      <c r="M2731" s="42">
        <f t="shared" si="42"/>
        <v>1900</v>
      </c>
    </row>
    <row r="2732" spans="1:13" ht="18" customHeight="1" x14ac:dyDescent="0.25">
      <c r="A2732" s="44"/>
      <c r="B2732" s="44"/>
      <c r="C2732" s="44"/>
      <c r="D2732" s="45"/>
      <c r="E2732" s="44"/>
      <c r="F2732" s="44"/>
      <c r="G2732" s="45"/>
      <c r="H2732" s="45"/>
      <c r="I2732" s="44"/>
      <c r="J2732" s="44"/>
      <c r="K2732" s="44"/>
      <c r="L2732" s="44" t="str">
        <f>IF(G2732="","",IF(D2732-G2732&gt;=System_Config!$B$9,"✅ COMPLIANT","⚠️ BREACH"))</f>
        <v/>
      </c>
      <c r="M2732" s="44">
        <f t="shared" si="42"/>
        <v>1900</v>
      </c>
    </row>
    <row r="2733" spans="1:13" ht="18" customHeight="1" x14ac:dyDescent="0.25">
      <c r="A2733" s="42"/>
      <c r="B2733" s="42"/>
      <c r="C2733" s="42"/>
      <c r="D2733" s="43"/>
      <c r="E2733" s="42"/>
      <c r="F2733" s="42"/>
      <c r="G2733" s="43"/>
      <c r="H2733" s="43"/>
      <c r="I2733" s="42"/>
      <c r="J2733" s="42"/>
      <c r="K2733" s="42"/>
      <c r="L2733" s="42" t="str">
        <f>IF(G2733="","",IF(D2733-G2733&gt;=System_Config!$B$9,"✅ COMPLIANT","⚠️ BREACH"))</f>
        <v/>
      </c>
      <c r="M2733" s="42">
        <f t="shared" si="42"/>
        <v>1900</v>
      </c>
    </row>
    <row r="2734" spans="1:13" ht="18" customHeight="1" x14ac:dyDescent="0.25">
      <c r="A2734" s="44"/>
      <c r="B2734" s="44"/>
      <c r="C2734" s="44"/>
      <c r="D2734" s="45"/>
      <c r="E2734" s="44"/>
      <c r="F2734" s="44"/>
      <c r="G2734" s="45"/>
      <c r="H2734" s="45"/>
      <c r="I2734" s="44"/>
      <c r="J2734" s="44"/>
      <c r="K2734" s="44"/>
      <c r="L2734" s="44" t="str">
        <f>IF(G2734="","",IF(D2734-G2734&gt;=System_Config!$B$9,"✅ COMPLIANT","⚠️ BREACH"))</f>
        <v/>
      </c>
      <c r="M2734" s="44">
        <f t="shared" si="42"/>
        <v>1900</v>
      </c>
    </row>
    <row r="2735" spans="1:13" ht="18" customHeight="1" x14ac:dyDescent="0.25">
      <c r="A2735" s="42"/>
      <c r="B2735" s="42"/>
      <c r="C2735" s="42"/>
      <c r="D2735" s="43"/>
      <c r="E2735" s="42"/>
      <c r="F2735" s="42"/>
      <c r="G2735" s="43"/>
      <c r="H2735" s="43"/>
      <c r="I2735" s="42"/>
      <c r="J2735" s="42"/>
      <c r="K2735" s="42"/>
      <c r="L2735" s="42" t="str">
        <f>IF(G2735="","",IF(D2735-G2735&gt;=System_Config!$B$9,"✅ COMPLIANT","⚠️ BREACH"))</f>
        <v/>
      </c>
      <c r="M2735" s="42">
        <f t="shared" si="42"/>
        <v>1900</v>
      </c>
    </row>
    <row r="2736" spans="1:13" ht="18" customHeight="1" x14ac:dyDescent="0.25">
      <c r="A2736" s="44"/>
      <c r="B2736" s="44"/>
      <c r="C2736" s="44"/>
      <c r="D2736" s="45"/>
      <c r="E2736" s="44"/>
      <c r="F2736" s="44"/>
      <c r="G2736" s="45"/>
      <c r="H2736" s="45"/>
      <c r="I2736" s="44"/>
      <c r="J2736" s="44"/>
      <c r="K2736" s="44"/>
      <c r="L2736" s="44" t="str">
        <f>IF(G2736="","",IF(D2736-G2736&gt;=System_Config!$B$9,"✅ COMPLIANT","⚠️ BREACH"))</f>
        <v/>
      </c>
      <c r="M2736" s="44">
        <f t="shared" si="42"/>
        <v>1900</v>
      </c>
    </row>
    <row r="2737" spans="1:13" ht="18" customHeight="1" x14ac:dyDescent="0.25">
      <c r="A2737" s="42"/>
      <c r="B2737" s="42"/>
      <c r="C2737" s="42"/>
      <c r="D2737" s="43"/>
      <c r="E2737" s="42"/>
      <c r="F2737" s="42"/>
      <c r="G2737" s="43"/>
      <c r="H2737" s="43"/>
      <c r="I2737" s="42"/>
      <c r="J2737" s="42"/>
      <c r="K2737" s="42"/>
      <c r="L2737" s="42" t="str">
        <f>IF(G2737="","",IF(D2737-G2737&gt;=System_Config!$B$9,"✅ COMPLIANT","⚠️ BREACH"))</f>
        <v/>
      </c>
      <c r="M2737" s="42">
        <f t="shared" si="42"/>
        <v>1900</v>
      </c>
    </row>
    <row r="2738" spans="1:13" ht="18" customHeight="1" x14ac:dyDescent="0.25">
      <c r="A2738" s="44"/>
      <c r="B2738" s="44"/>
      <c r="C2738" s="44"/>
      <c r="D2738" s="45"/>
      <c r="E2738" s="44"/>
      <c r="F2738" s="44"/>
      <c r="G2738" s="45"/>
      <c r="H2738" s="45"/>
      <c r="I2738" s="44"/>
      <c r="J2738" s="44"/>
      <c r="K2738" s="44"/>
      <c r="L2738" s="44" t="str">
        <f>IF(G2738="","",IF(D2738-G2738&gt;=System_Config!$B$9,"✅ COMPLIANT","⚠️ BREACH"))</f>
        <v/>
      </c>
      <c r="M2738" s="44">
        <f t="shared" si="42"/>
        <v>1900</v>
      </c>
    </row>
    <row r="2739" spans="1:13" ht="18" customHeight="1" x14ac:dyDescent="0.25">
      <c r="A2739" s="42"/>
      <c r="B2739" s="42"/>
      <c r="C2739" s="42"/>
      <c r="D2739" s="43"/>
      <c r="E2739" s="42"/>
      <c r="F2739" s="42"/>
      <c r="G2739" s="43"/>
      <c r="H2739" s="43"/>
      <c r="I2739" s="42"/>
      <c r="J2739" s="42"/>
      <c r="K2739" s="42"/>
      <c r="L2739" s="42" t="str">
        <f>IF(G2739="","",IF(D2739-G2739&gt;=System_Config!$B$9,"✅ COMPLIANT","⚠️ BREACH"))</f>
        <v/>
      </c>
      <c r="M2739" s="42">
        <f t="shared" si="42"/>
        <v>1900</v>
      </c>
    </row>
    <row r="2740" spans="1:13" ht="18" customHeight="1" x14ac:dyDescent="0.25">
      <c r="A2740" s="44"/>
      <c r="B2740" s="44"/>
      <c r="C2740" s="44"/>
      <c r="D2740" s="45"/>
      <c r="E2740" s="44"/>
      <c r="F2740" s="44"/>
      <c r="G2740" s="45"/>
      <c r="H2740" s="45"/>
      <c r="I2740" s="44"/>
      <c r="J2740" s="44"/>
      <c r="K2740" s="44"/>
      <c r="L2740" s="44" t="str">
        <f>IF(G2740="","",IF(D2740-G2740&gt;=System_Config!$B$9,"✅ COMPLIANT","⚠️ BREACH"))</f>
        <v/>
      </c>
      <c r="M2740" s="44">
        <f t="shared" si="42"/>
        <v>1900</v>
      </c>
    </row>
    <row r="2741" spans="1:13" ht="18" customHeight="1" x14ac:dyDescent="0.25">
      <c r="A2741" s="42"/>
      <c r="B2741" s="42"/>
      <c r="C2741" s="42"/>
      <c r="D2741" s="43"/>
      <c r="E2741" s="42"/>
      <c r="F2741" s="42"/>
      <c r="G2741" s="43"/>
      <c r="H2741" s="43"/>
      <c r="I2741" s="42"/>
      <c r="J2741" s="42"/>
      <c r="K2741" s="42"/>
      <c r="L2741" s="42" t="str">
        <f>IF(G2741="","",IF(D2741-G2741&gt;=System_Config!$B$9,"✅ COMPLIANT","⚠️ BREACH"))</f>
        <v/>
      </c>
      <c r="M2741" s="42">
        <f t="shared" si="42"/>
        <v>1900</v>
      </c>
    </row>
    <row r="2742" spans="1:13" ht="18" customHeight="1" x14ac:dyDescent="0.25">
      <c r="A2742" s="44"/>
      <c r="B2742" s="44"/>
      <c r="C2742" s="44"/>
      <c r="D2742" s="45"/>
      <c r="E2742" s="44"/>
      <c r="F2742" s="44"/>
      <c r="G2742" s="45"/>
      <c r="H2742" s="45"/>
      <c r="I2742" s="44"/>
      <c r="J2742" s="44"/>
      <c r="K2742" s="44"/>
      <c r="L2742" s="44" t="str">
        <f>IF(G2742="","",IF(D2742-G2742&gt;=System_Config!$B$9,"✅ COMPLIANT","⚠️ BREACH"))</f>
        <v/>
      </c>
      <c r="M2742" s="44">
        <f t="shared" si="42"/>
        <v>1900</v>
      </c>
    </row>
    <row r="2743" spans="1:13" ht="18" customHeight="1" x14ac:dyDescent="0.25">
      <c r="A2743" s="42"/>
      <c r="B2743" s="42"/>
      <c r="C2743" s="42"/>
      <c r="D2743" s="43"/>
      <c r="E2743" s="42"/>
      <c r="F2743" s="42"/>
      <c r="G2743" s="43"/>
      <c r="H2743" s="43"/>
      <c r="I2743" s="42"/>
      <c r="J2743" s="42"/>
      <c r="K2743" s="42"/>
      <c r="L2743" s="42" t="str">
        <f>IF(G2743="","",IF(D2743-G2743&gt;=System_Config!$B$9,"✅ COMPLIANT","⚠️ BREACH"))</f>
        <v/>
      </c>
      <c r="M2743" s="42">
        <f t="shared" si="42"/>
        <v>1900</v>
      </c>
    </row>
    <row r="2744" spans="1:13" ht="18" customHeight="1" x14ac:dyDescent="0.25">
      <c r="A2744" s="44"/>
      <c r="B2744" s="44"/>
      <c r="C2744" s="44"/>
      <c r="D2744" s="45"/>
      <c r="E2744" s="44"/>
      <c r="F2744" s="44"/>
      <c r="G2744" s="45"/>
      <c r="H2744" s="45"/>
      <c r="I2744" s="44"/>
      <c r="J2744" s="44"/>
      <c r="K2744" s="44"/>
      <c r="L2744" s="44" t="str">
        <f>IF(G2744="","",IF(D2744-G2744&gt;=System_Config!$B$9,"✅ COMPLIANT","⚠️ BREACH"))</f>
        <v/>
      </c>
      <c r="M2744" s="44">
        <f t="shared" si="42"/>
        <v>1900</v>
      </c>
    </row>
    <row r="2745" spans="1:13" ht="18" customHeight="1" x14ac:dyDescent="0.25">
      <c r="A2745" s="42"/>
      <c r="B2745" s="42"/>
      <c r="C2745" s="42"/>
      <c r="D2745" s="43"/>
      <c r="E2745" s="42"/>
      <c r="F2745" s="42"/>
      <c r="G2745" s="43"/>
      <c r="H2745" s="43"/>
      <c r="I2745" s="42"/>
      <c r="J2745" s="42"/>
      <c r="K2745" s="42"/>
      <c r="L2745" s="42" t="str">
        <f>IF(G2745="","",IF(D2745-G2745&gt;=System_Config!$B$9,"✅ COMPLIANT","⚠️ BREACH"))</f>
        <v/>
      </c>
      <c r="M2745" s="42">
        <f t="shared" si="42"/>
        <v>1900</v>
      </c>
    </row>
    <row r="2746" spans="1:13" ht="18" customHeight="1" x14ac:dyDescent="0.25">
      <c r="A2746" s="44"/>
      <c r="B2746" s="44"/>
      <c r="C2746" s="44"/>
      <c r="D2746" s="45"/>
      <c r="E2746" s="44"/>
      <c r="F2746" s="44"/>
      <c r="G2746" s="45"/>
      <c r="H2746" s="45"/>
      <c r="I2746" s="44"/>
      <c r="J2746" s="44"/>
      <c r="K2746" s="44"/>
      <c r="L2746" s="44" t="str">
        <f>IF(G2746="","",IF(D2746-G2746&gt;=System_Config!$B$9,"✅ COMPLIANT","⚠️ BREACH"))</f>
        <v/>
      </c>
      <c r="M2746" s="44">
        <f t="shared" si="42"/>
        <v>1900</v>
      </c>
    </row>
    <row r="2747" spans="1:13" ht="18" customHeight="1" x14ac:dyDescent="0.25">
      <c r="A2747" s="42"/>
      <c r="B2747" s="42"/>
      <c r="C2747" s="42"/>
      <c r="D2747" s="43"/>
      <c r="E2747" s="42"/>
      <c r="F2747" s="42"/>
      <c r="G2747" s="43"/>
      <c r="H2747" s="43"/>
      <c r="I2747" s="42"/>
      <c r="J2747" s="42"/>
      <c r="K2747" s="42"/>
      <c r="L2747" s="42" t="str">
        <f>IF(G2747="","",IF(D2747-G2747&gt;=System_Config!$B$9,"✅ COMPLIANT","⚠️ BREACH"))</f>
        <v/>
      </c>
      <c r="M2747" s="42">
        <f t="shared" si="42"/>
        <v>1900</v>
      </c>
    </row>
    <row r="2748" spans="1:13" ht="18" customHeight="1" x14ac:dyDescent="0.25">
      <c r="A2748" s="44"/>
      <c r="B2748" s="44"/>
      <c r="C2748" s="44"/>
      <c r="D2748" s="45"/>
      <c r="E2748" s="44"/>
      <c r="F2748" s="44"/>
      <c r="G2748" s="45"/>
      <c r="H2748" s="45"/>
      <c r="I2748" s="44"/>
      <c r="J2748" s="44"/>
      <c r="K2748" s="44"/>
      <c r="L2748" s="44" t="str">
        <f>IF(G2748="","",IF(D2748-G2748&gt;=System_Config!$B$9,"✅ COMPLIANT","⚠️ BREACH"))</f>
        <v/>
      </c>
      <c r="M2748" s="44">
        <f t="shared" si="42"/>
        <v>1900</v>
      </c>
    </row>
    <row r="2749" spans="1:13" ht="18" customHeight="1" x14ac:dyDescent="0.25">
      <c r="A2749" s="42"/>
      <c r="B2749" s="42"/>
      <c r="C2749" s="42"/>
      <c r="D2749" s="43"/>
      <c r="E2749" s="42"/>
      <c r="F2749" s="42"/>
      <c r="G2749" s="43"/>
      <c r="H2749" s="43"/>
      <c r="I2749" s="42"/>
      <c r="J2749" s="42"/>
      <c r="K2749" s="42"/>
      <c r="L2749" s="42" t="str">
        <f>IF(G2749="","",IF(D2749-G2749&gt;=System_Config!$B$9,"✅ COMPLIANT","⚠️ BREACH"))</f>
        <v/>
      </c>
      <c r="M2749" s="42">
        <f t="shared" si="42"/>
        <v>1900</v>
      </c>
    </row>
    <row r="2750" spans="1:13" ht="18" customHeight="1" x14ac:dyDescent="0.25">
      <c r="A2750" s="44"/>
      <c r="B2750" s="44"/>
      <c r="C2750" s="44"/>
      <c r="D2750" s="45"/>
      <c r="E2750" s="44"/>
      <c r="F2750" s="44"/>
      <c r="G2750" s="45"/>
      <c r="H2750" s="45"/>
      <c r="I2750" s="44"/>
      <c r="J2750" s="44"/>
      <c r="K2750" s="44"/>
      <c r="L2750" s="44" t="str">
        <f>IF(G2750="","",IF(D2750-G2750&gt;=System_Config!$B$9,"✅ COMPLIANT","⚠️ BREACH"))</f>
        <v/>
      </c>
      <c r="M2750" s="44">
        <f t="shared" si="42"/>
        <v>1900</v>
      </c>
    </row>
    <row r="2751" spans="1:13" ht="18" customHeight="1" x14ac:dyDescent="0.25">
      <c r="A2751" s="42"/>
      <c r="B2751" s="42"/>
      <c r="C2751" s="42"/>
      <c r="D2751" s="43"/>
      <c r="E2751" s="42"/>
      <c r="F2751" s="42"/>
      <c r="G2751" s="43"/>
      <c r="H2751" s="43"/>
      <c r="I2751" s="42"/>
      <c r="J2751" s="42"/>
      <c r="K2751" s="42"/>
      <c r="L2751" s="42" t="str">
        <f>IF(G2751="","",IF(D2751-G2751&gt;=System_Config!$B$9,"✅ COMPLIANT","⚠️ BREACH"))</f>
        <v/>
      </c>
      <c r="M2751" s="42">
        <f t="shared" si="42"/>
        <v>1900</v>
      </c>
    </row>
    <row r="2752" spans="1:13" ht="18" customHeight="1" x14ac:dyDescent="0.25">
      <c r="A2752" s="44"/>
      <c r="B2752" s="44"/>
      <c r="C2752" s="44"/>
      <c r="D2752" s="45"/>
      <c r="E2752" s="44"/>
      <c r="F2752" s="44"/>
      <c r="G2752" s="45"/>
      <c r="H2752" s="45"/>
      <c r="I2752" s="44"/>
      <c r="J2752" s="44"/>
      <c r="K2752" s="44"/>
      <c r="L2752" s="44" t="str">
        <f>IF(G2752="","",IF(D2752-G2752&gt;=System_Config!$B$9,"✅ COMPLIANT","⚠️ BREACH"))</f>
        <v/>
      </c>
      <c r="M2752" s="44">
        <f t="shared" si="42"/>
        <v>1900</v>
      </c>
    </row>
    <row r="2753" spans="1:13" ht="18" customHeight="1" x14ac:dyDescent="0.25">
      <c r="A2753" s="42"/>
      <c r="B2753" s="42"/>
      <c r="C2753" s="42"/>
      <c r="D2753" s="43"/>
      <c r="E2753" s="42"/>
      <c r="F2753" s="42"/>
      <c r="G2753" s="43"/>
      <c r="H2753" s="43"/>
      <c r="I2753" s="42"/>
      <c r="J2753" s="42"/>
      <c r="K2753" s="42"/>
      <c r="L2753" s="42" t="str">
        <f>IF(G2753="","",IF(D2753-G2753&gt;=System_Config!$B$9,"✅ COMPLIANT","⚠️ BREACH"))</f>
        <v/>
      </c>
      <c r="M2753" s="42">
        <f t="shared" si="42"/>
        <v>1900</v>
      </c>
    </row>
    <row r="2754" spans="1:13" ht="18" customHeight="1" x14ac:dyDescent="0.25">
      <c r="A2754" s="44"/>
      <c r="B2754" s="44"/>
      <c r="C2754" s="44"/>
      <c r="D2754" s="45"/>
      <c r="E2754" s="44"/>
      <c r="F2754" s="44"/>
      <c r="G2754" s="45"/>
      <c r="H2754" s="45"/>
      <c r="I2754" s="44"/>
      <c r="J2754" s="44"/>
      <c r="K2754" s="44"/>
      <c r="L2754" s="44" t="str">
        <f>IF(G2754="","",IF(D2754-G2754&gt;=System_Config!$B$9,"✅ COMPLIANT","⚠️ BREACH"))</f>
        <v/>
      </c>
      <c r="M2754" s="44">
        <f t="shared" si="42"/>
        <v>1900</v>
      </c>
    </row>
    <row r="2755" spans="1:13" ht="18" customHeight="1" x14ac:dyDescent="0.25">
      <c r="A2755" s="42"/>
      <c r="B2755" s="42"/>
      <c r="C2755" s="42"/>
      <c r="D2755" s="43"/>
      <c r="E2755" s="42"/>
      <c r="F2755" s="42"/>
      <c r="G2755" s="43"/>
      <c r="H2755" s="43"/>
      <c r="I2755" s="42"/>
      <c r="J2755" s="42"/>
      <c r="K2755" s="42"/>
      <c r="L2755" s="42" t="str">
        <f>IF(G2755="","",IF(D2755-G2755&gt;=System_Config!$B$9,"✅ COMPLIANT","⚠️ BREACH"))</f>
        <v/>
      </c>
      <c r="M2755" s="42">
        <f t="shared" si="42"/>
        <v>1900</v>
      </c>
    </row>
    <row r="2756" spans="1:13" ht="18" customHeight="1" x14ac:dyDescent="0.25">
      <c r="A2756" s="44"/>
      <c r="B2756" s="44"/>
      <c r="C2756" s="44"/>
      <c r="D2756" s="45"/>
      <c r="E2756" s="44"/>
      <c r="F2756" s="44"/>
      <c r="G2756" s="45"/>
      <c r="H2756" s="45"/>
      <c r="I2756" s="44"/>
      <c r="J2756" s="44"/>
      <c r="K2756" s="44"/>
      <c r="L2756" s="44" t="str">
        <f>IF(G2756="","",IF(D2756-G2756&gt;=System_Config!$B$9,"✅ COMPLIANT","⚠️ BREACH"))</f>
        <v/>
      </c>
      <c r="M2756" s="44">
        <f t="shared" ref="M2756:M2819" si="43">IFERROR(YEAR(E2756),"")</f>
        <v>1900</v>
      </c>
    </row>
    <row r="2757" spans="1:13" ht="18" customHeight="1" x14ac:dyDescent="0.25">
      <c r="A2757" s="42"/>
      <c r="B2757" s="42"/>
      <c r="C2757" s="42"/>
      <c r="D2757" s="43"/>
      <c r="E2757" s="42"/>
      <c r="F2757" s="42"/>
      <c r="G2757" s="43"/>
      <c r="H2757" s="43"/>
      <c r="I2757" s="42"/>
      <c r="J2757" s="42"/>
      <c r="K2757" s="42"/>
      <c r="L2757" s="42" t="str">
        <f>IF(G2757="","",IF(D2757-G2757&gt;=System_Config!$B$9,"✅ COMPLIANT","⚠️ BREACH"))</f>
        <v/>
      </c>
      <c r="M2757" s="42">
        <f t="shared" si="43"/>
        <v>1900</v>
      </c>
    </row>
    <row r="2758" spans="1:13" ht="18" customHeight="1" x14ac:dyDescent="0.25">
      <c r="A2758" s="44"/>
      <c r="B2758" s="44"/>
      <c r="C2758" s="44"/>
      <c r="D2758" s="45"/>
      <c r="E2758" s="44"/>
      <c r="F2758" s="44"/>
      <c r="G2758" s="45"/>
      <c r="H2758" s="45"/>
      <c r="I2758" s="44"/>
      <c r="J2758" s="44"/>
      <c r="K2758" s="44"/>
      <c r="L2758" s="44" t="str">
        <f>IF(G2758="","",IF(D2758-G2758&gt;=System_Config!$B$9,"✅ COMPLIANT","⚠️ BREACH"))</f>
        <v/>
      </c>
      <c r="M2758" s="44">
        <f t="shared" si="43"/>
        <v>1900</v>
      </c>
    </row>
    <row r="2759" spans="1:13" ht="18" customHeight="1" x14ac:dyDescent="0.25">
      <c r="A2759" s="42"/>
      <c r="B2759" s="42"/>
      <c r="C2759" s="42"/>
      <c r="D2759" s="43"/>
      <c r="E2759" s="42"/>
      <c r="F2759" s="42"/>
      <c r="G2759" s="43"/>
      <c r="H2759" s="43"/>
      <c r="I2759" s="42"/>
      <c r="J2759" s="42"/>
      <c r="K2759" s="42"/>
      <c r="L2759" s="42" t="str">
        <f>IF(G2759="","",IF(D2759-G2759&gt;=System_Config!$B$9,"✅ COMPLIANT","⚠️ BREACH"))</f>
        <v/>
      </c>
      <c r="M2759" s="42">
        <f t="shared" si="43"/>
        <v>1900</v>
      </c>
    </row>
    <row r="2760" spans="1:13" ht="18" customHeight="1" x14ac:dyDescent="0.25">
      <c r="A2760" s="44"/>
      <c r="B2760" s="44"/>
      <c r="C2760" s="44"/>
      <c r="D2760" s="45"/>
      <c r="E2760" s="44"/>
      <c r="F2760" s="44"/>
      <c r="G2760" s="45"/>
      <c r="H2760" s="45"/>
      <c r="I2760" s="44"/>
      <c r="J2760" s="44"/>
      <c r="K2760" s="44"/>
      <c r="L2760" s="44" t="str">
        <f>IF(G2760="","",IF(D2760-G2760&gt;=System_Config!$B$9,"✅ COMPLIANT","⚠️ BREACH"))</f>
        <v/>
      </c>
      <c r="M2760" s="44">
        <f t="shared" si="43"/>
        <v>1900</v>
      </c>
    </row>
    <row r="2761" spans="1:13" ht="18" customHeight="1" x14ac:dyDescent="0.25">
      <c r="A2761" s="42"/>
      <c r="B2761" s="42"/>
      <c r="C2761" s="42"/>
      <c r="D2761" s="43"/>
      <c r="E2761" s="42"/>
      <c r="F2761" s="42"/>
      <c r="G2761" s="43"/>
      <c r="H2761" s="43"/>
      <c r="I2761" s="42"/>
      <c r="J2761" s="42"/>
      <c r="K2761" s="42"/>
      <c r="L2761" s="42" t="str">
        <f>IF(G2761="","",IF(D2761-G2761&gt;=System_Config!$B$9,"✅ COMPLIANT","⚠️ BREACH"))</f>
        <v/>
      </c>
      <c r="M2761" s="42">
        <f t="shared" si="43"/>
        <v>1900</v>
      </c>
    </row>
    <row r="2762" spans="1:13" ht="18" customHeight="1" x14ac:dyDescent="0.25">
      <c r="A2762" s="44"/>
      <c r="B2762" s="44"/>
      <c r="C2762" s="44"/>
      <c r="D2762" s="45"/>
      <c r="E2762" s="44"/>
      <c r="F2762" s="44"/>
      <c r="G2762" s="45"/>
      <c r="H2762" s="45"/>
      <c r="I2762" s="44"/>
      <c r="J2762" s="44"/>
      <c r="K2762" s="44"/>
      <c r="L2762" s="44" t="str">
        <f>IF(G2762="","",IF(D2762-G2762&gt;=System_Config!$B$9,"✅ COMPLIANT","⚠️ BREACH"))</f>
        <v/>
      </c>
      <c r="M2762" s="44">
        <f t="shared" si="43"/>
        <v>1900</v>
      </c>
    </row>
    <row r="2763" spans="1:13" ht="18" customHeight="1" x14ac:dyDescent="0.25">
      <c r="A2763" s="42"/>
      <c r="B2763" s="42"/>
      <c r="C2763" s="42"/>
      <c r="D2763" s="43"/>
      <c r="E2763" s="42"/>
      <c r="F2763" s="42"/>
      <c r="G2763" s="43"/>
      <c r="H2763" s="43"/>
      <c r="I2763" s="42"/>
      <c r="J2763" s="42"/>
      <c r="K2763" s="42"/>
      <c r="L2763" s="42" t="str">
        <f>IF(G2763="","",IF(D2763-G2763&gt;=System_Config!$B$9,"✅ COMPLIANT","⚠️ BREACH"))</f>
        <v/>
      </c>
      <c r="M2763" s="42">
        <f t="shared" si="43"/>
        <v>1900</v>
      </c>
    </row>
    <row r="2764" spans="1:13" ht="18" customHeight="1" x14ac:dyDescent="0.25">
      <c r="A2764" s="44"/>
      <c r="B2764" s="44"/>
      <c r="C2764" s="44"/>
      <c r="D2764" s="45"/>
      <c r="E2764" s="44"/>
      <c r="F2764" s="44"/>
      <c r="G2764" s="45"/>
      <c r="H2764" s="45"/>
      <c r="I2764" s="44"/>
      <c r="J2764" s="44"/>
      <c r="K2764" s="44"/>
      <c r="L2764" s="44" t="str">
        <f>IF(G2764="","",IF(D2764-G2764&gt;=System_Config!$B$9,"✅ COMPLIANT","⚠️ BREACH"))</f>
        <v/>
      </c>
      <c r="M2764" s="44">
        <f t="shared" si="43"/>
        <v>1900</v>
      </c>
    </row>
    <row r="2765" spans="1:13" ht="18" customHeight="1" x14ac:dyDescent="0.25">
      <c r="A2765" s="42"/>
      <c r="B2765" s="42"/>
      <c r="C2765" s="42"/>
      <c r="D2765" s="43"/>
      <c r="E2765" s="42"/>
      <c r="F2765" s="42"/>
      <c r="G2765" s="43"/>
      <c r="H2765" s="43"/>
      <c r="I2765" s="42"/>
      <c r="J2765" s="42"/>
      <c r="K2765" s="42"/>
      <c r="L2765" s="42" t="str">
        <f>IF(G2765="","",IF(D2765-G2765&gt;=System_Config!$B$9,"✅ COMPLIANT","⚠️ BREACH"))</f>
        <v/>
      </c>
      <c r="M2765" s="42">
        <f t="shared" si="43"/>
        <v>1900</v>
      </c>
    </row>
    <row r="2766" spans="1:13" ht="18" customHeight="1" x14ac:dyDescent="0.25">
      <c r="A2766" s="44"/>
      <c r="B2766" s="44"/>
      <c r="C2766" s="44"/>
      <c r="D2766" s="45"/>
      <c r="E2766" s="44"/>
      <c r="F2766" s="44"/>
      <c r="G2766" s="45"/>
      <c r="H2766" s="45"/>
      <c r="I2766" s="44"/>
      <c r="J2766" s="44"/>
      <c r="K2766" s="44"/>
      <c r="L2766" s="44" t="str">
        <f>IF(G2766="","",IF(D2766-G2766&gt;=System_Config!$B$9,"✅ COMPLIANT","⚠️ BREACH"))</f>
        <v/>
      </c>
      <c r="M2766" s="44">
        <f t="shared" si="43"/>
        <v>1900</v>
      </c>
    </row>
    <row r="2767" spans="1:13" ht="18" customHeight="1" x14ac:dyDescent="0.25">
      <c r="A2767" s="42"/>
      <c r="B2767" s="42"/>
      <c r="C2767" s="42"/>
      <c r="D2767" s="43"/>
      <c r="E2767" s="42"/>
      <c r="F2767" s="42"/>
      <c r="G2767" s="43"/>
      <c r="H2767" s="43"/>
      <c r="I2767" s="42"/>
      <c r="J2767" s="42"/>
      <c r="K2767" s="42"/>
      <c r="L2767" s="42" t="str">
        <f>IF(G2767="","",IF(D2767-G2767&gt;=System_Config!$B$9,"✅ COMPLIANT","⚠️ BREACH"))</f>
        <v/>
      </c>
      <c r="M2767" s="42">
        <f t="shared" si="43"/>
        <v>1900</v>
      </c>
    </row>
    <row r="2768" spans="1:13" ht="18" customHeight="1" x14ac:dyDescent="0.25">
      <c r="A2768" s="44"/>
      <c r="B2768" s="44"/>
      <c r="C2768" s="44"/>
      <c r="D2768" s="45"/>
      <c r="E2768" s="44"/>
      <c r="F2768" s="44"/>
      <c r="G2768" s="45"/>
      <c r="H2768" s="45"/>
      <c r="I2768" s="44"/>
      <c r="J2768" s="44"/>
      <c r="K2768" s="44"/>
      <c r="L2768" s="44" t="str">
        <f>IF(G2768="","",IF(D2768-G2768&gt;=System_Config!$B$9,"✅ COMPLIANT","⚠️ BREACH"))</f>
        <v/>
      </c>
      <c r="M2768" s="44">
        <f t="shared" si="43"/>
        <v>1900</v>
      </c>
    </row>
    <row r="2769" spans="1:13" ht="18" customHeight="1" x14ac:dyDescent="0.25">
      <c r="A2769" s="42"/>
      <c r="B2769" s="42"/>
      <c r="C2769" s="42"/>
      <c r="D2769" s="43"/>
      <c r="E2769" s="42"/>
      <c r="F2769" s="42"/>
      <c r="G2769" s="43"/>
      <c r="H2769" s="43"/>
      <c r="I2769" s="42"/>
      <c r="J2769" s="42"/>
      <c r="K2769" s="42"/>
      <c r="L2769" s="42" t="str">
        <f>IF(G2769="","",IF(D2769-G2769&gt;=System_Config!$B$9,"✅ COMPLIANT","⚠️ BREACH"))</f>
        <v/>
      </c>
      <c r="M2769" s="42">
        <f t="shared" si="43"/>
        <v>1900</v>
      </c>
    </row>
    <row r="2770" spans="1:13" ht="18" customHeight="1" x14ac:dyDescent="0.25">
      <c r="A2770" s="44"/>
      <c r="B2770" s="44"/>
      <c r="C2770" s="44"/>
      <c r="D2770" s="45"/>
      <c r="E2770" s="44"/>
      <c r="F2770" s="44"/>
      <c r="G2770" s="45"/>
      <c r="H2770" s="45"/>
      <c r="I2770" s="44"/>
      <c r="J2770" s="44"/>
      <c r="K2770" s="44"/>
      <c r="L2770" s="44" t="str">
        <f>IF(G2770="","",IF(D2770-G2770&gt;=System_Config!$B$9,"✅ COMPLIANT","⚠️ BREACH"))</f>
        <v/>
      </c>
      <c r="M2770" s="44">
        <f t="shared" si="43"/>
        <v>1900</v>
      </c>
    </row>
    <row r="2771" spans="1:13" ht="18" customHeight="1" x14ac:dyDescent="0.25">
      <c r="A2771" s="42"/>
      <c r="B2771" s="42"/>
      <c r="C2771" s="42"/>
      <c r="D2771" s="43"/>
      <c r="E2771" s="42"/>
      <c r="F2771" s="42"/>
      <c r="G2771" s="43"/>
      <c r="H2771" s="43"/>
      <c r="I2771" s="42"/>
      <c r="J2771" s="42"/>
      <c r="K2771" s="42"/>
      <c r="L2771" s="42" t="str">
        <f>IF(G2771="","",IF(D2771-G2771&gt;=System_Config!$B$9,"✅ COMPLIANT","⚠️ BREACH"))</f>
        <v/>
      </c>
      <c r="M2771" s="42">
        <f t="shared" si="43"/>
        <v>1900</v>
      </c>
    </row>
    <row r="2772" spans="1:13" ht="18" customHeight="1" x14ac:dyDescent="0.25">
      <c r="A2772" s="44"/>
      <c r="B2772" s="44"/>
      <c r="C2772" s="44"/>
      <c r="D2772" s="45"/>
      <c r="E2772" s="44"/>
      <c r="F2772" s="44"/>
      <c r="G2772" s="45"/>
      <c r="H2772" s="45"/>
      <c r="I2772" s="44"/>
      <c r="J2772" s="44"/>
      <c r="K2772" s="44"/>
      <c r="L2772" s="44" t="str">
        <f>IF(G2772="","",IF(D2772-G2772&gt;=System_Config!$B$9,"✅ COMPLIANT","⚠️ BREACH"))</f>
        <v/>
      </c>
      <c r="M2772" s="44">
        <f t="shared" si="43"/>
        <v>1900</v>
      </c>
    </row>
    <row r="2773" spans="1:13" ht="18" customHeight="1" x14ac:dyDescent="0.25">
      <c r="A2773" s="42"/>
      <c r="B2773" s="42"/>
      <c r="C2773" s="42"/>
      <c r="D2773" s="43"/>
      <c r="E2773" s="42"/>
      <c r="F2773" s="42"/>
      <c r="G2773" s="43"/>
      <c r="H2773" s="43"/>
      <c r="I2773" s="42"/>
      <c r="J2773" s="42"/>
      <c r="K2773" s="42"/>
      <c r="L2773" s="42" t="str">
        <f>IF(G2773="","",IF(D2773-G2773&gt;=System_Config!$B$9,"✅ COMPLIANT","⚠️ BREACH"))</f>
        <v/>
      </c>
      <c r="M2773" s="42">
        <f t="shared" si="43"/>
        <v>1900</v>
      </c>
    </row>
    <row r="2774" spans="1:13" ht="18" customHeight="1" x14ac:dyDescent="0.25">
      <c r="A2774" s="44"/>
      <c r="B2774" s="44"/>
      <c r="C2774" s="44"/>
      <c r="D2774" s="45"/>
      <c r="E2774" s="44"/>
      <c r="F2774" s="44"/>
      <c r="G2774" s="45"/>
      <c r="H2774" s="45"/>
      <c r="I2774" s="44"/>
      <c r="J2774" s="44"/>
      <c r="K2774" s="44"/>
      <c r="L2774" s="44" t="str">
        <f>IF(G2774="","",IF(D2774-G2774&gt;=System_Config!$B$9,"✅ COMPLIANT","⚠️ BREACH"))</f>
        <v/>
      </c>
      <c r="M2774" s="44">
        <f t="shared" si="43"/>
        <v>1900</v>
      </c>
    </row>
    <row r="2775" spans="1:13" ht="18" customHeight="1" x14ac:dyDescent="0.25">
      <c r="A2775" s="42"/>
      <c r="B2775" s="42"/>
      <c r="C2775" s="42"/>
      <c r="D2775" s="43"/>
      <c r="E2775" s="42"/>
      <c r="F2775" s="42"/>
      <c r="G2775" s="43"/>
      <c r="H2775" s="43"/>
      <c r="I2775" s="42"/>
      <c r="J2775" s="42"/>
      <c r="K2775" s="42"/>
      <c r="L2775" s="42" t="str">
        <f>IF(G2775="","",IF(D2775-G2775&gt;=System_Config!$B$9,"✅ COMPLIANT","⚠️ BREACH"))</f>
        <v/>
      </c>
      <c r="M2775" s="42">
        <f t="shared" si="43"/>
        <v>1900</v>
      </c>
    </row>
    <row r="2776" spans="1:13" ht="18" customHeight="1" x14ac:dyDescent="0.25">
      <c r="A2776" s="44"/>
      <c r="B2776" s="44"/>
      <c r="C2776" s="44"/>
      <c r="D2776" s="45"/>
      <c r="E2776" s="44"/>
      <c r="F2776" s="44"/>
      <c r="G2776" s="45"/>
      <c r="H2776" s="45"/>
      <c r="I2776" s="44"/>
      <c r="J2776" s="44"/>
      <c r="K2776" s="44"/>
      <c r="L2776" s="44" t="str">
        <f>IF(G2776="","",IF(D2776-G2776&gt;=System_Config!$B$9,"✅ COMPLIANT","⚠️ BREACH"))</f>
        <v/>
      </c>
      <c r="M2776" s="44">
        <f t="shared" si="43"/>
        <v>1900</v>
      </c>
    </row>
    <row r="2777" spans="1:13" ht="18" customHeight="1" x14ac:dyDescent="0.25">
      <c r="A2777" s="42"/>
      <c r="B2777" s="42"/>
      <c r="C2777" s="42"/>
      <c r="D2777" s="43"/>
      <c r="E2777" s="42"/>
      <c r="F2777" s="42"/>
      <c r="G2777" s="43"/>
      <c r="H2777" s="43"/>
      <c r="I2777" s="42"/>
      <c r="J2777" s="42"/>
      <c r="K2777" s="42"/>
      <c r="L2777" s="42" t="str">
        <f>IF(G2777="","",IF(D2777-G2777&gt;=System_Config!$B$9,"✅ COMPLIANT","⚠️ BREACH"))</f>
        <v/>
      </c>
      <c r="M2777" s="42">
        <f t="shared" si="43"/>
        <v>1900</v>
      </c>
    </row>
    <row r="2778" spans="1:13" ht="18" customHeight="1" x14ac:dyDescent="0.25">
      <c r="A2778" s="44"/>
      <c r="B2778" s="44"/>
      <c r="C2778" s="44"/>
      <c r="D2778" s="45"/>
      <c r="E2778" s="44"/>
      <c r="F2778" s="44"/>
      <c r="G2778" s="45"/>
      <c r="H2778" s="45"/>
      <c r="I2778" s="44"/>
      <c r="J2778" s="44"/>
      <c r="K2778" s="44"/>
      <c r="L2778" s="44" t="str">
        <f>IF(G2778="","",IF(D2778-G2778&gt;=System_Config!$B$9,"✅ COMPLIANT","⚠️ BREACH"))</f>
        <v/>
      </c>
      <c r="M2778" s="44">
        <f t="shared" si="43"/>
        <v>1900</v>
      </c>
    </row>
    <row r="2779" spans="1:13" ht="18" customHeight="1" x14ac:dyDescent="0.25">
      <c r="A2779" s="42"/>
      <c r="B2779" s="42"/>
      <c r="C2779" s="42"/>
      <c r="D2779" s="43"/>
      <c r="E2779" s="42"/>
      <c r="F2779" s="42"/>
      <c r="G2779" s="43"/>
      <c r="H2779" s="43"/>
      <c r="I2779" s="42"/>
      <c r="J2779" s="42"/>
      <c r="K2779" s="42"/>
      <c r="L2779" s="42" t="str">
        <f>IF(G2779="","",IF(D2779-G2779&gt;=System_Config!$B$9,"✅ COMPLIANT","⚠️ BREACH"))</f>
        <v/>
      </c>
      <c r="M2779" s="42">
        <f t="shared" si="43"/>
        <v>1900</v>
      </c>
    </row>
    <row r="2780" spans="1:13" ht="18" customHeight="1" x14ac:dyDescent="0.25">
      <c r="A2780" s="44"/>
      <c r="B2780" s="44"/>
      <c r="C2780" s="44"/>
      <c r="D2780" s="45"/>
      <c r="E2780" s="44"/>
      <c r="F2780" s="44"/>
      <c r="G2780" s="45"/>
      <c r="H2780" s="45"/>
      <c r="I2780" s="44"/>
      <c r="J2780" s="44"/>
      <c r="K2780" s="44"/>
      <c r="L2780" s="44" t="str">
        <f>IF(G2780="","",IF(D2780-G2780&gt;=System_Config!$B$9,"✅ COMPLIANT","⚠️ BREACH"))</f>
        <v/>
      </c>
      <c r="M2780" s="44">
        <f t="shared" si="43"/>
        <v>1900</v>
      </c>
    </row>
    <row r="2781" spans="1:13" ht="18" customHeight="1" x14ac:dyDescent="0.25">
      <c r="A2781" s="42"/>
      <c r="B2781" s="42"/>
      <c r="C2781" s="42"/>
      <c r="D2781" s="43"/>
      <c r="E2781" s="42"/>
      <c r="F2781" s="42"/>
      <c r="G2781" s="43"/>
      <c r="H2781" s="43"/>
      <c r="I2781" s="42"/>
      <c r="J2781" s="42"/>
      <c r="K2781" s="42"/>
      <c r="L2781" s="42" t="str">
        <f>IF(G2781="","",IF(D2781-G2781&gt;=System_Config!$B$9,"✅ COMPLIANT","⚠️ BREACH"))</f>
        <v/>
      </c>
      <c r="M2781" s="42">
        <f t="shared" si="43"/>
        <v>1900</v>
      </c>
    </row>
    <row r="2782" spans="1:13" ht="18" customHeight="1" x14ac:dyDescent="0.25">
      <c r="A2782" s="44"/>
      <c r="B2782" s="44"/>
      <c r="C2782" s="44"/>
      <c r="D2782" s="45"/>
      <c r="E2782" s="44"/>
      <c r="F2782" s="44"/>
      <c r="G2782" s="45"/>
      <c r="H2782" s="45"/>
      <c r="I2782" s="44"/>
      <c r="J2782" s="44"/>
      <c r="K2782" s="44"/>
      <c r="L2782" s="44" t="str">
        <f>IF(G2782="","",IF(D2782-G2782&gt;=System_Config!$B$9,"✅ COMPLIANT","⚠️ BREACH"))</f>
        <v/>
      </c>
      <c r="M2782" s="44">
        <f t="shared" si="43"/>
        <v>1900</v>
      </c>
    </row>
    <row r="2783" spans="1:13" ht="18" customHeight="1" x14ac:dyDescent="0.25">
      <c r="A2783" s="42"/>
      <c r="B2783" s="42"/>
      <c r="C2783" s="42"/>
      <c r="D2783" s="43"/>
      <c r="E2783" s="42"/>
      <c r="F2783" s="42"/>
      <c r="G2783" s="43"/>
      <c r="H2783" s="43"/>
      <c r="I2783" s="42"/>
      <c r="J2783" s="42"/>
      <c r="K2783" s="42"/>
      <c r="L2783" s="42" t="str">
        <f>IF(G2783="","",IF(D2783-G2783&gt;=System_Config!$B$9,"✅ COMPLIANT","⚠️ BREACH"))</f>
        <v/>
      </c>
      <c r="M2783" s="42">
        <f t="shared" si="43"/>
        <v>1900</v>
      </c>
    </row>
    <row r="2784" spans="1:13" ht="18" customHeight="1" x14ac:dyDescent="0.25">
      <c r="A2784" s="44"/>
      <c r="B2784" s="44"/>
      <c r="C2784" s="44"/>
      <c r="D2784" s="45"/>
      <c r="E2784" s="44"/>
      <c r="F2784" s="44"/>
      <c r="G2784" s="45"/>
      <c r="H2784" s="45"/>
      <c r="I2784" s="44"/>
      <c r="J2784" s="44"/>
      <c r="K2784" s="44"/>
      <c r="L2784" s="44" t="str">
        <f>IF(G2784="","",IF(D2784-G2784&gt;=System_Config!$B$9,"✅ COMPLIANT","⚠️ BREACH"))</f>
        <v/>
      </c>
      <c r="M2784" s="44">
        <f t="shared" si="43"/>
        <v>1900</v>
      </c>
    </row>
    <row r="2785" spans="1:13" ht="18" customHeight="1" x14ac:dyDescent="0.25">
      <c r="A2785" s="42"/>
      <c r="B2785" s="42"/>
      <c r="C2785" s="42"/>
      <c r="D2785" s="43"/>
      <c r="E2785" s="42"/>
      <c r="F2785" s="42"/>
      <c r="G2785" s="43"/>
      <c r="H2785" s="43"/>
      <c r="I2785" s="42"/>
      <c r="J2785" s="42"/>
      <c r="K2785" s="42"/>
      <c r="L2785" s="42" t="str">
        <f>IF(G2785="","",IF(D2785-G2785&gt;=System_Config!$B$9,"✅ COMPLIANT","⚠️ BREACH"))</f>
        <v/>
      </c>
      <c r="M2785" s="42">
        <f t="shared" si="43"/>
        <v>1900</v>
      </c>
    </row>
    <row r="2786" spans="1:13" ht="18" customHeight="1" x14ac:dyDescent="0.25">
      <c r="A2786" s="44"/>
      <c r="B2786" s="44"/>
      <c r="C2786" s="44"/>
      <c r="D2786" s="45"/>
      <c r="E2786" s="44"/>
      <c r="F2786" s="44"/>
      <c r="G2786" s="45"/>
      <c r="H2786" s="45"/>
      <c r="I2786" s="44"/>
      <c r="J2786" s="44"/>
      <c r="K2786" s="44"/>
      <c r="L2786" s="44" t="str">
        <f>IF(G2786="","",IF(D2786-G2786&gt;=System_Config!$B$9,"✅ COMPLIANT","⚠️ BREACH"))</f>
        <v/>
      </c>
      <c r="M2786" s="44">
        <f t="shared" si="43"/>
        <v>1900</v>
      </c>
    </row>
    <row r="2787" spans="1:13" ht="18" customHeight="1" x14ac:dyDescent="0.25">
      <c r="A2787" s="42"/>
      <c r="B2787" s="42"/>
      <c r="C2787" s="42"/>
      <c r="D2787" s="43"/>
      <c r="E2787" s="42"/>
      <c r="F2787" s="42"/>
      <c r="G2787" s="43"/>
      <c r="H2787" s="43"/>
      <c r="I2787" s="42"/>
      <c r="J2787" s="42"/>
      <c r="K2787" s="42"/>
      <c r="L2787" s="42" t="str">
        <f>IF(G2787="","",IF(D2787-G2787&gt;=System_Config!$B$9,"✅ COMPLIANT","⚠️ BREACH"))</f>
        <v/>
      </c>
      <c r="M2787" s="42">
        <f t="shared" si="43"/>
        <v>1900</v>
      </c>
    </row>
    <row r="2788" spans="1:13" ht="18" customHeight="1" x14ac:dyDescent="0.25">
      <c r="A2788" s="44"/>
      <c r="B2788" s="44"/>
      <c r="C2788" s="44"/>
      <c r="D2788" s="45"/>
      <c r="E2788" s="44"/>
      <c r="F2788" s="44"/>
      <c r="G2788" s="45"/>
      <c r="H2788" s="45"/>
      <c r="I2788" s="44"/>
      <c r="J2788" s="44"/>
      <c r="K2788" s="44"/>
      <c r="L2788" s="44" t="str">
        <f>IF(G2788="","",IF(D2788-G2788&gt;=System_Config!$B$9,"✅ COMPLIANT","⚠️ BREACH"))</f>
        <v/>
      </c>
      <c r="M2788" s="44">
        <f t="shared" si="43"/>
        <v>1900</v>
      </c>
    </row>
    <row r="2789" spans="1:13" ht="18" customHeight="1" x14ac:dyDescent="0.25">
      <c r="A2789" s="42"/>
      <c r="B2789" s="42"/>
      <c r="C2789" s="42"/>
      <c r="D2789" s="43"/>
      <c r="E2789" s="42"/>
      <c r="F2789" s="42"/>
      <c r="G2789" s="43"/>
      <c r="H2789" s="43"/>
      <c r="I2789" s="42"/>
      <c r="J2789" s="42"/>
      <c r="K2789" s="42"/>
      <c r="L2789" s="42" t="str">
        <f>IF(G2789="","",IF(D2789-G2789&gt;=System_Config!$B$9,"✅ COMPLIANT","⚠️ BREACH"))</f>
        <v/>
      </c>
      <c r="M2789" s="42">
        <f t="shared" si="43"/>
        <v>1900</v>
      </c>
    </row>
    <row r="2790" spans="1:13" ht="18" customHeight="1" x14ac:dyDescent="0.25">
      <c r="A2790" s="44"/>
      <c r="B2790" s="44"/>
      <c r="C2790" s="44"/>
      <c r="D2790" s="45"/>
      <c r="E2790" s="44"/>
      <c r="F2790" s="44"/>
      <c r="G2790" s="45"/>
      <c r="H2790" s="45"/>
      <c r="I2790" s="44"/>
      <c r="J2790" s="44"/>
      <c r="K2790" s="44"/>
      <c r="L2790" s="44" t="str">
        <f>IF(G2790="","",IF(D2790-G2790&gt;=System_Config!$B$9,"✅ COMPLIANT","⚠️ BREACH"))</f>
        <v/>
      </c>
      <c r="M2790" s="44">
        <f t="shared" si="43"/>
        <v>1900</v>
      </c>
    </row>
    <row r="2791" spans="1:13" ht="18" customHeight="1" x14ac:dyDescent="0.25">
      <c r="A2791" s="42"/>
      <c r="B2791" s="42"/>
      <c r="C2791" s="42"/>
      <c r="D2791" s="43"/>
      <c r="E2791" s="42"/>
      <c r="F2791" s="42"/>
      <c r="G2791" s="43"/>
      <c r="H2791" s="43"/>
      <c r="I2791" s="42"/>
      <c r="J2791" s="42"/>
      <c r="K2791" s="42"/>
      <c r="L2791" s="42" t="str">
        <f>IF(G2791="","",IF(D2791-G2791&gt;=System_Config!$B$9,"✅ COMPLIANT","⚠️ BREACH"))</f>
        <v/>
      </c>
      <c r="M2791" s="42">
        <f t="shared" si="43"/>
        <v>1900</v>
      </c>
    </row>
    <row r="2792" spans="1:13" ht="18" customHeight="1" x14ac:dyDescent="0.25">
      <c r="A2792" s="44"/>
      <c r="B2792" s="44"/>
      <c r="C2792" s="44"/>
      <c r="D2792" s="45"/>
      <c r="E2792" s="44"/>
      <c r="F2792" s="44"/>
      <c r="G2792" s="45"/>
      <c r="H2792" s="45"/>
      <c r="I2792" s="44"/>
      <c r="J2792" s="44"/>
      <c r="K2792" s="44"/>
      <c r="L2792" s="44" t="str">
        <f>IF(G2792="","",IF(D2792-G2792&gt;=System_Config!$B$9,"✅ COMPLIANT","⚠️ BREACH"))</f>
        <v/>
      </c>
      <c r="M2792" s="44">
        <f t="shared" si="43"/>
        <v>1900</v>
      </c>
    </row>
    <row r="2793" spans="1:13" ht="18" customHeight="1" x14ac:dyDescent="0.25">
      <c r="A2793" s="42"/>
      <c r="B2793" s="42"/>
      <c r="C2793" s="42"/>
      <c r="D2793" s="43"/>
      <c r="E2793" s="42"/>
      <c r="F2793" s="42"/>
      <c r="G2793" s="43"/>
      <c r="H2793" s="43"/>
      <c r="I2793" s="42"/>
      <c r="J2793" s="42"/>
      <c r="K2793" s="42"/>
      <c r="L2793" s="42" t="str">
        <f>IF(G2793="","",IF(D2793-G2793&gt;=System_Config!$B$9,"✅ COMPLIANT","⚠️ BREACH"))</f>
        <v/>
      </c>
      <c r="M2793" s="42">
        <f t="shared" si="43"/>
        <v>1900</v>
      </c>
    </row>
    <row r="2794" spans="1:13" ht="18" customHeight="1" x14ac:dyDescent="0.25">
      <c r="A2794" s="44"/>
      <c r="B2794" s="44"/>
      <c r="C2794" s="44"/>
      <c r="D2794" s="45"/>
      <c r="E2794" s="44"/>
      <c r="F2794" s="44"/>
      <c r="G2794" s="45"/>
      <c r="H2794" s="45"/>
      <c r="I2794" s="44"/>
      <c r="J2794" s="44"/>
      <c r="K2794" s="44"/>
      <c r="L2794" s="44" t="str">
        <f>IF(G2794="","",IF(D2794-G2794&gt;=System_Config!$B$9,"✅ COMPLIANT","⚠️ BREACH"))</f>
        <v/>
      </c>
      <c r="M2794" s="44">
        <f t="shared" si="43"/>
        <v>1900</v>
      </c>
    </row>
    <row r="2795" spans="1:13" ht="18" customHeight="1" x14ac:dyDescent="0.25">
      <c r="A2795" s="42"/>
      <c r="B2795" s="42"/>
      <c r="C2795" s="42"/>
      <c r="D2795" s="43"/>
      <c r="E2795" s="42"/>
      <c r="F2795" s="42"/>
      <c r="G2795" s="43"/>
      <c r="H2795" s="43"/>
      <c r="I2795" s="42"/>
      <c r="J2795" s="42"/>
      <c r="K2795" s="42"/>
      <c r="L2795" s="42" t="str">
        <f>IF(G2795="","",IF(D2795-G2795&gt;=System_Config!$B$9,"✅ COMPLIANT","⚠️ BREACH"))</f>
        <v/>
      </c>
      <c r="M2795" s="42">
        <f t="shared" si="43"/>
        <v>1900</v>
      </c>
    </row>
    <row r="2796" spans="1:13" ht="18" customHeight="1" x14ac:dyDescent="0.25">
      <c r="A2796" s="44"/>
      <c r="B2796" s="44"/>
      <c r="C2796" s="44"/>
      <c r="D2796" s="45"/>
      <c r="E2796" s="44"/>
      <c r="F2796" s="44"/>
      <c r="G2796" s="45"/>
      <c r="H2796" s="45"/>
      <c r="I2796" s="44"/>
      <c r="J2796" s="44"/>
      <c r="K2796" s="44"/>
      <c r="L2796" s="44" t="str">
        <f>IF(G2796="","",IF(D2796-G2796&gt;=System_Config!$B$9,"✅ COMPLIANT","⚠️ BREACH"))</f>
        <v/>
      </c>
      <c r="M2796" s="44">
        <f t="shared" si="43"/>
        <v>1900</v>
      </c>
    </row>
    <row r="2797" spans="1:13" ht="18" customHeight="1" x14ac:dyDescent="0.25">
      <c r="A2797" s="42"/>
      <c r="B2797" s="42"/>
      <c r="C2797" s="42"/>
      <c r="D2797" s="43"/>
      <c r="E2797" s="42"/>
      <c r="F2797" s="42"/>
      <c r="G2797" s="43"/>
      <c r="H2797" s="43"/>
      <c r="I2797" s="42"/>
      <c r="J2797" s="42"/>
      <c r="K2797" s="42"/>
      <c r="L2797" s="42" t="str">
        <f>IF(G2797="","",IF(D2797-G2797&gt;=System_Config!$B$9,"✅ COMPLIANT","⚠️ BREACH"))</f>
        <v/>
      </c>
      <c r="M2797" s="42">
        <f t="shared" si="43"/>
        <v>1900</v>
      </c>
    </row>
    <row r="2798" spans="1:13" ht="18" customHeight="1" x14ac:dyDescent="0.25">
      <c r="A2798" s="44"/>
      <c r="B2798" s="44"/>
      <c r="C2798" s="44"/>
      <c r="D2798" s="45"/>
      <c r="E2798" s="44"/>
      <c r="F2798" s="44"/>
      <c r="G2798" s="45"/>
      <c r="H2798" s="45"/>
      <c r="I2798" s="44"/>
      <c r="J2798" s="44"/>
      <c r="K2798" s="44"/>
      <c r="L2798" s="44" t="str">
        <f>IF(G2798="","",IF(D2798-G2798&gt;=System_Config!$B$9,"✅ COMPLIANT","⚠️ BREACH"))</f>
        <v/>
      </c>
      <c r="M2798" s="44">
        <f t="shared" si="43"/>
        <v>1900</v>
      </c>
    </row>
    <row r="2799" spans="1:13" ht="18" customHeight="1" x14ac:dyDescent="0.25">
      <c r="A2799" s="42"/>
      <c r="B2799" s="42"/>
      <c r="C2799" s="42"/>
      <c r="D2799" s="43"/>
      <c r="E2799" s="42"/>
      <c r="F2799" s="42"/>
      <c r="G2799" s="43"/>
      <c r="H2799" s="43"/>
      <c r="I2799" s="42"/>
      <c r="J2799" s="42"/>
      <c r="K2799" s="42"/>
      <c r="L2799" s="42" t="str">
        <f>IF(G2799="","",IF(D2799-G2799&gt;=System_Config!$B$9,"✅ COMPLIANT","⚠️ BREACH"))</f>
        <v/>
      </c>
      <c r="M2799" s="42">
        <f t="shared" si="43"/>
        <v>1900</v>
      </c>
    </row>
    <row r="2800" spans="1:13" ht="18" customHeight="1" x14ac:dyDescent="0.25">
      <c r="A2800" s="44"/>
      <c r="B2800" s="44"/>
      <c r="C2800" s="44"/>
      <c r="D2800" s="45"/>
      <c r="E2800" s="44"/>
      <c r="F2800" s="44"/>
      <c r="G2800" s="45"/>
      <c r="H2800" s="45"/>
      <c r="I2800" s="44"/>
      <c r="J2800" s="44"/>
      <c r="K2800" s="44"/>
      <c r="L2800" s="44" t="str">
        <f>IF(G2800="","",IF(D2800-G2800&gt;=System_Config!$B$9,"✅ COMPLIANT","⚠️ BREACH"))</f>
        <v/>
      </c>
      <c r="M2800" s="44">
        <f t="shared" si="43"/>
        <v>1900</v>
      </c>
    </row>
    <row r="2801" spans="1:13" ht="18" customHeight="1" x14ac:dyDescent="0.25">
      <c r="A2801" s="42"/>
      <c r="B2801" s="42"/>
      <c r="C2801" s="42"/>
      <c r="D2801" s="43"/>
      <c r="E2801" s="42"/>
      <c r="F2801" s="42"/>
      <c r="G2801" s="43"/>
      <c r="H2801" s="43"/>
      <c r="I2801" s="42"/>
      <c r="J2801" s="42"/>
      <c r="K2801" s="42"/>
      <c r="L2801" s="42" t="str">
        <f>IF(G2801="","",IF(D2801-G2801&gt;=System_Config!$B$9,"✅ COMPLIANT","⚠️ BREACH"))</f>
        <v/>
      </c>
      <c r="M2801" s="42">
        <f t="shared" si="43"/>
        <v>1900</v>
      </c>
    </row>
    <row r="2802" spans="1:13" ht="18" customHeight="1" x14ac:dyDescent="0.25">
      <c r="A2802" s="44"/>
      <c r="B2802" s="44"/>
      <c r="C2802" s="44"/>
      <c r="D2802" s="45"/>
      <c r="E2802" s="44"/>
      <c r="F2802" s="44"/>
      <c r="G2802" s="45"/>
      <c r="H2802" s="45"/>
      <c r="I2802" s="44"/>
      <c r="J2802" s="44"/>
      <c r="K2802" s="44"/>
      <c r="L2802" s="44" t="str">
        <f>IF(G2802="","",IF(D2802-G2802&gt;=System_Config!$B$9,"✅ COMPLIANT","⚠️ BREACH"))</f>
        <v/>
      </c>
      <c r="M2802" s="44">
        <f t="shared" si="43"/>
        <v>1900</v>
      </c>
    </row>
    <row r="2803" spans="1:13" ht="18" customHeight="1" x14ac:dyDescent="0.25">
      <c r="A2803" s="42"/>
      <c r="B2803" s="42"/>
      <c r="C2803" s="42"/>
      <c r="D2803" s="43"/>
      <c r="E2803" s="42"/>
      <c r="F2803" s="42"/>
      <c r="G2803" s="43"/>
      <c r="H2803" s="43"/>
      <c r="I2803" s="42"/>
      <c r="J2803" s="42"/>
      <c r="K2803" s="42"/>
      <c r="L2803" s="42" t="str">
        <f>IF(G2803="","",IF(D2803-G2803&gt;=System_Config!$B$9,"✅ COMPLIANT","⚠️ BREACH"))</f>
        <v/>
      </c>
      <c r="M2803" s="42">
        <f t="shared" si="43"/>
        <v>1900</v>
      </c>
    </row>
    <row r="2804" spans="1:13" ht="18" customHeight="1" x14ac:dyDescent="0.25">
      <c r="A2804" s="44"/>
      <c r="B2804" s="44"/>
      <c r="C2804" s="44"/>
      <c r="D2804" s="45"/>
      <c r="E2804" s="44"/>
      <c r="F2804" s="44"/>
      <c r="G2804" s="45"/>
      <c r="H2804" s="45"/>
      <c r="I2804" s="44"/>
      <c r="J2804" s="44"/>
      <c r="K2804" s="44"/>
      <c r="L2804" s="44" t="str">
        <f>IF(G2804="","",IF(D2804-G2804&gt;=System_Config!$B$9,"✅ COMPLIANT","⚠️ BREACH"))</f>
        <v/>
      </c>
      <c r="M2804" s="44">
        <f t="shared" si="43"/>
        <v>1900</v>
      </c>
    </row>
    <row r="2805" spans="1:13" ht="18" customHeight="1" x14ac:dyDescent="0.25">
      <c r="A2805" s="42"/>
      <c r="B2805" s="42"/>
      <c r="C2805" s="42"/>
      <c r="D2805" s="43"/>
      <c r="E2805" s="42"/>
      <c r="F2805" s="42"/>
      <c r="G2805" s="43"/>
      <c r="H2805" s="43"/>
      <c r="I2805" s="42"/>
      <c r="J2805" s="42"/>
      <c r="K2805" s="42"/>
      <c r="L2805" s="42" t="str">
        <f>IF(G2805="","",IF(D2805-G2805&gt;=System_Config!$B$9,"✅ COMPLIANT","⚠️ BREACH"))</f>
        <v/>
      </c>
      <c r="M2805" s="42">
        <f t="shared" si="43"/>
        <v>1900</v>
      </c>
    </row>
    <row r="2806" spans="1:13" ht="18" customHeight="1" x14ac:dyDescent="0.25">
      <c r="A2806" s="44"/>
      <c r="B2806" s="44"/>
      <c r="C2806" s="44"/>
      <c r="D2806" s="45"/>
      <c r="E2806" s="44"/>
      <c r="F2806" s="44"/>
      <c r="G2806" s="45"/>
      <c r="H2806" s="45"/>
      <c r="I2806" s="44"/>
      <c r="J2806" s="44"/>
      <c r="K2806" s="44"/>
      <c r="L2806" s="44" t="str">
        <f>IF(G2806="","",IF(D2806-G2806&gt;=System_Config!$B$9,"✅ COMPLIANT","⚠️ BREACH"))</f>
        <v/>
      </c>
      <c r="M2806" s="44">
        <f t="shared" si="43"/>
        <v>1900</v>
      </c>
    </row>
    <row r="2807" spans="1:13" ht="18" customHeight="1" x14ac:dyDescent="0.25">
      <c r="A2807" s="42"/>
      <c r="B2807" s="42"/>
      <c r="C2807" s="42"/>
      <c r="D2807" s="43"/>
      <c r="E2807" s="42"/>
      <c r="F2807" s="42"/>
      <c r="G2807" s="43"/>
      <c r="H2807" s="43"/>
      <c r="I2807" s="42"/>
      <c r="J2807" s="42"/>
      <c r="K2807" s="42"/>
      <c r="L2807" s="42" t="str">
        <f>IF(G2807="","",IF(D2807-G2807&gt;=System_Config!$B$9,"✅ COMPLIANT","⚠️ BREACH"))</f>
        <v/>
      </c>
      <c r="M2807" s="42">
        <f t="shared" si="43"/>
        <v>1900</v>
      </c>
    </row>
    <row r="2808" spans="1:13" ht="18" customHeight="1" x14ac:dyDescent="0.25">
      <c r="A2808" s="44"/>
      <c r="B2808" s="44"/>
      <c r="C2808" s="44"/>
      <c r="D2808" s="45"/>
      <c r="E2808" s="44"/>
      <c r="F2808" s="44"/>
      <c r="G2808" s="45"/>
      <c r="H2808" s="45"/>
      <c r="I2808" s="44"/>
      <c r="J2808" s="44"/>
      <c r="K2808" s="44"/>
      <c r="L2808" s="44" t="str">
        <f>IF(G2808="","",IF(D2808-G2808&gt;=System_Config!$B$9,"✅ COMPLIANT","⚠️ BREACH"))</f>
        <v/>
      </c>
      <c r="M2808" s="44">
        <f t="shared" si="43"/>
        <v>1900</v>
      </c>
    </row>
    <row r="2809" spans="1:13" ht="18" customHeight="1" x14ac:dyDescent="0.25">
      <c r="A2809" s="42"/>
      <c r="B2809" s="42"/>
      <c r="C2809" s="42"/>
      <c r="D2809" s="43"/>
      <c r="E2809" s="42"/>
      <c r="F2809" s="42"/>
      <c r="G2809" s="43"/>
      <c r="H2809" s="43"/>
      <c r="I2809" s="42"/>
      <c r="J2809" s="42"/>
      <c r="K2809" s="42"/>
      <c r="L2809" s="42" t="str">
        <f>IF(G2809="","",IF(D2809-G2809&gt;=System_Config!$B$9,"✅ COMPLIANT","⚠️ BREACH"))</f>
        <v/>
      </c>
      <c r="M2809" s="42">
        <f t="shared" si="43"/>
        <v>1900</v>
      </c>
    </row>
    <row r="2810" spans="1:13" ht="18" customHeight="1" x14ac:dyDescent="0.25">
      <c r="A2810" s="44"/>
      <c r="B2810" s="44"/>
      <c r="C2810" s="44"/>
      <c r="D2810" s="45"/>
      <c r="E2810" s="44"/>
      <c r="F2810" s="44"/>
      <c r="G2810" s="45"/>
      <c r="H2810" s="45"/>
      <c r="I2810" s="44"/>
      <c r="J2810" s="44"/>
      <c r="K2810" s="44"/>
      <c r="L2810" s="44" t="str">
        <f>IF(G2810="","",IF(D2810-G2810&gt;=System_Config!$B$9,"✅ COMPLIANT","⚠️ BREACH"))</f>
        <v/>
      </c>
      <c r="M2810" s="44">
        <f t="shared" si="43"/>
        <v>1900</v>
      </c>
    </row>
    <row r="2811" spans="1:13" ht="18" customHeight="1" x14ac:dyDescent="0.25">
      <c r="A2811" s="42"/>
      <c r="B2811" s="42"/>
      <c r="C2811" s="42"/>
      <c r="D2811" s="43"/>
      <c r="E2811" s="42"/>
      <c r="F2811" s="42"/>
      <c r="G2811" s="43"/>
      <c r="H2811" s="43"/>
      <c r="I2811" s="42"/>
      <c r="J2811" s="42"/>
      <c r="K2811" s="42"/>
      <c r="L2811" s="42" t="str">
        <f>IF(G2811="","",IF(D2811-G2811&gt;=System_Config!$B$9,"✅ COMPLIANT","⚠️ BREACH"))</f>
        <v/>
      </c>
      <c r="M2811" s="42">
        <f t="shared" si="43"/>
        <v>1900</v>
      </c>
    </row>
    <row r="2812" spans="1:13" ht="18" customHeight="1" x14ac:dyDescent="0.25">
      <c r="A2812" s="44"/>
      <c r="B2812" s="44"/>
      <c r="C2812" s="44"/>
      <c r="D2812" s="45"/>
      <c r="E2812" s="44"/>
      <c r="F2812" s="44"/>
      <c r="G2812" s="45"/>
      <c r="H2812" s="45"/>
      <c r="I2812" s="44"/>
      <c r="J2812" s="44"/>
      <c r="K2812" s="44"/>
      <c r="L2812" s="44" t="str">
        <f>IF(G2812="","",IF(D2812-G2812&gt;=System_Config!$B$9,"✅ COMPLIANT","⚠️ BREACH"))</f>
        <v/>
      </c>
      <c r="M2812" s="44">
        <f t="shared" si="43"/>
        <v>1900</v>
      </c>
    </row>
    <row r="2813" spans="1:13" ht="18" customHeight="1" x14ac:dyDescent="0.25">
      <c r="A2813" s="42"/>
      <c r="B2813" s="42"/>
      <c r="C2813" s="42"/>
      <c r="D2813" s="43"/>
      <c r="E2813" s="42"/>
      <c r="F2813" s="42"/>
      <c r="G2813" s="43"/>
      <c r="H2813" s="43"/>
      <c r="I2813" s="42"/>
      <c r="J2813" s="42"/>
      <c r="K2813" s="42"/>
      <c r="L2813" s="42" t="str">
        <f>IF(G2813="","",IF(D2813-G2813&gt;=System_Config!$B$9,"✅ COMPLIANT","⚠️ BREACH"))</f>
        <v/>
      </c>
      <c r="M2813" s="42">
        <f t="shared" si="43"/>
        <v>1900</v>
      </c>
    </row>
    <row r="2814" spans="1:13" ht="18" customHeight="1" x14ac:dyDescent="0.25">
      <c r="A2814" s="44"/>
      <c r="B2814" s="44"/>
      <c r="C2814" s="44"/>
      <c r="D2814" s="45"/>
      <c r="E2814" s="44"/>
      <c r="F2814" s="44"/>
      <c r="G2814" s="45"/>
      <c r="H2814" s="45"/>
      <c r="I2814" s="44"/>
      <c r="J2814" s="44"/>
      <c r="K2814" s="44"/>
      <c r="L2814" s="44" t="str">
        <f>IF(G2814="","",IF(D2814-G2814&gt;=System_Config!$B$9,"✅ COMPLIANT","⚠️ BREACH"))</f>
        <v/>
      </c>
      <c r="M2814" s="44">
        <f t="shared" si="43"/>
        <v>1900</v>
      </c>
    </row>
    <row r="2815" spans="1:13" ht="18" customHeight="1" x14ac:dyDescent="0.25">
      <c r="A2815" s="42"/>
      <c r="B2815" s="42"/>
      <c r="C2815" s="42"/>
      <c r="D2815" s="43"/>
      <c r="E2815" s="42"/>
      <c r="F2815" s="42"/>
      <c r="G2815" s="43"/>
      <c r="H2815" s="43"/>
      <c r="I2815" s="42"/>
      <c r="J2815" s="42"/>
      <c r="K2815" s="42"/>
      <c r="L2815" s="42" t="str">
        <f>IF(G2815="","",IF(D2815-G2815&gt;=System_Config!$B$9,"✅ COMPLIANT","⚠️ BREACH"))</f>
        <v/>
      </c>
      <c r="M2815" s="42">
        <f t="shared" si="43"/>
        <v>1900</v>
      </c>
    </row>
    <row r="2816" spans="1:13" ht="18" customHeight="1" x14ac:dyDescent="0.25">
      <c r="A2816" s="44"/>
      <c r="B2816" s="44"/>
      <c r="C2816" s="44"/>
      <c r="D2816" s="45"/>
      <c r="E2816" s="44"/>
      <c r="F2816" s="44"/>
      <c r="G2816" s="45"/>
      <c r="H2816" s="45"/>
      <c r="I2816" s="44"/>
      <c r="J2816" s="44"/>
      <c r="K2816" s="44"/>
      <c r="L2816" s="44" t="str">
        <f>IF(G2816="","",IF(D2816-G2816&gt;=System_Config!$B$9,"✅ COMPLIANT","⚠️ BREACH"))</f>
        <v/>
      </c>
      <c r="M2816" s="44">
        <f t="shared" si="43"/>
        <v>1900</v>
      </c>
    </row>
    <row r="2817" spans="1:13" ht="18" customHeight="1" x14ac:dyDescent="0.25">
      <c r="A2817" s="42"/>
      <c r="B2817" s="42"/>
      <c r="C2817" s="42"/>
      <c r="D2817" s="43"/>
      <c r="E2817" s="42"/>
      <c r="F2817" s="42"/>
      <c r="G2817" s="43"/>
      <c r="H2817" s="43"/>
      <c r="I2817" s="42"/>
      <c r="J2817" s="42"/>
      <c r="K2817" s="42"/>
      <c r="L2817" s="42" t="str">
        <f>IF(G2817="","",IF(D2817-G2817&gt;=System_Config!$B$9,"✅ COMPLIANT","⚠️ BREACH"))</f>
        <v/>
      </c>
      <c r="M2817" s="42">
        <f t="shared" si="43"/>
        <v>1900</v>
      </c>
    </row>
    <row r="2818" spans="1:13" ht="18" customHeight="1" x14ac:dyDescent="0.25">
      <c r="A2818" s="44"/>
      <c r="B2818" s="44"/>
      <c r="C2818" s="44"/>
      <c r="D2818" s="45"/>
      <c r="E2818" s="44"/>
      <c r="F2818" s="44"/>
      <c r="G2818" s="45"/>
      <c r="H2818" s="45"/>
      <c r="I2818" s="44"/>
      <c r="J2818" s="44"/>
      <c r="K2818" s="44"/>
      <c r="L2818" s="44" t="str">
        <f>IF(G2818="","",IF(D2818-G2818&gt;=System_Config!$B$9,"✅ COMPLIANT","⚠️ BREACH"))</f>
        <v/>
      </c>
      <c r="M2818" s="44">
        <f t="shared" si="43"/>
        <v>1900</v>
      </c>
    </row>
    <row r="2819" spans="1:13" ht="18" customHeight="1" x14ac:dyDescent="0.25">
      <c r="A2819" s="42"/>
      <c r="B2819" s="42"/>
      <c r="C2819" s="42"/>
      <c r="D2819" s="43"/>
      <c r="E2819" s="42"/>
      <c r="F2819" s="42"/>
      <c r="G2819" s="43"/>
      <c r="H2819" s="43"/>
      <c r="I2819" s="42"/>
      <c r="J2819" s="42"/>
      <c r="K2819" s="42"/>
      <c r="L2819" s="42" t="str">
        <f>IF(G2819="","",IF(D2819-G2819&gt;=System_Config!$B$9,"✅ COMPLIANT","⚠️ BREACH"))</f>
        <v/>
      </c>
      <c r="M2819" s="42">
        <f t="shared" si="43"/>
        <v>1900</v>
      </c>
    </row>
    <row r="2820" spans="1:13" ht="18" customHeight="1" x14ac:dyDescent="0.25">
      <c r="A2820" s="44"/>
      <c r="B2820" s="44"/>
      <c r="C2820" s="44"/>
      <c r="D2820" s="45"/>
      <c r="E2820" s="44"/>
      <c r="F2820" s="44"/>
      <c r="G2820" s="45"/>
      <c r="H2820" s="45"/>
      <c r="I2820" s="44"/>
      <c r="J2820" s="44"/>
      <c r="K2820" s="44"/>
      <c r="L2820" s="44" t="str">
        <f>IF(G2820="","",IF(D2820-G2820&gt;=System_Config!$B$9,"✅ COMPLIANT","⚠️ BREACH"))</f>
        <v/>
      </c>
      <c r="M2820" s="44">
        <f t="shared" ref="M2820:M2883" si="44">IFERROR(YEAR(E2820),"")</f>
        <v>1900</v>
      </c>
    </row>
    <row r="2821" spans="1:13" ht="18" customHeight="1" x14ac:dyDescent="0.25">
      <c r="A2821" s="42"/>
      <c r="B2821" s="42"/>
      <c r="C2821" s="42"/>
      <c r="D2821" s="43"/>
      <c r="E2821" s="42"/>
      <c r="F2821" s="42"/>
      <c r="G2821" s="43"/>
      <c r="H2821" s="43"/>
      <c r="I2821" s="42"/>
      <c r="J2821" s="42"/>
      <c r="K2821" s="42"/>
      <c r="L2821" s="42" t="str">
        <f>IF(G2821="","",IF(D2821-G2821&gt;=System_Config!$B$9,"✅ COMPLIANT","⚠️ BREACH"))</f>
        <v/>
      </c>
      <c r="M2821" s="42">
        <f t="shared" si="44"/>
        <v>1900</v>
      </c>
    </row>
    <row r="2822" spans="1:13" ht="18" customHeight="1" x14ac:dyDescent="0.25">
      <c r="A2822" s="44"/>
      <c r="B2822" s="44"/>
      <c r="C2822" s="44"/>
      <c r="D2822" s="45"/>
      <c r="E2822" s="44"/>
      <c r="F2822" s="44"/>
      <c r="G2822" s="45"/>
      <c r="H2822" s="45"/>
      <c r="I2822" s="44"/>
      <c r="J2822" s="44"/>
      <c r="K2822" s="44"/>
      <c r="L2822" s="44" t="str">
        <f>IF(G2822="","",IF(D2822-G2822&gt;=System_Config!$B$9,"✅ COMPLIANT","⚠️ BREACH"))</f>
        <v/>
      </c>
      <c r="M2822" s="44">
        <f t="shared" si="44"/>
        <v>1900</v>
      </c>
    </row>
    <row r="2823" spans="1:13" ht="18" customHeight="1" x14ac:dyDescent="0.25">
      <c r="A2823" s="42"/>
      <c r="B2823" s="42"/>
      <c r="C2823" s="42"/>
      <c r="D2823" s="43"/>
      <c r="E2823" s="42"/>
      <c r="F2823" s="42"/>
      <c r="G2823" s="43"/>
      <c r="H2823" s="43"/>
      <c r="I2823" s="42"/>
      <c r="J2823" s="42"/>
      <c r="K2823" s="42"/>
      <c r="L2823" s="42" t="str">
        <f>IF(G2823="","",IF(D2823-G2823&gt;=System_Config!$B$9,"✅ COMPLIANT","⚠️ BREACH"))</f>
        <v/>
      </c>
      <c r="M2823" s="42">
        <f t="shared" si="44"/>
        <v>1900</v>
      </c>
    </row>
    <row r="2824" spans="1:13" ht="18" customHeight="1" x14ac:dyDescent="0.25">
      <c r="A2824" s="44"/>
      <c r="B2824" s="44"/>
      <c r="C2824" s="44"/>
      <c r="D2824" s="45"/>
      <c r="E2824" s="44"/>
      <c r="F2824" s="44"/>
      <c r="G2824" s="45"/>
      <c r="H2824" s="45"/>
      <c r="I2824" s="44"/>
      <c r="J2824" s="44"/>
      <c r="K2824" s="44"/>
      <c r="L2824" s="44" t="str">
        <f>IF(G2824="","",IF(D2824-G2824&gt;=System_Config!$B$9,"✅ COMPLIANT","⚠️ BREACH"))</f>
        <v/>
      </c>
      <c r="M2824" s="44">
        <f t="shared" si="44"/>
        <v>1900</v>
      </c>
    </row>
    <row r="2825" spans="1:13" ht="18" customHeight="1" x14ac:dyDescent="0.25">
      <c r="A2825" s="42"/>
      <c r="B2825" s="42"/>
      <c r="C2825" s="42"/>
      <c r="D2825" s="43"/>
      <c r="E2825" s="42"/>
      <c r="F2825" s="42"/>
      <c r="G2825" s="43"/>
      <c r="H2825" s="43"/>
      <c r="I2825" s="42"/>
      <c r="J2825" s="42"/>
      <c r="K2825" s="42"/>
      <c r="L2825" s="42" t="str">
        <f>IF(G2825="","",IF(D2825-G2825&gt;=System_Config!$B$9,"✅ COMPLIANT","⚠️ BREACH"))</f>
        <v/>
      </c>
      <c r="M2825" s="42">
        <f t="shared" si="44"/>
        <v>1900</v>
      </c>
    </row>
    <row r="2826" spans="1:13" ht="18" customHeight="1" x14ac:dyDescent="0.25">
      <c r="A2826" s="44"/>
      <c r="B2826" s="44"/>
      <c r="C2826" s="44"/>
      <c r="D2826" s="45"/>
      <c r="E2826" s="44"/>
      <c r="F2826" s="44"/>
      <c r="G2826" s="45"/>
      <c r="H2826" s="45"/>
      <c r="I2826" s="44"/>
      <c r="J2826" s="44"/>
      <c r="K2826" s="44"/>
      <c r="L2826" s="44" t="str">
        <f>IF(G2826="","",IF(D2826-G2826&gt;=System_Config!$B$9,"✅ COMPLIANT","⚠️ BREACH"))</f>
        <v/>
      </c>
      <c r="M2826" s="44">
        <f t="shared" si="44"/>
        <v>1900</v>
      </c>
    </row>
    <row r="2827" spans="1:13" ht="18" customHeight="1" x14ac:dyDescent="0.25">
      <c r="A2827" s="42"/>
      <c r="B2827" s="42"/>
      <c r="C2827" s="42"/>
      <c r="D2827" s="43"/>
      <c r="E2827" s="42"/>
      <c r="F2827" s="42"/>
      <c r="G2827" s="43"/>
      <c r="H2827" s="43"/>
      <c r="I2827" s="42"/>
      <c r="J2827" s="42"/>
      <c r="K2827" s="42"/>
      <c r="L2827" s="42" t="str">
        <f>IF(G2827="","",IF(D2827-G2827&gt;=System_Config!$B$9,"✅ COMPLIANT","⚠️ BREACH"))</f>
        <v/>
      </c>
      <c r="M2827" s="42">
        <f t="shared" si="44"/>
        <v>1900</v>
      </c>
    </row>
    <row r="2828" spans="1:13" ht="18" customHeight="1" x14ac:dyDescent="0.25">
      <c r="A2828" s="44"/>
      <c r="B2828" s="44"/>
      <c r="C2828" s="44"/>
      <c r="D2828" s="45"/>
      <c r="E2828" s="44"/>
      <c r="F2828" s="44"/>
      <c r="G2828" s="45"/>
      <c r="H2828" s="45"/>
      <c r="I2828" s="44"/>
      <c r="J2828" s="44"/>
      <c r="K2828" s="44"/>
      <c r="L2828" s="44" t="str">
        <f>IF(G2828="","",IF(D2828-G2828&gt;=System_Config!$B$9,"✅ COMPLIANT","⚠️ BREACH"))</f>
        <v/>
      </c>
      <c r="M2828" s="44">
        <f t="shared" si="44"/>
        <v>1900</v>
      </c>
    </row>
    <row r="2829" spans="1:13" ht="18" customHeight="1" x14ac:dyDescent="0.25">
      <c r="A2829" s="42"/>
      <c r="B2829" s="42"/>
      <c r="C2829" s="42"/>
      <c r="D2829" s="43"/>
      <c r="E2829" s="42"/>
      <c r="F2829" s="42"/>
      <c r="G2829" s="43"/>
      <c r="H2829" s="43"/>
      <c r="I2829" s="42"/>
      <c r="J2829" s="42"/>
      <c r="K2829" s="42"/>
      <c r="L2829" s="42" t="str">
        <f>IF(G2829="","",IF(D2829-G2829&gt;=System_Config!$B$9,"✅ COMPLIANT","⚠️ BREACH"))</f>
        <v/>
      </c>
      <c r="M2829" s="42">
        <f t="shared" si="44"/>
        <v>1900</v>
      </c>
    </row>
    <row r="2830" spans="1:13" ht="18" customHeight="1" x14ac:dyDescent="0.25">
      <c r="A2830" s="44"/>
      <c r="B2830" s="44"/>
      <c r="C2830" s="44"/>
      <c r="D2830" s="45"/>
      <c r="E2830" s="44"/>
      <c r="F2830" s="44"/>
      <c r="G2830" s="45"/>
      <c r="H2830" s="45"/>
      <c r="I2830" s="44"/>
      <c r="J2830" s="44"/>
      <c r="K2830" s="44"/>
      <c r="L2830" s="44" t="str">
        <f>IF(G2830="","",IF(D2830-G2830&gt;=System_Config!$B$9,"✅ COMPLIANT","⚠️ BREACH"))</f>
        <v/>
      </c>
      <c r="M2830" s="44">
        <f t="shared" si="44"/>
        <v>1900</v>
      </c>
    </row>
    <row r="2831" spans="1:13" ht="18" customHeight="1" x14ac:dyDescent="0.25">
      <c r="A2831" s="42"/>
      <c r="B2831" s="42"/>
      <c r="C2831" s="42"/>
      <c r="D2831" s="43"/>
      <c r="E2831" s="42"/>
      <c r="F2831" s="42"/>
      <c r="G2831" s="43"/>
      <c r="H2831" s="43"/>
      <c r="I2831" s="42"/>
      <c r="J2831" s="42"/>
      <c r="K2831" s="42"/>
      <c r="L2831" s="42" t="str">
        <f>IF(G2831="","",IF(D2831-G2831&gt;=System_Config!$B$9,"✅ COMPLIANT","⚠️ BREACH"))</f>
        <v/>
      </c>
      <c r="M2831" s="42">
        <f t="shared" si="44"/>
        <v>1900</v>
      </c>
    </row>
    <row r="2832" spans="1:13" ht="18" customHeight="1" x14ac:dyDescent="0.25">
      <c r="A2832" s="44"/>
      <c r="B2832" s="44"/>
      <c r="C2832" s="44"/>
      <c r="D2832" s="45"/>
      <c r="E2832" s="44"/>
      <c r="F2832" s="44"/>
      <c r="G2832" s="45"/>
      <c r="H2832" s="45"/>
      <c r="I2832" s="44"/>
      <c r="J2832" s="44"/>
      <c r="K2832" s="44"/>
      <c r="L2832" s="44" t="str">
        <f>IF(G2832="","",IF(D2832-G2832&gt;=System_Config!$B$9,"✅ COMPLIANT","⚠️ BREACH"))</f>
        <v/>
      </c>
      <c r="M2832" s="44">
        <f t="shared" si="44"/>
        <v>1900</v>
      </c>
    </row>
    <row r="2833" spans="1:13" ht="18" customHeight="1" x14ac:dyDescent="0.25">
      <c r="A2833" s="42"/>
      <c r="B2833" s="42"/>
      <c r="C2833" s="42"/>
      <c r="D2833" s="43"/>
      <c r="E2833" s="42"/>
      <c r="F2833" s="42"/>
      <c r="G2833" s="43"/>
      <c r="H2833" s="43"/>
      <c r="I2833" s="42"/>
      <c r="J2833" s="42"/>
      <c r="K2833" s="42"/>
      <c r="L2833" s="42" t="str">
        <f>IF(G2833="","",IF(D2833-G2833&gt;=System_Config!$B$9,"✅ COMPLIANT","⚠️ BREACH"))</f>
        <v/>
      </c>
      <c r="M2833" s="42">
        <f t="shared" si="44"/>
        <v>1900</v>
      </c>
    </row>
    <row r="2834" spans="1:13" ht="18" customHeight="1" x14ac:dyDescent="0.25">
      <c r="A2834" s="44"/>
      <c r="B2834" s="44"/>
      <c r="C2834" s="44"/>
      <c r="D2834" s="45"/>
      <c r="E2834" s="44"/>
      <c r="F2834" s="44"/>
      <c r="G2834" s="45"/>
      <c r="H2834" s="45"/>
      <c r="I2834" s="44"/>
      <c r="J2834" s="44"/>
      <c r="K2834" s="44"/>
      <c r="L2834" s="44" t="str">
        <f>IF(G2834="","",IF(D2834-G2834&gt;=System_Config!$B$9,"✅ COMPLIANT","⚠️ BREACH"))</f>
        <v/>
      </c>
      <c r="M2834" s="44">
        <f t="shared" si="44"/>
        <v>1900</v>
      </c>
    </row>
    <row r="2835" spans="1:13" ht="18" customHeight="1" x14ac:dyDescent="0.25">
      <c r="A2835" s="42"/>
      <c r="B2835" s="42"/>
      <c r="C2835" s="42"/>
      <c r="D2835" s="43"/>
      <c r="E2835" s="42"/>
      <c r="F2835" s="42"/>
      <c r="G2835" s="43"/>
      <c r="H2835" s="43"/>
      <c r="I2835" s="42"/>
      <c r="J2835" s="42"/>
      <c r="K2835" s="42"/>
      <c r="L2835" s="42" t="str">
        <f>IF(G2835="","",IF(D2835-G2835&gt;=System_Config!$B$9,"✅ COMPLIANT","⚠️ BREACH"))</f>
        <v/>
      </c>
      <c r="M2835" s="42">
        <f t="shared" si="44"/>
        <v>1900</v>
      </c>
    </row>
    <row r="2836" spans="1:13" ht="18" customHeight="1" x14ac:dyDescent="0.25">
      <c r="A2836" s="44"/>
      <c r="B2836" s="44"/>
      <c r="C2836" s="44"/>
      <c r="D2836" s="45"/>
      <c r="E2836" s="44"/>
      <c r="F2836" s="44"/>
      <c r="G2836" s="45"/>
      <c r="H2836" s="45"/>
      <c r="I2836" s="44"/>
      <c r="J2836" s="44"/>
      <c r="K2836" s="44"/>
      <c r="L2836" s="44" t="str">
        <f>IF(G2836="","",IF(D2836-G2836&gt;=System_Config!$B$9,"✅ COMPLIANT","⚠️ BREACH"))</f>
        <v/>
      </c>
      <c r="M2836" s="44">
        <f t="shared" si="44"/>
        <v>1900</v>
      </c>
    </row>
    <row r="2837" spans="1:13" ht="18" customHeight="1" x14ac:dyDescent="0.25">
      <c r="A2837" s="42"/>
      <c r="B2837" s="42"/>
      <c r="C2837" s="42"/>
      <c r="D2837" s="43"/>
      <c r="E2837" s="42"/>
      <c r="F2837" s="42"/>
      <c r="G2837" s="43"/>
      <c r="H2837" s="43"/>
      <c r="I2837" s="42"/>
      <c r="J2837" s="42"/>
      <c r="K2837" s="42"/>
      <c r="L2837" s="42" t="str">
        <f>IF(G2837="","",IF(D2837-G2837&gt;=System_Config!$B$9,"✅ COMPLIANT","⚠️ BREACH"))</f>
        <v/>
      </c>
      <c r="M2837" s="42">
        <f t="shared" si="44"/>
        <v>1900</v>
      </c>
    </row>
    <row r="2838" spans="1:13" ht="18" customHeight="1" x14ac:dyDescent="0.25">
      <c r="A2838" s="44"/>
      <c r="B2838" s="44"/>
      <c r="C2838" s="44"/>
      <c r="D2838" s="45"/>
      <c r="E2838" s="44"/>
      <c r="F2838" s="44"/>
      <c r="G2838" s="45"/>
      <c r="H2838" s="45"/>
      <c r="I2838" s="44"/>
      <c r="J2838" s="44"/>
      <c r="K2838" s="44"/>
      <c r="L2838" s="44" t="str">
        <f>IF(G2838="","",IF(D2838-G2838&gt;=System_Config!$B$9,"✅ COMPLIANT","⚠️ BREACH"))</f>
        <v/>
      </c>
      <c r="M2838" s="44">
        <f t="shared" si="44"/>
        <v>1900</v>
      </c>
    </row>
    <row r="2839" spans="1:13" ht="18" customHeight="1" x14ac:dyDescent="0.25">
      <c r="A2839" s="42"/>
      <c r="B2839" s="42"/>
      <c r="C2839" s="42"/>
      <c r="D2839" s="43"/>
      <c r="E2839" s="42"/>
      <c r="F2839" s="42"/>
      <c r="G2839" s="43"/>
      <c r="H2839" s="43"/>
      <c r="I2839" s="42"/>
      <c r="J2839" s="42"/>
      <c r="K2839" s="42"/>
      <c r="L2839" s="42" t="str">
        <f>IF(G2839="","",IF(D2839-G2839&gt;=System_Config!$B$9,"✅ COMPLIANT","⚠️ BREACH"))</f>
        <v/>
      </c>
      <c r="M2839" s="42">
        <f t="shared" si="44"/>
        <v>1900</v>
      </c>
    </row>
    <row r="2840" spans="1:13" ht="18" customHeight="1" x14ac:dyDescent="0.25">
      <c r="A2840" s="44"/>
      <c r="B2840" s="44"/>
      <c r="C2840" s="44"/>
      <c r="D2840" s="45"/>
      <c r="E2840" s="44"/>
      <c r="F2840" s="44"/>
      <c r="G2840" s="45"/>
      <c r="H2840" s="45"/>
      <c r="I2840" s="44"/>
      <c r="J2840" s="44"/>
      <c r="K2840" s="44"/>
      <c r="L2840" s="44" t="str">
        <f>IF(G2840="","",IF(D2840-G2840&gt;=System_Config!$B$9,"✅ COMPLIANT","⚠️ BREACH"))</f>
        <v/>
      </c>
      <c r="M2840" s="44">
        <f t="shared" si="44"/>
        <v>1900</v>
      </c>
    </row>
    <row r="2841" spans="1:13" ht="18" customHeight="1" x14ac:dyDescent="0.25">
      <c r="A2841" s="42"/>
      <c r="B2841" s="42"/>
      <c r="C2841" s="42"/>
      <c r="D2841" s="43"/>
      <c r="E2841" s="42"/>
      <c r="F2841" s="42"/>
      <c r="G2841" s="43"/>
      <c r="H2841" s="43"/>
      <c r="I2841" s="42"/>
      <c r="J2841" s="42"/>
      <c r="K2841" s="42"/>
      <c r="L2841" s="42" t="str">
        <f>IF(G2841="","",IF(D2841-G2841&gt;=System_Config!$B$9,"✅ COMPLIANT","⚠️ BREACH"))</f>
        <v/>
      </c>
      <c r="M2841" s="42">
        <f t="shared" si="44"/>
        <v>1900</v>
      </c>
    </row>
    <row r="2842" spans="1:13" ht="18" customHeight="1" x14ac:dyDescent="0.25">
      <c r="A2842" s="44"/>
      <c r="B2842" s="44"/>
      <c r="C2842" s="44"/>
      <c r="D2842" s="45"/>
      <c r="E2842" s="44"/>
      <c r="F2842" s="44"/>
      <c r="G2842" s="45"/>
      <c r="H2842" s="45"/>
      <c r="I2842" s="44"/>
      <c r="J2842" s="44"/>
      <c r="K2842" s="44"/>
      <c r="L2842" s="44" t="str">
        <f>IF(G2842="","",IF(D2842-G2842&gt;=System_Config!$B$9,"✅ COMPLIANT","⚠️ BREACH"))</f>
        <v/>
      </c>
      <c r="M2842" s="44">
        <f t="shared" si="44"/>
        <v>1900</v>
      </c>
    </row>
    <row r="2843" spans="1:13" ht="18" customHeight="1" x14ac:dyDescent="0.25">
      <c r="A2843" s="42"/>
      <c r="B2843" s="42"/>
      <c r="C2843" s="42"/>
      <c r="D2843" s="43"/>
      <c r="E2843" s="42"/>
      <c r="F2843" s="42"/>
      <c r="G2843" s="43"/>
      <c r="H2843" s="43"/>
      <c r="I2843" s="42"/>
      <c r="J2843" s="42"/>
      <c r="K2843" s="42"/>
      <c r="L2843" s="42" t="str">
        <f>IF(G2843="","",IF(D2843-G2843&gt;=System_Config!$B$9,"✅ COMPLIANT","⚠️ BREACH"))</f>
        <v/>
      </c>
      <c r="M2843" s="42">
        <f t="shared" si="44"/>
        <v>1900</v>
      </c>
    </row>
    <row r="2844" spans="1:13" ht="18" customHeight="1" x14ac:dyDescent="0.25">
      <c r="A2844" s="44"/>
      <c r="B2844" s="44"/>
      <c r="C2844" s="44"/>
      <c r="D2844" s="45"/>
      <c r="E2844" s="44"/>
      <c r="F2844" s="44"/>
      <c r="G2844" s="45"/>
      <c r="H2844" s="45"/>
      <c r="I2844" s="44"/>
      <c r="J2844" s="44"/>
      <c r="K2844" s="44"/>
      <c r="L2844" s="44" t="str">
        <f>IF(G2844="","",IF(D2844-G2844&gt;=System_Config!$B$9,"✅ COMPLIANT","⚠️ BREACH"))</f>
        <v/>
      </c>
      <c r="M2844" s="44">
        <f t="shared" si="44"/>
        <v>1900</v>
      </c>
    </row>
    <row r="2845" spans="1:13" ht="18" customHeight="1" x14ac:dyDescent="0.25">
      <c r="A2845" s="42"/>
      <c r="B2845" s="42"/>
      <c r="C2845" s="42"/>
      <c r="D2845" s="43"/>
      <c r="E2845" s="42"/>
      <c r="F2845" s="42"/>
      <c r="G2845" s="43"/>
      <c r="H2845" s="43"/>
      <c r="I2845" s="42"/>
      <c r="J2845" s="42"/>
      <c r="K2845" s="42"/>
      <c r="L2845" s="42" t="str">
        <f>IF(G2845="","",IF(D2845-G2845&gt;=System_Config!$B$9,"✅ COMPLIANT","⚠️ BREACH"))</f>
        <v/>
      </c>
      <c r="M2845" s="42">
        <f t="shared" si="44"/>
        <v>1900</v>
      </c>
    </row>
    <row r="2846" spans="1:13" ht="18" customHeight="1" x14ac:dyDescent="0.25">
      <c r="A2846" s="44"/>
      <c r="B2846" s="44"/>
      <c r="C2846" s="44"/>
      <c r="D2846" s="45"/>
      <c r="E2846" s="44"/>
      <c r="F2846" s="44"/>
      <c r="G2846" s="45"/>
      <c r="H2846" s="45"/>
      <c r="I2846" s="44"/>
      <c r="J2846" s="44"/>
      <c r="K2846" s="44"/>
      <c r="L2846" s="44" t="str">
        <f>IF(G2846="","",IF(D2846-G2846&gt;=System_Config!$B$9,"✅ COMPLIANT","⚠️ BREACH"))</f>
        <v/>
      </c>
      <c r="M2846" s="44">
        <f t="shared" si="44"/>
        <v>1900</v>
      </c>
    </row>
    <row r="2847" spans="1:13" ht="18" customHeight="1" x14ac:dyDescent="0.25">
      <c r="A2847" s="42"/>
      <c r="B2847" s="42"/>
      <c r="C2847" s="42"/>
      <c r="D2847" s="43"/>
      <c r="E2847" s="42"/>
      <c r="F2847" s="42"/>
      <c r="G2847" s="43"/>
      <c r="H2847" s="43"/>
      <c r="I2847" s="42"/>
      <c r="J2847" s="42"/>
      <c r="K2847" s="42"/>
      <c r="L2847" s="42" t="str">
        <f>IF(G2847="","",IF(D2847-G2847&gt;=System_Config!$B$9,"✅ COMPLIANT","⚠️ BREACH"))</f>
        <v/>
      </c>
      <c r="M2847" s="42">
        <f t="shared" si="44"/>
        <v>1900</v>
      </c>
    </row>
    <row r="2848" spans="1:13" ht="18" customHeight="1" x14ac:dyDescent="0.25">
      <c r="A2848" s="44"/>
      <c r="B2848" s="44"/>
      <c r="C2848" s="44"/>
      <c r="D2848" s="45"/>
      <c r="E2848" s="44"/>
      <c r="F2848" s="44"/>
      <c r="G2848" s="45"/>
      <c r="H2848" s="45"/>
      <c r="I2848" s="44"/>
      <c r="J2848" s="44"/>
      <c r="K2848" s="44"/>
      <c r="L2848" s="44" t="str">
        <f>IF(G2848="","",IF(D2848-G2848&gt;=System_Config!$B$9,"✅ COMPLIANT","⚠️ BREACH"))</f>
        <v/>
      </c>
      <c r="M2848" s="44">
        <f t="shared" si="44"/>
        <v>1900</v>
      </c>
    </row>
    <row r="2849" spans="1:13" ht="18" customHeight="1" x14ac:dyDescent="0.25">
      <c r="A2849" s="42"/>
      <c r="B2849" s="42"/>
      <c r="C2849" s="42"/>
      <c r="D2849" s="43"/>
      <c r="E2849" s="42"/>
      <c r="F2849" s="42"/>
      <c r="G2849" s="43"/>
      <c r="H2849" s="43"/>
      <c r="I2849" s="42"/>
      <c r="J2849" s="42"/>
      <c r="K2849" s="42"/>
      <c r="L2849" s="42" t="str">
        <f>IF(G2849="","",IF(D2849-G2849&gt;=System_Config!$B$9,"✅ COMPLIANT","⚠️ BREACH"))</f>
        <v/>
      </c>
      <c r="M2849" s="42">
        <f t="shared" si="44"/>
        <v>1900</v>
      </c>
    </row>
    <row r="2850" spans="1:13" ht="18" customHeight="1" x14ac:dyDescent="0.25">
      <c r="A2850" s="44"/>
      <c r="B2850" s="44"/>
      <c r="C2850" s="44"/>
      <c r="D2850" s="45"/>
      <c r="E2850" s="44"/>
      <c r="F2850" s="44"/>
      <c r="G2850" s="45"/>
      <c r="H2850" s="45"/>
      <c r="I2850" s="44"/>
      <c r="J2850" s="44"/>
      <c r="K2850" s="44"/>
      <c r="L2850" s="44" t="str">
        <f>IF(G2850="","",IF(D2850-G2850&gt;=System_Config!$B$9,"✅ COMPLIANT","⚠️ BREACH"))</f>
        <v/>
      </c>
      <c r="M2850" s="44">
        <f t="shared" si="44"/>
        <v>1900</v>
      </c>
    </row>
    <row r="2851" spans="1:13" ht="18" customHeight="1" x14ac:dyDescent="0.25">
      <c r="A2851" s="42"/>
      <c r="B2851" s="42"/>
      <c r="C2851" s="42"/>
      <c r="D2851" s="43"/>
      <c r="E2851" s="42"/>
      <c r="F2851" s="42"/>
      <c r="G2851" s="43"/>
      <c r="H2851" s="43"/>
      <c r="I2851" s="42"/>
      <c r="J2851" s="42"/>
      <c r="K2851" s="42"/>
      <c r="L2851" s="42" t="str">
        <f>IF(G2851="","",IF(D2851-G2851&gt;=System_Config!$B$9,"✅ COMPLIANT","⚠️ BREACH"))</f>
        <v/>
      </c>
      <c r="M2851" s="42">
        <f t="shared" si="44"/>
        <v>1900</v>
      </c>
    </row>
    <row r="2852" spans="1:13" ht="18" customHeight="1" x14ac:dyDescent="0.25">
      <c r="A2852" s="44"/>
      <c r="B2852" s="44"/>
      <c r="C2852" s="44"/>
      <c r="D2852" s="45"/>
      <c r="E2852" s="44"/>
      <c r="F2852" s="44"/>
      <c r="G2852" s="45"/>
      <c r="H2852" s="45"/>
      <c r="I2852" s="44"/>
      <c r="J2852" s="44"/>
      <c r="K2852" s="44"/>
      <c r="L2852" s="44" t="str">
        <f>IF(G2852="","",IF(D2852-G2852&gt;=System_Config!$B$9,"✅ COMPLIANT","⚠️ BREACH"))</f>
        <v/>
      </c>
      <c r="M2852" s="44">
        <f t="shared" si="44"/>
        <v>1900</v>
      </c>
    </row>
    <row r="2853" spans="1:13" ht="18" customHeight="1" x14ac:dyDescent="0.25">
      <c r="A2853" s="42"/>
      <c r="B2853" s="42"/>
      <c r="C2853" s="42"/>
      <c r="D2853" s="43"/>
      <c r="E2853" s="42"/>
      <c r="F2853" s="42"/>
      <c r="G2853" s="43"/>
      <c r="H2853" s="43"/>
      <c r="I2853" s="42"/>
      <c r="J2853" s="42"/>
      <c r="K2853" s="42"/>
      <c r="L2853" s="42" t="str">
        <f>IF(G2853="","",IF(D2853-G2853&gt;=System_Config!$B$9,"✅ COMPLIANT","⚠️ BREACH"))</f>
        <v/>
      </c>
      <c r="M2853" s="42">
        <f t="shared" si="44"/>
        <v>1900</v>
      </c>
    </row>
    <row r="2854" spans="1:13" ht="18" customHeight="1" x14ac:dyDescent="0.25">
      <c r="A2854" s="44"/>
      <c r="B2854" s="44"/>
      <c r="C2854" s="44"/>
      <c r="D2854" s="45"/>
      <c r="E2854" s="44"/>
      <c r="F2854" s="44"/>
      <c r="G2854" s="45"/>
      <c r="H2854" s="45"/>
      <c r="I2854" s="44"/>
      <c r="J2854" s="44"/>
      <c r="K2854" s="44"/>
      <c r="L2854" s="44" t="str">
        <f>IF(G2854="","",IF(D2854-G2854&gt;=System_Config!$B$9,"✅ COMPLIANT","⚠️ BREACH"))</f>
        <v/>
      </c>
      <c r="M2854" s="44">
        <f t="shared" si="44"/>
        <v>1900</v>
      </c>
    </row>
    <row r="2855" spans="1:13" ht="18" customHeight="1" x14ac:dyDescent="0.25">
      <c r="A2855" s="42"/>
      <c r="B2855" s="42"/>
      <c r="C2855" s="42"/>
      <c r="D2855" s="43"/>
      <c r="E2855" s="42"/>
      <c r="F2855" s="42"/>
      <c r="G2855" s="43"/>
      <c r="H2855" s="43"/>
      <c r="I2855" s="42"/>
      <c r="J2855" s="42"/>
      <c r="K2855" s="42"/>
      <c r="L2855" s="42" t="str">
        <f>IF(G2855="","",IF(D2855-G2855&gt;=System_Config!$B$9,"✅ COMPLIANT","⚠️ BREACH"))</f>
        <v/>
      </c>
      <c r="M2855" s="42">
        <f t="shared" si="44"/>
        <v>1900</v>
      </c>
    </row>
    <row r="2856" spans="1:13" ht="18" customHeight="1" x14ac:dyDescent="0.25">
      <c r="A2856" s="44"/>
      <c r="B2856" s="44"/>
      <c r="C2856" s="44"/>
      <c r="D2856" s="45"/>
      <c r="E2856" s="44"/>
      <c r="F2856" s="44"/>
      <c r="G2856" s="45"/>
      <c r="H2856" s="45"/>
      <c r="I2856" s="44"/>
      <c r="J2856" s="44"/>
      <c r="K2856" s="44"/>
      <c r="L2856" s="44" t="str">
        <f>IF(G2856="","",IF(D2856-G2856&gt;=System_Config!$B$9,"✅ COMPLIANT","⚠️ BREACH"))</f>
        <v/>
      </c>
      <c r="M2856" s="44">
        <f t="shared" si="44"/>
        <v>1900</v>
      </c>
    </row>
    <row r="2857" spans="1:13" ht="18" customHeight="1" x14ac:dyDescent="0.25">
      <c r="A2857" s="42"/>
      <c r="B2857" s="42"/>
      <c r="C2857" s="42"/>
      <c r="D2857" s="43"/>
      <c r="E2857" s="42"/>
      <c r="F2857" s="42"/>
      <c r="G2857" s="43"/>
      <c r="H2857" s="43"/>
      <c r="I2857" s="42"/>
      <c r="J2857" s="42"/>
      <c r="K2857" s="42"/>
      <c r="L2857" s="42" t="str">
        <f>IF(G2857="","",IF(D2857-G2857&gt;=System_Config!$B$9,"✅ COMPLIANT","⚠️ BREACH"))</f>
        <v/>
      </c>
      <c r="M2857" s="42">
        <f t="shared" si="44"/>
        <v>1900</v>
      </c>
    </row>
    <row r="2858" spans="1:13" ht="18" customHeight="1" x14ac:dyDescent="0.25">
      <c r="A2858" s="44"/>
      <c r="B2858" s="44"/>
      <c r="C2858" s="44"/>
      <c r="D2858" s="45"/>
      <c r="E2858" s="44"/>
      <c r="F2858" s="44"/>
      <c r="G2858" s="45"/>
      <c r="H2858" s="45"/>
      <c r="I2858" s="44"/>
      <c r="J2858" s="44"/>
      <c r="K2858" s="44"/>
      <c r="L2858" s="44" t="str">
        <f>IF(G2858="","",IF(D2858-G2858&gt;=System_Config!$B$9,"✅ COMPLIANT","⚠️ BREACH"))</f>
        <v/>
      </c>
      <c r="M2858" s="44">
        <f t="shared" si="44"/>
        <v>1900</v>
      </c>
    </row>
    <row r="2859" spans="1:13" ht="18" customHeight="1" x14ac:dyDescent="0.25">
      <c r="A2859" s="42"/>
      <c r="B2859" s="42"/>
      <c r="C2859" s="42"/>
      <c r="D2859" s="43"/>
      <c r="E2859" s="42"/>
      <c r="F2859" s="42"/>
      <c r="G2859" s="43"/>
      <c r="H2859" s="43"/>
      <c r="I2859" s="42"/>
      <c r="J2859" s="42"/>
      <c r="K2859" s="42"/>
      <c r="L2859" s="42" t="str">
        <f>IF(G2859="","",IF(D2859-G2859&gt;=System_Config!$B$9,"✅ COMPLIANT","⚠️ BREACH"))</f>
        <v/>
      </c>
      <c r="M2859" s="42">
        <f t="shared" si="44"/>
        <v>1900</v>
      </c>
    </row>
    <row r="2860" spans="1:13" ht="18" customHeight="1" x14ac:dyDescent="0.25">
      <c r="A2860" s="44"/>
      <c r="B2860" s="44"/>
      <c r="C2860" s="44"/>
      <c r="D2860" s="45"/>
      <c r="E2860" s="44"/>
      <c r="F2860" s="44"/>
      <c r="G2860" s="45"/>
      <c r="H2860" s="45"/>
      <c r="I2860" s="44"/>
      <c r="J2860" s="44"/>
      <c r="K2860" s="44"/>
      <c r="L2860" s="44" t="str">
        <f>IF(G2860="","",IF(D2860-G2860&gt;=System_Config!$B$9,"✅ COMPLIANT","⚠️ BREACH"))</f>
        <v/>
      </c>
      <c r="M2860" s="44">
        <f t="shared" si="44"/>
        <v>1900</v>
      </c>
    </row>
    <row r="2861" spans="1:13" ht="18" customHeight="1" x14ac:dyDescent="0.25">
      <c r="A2861" s="42"/>
      <c r="B2861" s="42"/>
      <c r="C2861" s="42"/>
      <c r="D2861" s="43"/>
      <c r="E2861" s="42"/>
      <c r="F2861" s="42"/>
      <c r="G2861" s="43"/>
      <c r="H2861" s="43"/>
      <c r="I2861" s="42"/>
      <c r="J2861" s="42"/>
      <c r="K2861" s="42"/>
      <c r="L2861" s="42" t="str">
        <f>IF(G2861="","",IF(D2861-G2861&gt;=System_Config!$B$9,"✅ COMPLIANT","⚠️ BREACH"))</f>
        <v/>
      </c>
      <c r="M2861" s="42">
        <f t="shared" si="44"/>
        <v>1900</v>
      </c>
    </row>
    <row r="2862" spans="1:13" ht="18" customHeight="1" x14ac:dyDescent="0.25">
      <c r="A2862" s="44"/>
      <c r="B2862" s="44"/>
      <c r="C2862" s="44"/>
      <c r="D2862" s="45"/>
      <c r="E2862" s="44"/>
      <c r="F2862" s="44"/>
      <c r="G2862" s="45"/>
      <c r="H2862" s="45"/>
      <c r="I2862" s="44"/>
      <c r="J2862" s="44"/>
      <c r="K2862" s="44"/>
      <c r="L2862" s="44" t="str">
        <f>IF(G2862="","",IF(D2862-G2862&gt;=System_Config!$B$9,"✅ COMPLIANT","⚠️ BREACH"))</f>
        <v/>
      </c>
      <c r="M2862" s="44">
        <f t="shared" si="44"/>
        <v>1900</v>
      </c>
    </row>
    <row r="2863" spans="1:13" ht="18" customHeight="1" x14ac:dyDescent="0.25">
      <c r="A2863" s="42"/>
      <c r="B2863" s="42"/>
      <c r="C2863" s="42"/>
      <c r="D2863" s="43"/>
      <c r="E2863" s="42"/>
      <c r="F2863" s="42"/>
      <c r="G2863" s="43"/>
      <c r="H2863" s="43"/>
      <c r="I2863" s="42"/>
      <c r="J2863" s="42"/>
      <c r="K2863" s="42"/>
      <c r="L2863" s="42" t="str">
        <f>IF(G2863="","",IF(D2863-G2863&gt;=System_Config!$B$9,"✅ COMPLIANT","⚠️ BREACH"))</f>
        <v/>
      </c>
      <c r="M2863" s="42">
        <f t="shared" si="44"/>
        <v>1900</v>
      </c>
    </row>
    <row r="2864" spans="1:13" ht="18" customHeight="1" x14ac:dyDescent="0.25">
      <c r="A2864" s="44"/>
      <c r="B2864" s="44"/>
      <c r="C2864" s="44"/>
      <c r="D2864" s="45"/>
      <c r="E2864" s="44"/>
      <c r="F2864" s="44"/>
      <c r="G2864" s="45"/>
      <c r="H2864" s="45"/>
      <c r="I2864" s="44"/>
      <c r="J2864" s="44"/>
      <c r="K2864" s="44"/>
      <c r="L2864" s="44" t="str">
        <f>IF(G2864="","",IF(D2864-G2864&gt;=System_Config!$B$9,"✅ COMPLIANT","⚠️ BREACH"))</f>
        <v/>
      </c>
      <c r="M2864" s="44">
        <f t="shared" si="44"/>
        <v>1900</v>
      </c>
    </row>
    <row r="2865" spans="1:13" ht="18" customHeight="1" x14ac:dyDescent="0.25">
      <c r="A2865" s="42"/>
      <c r="B2865" s="42"/>
      <c r="C2865" s="42"/>
      <c r="D2865" s="43"/>
      <c r="E2865" s="42"/>
      <c r="F2865" s="42"/>
      <c r="G2865" s="43"/>
      <c r="H2865" s="43"/>
      <c r="I2865" s="42"/>
      <c r="J2865" s="42"/>
      <c r="K2865" s="42"/>
      <c r="L2865" s="42" t="str">
        <f>IF(G2865="","",IF(D2865-G2865&gt;=System_Config!$B$9,"✅ COMPLIANT","⚠️ BREACH"))</f>
        <v/>
      </c>
      <c r="M2865" s="42">
        <f t="shared" si="44"/>
        <v>1900</v>
      </c>
    </row>
    <row r="2866" spans="1:13" ht="18" customHeight="1" x14ac:dyDescent="0.25">
      <c r="A2866" s="44"/>
      <c r="B2866" s="44"/>
      <c r="C2866" s="44"/>
      <c r="D2866" s="45"/>
      <c r="E2866" s="44"/>
      <c r="F2866" s="44"/>
      <c r="G2866" s="45"/>
      <c r="H2866" s="45"/>
      <c r="I2866" s="44"/>
      <c r="J2866" s="44"/>
      <c r="K2866" s="44"/>
      <c r="L2866" s="44" t="str">
        <f>IF(G2866="","",IF(D2866-G2866&gt;=System_Config!$B$9,"✅ COMPLIANT","⚠️ BREACH"))</f>
        <v/>
      </c>
      <c r="M2866" s="44">
        <f t="shared" si="44"/>
        <v>1900</v>
      </c>
    </row>
    <row r="2867" spans="1:13" ht="18" customHeight="1" x14ac:dyDescent="0.25">
      <c r="A2867" s="42"/>
      <c r="B2867" s="42"/>
      <c r="C2867" s="42"/>
      <c r="D2867" s="43"/>
      <c r="E2867" s="42"/>
      <c r="F2867" s="42"/>
      <c r="G2867" s="43"/>
      <c r="H2867" s="43"/>
      <c r="I2867" s="42"/>
      <c r="J2867" s="42"/>
      <c r="K2867" s="42"/>
      <c r="L2867" s="42" t="str">
        <f>IF(G2867="","",IF(D2867-G2867&gt;=System_Config!$B$9,"✅ COMPLIANT","⚠️ BREACH"))</f>
        <v/>
      </c>
      <c r="M2867" s="42">
        <f t="shared" si="44"/>
        <v>1900</v>
      </c>
    </row>
    <row r="2868" spans="1:13" ht="18" customHeight="1" x14ac:dyDescent="0.25">
      <c r="A2868" s="44"/>
      <c r="B2868" s="44"/>
      <c r="C2868" s="44"/>
      <c r="D2868" s="45"/>
      <c r="E2868" s="44"/>
      <c r="F2868" s="44"/>
      <c r="G2868" s="45"/>
      <c r="H2868" s="45"/>
      <c r="I2868" s="44"/>
      <c r="J2868" s="44"/>
      <c r="K2868" s="44"/>
      <c r="L2868" s="44" t="str">
        <f>IF(G2868="","",IF(D2868-G2868&gt;=System_Config!$B$9,"✅ COMPLIANT","⚠️ BREACH"))</f>
        <v/>
      </c>
      <c r="M2868" s="44">
        <f t="shared" si="44"/>
        <v>1900</v>
      </c>
    </row>
    <row r="2869" spans="1:13" ht="18" customHeight="1" x14ac:dyDescent="0.25">
      <c r="A2869" s="42"/>
      <c r="B2869" s="42"/>
      <c r="C2869" s="42"/>
      <c r="D2869" s="43"/>
      <c r="E2869" s="42"/>
      <c r="F2869" s="42"/>
      <c r="G2869" s="43"/>
      <c r="H2869" s="43"/>
      <c r="I2869" s="42"/>
      <c r="J2869" s="42"/>
      <c r="K2869" s="42"/>
      <c r="L2869" s="42" t="str">
        <f>IF(G2869="","",IF(D2869-G2869&gt;=System_Config!$B$9,"✅ COMPLIANT","⚠️ BREACH"))</f>
        <v/>
      </c>
      <c r="M2869" s="42">
        <f t="shared" si="44"/>
        <v>1900</v>
      </c>
    </row>
    <row r="2870" spans="1:13" ht="18" customHeight="1" x14ac:dyDescent="0.25">
      <c r="A2870" s="44"/>
      <c r="B2870" s="44"/>
      <c r="C2870" s="44"/>
      <c r="D2870" s="45"/>
      <c r="E2870" s="44"/>
      <c r="F2870" s="44"/>
      <c r="G2870" s="45"/>
      <c r="H2870" s="45"/>
      <c r="I2870" s="44"/>
      <c r="J2870" s="44"/>
      <c r="K2870" s="44"/>
      <c r="L2870" s="44" t="str">
        <f>IF(G2870="","",IF(D2870-G2870&gt;=System_Config!$B$9,"✅ COMPLIANT","⚠️ BREACH"))</f>
        <v/>
      </c>
      <c r="M2870" s="44">
        <f t="shared" si="44"/>
        <v>1900</v>
      </c>
    </row>
    <row r="2871" spans="1:13" ht="18" customHeight="1" x14ac:dyDescent="0.25">
      <c r="A2871" s="42"/>
      <c r="B2871" s="42"/>
      <c r="C2871" s="42"/>
      <c r="D2871" s="43"/>
      <c r="E2871" s="42"/>
      <c r="F2871" s="42"/>
      <c r="G2871" s="43"/>
      <c r="H2871" s="43"/>
      <c r="I2871" s="42"/>
      <c r="J2871" s="42"/>
      <c r="K2871" s="42"/>
      <c r="L2871" s="42" t="str">
        <f>IF(G2871="","",IF(D2871-G2871&gt;=System_Config!$B$9,"✅ COMPLIANT","⚠️ BREACH"))</f>
        <v/>
      </c>
      <c r="M2871" s="42">
        <f t="shared" si="44"/>
        <v>1900</v>
      </c>
    </row>
    <row r="2872" spans="1:13" ht="18" customHeight="1" x14ac:dyDescent="0.25">
      <c r="A2872" s="44"/>
      <c r="B2872" s="44"/>
      <c r="C2872" s="44"/>
      <c r="D2872" s="45"/>
      <c r="E2872" s="44"/>
      <c r="F2872" s="44"/>
      <c r="G2872" s="45"/>
      <c r="H2872" s="45"/>
      <c r="I2872" s="44"/>
      <c r="J2872" s="44"/>
      <c r="K2872" s="44"/>
      <c r="L2872" s="44" t="str">
        <f>IF(G2872="","",IF(D2872-G2872&gt;=System_Config!$B$9,"✅ COMPLIANT","⚠️ BREACH"))</f>
        <v/>
      </c>
      <c r="M2872" s="44">
        <f t="shared" si="44"/>
        <v>1900</v>
      </c>
    </row>
    <row r="2873" spans="1:13" ht="18" customHeight="1" x14ac:dyDescent="0.25">
      <c r="A2873" s="42"/>
      <c r="B2873" s="42"/>
      <c r="C2873" s="42"/>
      <c r="D2873" s="43"/>
      <c r="E2873" s="42"/>
      <c r="F2873" s="42"/>
      <c r="G2873" s="43"/>
      <c r="H2873" s="43"/>
      <c r="I2873" s="42"/>
      <c r="J2873" s="42"/>
      <c r="K2873" s="42"/>
      <c r="L2873" s="42" t="str">
        <f>IF(G2873="","",IF(D2873-G2873&gt;=System_Config!$B$9,"✅ COMPLIANT","⚠️ BREACH"))</f>
        <v/>
      </c>
      <c r="M2873" s="42">
        <f t="shared" si="44"/>
        <v>1900</v>
      </c>
    </row>
    <row r="2874" spans="1:13" ht="18" customHeight="1" x14ac:dyDescent="0.25">
      <c r="A2874" s="44"/>
      <c r="B2874" s="44"/>
      <c r="C2874" s="44"/>
      <c r="D2874" s="45"/>
      <c r="E2874" s="44"/>
      <c r="F2874" s="44"/>
      <c r="G2874" s="45"/>
      <c r="H2874" s="45"/>
      <c r="I2874" s="44"/>
      <c r="J2874" s="44"/>
      <c r="K2874" s="44"/>
      <c r="L2874" s="44" t="str">
        <f>IF(G2874="","",IF(D2874-G2874&gt;=System_Config!$B$9,"✅ COMPLIANT","⚠️ BREACH"))</f>
        <v/>
      </c>
      <c r="M2874" s="44">
        <f t="shared" si="44"/>
        <v>1900</v>
      </c>
    </row>
    <row r="2875" spans="1:13" ht="18" customHeight="1" x14ac:dyDescent="0.25">
      <c r="A2875" s="42"/>
      <c r="B2875" s="42"/>
      <c r="C2875" s="42"/>
      <c r="D2875" s="43"/>
      <c r="E2875" s="42"/>
      <c r="F2875" s="42"/>
      <c r="G2875" s="43"/>
      <c r="H2875" s="43"/>
      <c r="I2875" s="42"/>
      <c r="J2875" s="42"/>
      <c r="K2875" s="42"/>
      <c r="L2875" s="42" t="str">
        <f>IF(G2875="","",IF(D2875-G2875&gt;=System_Config!$B$9,"✅ COMPLIANT","⚠️ BREACH"))</f>
        <v/>
      </c>
      <c r="M2875" s="42">
        <f t="shared" si="44"/>
        <v>1900</v>
      </c>
    </row>
    <row r="2876" spans="1:13" ht="18" customHeight="1" x14ac:dyDescent="0.25">
      <c r="A2876" s="44"/>
      <c r="B2876" s="44"/>
      <c r="C2876" s="44"/>
      <c r="D2876" s="45"/>
      <c r="E2876" s="44"/>
      <c r="F2876" s="44"/>
      <c r="G2876" s="45"/>
      <c r="H2876" s="45"/>
      <c r="I2876" s="44"/>
      <c r="J2876" s="44"/>
      <c r="K2876" s="44"/>
      <c r="L2876" s="44" t="str">
        <f>IF(G2876="","",IF(D2876-G2876&gt;=System_Config!$B$9,"✅ COMPLIANT","⚠️ BREACH"))</f>
        <v/>
      </c>
      <c r="M2876" s="44">
        <f t="shared" si="44"/>
        <v>1900</v>
      </c>
    </row>
    <row r="2877" spans="1:13" ht="18" customHeight="1" x14ac:dyDescent="0.25">
      <c r="A2877" s="42"/>
      <c r="B2877" s="42"/>
      <c r="C2877" s="42"/>
      <c r="D2877" s="43"/>
      <c r="E2877" s="42"/>
      <c r="F2877" s="42"/>
      <c r="G2877" s="43"/>
      <c r="H2877" s="43"/>
      <c r="I2877" s="42"/>
      <c r="J2877" s="42"/>
      <c r="K2877" s="42"/>
      <c r="L2877" s="42" t="str">
        <f>IF(G2877="","",IF(D2877-G2877&gt;=System_Config!$B$9,"✅ COMPLIANT","⚠️ BREACH"))</f>
        <v/>
      </c>
      <c r="M2877" s="42">
        <f t="shared" si="44"/>
        <v>1900</v>
      </c>
    </row>
    <row r="2878" spans="1:13" ht="18" customHeight="1" x14ac:dyDescent="0.25">
      <c r="A2878" s="44"/>
      <c r="B2878" s="44"/>
      <c r="C2878" s="44"/>
      <c r="D2878" s="45"/>
      <c r="E2878" s="44"/>
      <c r="F2878" s="44"/>
      <c r="G2878" s="45"/>
      <c r="H2878" s="45"/>
      <c r="I2878" s="44"/>
      <c r="J2878" s="44"/>
      <c r="K2878" s="44"/>
      <c r="L2878" s="44" t="str">
        <f>IF(G2878="","",IF(D2878-G2878&gt;=System_Config!$B$9,"✅ COMPLIANT","⚠️ BREACH"))</f>
        <v/>
      </c>
      <c r="M2878" s="44">
        <f t="shared" si="44"/>
        <v>1900</v>
      </c>
    </row>
    <row r="2879" spans="1:13" ht="18" customHeight="1" x14ac:dyDescent="0.25">
      <c r="A2879" s="42"/>
      <c r="B2879" s="42"/>
      <c r="C2879" s="42"/>
      <c r="D2879" s="43"/>
      <c r="E2879" s="42"/>
      <c r="F2879" s="42"/>
      <c r="G2879" s="43"/>
      <c r="H2879" s="43"/>
      <c r="I2879" s="42"/>
      <c r="J2879" s="42"/>
      <c r="K2879" s="42"/>
      <c r="L2879" s="42" t="str">
        <f>IF(G2879="","",IF(D2879-G2879&gt;=System_Config!$B$9,"✅ COMPLIANT","⚠️ BREACH"))</f>
        <v/>
      </c>
      <c r="M2879" s="42">
        <f t="shared" si="44"/>
        <v>1900</v>
      </c>
    </row>
    <row r="2880" spans="1:13" ht="18" customHeight="1" x14ac:dyDescent="0.25">
      <c r="A2880" s="44"/>
      <c r="B2880" s="44"/>
      <c r="C2880" s="44"/>
      <c r="D2880" s="45"/>
      <c r="E2880" s="44"/>
      <c r="F2880" s="44"/>
      <c r="G2880" s="45"/>
      <c r="H2880" s="45"/>
      <c r="I2880" s="44"/>
      <c r="J2880" s="44"/>
      <c r="K2880" s="44"/>
      <c r="L2880" s="44" t="str">
        <f>IF(G2880="","",IF(D2880-G2880&gt;=System_Config!$B$9,"✅ COMPLIANT","⚠️ BREACH"))</f>
        <v/>
      </c>
      <c r="M2880" s="44">
        <f t="shared" si="44"/>
        <v>1900</v>
      </c>
    </row>
    <row r="2881" spans="1:13" ht="18" customHeight="1" x14ac:dyDescent="0.25">
      <c r="A2881" s="42"/>
      <c r="B2881" s="42"/>
      <c r="C2881" s="42"/>
      <c r="D2881" s="43"/>
      <c r="E2881" s="42"/>
      <c r="F2881" s="42"/>
      <c r="G2881" s="43"/>
      <c r="H2881" s="43"/>
      <c r="I2881" s="42"/>
      <c r="J2881" s="42"/>
      <c r="K2881" s="42"/>
      <c r="L2881" s="42" t="str">
        <f>IF(G2881="","",IF(D2881-G2881&gt;=System_Config!$B$9,"✅ COMPLIANT","⚠️ BREACH"))</f>
        <v/>
      </c>
      <c r="M2881" s="42">
        <f t="shared" si="44"/>
        <v>1900</v>
      </c>
    </row>
    <row r="2882" spans="1:13" ht="18" customHeight="1" x14ac:dyDescent="0.25">
      <c r="A2882" s="44"/>
      <c r="B2882" s="44"/>
      <c r="C2882" s="44"/>
      <c r="D2882" s="45"/>
      <c r="E2882" s="44"/>
      <c r="F2882" s="44"/>
      <c r="G2882" s="45"/>
      <c r="H2882" s="45"/>
      <c r="I2882" s="44"/>
      <c r="J2882" s="44"/>
      <c r="K2882" s="44"/>
      <c r="L2882" s="44" t="str">
        <f>IF(G2882="","",IF(D2882-G2882&gt;=System_Config!$B$9,"✅ COMPLIANT","⚠️ BREACH"))</f>
        <v/>
      </c>
      <c r="M2882" s="44">
        <f t="shared" si="44"/>
        <v>1900</v>
      </c>
    </row>
    <row r="2883" spans="1:13" ht="18" customHeight="1" x14ac:dyDescent="0.25">
      <c r="A2883" s="42"/>
      <c r="B2883" s="42"/>
      <c r="C2883" s="42"/>
      <c r="D2883" s="43"/>
      <c r="E2883" s="42"/>
      <c r="F2883" s="42"/>
      <c r="G2883" s="43"/>
      <c r="H2883" s="43"/>
      <c r="I2883" s="42"/>
      <c r="J2883" s="42"/>
      <c r="K2883" s="42"/>
      <c r="L2883" s="42" t="str">
        <f>IF(G2883="","",IF(D2883-G2883&gt;=System_Config!$B$9,"✅ COMPLIANT","⚠️ BREACH"))</f>
        <v/>
      </c>
      <c r="M2883" s="42">
        <f t="shared" si="44"/>
        <v>1900</v>
      </c>
    </row>
    <row r="2884" spans="1:13" ht="18" customHeight="1" x14ac:dyDescent="0.25">
      <c r="A2884" s="44"/>
      <c r="B2884" s="44"/>
      <c r="C2884" s="44"/>
      <c r="D2884" s="45"/>
      <c r="E2884" s="44"/>
      <c r="F2884" s="44"/>
      <c r="G2884" s="45"/>
      <c r="H2884" s="45"/>
      <c r="I2884" s="44"/>
      <c r="J2884" s="44"/>
      <c r="K2884" s="44"/>
      <c r="L2884" s="44" t="str">
        <f>IF(G2884="","",IF(D2884-G2884&gt;=System_Config!$B$9,"✅ COMPLIANT","⚠️ BREACH"))</f>
        <v/>
      </c>
      <c r="M2884" s="44">
        <f t="shared" ref="M2884:M2947" si="45">IFERROR(YEAR(E2884),"")</f>
        <v>1900</v>
      </c>
    </row>
    <row r="2885" spans="1:13" ht="18" customHeight="1" x14ac:dyDescent="0.25">
      <c r="A2885" s="42"/>
      <c r="B2885" s="42"/>
      <c r="C2885" s="42"/>
      <c r="D2885" s="43"/>
      <c r="E2885" s="42"/>
      <c r="F2885" s="42"/>
      <c r="G2885" s="43"/>
      <c r="H2885" s="43"/>
      <c r="I2885" s="42"/>
      <c r="J2885" s="42"/>
      <c r="K2885" s="42"/>
      <c r="L2885" s="42" t="str">
        <f>IF(G2885="","",IF(D2885-G2885&gt;=System_Config!$B$9,"✅ COMPLIANT","⚠️ BREACH"))</f>
        <v/>
      </c>
      <c r="M2885" s="42">
        <f t="shared" si="45"/>
        <v>1900</v>
      </c>
    </row>
    <row r="2886" spans="1:13" ht="18" customHeight="1" x14ac:dyDescent="0.25">
      <c r="A2886" s="44"/>
      <c r="B2886" s="44"/>
      <c r="C2886" s="44"/>
      <c r="D2886" s="45"/>
      <c r="E2886" s="44"/>
      <c r="F2886" s="44"/>
      <c r="G2886" s="45"/>
      <c r="H2886" s="45"/>
      <c r="I2886" s="44"/>
      <c r="J2886" s="44"/>
      <c r="K2886" s="44"/>
      <c r="L2886" s="44" t="str">
        <f>IF(G2886="","",IF(D2886-G2886&gt;=System_Config!$B$9,"✅ COMPLIANT","⚠️ BREACH"))</f>
        <v/>
      </c>
      <c r="M2886" s="44">
        <f t="shared" si="45"/>
        <v>1900</v>
      </c>
    </row>
    <row r="2887" spans="1:13" ht="18" customHeight="1" x14ac:dyDescent="0.25">
      <c r="A2887" s="42"/>
      <c r="B2887" s="42"/>
      <c r="C2887" s="42"/>
      <c r="D2887" s="43"/>
      <c r="E2887" s="42"/>
      <c r="F2887" s="42"/>
      <c r="G2887" s="43"/>
      <c r="H2887" s="43"/>
      <c r="I2887" s="42"/>
      <c r="J2887" s="42"/>
      <c r="K2887" s="42"/>
      <c r="L2887" s="42" t="str">
        <f>IF(G2887="","",IF(D2887-G2887&gt;=System_Config!$B$9,"✅ COMPLIANT","⚠️ BREACH"))</f>
        <v/>
      </c>
      <c r="M2887" s="42">
        <f t="shared" si="45"/>
        <v>1900</v>
      </c>
    </row>
    <row r="2888" spans="1:13" ht="18" customHeight="1" x14ac:dyDescent="0.25">
      <c r="A2888" s="44"/>
      <c r="B2888" s="44"/>
      <c r="C2888" s="44"/>
      <c r="D2888" s="45"/>
      <c r="E2888" s="44"/>
      <c r="F2888" s="44"/>
      <c r="G2888" s="45"/>
      <c r="H2888" s="45"/>
      <c r="I2888" s="44"/>
      <c r="J2888" s="44"/>
      <c r="K2888" s="44"/>
      <c r="L2888" s="44" t="str">
        <f>IF(G2888="","",IF(D2888-G2888&gt;=System_Config!$B$9,"✅ COMPLIANT","⚠️ BREACH"))</f>
        <v/>
      </c>
      <c r="M2888" s="44">
        <f t="shared" si="45"/>
        <v>1900</v>
      </c>
    </row>
    <row r="2889" spans="1:13" ht="18" customHeight="1" x14ac:dyDescent="0.25">
      <c r="A2889" s="42"/>
      <c r="B2889" s="42"/>
      <c r="C2889" s="42"/>
      <c r="D2889" s="43"/>
      <c r="E2889" s="42"/>
      <c r="F2889" s="42"/>
      <c r="G2889" s="43"/>
      <c r="H2889" s="43"/>
      <c r="I2889" s="42"/>
      <c r="J2889" s="42"/>
      <c r="K2889" s="42"/>
      <c r="L2889" s="42" t="str">
        <f>IF(G2889="","",IF(D2889-G2889&gt;=System_Config!$B$9,"✅ COMPLIANT","⚠️ BREACH"))</f>
        <v/>
      </c>
      <c r="M2889" s="42">
        <f t="shared" si="45"/>
        <v>1900</v>
      </c>
    </row>
    <row r="2890" spans="1:13" ht="18" customHeight="1" x14ac:dyDescent="0.25">
      <c r="A2890" s="44"/>
      <c r="B2890" s="44"/>
      <c r="C2890" s="44"/>
      <c r="D2890" s="45"/>
      <c r="E2890" s="44"/>
      <c r="F2890" s="44"/>
      <c r="G2890" s="45"/>
      <c r="H2890" s="45"/>
      <c r="I2890" s="44"/>
      <c r="J2890" s="44"/>
      <c r="K2890" s="44"/>
      <c r="L2890" s="44" t="str">
        <f>IF(G2890="","",IF(D2890-G2890&gt;=System_Config!$B$9,"✅ COMPLIANT","⚠️ BREACH"))</f>
        <v/>
      </c>
      <c r="M2890" s="44">
        <f t="shared" si="45"/>
        <v>1900</v>
      </c>
    </row>
    <row r="2891" spans="1:13" ht="18" customHeight="1" x14ac:dyDescent="0.25">
      <c r="A2891" s="42"/>
      <c r="B2891" s="42"/>
      <c r="C2891" s="42"/>
      <c r="D2891" s="43"/>
      <c r="E2891" s="42"/>
      <c r="F2891" s="42"/>
      <c r="G2891" s="43"/>
      <c r="H2891" s="43"/>
      <c r="I2891" s="42"/>
      <c r="J2891" s="42"/>
      <c r="K2891" s="42"/>
      <c r="L2891" s="42" t="str">
        <f>IF(G2891="","",IF(D2891-G2891&gt;=System_Config!$B$9,"✅ COMPLIANT","⚠️ BREACH"))</f>
        <v/>
      </c>
      <c r="M2891" s="42">
        <f t="shared" si="45"/>
        <v>1900</v>
      </c>
    </row>
    <row r="2892" spans="1:13" ht="18" customHeight="1" x14ac:dyDescent="0.25">
      <c r="A2892" s="44"/>
      <c r="B2892" s="44"/>
      <c r="C2892" s="44"/>
      <c r="D2892" s="45"/>
      <c r="E2892" s="44"/>
      <c r="F2892" s="44"/>
      <c r="G2892" s="45"/>
      <c r="H2892" s="45"/>
      <c r="I2892" s="44"/>
      <c r="J2892" s="44"/>
      <c r="K2892" s="44"/>
      <c r="L2892" s="44" t="str">
        <f>IF(G2892="","",IF(D2892-G2892&gt;=System_Config!$B$9,"✅ COMPLIANT","⚠️ BREACH"))</f>
        <v/>
      </c>
      <c r="M2892" s="44">
        <f t="shared" si="45"/>
        <v>1900</v>
      </c>
    </row>
    <row r="2893" spans="1:13" ht="18" customHeight="1" x14ac:dyDescent="0.25">
      <c r="A2893" s="42"/>
      <c r="B2893" s="42"/>
      <c r="C2893" s="42"/>
      <c r="D2893" s="43"/>
      <c r="E2893" s="42"/>
      <c r="F2893" s="42"/>
      <c r="G2893" s="43"/>
      <c r="H2893" s="43"/>
      <c r="I2893" s="42"/>
      <c r="J2893" s="42"/>
      <c r="K2893" s="42"/>
      <c r="L2893" s="42" t="str">
        <f>IF(G2893="","",IF(D2893-G2893&gt;=System_Config!$B$9,"✅ COMPLIANT","⚠️ BREACH"))</f>
        <v/>
      </c>
      <c r="M2893" s="42">
        <f t="shared" si="45"/>
        <v>1900</v>
      </c>
    </row>
    <row r="2894" spans="1:13" ht="18" customHeight="1" x14ac:dyDescent="0.25">
      <c r="A2894" s="44"/>
      <c r="B2894" s="44"/>
      <c r="C2894" s="44"/>
      <c r="D2894" s="45"/>
      <c r="E2894" s="44"/>
      <c r="F2894" s="44"/>
      <c r="G2894" s="45"/>
      <c r="H2894" s="45"/>
      <c r="I2894" s="44"/>
      <c r="J2894" s="44"/>
      <c r="K2894" s="44"/>
      <c r="L2894" s="44" t="str">
        <f>IF(G2894="","",IF(D2894-G2894&gt;=System_Config!$B$9,"✅ COMPLIANT","⚠️ BREACH"))</f>
        <v/>
      </c>
      <c r="M2894" s="44">
        <f t="shared" si="45"/>
        <v>1900</v>
      </c>
    </row>
    <row r="2895" spans="1:13" ht="18" customHeight="1" x14ac:dyDescent="0.25">
      <c r="A2895" s="42"/>
      <c r="B2895" s="42"/>
      <c r="C2895" s="42"/>
      <c r="D2895" s="43"/>
      <c r="E2895" s="42"/>
      <c r="F2895" s="42"/>
      <c r="G2895" s="43"/>
      <c r="H2895" s="43"/>
      <c r="I2895" s="42"/>
      <c r="J2895" s="42"/>
      <c r="K2895" s="42"/>
      <c r="L2895" s="42" t="str">
        <f>IF(G2895="","",IF(D2895-G2895&gt;=System_Config!$B$9,"✅ COMPLIANT","⚠️ BREACH"))</f>
        <v/>
      </c>
      <c r="M2895" s="42">
        <f t="shared" si="45"/>
        <v>1900</v>
      </c>
    </row>
    <row r="2896" spans="1:13" ht="18" customHeight="1" x14ac:dyDescent="0.25">
      <c r="A2896" s="44"/>
      <c r="B2896" s="44"/>
      <c r="C2896" s="44"/>
      <c r="D2896" s="45"/>
      <c r="E2896" s="44"/>
      <c r="F2896" s="44"/>
      <c r="G2896" s="45"/>
      <c r="H2896" s="45"/>
      <c r="I2896" s="44"/>
      <c r="J2896" s="44"/>
      <c r="K2896" s="44"/>
      <c r="L2896" s="44" t="str">
        <f>IF(G2896="","",IF(D2896-G2896&gt;=System_Config!$B$9,"✅ COMPLIANT","⚠️ BREACH"))</f>
        <v/>
      </c>
      <c r="M2896" s="44">
        <f t="shared" si="45"/>
        <v>1900</v>
      </c>
    </row>
    <row r="2897" spans="1:13" ht="18" customHeight="1" x14ac:dyDescent="0.25">
      <c r="A2897" s="42"/>
      <c r="B2897" s="42"/>
      <c r="C2897" s="42"/>
      <c r="D2897" s="43"/>
      <c r="E2897" s="42"/>
      <c r="F2897" s="42"/>
      <c r="G2897" s="43"/>
      <c r="H2897" s="43"/>
      <c r="I2897" s="42"/>
      <c r="J2897" s="42"/>
      <c r="K2897" s="42"/>
      <c r="L2897" s="42" t="str">
        <f>IF(G2897="","",IF(D2897-G2897&gt;=System_Config!$B$9,"✅ COMPLIANT","⚠️ BREACH"))</f>
        <v/>
      </c>
      <c r="M2897" s="42">
        <f t="shared" si="45"/>
        <v>1900</v>
      </c>
    </row>
    <row r="2898" spans="1:13" ht="18" customHeight="1" x14ac:dyDescent="0.25">
      <c r="A2898" s="44"/>
      <c r="B2898" s="44"/>
      <c r="C2898" s="44"/>
      <c r="D2898" s="45"/>
      <c r="E2898" s="44"/>
      <c r="F2898" s="44"/>
      <c r="G2898" s="45"/>
      <c r="H2898" s="45"/>
      <c r="I2898" s="44"/>
      <c r="J2898" s="44"/>
      <c r="K2898" s="44"/>
      <c r="L2898" s="44" t="str">
        <f>IF(G2898="","",IF(D2898-G2898&gt;=System_Config!$B$9,"✅ COMPLIANT","⚠️ BREACH"))</f>
        <v/>
      </c>
      <c r="M2898" s="44">
        <f t="shared" si="45"/>
        <v>1900</v>
      </c>
    </row>
    <row r="2899" spans="1:13" ht="18" customHeight="1" x14ac:dyDescent="0.25">
      <c r="A2899" s="42"/>
      <c r="B2899" s="42"/>
      <c r="C2899" s="42"/>
      <c r="D2899" s="43"/>
      <c r="E2899" s="42"/>
      <c r="F2899" s="42"/>
      <c r="G2899" s="43"/>
      <c r="H2899" s="43"/>
      <c r="I2899" s="42"/>
      <c r="J2899" s="42"/>
      <c r="K2899" s="42"/>
      <c r="L2899" s="42" t="str">
        <f>IF(G2899="","",IF(D2899-G2899&gt;=System_Config!$B$9,"✅ COMPLIANT","⚠️ BREACH"))</f>
        <v/>
      </c>
      <c r="M2899" s="42">
        <f t="shared" si="45"/>
        <v>1900</v>
      </c>
    </row>
    <row r="2900" spans="1:13" ht="18" customHeight="1" x14ac:dyDescent="0.25">
      <c r="A2900" s="44"/>
      <c r="B2900" s="44"/>
      <c r="C2900" s="44"/>
      <c r="D2900" s="45"/>
      <c r="E2900" s="44"/>
      <c r="F2900" s="44"/>
      <c r="G2900" s="45"/>
      <c r="H2900" s="45"/>
      <c r="I2900" s="44"/>
      <c r="J2900" s="44"/>
      <c r="K2900" s="44"/>
      <c r="L2900" s="44" t="str">
        <f>IF(G2900="","",IF(D2900-G2900&gt;=System_Config!$B$9,"✅ COMPLIANT","⚠️ BREACH"))</f>
        <v/>
      </c>
      <c r="M2900" s="44">
        <f t="shared" si="45"/>
        <v>1900</v>
      </c>
    </row>
    <row r="2901" spans="1:13" ht="18" customHeight="1" x14ac:dyDescent="0.25">
      <c r="A2901" s="42"/>
      <c r="B2901" s="42"/>
      <c r="C2901" s="42"/>
      <c r="D2901" s="43"/>
      <c r="E2901" s="42"/>
      <c r="F2901" s="42"/>
      <c r="G2901" s="43"/>
      <c r="H2901" s="43"/>
      <c r="I2901" s="42"/>
      <c r="J2901" s="42"/>
      <c r="K2901" s="42"/>
      <c r="L2901" s="42" t="str">
        <f>IF(G2901="","",IF(D2901-G2901&gt;=System_Config!$B$9,"✅ COMPLIANT","⚠️ BREACH"))</f>
        <v/>
      </c>
      <c r="M2901" s="42">
        <f t="shared" si="45"/>
        <v>1900</v>
      </c>
    </row>
    <row r="2902" spans="1:13" ht="18" customHeight="1" x14ac:dyDescent="0.25">
      <c r="A2902" s="44"/>
      <c r="B2902" s="44"/>
      <c r="C2902" s="44"/>
      <c r="D2902" s="45"/>
      <c r="E2902" s="44"/>
      <c r="F2902" s="44"/>
      <c r="G2902" s="45"/>
      <c r="H2902" s="45"/>
      <c r="I2902" s="44"/>
      <c r="J2902" s="44"/>
      <c r="K2902" s="44"/>
      <c r="L2902" s="44" t="str">
        <f>IF(G2902="","",IF(D2902-G2902&gt;=System_Config!$B$9,"✅ COMPLIANT","⚠️ BREACH"))</f>
        <v/>
      </c>
      <c r="M2902" s="44">
        <f t="shared" si="45"/>
        <v>1900</v>
      </c>
    </row>
    <row r="2903" spans="1:13" ht="18" customHeight="1" x14ac:dyDescent="0.25">
      <c r="A2903" s="42"/>
      <c r="B2903" s="42"/>
      <c r="C2903" s="42"/>
      <c r="D2903" s="43"/>
      <c r="E2903" s="42"/>
      <c r="F2903" s="42"/>
      <c r="G2903" s="43"/>
      <c r="H2903" s="43"/>
      <c r="I2903" s="42"/>
      <c r="J2903" s="42"/>
      <c r="K2903" s="42"/>
      <c r="L2903" s="42" t="str">
        <f>IF(G2903="","",IF(D2903-G2903&gt;=System_Config!$B$9,"✅ COMPLIANT","⚠️ BREACH"))</f>
        <v/>
      </c>
      <c r="M2903" s="42">
        <f t="shared" si="45"/>
        <v>1900</v>
      </c>
    </row>
    <row r="2904" spans="1:13" ht="18" customHeight="1" x14ac:dyDescent="0.25">
      <c r="A2904" s="44"/>
      <c r="B2904" s="44"/>
      <c r="C2904" s="44"/>
      <c r="D2904" s="45"/>
      <c r="E2904" s="44"/>
      <c r="F2904" s="44"/>
      <c r="G2904" s="45"/>
      <c r="H2904" s="45"/>
      <c r="I2904" s="44"/>
      <c r="J2904" s="44"/>
      <c r="K2904" s="44"/>
      <c r="L2904" s="44" t="str">
        <f>IF(G2904="","",IF(D2904-G2904&gt;=System_Config!$B$9,"✅ COMPLIANT","⚠️ BREACH"))</f>
        <v/>
      </c>
      <c r="M2904" s="44">
        <f t="shared" si="45"/>
        <v>1900</v>
      </c>
    </row>
    <row r="2905" spans="1:13" ht="18" customHeight="1" x14ac:dyDescent="0.25">
      <c r="A2905" s="42"/>
      <c r="B2905" s="42"/>
      <c r="C2905" s="42"/>
      <c r="D2905" s="43"/>
      <c r="E2905" s="42"/>
      <c r="F2905" s="42"/>
      <c r="G2905" s="43"/>
      <c r="H2905" s="43"/>
      <c r="I2905" s="42"/>
      <c r="J2905" s="42"/>
      <c r="K2905" s="42"/>
      <c r="L2905" s="42" t="str">
        <f>IF(G2905="","",IF(D2905-G2905&gt;=System_Config!$B$9,"✅ COMPLIANT","⚠️ BREACH"))</f>
        <v/>
      </c>
      <c r="M2905" s="42">
        <f t="shared" si="45"/>
        <v>1900</v>
      </c>
    </row>
    <row r="2906" spans="1:13" ht="18" customHeight="1" x14ac:dyDescent="0.25">
      <c r="A2906" s="44"/>
      <c r="B2906" s="44"/>
      <c r="C2906" s="44"/>
      <c r="D2906" s="45"/>
      <c r="E2906" s="44"/>
      <c r="F2906" s="44"/>
      <c r="G2906" s="45"/>
      <c r="H2906" s="45"/>
      <c r="I2906" s="44"/>
      <c r="J2906" s="44"/>
      <c r="K2906" s="44"/>
      <c r="L2906" s="44" t="str">
        <f>IF(G2906="","",IF(D2906-G2906&gt;=System_Config!$B$9,"✅ COMPLIANT","⚠️ BREACH"))</f>
        <v/>
      </c>
      <c r="M2906" s="44">
        <f t="shared" si="45"/>
        <v>1900</v>
      </c>
    </row>
    <row r="2907" spans="1:13" ht="18" customHeight="1" x14ac:dyDescent="0.25">
      <c r="A2907" s="42"/>
      <c r="B2907" s="42"/>
      <c r="C2907" s="42"/>
      <c r="D2907" s="43"/>
      <c r="E2907" s="42"/>
      <c r="F2907" s="42"/>
      <c r="G2907" s="43"/>
      <c r="H2907" s="43"/>
      <c r="I2907" s="42"/>
      <c r="J2907" s="42"/>
      <c r="K2907" s="42"/>
      <c r="L2907" s="42" t="str">
        <f>IF(G2907="","",IF(D2907-G2907&gt;=System_Config!$B$9,"✅ COMPLIANT","⚠️ BREACH"))</f>
        <v/>
      </c>
      <c r="M2907" s="42">
        <f t="shared" si="45"/>
        <v>1900</v>
      </c>
    </row>
    <row r="2908" spans="1:13" ht="18" customHeight="1" x14ac:dyDescent="0.25">
      <c r="A2908" s="44"/>
      <c r="B2908" s="44"/>
      <c r="C2908" s="44"/>
      <c r="D2908" s="45"/>
      <c r="E2908" s="44"/>
      <c r="F2908" s="44"/>
      <c r="G2908" s="45"/>
      <c r="H2908" s="45"/>
      <c r="I2908" s="44"/>
      <c r="J2908" s="44"/>
      <c r="K2908" s="44"/>
      <c r="L2908" s="44" t="str">
        <f>IF(G2908="","",IF(D2908-G2908&gt;=System_Config!$B$9,"✅ COMPLIANT","⚠️ BREACH"))</f>
        <v/>
      </c>
      <c r="M2908" s="44">
        <f t="shared" si="45"/>
        <v>1900</v>
      </c>
    </row>
    <row r="2909" spans="1:13" ht="18" customHeight="1" x14ac:dyDescent="0.25">
      <c r="A2909" s="42"/>
      <c r="B2909" s="42"/>
      <c r="C2909" s="42"/>
      <c r="D2909" s="43"/>
      <c r="E2909" s="42"/>
      <c r="F2909" s="42"/>
      <c r="G2909" s="43"/>
      <c r="H2909" s="43"/>
      <c r="I2909" s="42"/>
      <c r="J2909" s="42"/>
      <c r="K2909" s="42"/>
      <c r="L2909" s="42" t="str">
        <f>IF(G2909="","",IF(D2909-G2909&gt;=System_Config!$B$9,"✅ COMPLIANT","⚠️ BREACH"))</f>
        <v/>
      </c>
      <c r="M2909" s="42">
        <f t="shared" si="45"/>
        <v>1900</v>
      </c>
    </row>
    <row r="2910" spans="1:13" ht="18" customHeight="1" x14ac:dyDescent="0.25">
      <c r="A2910" s="44"/>
      <c r="B2910" s="44"/>
      <c r="C2910" s="44"/>
      <c r="D2910" s="45"/>
      <c r="E2910" s="44"/>
      <c r="F2910" s="44"/>
      <c r="G2910" s="45"/>
      <c r="H2910" s="45"/>
      <c r="I2910" s="44"/>
      <c r="J2910" s="44"/>
      <c r="K2910" s="44"/>
      <c r="L2910" s="44" t="str">
        <f>IF(G2910="","",IF(D2910-G2910&gt;=System_Config!$B$9,"✅ COMPLIANT","⚠️ BREACH"))</f>
        <v/>
      </c>
      <c r="M2910" s="44">
        <f t="shared" si="45"/>
        <v>1900</v>
      </c>
    </row>
    <row r="2911" spans="1:13" ht="18" customHeight="1" x14ac:dyDescent="0.25">
      <c r="A2911" s="42"/>
      <c r="B2911" s="42"/>
      <c r="C2911" s="42"/>
      <c r="D2911" s="43"/>
      <c r="E2911" s="42"/>
      <c r="F2911" s="42"/>
      <c r="G2911" s="43"/>
      <c r="H2911" s="43"/>
      <c r="I2911" s="42"/>
      <c r="J2911" s="42"/>
      <c r="K2911" s="42"/>
      <c r="L2911" s="42" t="str">
        <f>IF(G2911="","",IF(D2911-G2911&gt;=System_Config!$B$9,"✅ COMPLIANT","⚠️ BREACH"))</f>
        <v/>
      </c>
      <c r="M2911" s="42">
        <f t="shared" si="45"/>
        <v>1900</v>
      </c>
    </row>
    <row r="2912" spans="1:13" ht="18" customHeight="1" x14ac:dyDescent="0.25">
      <c r="A2912" s="44"/>
      <c r="B2912" s="44"/>
      <c r="C2912" s="44"/>
      <c r="D2912" s="45"/>
      <c r="E2912" s="44"/>
      <c r="F2912" s="44"/>
      <c r="G2912" s="45"/>
      <c r="H2912" s="45"/>
      <c r="I2912" s="44"/>
      <c r="J2912" s="44"/>
      <c r="K2912" s="44"/>
      <c r="L2912" s="44" t="str">
        <f>IF(G2912="","",IF(D2912-G2912&gt;=System_Config!$B$9,"✅ COMPLIANT","⚠️ BREACH"))</f>
        <v/>
      </c>
      <c r="M2912" s="44">
        <f t="shared" si="45"/>
        <v>1900</v>
      </c>
    </row>
    <row r="2913" spans="1:13" ht="18" customHeight="1" x14ac:dyDescent="0.25">
      <c r="A2913" s="42"/>
      <c r="B2913" s="42"/>
      <c r="C2913" s="42"/>
      <c r="D2913" s="43"/>
      <c r="E2913" s="42"/>
      <c r="F2913" s="42"/>
      <c r="G2913" s="43"/>
      <c r="H2913" s="43"/>
      <c r="I2913" s="42"/>
      <c r="J2913" s="42"/>
      <c r="K2913" s="42"/>
      <c r="L2913" s="42" t="str">
        <f>IF(G2913="","",IF(D2913-G2913&gt;=System_Config!$B$9,"✅ COMPLIANT","⚠️ BREACH"))</f>
        <v/>
      </c>
      <c r="M2913" s="42">
        <f t="shared" si="45"/>
        <v>1900</v>
      </c>
    </row>
    <row r="2914" spans="1:13" ht="18" customHeight="1" x14ac:dyDescent="0.25">
      <c r="A2914" s="44"/>
      <c r="B2914" s="44"/>
      <c r="C2914" s="44"/>
      <c r="D2914" s="45"/>
      <c r="E2914" s="44"/>
      <c r="F2914" s="44"/>
      <c r="G2914" s="45"/>
      <c r="H2914" s="45"/>
      <c r="I2914" s="44"/>
      <c r="J2914" s="44"/>
      <c r="K2914" s="44"/>
      <c r="L2914" s="44" t="str">
        <f>IF(G2914="","",IF(D2914-G2914&gt;=System_Config!$B$9,"✅ COMPLIANT","⚠️ BREACH"))</f>
        <v/>
      </c>
      <c r="M2914" s="44">
        <f t="shared" si="45"/>
        <v>1900</v>
      </c>
    </row>
    <row r="2915" spans="1:13" ht="18" customHeight="1" x14ac:dyDescent="0.25">
      <c r="A2915" s="42"/>
      <c r="B2915" s="42"/>
      <c r="C2915" s="42"/>
      <c r="D2915" s="43"/>
      <c r="E2915" s="42"/>
      <c r="F2915" s="42"/>
      <c r="G2915" s="43"/>
      <c r="H2915" s="43"/>
      <c r="I2915" s="42"/>
      <c r="J2915" s="42"/>
      <c r="K2915" s="42"/>
      <c r="L2915" s="42" t="str">
        <f>IF(G2915="","",IF(D2915-G2915&gt;=System_Config!$B$9,"✅ COMPLIANT","⚠️ BREACH"))</f>
        <v/>
      </c>
      <c r="M2915" s="42">
        <f t="shared" si="45"/>
        <v>1900</v>
      </c>
    </row>
    <row r="2916" spans="1:13" ht="18" customHeight="1" x14ac:dyDescent="0.25">
      <c r="A2916" s="44"/>
      <c r="B2916" s="44"/>
      <c r="C2916" s="44"/>
      <c r="D2916" s="45"/>
      <c r="E2916" s="44"/>
      <c r="F2916" s="44"/>
      <c r="G2916" s="45"/>
      <c r="H2916" s="45"/>
      <c r="I2916" s="44"/>
      <c r="J2916" s="44"/>
      <c r="K2916" s="44"/>
      <c r="L2916" s="44" t="str">
        <f>IF(G2916="","",IF(D2916-G2916&gt;=System_Config!$B$9,"✅ COMPLIANT","⚠️ BREACH"))</f>
        <v/>
      </c>
      <c r="M2916" s="44">
        <f t="shared" si="45"/>
        <v>1900</v>
      </c>
    </row>
    <row r="2917" spans="1:13" ht="18" customHeight="1" x14ac:dyDescent="0.25">
      <c r="A2917" s="42"/>
      <c r="B2917" s="42"/>
      <c r="C2917" s="42"/>
      <c r="D2917" s="43"/>
      <c r="E2917" s="42"/>
      <c r="F2917" s="42"/>
      <c r="G2917" s="43"/>
      <c r="H2917" s="43"/>
      <c r="I2917" s="42"/>
      <c r="J2917" s="42"/>
      <c r="K2917" s="42"/>
      <c r="L2917" s="42" t="str">
        <f>IF(G2917="","",IF(D2917-G2917&gt;=System_Config!$B$9,"✅ COMPLIANT","⚠️ BREACH"))</f>
        <v/>
      </c>
      <c r="M2917" s="42">
        <f t="shared" si="45"/>
        <v>1900</v>
      </c>
    </row>
    <row r="2918" spans="1:13" ht="18" customHeight="1" x14ac:dyDescent="0.25">
      <c r="A2918" s="44"/>
      <c r="B2918" s="44"/>
      <c r="C2918" s="44"/>
      <c r="D2918" s="45"/>
      <c r="E2918" s="44"/>
      <c r="F2918" s="44"/>
      <c r="G2918" s="45"/>
      <c r="H2918" s="45"/>
      <c r="I2918" s="44"/>
      <c r="J2918" s="44"/>
      <c r="K2918" s="44"/>
      <c r="L2918" s="44" t="str">
        <f>IF(G2918="","",IF(D2918-G2918&gt;=System_Config!$B$9,"✅ COMPLIANT","⚠️ BREACH"))</f>
        <v/>
      </c>
      <c r="M2918" s="44">
        <f t="shared" si="45"/>
        <v>1900</v>
      </c>
    </row>
    <row r="2919" spans="1:13" ht="18" customHeight="1" x14ac:dyDescent="0.25">
      <c r="A2919" s="42"/>
      <c r="B2919" s="42"/>
      <c r="C2919" s="42"/>
      <c r="D2919" s="43"/>
      <c r="E2919" s="42"/>
      <c r="F2919" s="42"/>
      <c r="G2919" s="43"/>
      <c r="H2919" s="43"/>
      <c r="I2919" s="42"/>
      <c r="J2919" s="42"/>
      <c r="K2919" s="42"/>
      <c r="L2919" s="42" t="str">
        <f>IF(G2919="","",IF(D2919-G2919&gt;=System_Config!$B$9,"✅ COMPLIANT","⚠️ BREACH"))</f>
        <v/>
      </c>
      <c r="M2919" s="42">
        <f t="shared" si="45"/>
        <v>1900</v>
      </c>
    </row>
    <row r="2920" spans="1:13" ht="18" customHeight="1" x14ac:dyDescent="0.25">
      <c r="A2920" s="44"/>
      <c r="B2920" s="44"/>
      <c r="C2920" s="44"/>
      <c r="D2920" s="45"/>
      <c r="E2920" s="44"/>
      <c r="F2920" s="44"/>
      <c r="G2920" s="45"/>
      <c r="H2920" s="45"/>
      <c r="I2920" s="44"/>
      <c r="J2920" s="44"/>
      <c r="K2920" s="44"/>
      <c r="L2920" s="44" t="str">
        <f>IF(G2920="","",IF(D2920-G2920&gt;=System_Config!$B$9,"✅ COMPLIANT","⚠️ BREACH"))</f>
        <v/>
      </c>
      <c r="M2920" s="44">
        <f t="shared" si="45"/>
        <v>1900</v>
      </c>
    </row>
    <row r="2921" spans="1:13" ht="18" customHeight="1" x14ac:dyDescent="0.25">
      <c r="A2921" s="42"/>
      <c r="B2921" s="42"/>
      <c r="C2921" s="42"/>
      <c r="D2921" s="43"/>
      <c r="E2921" s="42"/>
      <c r="F2921" s="42"/>
      <c r="G2921" s="43"/>
      <c r="H2921" s="43"/>
      <c r="I2921" s="42"/>
      <c r="J2921" s="42"/>
      <c r="K2921" s="42"/>
      <c r="L2921" s="42" t="str">
        <f>IF(G2921="","",IF(D2921-G2921&gt;=System_Config!$B$9,"✅ COMPLIANT","⚠️ BREACH"))</f>
        <v/>
      </c>
      <c r="M2921" s="42">
        <f t="shared" si="45"/>
        <v>1900</v>
      </c>
    </row>
    <row r="2922" spans="1:13" ht="18" customHeight="1" x14ac:dyDescent="0.25">
      <c r="A2922" s="44"/>
      <c r="B2922" s="44"/>
      <c r="C2922" s="44"/>
      <c r="D2922" s="45"/>
      <c r="E2922" s="44"/>
      <c r="F2922" s="44"/>
      <c r="G2922" s="45"/>
      <c r="H2922" s="45"/>
      <c r="I2922" s="44"/>
      <c r="J2922" s="44"/>
      <c r="K2922" s="44"/>
      <c r="L2922" s="44" t="str">
        <f>IF(G2922="","",IF(D2922-G2922&gt;=System_Config!$B$9,"✅ COMPLIANT","⚠️ BREACH"))</f>
        <v/>
      </c>
      <c r="M2922" s="44">
        <f t="shared" si="45"/>
        <v>1900</v>
      </c>
    </row>
    <row r="2923" spans="1:13" ht="18" customHeight="1" x14ac:dyDescent="0.25">
      <c r="A2923" s="42"/>
      <c r="B2923" s="42"/>
      <c r="C2923" s="42"/>
      <c r="D2923" s="43"/>
      <c r="E2923" s="42"/>
      <c r="F2923" s="42"/>
      <c r="G2923" s="43"/>
      <c r="H2923" s="43"/>
      <c r="I2923" s="42"/>
      <c r="J2923" s="42"/>
      <c r="K2923" s="42"/>
      <c r="L2923" s="42" t="str">
        <f>IF(G2923="","",IF(D2923-G2923&gt;=System_Config!$B$9,"✅ COMPLIANT","⚠️ BREACH"))</f>
        <v/>
      </c>
      <c r="M2923" s="42">
        <f t="shared" si="45"/>
        <v>1900</v>
      </c>
    </row>
    <row r="2924" spans="1:13" ht="18" customHeight="1" x14ac:dyDescent="0.25">
      <c r="A2924" s="44"/>
      <c r="B2924" s="44"/>
      <c r="C2924" s="44"/>
      <c r="D2924" s="45"/>
      <c r="E2924" s="44"/>
      <c r="F2924" s="44"/>
      <c r="G2924" s="45"/>
      <c r="H2924" s="45"/>
      <c r="I2924" s="44"/>
      <c r="J2924" s="44"/>
      <c r="K2924" s="44"/>
      <c r="L2924" s="44" t="str">
        <f>IF(G2924="","",IF(D2924-G2924&gt;=System_Config!$B$9,"✅ COMPLIANT","⚠️ BREACH"))</f>
        <v/>
      </c>
      <c r="M2924" s="44">
        <f t="shared" si="45"/>
        <v>1900</v>
      </c>
    </row>
    <row r="2925" spans="1:13" ht="18" customHeight="1" x14ac:dyDescent="0.25">
      <c r="A2925" s="42"/>
      <c r="B2925" s="42"/>
      <c r="C2925" s="42"/>
      <c r="D2925" s="43"/>
      <c r="E2925" s="42"/>
      <c r="F2925" s="42"/>
      <c r="G2925" s="43"/>
      <c r="H2925" s="43"/>
      <c r="I2925" s="42"/>
      <c r="J2925" s="42"/>
      <c r="K2925" s="42"/>
      <c r="L2925" s="42" t="str">
        <f>IF(G2925="","",IF(D2925-G2925&gt;=System_Config!$B$9,"✅ COMPLIANT","⚠️ BREACH"))</f>
        <v/>
      </c>
      <c r="M2925" s="42">
        <f t="shared" si="45"/>
        <v>1900</v>
      </c>
    </row>
    <row r="2926" spans="1:13" ht="18" customHeight="1" x14ac:dyDescent="0.25">
      <c r="A2926" s="44"/>
      <c r="B2926" s="44"/>
      <c r="C2926" s="44"/>
      <c r="D2926" s="45"/>
      <c r="E2926" s="44"/>
      <c r="F2926" s="44"/>
      <c r="G2926" s="45"/>
      <c r="H2926" s="45"/>
      <c r="I2926" s="44"/>
      <c r="J2926" s="44"/>
      <c r="K2926" s="44"/>
      <c r="L2926" s="44" t="str">
        <f>IF(G2926="","",IF(D2926-G2926&gt;=System_Config!$B$9,"✅ COMPLIANT","⚠️ BREACH"))</f>
        <v/>
      </c>
      <c r="M2926" s="44">
        <f t="shared" si="45"/>
        <v>1900</v>
      </c>
    </row>
    <row r="2927" spans="1:13" ht="18" customHeight="1" x14ac:dyDescent="0.25">
      <c r="A2927" s="42"/>
      <c r="B2927" s="42"/>
      <c r="C2927" s="42"/>
      <c r="D2927" s="43"/>
      <c r="E2927" s="42"/>
      <c r="F2927" s="42"/>
      <c r="G2927" s="43"/>
      <c r="H2927" s="43"/>
      <c r="I2927" s="42"/>
      <c r="J2927" s="42"/>
      <c r="K2927" s="42"/>
      <c r="L2927" s="42" t="str">
        <f>IF(G2927="","",IF(D2927-G2927&gt;=System_Config!$B$9,"✅ COMPLIANT","⚠️ BREACH"))</f>
        <v/>
      </c>
      <c r="M2927" s="42">
        <f t="shared" si="45"/>
        <v>1900</v>
      </c>
    </row>
    <row r="2928" spans="1:13" ht="18" customHeight="1" x14ac:dyDescent="0.25">
      <c r="A2928" s="44"/>
      <c r="B2928" s="44"/>
      <c r="C2928" s="44"/>
      <c r="D2928" s="45"/>
      <c r="E2928" s="44"/>
      <c r="F2928" s="44"/>
      <c r="G2928" s="45"/>
      <c r="H2928" s="45"/>
      <c r="I2928" s="44"/>
      <c r="J2928" s="44"/>
      <c r="K2928" s="44"/>
      <c r="L2928" s="44" t="str">
        <f>IF(G2928="","",IF(D2928-G2928&gt;=System_Config!$B$9,"✅ COMPLIANT","⚠️ BREACH"))</f>
        <v/>
      </c>
      <c r="M2928" s="44">
        <f t="shared" si="45"/>
        <v>1900</v>
      </c>
    </row>
    <row r="2929" spans="1:13" ht="18" customHeight="1" x14ac:dyDescent="0.25">
      <c r="A2929" s="42"/>
      <c r="B2929" s="42"/>
      <c r="C2929" s="42"/>
      <c r="D2929" s="43"/>
      <c r="E2929" s="42"/>
      <c r="F2929" s="42"/>
      <c r="G2929" s="43"/>
      <c r="H2929" s="43"/>
      <c r="I2929" s="42"/>
      <c r="J2929" s="42"/>
      <c r="K2929" s="42"/>
      <c r="L2929" s="42" t="str">
        <f>IF(G2929="","",IF(D2929-G2929&gt;=System_Config!$B$9,"✅ COMPLIANT","⚠️ BREACH"))</f>
        <v/>
      </c>
      <c r="M2929" s="42">
        <f t="shared" si="45"/>
        <v>1900</v>
      </c>
    </row>
    <row r="2930" spans="1:13" ht="18" customHeight="1" x14ac:dyDescent="0.25">
      <c r="A2930" s="44"/>
      <c r="B2930" s="44"/>
      <c r="C2930" s="44"/>
      <c r="D2930" s="45"/>
      <c r="E2930" s="44"/>
      <c r="F2930" s="44"/>
      <c r="G2930" s="45"/>
      <c r="H2930" s="45"/>
      <c r="I2930" s="44"/>
      <c r="J2930" s="44"/>
      <c r="K2930" s="44"/>
      <c r="L2930" s="44" t="str">
        <f>IF(G2930="","",IF(D2930-G2930&gt;=System_Config!$B$9,"✅ COMPLIANT","⚠️ BREACH"))</f>
        <v/>
      </c>
      <c r="M2930" s="44">
        <f t="shared" si="45"/>
        <v>1900</v>
      </c>
    </row>
    <row r="2931" spans="1:13" ht="18" customHeight="1" x14ac:dyDescent="0.25">
      <c r="A2931" s="42"/>
      <c r="B2931" s="42"/>
      <c r="C2931" s="42"/>
      <c r="D2931" s="43"/>
      <c r="E2931" s="42"/>
      <c r="F2931" s="42"/>
      <c r="G2931" s="43"/>
      <c r="H2931" s="43"/>
      <c r="I2931" s="42"/>
      <c r="J2931" s="42"/>
      <c r="K2931" s="42"/>
      <c r="L2931" s="42" t="str">
        <f>IF(G2931="","",IF(D2931-G2931&gt;=System_Config!$B$9,"✅ COMPLIANT","⚠️ BREACH"))</f>
        <v/>
      </c>
      <c r="M2931" s="42">
        <f t="shared" si="45"/>
        <v>1900</v>
      </c>
    </row>
    <row r="2932" spans="1:13" ht="18" customHeight="1" x14ac:dyDescent="0.25">
      <c r="A2932" s="44"/>
      <c r="B2932" s="44"/>
      <c r="C2932" s="44"/>
      <c r="D2932" s="45"/>
      <c r="E2932" s="44"/>
      <c r="F2932" s="44"/>
      <c r="G2932" s="45"/>
      <c r="H2932" s="45"/>
      <c r="I2932" s="44"/>
      <c r="J2932" s="44"/>
      <c r="K2932" s="44"/>
      <c r="L2932" s="44" t="str">
        <f>IF(G2932="","",IF(D2932-G2932&gt;=System_Config!$B$9,"✅ COMPLIANT","⚠️ BREACH"))</f>
        <v/>
      </c>
      <c r="M2932" s="44">
        <f t="shared" si="45"/>
        <v>1900</v>
      </c>
    </row>
    <row r="2933" spans="1:13" ht="18" customHeight="1" x14ac:dyDescent="0.25">
      <c r="A2933" s="42"/>
      <c r="B2933" s="42"/>
      <c r="C2933" s="42"/>
      <c r="D2933" s="43"/>
      <c r="E2933" s="42"/>
      <c r="F2933" s="42"/>
      <c r="G2933" s="43"/>
      <c r="H2933" s="43"/>
      <c r="I2933" s="42"/>
      <c r="J2933" s="42"/>
      <c r="K2933" s="42"/>
      <c r="L2933" s="42" t="str">
        <f>IF(G2933="","",IF(D2933-G2933&gt;=System_Config!$B$9,"✅ COMPLIANT","⚠️ BREACH"))</f>
        <v/>
      </c>
      <c r="M2933" s="42">
        <f t="shared" si="45"/>
        <v>1900</v>
      </c>
    </row>
    <row r="2934" spans="1:13" ht="18" customHeight="1" x14ac:dyDescent="0.25">
      <c r="A2934" s="44"/>
      <c r="B2934" s="44"/>
      <c r="C2934" s="44"/>
      <c r="D2934" s="45"/>
      <c r="E2934" s="44"/>
      <c r="F2934" s="44"/>
      <c r="G2934" s="45"/>
      <c r="H2934" s="45"/>
      <c r="I2934" s="44"/>
      <c r="J2934" s="44"/>
      <c r="K2934" s="44"/>
      <c r="L2934" s="44" t="str">
        <f>IF(G2934="","",IF(D2934-G2934&gt;=System_Config!$B$9,"✅ COMPLIANT","⚠️ BREACH"))</f>
        <v/>
      </c>
      <c r="M2934" s="44">
        <f t="shared" si="45"/>
        <v>1900</v>
      </c>
    </row>
    <row r="2935" spans="1:13" ht="18" customHeight="1" x14ac:dyDescent="0.25">
      <c r="A2935" s="42"/>
      <c r="B2935" s="42"/>
      <c r="C2935" s="42"/>
      <c r="D2935" s="43"/>
      <c r="E2935" s="42"/>
      <c r="F2935" s="42"/>
      <c r="G2935" s="43"/>
      <c r="H2935" s="43"/>
      <c r="I2935" s="42"/>
      <c r="J2935" s="42"/>
      <c r="K2935" s="42"/>
      <c r="L2935" s="42" t="str">
        <f>IF(G2935="","",IF(D2935-G2935&gt;=System_Config!$B$9,"✅ COMPLIANT","⚠️ BREACH"))</f>
        <v/>
      </c>
      <c r="M2935" s="42">
        <f t="shared" si="45"/>
        <v>1900</v>
      </c>
    </row>
    <row r="2936" spans="1:13" ht="18" customHeight="1" x14ac:dyDescent="0.25">
      <c r="A2936" s="44"/>
      <c r="B2936" s="44"/>
      <c r="C2936" s="44"/>
      <c r="D2936" s="45"/>
      <c r="E2936" s="44"/>
      <c r="F2936" s="44"/>
      <c r="G2936" s="45"/>
      <c r="H2936" s="45"/>
      <c r="I2936" s="44"/>
      <c r="J2936" s="44"/>
      <c r="K2936" s="44"/>
      <c r="L2936" s="44" t="str">
        <f>IF(G2936="","",IF(D2936-G2936&gt;=System_Config!$B$9,"✅ COMPLIANT","⚠️ BREACH"))</f>
        <v/>
      </c>
      <c r="M2936" s="44">
        <f t="shared" si="45"/>
        <v>1900</v>
      </c>
    </row>
    <row r="2937" spans="1:13" ht="18" customHeight="1" x14ac:dyDescent="0.25">
      <c r="A2937" s="42"/>
      <c r="B2937" s="42"/>
      <c r="C2937" s="42"/>
      <c r="D2937" s="43"/>
      <c r="E2937" s="42"/>
      <c r="F2937" s="42"/>
      <c r="G2937" s="43"/>
      <c r="H2937" s="43"/>
      <c r="I2937" s="42"/>
      <c r="J2937" s="42"/>
      <c r="K2937" s="42"/>
      <c r="L2937" s="42" t="str">
        <f>IF(G2937="","",IF(D2937-G2937&gt;=System_Config!$B$9,"✅ COMPLIANT","⚠️ BREACH"))</f>
        <v/>
      </c>
      <c r="M2937" s="42">
        <f t="shared" si="45"/>
        <v>1900</v>
      </c>
    </row>
    <row r="2938" spans="1:13" ht="18" customHeight="1" x14ac:dyDescent="0.25">
      <c r="A2938" s="44"/>
      <c r="B2938" s="44"/>
      <c r="C2938" s="44"/>
      <c r="D2938" s="45"/>
      <c r="E2938" s="44"/>
      <c r="F2938" s="44"/>
      <c r="G2938" s="45"/>
      <c r="H2938" s="45"/>
      <c r="I2938" s="44"/>
      <c r="J2938" s="44"/>
      <c r="K2938" s="44"/>
      <c r="L2938" s="44" t="str">
        <f>IF(G2938="","",IF(D2938-G2938&gt;=System_Config!$B$9,"✅ COMPLIANT","⚠️ BREACH"))</f>
        <v/>
      </c>
      <c r="M2938" s="44">
        <f t="shared" si="45"/>
        <v>1900</v>
      </c>
    </row>
    <row r="2939" spans="1:13" ht="18" customHeight="1" x14ac:dyDescent="0.25">
      <c r="A2939" s="42"/>
      <c r="B2939" s="42"/>
      <c r="C2939" s="42"/>
      <c r="D2939" s="43"/>
      <c r="E2939" s="42"/>
      <c r="F2939" s="42"/>
      <c r="G2939" s="43"/>
      <c r="H2939" s="43"/>
      <c r="I2939" s="42"/>
      <c r="J2939" s="42"/>
      <c r="K2939" s="42"/>
      <c r="L2939" s="42" t="str">
        <f>IF(G2939="","",IF(D2939-G2939&gt;=System_Config!$B$9,"✅ COMPLIANT","⚠️ BREACH"))</f>
        <v/>
      </c>
      <c r="M2939" s="42">
        <f t="shared" si="45"/>
        <v>1900</v>
      </c>
    </row>
    <row r="2940" spans="1:13" ht="18" customHeight="1" x14ac:dyDescent="0.25">
      <c r="A2940" s="44"/>
      <c r="B2940" s="44"/>
      <c r="C2940" s="44"/>
      <c r="D2940" s="45"/>
      <c r="E2940" s="44"/>
      <c r="F2940" s="44"/>
      <c r="G2940" s="45"/>
      <c r="H2940" s="45"/>
      <c r="I2940" s="44"/>
      <c r="J2940" s="44"/>
      <c r="K2940" s="44"/>
      <c r="L2940" s="44" t="str">
        <f>IF(G2940="","",IF(D2940-G2940&gt;=System_Config!$B$9,"✅ COMPLIANT","⚠️ BREACH"))</f>
        <v/>
      </c>
      <c r="M2940" s="44">
        <f t="shared" si="45"/>
        <v>1900</v>
      </c>
    </row>
    <row r="2941" spans="1:13" ht="18" customHeight="1" x14ac:dyDescent="0.25">
      <c r="A2941" s="42"/>
      <c r="B2941" s="42"/>
      <c r="C2941" s="42"/>
      <c r="D2941" s="43"/>
      <c r="E2941" s="42"/>
      <c r="F2941" s="42"/>
      <c r="G2941" s="43"/>
      <c r="H2941" s="43"/>
      <c r="I2941" s="42"/>
      <c r="J2941" s="42"/>
      <c r="K2941" s="42"/>
      <c r="L2941" s="42" t="str">
        <f>IF(G2941="","",IF(D2941-G2941&gt;=System_Config!$B$9,"✅ COMPLIANT","⚠️ BREACH"))</f>
        <v/>
      </c>
      <c r="M2941" s="42">
        <f t="shared" si="45"/>
        <v>1900</v>
      </c>
    </row>
    <row r="2942" spans="1:13" ht="18" customHeight="1" x14ac:dyDescent="0.25">
      <c r="A2942" s="44"/>
      <c r="B2942" s="44"/>
      <c r="C2942" s="44"/>
      <c r="D2942" s="45"/>
      <c r="E2942" s="44"/>
      <c r="F2942" s="44"/>
      <c r="G2942" s="45"/>
      <c r="H2942" s="45"/>
      <c r="I2942" s="44"/>
      <c r="J2942" s="44"/>
      <c r="K2942" s="44"/>
      <c r="L2942" s="44" t="str">
        <f>IF(G2942="","",IF(D2942-G2942&gt;=System_Config!$B$9,"✅ COMPLIANT","⚠️ BREACH"))</f>
        <v/>
      </c>
      <c r="M2942" s="44">
        <f t="shared" si="45"/>
        <v>1900</v>
      </c>
    </row>
    <row r="2943" spans="1:13" ht="18" customHeight="1" x14ac:dyDescent="0.25">
      <c r="A2943" s="42"/>
      <c r="B2943" s="42"/>
      <c r="C2943" s="42"/>
      <c r="D2943" s="43"/>
      <c r="E2943" s="42"/>
      <c r="F2943" s="42"/>
      <c r="G2943" s="43"/>
      <c r="H2943" s="43"/>
      <c r="I2943" s="42"/>
      <c r="J2943" s="42"/>
      <c r="K2943" s="42"/>
      <c r="L2943" s="42" t="str">
        <f>IF(G2943="","",IF(D2943-G2943&gt;=System_Config!$B$9,"✅ COMPLIANT","⚠️ BREACH"))</f>
        <v/>
      </c>
      <c r="M2943" s="42">
        <f t="shared" si="45"/>
        <v>1900</v>
      </c>
    </row>
    <row r="2944" spans="1:13" ht="18" customHeight="1" x14ac:dyDescent="0.25">
      <c r="A2944" s="44"/>
      <c r="B2944" s="44"/>
      <c r="C2944" s="44"/>
      <c r="D2944" s="45"/>
      <c r="E2944" s="44"/>
      <c r="F2944" s="44"/>
      <c r="G2944" s="45"/>
      <c r="H2944" s="45"/>
      <c r="I2944" s="44"/>
      <c r="J2944" s="44"/>
      <c r="K2944" s="44"/>
      <c r="L2944" s="44" t="str">
        <f>IF(G2944="","",IF(D2944-G2944&gt;=System_Config!$B$9,"✅ COMPLIANT","⚠️ BREACH"))</f>
        <v/>
      </c>
      <c r="M2944" s="44">
        <f t="shared" si="45"/>
        <v>1900</v>
      </c>
    </row>
    <row r="2945" spans="1:13" ht="18" customHeight="1" x14ac:dyDescent="0.25">
      <c r="A2945" s="42"/>
      <c r="B2945" s="42"/>
      <c r="C2945" s="42"/>
      <c r="D2945" s="43"/>
      <c r="E2945" s="42"/>
      <c r="F2945" s="42"/>
      <c r="G2945" s="43"/>
      <c r="H2945" s="43"/>
      <c r="I2945" s="42"/>
      <c r="J2945" s="42"/>
      <c r="K2945" s="42"/>
      <c r="L2945" s="42" t="str">
        <f>IF(G2945="","",IF(D2945-G2945&gt;=System_Config!$B$9,"✅ COMPLIANT","⚠️ BREACH"))</f>
        <v/>
      </c>
      <c r="M2945" s="42">
        <f t="shared" si="45"/>
        <v>1900</v>
      </c>
    </row>
    <row r="2946" spans="1:13" ht="18" customHeight="1" x14ac:dyDescent="0.25">
      <c r="A2946" s="44"/>
      <c r="B2946" s="44"/>
      <c r="C2946" s="44"/>
      <c r="D2946" s="45"/>
      <c r="E2946" s="44"/>
      <c r="F2946" s="44"/>
      <c r="G2946" s="45"/>
      <c r="H2946" s="45"/>
      <c r="I2946" s="44"/>
      <c r="J2946" s="44"/>
      <c r="K2946" s="44"/>
      <c r="L2946" s="44" t="str">
        <f>IF(G2946="","",IF(D2946-G2946&gt;=System_Config!$B$9,"✅ COMPLIANT","⚠️ BREACH"))</f>
        <v/>
      </c>
      <c r="M2946" s="44">
        <f t="shared" si="45"/>
        <v>1900</v>
      </c>
    </row>
    <row r="2947" spans="1:13" ht="18" customHeight="1" x14ac:dyDescent="0.25">
      <c r="A2947" s="42"/>
      <c r="B2947" s="42"/>
      <c r="C2947" s="42"/>
      <c r="D2947" s="43"/>
      <c r="E2947" s="42"/>
      <c r="F2947" s="42"/>
      <c r="G2947" s="43"/>
      <c r="H2947" s="43"/>
      <c r="I2947" s="42"/>
      <c r="J2947" s="42"/>
      <c r="K2947" s="42"/>
      <c r="L2947" s="42" t="str">
        <f>IF(G2947="","",IF(D2947-G2947&gt;=System_Config!$B$9,"✅ COMPLIANT","⚠️ BREACH"))</f>
        <v/>
      </c>
      <c r="M2947" s="42">
        <f t="shared" si="45"/>
        <v>1900</v>
      </c>
    </row>
    <row r="2948" spans="1:13" ht="18" customHeight="1" x14ac:dyDescent="0.25">
      <c r="A2948" s="44"/>
      <c r="B2948" s="44"/>
      <c r="C2948" s="44"/>
      <c r="D2948" s="45"/>
      <c r="E2948" s="44"/>
      <c r="F2948" s="44"/>
      <c r="G2948" s="45"/>
      <c r="H2948" s="45"/>
      <c r="I2948" s="44"/>
      <c r="J2948" s="44"/>
      <c r="K2948" s="44"/>
      <c r="L2948" s="44" t="str">
        <f>IF(G2948="","",IF(D2948-G2948&gt;=System_Config!$B$9,"✅ COMPLIANT","⚠️ BREACH"))</f>
        <v/>
      </c>
      <c r="M2948" s="44">
        <f t="shared" ref="M2948:M3011" si="46">IFERROR(YEAR(E2948),"")</f>
        <v>1900</v>
      </c>
    </row>
    <row r="2949" spans="1:13" ht="18" customHeight="1" x14ac:dyDescent="0.25">
      <c r="A2949" s="42"/>
      <c r="B2949" s="42"/>
      <c r="C2949" s="42"/>
      <c r="D2949" s="43"/>
      <c r="E2949" s="42"/>
      <c r="F2949" s="42"/>
      <c r="G2949" s="43"/>
      <c r="H2949" s="43"/>
      <c r="I2949" s="42"/>
      <c r="J2949" s="42"/>
      <c r="K2949" s="42"/>
      <c r="L2949" s="42" t="str">
        <f>IF(G2949="","",IF(D2949-G2949&gt;=System_Config!$B$9,"✅ COMPLIANT","⚠️ BREACH"))</f>
        <v/>
      </c>
      <c r="M2949" s="42">
        <f t="shared" si="46"/>
        <v>1900</v>
      </c>
    </row>
    <row r="2950" spans="1:13" ht="18" customHeight="1" x14ac:dyDescent="0.25">
      <c r="A2950" s="44"/>
      <c r="B2950" s="44"/>
      <c r="C2950" s="44"/>
      <c r="D2950" s="45"/>
      <c r="E2950" s="44"/>
      <c r="F2950" s="44"/>
      <c r="G2950" s="45"/>
      <c r="H2950" s="45"/>
      <c r="I2950" s="44"/>
      <c r="J2950" s="44"/>
      <c r="K2950" s="44"/>
      <c r="L2950" s="44" t="str">
        <f>IF(G2950="","",IF(D2950-G2950&gt;=System_Config!$B$9,"✅ COMPLIANT","⚠️ BREACH"))</f>
        <v/>
      </c>
      <c r="M2950" s="44">
        <f t="shared" si="46"/>
        <v>1900</v>
      </c>
    </row>
    <row r="2951" spans="1:13" ht="18" customHeight="1" x14ac:dyDescent="0.25">
      <c r="A2951" s="42"/>
      <c r="B2951" s="42"/>
      <c r="C2951" s="42"/>
      <c r="D2951" s="43"/>
      <c r="E2951" s="42"/>
      <c r="F2951" s="42"/>
      <c r="G2951" s="43"/>
      <c r="H2951" s="43"/>
      <c r="I2951" s="42"/>
      <c r="J2951" s="42"/>
      <c r="K2951" s="42"/>
      <c r="L2951" s="42" t="str">
        <f>IF(G2951="","",IF(D2951-G2951&gt;=System_Config!$B$9,"✅ COMPLIANT","⚠️ BREACH"))</f>
        <v/>
      </c>
      <c r="M2951" s="42">
        <f t="shared" si="46"/>
        <v>1900</v>
      </c>
    </row>
    <row r="2952" spans="1:13" ht="18" customHeight="1" x14ac:dyDescent="0.25">
      <c r="A2952" s="44"/>
      <c r="B2952" s="44"/>
      <c r="C2952" s="44"/>
      <c r="D2952" s="45"/>
      <c r="E2952" s="44"/>
      <c r="F2952" s="44"/>
      <c r="G2952" s="45"/>
      <c r="H2952" s="45"/>
      <c r="I2952" s="44"/>
      <c r="J2952" s="44"/>
      <c r="K2952" s="44"/>
      <c r="L2952" s="44" t="str">
        <f>IF(G2952="","",IF(D2952-G2952&gt;=System_Config!$B$9,"✅ COMPLIANT","⚠️ BREACH"))</f>
        <v/>
      </c>
      <c r="M2952" s="44">
        <f t="shared" si="46"/>
        <v>1900</v>
      </c>
    </row>
    <row r="2953" spans="1:13" ht="18" customHeight="1" x14ac:dyDescent="0.25">
      <c r="A2953" s="42"/>
      <c r="B2953" s="42"/>
      <c r="C2953" s="42"/>
      <c r="D2953" s="43"/>
      <c r="E2953" s="42"/>
      <c r="F2953" s="42"/>
      <c r="G2953" s="43"/>
      <c r="H2953" s="43"/>
      <c r="I2953" s="42"/>
      <c r="J2953" s="42"/>
      <c r="K2953" s="42"/>
      <c r="L2953" s="42" t="str">
        <f>IF(G2953="","",IF(D2953-G2953&gt;=System_Config!$B$9,"✅ COMPLIANT","⚠️ BREACH"))</f>
        <v/>
      </c>
      <c r="M2953" s="42">
        <f t="shared" si="46"/>
        <v>1900</v>
      </c>
    </row>
    <row r="2954" spans="1:13" ht="18" customHeight="1" x14ac:dyDescent="0.25">
      <c r="A2954" s="44"/>
      <c r="B2954" s="44"/>
      <c r="C2954" s="44"/>
      <c r="D2954" s="45"/>
      <c r="E2954" s="44"/>
      <c r="F2954" s="44"/>
      <c r="G2954" s="45"/>
      <c r="H2954" s="45"/>
      <c r="I2954" s="44"/>
      <c r="J2954" s="44"/>
      <c r="K2954" s="44"/>
      <c r="L2954" s="44" t="str">
        <f>IF(G2954="","",IF(D2954-G2954&gt;=System_Config!$B$9,"✅ COMPLIANT","⚠️ BREACH"))</f>
        <v/>
      </c>
      <c r="M2954" s="44">
        <f t="shared" si="46"/>
        <v>1900</v>
      </c>
    </row>
    <row r="2955" spans="1:13" ht="18" customHeight="1" x14ac:dyDescent="0.25">
      <c r="A2955" s="42"/>
      <c r="B2955" s="42"/>
      <c r="C2955" s="42"/>
      <c r="D2955" s="43"/>
      <c r="E2955" s="42"/>
      <c r="F2955" s="42"/>
      <c r="G2955" s="43"/>
      <c r="H2955" s="43"/>
      <c r="I2955" s="42"/>
      <c r="J2955" s="42"/>
      <c r="K2955" s="42"/>
      <c r="L2955" s="42" t="str">
        <f>IF(G2955="","",IF(D2955-G2955&gt;=System_Config!$B$9,"✅ COMPLIANT","⚠️ BREACH"))</f>
        <v/>
      </c>
      <c r="M2955" s="42">
        <f t="shared" si="46"/>
        <v>1900</v>
      </c>
    </row>
    <row r="2956" spans="1:13" ht="18" customHeight="1" x14ac:dyDescent="0.25">
      <c r="A2956" s="44"/>
      <c r="B2956" s="44"/>
      <c r="C2956" s="44"/>
      <c r="D2956" s="45"/>
      <c r="E2956" s="44"/>
      <c r="F2956" s="44"/>
      <c r="G2956" s="45"/>
      <c r="H2956" s="45"/>
      <c r="I2956" s="44"/>
      <c r="J2956" s="44"/>
      <c r="K2956" s="44"/>
      <c r="L2956" s="44" t="str">
        <f>IF(G2956="","",IF(D2956-G2956&gt;=System_Config!$B$9,"✅ COMPLIANT","⚠️ BREACH"))</f>
        <v/>
      </c>
      <c r="M2956" s="44">
        <f t="shared" si="46"/>
        <v>1900</v>
      </c>
    </row>
    <row r="2957" spans="1:13" ht="18" customHeight="1" x14ac:dyDescent="0.25">
      <c r="A2957" s="42"/>
      <c r="B2957" s="42"/>
      <c r="C2957" s="42"/>
      <c r="D2957" s="43"/>
      <c r="E2957" s="42"/>
      <c r="F2957" s="42"/>
      <c r="G2957" s="43"/>
      <c r="H2957" s="43"/>
      <c r="I2957" s="42"/>
      <c r="J2957" s="42"/>
      <c r="K2957" s="42"/>
      <c r="L2957" s="42" t="str">
        <f>IF(G2957="","",IF(D2957-G2957&gt;=System_Config!$B$9,"✅ COMPLIANT","⚠️ BREACH"))</f>
        <v/>
      </c>
      <c r="M2957" s="42">
        <f t="shared" si="46"/>
        <v>1900</v>
      </c>
    </row>
    <row r="2958" spans="1:13" ht="18" customHeight="1" x14ac:dyDescent="0.25">
      <c r="A2958" s="44"/>
      <c r="B2958" s="44"/>
      <c r="C2958" s="44"/>
      <c r="D2958" s="45"/>
      <c r="E2958" s="44"/>
      <c r="F2958" s="44"/>
      <c r="G2958" s="45"/>
      <c r="H2958" s="45"/>
      <c r="I2958" s="44"/>
      <c r="J2958" s="44"/>
      <c r="K2958" s="44"/>
      <c r="L2958" s="44" t="str">
        <f>IF(G2958="","",IF(D2958-G2958&gt;=System_Config!$B$9,"✅ COMPLIANT","⚠️ BREACH"))</f>
        <v/>
      </c>
      <c r="M2958" s="44">
        <f t="shared" si="46"/>
        <v>1900</v>
      </c>
    </row>
    <row r="2959" spans="1:13" ht="18" customHeight="1" x14ac:dyDescent="0.25">
      <c r="A2959" s="42"/>
      <c r="B2959" s="42"/>
      <c r="C2959" s="42"/>
      <c r="D2959" s="43"/>
      <c r="E2959" s="42"/>
      <c r="F2959" s="42"/>
      <c r="G2959" s="43"/>
      <c r="H2959" s="43"/>
      <c r="I2959" s="42"/>
      <c r="J2959" s="42"/>
      <c r="K2959" s="42"/>
      <c r="L2959" s="42" t="str">
        <f>IF(G2959="","",IF(D2959-G2959&gt;=System_Config!$B$9,"✅ COMPLIANT","⚠️ BREACH"))</f>
        <v/>
      </c>
      <c r="M2959" s="42">
        <f t="shared" si="46"/>
        <v>1900</v>
      </c>
    </row>
    <row r="2960" spans="1:13" ht="18" customHeight="1" x14ac:dyDescent="0.25">
      <c r="A2960" s="44"/>
      <c r="B2960" s="44"/>
      <c r="C2960" s="44"/>
      <c r="D2960" s="45"/>
      <c r="E2960" s="44"/>
      <c r="F2960" s="44"/>
      <c r="G2960" s="45"/>
      <c r="H2960" s="45"/>
      <c r="I2960" s="44"/>
      <c r="J2960" s="44"/>
      <c r="K2960" s="44"/>
      <c r="L2960" s="44" t="str">
        <f>IF(G2960="","",IF(D2960-G2960&gt;=System_Config!$B$9,"✅ COMPLIANT","⚠️ BREACH"))</f>
        <v/>
      </c>
      <c r="M2960" s="44">
        <f t="shared" si="46"/>
        <v>1900</v>
      </c>
    </row>
    <row r="2961" spans="1:13" ht="18" customHeight="1" x14ac:dyDescent="0.25">
      <c r="A2961" s="42"/>
      <c r="B2961" s="42"/>
      <c r="C2961" s="42"/>
      <c r="D2961" s="43"/>
      <c r="E2961" s="42"/>
      <c r="F2961" s="42"/>
      <c r="G2961" s="43"/>
      <c r="H2961" s="43"/>
      <c r="I2961" s="42"/>
      <c r="J2961" s="42"/>
      <c r="K2961" s="42"/>
      <c r="L2961" s="42" t="str">
        <f>IF(G2961="","",IF(D2961-G2961&gt;=System_Config!$B$9,"✅ COMPLIANT","⚠️ BREACH"))</f>
        <v/>
      </c>
      <c r="M2961" s="42">
        <f t="shared" si="46"/>
        <v>1900</v>
      </c>
    </row>
    <row r="2962" spans="1:13" ht="18" customHeight="1" x14ac:dyDescent="0.25">
      <c r="A2962" s="44"/>
      <c r="B2962" s="44"/>
      <c r="C2962" s="44"/>
      <c r="D2962" s="45"/>
      <c r="E2962" s="44"/>
      <c r="F2962" s="44"/>
      <c r="G2962" s="45"/>
      <c r="H2962" s="45"/>
      <c r="I2962" s="44"/>
      <c r="J2962" s="44"/>
      <c r="K2962" s="44"/>
      <c r="L2962" s="44" t="str">
        <f>IF(G2962="","",IF(D2962-G2962&gt;=System_Config!$B$9,"✅ COMPLIANT","⚠️ BREACH"))</f>
        <v/>
      </c>
      <c r="M2962" s="44">
        <f t="shared" si="46"/>
        <v>1900</v>
      </c>
    </row>
    <row r="2963" spans="1:13" ht="18" customHeight="1" x14ac:dyDescent="0.25">
      <c r="A2963" s="42"/>
      <c r="B2963" s="42"/>
      <c r="C2963" s="42"/>
      <c r="D2963" s="43"/>
      <c r="E2963" s="42"/>
      <c r="F2963" s="42"/>
      <c r="G2963" s="43"/>
      <c r="H2963" s="43"/>
      <c r="I2963" s="42"/>
      <c r="J2963" s="42"/>
      <c r="K2963" s="42"/>
      <c r="L2963" s="42" t="str">
        <f>IF(G2963="","",IF(D2963-G2963&gt;=System_Config!$B$9,"✅ COMPLIANT","⚠️ BREACH"))</f>
        <v/>
      </c>
      <c r="M2963" s="42">
        <f t="shared" si="46"/>
        <v>1900</v>
      </c>
    </row>
    <row r="2964" spans="1:13" ht="18" customHeight="1" x14ac:dyDescent="0.25">
      <c r="A2964" s="44"/>
      <c r="B2964" s="44"/>
      <c r="C2964" s="44"/>
      <c r="D2964" s="45"/>
      <c r="E2964" s="44"/>
      <c r="F2964" s="44"/>
      <c r="G2964" s="45"/>
      <c r="H2964" s="45"/>
      <c r="I2964" s="44"/>
      <c r="J2964" s="44"/>
      <c r="K2964" s="44"/>
      <c r="L2964" s="44" t="str">
        <f>IF(G2964="","",IF(D2964-G2964&gt;=System_Config!$B$9,"✅ COMPLIANT","⚠️ BREACH"))</f>
        <v/>
      </c>
      <c r="M2964" s="44">
        <f t="shared" si="46"/>
        <v>1900</v>
      </c>
    </row>
    <row r="2965" spans="1:13" ht="18" customHeight="1" x14ac:dyDescent="0.25">
      <c r="A2965" s="42"/>
      <c r="B2965" s="42"/>
      <c r="C2965" s="42"/>
      <c r="D2965" s="43"/>
      <c r="E2965" s="42"/>
      <c r="F2965" s="42"/>
      <c r="G2965" s="43"/>
      <c r="H2965" s="43"/>
      <c r="I2965" s="42"/>
      <c r="J2965" s="42"/>
      <c r="K2965" s="42"/>
      <c r="L2965" s="42" t="str">
        <f>IF(G2965="","",IF(D2965-G2965&gt;=System_Config!$B$9,"✅ COMPLIANT","⚠️ BREACH"))</f>
        <v/>
      </c>
      <c r="M2965" s="42">
        <f t="shared" si="46"/>
        <v>1900</v>
      </c>
    </row>
    <row r="2966" spans="1:13" ht="18" customHeight="1" x14ac:dyDescent="0.25">
      <c r="A2966" s="44"/>
      <c r="B2966" s="44"/>
      <c r="C2966" s="44"/>
      <c r="D2966" s="45"/>
      <c r="E2966" s="44"/>
      <c r="F2966" s="44"/>
      <c r="G2966" s="45"/>
      <c r="H2966" s="45"/>
      <c r="I2966" s="44"/>
      <c r="J2966" s="44"/>
      <c r="K2966" s="44"/>
      <c r="L2966" s="44" t="str">
        <f>IF(G2966="","",IF(D2966-G2966&gt;=System_Config!$B$9,"✅ COMPLIANT","⚠️ BREACH"))</f>
        <v/>
      </c>
      <c r="M2966" s="44">
        <f t="shared" si="46"/>
        <v>1900</v>
      </c>
    </row>
    <row r="2967" spans="1:13" ht="18" customHeight="1" x14ac:dyDescent="0.25">
      <c r="A2967" s="42"/>
      <c r="B2967" s="42"/>
      <c r="C2967" s="42"/>
      <c r="D2967" s="43"/>
      <c r="E2967" s="42"/>
      <c r="F2967" s="42"/>
      <c r="G2967" s="43"/>
      <c r="H2967" s="43"/>
      <c r="I2967" s="42"/>
      <c r="J2967" s="42"/>
      <c r="K2967" s="42"/>
      <c r="L2967" s="42" t="str">
        <f>IF(G2967="","",IF(D2967-G2967&gt;=System_Config!$B$9,"✅ COMPLIANT","⚠️ BREACH"))</f>
        <v/>
      </c>
      <c r="M2967" s="42">
        <f t="shared" si="46"/>
        <v>1900</v>
      </c>
    </row>
    <row r="2968" spans="1:13" ht="18" customHeight="1" x14ac:dyDescent="0.25">
      <c r="A2968" s="44"/>
      <c r="B2968" s="44"/>
      <c r="C2968" s="44"/>
      <c r="D2968" s="45"/>
      <c r="E2968" s="44"/>
      <c r="F2968" s="44"/>
      <c r="G2968" s="45"/>
      <c r="H2968" s="45"/>
      <c r="I2968" s="44"/>
      <c r="J2968" s="44"/>
      <c r="K2968" s="44"/>
      <c r="L2968" s="44" t="str">
        <f>IF(G2968="","",IF(D2968-G2968&gt;=System_Config!$B$9,"✅ COMPLIANT","⚠️ BREACH"))</f>
        <v/>
      </c>
      <c r="M2968" s="44">
        <f t="shared" si="46"/>
        <v>1900</v>
      </c>
    </row>
    <row r="2969" spans="1:13" ht="18" customHeight="1" x14ac:dyDescent="0.25">
      <c r="A2969" s="42"/>
      <c r="B2969" s="42"/>
      <c r="C2969" s="42"/>
      <c r="D2969" s="43"/>
      <c r="E2969" s="42"/>
      <c r="F2969" s="42"/>
      <c r="G2969" s="43"/>
      <c r="H2969" s="43"/>
      <c r="I2969" s="42"/>
      <c r="J2969" s="42"/>
      <c r="K2969" s="42"/>
      <c r="L2969" s="42" t="str">
        <f>IF(G2969="","",IF(D2969-G2969&gt;=System_Config!$B$9,"✅ COMPLIANT","⚠️ BREACH"))</f>
        <v/>
      </c>
      <c r="M2969" s="42">
        <f t="shared" si="46"/>
        <v>1900</v>
      </c>
    </row>
    <row r="2970" spans="1:13" ht="18" customHeight="1" x14ac:dyDescent="0.25">
      <c r="A2970" s="44"/>
      <c r="B2970" s="44"/>
      <c r="C2970" s="44"/>
      <c r="D2970" s="45"/>
      <c r="E2970" s="44"/>
      <c r="F2970" s="44"/>
      <c r="G2970" s="45"/>
      <c r="H2970" s="45"/>
      <c r="I2970" s="44"/>
      <c r="J2970" s="44"/>
      <c r="K2970" s="44"/>
      <c r="L2970" s="44" t="str">
        <f>IF(G2970="","",IF(D2970-G2970&gt;=System_Config!$B$9,"✅ COMPLIANT","⚠️ BREACH"))</f>
        <v/>
      </c>
      <c r="M2970" s="44">
        <f t="shared" si="46"/>
        <v>1900</v>
      </c>
    </row>
    <row r="2971" spans="1:13" ht="18" customHeight="1" x14ac:dyDescent="0.25">
      <c r="A2971" s="42"/>
      <c r="B2971" s="42"/>
      <c r="C2971" s="42"/>
      <c r="D2971" s="43"/>
      <c r="E2971" s="42"/>
      <c r="F2971" s="42"/>
      <c r="G2971" s="43"/>
      <c r="H2971" s="43"/>
      <c r="I2971" s="42"/>
      <c r="J2971" s="42"/>
      <c r="K2971" s="42"/>
      <c r="L2971" s="42" t="str">
        <f>IF(G2971="","",IF(D2971-G2971&gt;=System_Config!$B$9,"✅ COMPLIANT","⚠️ BREACH"))</f>
        <v/>
      </c>
      <c r="M2971" s="42">
        <f t="shared" si="46"/>
        <v>1900</v>
      </c>
    </row>
    <row r="2972" spans="1:13" ht="18" customHeight="1" x14ac:dyDescent="0.25">
      <c r="A2972" s="44"/>
      <c r="B2972" s="44"/>
      <c r="C2972" s="44"/>
      <c r="D2972" s="45"/>
      <c r="E2972" s="44"/>
      <c r="F2972" s="44"/>
      <c r="G2972" s="45"/>
      <c r="H2972" s="45"/>
      <c r="I2972" s="44"/>
      <c r="J2972" s="44"/>
      <c r="K2972" s="44"/>
      <c r="L2972" s="44" t="str">
        <f>IF(G2972="","",IF(D2972-G2972&gt;=System_Config!$B$9,"✅ COMPLIANT","⚠️ BREACH"))</f>
        <v/>
      </c>
      <c r="M2972" s="44">
        <f t="shared" si="46"/>
        <v>1900</v>
      </c>
    </row>
    <row r="2973" spans="1:13" ht="18" customHeight="1" x14ac:dyDescent="0.25">
      <c r="A2973" s="42"/>
      <c r="B2973" s="42"/>
      <c r="C2973" s="42"/>
      <c r="D2973" s="43"/>
      <c r="E2973" s="42"/>
      <c r="F2973" s="42"/>
      <c r="G2973" s="43"/>
      <c r="H2973" s="43"/>
      <c r="I2973" s="42"/>
      <c r="J2973" s="42"/>
      <c r="K2973" s="42"/>
      <c r="L2973" s="42" t="str">
        <f>IF(G2973="","",IF(D2973-G2973&gt;=System_Config!$B$9,"✅ COMPLIANT","⚠️ BREACH"))</f>
        <v/>
      </c>
      <c r="M2973" s="42">
        <f t="shared" si="46"/>
        <v>1900</v>
      </c>
    </row>
    <row r="2974" spans="1:13" ht="18" customHeight="1" x14ac:dyDescent="0.25">
      <c r="A2974" s="44"/>
      <c r="B2974" s="44"/>
      <c r="C2974" s="44"/>
      <c r="D2974" s="45"/>
      <c r="E2974" s="44"/>
      <c r="F2974" s="44"/>
      <c r="G2974" s="45"/>
      <c r="H2974" s="45"/>
      <c r="I2974" s="44"/>
      <c r="J2974" s="44"/>
      <c r="K2974" s="44"/>
      <c r="L2974" s="44" t="str">
        <f>IF(G2974="","",IF(D2974-G2974&gt;=System_Config!$B$9,"✅ COMPLIANT","⚠️ BREACH"))</f>
        <v/>
      </c>
      <c r="M2974" s="44">
        <f t="shared" si="46"/>
        <v>1900</v>
      </c>
    </row>
    <row r="2975" spans="1:13" ht="18" customHeight="1" x14ac:dyDescent="0.25">
      <c r="A2975" s="42"/>
      <c r="B2975" s="42"/>
      <c r="C2975" s="42"/>
      <c r="D2975" s="43"/>
      <c r="E2975" s="42"/>
      <c r="F2975" s="42"/>
      <c r="G2975" s="43"/>
      <c r="H2975" s="43"/>
      <c r="I2975" s="42"/>
      <c r="J2975" s="42"/>
      <c r="K2975" s="42"/>
      <c r="L2975" s="42" t="str">
        <f>IF(G2975="","",IF(D2975-G2975&gt;=System_Config!$B$9,"✅ COMPLIANT","⚠️ BREACH"))</f>
        <v/>
      </c>
      <c r="M2975" s="42">
        <f t="shared" si="46"/>
        <v>1900</v>
      </c>
    </row>
    <row r="2976" spans="1:13" ht="18" customHeight="1" x14ac:dyDescent="0.25">
      <c r="A2976" s="44"/>
      <c r="B2976" s="44"/>
      <c r="C2976" s="44"/>
      <c r="D2976" s="45"/>
      <c r="E2976" s="44"/>
      <c r="F2976" s="44"/>
      <c r="G2976" s="45"/>
      <c r="H2976" s="45"/>
      <c r="I2976" s="44"/>
      <c r="J2976" s="44"/>
      <c r="K2976" s="44"/>
      <c r="L2976" s="44" t="str">
        <f>IF(G2976="","",IF(D2976-G2976&gt;=System_Config!$B$9,"✅ COMPLIANT","⚠️ BREACH"))</f>
        <v/>
      </c>
      <c r="M2976" s="44">
        <f t="shared" si="46"/>
        <v>1900</v>
      </c>
    </row>
    <row r="2977" spans="1:13" ht="18" customHeight="1" x14ac:dyDescent="0.25">
      <c r="A2977" s="42"/>
      <c r="B2977" s="42"/>
      <c r="C2977" s="42"/>
      <c r="D2977" s="43"/>
      <c r="E2977" s="42"/>
      <c r="F2977" s="42"/>
      <c r="G2977" s="43"/>
      <c r="H2977" s="43"/>
      <c r="I2977" s="42"/>
      <c r="J2977" s="42"/>
      <c r="K2977" s="42"/>
      <c r="L2977" s="42" t="str">
        <f>IF(G2977="","",IF(D2977-G2977&gt;=System_Config!$B$9,"✅ COMPLIANT","⚠️ BREACH"))</f>
        <v/>
      </c>
      <c r="M2977" s="42">
        <f t="shared" si="46"/>
        <v>1900</v>
      </c>
    </row>
    <row r="2978" spans="1:13" ht="18" customHeight="1" x14ac:dyDescent="0.25">
      <c r="A2978" s="44"/>
      <c r="B2978" s="44"/>
      <c r="C2978" s="44"/>
      <c r="D2978" s="45"/>
      <c r="E2978" s="44"/>
      <c r="F2978" s="44"/>
      <c r="G2978" s="45"/>
      <c r="H2978" s="45"/>
      <c r="I2978" s="44"/>
      <c r="J2978" s="44"/>
      <c r="K2978" s="44"/>
      <c r="L2978" s="44" t="str">
        <f>IF(G2978="","",IF(D2978-G2978&gt;=System_Config!$B$9,"✅ COMPLIANT","⚠️ BREACH"))</f>
        <v/>
      </c>
      <c r="M2978" s="44">
        <f t="shared" si="46"/>
        <v>1900</v>
      </c>
    </row>
    <row r="2979" spans="1:13" ht="18" customHeight="1" x14ac:dyDescent="0.25">
      <c r="A2979" s="42"/>
      <c r="B2979" s="42"/>
      <c r="C2979" s="42"/>
      <c r="D2979" s="43"/>
      <c r="E2979" s="42"/>
      <c r="F2979" s="42"/>
      <c r="G2979" s="43"/>
      <c r="H2979" s="43"/>
      <c r="I2979" s="42"/>
      <c r="J2979" s="42"/>
      <c r="K2979" s="42"/>
      <c r="L2979" s="42" t="str">
        <f>IF(G2979="","",IF(D2979-G2979&gt;=System_Config!$B$9,"✅ COMPLIANT","⚠️ BREACH"))</f>
        <v/>
      </c>
      <c r="M2979" s="42">
        <f t="shared" si="46"/>
        <v>1900</v>
      </c>
    </row>
    <row r="2980" spans="1:13" ht="18" customHeight="1" x14ac:dyDescent="0.25">
      <c r="A2980" s="44"/>
      <c r="B2980" s="44"/>
      <c r="C2980" s="44"/>
      <c r="D2980" s="45"/>
      <c r="E2980" s="44"/>
      <c r="F2980" s="44"/>
      <c r="G2980" s="45"/>
      <c r="H2980" s="45"/>
      <c r="I2980" s="44"/>
      <c r="J2980" s="44"/>
      <c r="K2980" s="44"/>
      <c r="L2980" s="44" t="str">
        <f>IF(G2980="","",IF(D2980-G2980&gt;=System_Config!$B$9,"✅ COMPLIANT","⚠️ BREACH"))</f>
        <v/>
      </c>
      <c r="M2980" s="44">
        <f t="shared" si="46"/>
        <v>1900</v>
      </c>
    </row>
    <row r="2981" spans="1:13" ht="18" customHeight="1" x14ac:dyDescent="0.25">
      <c r="A2981" s="42"/>
      <c r="B2981" s="42"/>
      <c r="C2981" s="42"/>
      <c r="D2981" s="43"/>
      <c r="E2981" s="42"/>
      <c r="F2981" s="42"/>
      <c r="G2981" s="43"/>
      <c r="H2981" s="43"/>
      <c r="I2981" s="42"/>
      <c r="J2981" s="42"/>
      <c r="K2981" s="42"/>
      <c r="L2981" s="42" t="str">
        <f>IF(G2981="","",IF(D2981-G2981&gt;=System_Config!$B$9,"✅ COMPLIANT","⚠️ BREACH"))</f>
        <v/>
      </c>
      <c r="M2981" s="42">
        <f t="shared" si="46"/>
        <v>1900</v>
      </c>
    </row>
    <row r="2982" spans="1:13" ht="18" customHeight="1" x14ac:dyDescent="0.25">
      <c r="A2982" s="44"/>
      <c r="B2982" s="44"/>
      <c r="C2982" s="44"/>
      <c r="D2982" s="45"/>
      <c r="E2982" s="44"/>
      <c r="F2982" s="44"/>
      <c r="G2982" s="45"/>
      <c r="H2982" s="45"/>
      <c r="I2982" s="44"/>
      <c r="J2982" s="44"/>
      <c r="K2982" s="44"/>
      <c r="L2982" s="44" t="str">
        <f>IF(G2982="","",IF(D2982-G2982&gt;=System_Config!$B$9,"✅ COMPLIANT","⚠️ BREACH"))</f>
        <v/>
      </c>
      <c r="M2982" s="44">
        <f t="shared" si="46"/>
        <v>1900</v>
      </c>
    </row>
    <row r="2983" spans="1:13" ht="18" customHeight="1" x14ac:dyDescent="0.25">
      <c r="A2983" s="42"/>
      <c r="B2983" s="42"/>
      <c r="C2983" s="42"/>
      <c r="D2983" s="43"/>
      <c r="E2983" s="42"/>
      <c r="F2983" s="42"/>
      <c r="G2983" s="43"/>
      <c r="H2983" s="43"/>
      <c r="I2983" s="42"/>
      <c r="J2983" s="42"/>
      <c r="K2983" s="42"/>
      <c r="L2983" s="42" t="str">
        <f>IF(G2983="","",IF(D2983-G2983&gt;=System_Config!$B$9,"✅ COMPLIANT","⚠️ BREACH"))</f>
        <v/>
      </c>
      <c r="M2983" s="42">
        <f t="shared" si="46"/>
        <v>1900</v>
      </c>
    </row>
    <row r="2984" spans="1:13" ht="18" customHeight="1" x14ac:dyDescent="0.25">
      <c r="A2984" s="44"/>
      <c r="B2984" s="44"/>
      <c r="C2984" s="44"/>
      <c r="D2984" s="45"/>
      <c r="E2984" s="44"/>
      <c r="F2984" s="44"/>
      <c r="G2984" s="45"/>
      <c r="H2984" s="45"/>
      <c r="I2984" s="44"/>
      <c r="J2984" s="44"/>
      <c r="K2984" s="44"/>
      <c r="L2984" s="44" t="str">
        <f>IF(G2984="","",IF(D2984-G2984&gt;=System_Config!$B$9,"✅ COMPLIANT","⚠️ BREACH"))</f>
        <v/>
      </c>
      <c r="M2984" s="44">
        <f t="shared" si="46"/>
        <v>1900</v>
      </c>
    </row>
    <row r="2985" spans="1:13" ht="18" customHeight="1" x14ac:dyDescent="0.25">
      <c r="A2985" s="42"/>
      <c r="B2985" s="42"/>
      <c r="C2985" s="42"/>
      <c r="D2985" s="43"/>
      <c r="E2985" s="42"/>
      <c r="F2985" s="42"/>
      <c r="G2985" s="43"/>
      <c r="H2985" s="43"/>
      <c r="I2985" s="42"/>
      <c r="J2985" s="42"/>
      <c r="K2985" s="42"/>
      <c r="L2985" s="42" t="str">
        <f>IF(G2985="","",IF(D2985-G2985&gt;=System_Config!$B$9,"✅ COMPLIANT","⚠️ BREACH"))</f>
        <v/>
      </c>
      <c r="M2985" s="42">
        <f t="shared" si="46"/>
        <v>1900</v>
      </c>
    </row>
    <row r="2986" spans="1:13" ht="18" customHeight="1" x14ac:dyDescent="0.25">
      <c r="A2986" s="44"/>
      <c r="B2986" s="44"/>
      <c r="C2986" s="44"/>
      <c r="D2986" s="45"/>
      <c r="E2986" s="44"/>
      <c r="F2986" s="44"/>
      <c r="G2986" s="45"/>
      <c r="H2986" s="45"/>
      <c r="I2986" s="44"/>
      <c r="J2986" s="44"/>
      <c r="K2986" s="44"/>
      <c r="L2986" s="44" t="str">
        <f>IF(G2986="","",IF(D2986-G2986&gt;=System_Config!$B$9,"✅ COMPLIANT","⚠️ BREACH"))</f>
        <v/>
      </c>
      <c r="M2986" s="44">
        <f t="shared" si="46"/>
        <v>1900</v>
      </c>
    </row>
    <row r="2987" spans="1:13" ht="18" customHeight="1" x14ac:dyDescent="0.25">
      <c r="A2987" s="42"/>
      <c r="B2987" s="42"/>
      <c r="C2987" s="42"/>
      <c r="D2987" s="43"/>
      <c r="E2987" s="42"/>
      <c r="F2987" s="42"/>
      <c r="G2987" s="43"/>
      <c r="H2987" s="43"/>
      <c r="I2987" s="42"/>
      <c r="J2987" s="42"/>
      <c r="K2987" s="42"/>
      <c r="L2987" s="42" t="str">
        <f>IF(G2987="","",IF(D2987-G2987&gt;=System_Config!$B$9,"✅ COMPLIANT","⚠️ BREACH"))</f>
        <v/>
      </c>
      <c r="M2987" s="42">
        <f t="shared" si="46"/>
        <v>1900</v>
      </c>
    </row>
    <row r="2988" spans="1:13" ht="18" customHeight="1" x14ac:dyDescent="0.25">
      <c r="A2988" s="44"/>
      <c r="B2988" s="44"/>
      <c r="C2988" s="44"/>
      <c r="D2988" s="45"/>
      <c r="E2988" s="44"/>
      <c r="F2988" s="44"/>
      <c r="G2988" s="45"/>
      <c r="H2988" s="45"/>
      <c r="I2988" s="44"/>
      <c r="J2988" s="44"/>
      <c r="K2988" s="44"/>
      <c r="L2988" s="44" t="str">
        <f>IF(G2988="","",IF(D2988-G2988&gt;=System_Config!$B$9,"✅ COMPLIANT","⚠️ BREACH"))</f>
        <v/>
      </c>
      <c r="M2988" s="44">
        <f t="shared" si="46"/>
        <v>1900</v>
      </c>
    </row>
    <row r="2989" spans="1:13" ht="18" customHeight="1" x14ac:dyDescent="0.25">
      <c r="A2989" s="42"/>
      <c r="B2989" s="42"/>
      <c r="C2989" s="42"/>
      <c r="D2989" s="43"/>
      <c r="E2989" s="42"/>
      <c r="F2989" s="42"/>
      <c r="G2989" s="43"/>
      <c r="H2989" s="43"/>
      <c r="I2989" s="42"/>
      <c r="J2989" s="42"/>
      <c r="K2989" s="42"/>
      <c r="L2989" s="42" t="str">
        <f>IF(G2989="","",IF(D2989-G2989&gt;=System_Config!$B$9,"✅ COMPLIANT","⚠️ BREACH"))</f>
        <v/>
      </c>
      <c r="M2989" s="42">
        <f t="shared" si="46"/>
        <v>1900</v>
      </c>
    </row>
    <row r="2990" spans="1:13" ht="18" customHeight="1" x14ac:dyDescent="0.25">
      <c r="A2990" s="44"/>
      <c r="B2990" s="44"/>
      <c r="C2990" s="44"/>
      <c r="D2990" s="45"/>
      <c r="E2990" s="44"/>
      <c r="F2990" s="44"/>
      <c r="G2990" s="45"/>
      <c r="H2990" s="45"/>
      <c r="I2990" s="44"/>
      <c r="J2990" s="44"/>
      <c r="K2990" s="44"/>
      <c r="L2990" s="44" t="str">
        <f>IF(G2990="","",IF(D2990-G2990&gt;=System_Config!$B$9,"✅ COMPLIANT","⚠️ BREACH"))</f>
        <v/>
      </c>
      <c r="M2990" s="44">
        <f t="shared" si="46"/>
        <v>1900</v>
      </c>
    </row>
    <row r="2991" spans="1:13" ht="18" customHeight="1" x14ac:dyDescent="0.25">
      <c r="A2991" s="42"/>
      <c r="B2991" s="42"/>
      <c r="C2991" s="42"/>
      <c r="D2991" s="43"/>
      <c r="E2991" s="42"/>
      <c r="F2991" s="42"/>
      <c r="G2991" s="43"/>
      <c r="H2991" s="43"/>
      <c r="I2991" s="42"/>
      <c r="J2991" s="42"/>
      <c r="K2991" s="42"/>
      <c r="L2991" s="42" t="str">
        <f>IF(G2991="","",IF(D2991-G2991&gt;=System_Config!$B$9,"✅ COMPLIANT","⚠️ BREACH"))</f>
        <v/>
      </c>
      <c r="M2991" s="42">
        <f t="shared" si="46"/>
        <v>1900</v>
      </c>
    </row>
    <row r="2992" spans="1:13" ht="18" customHeight="1" x14ac:dyDescent="0.25">
      <c r="A2992" s="44"/>
      <c r="B2992" s="44"/>
      <c r="C2992" s="44"/>
      <c r="D2992" s="45"/>
      <c r="E2992" s="44"/>
      <c r="F2992" s="44"/>
      <c r="G2992" s="45"/>
      <c r="H2992" s="45"/>
      <c r="I2992" s="44"/>
      <c r="J2992" s="44"/>
      <c r="K2992" s="44"/>
      <c r="L2992" s="44" t="str">
        <f>IF(G2992="","",IF(D2992-G2992&gt;=System_Config!$B$9,"✅ COMPLIANT","⚠️ BREACH"))</f>
        <v/>
      </c>
      <c r="M2992" s="44">
        <f t="shared" si="46"/>
        <v>1900</v>
      </c>
    </row>
    <row r="2993" spans="1:13" ht="18" customHeight="1" x14ac:dyDescent="0.25">
      <c r="A2993" s="42"/>
      <c r="B2993" s="42"/>
      <c r="C2993" s="42"/>
      <c r="D2993" s="43"/>
      <c r="E2993" s="42"/>
      <c r="F2993" s="42"/>
      <c r="G2993" s="43"/>
      <c r="H2993" s="43"/>
      <c r="I2993" s="42"/>
      <c r="J2993" s="42"/>
      <c r="K2993" s="42"/>
      <c r="L2993" s="42" t="str">
        <f>IF(G2993="","",IF(D2993-G2993&gt;=System_Config!$B$9,"✅ COMPLIANT","⚠️ BREACH"))</f>
        <v/>
      </c>
      <c r="M2993" s="42">
        <f t="shared" si="46"/>
        <v>1900</v>
      </c>
    </row>
    <row r="2994" spans="1:13" ht="18" customHeight="1" x14ac:dyDescent="0.25">
      <c r="A2994" s="44"/>
      <c r="B2994" s="44"/>
      <c r="C2994" s="44"/>
      <c r="D2994" s="45"/>
      <c r="E2994" s="44"/>
      <c r="F2994" s="44"/>
      <c r="G2994" s="45"/>
      <c r="H2994" s="45"/>
      <c r="I2994" s="44"/>
      <c r="J2994" s="44"/>
      <c r="K2994" s="44"/>
      <c r="L2994" s="44" t="str">
        <f>IF(G2994="","",IF(D2994-G2994&gt;=System_Config!$B$9,"✅ COMPLIANT","⚠️ BREACH"))</f>
        <v/>
      </c>
      <c r="M2994" s="44">
        <f t="shared" si="46"/>
        <v>1900</v>
      </c>
    </row>
    <row r="2995" spans="1:13" ht="18" customHeight="1" x14ac:dyDescent="0.25">
      <c r="A2995" s="42"/>
      <c r="B2995" s="42"/>
      <c r="C2995" s="42"/>
      <c r="D2995" s="43"/>
      <c r="E2995" s="42"/>
      <c r="F2995" s="42"/>
      <c r="G2995" s="43"/>
      <c r="H2995" s="43"/>
      <c r="I2995" s="42"/>
      <c r="J2995" s="42"/>
      <c r="K2995" s="42"/>
      <c r="L2995" s="42" t="str">
        <f>IF(G2995="","",IF(D2995-G2995&gt;=System_Config!$B$9,"✅ COMPLIANT","⚠️ BREACH"))</f>
        <v/>
      </c>
      <c r="M2995" s="42">
        <f t="shared" si="46"/>
        <v>1900</v>
      </c>
    </row>
    <row r="2996" spans="1:13" ht="18" customHeight="1" x14ac:dyDescent="0.25">
      <c r="A2996" s="44"/>
      <c r="B2996" s="44"/>
      <c r="C2996" s="44"/>
      <c r="D2996" s="45"/>
      <c r="E2996" s="44"/>
      <c r="F2996" s="44"/>
      <c r="G2996" s="45"/>
      <c r="H2996" s="45"/>
      <c r="I2996" s="44"/>
      <c r="J2996" s="44"/>
      <c r="K2996" s="44"/>
      <c r="L2996" s="44" t="str">
        <f>IF(G2996="","",IF(D2996-G2996&gt;=System_Config!$B$9,"✅ COMPLIANT","⚠️ BREACH"))</f>
        <v/>
      </c>
      <c r="M2996" s="44">
        <f t="shared" si="46"/>
        <v>1900</v>
      </c>
    </row>
    <row r="2997" spans="1:13" ht="18" customHeight="1" x14ac:dyDescent="0.25">
      <c r="A2997" s="42"/>
      <c r="B2997" s="42"/>
      <c r="C2997" s="42"/>
      <c r="D2997" s="43"/>
      <c r="E2997" s="42"/>
      <c r="F2997" s="42"/>
      <c r="G2997" s="43"/>
      <c r="H2997" s="43"/>
      <c r="I2997" s="42"/>
      <c r="J2997" s="42"/>
      <c r="K2997" s="42"/>
      <c r="L2997" s="42" t="str">
        <f>IF(G2997="","",IF(D2997-G2997&gt;=System_Config!$B$9,"✅ COMPLIANT","⚠️ BREACH"))</f>
        <v/>
      </c>
      <c r="M2997" s="42">
        <f t="shared" si="46"/>
        <v>1900</v>
      </c>
    </row>
    <row r="2998" spans="1:13" ht="18" customHeight="1" x14ac:dyDescent="0.25">
      <c r="A2998" s="44"/>
      <c r="B2998" s="44"/>
      <c r="C2998" s="44"/>
      <c r="D2998" s="45"/>
      <c r="E2998" s="44"/>
      <c r="F2998" s="44"/>
      <c r="G2998" s="45"/>
      <c r="H2998" s="45"/>
      <c r="I2998" s="44"/>
      <c r="J2998" s="44"/>
      <c r="K2998" s="44"/>
      <c r="L2998" s="44" t="str">
        <f>IF(G2998="","",IF(D2998-G2998&gt;=System_Config!$B$9,"✅ COMPLIANT","⚠️ BREACH"))</f>
        <v/>
      </c>
      <c r="M2998" s="44">
        <f t="shared" si="46"/>
        <v>1900</v>
      </c>
    </row>
    <row r="2999" spans="1:13" ht="18" customHeight="1" x14ac:dyDescent="0.25">
      <c r="A2999" s="42"/>
      <c r="B2999" s="42"/>
      <c r="C2999" s="42"/>
      <c r="D2999" s="43"/>
      <c r="E2999" s="42"/>
      <c r="F2999" s="42"/>
      <c r="G2999" s="43"/>
      <c r="H2999" s="43"/>
      <c r="I2999" s="42"/>
      <c r="J2999" s="42"/>
      <c r="K2999" s="42"/>
      <c r="L2999" s="42" t="str">
        <f>IF(G2999="","",IF(D2999-G2999&gt;=System_Config!$B$9,"✅ COMPLIANT","⚠️ BREACH"))</f>
        <v/>
      </c>
      <c r="M2999" s="42">
        <f t="shared" si="46"/>
        <v>1900</v>
      </c>
    </row>
    <row r="3000" spans="1:13" ht="18" customHeight="1" x14ac:dyDescent="0.25">
      <c r="A3000" s="44"/>
      <c r="B3000" s="44"/>
      <c r="C3000" s="44"/>
      <c r="D3000" s="45"/>
      <c r="E3000" s="44"/>
      <c r="F3000" s="44"/>
      <c r="G3000" s="45"/>
      <c r="H3000" s="45"/>
      <c r="I3000" s="44"/>
      <c r="J3000" s="44"/>
      <c r="K3000" s="44"/>
      <c r="L3000" s="44" t="str">
        <f>IF(G3000="","",IF(D3000-G3000&gt;=System_Config!$B$9,"✅ COMPLIANT","⚠️ BREACH"))</f>
        <v/>
      </c>
      <c r="M3000" s="44">
        <f t="shared" si="46"/>
        <v>1900</v>
      </c>
    </row>
    <row r="3001" spans="1:13" ht="18" customHeight="1" x14ac:dyDescent="0.25">
      <c r="A3001" s="42"/>
      <c r="B3001" s="42"/>
      <c r="C3001" s="42"/>
      <c r="D3001" s="43"/>
      <c r="E3001" s="42"/>
      <c r="F3001" s="42"/>
      <c r="G3001" s="43"/>
      <c r="H3001" s="43"/>
      <c r="I3001" s="42"/>
      <c r="J3001" s="42"/>
      <c r="K3001" s="42"/>
      <c r="L3001" s="42" t="str">
        <f>IF(G3001="","",IF(D3001-G3001&gt;=System_Config!$B$9,"✅ COMPLIANT","⚠️ BREACH"))</f>
        <v/>
      </c>
      <c r="M3001" s="42">
        <f t="shared" si="46"/>
        <v>1900</v>
      </c>
    </row>
    <row r="3002" spans="1:13" ht="18" customHeight="1" x14ac:dyDescent="0.25">
      <c r="A3002" s="44"/>
      <c r="B3002" s="44"/>
      <c r="C3002" s="44"/>
      <c r="D3002" s="45"/>
      <c r="E3002" s="44"/>
      <c r="F3002" s="44"/>
      <c r="G3002" s="45"/>
      <c r="H3002" s="45"/>
      <c r="I3002" s="44"/>
      <c r="J3002" s="44"/>
      <c r="K3002" s="44"/>
      <c r="L3002" s="44" t="str">
        <f>IF(G3002="","",IF(D3002-G3002&gt;=System_Config!$B$9,"✅ COMPLIANT","⚠️ BREACH"))</f>
        <v/>
      </c>
      <c r="M3002" s="44">
        <f t="shared" si="46"/>
        <v>1900</v>
      </c>
    </row>
    <row r="3003" spans="1:13" ht="18" customHeight="1" x14ac:dyDescent="0.25">
      <c r="A3003" s="42"/>
      <c r="B3003" s="42"/>
      <c r="C3003" s="42"/>
      <c r="D3003" s="43"/>
      <c r="E3003" s="42"/>
      <c r="F3003" s="42"/>
      <c r="G3003" s="43"/>
      <c r="H3003" s="43"/>
      <c r="I3003" s="42"/>
      <c r="J3003" s="42"/>
      <c r="K3003" s="42"/>
      <c r="L3003" s="42" t="str">
        <f>IF(G3003="","",IF(D3003-G3003&gt;=System_Config!$B$9,"✅ COMPLIANT","⚠️ BREACH"))</f>
        <v/>
      </c>
      <c r="M3003" s="42">
        <f t="shared" si="46"/>
        <v>1900</v>
      </c>
    </row>
    <row r="3004" spans="1:13" ht="18" customHeight="1" x14ac:dyDescent="0.25">
      <c r="A3004" s="44"/>
      <c r="B3004" s="44"/>
      <c r="C3004" s="44"/>
      <c r="D3004" s="45"/>
      <c r="E3004" s="44"/>
      <c r="F3004" s="44"/>
      <c r="G3004" s="45"/>
      <c r="H3004" s="45"/>
      <c r="I3004" s="44"/>
      <c r="J3004" s="44"/>
      <c r="K3004" s="44"/>
      <c r="L3004" s="44" t="str">
        <f>IF(G3004="","",IF(D3004-G3004&gt;=System_Config!$B$9,"✅ COMPLIANT","⚠️ BREACH"))</f>
        <v/>
      </c>
      <c r="M3004" s="44">
        <f t="shared" si="46"/>
        <v>1900</v>
      </c>
    </row>
    <row r="3005" spans="1:13" ht="18" customHeight="1" x14ac:dyDescent="0.25">
      <c r="A3005" s="42"/>
      <c r="B3005" s="42"/>
      <c r="C3005" s="42"/>
      <c r="D3005" s="43"/>
      <c r="E3005" s="42"/>
      <c r="F3005" s="42"/>
      <c r="G3005" s="43"/>
      <c r="H3005" s="43"/>
      <c r="I3005" s="42"/>
      <c r="J3005" s="42"/>
      <c r="K3005" s="42"/>
      <c r="L3005" s="42" t="str">
        <f>IF(G3005="","",IF(D3005-G3005&gt;=System_Config!$B$9,"✅ COMPLIANT","⚠️ BREACH"))</f>
        <v/>
      </c>
      <c r="M3005" s="42">
        <f t="shared" si="46"/>
        <v>1900</v>
      </c>
    </row>
    <row r="3006" spans="1:13" ht="18" customHeight="1" x14ac:dyDescent="0.25">
      <c r="A3006" s="44"/>
      <c r="B3006" s="44"/>
      <c r="C3006" s="44"/>
      <c r="D3006" s="45"/>
      <c r="E3006" s="44"/>
      <c r="F3006" s="44"/>
      <c r="G3006" s="45"/>
      <c r="H3006" s="45"/>
      <c r="I3006" s="44"/>
      <c r="J3006" s="44"/>
      <c r="K3006" s="44"/>
      <c r="L3006" s="44" t="str">
        <f>IF(G3006="","",IF(D3006-G3006&gt;=System_Config!$B$9,"✅ COMPLIANT","⚠️ BREACH"))</f>
        <v/>
      </c>
      <c r="M3006" s="44">
        <f t="shared" si="46"/>
        <v>1900</v>
      </c>
    </row>
    <row r="3007" spans="1:13" ht="18" customHeight="1" x14ac:dyDescent="0.25">
      <c r="A3007" s="42"/>
      <c r="B3007" s="42"/>
      <c r="C3007" s="42"/>
      <c r="D3007" s="43"/>
      <c r="E3007" s="42"/>
      <c r="F3007" s="42"/>
      <c r="G3007" s="43"/>
      <c r="H3007" s="43"/>
      <c r="I3007" s="42"/>
      <c r="J3007" s="42"/>
      <c r="K3007" s="42"/>
      <c r="L3007" s="42" t="str">
        <f>IF(G3007="","",IF(D3007-G3007&gt;=System_Config!$B$9,"✅ COMPLIANT","⚠️ BREACH"))</f>
        <v/>
      </c>
      <c r="M3007" s="42">
        <f t="shared" si="46"/>
        <v>1900</v>
      </c>
    </row>
    <row r="3008" spans="1:13" ht="18" customHeight="1" x14ac:dyDescent="0.25">
      <c r="A3008" s="44"/>
      <c r="B3008" s="44"/>
      <c r="C3008" s="44"/>
      <c r="D3008" s="45"/>
      <c r="E3008" s="44"/>
      <c r="F3008" s="44"/>
      <c r="G3008" s="45"/>
      <c r="H3008" s="45"/>
      <c r="I3008" s="44"/>
      <c r="J3008" s="44"/>
      <c r="K3008" s="44"/>
      <c r="L3008" s="44" t="str">
        <f>IF(G3008="","",IF(D3008-G3008&gt;=System_Config!$B$9,"✅ COMPLIANT","⚠️ BREACH"))</f>
        <v/>
      </c>
      <c r="M3008" s="44">
        <f t="shared" si="46"/>
        <v>1900</v>
      </c>
    </row>
    <row r="3009" spans="1:13" ht="18" customHeight="1" x14ac:dyDescent="0.25">
      <c r="A3009" s="42"/>
      <c r="B3009" s="42"/>
      <c r="C3009" s="42"/>
      <c r="D3009" s="43"/>
      <c r="E3009" s="42"/>
      <c r="F3009" s="42"/>
      <c r="G3009" s="43"/>
      <c r="H3009" s="43"/>
      <c r="I3009" s="42"/>
      <c r="J3009" s="42"/>
      <c r="K3009" s="42"/>
      <c r="L3009" s="42" t="str">
        <f>IF(G3009="","",IF(D3009-G3009&gt;=System_Config!$B$9,"✅ COMPLIANT","⚠️ BREACH"))</f>
        <v/>
      </c>
      <c r="M3009" s="42">
        <f t="shared" si="46"/>
        <v>1900</v>
      </c>
    </row>
    <row r="3010" spans="1:13" ht="18" customHeight="1" x14ac:dyDescent="0.25">
      <c r="A3010" s="44"/>
      <c r="B3010" s="44"/>
      <c r="C3010" s="44"/>
      <c r="D3010" s="45"/>
      <c r="E3010" s="44"/>
      <c r="F3010" s="44"/>
      <c r="G3010" s="45"/>
      <c r="H3010" s="45"/>
      <c r="I3010" s="44"/>
      <c r="J3010" s="44"/>
      <c r="K3010" s="44"/>
      <c r="L3010" s="44" t="str">
        <f>IF(G3010="","",IF(D3010-G3010&gt;=System_Config!$B$9,"✅ COMPLIANT","⚠️ BREACH"))</f>
        <v/>
      </c>
      <c r="M3010" s="44">
        <f t="shared" si="46"/>
        <v>1900</v>
      </c>
    </row>
    <row r="3011" spans="1:13" ht="18" customHeight="1" x14ac:dyDescent="0.25">
      <c r="A3011" s="42"/>
      <c r="B3011" s="42"/>
      <c r="C3011" s="42"/>
      <c r="D3011" s="43"/>
      <c r="E3011" s="42"/>
      <c r="F3011" s="42"/>
      <c r="G3011" s="43"/>
      <c r="H3011" s="43"/>
      <c r="I3011" s="42"/>
      <c r="J3011" s="42"/>
      <c r="K3011" s="42"/>
      <c r="L3011" s="42" t="str">
        <f>IF(G3011="","",IF(D3011-G3011&gt;=System_Config!$B$9,"✅ COMPLIANT","⚠️ BREACH"))</f>
        <v/>
      </c>
      <c r="M3011" s="42">
        <f t="shared" si="46"/>
        <v>1900</v>
      </c>
    </row>
    <row r="3012" spans="1:13" ht="18" customHeight="1" x14ac:dyDescent="0.25">
      <c r="A3012" s="44"/>
      <c r="B3012" s="44"/>
      <c r="C3012" s="44"/>
      <c r="D3012" s="45"/>
      <c r="E3012" s="44"/>
      <c r="F3012" s="44"/>
      <c r="G3012" s="45"/>
      <c r="H3012" s="45"/>
      <c r="I3012" s="44"/>
      <c r="J3012" s="44"/>
      <c r="K3012" s="44"/>
      <c r="L3012" s="44" t="str">
        <f>IF(G3012="","",IF(D3012-G3012&gt;=System_Config!$B$9,"✅ COMPLIANT","⚠️ BREACH"))</f>
        <v/>
      </c>
      <c r="M3012" s="44">
        <f t="shared" ref="M3012:M3075" si="47">IFERROR(YEAR(E3012),"")</f>
        <v>1900</v>
      </c>
    </row>
    <row r="3013" spans="1:13" ht="18" customHeight="1" x14ac:dyDescent="0.25">
      <c r="A3013" s="42"/>
      <c r="B3013" s="42"/>
      <c r="C3013" s="42"/>
      <c r="D3013" s="43"/>
      <c r="E3013" s="42"/>
      <c r="F3013" s="42"/>
      <c r="G3013" s="43"/>
      <c r="H3013" s="43"/>
      <c r="I3013" s="42"/>
      <c r="J3013" s="42"/>
      <c r="K3013" s="42"/>
      <c r="L3013" s="42" t="str">
        <f>IF(G3013="","",IF(D3013-G3013&gt;=System_Config!$B$9,"✅ COMPLIANT","⚠️ BREACH"))</f>
        <v/>
      </c>
      <c r="M3013" s="42">
        <f t="shared" si="47"/>
        <v>1900</v>
      </c>
    </row>
    <row r="3014" spans="1:13" ht="18" customHeight="1" x14ac:dyDescent="0.25">
      <c r="A3014" s="44"/>
      <c r="B3014" s="44"/>
      <c r="C3014" s="44"/>
      <c r="D3014" s="45"/>
      <c r="E3014" s="44"/>
      <c r="F3014" s="44"/>
      <c r="G3014" s="45"/>
      <c r="H3014" s="45"/>
      <c r="I3014" s="44"/>
      <c r="J3014" s="44"/>
      <c r="K3014" s="44"/>
      <c r="L3014" s="44" t="str">
        <f>IF(G3014="","",IF(D3014-G3014&gt;=System_Config!$B$9,"✅ COMPLIANT","⚠️ BREACH"))</f>
        <v/>
      </c>
      <c r="M3014" s="44">
        <f t="shared" si="47"/>
        <v>1900</v>
      </c>
    </row>
    <row r="3015" spans="1:13" ht="18" customHeight="1" x14ac:dyDescent="0.25">
      <c r="A3015" s="42"/>
      <c r="B3015" s="42"/>
      <c r="C3015" s="42"/>
      <c r="D3015" s="43"/>
      <c r="E3015" s="42"/>
      <c r="F3015" s="42"/>
      <c r="G3015" s="43"/>
      <c r="H3015" s="43"/>
      <c r="I3015" s="42"/>
      <c r="J3015" s="42"/>
      <c r="K3015" s="42"/>
      <c r="L3015" s="42" t="str">
        <f>IF(G3015="","",IF(D3015-G3015&gt;=System_Config!$B$9,"✅ COMPLIANT","⚠️ BREACH"))</f>
        <v/>
      </c>
      <c r="M3015" s="42">
        <f t="shared" si="47"/>
        <v>1900</v>
      </c>
    </row>
    <row r="3016" spans="1:13" ht="18" customHeight="1" x14ac:dyDescent="0.25">
      <c r="A3016" s="44"/>
      <c r="B3016" s="44"/>
      <c r="C3016" s="44"/>
      <c r="D3016" s="45"/>
      <c r="E3016" s="44"/>
      <c r="F3016" s="44"/>
      <c r="G3016" s="45"/>
      <c r="H3016" s="45"/>
      <c r="I3016" s="44"/>
      <c r="J3016" s="44"/>
      <c r="K3016" s="44"/>
      <c r="L3016" s="44" t="str">
        <f>IF(G3016="","",IF(D3016-G3016&gt;=System_Config!$B$9,"✅ COMPLIANT","⚠️ BREACH"))</f>
        <v/>
      </c>
      <c r="M3016" s="44">
        <f t="shared" si="47"/>
        <v>1900</v>
      </c>
    </row>
    <row r="3017" spans="1:13" ht="18" customHeight="1" x14ac:dyDescent="0.25">
      <c r="A3017" s="42"/>
      <c r="B3017" s="42"/>
      <c r="C3017" s="42"/>
      <c r="D3017" s="43"/>
      <c r="E3017" s="42"/>
      <c r="F3017" s="42"/>
      <c r="G3017" s="43"/>
      <c r="H3017" s="43"/>
      <c r="I3017" s="42"/>
      <c r="J3017" s="42"/>
      <c r="K3017" s="42"/>
      <c r="L3017" s="42" t="str">
        <f>IF(G3017="","",IF(D3017-G3017&gt;=System_Config!$B$9,"✅ COMPLIANT","⚠️ BREACH"))</f>
        <v/>
      </c>
      <c r="M3017" s="42">
        <f t="shared" si="47"/>
        <v>1900</v>
      </c>
    </row>
    <row r="3018" spans="1:13" ht="18" customHeight="1" x14ac:dyDescent="0.25">
      <c r="A3018" s="44"/>
      <c r="B3018" s="44"/>
      <c r="C3018" s="44"/>
      <c r="D3018" s="45"/>
      <c r="E3018" s="44"/>
      <c r="F3018" s="44"/>
      <c r="G3018" s="45"/>
      <c r="H3018" s="45"/>
      <c r="I3018" s="44"/>
      <c r="J3018" s="44"/>
      <c r="K3018" s="44"/>
      <c r="L3018" s="44" t="str">
        <f>IF(G3018="","",IF(D3018-G3018&gt;=System_Config!$B$9,"✅ COMPLIANT","⚠️ BREACH"))</f>
        <v/>
      </c>
      <c r="M3018" s="44">
        <f t="shared" si="47"/>
        <v>1900</v>
      </c>
    </row>
    <row r="3019" spans="1:13" ht="18" customHeight="1" x14ac:dyDescent="0.25">
      <c r="A3019" s="42"/>
      <c r="B3019" s="42"/>
      <c r="C3019" s="42"/>
      <c r="D3019" s="43"/>
      <c r="E3019" s="42"/>
      <c r="F3019" s="42"/>
      <c r="G3019" s="43"/>
      <c r="H3019" s="43"/>
      <c r="I3019" s="42"/>
      <c r="J3019" s="42"/>
      <c r="K3019" s="42"/>
      <c r="L3019" s="42" t="str">
        <f>IF(G3019="","",IF(D3019-G3019&gt;=System_Config!$B$9,"✅ COMPLIANT","⚠️ BREACH"))</f>
        <v/>
      </c>
      <c r="M3019" s="42">
        <f t="shared" si="47"/>
        <v>1900</v>
      </c>
    </row>
    <row r="3020" spans="1:13" ht="18" customHeight="1" x14ac:dyDescent="0.25">
      <c r="A3020" s="44"/>
      <c r="B3020" s="44"/>
      <c r="C3020" s="44"/>
      <c r="D3020" s="45"/>
      <c r="E3020" s="44"/>
      <c r="F3020" s="44"/>
      <c r="G3020" s="45"/>
      <c r="H3020" s="45"/>
      <c r="I3020" s="44"/>
      <c r="J3020" s="44"/>
      <c r="K3020" s="44"/>
      <c r="L3020" s="44" t="str">
        <f>IF(G3020="","",IF(D3020-G3020&gt;=System_Config!$B$9,"✅ COMPLIANT","⚠️ BREACH"))</f>
        <v/>
      </c>
      <c r="M3020" s="44">
        <f t="shared" si="47"/>
        <v>1900</v>
      </c>
    </row>
    <row r="3021" spans="1:13" ht="18" customHeight="1" x14ac:dyDescent="0.25">
      <c r="A3021" s="42"/>
      <c r="B3021" s="42"/>
      <c r="C3021" s="42"/>
      <c r="D3021" s="43"/>
      <c r="E3021" s="42"/>
      <c r="F3021" s="42"/>
      <c r="G3021" s="43"/>
      <c r="H3021" s="43"/>
      <c r="I3021" s="42"/>
      <c r="J3021" s="42"/>
      <c r="K3021" s="42"/>
      <c r="L3021" s="42" t="str">
        <f>IF(G3021="","",IF(D3021-G3021&gt;=System_Config!$B$9,"✅ COMPLIANT","⚠️ BREACH"))</f>
        <v/>
      </c>
      <c r="M3021" s="42">
        <f t="shared" si="47"/>
        <v>1900</v>
      </c>
    </row>
    <row r="3022" spans="1:13" ht="18" customHeight="1" x14ac:dyDescent="0.25">
      <c r="A3022" s="44"/>
      <c r="B3022" s="44"/>
      <c r="C3022" s="44"/>
      <c r="D3022" s="45"/>
      <c r="E3022" s="44"/>
      <c r="F3022" s="44"/>
      <c r="G3022" s="45"/>
      <c r="H3022" s="45"/>
      <c r="I3022" s="44"/>
      <c r="J3022" s="44"/>
      <c r="K3022" s="44"/>
      <c r="L3022" s="44" t="str">
        <f>IF(G3022="","",IF(D3022-G3022&gt;=System_Config!$B$9,"✅ COMPLIANT","⚠️ BREACH"))</f>
        <v/>
      </c>
      <c r="M3022" s="44">
        <f t="shared" si="47"/>
        <v>1900</v>
      </c>
    </row>
    <row r="3023" spans="1:13" ht="18" customHeight="1" x14ac:dyDescent="0.25">
      <c r="A3023" s="42"/>
      <c r="B3023" s="42"/>
      <c r="C3023" s="42"/>
      <c r="D3023" s="43"/>
      <c r="E3023" s="42"/>
      <c r="F3023" s="42"/>
      <c r="G3023" s="43"/>
      <c r="H3023" s="43"/>
      <c r="I3023" s="42"/>
      <c r="J3023" s="42"/>
      <c r="K3023" s="42"/>
      <c r="L3023" s="42" t="str">
        <f>IF(G3023="","",IF(D3023-G3023&gt;=System_Config!$B$9,"✅ COMPLIANT","⚠️ BREACH"))</f>
        <v/>
      </c>
      <c r="M3023" s="42">
        <f t="shared" si="47"/>
        <v>1900</v>
      </c>
    </row>
    <row r="3024" spans="1:13" ht="18" customHeight="1" x14ac:dyDescent="0.25">
      <c r="A3024" s="44"/>
      <c r="B3024" s="44"/>
      <c r="C3024" s="44"/>
      <c r="D3024" s="45"/>
      <c r="E3024" s="44"/>
      <c r="F3024" s="44"/>
      <c r="G3024" s="45"/>
      <c r="H3024" s="45"/>
      <c r="I3024" s="44"/>
      <c r="J3024" s="44"/>
      <c r="K3024" s="44"/>
      <c r="L3024" s="44" t="str">
        <f>IF(G3024="","",IF(D3024-G3024&gt;=System_Config!$B$9,"✅ COMPLIANT","⚠️ BREACH"))</f>
        <v/>
      </c>
      <c r="M3024" s="44">
        <f t="shared" si="47"/>
        <v>1900</v>
      </c>
    </row>
    <row r="3025" spans="1:13" ht="18" customHeight="1" x14ac:dyDescent="0.25">
      <c r="A3025" s="42"/>
      <c r="B3025" s="42"/>
      <c r="C3025" s="42"/>
      <c r="D3025" s="43"/>
      <c r="E3025" s="42"/>
      <c r="F3025" s="42"/>
      <c r="G3025" s="43"/>
      <c r="H3025" s="43"/>
      <c r="I3025" s="42"/>
      <c r="J3025" s="42"/>
      <c r="K3025" s="42"/>
      <c r="L3025" s="42" t="str">
        <f>IF(G3025="","",IF(D3025-G3025&gt;=System_Config!$B$9,"✅ COMPLIANT","⚠️ BREACH"))</f>
        <v/>
      </c>
      <c r="M3025" s="42">
        <f t="shared" si="47"/>
        <v>1900</v>
      </c>
    </row>
    <row r="3026" spans="1:13" ht="18" customHeight="1" x14ac:dyDescent="0.25">
      <c r="A3026" s="44"/>
      <c r="B3026" s="44"/>
      <c r="C3026" s="44"/>
      <c r="D3026" s="45"/>
      <c r="E3026" s="44"/>
      <c r="F3026" s="44"/>
      <c r="G3026" s="45"/>
      <c r="H3026" s="45"/>
      <c r="I3026" s="44"/>
      <c r="J3026" s="44"/>
      <c r="K3026" s="44"/>
      <c r="L3026" s="44" t="str">
        <f>IF(G3026="","",IF(D3026-G3026&gt;=System_Config!$B$9,"✅ COMPLIANT","⚠️ BREACH"))</f>
        <v/>
      </c>
      <c r="M3026" s="44">
        <f t="shared" si="47"/>
        <v>1900</v>
      </c>
    </row>
    <row r="3027" spans="1:13" ht="18" customHeight="1" x14ac:dyDescent="0.25">
      <c r="A3027" s="42"/>
      <c r="B3027" s="42"/>
      <c r="C3027" s="42"/>
      <c r="D3027" s="43"/>
      <c r="E3027" s="42"/>
      <c r="F3027" s="42"/>
      <c r="G3027" s="43"/>
      <c r="H3027" s="43"/>
      <c r="I3027" s="42"/>
      <c r="J3027" s="42"/>
      <c r="K3027" s="42"/>
      <c r="L3027" s="42" t="str">
        <f>IF(G3027="","",IF(D3027-G3027&gt;=System_Config!$B$9,"✅ COMPLIANT","⚠️ BREACH"))</f>
        <v/>
      </c>
      <c r="M3027" s="42">
        <f t="shared" si="47"/>
        <v>1900</v>
      </c>
    </row>
    <row r="3028" spans="1:13" ht="18" customHeight="1" x14ac:dyDescent="0.25">
      <c r="A3028" s="44"/>
      <c r="B3028" s="44"/>
      <c r="C3028" s="44"/>
      <c r="D3028" s="45"/>
      <c r="E3028" s="44"/>
      <c r="F3028" s="44"/>
      <c r="G3028" s="45"/>
      <c r="H3028" s="45"/>
      <c r="I3028" s="44"/>
      <c r="J3028" s="44"/>
      <c r="K3028" s="44"/>
      <c r="L3028" s="44" t="str">
        <f>IF(G3028="","",IF(D3028-G3028&gt;=System_Config!$B$9,"✅ COMPLIANT","⚠️ BREACH"))</f>
        <v/>
      </c>
      <c r="M3028" s="44">
        <f t="shared" si="47"/>
        <v>1900</v>
      </c>
    </row>
    <row r="3029" spans="1:13" ht="18" customHeight="1" x14ac:dyDescent="0.25">
      <c r="A3029" s="42"/>
      <c r="B3029" s="42"/>
      <c r="C3029" s="42"/>
      <c r="D3029" s="43"/>
      <c r="E3029" s="42"/>
      <c r="F3029" s="42"/>
      <c r="G3029" s="43"/>
      <c r="H3029" s="43"/>
      <c r="I3029" s="42"/>
      <c r="J3029" s="42"/>
      <c r="K3029" s="42"/>
      <c r="L3029" s="42" t="str">
        <f>IF(G3029="","",IF(D3029-G3029&gt;=System_Config!$B$9,"✅ COMPLIANT","⚠️ BREACH"))</f>
        <v/>
      </c>
      <c r="M3029" s="42">
        <f t="shared" si="47"/>
        <v>1900</v>
      </c>
    </row>
    <row r="3030" spans="1:13" ht="18" customHeight="1" x14ac:dyDescent="0.25">
      <c r="A3030" s="44"/>
      <c r="B3030" s="44"/>
      <c r="C3030" s="44"/>
      <c r="D3030" s="45"/>
      <c r="E3030" s="44"/>
      <c r="F3030" s="44"/>
      <c r="G3030" s="45"/>
      <c r="H3030" s="45"/>
      <c r="I3030" s="44"/>
      <c r="J3030" s="44"/>
      <c r="K3030" s="44"/>
      <c r="L3030" s="44" t="str">
        <f>IF(G3030="","",IF(D3030-G3030&gt;=System_Config!$B$9,"✅ COMPLIANT","⚠️ BREACH"))</f>
        <v/>
      </c>
      <c r="M3030" s="44">
        <f t="shared" si="47"/>
        <v>1900</v>
      </c>
    </row>
    <row r="3031" spans="1:13" ht="18" customHeight="1" x14ac:dyDescent="0.25">
      <c r="A3031" s="42"/>
      <c r="B3031" s="42"/>
      <c r="C3031" s="42"/>
      <c r="D3031" s="43"/>
      <c r="E3031" s="42"/>
      <c r="F3031" s="42"/>
      <c r="G3031" s="43"/>
      <c r="H3031" s="43"/>
      <c r="I3031" s="42"/>
      <c r="J3031" s="42"/>
      <c r="K3031" s="42"/>
      <c r="L3031" s="42" t="str">
        <f>IF(G3031="","",IF(D3031-G3031&gt;=System_Config!$B$9,"✅ COMPLIANT","⚠️ BREACH"))</f>
        <v/>
      </c>
      <c r="M3031" s="42">
        <f t="shared" si="47"/>
        <v>1900</v>
      </c>
    </row>
    <row r="3032" spans="1:13" ht="18" customHeight="1" x14ac:dyDescent="0.25">
      <c r="A3032" s="44"/>
      <c r="B3032" s="44"/>
      <c r="C3032" s="44"/>
      <c r="D3032" s="45"/>
      <c r="E3032" s="44"/>
      <c r="F3032" s="44"/>
      <c r="G3032" s="45"/>
      <c r="H3032" s="45"/>
      <c r="I3032" s="44"/>
      <c r="J3032" s="44"/>
      <c r="K3032" s="44"/>
      <c r="L3032" s="44" t="str">
        <f>IF(G3032="","",IF(D3032-G3032&gt;=System_Config!$B$9,"✅ COMPLIANT","⚠️ BREACH"))</f>
        <v/>
      </c>
      <c r="M3032" s="44">
        <f t="shared" si="47"/>
        <v>1900</v>
      </c>
    </row>
    <row r="3033" spans="1:13" ht="18" customHeight="1" x14ac:dyDescent="0.25">
      <c r="A3033" s="42"/>
      <c r="B3033" s="42"/>
      <c r="C3033" s="42"/>
      <c r="D3033" s="43"/>
      <c r="E3033" s="42"/>
      <c r="F3033" s="42"/>
      <c r="G3033" s="43"/>
      <c r="H3033" s="43"/>
      <c r="I3033" s="42"/>
      <c r="J3033" s="42"/>
      <c r="K3033" s="42"/>
      <c r="L3033" s="42" t="str">
        <f>IF(G3033="","",IF(D3033-G3033&gt;=System_Config!$B$9,"✅ COMPLIANT","⚠️ BREACH"))</f>
        <v/>
      </c>
      <c r="M3033" s="42">
        <f t="shared" si="47"/>
        <v>1900</v>
      </c>
    </row>
    <row r="3034" spans="1:13" ht="18" customHeight="1" x14ac:dyDescent="0.25">
      <c r="A3034" s="44"/>
      <c r="B3034" s="44"/>
      <c r="C3034" s="44"/>
      <c r="D3034" s="45"/>
      <c r="E3034" s="44"/>
      <c r="F3034" s="44"/>
      <c r="G3034" s="45"/>
      <c r="H3034" s="45"/>
      <c r="I3034" s="44"/>
      <c r="J3034" s="44"/>
      <c r="K3034" s="44"/>
      <c r="L3034" s="44" t="str">
        <f>IF(G3034="","",IF(D3034-G3034&gt;=System_Config!$B$9,"✅ COMPLIANT","⚠️ BREACH"))</f>
        <v/>
      </c>
      <c r="M3034" s="44">
        <f t="shared" si="47"/>
        <v>1900</v>
      </c>
    </row>
    <row r="3035" spans="1:13" ht="18" customHeight="1" x14ac:dyDescent="0.25">
      <c r="A3035" s="42"/>
      <c r="B3035" s="42"/>
      <c r="C3035" s="42"/>
      <c r="D3035" s="43"/>
      <c r="E3035" s="42"/>
      <c r="F3035" s="42"/>
      <c r="G3035" s="43"/>
      <c r="H3035" s="43"/>
      <c r="I3035" s="42"/>
      <c r="J3035" s="42"/>
      <c r="K3035" s="42"/>
      <c r="L3035" s="42" t="str">
        <f>IF(G3035="","",IF(D3035-G3035&gt;=System_Config!$B$9,"✅ COMPLIANT","⚠️ BREACH"))</f>
        <v/>
      </c>
      <c r="M3035" s="42">
        <f t="shared" si="47"/>
        <v>1900</v>
      </c>
    </row>
    <row r="3036" spans="1:13" ht="18" customHeight="1" x14ac:dyDescent="0.25">
      <c r="A3036" s="44"/>
      <c r="B3036" s="44"/>
      <c r="C3036" s="44"/>
      <c r="D3036" s="45"/>
      <c r="E3036" s="44"/>
      <c r="F3036" s="44"/>
      <c r="G3036" s="45"/>
      <c r="H3036" s="45"/>
      <c r="I3036" s="44"/>
      <c r="J3036" s="44"/>
      <c r="K3036" s="44"/>
      <c r="L3036" s="44" t="str">
        <f>IF(G3036="","",IF(D3036-G3036&gt;=System_Config!$B$9,"✅ COMPLIANT","⚠️ BREACH"))</f>
        <v/>
      </c>
      <c r="M3036" s="44">
        <f t="shared" si="47"/>
        <v>1900</v>
      </c>
    </row>
    <row r="3037" spans="1:13" ht="18" customHeight="1" x14ac:dyDescent="0.25">
      <c r="A3037" s="42"/>
      <c r="B3037" s="42"/>
      <c r="C3037" s="42"/>
      <c r="D3037" s="43"/>
      <c r="E3037" s="42"/>
      <c r="F3037" s="42"/>
      <c r="G3037" s="43"/>
      <c r="H3037" s="43"/>
      <c r="I3037" s="42"/>
      <c r="J3037" s="42"/>
      <c r="K3037" s="42"/>
      <c r="L3037" s="42" t="str">
        <f>IF(G3037="","",IF(D3037-G3037&gt;=System_Config!$B$9,"✅ COMPLIANT","⚠️ BREACH"))</f>
        <v/>
      </c>
      <c r="M3037" s="42">
        <f t="shared" si="47"/>
        <v>1900</v>
      </c>
    </row>
    <row r="3038" spans="1:13" ht="18" customHeight="1" x14ac:dyDescent="0.25">
      <c r="A3038" s="44"/>
      <c r="B3038" s="44"/>
      <c r="C3038" s="44"/>
      <c r="D3038" s="45"/>
      <c r="E3038" s="44"/>
      <c r="F3038" s="44"/>
      <c r="G3038" s="45"/>
      <c r="H3038" s="45"/>
      <c r="I3038" s="44"/>
      <c r="J3038" s="44"/>
      <c r="K3038" s="44"/>
      <c r="L3038" s="44" t="str">
        <f>IF(G3038="","",IF(D3038-G3038&gt;=System_Config!$B$9,"✅ COMPLIANT","⚠️ BREACH"))</f>
        <v/>
      </c>
      <c r="M3038" s="44">
        <f t="shared" si="47"/>
        <v>1900</v>
      </c>
    </row>
    <row r="3039" spans="1:13" ht="18" customHeight="1" x14ac:dyDescent="0.25">
      <c r="A3039" s="42"/>
      <c r="B3039" s="42"/>
      <c r="C3039" s="42"/>
      <c r="D3039" s="43"/>
      <c r="E3039" s="42"/>
      <c r="F3039" s="42"/>
      <c r="G3039" s="43"/>
      <c r="H3039" s="43"/>
      <c r="I3039" s="42"/>
      <c r="J3039" s="42"/>
      <c r="K3039" s="42"/>
      <c r="L3039" s="42" t="str">
        <f>IF(G3039="","",IF(D3039-G3039&gt;=System_Config!$B$9,"✅ COMPLIANT","⚠️ BREACH"))</f>
        <v/>
      </c>
      <c r="M3039" s="42">
        <f t="shared" si="47"/>
        <v>1900</v>
      </c>
    </row>
    <row r="3040" spans="1:13" ht="18" customHeight="1" x14ac:dyDescent="0.25">
      <c r="A3040" s="44"/>
      <c r="B3040" s="44"/>
      <c r="C3040" s="44"/>
      <c r="D3040" s="45"/>
      <c r="E3040" s="44"/>
      <c r="F3040" s="44"/>
      <c r="G3040" s="45"/>
      <c r="H3040" s="45"/>
      <c r="I3040" s="44"/>
      <c r="J3040" s="44"/>
      <c r="K3040" s="44"/>
      <c r="L3040" s="44" t="str">
        <f>IF(G3040="","",IF(D3040-G3040&gt;=System_Config!$B$9,"✅ COMPLIANT","⚠️ BREACH"))</f>
        <v/>
      </c>
      <c r="M3040" s="44">
        <f t="shared" si="47"/>
        <v>1900</v>
      </c>
    </row>
    <row r="3041" spans="1:13" ht="18" customHeight="1" x14ac:dyDescent="0.25">
      <c r="A3041" s="42"/>
      <c r="B3041" s="42"/>
      <c r="C3041" s="42"/>
      <c r="D3041" s="43"/>
      <c r="E3041" s="42"/>
      <c r="F3041" s="42"/>
      <c r="G3041" s="43"/>
      <c r="H3041" s="43"/>
      <c r="I3041" s="42"/>
      <c r="J3041" s="42"/>
      <c r="K3041" s="42"/>
      <c r="L3041" s="42" t="str">
        <f>IF(G3041="","",IF(D3041-G3041&gt;=System_Config!$B$9,"✅ COMPLIANT","⚠️ BREACH"))</f>
        <v/>
      </c>
      <c r="M3041" s="42">
        <f t="shared" si="47"/>
        <v>1900</v>
      </c>
    </row>
    <row r="3042" spans="1:13" ht="18" customHeight="1" x14ac:dyDescent="0.25">
      <c r="A3042" s="44"/>
      <c r="B3042" s="44"/>
      <c r="C3042" s="44"/>
      <c r="D3042" s="45"/>
      <c r="E3042" s="44"/>
      <c r="F3042" s="44"/>
      <c r="G3042" s="45"/>
      <c r="H3042" s="45"/>
      <c r="I3042" s="44"/>
      <c r="J3042" s="44"/>
      <c r="K3042" s="44"/>
      <c r="L3042" s="44" t="str">
        <f>IF(G3042="","",IF(D3042-G3042&gt;=System_Config!$B$9,"✅ COMPLIANT","⚠️ BREACH"))</f>
        <v/>
      </c>
      <c r="M3042" s="44">
        <f t="shared" si="47"/>
        <v>1900</v>
      </c>
    </row>
    <row r="3043" spans="1:13" ht="18" customHeight="1" x14ac:dyDescent="0.25">
      <c r="A3043" s="42"/>
      <c r="B3043" s="42"/>
      <c r="C3043" s="42"/>
      <c r="D3043" s="43"/>
      <c r="E3043" s="42"/>
      <c r="F3043" s="42"/>
      <c r="G3043" s="43"/>
      <c r="H3043" s="43"/>
      <c r="I3043" s="42"/>
      <c r="J3043" s="42"/>
      <c r="K3043" s="42"/>
      <c r="L3043" s="42" t="str">
        <f>IF(G3043="","",IF(D3043-G3043&gt;=System_Config!$B$9,"✅ COMPLIANT","⚠️ BREACH"))</f>
        <v/>
      </c>
      <c r="M3043" s="42">
        <f t="shared" si="47"/>
        <v>1900</v>
      </c>
    </row>
    <row r="3044" spans="1:13" ht="18" customHeight="1" x14ac:dyDescent="0.25">
      <c r="A3044" s="44"/>
      <c r="B3044" s="44"/>
      <c r="C3044" s="44"/>
      <c r="D3044" s="45"/>
      <c r="E3044" s="44"/>
      <c r="F3044" s="44"/>
      <c r="G3044" s="45"/>
      <c r="H3044" s="45"/>
      <c r="I3044" s="44"/>
      <c r="J3044" s="44"/>
      <c r="K3044" s="44"/>
      <c r="L3044" s="44" t="str">
        <f>IF(G3044="","",IF(D3044-G3044&gt;=System_Config!$B$9,"✅ COMPLIANT","⚠️ BREACH"))</f>
        <v/>
      </c>
      <c r="M3044" s="44">
        <f t="shared" si="47"/>
        <v>1900</v>
      </c>
    </row>
    <row r="3045" spans="1:13" ht="18" customHeight="1" x14ac:dyDescent="0.25">
      <c r="A3045" s="42"/>
      <c r="B3045" s="42"/>
      <c r="C3045" s="42"/>
      <c r="D3045" s="43"/>
      <c r="E3045" s="42"/>
      <c r="F3045" s="42"/>
      <c r="G3045" s="43"/>
      <c r="H3045" s="43"/>
      <c r="I3045" s="42"/>
      <c r="J3045" s="42"/>
      <c r="K3045" s="42"/>
      <c r="L3045" s="42" t="str">
        <f>IF(G3045="","",IF(D3045-G3045&gt;=System_Config!$B$9,"✅ COMPLIANT","⚠️ BREACH"))</f>
        <v/>
      </c>
      <c r="M3045" s="42">
        <f t="shared" si="47"/>
        <v>1900</v>
      </c>
    </row>
    <row r="3046" spans="1:13" ht="18" customHeight="1" x14ac:dyDescent="0.25">
      <c r="A3046" s="44"/>
      <c r="B3046" s="44"/>
      <c r="C3046" s="44"/>
      <c r="D3046" s="45"/>
      <c r="E3046" s="44"/>
      <c r="F3046" s="44"/>
      <c r="G3046" s="45"/>
      <c r="H3046" s="45"/>
      <c r="I3046" s="44"/>
      <c r="J3046" s="44"/>
      <c r="K3046" s="44"/>
      <c r="L3046" s="44" t="str">
        <f>IF(G3046="","",IF(D3046-G3046&gt;=System_Config!$B$9,"✅ COMPLIANT","⚠️ BREACH"))</f>
        <v/>
      </c>
      <c r="M3046" s="44">
        <f t="shared" si="47"/>
        <v>1900</v>
      </c>
    </row>
    <row r="3047" spans="1:13" ht="18" customHeight="1" x14ac:dyDescent="0.25">
      <c r="A3047" s="42"/>
      <c r="B3047" s="42"/>
      <c r="C3047" s="42"/>
      <c r="D3047" s="43"/>
      <c r="E3047" s="42"/>
      <c r="F3047" s="42"/>
      <c r="G3047" s="43"/>
      <c r="H3047" s="43"/>
      <c r="I3047" s="42"/>
      <c r="J3047" s="42"/>
      <c r="K3047" s="42"/>
      <c r="L3047" s="42" t="str">
        <f>IF(G3047="","",IF(D3047-G3047&gt;=System_Config!$B$9,"✅ COMPLIANT","⚠️ BREACH"))</f>
        <v/>
      </c>
      <c r="M3047" s="42">
        <f t="shared" si="47"/>
        <v>1900</v>
      </c>
    </row>
    <row r="3048" spans="1:13" ht="18" customHeight="1" x14ac:dyDescent="0.25">
      <c r="A3048" s="44"/>
      <c r="B3048" s="44"/>
      <c r="C3048" s="44"/>
      <c r="D3048" s="45"/>
      <c r="E3048" s="44"/>
      <c r="F3048" s="44"/>
      <c r="G3048" s="45"/>
      <c r="H3048" s="45"/>
      <c r="I3048" s="44"/>
      <c r="J3048" s="44"/>
      <c r="K3048" s="44"/>
      <c r="L3048" s="44" t="str">
        <f>IF(G3048="","",IF(D3048-G3048&gt;=System_Config!$B$9,"✅ COMPLIANT","⚠️ BREACH"))</f>
        <v/>
      </c>
      <c r="M3048" s="44">
        <f t="shared" si="47"/>
        <v>1900</v>
      </c>
    </row>
    <row r="3049" spans="1:13" ht="18" customHeight="1" x14ac:dyDescent="0.25">
      <c r="A3049" s="42"/>
      <c r="B3049" s="42"/>
      <c r="C3049" s="42"/>
      <c r="D3049" s="43"/>
      <c r="E3049" s="42"/>
      <c r="F3049" s="42"/>
      <c r="G3049" s="43"/>
      <c r="H3049" s="43"/>
      <c r="I3049" s="42"/>
      <c r="J3049" s="42"/>
      <c r="K3049" s="42"/>
      <c r="L3049" s="42" t="str">
        <f>IF(G3049="","",IF(D3049-G3049&gt;=System_Config!$B$9,"✅ COMPLIANT","⚠️ BREACH"))</f>
        <v/>
      </c>
      <c r="M3049" s="42">
        <f t="shared" si="47"/>
        <v>1900</v>
      </c>
    </row>
    <row r="3050" spans="1:13" ht="18" customHeight="1" x14ac:dyDescent="0.25">
      <c r="A3050" s="44"/>
      <c r="B3050" s="44"/>
      <c r="C3050" s="44"/>
      <c r="D3050" s="45"/>
      <c r="E3050" s="44"/>
      <c r="F3050" s="44"/>
      <c r="G3050" s="45"/>
      <c r="H3050" s="45"/>
      <c r="I3050" s="44"/>
      <c r="J3050" s="44"/>
      <c r="K3050" s="44"/>
      <c r="L3050" s="44" t="str">
        <f>IF(G3050="","",IF(D3050-G3050&gt;=System_Config!$B$9,"✅ COMPLIANT","⚠️ BREACH"))</f>
        <v/>
      </c>
      <c r="M3050" s="44">
        <f t="shared" si="47"/>
        <v>1900</v>
      </c>
    </row>
    <row r="3051" spans="1:13" ht="18" customHeight="1" x14ac:dyDescent="0.25">
      <c r="A3051" s="42"/>
      <c r="B3051" s="42"/>
      <c r="C3051" s="42"/>
      <c r="D3051" s="43"/>
      <c r="E3051" s="42"/>
      <c r="F3051" s="42"/>
      <c r="G3051" s="43"/>
      <c r="H3051" s="43"/>
      <c r="I3051" s="42"/>
      <c r="J3051" s="42"/>
      <c r="K3051" s="42"/>
      <c r="L3051" s="42" t="str">
        <f>IF(G3051="","",IF(D3051-G3051&gt;=System_Config!$B$9,"✅ COMPLIANT","⚠️ BREACH"))</f>
        <v/>
      </c>
      <c r="M3051" s="42">
        <f t="shared" si="47"/>
        <v>1900</v>
      </c>
    </row>
    <row r="3052" spans="1:13" ht="18" customHeight="1" x14ac:dyDescent="0.25">
      <c r="A3052" s="44"/>
      <c r="B3052" s="44"/>
      <c r="C3052" s="44"/>
      <c r="D3052" s="45"/>
      <c r="E3052" s="44"/>
      <c r="F3052" s="44"/>
      <c r="G3052" s="45"/>
      <c r="H3052" s="45"/>
      <c r="I3052" s="44"/>
      <c r="J3052" s="44"/>
      <c r="K3052" s="44"/>
      <c r="L3052" s="44" t="str">
        <f>IF(G3052="","",IF(D3052-G3052&gt;=System_Config!$B$9,"✅ COMPLIANT","⚠️ BREACH"))</f>
        <v/>
      </c>
      <c r="M3052" s="44">
        <f t="shared" si="47"/>
        <v>1900</v>
      </c>
    </row>
    <row r="3053" spans="1:13" ht="18" customHeight="1" x14ac:dyDescent="0.25">
      <c r="A3053" s="42"/>
      <c r="B3053" s="42"/>
      <c r="C3053" s="42"/>
      <c r="D3053" s="43"/>
      <c r="E3053" s="42"/>
      <c r="F3053" s="42"/>
      <c r="G3053" s="43"/>
      <c r="H3053" s="43"/>
      <c r="I3053" s="42"/>
      <c r="J3053" s="42"/>
      <c r="K3053" s="42"/>
      <c r="L3053" s="42" t="str">
        <f>IF(G3053="","",IF(D3053-G3053&gt;=System_Config!$B$9,"✅ COMPLIANT","⚠️ BREACH"))</f>
        <v/>
      </c>
      <c r="M3053" s="42">
        <f t="shared" si="47"/>
        <v>1900</v>
      </c>
    </row>
    <row r="3054" spans="1:13" ht="18" customHeight="1" x14ac:dyDescent="0.25">
      <c r="A3054" s="44"/>
      <c r="B3054" s="44"/>
      <c r="C3054" s="44"/>
      <c r="D3054" s="45"/>
      <c r="E3054" s="44"/>
      <c r="F3054" s="44"/>
      <c r="G3054" s="45"/>
      <c r="H3054" s="45"/>
      <c r="I3054" s="44"/>
      <c r="J3054" s="44"/>
      <c r="K3054" s="44"/>
      <c r="L3054" s="44" t="str">
        <f>IF(G3054="","",IF(D3054-G3054&gt;=System_Config!$B$9,"✅ COMPLIANT","⚠️ BREACH"))</f>
        <v/>
      </c>
      <c r="M3054" s="44">
        <f t="shared" si="47"/>
        <v>1900</v>
      </c>
    </row>
    <row r="3055" spans="1:13" ht="18" customHeight="1" x14ac:dyDescent="0.25">
      <c r="A3055" s="42"/>
      <c r="B3055" s="42"/>
      <c r="C3055" s="42"/>
      <c r="D3055" s="43"/>
      <c r="E3055" s="42"/>
      <c r="F3055" s="42"/>
      <c r="G3055" s="43"/>
      <c r="H3055" s="43"/>
      <c r="I3055" s="42"/>
      <c r="J3055" s="42"/>
      <c r="K3055" s="42"/>
      <c r="L3055" s="42" t="str">
        <f>IF(G3055="","",IF(D3055-G3055&gt;=System_Config!$B$9,"✅ COMPLIANT","⚠️ BREACH"))</f>
        <v/>
      </c>
      <c r="M3055" s="42">
        <f t="shared" si="47"/>
        <v>1900</v>
      </c>
    </row>
    <row r="3056" spans="1:13" ht="18" customHeight="1" x14ac:dyDescent="0.25">
      <c r="A3056" s="44"/>
      <c r="B3056" s="44"/>
      <c r="C3056" s="44"/>
      <c r="D3056" s="45"/>
      <c r="E3056" s="44"/>
      <c r="F3056" s="44"/>
      <c r="G3056" s="45"/>
      <c r="H3056" s="45"/>
      <c r="I3056" s="44"/>
      <c r="J3056" s="44"/>
      <c r="K3056" s="44"/>
      <c r="L3056" s="44" t="str">
        <f>IF(G3056="","",IF(D3056-G3056&gt;=System_Config!$B$9,"✅ COMPLIANT","⚠️ BREACH"))</f>
        <v/>
      </c>
      <c r="M3056" s="44">
        <f t="shared" si="47"/>
        <v>1900</v>
      </c>
    </row>
    <row r="3057" spans="1:13" ht="18" customHeight="1" x14ac:dyDescent="0.25">
      <c r="A3057" s="42"/>
      <c r="B3057" s="42"/>
      <c r="C3057" s="42"/>
      <c r="D3057" s="43"/>
      <c r="E3057" s="42"/>
      <c r="F3057" s="42"/>
      <c r="G3057" s="43"/>
      <c r="H3057" s="43"/>
      <c r="I3057" s="42"/>
      <c r="J3057" s="42"/>
      <c r="K3057" s="42"/>
      <c r="L3057" s="42" t="str">
        <f>IF(G3057="","",IF(D3057-G3057&gt;=System_Config!$B$9,"✅ COMPLIANT","⚠️ BREACH"))</f>
        <v/>
      </c>
      <c r="M3057" s="42">
        <f t="shared" si="47"/>
        <v>1900</v>
      </c>
    </row>
    <row r="3058" spans="1:13" ht="18" customHeight="1" x14ac:dyDescent="0.25">
      <c r="A3058" s="44"/>
      <c r="B3058" s="44"/>
      <c r="C3058" s="44"/>
      <c r="D3058" s="45"/>
      <c r="E3058" s="44"/>
      <c r="F3058" s="44"/>
      <c r="G3058" s="45"/>
      <c r="H3058" s="45"/>
      <c r="I3058" s="44"/>
      <c r="J3058" s="44"/>
      <c r="K3058" s="44"/>
      <c r="L3058" s="44" t="str">
        <f>IF(G3058="","",IF(D3058-G3058&gt;=System_Config!$B$9,"✅ COMPLIANT","⚠️ BREACH"))</f>
        <v/>
      </c>
      <c r="M3058" s="44">
        <f t="shared" si="47"/>
        <v>1900</v>
      </c>
    </row>
    <row r="3059" spans="1:13" ht="18" customHeight="1" x14ac:dyDescent="0.25">
      <c r="A3059" s="42"/>
      <c r="B3059" s="42"/>
      <c r="C3059" s="42"/>
      <c r="D3059" s="43"/>
      <c r="E3059" s="42"/>
      <c r="F3059" s="42"/>
      <c r="G3059" s="43"/>
      <c r="H3059" s="43"/>
      <c r="I3059" s="42"/>
      <c r="J3059" s="42"/>
      <c r="K3059" s="42"/>
      <c r="L3059" s="42" t="str">
        <f>IF(G3059="","",IF(D3059-G3059&gt;=System_Config!$B$9,"✅ COMPLIANT","⚠️ BREACH"))</f>
        <v/>
      </c>
      <c r="M3059" s="42">
        <f t="shared" si="47"/>
        <v>1900</v>
      </c>
    </row>
    <row r="3060" spans="1:13" ht="18" customHeight="1" x14ac:dyDescent="0.25">
      <c r="A3060" s="44"/>
      <c r="B3060" s="44"/>
      <c r="C3060" s="44"/>
      <c r="D3060" s="45"/>
      <c r="E3060" s="44"/>
      <c r="F3060" s="44"/>
      <c r="G3060" s="45"/>
      <c r="H3060" s="45"/>
      <c r="I3060" s="44"/>
      <c r="J3060" s="44"/>
      <c r="K3060" s="44"/>
      <c r="L3060" s="44" t="str">
        <f>IF(G3060="","",IF(D3060-G3060&gt;=System_Config!$B$9,"✅ COMPLIANT","⚠️ BREACH"))</f>
        <v/>
      </c>
      <c r="M3060" s="44">
        <f t="shared" si="47"/>
        <v>1900</v>
      </c>
    </row>
    <row r="3061" spans="1:13" ht="18" customHeight="1" x14ac:dyDescent="0.25">
      <c r="A3061" s="42"/>
      <c r="B3061" s="42"/>
      <c r="C3061" s="42"/>
      <c r="D3061" s="43"/>
      <c r="E3061" s="42"/>
      <c r="F3061" s="42"/>
      <c r="G3061" s="43"/>
      <c r="H3061" s="43"/>
      <c r="I3061" s="42"/>
      <c r="J3061" s="42"/>
      <c r="K3061" s="42"/>
      <c r="L3061" s="42" t="str">
        <f>IF(G3061="","",IF(D3061-G3061&gt;=System_Config!$B$9,"✅ COMPLIANT","⚠️ BREACH"))</f>
        <v/>
      </c>
      <c r="M3061" s="42">
        <f t="shared" si="47"/>
        <v>1900</v>
      </c>
    </row>
    <row r="3062" spans="1:13" ht="18" customHeight="1" x14ac:dyDescent="0.25">
      <c r="A3062" s="44"/>
      <c r="B3062" s="44"/>
      <c r="C3062" s="44"/>
      <c r="D3062" s="45"/>
      <c r="E3062" s="44"/>
      <c r="F3062" s="44"/>
      <c r="G3062" s="45"/>
      <c r="H3062" s="45"/>
      <c r="I3062" s="44"/>
      <c r="J3062" s="44"/>
      <c r="K3062" s="44"/>
      <c r="L3062" s="44" t="str">
        <f>IF(G3062="","",IF(D3062-G3062&gt;=System_Config!$B$9,"✅ COMPLIANT","⚠️ BREACH"))</f>
        <v/>
      </c>
      <c r="M3062" s="44">
        <f t="shared" si="47"/>
        <v>1900</v>
      </c>
    </row>
    <row r="3063" spans="1:13" ht="18" customHeight="1" x14ac:dyDescent="0.25">
      <c r="A3063" s="42"/>
      <c r="B3063" s="42"/>
      <c r="C3063" s="42"/>
      <c r="D3063" s="43"/>
      <c r="E3063" s="42"/>
      <c r="F3063" s="42"/>
      <c r="G3063" s="43"/>
      <c r="H3063" s="43"/>
      <c r="I3063" s="42"/>
      <c r="J3063" s="42"/>
      <c r="K3063" s="42"/>
      <c r="L3063" s="42" t="str">
        <f>IF(G3063="","",IF(D3063-G3063&gt;=System_Config!$B$9,"✅ COMPLIANT","⚠️ BREACH"))</f>
        <v/>
      </c>
      <c r="M3063" s="42">
        <f t="shared" si="47"/>
        <v>1900</v>
      </c>
    </row>
    <row r="3064" spans="1:13" ht="18" customHeight="1" x14ac:dyDescent="0.25">
      <c r="A3064" s="44"/>
      <c r="B3064" s="44"/>
      <c r="C3064" s="44"/>
      <c r="D3064" s="45"/>
      <c r="E3064" s="44"/>
      <c r="F3064" s="44"/>
      <c r="G3064" s="45"/>
      <c r="H3064" s="45"/>
      <c r="I3064" s="44"/>
      <c r="J3064" s="44"/>
      <c r="K3064" s="44"/>
      <c r="L3064" s="44" t="str">
        <f>IF(G3064="","",IF(D3064-G3064&gt;=System_Config!$B$9,"✅ COMPLIANT","⚠️ BREACH"))</f>
        <v/>
      </c>
      <c r="M3064" s="44">
        <f t="shared" si="47"/>
        <v>1900</v>
      </c>
    </row>
    <row r="3065" spans="1:13" ht="18" customHeight="1" x14ac:dyDescent="0.25">
      <c r="A3065" s="42"/>
      <c r="B3065" s="42"/>
      <c r="C3065" s="42"/>
      <c r="D3065" s="43"/>
      <c r="E3065" s="42"/>
      <c r="F3065" s="42"/>
      <c r="G3065" s="43"/>
      <c r="H3065" s="43"/>
      <c r="I3065" s="42"/>
      <c r="J3065" s="42"/>
      <c r="K3065" s="42"/>
      <c r="L3065" s="42" t="str">
        <f>IF(G3065="","",IF(D3065-G3065&gt;=System_Config!$B$9,"✅ COMPLIANT","⚠️ BREACH"))</f>
        <v/>
      </c>
      <c r="M3065" s="42">
        <f t="shared" si="47"/>
        <v>1900</v>
      </c>
    </row>
    <row r="3066" spans="1:13" ht="18" customHeight="1" x14ac:dyDescent="0.25">
      <c r="A3066" s="44"/>
      <c r="B3066" s="44"/>
      <c r="C3066" s="44"/>
      <c r="D3066" s="45"/>
      <c r="E3066" s="44"/>
      <c r="F3066" s="44"/>
      <c r="G3066" s="45"/>
      <c r="H3066" s="45"/>
      <c r="I3066" s="44"/>
      <c r="J3066" s="44"/>
      <c r="K3066" s="44"/>
      <c r="L3066" s="44" t="str">
        <f>IF(G3066="","",IF(D3066-G3066&gt;=System_Config!$B$9,"✅ COMPLIANT","⚠️ BREACH"))</f>
        <v/>
      </c>
      <c r="M3066" s="44">
        <f t="shared" si="47"/>
        <v>1900</v>
      </c>
    </row>
    <row r="3067" spans="1:13" ht="18" customHeight="1" x14ac:dyDescent="0.25">
      <c r="A3067" s="42"/>
      <c r="B3067" s="42"/>
      <c r="C3067" s="42"/>
      <c r="D3067" s="43"/>
      <c r="E3067" s="42"/>
      <c r="F3067" s="42"/>
      <c r="G3067" s="43"/>
      <c r="H3067" s="43"/>
      <c r="I3067" s="42"/>
      <c r="J3067" s="42"/>
      <c r="K3067" s="42"/>
      <c r="L3067" s="42" t="str">
        <f>IF(G3067="","",IF(D3067-G3067&gt;=System_Config!$B$9,"✅ COMPLIANT","⚠️ BREACH"))</f>
        <v/>
      </c>
      <c r="M3067" s="42">
        <f t="shared" si="47"/>
        <v>1900</v>
      </c>
    </row>
    <row r="3068" spans="1:13" ht="18" customHeight="1" x14ac:dyDescent="0.25">
      <c r="A3068" s="44"/>
      <c r="B3068" s="44"/>
      <c r="C3068" s="44"/>
      <c r="D3068" s="45"/>
      <c r="E3068" s="44"/>
      <c r="F3068" s="44"/>
      <c r="G3068" s="45"/>
      <c r="H3068" s="45"/>
      <c r="I3068" s="44"/>
      <c r="J3068" s="44"/>
      <c r="K3068" s="44"/>
      <c r="L3068" s="44" t="str">
        <f>IF(G3068="","",IF(D3068-G3068&gt;=System_Config!$B$9,"✅ COMPLIANT","⚠️ BREACH"))</f>
        <v/>
      </c>
      <c r="M3068" s="44">
        <f t="shared" si="47"/>
        <v>1900</v>
      </c>
    </row>
    <row r="3069" spans="1:13" ht="18" customHeight="1" x14ac:dyDescent="0.25">
      <c r="A3069" s="42"/>
      <c r="B3069" s="42"/>
      <c r="C3069" s="42"/>
      <c r="D3069" s="43"/>
      <c r="E3069" s="42"/>
      <c r="F3069" s="42"/>
      <c r="G3069" s="43"/>
      <c r="H3069" s="43"/>
      <c r="I3069" s="42"/>
      <c r="J3069" s="42"/>
      <c r="K3069" s="42"/>
      <c r="L3069" s="42" t="str">
        <f>IF(G3069="","",IF(D3069-G3069&gt;=System_Config!$B$9,"✅ COMPLIANT","⚠️ BREACH"))</f>
        <v/>
      </c>
      <c r="M3069" s="42">
        <f t="shared" si="47"/>
        <v>1900</v>
      </c>
    </row>
    <row r="3070" spans="1:13" ht="18" customHeight="1" x14ac:dyDescent="0.25">
      <c r="A3070" s="44"/>
      <c r="B3070" s="44"/>
      <c r="C3070" s="44"/>
      <c r="D3070" s="45"/>
      <c r="E3070" s="44"/>
      <c r="F3070" s="44"/>
      <c r="G3070" s="45"/>
      <c r="H3070" s="45"/>
      <c r="I3070" s="44"/>
      <c r="J3070" s="44"/>
      <c r="K3070" s="44"/>
      <c r="L3070" s="44" t="str">
        <f>IF(G3070="","",IF(D3070-G3070&gt;=System_Config!$B$9,"✅ COMPLIANT","⚠️ BREACH"))</f>
        <v/>
      </c>
      <c r="M3070" s="44">
        <f t="shared" si="47"/>
        <v>1900</v>
      </c>
    </row>
    <row r="3071" spans="1:13" ht="18" customHeight="1" x14ac:dyDescent="0.25">
      <c r="A3071" s="42"/>
      <c r="B3071" s="42"/>
      <c r="C3071" s="42"/>
      <c r="D3071" s="43"/>
      <c r="E3071" s="42"/>
      <c r="F3071" s="42"/>
      <c r="G3071" s="43"/>
      <c r="H3071" s="43"/>
      <c r="I3071" s="42"/>
      <c r="J3071" s="42"/>
      <c r="K3071" s="42"/>
      <c r="L3071" s="42" t="str">
        <f>IF(G3071="","",IF(D3071-G3071&gt;=System_Config!$B$9,"✅ COMPLIANT","⚠️ BREACH"))</f>
        <v/>
      </c>
      <c r="M3071" s="42">
        <f t="shared" si="47"/>
        <v>1900</v>
      </c>
    </row>
    <row r="3072" spans="1:13" ht="18" customHeight="1" x14ac:dyDescent="0.25">
      <c r="A3072" s="44"/>
      <c r="B3072" s="44"/>
      <c r="C3072" s="44"/>
      <c r="D3072" s="45"/>
      <c r="E3072" s="44"/>
      <c r="F3072" s="44"/>
      <c r="G3072" s="45"/>
      <c r="H3072" s="45"/>
      <c r="I3072" s="44"/>
      <c r="J3072" s="44"/>
      <c r="K3072" s="44"/>
      <c r="L3072" s="44" t="str">
        <f>IF(G3072="","",IF(D3072-G3072&gt;=System_Config!$B$9,"✅ COMPLIANT","⚠️ BREACH"))</f>
        <v/>
      </c>
      <c r="M3072" s="44">
        <f t="shared" si="47"/>
        <v>1900</v>
      </c>
    </row>
    <row r="3073" spans="1:13" ht="18" customHeight="1" x14ac:dyDescent="0.25">
      <c r="A3073" s="42"/>
      <c r="B3073" s="42"/>
      <c r="C3073" s="42"/>
      <c r="D3073" s="43"/>
      <c r="E3073" s="42"/>
      <c r="F3073" s="42"/>
      <c r="G3073" s="43"/>
      <c r="H3073" s="43"/>
      <c r="I3073" s="42"/>
      <c r="J3073" s="42"/>
      <c r="K3073" s="42"/>
      <c r="L3073" s="42" t="str">
        <f>IF(G3073="","",IF(D3073-G3073&gt;=System_Config!$B$9,"✅ COMPLIANT","⚠️ BREACH"))</f>
        <v/>
      </c>
      <c r="M3073" s="42">
        <f t="shared" si="47"/>
        <v>1900</v>
      </c>
    </row>
    <row r="3074" spans="1:13" ht="18" customHeight="1" x14ac:dyDescent="0.25">
      <c r="A3074" s="44"/>
      <c r="B3074" s="44"/>
      <c r="C3074" s="44"/>
      <c r="D3074" s="45"/>
      <c r="E3074" s="44"/>
      <c r="F3074" s="44"/>
      <c r="G3074" s="45"/>
      <c r="H3074" s="45"/>
      <c r="I3074" s="44"/>
      <c r="J3074" s="44"/>
      <c r="K3074" s="44"/>
      <c r="L3074" s="44" t="str">
        <f>IF(G3074="","",IF(D3074-G3074&gt;=System_Config!$B$9,"✅ COMPLIANT","⚠️ BREACH"))</f>
        <v/>
      </c>
      <c r="M3074" s="44">
        <f t="shared" si="47"/>
        <v>1900</v>
      </c>
    </row>
    <row r="3075" spans="1:13" ht="18" customHeight="1" x14ac:dyDescent="0.25">
      <c r="A3075" s="42"/>
      <c r="B3075" s="42"/>
      <c r="C3075" s="42"/>
      <c r="D3075" s="43"/>
      <c r="E3075" s="42"/>
      <c r="F3075" s="42"/>
      <c r="G3075" s="43"/>
      <c r="H3075" s="43"/>
      <c r="I3075" s="42"/>
      <c r="J3075" s="42"/>
      <c r="K3075" s="42"/>
      <c r="L3075" s="42" t="str">
        <f>IF(G3075="","",IF(D3075-G3075&gt;=System_Config!$B$9,"✅ COMPLIANT","⚠️ BREACH"))</f>
        <v/>
      </c>
      <c r="M3075" s="42">
        <f t="shared" si="47"/>
        <v>1900</v>
      </c>
    </row>
    <row r="3076" spans="1:13" ht="18" customHeight="1" x14ac:dyDescent="0.25">
      <c r="A3076" s="44"/>
      <c r="B3076" s="44"/>
      <c r="C3076" s="44"/>
      <c r="D3076" s="45"/>
      <c r="E3076" s="44"/>
      <c r="F3076" s="44"/>
      <c r="G3076" s="45"/>
      <c r="H3076" s="45"/>
      <c r="I3076" s="44"/>
      <c r="J3076" s="44"/>
      <c r="K3076" s="44"/>
      <c r="L3076" s="44" t="str">
        <f>IF(G3076="","",IF(D3076-G3076&gt;=System_Config!$B$9,"✅ COMPLIANT","⚠️ BREACH"))</f>
        <v/>
      </c>
      <c r="M3076" s="44">
        <f t="shared" ref="M3076:M3139" si="48">IFERROR(YEAR(E3076),"")</f>
        <v>1900</v>
      </c>
    </row>
    <row r="3077" spans="1:13" ht="18" customHeight="1" x14ac:dyDescent="0.25">
      <c r="A3077" s="42"/>
      <c r="B3077" s="42"/>
      <c r="C3077" s="42"/>
      <c r="D3077" s="43"/>
      <c r="E3077" s="42"/>
      <c r="F3077" s="42"/>
      <c r="G3077" s="43"/>
      <c r="H3077" s="43"/>
      <c r="I3077" s="42"/>
      <c r="J3077" s="42"/>
      <c r="K3077" s="42"/>
      <c r="L3077" s="42" t="str">
        <f>IF(G3077="","",IF(D3077-G3077&gt;=System_Config!$B$9,"✅ COMPLIANT","⚠️ BREACH"))</f>
        <v/>
      </c>
      <c r="M3077" s="42">
        <f t="shared" si="48"/>
        <v>1900</v>
      </c>
    </row>
    <row r="3078" spans="1:13" ht="18" customHeight="1" x14ac:dyDescent="0.25">
      <c r="A3078" s="44"/>
      <c r="B3078" s="44"/>
      <c r="C3078" s="44"/>
      <c r="D3078" s="45"/>
      <c r="E3078" s="44"/>
      <c r="F3078" s="44"/>
      <c r="G3078" s="45"/>
      <c r="H3078" s="45"/>
      <c r="I3078" s="44"/>
      <c r="J3078" s="44"/>
      <c r="K3078" s="44"/>
      <c r="L3078" s="44" t="str">
        <f>IF(G3078="","",IF(D3078-G3078&gt;=System_Config!$B$9,"✅ COMPLIANT","⚠️ BREACH"))</f>
        <v/>
      </c>
      <c r="M3078" s="44">
        <f t="shared" si="48"/>
        <v>1900</v>
      </c>
    </row>
    <row r="3079" spans="1:13" ht="18" customHeight="1" x14ac:dyDescent="0.25">
      <c r="A3079" s="42"/>
      <c r="B3079" s="42"/>
      <c r="C3079" s="42"/>
      <c r="D3079" s="43"/>
      <c r="E3079" s="42"/>
      <c r="F3079" s="42"/>
      <c r="G3079" s="43"/>
      <c r="H3079" s="43"/>
      <c r="I3079" s="42"/>
      <c r="J3079" s="42"/>
      <c r="K3079" s="42"/>
      <c r="L3079" s="42" t="str">
        <f>IF(G3079="","",IF(D3079-G3079&gt;=System_Config!$B$9,"✅ COMPLIANT","⚠️ BREACH"))</f>
        <v/>
      </c>
      <c r="M3079" s="42">
        <f t="shared" si="48"/>
        <v>1900</v>
      </c>
    </row>
    <row r="3080" spans="1:13" ht="18" customHeight="1" x14ac:dyDescent="0.25">
      <c r="A3080" s="44"/>
      <c r="B3080" s="44"/>
      <c r="C3080" s="44"/>
      <c r="D3080" s="45"/>
      <c r="E3080" s="44"/>
      <c r="F3080" s="44"/>
      <c r="G3080" s="45"/>
      <c r="H3080" s="45"/>
      <c r="I3080" s="44"/>
      <c r="J3080" s="44"/>
      <c r="K3080" s="44"/>
      <c r="L3080" s="44" t="str">
        <f>IF(G3080="","",IF(D3080-G3080&gt;=System_Config!$B$9,"✅ COMPLIANT","⚠️ BREACH"))</f>
        <v/>
      </c>
      <c r="M3080" s="44">
        <f t="shared" si="48"/>
        <v>1900</v>
      </c>
    </row>
    <row r="3081" spans="1:13" ht="18" customHeight="1" x14ac:dyDescent="0.25">
      <c r="A3081" s="42"/>
      <c r="B3081" s="42"/>
      <c r="C3081" s="42"/>
      <c r="D3081" s="43"/>
      <c r="E3081" s="42"/>
      <c r="F3081" s="42"/>
      <c r="G3081" s="43"/>
      <c r="H3081" s="43"/>
      <c r="I3081" s="42"/>
      <c r="J3081" s="42"/>
      <c r="K3081" s="42"/>
      <c r="L3081" s="42" t="str">
        <f>IF(G3081="","",IF(D3081-G3081&gt;=System_Config!$B$9,"✅ COMPLIANT","⚠️ BREACH"))</f>
        <v/>
      </c>
      <c r="M3081" s="42">
        <f t="shared" si="48"/>
        <v>1900</v>
      </c>
    </row>
    <row r="3082" spans="1:13" ht="18" customHeight="1" x14ac:dyDescent="0.25">
      <c r="A3082" s="44"/>
      <c r="B3082" s="44"/>
      <c r="C3082" s="44"/>
      <c r="D3082" s="45"/>
      <c r="E3082" s="44"/>
      <c r="F3082" s="44"/>
      <c r="G3082" s="45"/>
      <c r="H3082" s="45"/>
      <c r="I3082" s="44"/>
      <c r="J3082" s="44"/>
      <c r="K3082" s="44"/>
      <c r="L3082" s="44" t="str">
        <f>IF(G3082="","",IF(D3082-G3082&gt;=System_Config!$B$9,"✅ COMPLIANT","⚠️ BREACH"))</f>
        <v/>
      </c>
      <c r="M3082" s="44">
        <f t="shared" si="48"/>
        <v>1900</v>
      </c>
    </row>
    <row r="3083" spans="1:13" ht="18" customHeight="1" x14ac:dyDescent="0.25">
      <c r="A3083" s="42"/>
      <c r="B3083" s="42"/>
      <c r="C3083" s="42"/>
      <c r="D3083" s="43"/>
      <c r="E3083" s="42"/>
      <c r="F3083" s="42"/>
      <c r="G3083" s="43"/>
      <c r="H3083" s="43"/>
      <c r="I3083" s="42"/>
      <c r="J3083" s="42"/>
      <c r="K3083" s="42"/>
      <c r="L3083" s="42" t="str">
        <f>IF(G3083="","",IF(D3083-G3083&gt;=System_Config!$B$9,"✅ COMPLIANT","⚠️ BREACH"))</f>
        <v/>
      </c>
      <c r="M3083" s="42">
        <f t="shared" si="48"/>
        <v>1900</v>
      </c>
    </row>
    <row r="3084" spans="1:13" ht="18" customHeight="1" x14ac:dyDescent="0.25">
      <c r="A3084" s="44"/>
      <c r="B3084" s="44"/>
      <c r="C3084" s="44"/>
      <c r="D3084" s="45"/>
      <c r="E3084" s="44"/>
      <c r="F3084" s="44"/>
      <c r="G3084" s="45"/>
      <c r="H3084" s="45"/>
      <c r="I3084" s="44"/>
      <c r="J3084" s="44"/>
      <c r="K3084" s="44"/>
      <c r="L3084" s="44" t="str">
        <f>IF(G3084="","",IF(D3084-G3084&gt;=System_Config!$B$9,"✅ COMPLIANT","⚠️ BREACH"))</f>
        <v/>
      </c>
      <c r="M3084" s="44">
        <f t="shared" si="48"/>
        <v>1900</v>
      </c>
    </row>
    <row r="3085" spans="1:13" ht="18" customHeight="1" x14ac:dyDescent="0.25">
      <c r="A3085" s="42"/>
      <c r="B3085" s="42"/>
      <c r="C3085" s="42"/>
      <c r="D3085" s="43"/>
      <c r="E3085" s="42"/>
      <c r="F3085" s="42"/>
      <c r="G3085" s="43"/>
      <c r="H3085" s="43"/>
      <c r="I3085" s="42"/>
      <c r="J3085" s="42"/>
      <c r="K3085" s="42"/>
      <c r="L3085" s="42" t="str">
        <f>IF(G3085="","",IF(D3085-G3085&gt;=System_Config!$B$9,"✅ COMPLIANT","⚠️ BREACH"))</f>
        <v/>
      </c>
      <c r="M3085" s="42">
        <f t="shared" si="48"/>
        <v>1900</v>
      </c>
    </row>
    <row r="3086" spans="1:13" ht="18" customHeight="1" x14ac:dyDescent="0.25">
      <c r="A3086" s="44"/>
      <c r="B3086" s="44"/>
      <c r="C3086" s="44"/>
      <c r="D3086" s="45"/>
      <c r="E3086" s="44"/>
      <c r="F3086" s="44"/>
      <c r="G3086" s="45"/>
      <c r="H3086" s="45"/>
      <c r="I3086" s="44"/>
      <c r="J3086" s="44"/>
      <c r="K3086" s="44"/>
      <c r="L3086" s="44" t="str">
        <f>IF(G3086="","",IF(D3086-G3086&gt;=System_Config!$B$9,"✅ COMPLIANT","⚠️ BREACH"))</f>
        <v/>
      </c>
      <c r="M3086" s="44">
        <f t="shared" si="48"/>
        <v>1900</v>
      </c>
    </row>
    <row r="3087" spans="1:13" ht="18" customHeight="1" x14ac:dyDescent="0.25">
      <c r="A3087" s="42"/>
      <c r="B3087" s="42"/>
      <c r="C3087" s="42"/>
      <c r="D3087" s="43"/>
      <c r="E3087" s="42"/>
      <c r="F3087" s="42"/>
      <c r="G3087" s="43"/>
      <c r="H3087" s="43"/>
      <c r="I3087" s="42"/>
      <c r="J3087" s="42"/>
      <c r="K3087" s="42"/>
      <c r="L3087" s="42" t="str">
        <f>IF(G3087="","",IF(D3087-G3087&gt;=System_Config!$B$9,"✅ COMPLIANT","⚠️ BREACH"))</f>
        <v/>
      </c>
      <c r="M3087" s="42">
        <f t="shared" si="48"/>
        <v>1900</v>
      </c>
    </row>
    <row r="3088" spans="1:13" ht="18" customHeight="1" x14ac:dyDescent="0.25">
      <c r="A3088" s="44"/>
      <c r="B3088" s="44"/>
      <c r="C3088" s="44"/>
      <c r="D3088" s="45"/>
      <c r="E3088" s="44"/>
      <c r="F3088" s="44"/>
      <c r="G3088" s="45"/>
      <c r="H3088" s="45"/>
      <c r="I3088" s="44"/>
      <c r="J3088" s="44"/>
      <c r="K3088" s="44"/>
      <c r="L3088" s="44" t="str">
        <f>IF(G3088="","",IF(D3088-G3088&gt;=System_Config!$B$9,"✅ COMPLIANT","⚠️ BREACH"))</f>
        <v/>
      </c>
      <c r="M3088" s="44">
        <f t="shared" si="48"/>
        <v>1900</v>
      </c>
    </row>
    <row r="3089" spans="1:13" ht="18" customHeight="1" x14ac:dyDescent="0.25">
      <c r="A3089" s="42"/>
      <c r="B3089" s="42"/>
      <c r="C3089" s="42"/>
      <c r="D3089" s="43"/>
      <c r="E3089" s="42"/>
      <c r="F3089" s="42"/>
      <c r="G3089" s="43"/>
      <c r="H3089" s="43"/>
      <c r="I3089" s="42"/>
      <c r="J3089" s="42"/>
      <c r="K3089" s="42"/>
      <c r="L3089" s="42" t="str">
        <f>IF(G3089="","",IF(D3089-G3089&gt;=System_Config!$B$9,"✅ COMPLIANT","⚠️ BREACH"))</f>
        <v/>
      </c>
      <c r="M3089" s="42">
        <f t="shared" si="48"/>
        <v>1900</v>
      </c>
    </row>
    <row r="3090" spans="1:13" ht="18" customHeight="1" x14ac:dyDescent="0.25">
      <c r="A3090" s="44"/>
      <c r="B3090" s="44"/>
      <c r="C3090" s="44"/>
      <c r="D3090" s="45"/>
      <c r="E3090" s="44"/>
      <c r="F3090" s="44"/>
      <c r="G3090" s="45"/>
      <c r="H3090" s="45"/>
      <c r="I3090" s="44"/>
      <c r="J3090" s="44"/>
      <c r="K3090" s="44"/>
      <c r="L3090" s="44" t="str">
        <f>IF(G3090="","",IF(D3090-G3090&gt;=System_Config!$B$9,"✅ COMPLIANT","⚠️ BREACH"))</f>
        <v/>
      </c>
      <c r="M3090" s="44">
        <f t="shared" si="48"/>
        <v>1900</v>
      </c>
    </row>
    <row r="3091" spans="1:13" ht="18" customHeight="1" x14ac:dyDescent="0.25">
      <c r="A3091" s="42"/>
      <c r="B3091" s="42"/>
      <c r="C3091" s="42"/>
      <c r="D3091" s="43"/>
      <c r="E3091" s="42"/>
      <c r="F3091" s="42"/>
      <c r="G3091" s="43"/>
      <c r="H3091" s="43"/>
      <c r="I3091" s="42"/>
      <c r="J3091" s="42"/>
      <c r="K3091" s="42"/>
      <c r="L3091" s="42" t="str">
        <f>IF(G3091="","",IF(D3091-G3091&gt;=System_Config!$B$9,"✅ COMPLIANT","⚠️ BREACH"))</f>
        <v/>
      </c>
      <c r="M3091" s="42">
        <f t="shared" si="48"/>
        <v>1900</v>
      </c>
    </row>
    <row r="3092" spans="1:13" ht="18" customHeight="1" x14ac:dyDescent="0.25">
      <c r="A3092" s="44"/>
      <c r="B3092" s="44"/>
      <c r="C3092" s="44"/>
      <c r="D3092" s="45"/>
      <c r="E3092" s="44"/>
      <c r="F3092" s="44"/>
      <c r="G3092" s="45"/>
      <c r="H3092" s="45"/>
      <c r="I3092" s="44"/>
      <c r="J3092" s="44"/>
      <c r="K3092" s="44"/>
      <c r="L3092" s="44" t="str">
        <f>IF(G3092="","",IF(D3092-G3092&gt;=System_Config!$B$9,"✅ COMPLIANT","⚠️ BREACH"))</f>
        <v/>
      </c>
      <c r="M3092" s="44">
        <f t="shared" si="48"/>
        <v>1900</v>
      </c>
    </row>
    <row r="3093" spans="1:13" ht="18" customHeight="1" x14ac:dyDescent="0.25">
      <c r="A3093" s="42"/>
      <c r="B3093" s="42"/>
      <c r="C3093" s="42"/>
      <c r="D3093" s="43"/>
      <c r="E3093" s="42"/>
      <c r="F3093" s="42"/>
      <c r="G3093" s="43"/>
      <c r="H3093" s="43"/>
      <c r="I3093" s="42"/>
      <c r="J3093" s="42"/>
      <c r="K3093" s="42"/>
      <c r="L3093" s="42" t="str">
        <f>IF(G3093="","",IF(D3093-G3093&gt;=System_Config!$B$9,"✅ COMPLIANT","⚠️ BREACH"))</f>
        <v/>
      </c>
      <c r="M3093" s="42">
        <f t="shared" si="48"/>
        <v>1900</v>
      </c>
    </row>
    <row r="3094" spans="1:13" ht="18" customHeight="1" x14ac:dyDescent="0.25">
      <c r="A3094" s="44"/>
      <c r="B3094" s="44"/>
      <c r="C3094" s="44"/>
      <c r="D3094" s="45"/>
      <c r="E3094" s="44"/>
      <c r="F3094" s="44"/>
      <c r="G3094" s="45"/>
      <c r="H3094" s="45"/>
      <c r="I3094" s="44"/>
      <c r="J3094" s="44"/>
      <c r="K3094" s="44"/>
      <c r="L3094" s="44" t="str">
        <f>IF(G3094="","",IF(D3094-G3094&gt;=System_Config!$B$9,"✅ COMPLIANT","⚠️ BREACH"))</f>
        <v/>
      </c>
      <c r="M3094" s="44">
        <f t="shared" si="48"/>
        <v>1900</v>
      </c>
    </row>
    <row r="3095" spans="1:13" ht="18" customHeight="1" x14ac:dyDescent="0.25">
      <c r="A3095" s="42"/>
      <c r="B3095" s="42"/>
      <c r="C3095" s="42"/>
      <c r="D3095" s="43"/>
      <c r="E3095" s="42"/>
      <c r="F3095" s="42"/>
      <c r="G3095" s="43"/>
      <c r="H3095" s="43"/>
      <c r="I3095" s="42"/>
      <c r="J3095" s="42"/>
      <c r="K3095" s="42"/>
      <c r="L3095" s="42" t="str">
        <f>IF(G3095="","",IF(D3095-G3095&gt;=System_Config!$B$9,"✅ COMPLIANT","⚠️ BREACH"))</f>
        <v/>
      </c>
      <c r="M3095" s="42">
        <f t="shared" si="48"/>
        <v>1900</v>
      </c>
    </row>
    <row r="3096" spans="1:13" ht="18" customHeight="1" x14ac:dyDescent="0.25">
      <c r="A3096" s="44"/>
      <c r="B3096" s="44"/>
      <c r="C3096" s="44"/>
      <c r="D3096" s="45"/>
      <c r="E3096" s="44"/>
      <c r="F3096" s="44"/>
      <c r="G3096" s="45"/>
      <c r="H3096" s="45"/>
      <c r="I3096" s="44"/>
      <c r="J3096" s="44"/>
      <c r="K3096" s="44"/>
      <c r="L3096" s="44" t="str">
        <f>IF(G3096="","",IF(D3096-G3096&gt;=System_Config!$B$9,"✅ COMPLIANT","⚠️ BREACH"))</f>
        <v/>
      </c>
      <c r="M3096" s="44">
        <f t="shared" si="48"/>
        <v>1900</v>
      </c>
    </row>
    <row r="3097" spans="1:13" ht="18" customHeight="1" x14ac:dyDescent="0.25">
      <c r="A3097" s="42"/>
      <c r="B3097" s="42"/>
      <c r="C3097" s="42"/>
      <c r="D3097" s="43"/>
      <c r="E3097" s="42"/>
      <c r="F3097" s="42"/>
      <c r="G3097" s="43"/>
      <c r="H3097" s="43"/>
      <c r="I3097" s="42"/>
      <c r="J3097" s="42"/>
      <c r="K3097" s="42"/>
      <c r="L3097" s="42" t="str">
        <f>IF(G3097="","",IF(D3097-G3097&gt;=System_Config!$B$9,"✅ COMPLIANT","⚠️ BREACH"))</f>
        <v/>
      </c>
      <c r="M3097" s="42">
        <f t="shared" si="48"/>
        <v>1900</v>
      </c>
    </row>
    <row r="3098" spans="1:13" ht="18" customHeight="1" x14ac:dyDescent="0.25">
      <c r="A3098" s="44"/>
      <c r="B3098" s="44"/>
      <c r="C3098" s="44"/>
      <c r="D3098" s="45"/>
      <c r="E3098" s="44"/>
      <c r="F3098" s="44"/>
      <c r="G3098" s="45"/>
      <c r="H3098" s="45"/>
      <c r="I3098" s="44"/>
      <c r="J3098" s="44"/>
      <c r="K3098" s="44"/>
      <c r="L3098" s="44" t="str">
        <f>IF(G3098="","",IF(D3098-G3098&gt;=System_Config!$B$9,"✅ COMPLIANT","⚠️ BREACH"))</f>
        <v/>
      </c>
      <c r="M3098" s="44">
        <f t="shared" si="48"/>
        <v>1900</v>
      </c>
    </row>
    <row r="3099" spans="1:13" ht="18" customHeight="1" x14ac:dyDescent="0.25">
      <c r="A3099" s="42"/>
      <c r="B3099" s="42"/>
      <c r="C3099" s="42"/>
      <c r="D3099" s="43"/>
      <c r="E3099" s="42"/>
      <c r="F3099" s="42"/>
      <c r="G3099" s="43"/>
      <c r="H3099" s="43"/>
      <c r="I3099" s="42"/>
      <c r="J3099" s="42"/>
      <c r="K3099" s="42"/>
      <c r="L3099" s="42" t="str">
        <f>IF(G3099="","",IF(D3099-G3099&gt;=System_Config!$B$9,"✅ COMPLIANT","⚠️ BREACH"))</f>
        <v/>
      </c>
      <c r="M3099" s="42">
        <f t="shared" si="48"/>
        <v>1900</v>
      </c>
    </row>
    <row r="3100" spans="1:13" ht="18" customHeight="1" x14ac:dyDescent="0.25">
      <c r="A3100" s="44"/>
      <c r="B3100" s="44"/>
      <c r="C3100" s="44"/>
      <c r="D3100" s="45"/>
      <c r="E3100" s="44"/>
      <c r="F3100" s="44"/>
      <c r="G3100" s="45"/>
      <c r="H3100" s="45"/>
      <c r="I3100" s="44"/>
      <c r="J3100" s="44"/>
      <c r="K3100" s="44"/>
      <c r="L3100" s="44" t="str">
        <f>IF(G3100="","",IF(D3100-G3100&gt;=System_Config!$B$9,"✅ COMPLIANT","⚠️ BREACH"))</f>
        <v/>
      </c>
      <c r="M3100" s="44">
        <f t="shared" si="48"/>
        <v>1900</v>
      </c>
    </row>
    <row r="3101" spans="1:13" ht="18" customHeight="1" x14ac:dyDescent="0.25">
      <c r="A3101" s="42"/>
      <c r="B3101" s="42"/>
      <c r="C3101" s="42"/>
      <c r="D3101" s="43"/>
      <c r="E3101" s="42"/>
      <c r="F3101" s="42"/>
      <c r="G3101" s="43"/>
      <c r="H3101" s="43"/>
      <c r="I3101" s="42"/>
      <c r="J3101" s="42"/>
      <c r="K3101" s="42"/>
      <c r="L3101" s="42" t="str">
        <f>IF(G3101="","",IF(D3101-G3101&gt;=System_Config!$B$9,"✅ COMPLIANT","⚠️ BREACH"))</f>
        <v/>
      </c>
      <c r="M3101" s="42">
        <f t="shared" si="48"/>
        <v>1900</v>
      </c>
    </row>
    <row r="3102" spans="1:13" ht="18" customHeight="1" x14ac:dyDescent="0.25">
      <c r="A3102" s="44"/>
      <c r="B3102" s="44"/>
      <c r="C3102" s="44"/>
      <c r="D3102" s="45"/>
      <c r="E3102" s="44"/>
      <c r="F3102" s="44"/>
      <c r="G3102" s="45"/>
      <c r="H3102" s="45"/>
      <c r="I3102" s="44"/>
      <c r="J3102" s="44"/>
      <c r="K3102" s="44"/>
      <c r="L3102" s="44" t="str">
        <f>IF(G3102="","",IF(D3102-G3102&gt;=System_Config!$B$9,"✅ COMPLIANT","⚠️ BREACH"))</f>
        <v/>
      </c>
      <c r="M3102" s="44">
        <f t="shared" si="48"/>
        <v>1900</v>
      </c>
    </row>
    <row r="3103" spans="1:13" ht="18" customHeight="1" x14ac:dyDescent="0.25">
      <c r="A3103" s="42"/>
      <c r="B3103" s="42"/>
      <c r="C3103" s="42"/>
      <c r="D3103" s="43"/>
      <c r="E3103" s="42"/>
      <c r="F3103" s="42"/>
      <c r="G3103" s="43"/>
      <c r="H3103" s="43"/>
      <c r="I3103" s="42"/>
      <c r="J3103" s="42"/>
      <c r="K3103" s="42"/>
      <c r="L3103" s="42" t="str">
        <f>IF(G3103="","",IF(D3103-G3103&gt;=System_Config!$B$9,"✅ COMPLIANT","⚠️ BREACH"))</f>
        <v/>
      </c>
      <c r="M3103" s="42">
        <f t="shared" si="48"/>
        <v>1900</v>
      </c>
    </row>
    <row r="3104" spans="1:13" ht="18" customHeight="1" x14ac:dyDescent="0.25">
      <c r="A3104" s="44"/>
      <c r="B3104" s="44"/>
      <c r="C3104" s="44"/>
      <c r="D3104" s="45"/>
      <c r="E3104" s="44"/>
      <c r="F3104" s="44"/>
      <c r="G3104" s="45"/>
      <c r="H3104" s="45"/>
      <c r="I3104" s="44"/>
      <c r="J3104" s="44"/>
      <c r="K3104" s="44"/>
      <c r="L3104" s="44" t="str">
        <f>IF(G3104="","",IF(D3104-G3104&gt;=System_Config!$B$9,"✅ COMPLIANT","⚠️ BREACH"))</f>
        <v/>
      </c>
      <c r="M3104" s="44">
        <f t="shared" si="48"/>
        <v>1900</v>
      </c>
    </row>
    <row r="3105" spans="1:13" ht="18" customHeight="1" x14ac:dyDescent="0.25">
      <c r="A3105" s="42"/>
      <c r="B3105" s="42"/>
      <c r="C3105" s="42"/>
      <c r="D3105" s="43"/>
      <c r="E3105" s="42"/>
      <c r="F3105" s="42"/>
      <c r="G3105" s="43"/>
      <c r="H3105" s="43"/>
      <c r="I3105" s="42"/>
      <c r="J3105" s="42"/>
      <c r="K3105" s="42"/>
      <c r="L3105" s="42" t="str">
        <f>IF(G3105="","",IF(D3105-G3105&gt;=System_Config!$B$9,"✅ COMPLIANT","⚠️ BREACH"))</f>
        <v/>
      </c>
      <c r="M3105" s="42">
        <f t="shared" si="48"/>
        <v>1900</v>
      </c>
    </row>
    <row r="3106" spans="1:13" ht="18" customHeight="1" x14ac:dyDescent="0.25">
      <c r="A3106" s="44"/>
      <c r="B3106" s="44"/>
      <c r="C3106" s="44"/>
      <c r="D3106" s="45"/>
      <c r="E3106" s="44"/>
      <c r="F3106" s="44"/>
      <c r="G3106" s="45"/>
      <c r="H3106" s="45"/>
      <c r="I3106" s="44"/>
      <c r="J3106" s="44"/>
      <c r="K3106" s="44"/>
      <c r="L3106" s="44" t="str">
        <f>IF(G3106="","",IF(D3106-G3106&gt;=System_Config!$B$9,"✅ COMPLIANT","⚠️ BREACH"))</f>
        <v/>
      </c>
      <c r="M3106" s="44">
        <f t="shared" si="48"/>
        <v>1900</v>
      </c>
    </row>
    <row r="3107" spans="1:13" ht="18" customHeight="1" x14ac:dyDescent="0.25">
      <c r="A3107" s="42"/>
      <c r="B3107" s="42"/>
      <c r="C3107" s="42"/>
      <c r="D3107" s="43"/>
      <c r="E3107" s="42"/>
      <c r="F3107" s="42"/>
      <c r="G3107" s="43"/>
      <c r="H3107" s="43"/>
      <c r="I3107" s="42"/>
      <c r="J3107" s="42"/>
      <c r="K3107" s="42"/>
      <c r="L3107" s="42" t="str">
        <f>IF(G3107="","",IF(D3107-G3107&gt;=System_Config!$B$9,"✅ COMPLIANT","⚠️ BREACH"))</f>
        <v/>
      </c>
      <c r="M3107" s="42">
        <f t="shared" si="48"/>
        <v>1900</v>
      </c>
    </row>
    <row r="3108" spans="1:13" ht="18" customHeight="1" x14ac:dyDescent="0.25">
      <c r="A3108" s="44"/>
      <c r="B3108" s="44"/>
      <c r="C3108" s="44"/>
      <c r="D3108" s="45"/>
      <c r="E3108" s="44"/>
      <c r="F3108" s="44"/>
      <c r="G3108" s="45"/>
      <c r="H3108" s="45"/>
      <c r="I3108" s="44"/>
      <c r="J3108" s="44"/>
      <c r="K3108" s="44"/>
      <c r="L3108" s="44" t="str">
        <f>IF(G3108="","",IF(D3108-G3108&gt;=System_Config!$B$9,"✅ COMPLIANT","⚠️ BREACH"))</f>
        <v/>
      </c>
      <c r="M3108" s="44">
        <f t="shared" si="48"/>
        <v>1900</v>
      </c>
    </row>
    <row r="3109" spans="1:13" ht="18" customHeight="1" x14ac:dyDescent="0.25">
      <c r="A3109" s="42"/>
      <c r="B3109" s="42"/>
      <c r="C3109" s="42"/>
      <c r="D3109" s="43"/>
      <c r="E3109" s="42"/>
      <c r="F3109" s="42"/>
      <c r="G3109" s="43"/>
      <c r="H3109" s="43"/>
      <c r="I3109" s="42"/>
      <c r="J3109" s="42"/>
      <c r="K3109" s="42"/>
      <c r="L3109" s="42" t="str">
        <f>IF(G3109="","",IF(D3109-G3109&gt;=System_Config!$B$9,"✅ COMPLIANT","⚠️ BREACH"))</f>
        <v/>
      </c>
      <c r="M3109" s="42">
        <f t="shared" si="48"/>
        <v>1900</v>
      </c>
    </row>
    <row r="3110" spans="1:13" ht="18" customHeight="1" x14ac:dyDescent="0.25">
      <c r="A3110" s="44"/>
      <c r="B3110" s="44"/>
      <c r="C3110" s="44"/>
      <c r="D3110" s="45"/>
      <c r="E3110" s="44"/>
      <c r="F3110" s="44"/>
      <c r="G3110" s="45"/>
      <c r="H3110" s="45"/>
      <c r="I3110" s="44"/>
      <c r="J3110" s="44"/>
      <c r="K3110" s="44"/>
      <c r="L3110" s="44" t="str">
        <f>IF(G3110="","",IF(D3110-G3110&gt;=System_Config!$B$9,"✅ COMPLIANT","⚠️ BREACH"))</f>
        <v/>
      </c>
      <c r="M3110" s="44">
        <f t="shared" si="48"/>
        <v>1900</v>
      </c>
    </row>
    <row r="3111" spans="1:13" ht="18" customHeight="1" x14ac:dyDescent="0.25">
      <c r="A3111" s="42"/>
      <c r="B3111" s="42"/>
      <c r="C3111" s="42"/>
      <c r="D3111" s="43"/>
      <c r="E3111" s="42"/>
      <c r="F3111" s="42"/>
      <c r="G3111" s="43"/>
      <c r="H3111" s="43"/>
      <c r="I3111" s="42"/>
      <c r="J3111" s="42"/>
      <c r="K3111" s="42"/>
      <c r="L3111" s="42" t="str">
        <f>IF(G3111="","",IF(D3111-G3111&gt;=System_Config!$B$9,"✅ COMPLIANT","⚠️ BREACH"))</f>
        <v/>
      </c>
      <c r="M3111" s="42">
        <f t="shared" si="48"/>
        <v>1900</v>
      </c>
    </row>
    <row r="3112" spans="1:13" ht="18" customHeight="1" x14ac:dyDescent="0.25">
      <c r="A3112" s="44"/>
      <c r="B3112" s="44"/>
      <c r="C3112" s="44"/>
      <c r="D3112" s="45"/>
      <c r="E3112" s="44"/>
      <c r="F3112" s="44"/>
      <c r="G3112" s="45"/>
      <c r="H3112" s="45"/>
      <c r="I3112" s="44"/>
      <c r="J3112" s="44"/>
      <c r="K3112" s="44"/>
      <c r="L3112" s="44" t="str">
        <f>IF(G3112="","",IF(D3112-G3112&gt;=System_Config!$B$9,"✅ COMPLIANT","⚠️ BREACH"))</f>
        <v/>
      </c>
      <c r="M3112" s="44">
        <f t="shared" si="48"/>
        <v>1900</v>
      </c>
    </row>
    <row r="3113" spans="1:13" ht="18" customHeight="1" x14ac:dyDescent="0.25">
      <c r="A3113" s="42"/>
      <c r="B3113" s="42"/>
      <c r="C3113" s="42"/>
      <c r="D3113" s="43"/>
      <c r="E3113" s="42"/>
      <c r="F3113" s="42"/>
      <c r="G3113" s="43"/>
      <c r="H3113" s="43"/>
      <c r="I3113" s="42"/>
      <c r="J3113" s="42"/>
      <c r="K3113" s="42"/>
      <c r="L3113" s="42" t="str">
        <f>IF(G3113="","",IF(D3113-G3113&gt;=System_Config!$B$9,"✅ COMPLIANT","⚠️ BREACH"))</f>
        <v/>
      </c>
      <c r="M3113" s="42">
        <f t="shared" si="48"/>
        <v>1900</v>
      </c>
    </row>
    <row r="3114" spans="1:13" ht="18" customHeight="1" x14ac:dyDescent="0.25">
      <c r="A3114" s="44"/>
      <c r="B3114" s="44"/>
      <c r="C3114" s="44"/>
      <c r="D3114" s="45"/>
      <c r="E3114" s="44"/>
      <c r="F3114" s="44"/>
      <c r="G3114" s="45"/>
      <c r="H3114" s="45"/>
      <c r="I3114" s="44"/>
      <c r="J3114" s="44"/>
      <c r="K3114" s="44"/>
      <c r="L3114" s="44" t="str">
        <f>IF(G3114="","",IF(D3114-G3114&gt;=System_Config!$B$9,"✅ COMPLIANT","⚠️ BREACH"))</f>
        <v/>
      </c>
      <c r="M3114" s="44">
        <f t="shared" si="48"/>
        <v>1900</v>
      </c>
    </row>
    <row r="3115" spans="1:13" ht="18" customHeight="1" x14ac:dyDescent="0.25">
      <c r="A3115" s="42"/>
      <c r="B3115" s="42"/>
      <c r="C3115" s="42"/>
      <c r="D3115" s="43"/>
      <c r="E3115" s="42"/>
      <c r="F3115" s="42"/>
      <c r="G3115" s="43"/>
      <c r="H3115" s="43"/>
      <c r="I3115" s="42"/>
      <c r="J3115" s="42"/>
      <c r="K3115" s="42"/>
      <c r="L3115" s="42" t="str">
        <f>IF(G3115="","",IF(D3115-G3115&gt;=System_Config!$B$9,"✅ COMPLIANT","⚠️ BREACH"))</f>
        <v/>
      </c>
      <c r="M3115" s="42">
        <f t="shared" si="48"/>
        <v>1900</v>
      </c>
    </row>
    <row r="3116" spans="1:13" ht="18" customHeight="1" x14ac:dyDescent="0.25">
      <c r="A3116" s="44"/>
      <c r="B3116" s="44"/>
      <c r="C3116" s="44"/>
      <c r="D3116" s="45"/>
      <c r="E3116" s="44"/>
      <c r="F3116" s="44"/>
      <c r="G3116" s="45"/>
      <c r="H3116" s="45"/>
      <c r="I3116" s="44"/>
      <c r="J3116" s="44"/>
      <c r="K3116" s="44"/>
      <c r="L3116" s="44" t="str">
        <f>IF(G3116="","",IF(D3116-G3116&gt;=System_Config!$B$9,"✅ COMPLIANT","⚠️ BREACH"))</f>
        <v/>
      </c>
      <c r="M3116" s="44">
        <f t="shared" si="48"/>
        <v>1900</v>
      </c>
    </row>
    <row r="3117" spans="1:13" ht="18" customHeight="1" x14ac:dyDescent="0.25">
      <c r="A3117" s="42"/>
      <c r="B3117" s="42"/>
      <c r="C3117" s="42"/>
      <c r="D3117" s="43"/>
      <c r="E3117" s="42"/>
      <c r="F3117" s="42"/>
      <c r="G3117" s="43"/>
      <c r="H3117" s="43"/>
      <c r="I3117" s="42"/>
      <c r="J3117" s="42"/>
      <c r="K3117" s="42"/>
      <c r="L3117" s="42" t="str">
        <f>IF(G3117="","",IF(D3117-G3117&gt;=System_Config!$B$9,"✅ COMPLIANT","⚠️ BREACH"))</f>
        <v/>
      </c>
      <c r="M3117" s="42">
        <f t="shared" si="48"/>
        <v>1900</v>
      </c>
    </row>
    <row r="3118" spans="1:13" ht="18" customHeight="1" x14ac:dyDescent="0.25">
      <c r="A3118" s="44"/>
      <c r="B3118" s="44"/>
      <c r="C3118" s="44"/>
      <c r="D3118" s="45"/>
      <c r="E3118" s="44"/>
      <c r="F3118" s="44"/>
      <c r="G3118" s="45"/>
      <c r="H3118" s="45"/>
      <c r="I3118" s="44"/>
      <c r="J3118" s="44"/>
      <c r="K3118" s="44"/>
      <c r="L3118" s="44" t="str">
        <f>IF(G3118="","",IF(D3118-G3118&gt;=System_Config!$B$9,"✅ COMPLIANT","⚠️ BREACH"))</f>
        <v/>
      </c>
      <c r="M3118" s="44">
        <f t="shared" si="48"/>
        <v>1900</v>
      </c>
    </row>
    <row r="3119" spans="1:13" ht="18" customHeight="1" x14ac:dyDescent="0.25">
      <c r="A3119" s="42"/>
      <c r="B3119" s="42"/>
      <c r="C3119" s="42"/>
      <c r="D3119" s="43"/>
      <c r="E3119" s="42"/>
      <c r="F3119" s="42"/>
      <c r="G3119" s="43"/>
      <c r="H3119" s="43"/>
      <c r="I3119" s="42"/>
      <c r="J3119" s="42"/>
      <c r="K3119" s="42"/>
      <c r="L3119" s="42" t="str">
        <f>IF(G3119="","",IF(D3119-G3119&gt;=System_Config!$B$9,"✅ COMPLIANT","⚠️ BREACH"))</f>
        <v/>
      </c>
      <c r="M3119" s="42">
        <f t="shared" si="48"/>
        <v>1900</v>
      </c>
    </row>
    <row r="3120" spans="1:13" ht="18" customHeight="1" x14ac:dyDescent="0.25">
      <c r="A3120" s="44"/>
      <c r="B3120" s="44"/>
      <c r="C3120" s="44"/>
      <c r="D3120" s="45"/>
      <c r="E3120" s="44"/>
      <c r="F3120" s="44"/>
      <c r="G3120" s="45"/>
      <c r="H3120" s="45"/>
      <c r="I3120" s="44"/>
      <c r="J3120" s="44"/>
      <c r="K3120" s="44"/>
      <c r="L3120" s="44" t="str">
        <f>IF(G3120="","",IF(D3120-G3120&gt;=System_Config!$B$9,"✅ COMPLIANT","⚠️ BREACH"))</f>
        <v/>
      </c>
      <c r="M3120" s="44">
        <f t="shared" si="48"/>
        <v>1900</v>
      </c>
    </row>
    <row r="3121" spans="1:13" ht="18" customHeight="1" x14ac:dyDescent="0.25">
      <c r="A3121" s="42"/>
      <c r="B3121" s="42"/>
      <c r="C3121" s="42"/>
      <c r="D3121" s="43"/>
      <c r="E3121" s="42"/>
      <c r="F3121" s="42"/>
      <c r="G3121" s="43"/>
      <c r="H3121" s="43"/>
      <c r="I3121" s="42"/>
      <c r="J3121" s="42"/>
      <c r="K3121" s="42"/>
      <c r="L3121" s="42" t="str">
        <f>IF(G3121="","",IF(D3121-G3121&gt;=System_Config!$B$9,"✅ COMPLIANT","⚠️ BREACH"))</f>
        <v/>
      </c>
      <c r="M3121" s="42">
        <f t="shared" si="48"/>
        <v>1900</v>
      </c>
    </row>
    <row r="3122" spans="1:13" ht="18" customHeight="1" x14ac:dyDescent="0.25">
      <c r="A3122" s="44"/>
      <c r="B3122" s="44"/>
      <c r="C3122" s="44"/>
      <c r="D3122" s="45"/>
      <c r="E3122" s="44"/>
      <c r="F3122" s="44"/>
      <c r="G3122" s="45"/>
      <c r="H3122" s="45"/>
      <c r="I3122" s="44"/>
      <c r="J3122" s="44"/>
      <c r="K3122" s="44"/>
      <c r="L3122" s="44" t="str">
        <f>IF(G3122="","",IF(D3122-G3122&gt;=System_Config!$B$9,"✅ COMPLIANT","⚠️ BREACH"))</f>
        <v/>
      </c>
      <c r="M3122" s="44">
        <f t="shared" si="48"/>
        <v>1900</v>
      </c>
    </row>
    <row r="3123" spans="1:13" ht="18" customHeight="1" x14ac:dyDescent="0.25">
      <c r="A3123" s="42"/>
      <c r="B3123" s="42"/>
      <c r="C3123" s="42"/>
      <c r="D3123" s="43"/>
      <c r="E3123" s="42"/>
      <c r="F3123" s="42"/>
      <c r="G3123" s="43"/>
      <c r="H3123" s="43"/>
      <c r="I3123" s="42"/>
      <c r="J3123" s="42"/>
      <c r="K3123" s="42"/>
      <c r="L3123" s="42" t="str">
        <f>IF(G3123="","",IF(D3123-G3123&gt;=System_Config!$B$9,"✅ COMPLIANT","⚠️ BREACH"))</f>
        <v/>
      </c>
      <c r="M3123" s="42">
        <f t="shared" si="48"/>
        <v>1900</v>
      </c>
    </row>
    <row r="3124" spans="1:13" ht="18" customHeight="1" x14ac:dyDescent="0.25">
      <c r="A3124" s="44"/>
      <c r="B3124" s="44"/>
      <c r="C3124" s="44"/>
      <c r="D3124" s="45"/>
      <c r="E3124" s="44"/>
      <c r="F3124" s="44"/>
      <c r="G3124" s="45"/>
      <c r="H3124" s="45"/>
      <c r="I3124" s="44"/>
      <c r="J3124" s="44"/>
      <c r="K3124" s="44"/>
      <c r="L3124" s="44" t="str">
        <f>IF(G3124="","",IF(D3124-G3124&gt;=System_Config!$B$9,"✅ COMPLIANT","⚠️ BREACH"))</f>
        <v/>
      </c>
      <c r="M3124" s="44">
        <f t="shared" si="48"/>
        <v>1900</v>
      </c>
    </row>
    <row r="3125" spans="1:13" ht="18" customHeight="1" x14ac:dyDescent="0.25">
      <c r="A3125" s="42"/>
      <c r="B3125" s="42"/>
      <c r="C3125" s="42"/>
      <c r="D3125" s="43"/>
      <c r="E3125" s="42"/>
      <c r="F3125" s="42"/>
      <c r="G3125" s="43"/>
      <c r="H3125" s="43"/>
      <c r="I3125" s="42"/>
      <c r="J3125" s="42"/>
      <c r="K3125" s="42"/>
      <c r="L3125" s="42" t="str">
        <f>IF(G3125="","",IF(D3125-G3125&gt;=System_Config!$B$9,"✅ COMPLIANT","⚠️ BREACH"))</f>
        <v/>
      </c>
      <c r="M3125" s="42">
        <f t="shared" si="48"/>
        <v>1900</v>
      </c>
    </row>
    <row r="3126" spans="1:13" ht="18" customHeight="1" x14ac:dyDescent="0.25">
      <c r="A3126" s="44"/>
      <c r="B3126" s="44"/>
      <c r="C3126" s="44"/>
      <c r="D3126" s="45"/>
      <c r="E3126" s="44"/>
      <c r="F3126" s="44"/>
      <c r="G3126" s="45"/>
      <c r="H3126" s="45"/>
      <c r="I3126" s="44"/>
      <c r="J3126" s="44"/>
      <c r="K3126" s="44"/>
      <c r="L3126" s="44" t="str">
        <f>IF(G3126="","",IF(D3126-G3126&gt;=System_Config!$B$9,"✅ COMPLIANT","⚠️ BREACH"))</f>
        <v/>
      </c>
      <c r="M3126" s="44">
        <f t="shared" si="48"/>
        <v>1900</v>
      </c>
    </row>
    <row r="3127" spans="1:13" ht="18" customHeight="1" x14ac:dyDescent="0.25">
      <c r="A3127" s="42"/>
      <c r="B3127" s="42"/>
      <c r="C3127" s="42"/>
      <c r="D3127" s="43"/>
      <c r="E3127" s="42"/>
      <c r="F3127" s="42"/>
      <c r="G3127" s="43"/>
      <c r="H3127" s="43"/>
      <c r="I3127" s="42"/>
      <c r="J3127" s="42"/>
      <c r="K3127" s="42"/>
      <c r="L3127" s="42" t="str">
        <f>IF(G3127="","",IF(D3127-G3127&gt;=System_Config!$B$9,"✅ COMPLIANT","⚠️ BREACH"))</f>
        <v/>
      </c>
      <c r="M3127" s="42">
        <f t="shared" si="48"/>
        <v>1900</v>
      </c>
    </row>
    <row r="3128" spans="1:13" ht="18" customHeight="1" x14ac:dyDescent="0.25">
      <c r="A3128" s="44"/>
      <c r="B3128" s="44"/>
      <c r="C3128" s="44"/>
      <c r="D3128" s="45"/>
      <c r="E3128" s="44"/>
      <c r="F3128" s="44"/>
      <c r="G3128" s="45"/>
      <c r="H3128" s="45"/>
      <c r="I3128" s="44"/>
      <c r="J3128" s="44"/>
      <c r="K3128" s="44"/>
      <c r="L3128" s="44" t="str">
        <f>IF(G3128="","",IF(D3128-G3128&gt;=System_Config!$B$9,"✅ COMPLIANT","⚠️ BREACH"))</f>
        <v/>
      </c>
      <c r="M3128" s="44">
        <f t="shared" si="48"/>
        <v>1900</v>
      </c>
    </row>
    <row r="3129" spans="1:13" ht="18" customHeight="1" x14ac:dyDescent="0.25">
      <c r="A3129" s="42"/>
      <c r="B3129" s="42"/>
      <c r="C3129" s="42"/>
      <c r="D3129" s="43"/>
      <c r="E3129" s="42"/>
      <c r="F3129" s="42"/>
      <c r="G3129" s="43"/>
      <c r="H3129" s="43"/>
      <c r="I3129" s="42"/>
      <c r="J3129" s="42"/>
      <c r="K3129" s="42"/>
      <c r="L3129" s="42" t="str">
        <f>IF(G3129="","",IF(D3129-G3129&gt;=System_Config!$B$9,"✅ COMPLIANT","⚠️ BREACH"))</f>
        <v/>
      </c>
      <c r="M3129" s="42">
        <f t="shared" si="48"/>
        <v>1900</v>
      </c>
    </row>
    <row r="3130" spans="1:13" ht="18" customHeight="1" x14ac:dyDescent="0.25">
      <c r="A3130" s="44"/>
      <c r="B3130" s="44"/>
      <c r="C3130" s="44"/>
      <c r="D3130" s="45"/>
      <c r="E3130" s="44"/>
      <c r="F3130" s="44"/>
      <c r="G3130" s="45"/>
      <c r="H3130" s="45"/>
      <c r="I3130" s="44"/>
      <c r="J3130" s="44"/>
      <c r="K3130" s="44"/>
      <c r="L3130" s="44" t="str">
        <f>IF(G3130="","",IF(D3130-G3130&gt;=System_Config!$B$9,"✅ COMPLIANT","⚠️ BREACH"))</f>
        <v/>
      </c>
      <c r="M3130" s="44">
        <f t="shared" si="48"/>
        <v>1900</v>
      </c>
    </row>
    <row r="3131" spans="1:13" ht="18" customHeight="1" x14ac:dyDescent="0.25">
      <c r="A3131" s="42"/>
      <c r="B3131" s="42"/>
      <c r="C3131" s="42"/>
      <c r="D3131" s="43"/>
      <c r="E3131" s="42"/>
      <c r="F3131" s="42"/>
      <c r="G3131" s="43"/>
      <c r="H3131" s="43"/>
      <c r="I3131" s="42"/>
      <c r="J3131" s="42"/>
      <c r="K3131" s="42"/>
      <c r="L3131" s="42" t="str">
        <f>IF(G3131="","",IF(D3131-G3131&gt;=System_Config!$B$9,"✅ COMPLIANT","⚠️ BREACH"))</f>
        <v/>
      </c>
      <c r="M3131" s="42">
        <f t="shared" si="48"/>
        <v>1900</v>
      </c>
    </row>
    <row r="3132" spans="1:13" ht="18" customHeight="1" x14ac:dyDescent="0.25">
      <c r="A3132" s="44"/>
      <c r="B3132" s="44"/>
      <c r="C3132" s="44"/>
      <c r="D3132" s="45"/>
      <c r="E3132" s="44"/>
      <c r="F3132" s="44"/>
      <c r="G3132" s="45"/>
      <c r="H3132" s="45"/>
      <c r="I3132" s="44"/>
      <c r="J3132" s="44"/>
      <c r="K3132" s="44"/>
      <c r="L3132" s="44" t="str">
        <f>IF(G3132="","",IF(D3132-G3132&gt;=System_Config!$B$9,"✅ COMPLIANT","⚠️ BREACH"))</f>
        <v/>
      </c>
      <c r="M3132" s="44">
        <f t="shared" si="48"/>
        <v>1900</v>
      </c>
    </row>
    <row r="3133" spans="1:13" ht="18" customHeight="1" x14ac:dyDescent="0.25">
      <c r="A3133" s="42"/>
      <c r="B3133" s="42"/>
      <c r="C3133" s="42"/>
      <c r="D3133" s="43"/>
      <c r="E3133" s="42"/>
      <c r="F3133" s="42"/>
      <c r="G3133" s="43"/>
      <c r="H3133" s="43"/>
      <c r="I3133" s="42"/>
      <c r="J3133" s="42"/>
      <c r="K3133" s="42"/>
      <c r="L3133" s="42" t="str">
        <f>IF(G3133="","",IF(D3133-G3133&gt;=System_Config!$B$9,"✅ COMPLIANT","⚠️ BREACH"))</f>
        <v/>
      </c>
      <c r="M3133" s="42">
        <f t="shared" si="48"/>
        <v>1900</v>
      </c>
    </row>
    <row r="3134" spans="1:13" ht="18" customHeight="1" x14ac:dyDescent="0.25">
      <c r="A3134" s="44"/>
      <c r="B3134" s="44"/>
      <c r="C3134" s="44"/>
      <c r="D3134" s="45"/>
      <c r="E3134" s="44"/>
      <c r="F3134" s="44"/>
      <c r="G3134" s="45"/>
      <c r="H3134" s="45"/>
      <c r="I3134" s="44"/>
      <c r="J3134" s="44"/>
      <c r="K3134" s="44"/>
      <c r="L3134" s="44" t="str">
        <f>IF(G3134="","",IF(D3134-G3134&gt;=System_Config!$B$9,"✅ COMPLIANT","⚠️ BREACH"))</f>
        <v/>
      </c>
      <c r="M3134" s="44">
        <f t="shared" si="48"/>
        <v>1900</v>
      </c>
    </row>
    <row r="3135" spans="1:13" ht="18" customHeight="1" x14ac:dyDescent="0.25">
      <c r="A3135" s="42"/>
      <c r="B3135" s="42"/>
      <c r="C3135" s="42"/>
      <c r="D3135" s="43"/>
      <c r="E3135" s="42"/>
      <c r="F3135" s="42"/>
      <c r="G3135" s="43"/>
      <c r="H3135" s="43"/>
      <c r="I3135" s="42"/>
      <c r="J3135" s="42"/>
      <c r="K3135" s="42"/>
      <c r="L3135" s="42" t="str">
        <f>IF(G3135="","",IF(D3135-G3135&gt;=System_Config!$B$9,"✅ COMPLIANT","⚠️ BREACH"))</f>
        <v/>
      </c>
      <c r="M3135" s="42">
        <f t="shared" si="48"/>
        <v>1900</v>
      </c>
    </row>
    <row r="3136" spans="1:13" ht="18" customHeight="1" x14ac:dyDescent="0.25">
      <c r="A3136" s="44"/>
      <c r="B3136" s="44"/>
      <c r="C3136" s="44"/>
      <c r="D3136" s="45"/>
      <c r="E3136" s="44"/>
      <c r="F3136" s="44"/>
      <c r="G3136" s="45"/>
      <c r="H3136" s="45"/>
      <c r="I3136" s="44"/>
      <c r="J3136" s="44"/>
      <c r="K3136" s="44"/>
      <c r="L3136" s="44" t="str">
        <f>IF(G3136="","",IF(D3136-G3136&gt;=System_Config!$B$9,"✅ COMPLIANT","⚠️ BREACH"))</f>
        <v/>
      </c>
      <c r="M3136" s="44">
        <f t="shared" si="48"/>
        <v>1900</v>
      </c>
    </row>
    <row r="3137" spans="1:13" ht="18" customHeight="1" x14ac:dyDescent="0.25">
      <c r="A3137" s="42"/>
      <c r="B3137" s="42"/>
      <c r="C3137" s="42"/>
      <c r="D3137" s="43"/>
      <c r="E3137" s="42"/>
      <c r="F3137" s="42"/>
      <c r="G3137" s="43"/>
      <c r="H3137" s="43"/>
      <c r="I3137" s="42"/>
      <c r="J3137" s="42"/>
      <c r="K3137" s="42"/>
      <c r="L3137" s="42" t="str">
        <f>IF(G3137="","",IF(D3137-G3137&gt;=System_Config!$B$9,"✅ COMPLIANT","⚠️ BREACH"))</f>
        <v/>
      </c>
      <c r="M3137" s="42">
        <f t="shared" si="48"/>
        <v>1900</v>
      </c>
    </row>
    <row r="3138" spans="1:13" ht="18" customHeight="1" x14ac:dyDescent="0.25">
      <c r="A3138" s="44"/>
      <c r="B3138" s="44"/>
      <c r="C3138" s="44"/>
      <c r="D3138" s="45"/>
      <c r="E3138" s="44"/>
      <c r="F3138" s="44"/>
      <c r="G3138" s="45"/>
      <c r="H3138" s="45"/>
      <c r="I3138" s="44"/>
      <c r="J3138" s="44"/>
      <c r="K3138" s="44"/>
      <c r="L3138" s="44" t="str">
        <f>IF(G3138="","",IF(D3138-G3138&gt;=System_Config!$B$9,"✅ COMPLIANT","⚠️ BREACH"))</f>
        <v/>
      </c>
      <c r="M3138" s="44">
        <f t="shared" si="48"/>
        <v>1900</v>
      </c>
    </row>
    <row r="3139" spans="1:13" ht="18" customHeight="1" x14ac:dyDescent="0.25">
      <c r="A3139" s="42"/>
      <c r="B3139" s="42"/>
      <c r="C3139" s="42"/>
      <c r="D3139" s="43"/>
      <c r="E3139" s="42"/>
      <c r="F3139" s="42"/>
      <c r="G3139" s="43"/>
      <c r="H3139" s="43"/>
      <c r="I3139" s="42"/>
      <c r="J3139" s="42"/>
      <c r="K3139" s="42"/>
      <c r="L3139" s="42" t="str">
        <f>IF(G3139="","",IF(D3139-G3139&gt;=System_Config!$B$9,"✅ COMPLIANT","⚠️ BREACH"))</f>
        <v/>
      </c>
      <c r="M3139" s="42">
        <f t="shared" si="48"/>
        <v>1900</v>
      </c>
    </row>
    <row r="3140" spans="1:13" ht="18" customHeight="1" x14ac:dyDescent="0.25">
      <c r="A3140" s="44"/>
      <c r="B3140" s="44"/>
      <c r="C3140" s="44"/>
      <c r="D3140" s="45"/>
      <c r="E3140" s="44"/>
      <c r="F3140" s="44"/>
      <c r="G3140" s="45"/>
      <c r="H3140" s="45"/>
      <c r="I3140" s="44"/>
      <c r="J3140" s="44"/>
      <c r="K3140" s="44"/>
      <c r="L3140" s="44" t="str">
        <f>IF(G3140="","",IF(D3140-G3140&gt;=System_Config!$B$9,"✅ COMPLIANT","⚠️ BREACH"))</f>
        <v/>
      </c>
      <c r="M3140" s="44">
        <f t="shared" ref="M3140:M3203" si="49">IFERROR(YEAR(E3140),"")</f>
        <v>1900</v>
      </c>
    </row>
    <row r="3141" spans="1:13" ht="18" customHeight="1" x14ac:dyDescent="0.25">
      <c r="A3141" s="42"/>
      <c r="B3141" s="42"/>
      <c r="C3141" s="42"/>
      <c r="D3141" s="43"/>
      <c r="E3141" s="42"/>
      <c r="F3141" s="42"/>
      <c r="G3141" s="43"/>
      <c r="H3141" s="43"/>
      <c r="I3141" s="42"/>
      <c r="J3141" s="42"/>
      <c r="K3141" s="42"/>
      <c r="L3141" s="42" t="str">
        <f>IF(G3141="","",IF(D3141-G3141&gt;=System_Config!$B$9,"✅ COMPLIANT","⚠️ BREACH"))</f>
        <v/>
      </c>
      <c r="M3141" s="42">
        <f t="shared" si="49"/>
        <v>1900</v>
      </c>
    </row>
    <row r="3142" spans="1:13" ht="18" customHeight="1" x14ac:dyDescent="0.25">
      <c r="A3142" s="44"/>
      <c r="B3142" s="44"/>
      <c r="C3142" s="44"/>
      <c r="D3142" s="45"/>
      <c r="E3142" s="44"/>
      <c r="F3142" s="44"/>
      <c r="G3142" s="45"/>
      <c r="H3142" s="45"/>
      <c r="I3142" s="44"/>
      <c r="J3142" s="44"/>
      <c r="K3142" s="44"/>
      <c r="L3142" s="44" t="str">
        <f>IF(G3142="","",IF(D3142-G3142&gt;=System_Config!$B$9,"✅ COMPLIANT","⚠️ BREACH"))</f>
        <v/>
      </c>
      <c r="M3142" s="44">
        <f t="shared" si="49"/>
        <v>1900</v>
      </c>
    </row>
    <row r="3143" spans="1:13" ht="18" customHeight="1" x14ac:dyDescent="0.25">
      <c r="A3143" s="42"/>
      <c r="B3143" s="42"/>
      <c r="C3143" s="42"/>
      <c r="D3143" s="43"/>
      <c r="E3143" s="42"/>
      <c r="F3143" s="42"/>
      <c r="G3143" s="43"/>
      <c r="H3143" s="43"/>
      <c r="I3143" s="42"/>
      <c r="J3143" s="42"/>
      <c r="K3143" s="42"/>
      <c r="L3143" s="42" t="str">
        <f>IF(G3143="","",IF(D3143-G3143&gt;=System_Config!$B$9,"✅ COMPLIANT","⚠️ BREACH"))</f>
        <v/>
      </c>
      <c r="M3143" s="42">
        <f t="shared" si="49"/>
        <v>1900</v>
      </c>
    </row>
    <row r="3144" spans="1:13" ht="18" customHeight="1" x14ac:dyDescent="0.25">
      <c r="A3144" s="44"/>
      <c r="B3144" s="44"/>
      <c r="C3144" s="44"/>
      <c r="D3144" s="45"/>
      <c r="E3144" s="44"/>
      <c r="F3144" s="44"/>
      <c r="G3144" s="45"/>
      <c r="H3144" s="45"/>
      <c r="I3144" s="44"/>
      <c r="J3144" s="44"/>
      <c r="K3144" s="44"/>
      <c r="L3144" s="44" t="str">
        <f>IF(G3144="","",IF(D3144-G3144&gt;=System_Config!$B$9,"✅ COMPLIANT","⚠️ BREACH"))</f>
        <v/>
      </c>
      <c r="M3144" s="44">
        <f t="shared" si="49"/>
        <v>1900</v>
      </c>
    </row>
    <row r="3145" spans="1:13" ht="18" customHeight="1" x14ac:dyDescent="0.25">
      <c r="A3145" s="42"/>
      <c r="B3145" s="42"/>
      <c r="C3145" s="42"/>
      <c r="D3145" s="43"/>
      <c r="E3145" s="42"/>
      <c r="F3145" s="42"/>
      <c r="G3145" s="43"/>
      <c r="H3145" s="43"/>
      <c r="I3145" s="42"/>
      <c r="J3145" s="42"/>
      <c r="K3145" s="42"/>
      <c r="L3145" s="42" t="str">
        <f>IF(G3145="","",IF(D3145-G3145&gt;=System_Config!$B$9,"✅ COMPLIANT","⚠️ BREACH"))</f>
        <v/>
      </c>
      <c r="M3145" s="42">
        <f t="shared" si="49"/>
        <v>1900</v>
      </c>
    </row>
    <row r="3146" spans="1:13" ht="18" customHeight="1" x14ac:dyDescent="0.25">
      <c r="A3146" s="44"/>
      <c r="B3146" s="44"/>
      <c r="C3146" s="44"/>
      <c r="D3146" s="45"/>
      <c r="E3146" s="44"/>
      <c r="F3146" s="44"/>
      <c r="G3146" s="45"/>
      <c r="H3146" s="45"/>
      <c r="I3146" s="44"/>
      <c r="J3146" s="44"/>
      <c r="K3146" s="44"/>
      <c r="L3146" s="44" t="str">
        <f>IF(G3146="","",IF(D3146-G3146&gt;=System_Config!$B$9,"✅ COMPLIANT","⚠️ BREACH"))</f>
        <v/>
      </c>
      <c r="M3146" s="44">
        <f t="shared" si="49"/>
        <v>1900</v>
      </c>
    </row>
    <row r="3147" spans="1:13" ht="18" customHeight="1" x14ac:dyDescent="0.25">
      <c r="A3147" s="42"/>
      <c r="B3147" s="42"/>
      <c r="C3147" s="42"/>
      <c r="D3147" s="43"/>
      <c r="E3147" s="42"/>
      <c r="F3147" s="42"/>
      <c r="G3147" s="43"/>
      <c r="H3147" s="43"/>
      <c r="I3147" s="42"/>
      <c r="J3147" s="42"/>
      <c r="K3147" s="42"/>
      <c r="L3147" s="42" t="str">
        <f>IF(G3147="","",IF(D3147-G3147&gt;=System_Config!$B$9,"✅ COMPLIANT","⚠️ BREACH"))</f>
        <v/>
      </c>
      <c r="M3147" s="42">
        <f t="shared" si="49"/>
        <v>1900</v>
      </c>
    </row>
    <row r="3148" spans="1:13" ht="18" customHeight="1" x14ac:dyDescent="0.25">
      <c r="A3148" s="44"/>
      <c r="B3148" s="44"/>
      <c r="C3148" s="44"/>
      <c r="D3148" s="45"/>
      <c r="E3148" s="44"/>
      <c r="F3148" s="44"/>
      <c r="G3148" s="45"/>
      <c r="H3148" s="45"/>
      <c r="I3148" s="44"/>
      <c r="J3148" s="44"/>
      <c r="K3148" s="44"/>
      <c r="L3148" s="44" t="str">
        <f>IF(G3148="","",IF(D3148-G3148&gt;=System_Config!$B$9,"✅ COMPLIANT","⚠️ BREACH"))</f>
        <v/>
      </c>
      <c r="M3148" s="44">
        <f t="shared" si="49"/>
        <v>1900</v>
      </c>
    </row>
    <row r="3149" spans="1:13" ht="18" customHeight="1" x14ac:dyDescent="0.25">
      <c r="A3149" s="42"/>
      <c r="B3149" s="42"/>
      <c r="C3149" s="42"/>
      <c r="D3149" s="43"/>
      <c r="E3149" s="42"/>
      <c r="F3149" s="42"/>
      <c r="G3149" s="43"/>
      <c r="H3149" s="43"/>
      <c r="I3149" s="42"/>
      <c r="J3149" s="42"/>
      <c r="K3149" s="42"/>
      <c r="L3149" s="42" t="str">
        <f>IF(G3149="","",IF(D3149-G3149&gt;=System_Config!$B$9,"✅ COMPLIANT","⚠️ BREACH"))</f>
        <v/>
      </c>
      <c r="M3149" s="42">
        <f t="shared" si="49"/>
        <v>1900</v>
      </c>
    </row>
    <row r="3150" spans="1:13" ht="18" customHeight="1" x14ac:dyDescent="0.25">
      <c r="A3150" s="44"/>
      <c r="B3150" s="44"/>
      <c r="C3150" s="44"/>
      <c r="D3150" s="45"/>
      <c r="E3150" s="44"/>
      <c r="F3150" s="44"/>
      <c r="G3150" s="45"/>
      <c r="H3150" s="45"/>
      <c r="I3150" s="44"/>
      <c r="J3150" s="44"/>
      <c r="K3150" s="44"/>
      <c r="L3150" s="44" t="str">
        <f>IF(G3150="","",IF(D3150-G3150&gt;=System_Config!$B$9,"✅ COMPLIANT","⚠️ BREACH"))</f>
        <v/>
      </c>
      <c r="M3150" s="44">
        <f t="shared" si="49"/>
        <v>1900</v>
      </c>
    </row>
    <row r="3151" spans="1:13" ht="18" customHeight="1" x14ac:dyDescent="0.25">
      <c r="A3151" s="42"/>
      <c r="B3151" s="42"/>
      <c r="C3151" s="42"/>
      <c r="D3151" s="43"/>
      <c r="E3151" s="42"/>
      <c r="F3151" s="42"/>
      <c r="G3151" s="43"/>
      <c r="H3151" s="43"/>
      <c r="I3151" s="42"/>
      <c r="J3151" s="42"/>
      <c r="K3151" s="42"/>
      <c r="L3151" s="42" t="str">
        <f>IF(G3151="","",IF(D3151-G3151&gt;=System_Config!$B$9,"✅ COMPLIANT","⚠️ BREACH"))</f>
        <v/>
      </c>
      <c r="M3151" s="42">
        <f t="shared" si="49"/>
        <v>1900</v>
      </c>
    </row>
    <row r="3152" spans="1:13" ht="18" customHeight="1" x14ac:dyDescent="0.25">
      <c r="A3152" s="44"/>
      <c r="B3152" s="44"/>
      <c r="C3152" s="44"/>
      <c r="D3152" s="45"/>
      <c r="E3152" s="44"/>
      <c r="F3152" s="44"/>
      <c r="G3152" s="45"/>
      <c r="H3152" s="45"/>
      <c r="I3152" s="44"/>
      <c r="J3152" s="44"/>
      <c r="K3152" s="44"/>
      <c r="L3152" s="44" t="str">
        <f>IF(G3152="","",IF(D3152-G3152&gt;=System_Config!$B$9,"✅ COMPLIANT","⚠️ BREACH"))</f>
        <v/>
      </c>
      <c r="M3152" s="44">
        <f t="shared" si="49"/>
        <v>1900</v>
      </c>
    </row>
    <row r="3153" spans="1:13" ht="18" customHeight="1" x14ac:dyDescent="0.25">
      <c r="A3153" s="42"/>
      <c r="B3153" s="42"/>
      <c r="C3153" s="42"/>
      <c r="D3153" s="43"/>
      <c r="E3153" s="42"/>
      <c r="F3153" s="42"/>
      <c r="G3153" s="43"/>
      <c r="H3153" s="43"/>
      <c r="I3153" s="42"/>
      <c r="J3153" s="42"/>
      <c r="K3153" s="42"/>
      <c r="L3153" s="42" t="str">
        <f>IF(G3153="","",IF(D3153-G3153&gt;=System_Config!$B$9,"✅ COMPLIANT","⚠️ BREACH"))</f>
        <v/>
      </c>
      <c r="M3153" s="42">
        <f t="shared" si="49"/>
        <v>1900</v>
      </c>
    </row>
    <row r="3154" spans="1:13" ht="18" customHeight="1" x14ac:dyDescent="0.25">
      <c r="A3154" s="44"/>
      <c r="B3154" s="44"/>
      <c r="C3154" s="44"/>
      <c r="D3154" s="45"/>
      <c r="E3154" s="44"/>
      <c r="F3154" s="44"/>
      <c r="G3154" s="45"/>
      <c r="H3154" s="45"/>
      <c r="I3154" s="44"/>
      <c r="J3154" s="44"/>
      <c r="K3154" s="44"/>
      <c r="L3154" s="44" t="str">
        <f>IF(G3154="","",IF(D3154-G3154&gt;=System_Config!$B$9,"✅ COMPLIANT","⚠️ BREACH"))</f>
        <v/>
      </c>
      <c r="M3154" s="44">
        <f t="shared" si="49"/>
        <v>1900</v>
      </c>
    </row>
    <row r="3155" spans="1:13" ht="18" customHeight="1" x14ac:dyDescent="0.25">
      <c r="A3155" s="42"/>
      <c r="B3155" s="42"/>
      <c r="C3155" s="42"/>
      <c r="D3155" s="43"/>
      <c r="E3155" s="42"/>
      <c r="F3155" s="42"/>
      <c r="G3155" s="43"/>
      <c r="H3155" s="43"/>
      <c r="I3155" s="42"/>
      <c r="J3155" s="42"/>
      <c r="K3155" s="42"/>
      <c r="L3155" s="42" t="str">
        <f>IF(G3155="","",IF(D3155-G3155&gt;=System_Config!$B$9,"✅ COMPLIANT","⚠️ BREACH"))</f>
        <v/>
      </c>
      <c r="M3155" s="42">
        <f t="shared" si="49"/>
        <v>1900</v>
      </c>
    </row>
    <row r="3156" spans="1:13" ht="18" customHeight="1" x14ac:dyDescent="0.25">
      <c r="A3156" s="44"/>
      <c r="B3156" s="44"/>
      <c r="C3156" s="44"/>
      <c r="D3156" s="45"/>
      <c r="E3156" s="44"/>
      <c r="F3156" s="44"/>
      <c r="G3156" s="45"/>
      <c r="H3156" s="45"/>
      <c r="I3156" s="44"/>
      <c r="J3156" s="44"/>
      <c r="K3156" s="44"/>
      <c r="L3156" s="44" t="str">
        <f>IF(G3156="","",IF(D3156-G3156&gt;=System_Config!$B$9,"✅ COMPLIANT","⚠️ BREACH"))</f>
        <v/>
      </c>
      <c r="M3156" s="44">
        <f t="shared" si="49"/>
        <v>1900</v>
      </c>
    </row>
    <row r="3157" spans="1:13" ht="18" customHeight="1" x14ac:dyDescent="0.25">
      <c r="A3157" s="42"/>
      <c r="B3157" s="42"/>
      <c r="C3157" s="42"/>
      <c r="D3157" s="43"/>
      <c r="E3157" s="42"/>
      <c r="F3157" s="42"/>
      <c r="G3157" s="43"/>
      <c r="H3157" s="43"/>
      <c r="I3157" s="42"/>
      <c r="J3157" s="42"/>
      <c r="K3157" s="42"/>
      <c r="L3157" s="42" t="str">
        <f>IF(G3157="","",IF(D3157-G3157&gt;=System_Config!$B$9,"✅ COMPLIANT","⚠️ BREACH"))</f>
        <v/>
      </c>
      <c r="M3157" s="42">
        <f t="shared" si="49"/>
        <v>1900</v>
      </c>
    </row>
    <row r="3158" spans="1:13" ht="18" customHeight="1" x14ac:dyDescent="0.25">
      <c r="A3158" s="44"/>
      <c r="B3158" s="44"/>
      <c r="C3158" s="44"/>
      <c r="D3158" s="45"/>
      <c r="E3158" s="44"/>
      <c r="F3158" s="44"/>
      <c r="G3158" s="45"/>
      <c r="H3158" s="45"/>
      <c r="I3158" s="44"/>
      <c r="J3158" s="44"/>
      <c r="K3158" s="44"/>
      <c r="L3158" s="44" t="str">
        <f>IF(G3158="","",IF(D3158-G3158&gt;=System_Config!$B$9,"✅ COMPLIANT","⚠️ BREACH"))</f>
        <v/>
      </c>
      <c r="M3158" s="44">
        <f t="shared" si="49"/>
        <v>1900</v>
      </c>
    </row>
    <row r="3159" spans="1:13" ht="18" customHeight="1" x14ac:dyDescent="0.25">
      <c r="A3159" s="42"/>
      <c r="B3159" s="42"/>
      <c r="C3159" s="42"/>
      <c r="D3159" s="43"/>
      <c r="E3159" s="42"/>
      <c r="F3159" s="42"/>
      <c r="G3159" s="43"/>
      <c r="H3159" s="43"/>
      <c r="I3159" s="42"/>
      <c r="J3159" s="42"/>
      <c r="K3159" s="42"/>
      <c r="L3159" s="42" t="str">
        <f>IF(G3159="","",IF(D3159-G3159&gt;=System_Config!$B$9,"✅ COMPLIANT","⚠️ BREACH"))</f>
        <v/>
      </c>
      <c r="M3159" s="42">
        <f t="shared" si="49"/>
        <v>1900</v>
      </c>
    </row>
    <row r="3160" spans="1:13" ht="18" customHeight="1" x14ac:dyDescent="0.25">
      <c r="A3160" s="44"/>
      <c r="B3160" s="44"/>
      <c r="C3160" s="44"/>
      <c r="D3160" s="45"/>
      <c r="E3160" s="44"/>
      <c r="F3160" s="44"/>
      <c r="G3160" s="45"/>
      <c r="H3160" s="45"/>
      <c r="I3160" s="44"/>
      <c r="J3160" s="44"/>
      <c r="K3160" s="44"/>
      <c r="L3160" s="44" t="str">
        <f>IF(G3160="","",IF(D3160-G3160&gt;=System_Config!$B$9,"✅ COMPLIANT","⚠️ BREACH"))</f>
        <v/>
      </c>
      <c r="M3160" s="44">
        <f t="shared" si="49"/>
        <v>1900</v>
      </c>
    </row>
    <row r="3161" spans="1:13" ht="18" customHeight="1" x14ac:dyDescent="0.25">
      <c r="A3161" s="42"/>
      <c r="B3161" s="42"/>
      <c r="C3161" s="42"/>
      <c r="D3161" s="43"/>
      <c r="E3161" s="42"/>
      <c r="F3161" s="42"/>
      <c r="G3161" s="43"/>
      <c r="H3161" s="43"/>
      <c r="I3161" s="42"/>
      <c r="J3161" s="42"/>
      <c r="K3161" s="42"/>
      <c r="L3161" s="42" t="str">
        <f>IF(G3161="","",IF(D3161-G3161&gt;=System_Config!$B$9,"✅ COMPLIANT","⚠️ BREACH"))</f>
        <v/>
      </c>
      <c r="M3161" s="42">
        <f t="shared" si="49"/>
        <v>1900</v>
      </c>
    </row>
    <row r="3162" spans="1:13" ht="18" customHeight="1" x14ac:dyDescent="0.25">
      <c r="A3162" s="44"/>
      <c r="B3162" s="44"/>
      <c r="C3162" s="44"/>
      <c r="D3162" s="45"/>
      <c r="E3162" s="44"/>
      <c r="F3162" s="44"/>
      <c r="G3162" s="45"/>
      <c r="H3162" s="45"/>
      <c r="I3162" s="44"/>
      <c r="J3162" s="44"/>
      <c r="K3162" s="44"/>
      <c r="L3162" s="44" t="str">
        <f>IF(G3162="","",IF(D3162-G3162&gt;=System_Config!$B$9,"✅ COMPLIANT","⚠️ BREACH"))</f>
        <v/>
      </c>
      <c r="M3162" s="44">
        <f t="shared" si="49"/>
        <v>1900</v>
      </c>
    </row>
    <row r="3163" spans="1:13" ht="18" customHeight="1" x14ac:dyDescent="0.25">
      <c r="A3163" s="42"/>
      <c r="B3163" s="42"/>
      <c r="C3163" s="42"/>
      <c r="D3163" s="43"/>
      <c r="E3163" s="42"/>
      <c r="F3163" s="42"/>
      <c r="G3163" s="43"/>
      <c r="H3163" s="43"/>
      <c r="I3163" s="42"/>
      <c r="J3163" s="42"/>
      <c r="K3163" s="42"/>
      <c r="L3163" s="42" t="str">
        <f>IF(G3163="","",IF(D3163-G3163&gt;=System_Config!$B$9,"✅ COMPLIANT","⚠️ BREACH"))</f>
        <v/>
      </c>
      <c r="M3163" s="42">
        <f t="shared" si="49"/>
        <v>1900</v>
      </c>
    </row>
    <row r="3164" spans="1:13" ht="18" customHeight="1" x14ac:dyDescent="0.25">
      <c r="A3164" s="44"/>
      <c r="B3164" s="44"/>
      <c r="C3164" s="44"/>
      <c r="D3164" s="45"/>
      <c r="E3164" s="44"/>
      <c r="F3164" s="44"/>
      <c r="G3164" s="45"/>
      <c r="H3164" s="45"/>
      <c r="I3164" s="44"/>
      <c r="J3164" s="44"/>
      <c r="K3164" s="44"/>
      <c r="L3164" s="44" t="str">
        <f>IF(G3164="","",IF(D3164-G3164&gt;=System_Config!$B$9,"✅ COMPLIANT","⚠️ BREACH"))</f>
        <v/>
      </c>
      <c r="M3164" s="44">
        <f t="shared" si="49"/>
        <v>1900</v>
      </c>
    </row>
    <row r="3165" spans="1:13" ht="18" customHeight="1" x14ac:dyDescent="0.25">
      <c r="A3165" s="42"/>
      <c r="B3165" s="42"/>
      <c r="C3165" s="42"/>
      <c r="D3165" s="43"/>
      <c r="E3165" s="42"/>
      <c r="F3165" s="42"/>
      <c r="G3165" s="43"/>
      <c r="H3165" s="43"/>
      <c r="I3165" s="42"/>
      <c r="J3165" s="42"/>
      <c r="K3165" s="42"/>
      <c r="L3165" s="42" t="str">
        <f>IF(G3165="","",IF(D3165-G3165&gt;=System_Config!$B$9,"✅ COMPLIANT","⚠️ BREACH"))</f>
        <v/>
      </c>
      <c r="M3165" s="42">
        <f t="shared" si="49"/>
        <v>1900</v>
      </c>
    </row>
    <row r="3166" spans="1:13" ht="18" customHeight="1" x14ac:dyDescent="0.25">
      <c r="A3166" s="44"/>
      <c r="B3166" s="44"/>
      <c r="C3166" s="44"/>
      <c r="D3166" s="45"/>
      <c r="E3166" s="44"/>
      <c r="F3166" s="44"/>
      <c r="G3166" s="45"/>
      <c r="H3166" s="45"/>
      <c r="I3166" s="44"/>
      <c r="J3166" s="44"/>
      <c r="K3166" s="44"/>
      <c r="L3166" s="44" t="str">
        <f>IF(G3166="","",IF(D3166-G3166&gt;=System_Config!$B$9,"✅ COMPLIANT","⚠️ BREACH"))</f>
        <v/>
      </c>
      <c r="M3166" s="44">
        <f t="shared" si="49"/>
        <v>1900</v>
      </c>
    </row>
    <row r="3167" spans="1:13" ht="18" customHeight="1" x14ac:dyDescent="0.25">
      <c r="A3167" s="42"/>
      <c r="B3167" s="42"/>
      <c r="C3167" s="42"/>
      <c r="D3167" s="43"/>
      <c r="E3167" s="42"/>
      <c r="F3167" s="42"/>
      <c r="G3167" s="43"/>
      <c r="H3167" s="43"/>
      <c r="I3167" s="42"/>
      <c r="J3167" s="42"/>
      <c r="K3167" s="42"/>
      <c r="L3167" s="42" t="str">
        <f>IF(G3167="","",IF(D3167-G3167&gt;=System_Config!$B$9,"✅ COMPLIANT","⚠️ BREACH"))</f>
        <v/>
      </c>
      <c r="M3167" s="42">
        <f t="shared" si="49"/>
        <v>1900</v>
      </c>
    </row>
    <row r="3168" spans="1:13" ht="18" customHeight="1" x14ac:dyDescent="0.25">
      <c r="A3168" s="44"/>
      <c r="B3168" s="44"/>
      <c r="C3168" s="44"/>
      <c r="D3168" s="45"/>
      <c r="E3168" s="44"/>
      <c r="F3168" s="44"/>
      <c r="G3168" s="45"/>
      <c r="H3168" s="45"/>
      <c r="I3168" s="44"/>
      <c r="J3168" s="44"/>
      <c r="K3168" s="44"/>
      <c r="L3168" s="44" t="str">
        <f>IF(G3168="","",IF(D3168-G3168&gt;=System_Config!$B$9,"✅ COMPLIANT","⚠️ BREACH"))</f>
        <v/>
      </c>
      <c r="M3168" s="44">
        <f t="shared" si="49"/>
        <v>1900</v>
      </c>
    </row>
    <row r="3169" spans="1:13" ht="18" customHeight="1" x14ac:dyDescent="0.25">
      <c r="A3169" s="42"/>
      <c r="B3169" s="42"/>
      <c r="C3169" s="42"/>
      <c r="D3169" s="43"/>
      <c r="E3169" s="42"/>
      <c r="F3169" s="42"/>
      <c r="G3169" s="43"/>
      <c r="H3169" s="43"/>
      <c r="I3169" s="42"/>
      <c r="J3169" s="42"/>
      <c r="K3169" s="42"/>
      <c r="L3169" s="42" t="str">
        <f>IF(G3169="","",IF(D3169-G3169&gt;=System_Config!$B$9,"✅ COMPLIANT","⚠️ BREACH"))</f>
        <v/>
      </c>
      <c r="M3169" s="42">
        <f t="shared" si="49"/>
        <v>1900</v>
      </c>
    </row>
    <row r="3170" spans="1:13" ht="18" customHeight="1" x14ac:dyDescent="0.25">
      <c r="A3170" s="44"/>
      <c r="B3170" s="44"/>
      <c r="C3170" s="44"/>
      <c r="D3170" s="45"/>
      <c r="E3170" s="44"/>
      <c r="F3170" s="44"/>
      <c r="G3170" s="45"/>
      <c r="H3170" s="45"/>
      <c r="I3170" s="44"/>
      <c r="J3170" s="44"/>
      <c r="K3170" s="44"/>
      <c r="L3170" s="44" t="str">
        <f>IF(G3170="","",IF(D3170-G3170&gt;=System_Config!$B$9,"✅ COMPLIANT","⚠️ BREACH"))</f>
        <v/>
      </c>
      <c r="M3170" s="44">
        <f t="shared" si="49"/>
        <v>1900</v>
      </c>
    </row>
    <row r="3171" spans="1:13" ht="18" customHeight="1" x14ac:dyDescent="0.25">
      <c r="A3171" s="42"/>
      <c r="B3171" s="42"/>
      <c r="C3171" s="42"/>
      <c r="D3171" s="43"/>
      <c r="E3171" s="42"/>
      <c r="F3171" s="42"/>
      <c r="G3171" s="43"/>
      <c r="H3171" s="43"/>
      <c r="I3171" s="42"/>
      <c r="J3171" s="42"/>
      <c r="K3171" s="42"/>
      <c r="L3171" s="42" t="str">
        <f>IF(G3171="","",IF(D3171-G3171&gt;=System_Config!$B$9,"✅ COMPLIANT","⚠️ BREACH"))</f>
        <v/>
      </c>
      <c r="M3171" s="42">
        <f t="shared" si="49"/>
        <v>1900</v>
      </c>
    </row>
    <row r="3172" spans="1:13" ht="18" customHeight="1" x14ac:dyDescent="0.25">
      <c r="A3172" s="44"/>
      <c r="B3172" s="44"/>
      <c r="C3172" s="44"/>
      <c r="D3172" s="45"/>
      <c r="E3172" s="44"/>
      <c r="F3172" s="44"/>
      <c r="G3172" s="45"/>
      <c r="H3172" s="45"/>
      <c r="I3172" s="44"/>
      <c r="J3172" s="44"/>
      <c r="K3172" s="44"/>
      <c r="L3172" s="44" t="str">
        <f>IF(G3172="","",IF(D3172-G3172&gt;=System_Config!$B$9,"✅ COMPLIANT","⚠️ BREACH"))</f>
        <v/>
      </c>
      <c r="M3172" s="44">
        <f t="shared" si="49"/>
        <v>1900</v>
      </c>
    </row>
    <row r="3173" spans="1:13" ht="18" customHeight="1" x14ac:dyDescent="0.25">
      <c r="A3173" s="42"/>
      <c r="B3173" s="42"/>
      <c r="C3173" s="42"/>
      <c r="D3173" s="43"/>
      <c r="E3173" s="42"/>
      <c r="F3173" s="42"/>
      <c r="G3173" s="43"/>
      <c r="H3173" s="43"/>
      <c r="I3173" s="42"/>
      <c r="J3173" s="42"/>
      <c r="K3173" s="42"/>
      <c r="L3173" s="42" t="str">
        <f>IF(G3173="","",IF(D3173-G3173&gt;=System_Config!$B$9,"✅ COMPLIANT","⚠️ BREACH"))</f>
        <v/>
      </c>
      <c r="M3173" s="42">
        <f t="shared" si="49"/>
        <v>1900</v>
      </c>
    </row>
    <row r="3174" spans="1:13" ht="18" customHeight="1" x14ac:dyDescent="0.25">
      <c r="A3174" s="44"/>
      <c r="B3174" s="44"/>
      <c r="C3174" s="44"/>
      <c r="D3174" s="45"/>
      <c r="E3174" s="44"/>
      <c r="F3174" s="44"/>
      <c r="G3174" s="45"/>
      <c r="H3174" s="45"/>
      <c r="I3174" s="44"/>
      <c r="J3174" s="44"/>
      <c r="K3174" s="44"/>
      <c r="L3174" s="44" t="str">
        <f>IF(G3174="","",IF(D3174-G3174&gt;=System_Config!$B$9,"✅ COMPLIANT","⚠️ BREACH"))</f>
        <v/>
      </c>
      <c r="M3174" s="44">
        <f t="shared" si="49"/>
        <v>1900</v>
      </c>
    </row>
    <row r="3175" spans="1:13" ht="18" customHeight="1" x14ac:dyDescent="0.25">
      <c r="A3175" s="42"/>
      <c r="B3175" s="42"/>
      <c r="C3175" s="42"/>
      <c r="D3175" s="43"/>
      <c r="E3175" s="42"/>
      <c r="F3175" s="42"/>
      <c r="G3175" s="43"/>
      <c r="H3175" s="43"/>
      <c r="I3175" s="42"/>
      <c r="J3175" s="42"/>
      <c r="K3175" s="42"/>
      <c r="L3175" s="42" t="str">
        <f>IF(G3175="","",IF(D3175-G3175&gt;=System_Config!$B$9,"✅ COMPLIANT","⚠️ BREACH"))</f>
        <v/>
      </c>
      <c r="M3175" s="42">
        <f t="shared" si="49"/>
        <v>1900</v>
      </c>
    </row>
    <row r="3176" spans="1:13" ht="18" customHeight="1" x14ac:dyDescent="0.25">
      <c r="A3176" s="44"/>
      <c r="B3176" s="44"/>
      <c r="C3176" s="44"/>
      <c r="D3176" s="45"/>
      <c r="E3176" s="44"/>
      <c r="F3176" s="44"/>
      <c r="G3176" s="45"/>
      <c r="H3176" s="45"/>
      <c r="I3176" s="44"/>
      <c r="J3176" s="44"/>
      <c r="K3176" s="44"/>
      <c r="L3176" s="44" t="str">
        <f>IF(G3176="","",IF(D3176-G3176&gt;=System_Config!$B$9,"✅ COMPLIANT","⚠️ BREACH"))</f>
        <v/>
      </c>
      <c r="M3176" s="44">
        <f t="shared" si="49"/>
        <v>1900</v>
      </c>
    </row>
    <row r="3177" spans="1:13" ht="18" customHeight="1" x14ac:dyDescent="0.25">
      <c r="A3177" s="42"/>
      <c r="B3177" s="42"/>
      <c r="C3177" s="42"/>
      <c r="D3177" s="43"/>
      <c r="E3177" s="42"/>
      <c r="F3177" s="42"/>
      <c r="G3177" s="43"/>
      <c r="H3177" s="43"/>
      <c r="I3177" s="42"/>
      <c r="J3177" s="42"/>
      <c r="K3177" s="42"/>
      <c r="L3177" s="42" t="str">
        <f>IF(G3177="","",IF(D3177-G3177&gt;=System_Config!$B$9,"✅ COMPLIANT","⚠️ BREACH"))</f>
        <v/>
      </c>
      <c r="M3177" s="42">
        <f t="shared" si="49"/>
        <v>1900</v>
      </c>
    </row>
    <row r="3178" spans="1:13" ht="18" customHeight="1" x14ac:dyDescent="0.25">
      <c r="A3178" s="44"/>
      <c r="B3178" s="44"/>
      <c r="C3178" s="44"/>
      <c r="D3178" s="45"/>
      <c r="E3178" s="44"/>
      <c r="F3178" s="44"/>
      <c r="G3178" s="45"/>
      <c r="H3178" s="45"/>
      <c r="I3178" s="44"/>
      <c r="J3178" s="44"/>
      <c r="K3178" s="44"/>
      <c r="L3178" s="44" t="str">
        <f>IF(G3178="","",IF(D3178-G3178&gt;=System_Config!$B$9,"✅ COMPLIANT","⚠️ BREACH"))</f>
        <v/>
      </c>
      <c r="M3178" s="44">
        <f t="shared" si="49"/>
        <v>1900</v>
      </c>
    </row>
    <row r="3179" spans="1:13" ht="18" customHeight="1" x14ac:dyDescent="0.25">
      <c r="A3179" s="42"/>
      <c r="B3179" s="42"/>
      <c r="C3179" s="42"/>
      <c r="D3179" s="43"/>
      <c r="E3179" s="42"/>
      <c r="F3179" s="42"/>
      <c r="G3179" s="43"/>
      <c r="H3179" s="43"/>
      <c r="I3179" s="42"/>
      <c r="J3179" s="42"/>
      <c r="K3179" s="42"/>
      <c r="L3179" s="42" t="str">
        <f>IF(G3179="","",IF(D3179-G3179&gt;=System_Config!$B$9,"✅ COMPLIANT","⚠️ BREACH"))</f>
        <v/>
      </c>
      <c r="M3179" s="42">
        <f t="shared" si="49"/>
        <v>1900</v>
      </c>
    </row>
    <row r="3180" spans="1:13" ht="18" customHeight="1" x14ac:dyDescent="0.25">
      <c r="A3180" s="44"/>
      <c r="B3180" s="44"/>
      <c r="C3180" s="44"/>
      <c r="D3180" s="45"/>
      <c r="E3180" s="44"/>
      <c r="F3180" s="44"/>
      <c r="G3180" s="45"/>
      <c r="H3180" s="45"/>
      <c r="I3180" s="44"/>
      <c r="J3180" s="44"/>
      <c r="K3180" s="44"/>
      <c r="L3180" s="44" t="str">
        <f>IF(G3180="","",IF(D3180-G3180&gt;=System_Config!$B$9,"✅ COMPLIANT","⚠️ BREACH"))</f>
        <v/>
      </c>
      <c r="M3180" s="44">
        <f t="shared" si="49"/>
        <v>1900</v>
      </c>
    </row>
    <row r="3181" spans="1:13" ht="18" customHeight="1" x14ac:dyDescent="0.25">
      <c r="A3181" s="42"/>
      <c r="B3181" s="42"/>
      <c r="C3181" s="42"/>
      <c r="D3181" s="43"/>
      <c r="E3181" s="42"/>
      <c r="F3181" s="42"/>
      <c r="G3181" s="43"/>
      <c r="H3181" s="43"/>
      <c r="I3181" s="42"/>
      <c r="J3181" s="42"/>
      <c r="K3181" s="42"/>
      <c r="L3181" s="42" t="str">
        <f>IF(G3181="","",IF(D3181-G3181&gt;=System_Config!$B$9,"✅ COMPLIANT","⚠️ BREACH"))</f>
        <v/>
      </c>
      <c r="M3181" s="42">
        <f t="shared" si="49"/>
        <v>1900</v>
      </c>
    </row>
    <row r="3182" spans="1:13" ht="18" customHeight="1" x14ac:dyDescent="0.25">
      <c r="A3182" s="44"/>
      <c r="B3182" s="44"/>
      <c r="C3182" s="44"/>
      <c r="D3182" s="45"/>
      <c r="E3182" s="44"/>
      <c r="F3182" s="44"/>
      <c r="G3182" s="45"/>
      <c r="H3182" s="45"/>
      <c r="I3182" s="44"/>
      <c r="J3182" s="44"/>
      <c r="K3182" s="44"/>
      <c r="L3182" s="44" t="str">
        <f>IF(G3182="","",IF(D3182-G3182&gt;=System_Config!$B$9,"✅ COMPLIANT","⚠️ BREACH"))</f>
        <v/>
      </c>
      <c r="M3182" s="44">
        <f t="shared" si="49"/>
        <v>1900</v>
      </c>
    </row>
    <row r="3183" spans="1:13" ht="18" customHeight="1" x14ac:dyDescent="0.25">
      <c r="A3183" s="42"/>
      <c r="B3183" s="42"/>
      <c r="C3183" s="42"/>
      <c r="D3183" s="43"/>
      <c r="E3183" s="42"/>
      <c r="F3183" s="42"/>
      <c r="G3183" s="43"/>
      <c r="H3183" s="43"/>
      <c r="I3183" s="42"/>
      <c r="J3183" s="42"/>
      <c r="K3183" s="42"/>
      <c r="L3183" s="42" t="str">
        <f>IF(G3183="","",IF(D3183-G3183&gt;=System_Config!$B$9,"✅ COMPLIANT","⚠️ BREACH"))</f>
        <v/>
      </c>
      <c r="M3183" s="42">
        <f t="shared" si="49"/>
        <v>1900</v>
      </c>
    </row>
    <row r="3184" spans="1:13" ht="18" customHeight="1" x14ac:dyDescent="0.25">
      <c r="A3184" s="44"/>
      <c r="B3184" s="44"/>
      <c r="C3184" s="44"/>
      <c r="D3184" s="45"/>
      <c r="E3184" s="44"/>
      <c r="F3184" s="44"/>
      <c r="G3184" s="45"/>
      <c r="H3184" s="45"/>
      <c r="I3184" s="44"/>
      <c r="J3184" s="44"/>
      <c r="K3184" s="44"/>
      <c r="L3184" s="44" t="str">
        <f>IF(G3184="","",IF(D3184-G3184&gt;=System_Config!$B$9,"✅ COMPLIANT","⚠️ BREACH"))</f>
        <v/>
      </c>
      <c r="M3184" s="44">
        <f t="shared" si="49"/>
        <v>1900</v>
      </c>
    </row>
    <row r="3185" spans="1:13" ht="18" customHeight="1" x14ac:dyDescent="0.25">
      <c r="A3185" s="42"/>
      <c r="B3185" s="42"/>
      <c r="C3185" s="42"/>
      <c r="D3185" s="43"/>
      <c r="E3185" s="42"/>
      <c r="F3185" s="42"/>
      <c r="G3185" s="43"/>
      <c r="H3185" s="43"/>
      <c r="I3185" s="42"/>
      <c r="J3185" s="42"/>
      <c r="K3185" s="42"/>
      <c r="L3185" s="42" t="str">
        <f>IF(G3185="","",IF(D3185-G3185&gt;=System_Config!$B$9,"✅ COMPLIANT","⚠️ BREACH"))</f>
        <v/>
      </c>
      <c r="M3185" s="42">
        <f t="shared" si="49"/>
        <v>1900</v>
      </c>
    </row>
    <row r="3186" spans="1:13" ht="18" customHeight="1" x14ac:dyDescent="0.25">
      <c r="A3186" s="44"/>
      <c r="B3186" s="44"/>
      <c r="C3186" s="44"/>
      <c r="D3186" s="45"/>
      <c r="E3186" s="44"/>
      <c r="F3186" s="44"/>
      <c r="G3186" s="45"/>
      <c r="H3186" s="45"/>
      <c r="I3186" s="44"/>
      <c r="J3186" s="44"/>
      <c r="K3186" s="44"/>
      <c r="L3186" s="44" t="str">
        <f>IF(G3186="","",IF(D3186-G3186&gt;=System_Config!$B$9,"✅ COMPLIANT","⚠️ BREACH"))</f>
        <v/>
      </c>
      <c r="M3186" s="44">
        <f t="shared" si="49"/>
        <v>1900</v>
      </c>
    </row>
    <row r="3187" spans="1:13" ht="18" customHeight="1" x14ac:dyDescent="0.25">
      <c r="A3187" s="42"/>
      <c r="B3187" s="42"/>
      <c r="C3187" s="42"/>
      <c r="D3187" s="43"/>
      <c r="E3187" s="42"/>
      <c r="F3187" s="42"/>
      <c r="G3187" s="43"/>
      <c r="H3187" s="43"/>
      <c r="I3187" s="42"/>
      <c r="J3187" s="42"/>
      <c r="K3187" s="42"/>
      <c r="L3187" s="42" t="str">
        <f>IF(G3187="","",IF(D3187-G3187&gt;=System_Config!$B$9,"✅ COMPLIANT","⚠️ BREACH"))</f>
        <v/>
      </c>
      <c r="M3187" s="42">
        <f t="shared" si="49"/>
        <v>1900</v>
      </c>
    </row>
    <row r="3188" spans="1:13" ht="18" customHeight="1" x14ac:dyDescent="0.25">
      <c r="A3188" s="44"/>
      <c r="B3188" s="44"/>
      <c r="C3188" s="44"/>
      <c r="D3188" s="45"/>
      <c r="E3188" s="44"/>
      <c r="F3188" s="44"/>
      <c r="G3188" s="45"/>
      <c r="H3188" s="45"/>
      <c r="I3188" s="44"/>
      <c r="J3188" s="44"/>
      <c r="K3188" s="44"/>
      <c r="L3188" s="44" t="str">
        <f>IF(G3188="","",IF(D3188-G3188&gt;=System_Config!$B$9,"✅ COMPLIANT","⚠️ BREACH"))</f>
        <v/>
      </c>
      <c r="M3188" s="44">
        <f t="shared" si="49"/>
        <v>1900</v>
      </c>
    </row>
    <row r="3189" spans="1:13" ht="18" customHeight="1" x14ac:dyDescent="0.25">
      <c r="A3189" s="42"/>
      <c r="B3189" s="42"/>
      <c r="C3189" s="42"/>
      <c r="D3189" s="43"/>
      <c r="E3189" s="42"/>
      <c r="F3189" s="42"/>
      <c r="G3189" s="43"/>
      <c r="H3189" s="43"/>
      <c r="I3189" s="42"/>
      <c r="J3189" s="42"/>
      <c r="K3189" s="42"/>
      <c r="L3189" s="42" t="str">
        <f>IF(G3189="","",IF(D3189-G3189&gt;=System_Config!$B$9,"✅ COMPLIANT","⚠️ BREACH"))</f>
        <v/>
      </c>
      <c r="M3189" s="42">
        <f t="shared" si="49"/>
        <v>1900</v>
      </c>
    </row>
    <row r="3190" spans="1:13" ht="18" customHeight="1" x14ac:dyDescent="0.25">
      <c r="A3190" s="44"/>
      <c r="B3190" s="44"/>
      <c r="C3190" s="44"/>
      <c r="D3190" s="45"/>
      <c r="E3190" s="44"/>
      <c r="F3190" s="44"/>
      <c r="G3190" s="45"/>
      <c r="H3190" s="45"/>
      <c r="I3190" s="44"/>
      <c r="J3190" s="44"/>
      <c r="K3190" s="44"/>
      <c r="L3190" s="44" t="str">
        <f>IF(G3190="","",IF(D3190-G3190&gt;=System_Config!$B$9,"✅ COMPLIANT","⚠️ BREACH"))</f>
        <v/>
      </c>
      <c r="M3190" s="44">
        <f t="shared" si="49"/>
        <v>1900</v>
      </c>
    </row>
    <row r="3191" spans="1:13" ht="18" customHeight="1" x14ac:dyDescent="0.25">
      <c r="A3191" s="42"/>
      <c r="B3191" s="42"/>
      <c r="C3191" s="42"/>
      <c r="D3191" s="43"/>
      <c r="E3191" s="42"/>
      <c r="F3191" s="42"/>
      <c r="G3191" s="43"/>
      <c r="H3191" s="43"/>
      <c r="I3191" s="42"/>
      <c r="J3191" s="42"/>
      <c r="K3191" s="42"/>
      <c r="L3191" s="42" t="str">
        <f>IF(G3191="","",IF(D3191-G3191&gt;=System_Config!$B$9,"✅ COMPLIANT","⚠️ BREACH"))</f>
        <v/>
      </c>
      <c r="M3191" s="42">
        <f t="shared" si="49"/>
        <v>1900</v>
      </c>
    </row>
    <row r="3192" spans="1:13" ht="18" customHeight="1" x14ac:dyDescent="0.25">
      <c r="A3192" s="44"/>
      <c r="B3192" s="44"/>
      <c r="C3192" s="44"/>
      <c r="D3192" s="45"/>
      <c r="E3192" s="44"/>
      <c r="F3192" s="44"/>
      <c r="G3192" s="45"/>
      <c r="H3192" s="45"/>
      <c r="I3192" s="44"/>
      <c r="J3192" s="44"/>
      <c r="K3192" s="44"/>
      <c r="L3192" s="44" t="str">
        <f>IF(G3192="","",IF(D3192-G3192&gt;=System_Config!$B$9,"✅ COMPLIANT","⚠️ BREACH"))</f>
        <v/>
      </c>
      <c r="M3192" s="44">
        <f t="shared" si="49"/>
        <v>1900</v>
      </c>
    </row>
    <row r="3193" spans="1:13" ht="18" customHeight="1" x14ac:dyDescent="0.25">
      <c r="A3193" s="42"/>
      <c r="B3193" s="42"/>
      <c r="C3193" s="42"/>
      <c r="D3193" s="43"/>
      <c r="E3193" s="42"/>
      <c r="F3193" s="42"/>
      <c r="G3193" s="43"/>
      <c r="H3193" s="43"/>
      <c r="I3193" s="42"/>
      <c r="J3193" s="42"/>
      <c r="K3193" s="42"/>
      <c r="L3193" s="42" t="str">
        <f>IF(G3193="","",IF(D3193-G3193&gt;=System_Config!$B$9,"✅ COMPLIANT","⚠️ BREACH"))</f>
        <v/>
      </c>
      <c r="M3193" s="42">
        <f t="shared" si="49"/>
        <v>1900</v>
      </c>
    </row>
    <row r="3194" spans="1:13" ht="18" customHeight="1" x14ac:dyDescent="0.25">
      <c r="A3194" s="44"/>
      <c r="B3194" s="44"/>
      <c r="C3194" s="44"/>
      <c r="D3194" s="45"/>
      <c r="E3194" s="44"/>
      <c r="F3194" s="44"/>
      <c r="G3194" s="45"/>
      <c r="H3194" s="45"/>
      <c r="I3194" s="44"/>
      <c r="J3194" s="44"/>
      <c r="K3194" s="44"/>
      <c r="L3194" s="44" t="str">
        <f>IF(G3194="","",IF(D3194-G3194&gt;=System_Config!$B$9,"✅ COMPLIANT","⚠️ BREACH"))</f>
        <v/>
      </c>
      <c r="M3194" s="44">
        <f t="shared" si="49"/>
        <v>1900</v>
      </c>
    </row>
    <row r="3195" spans="1:13" ht="18" customHeight="1" x14ac:dyDescent="0.25">
      <c r="A3195" s="42"/>
      <c r="B3195" s="42"/>
      <c r="C3195" s="42"/>
      <c r="D3195" s="43"/>
      <c r="E3195" s="42"/>
      <c r="F3195" s="42"/>
      <c r="G3195" s="43"/>
      <c r="H3195" s="43"/>
      <c r="I3195" s="42"/>
      <c r="J3195" s="42"/>
      <c r="K3195" s="42"/>
      <c r="L3195" s="42" t="str">
        <f>IF(G3195="","",IF(D3195-G3195&gt;=System_Config!$B$9,"✅ COMPLIANT","⚠️ BREACH"))</f>
        <v/>
      </c>
      <c r="M3195" s="42">
        <f t="shared" si="49"/>
        <v>1900</v>
      </c>
    </row>
    <row r="3196" spans="1:13" ht="18" customHeight="1" x14ac:dyDescent="0.25">
      <c r="A3196" s="44"/>
      <c r="B3196" s="44"/>
      <c r="C3196" s="44"/>
      <c r="D3196" s="45"/>
      <c r="E3196" s="44"/>
      <c r="F3196" s="44"/>
      <c r="G3196" s="45"/>
      <c r="H3196" s="45"/>
      <c r="I3196" s="44"/>
      <c r="J3196" s="44"/>
      <c r="K3196" s="44"/>
      <c r="L3196" s="44" t="str">
        <f>IF(G3196="","",IF(D3196-G3196&gt;=System_Config!$B$9,"✅ COMPLIANT","⚠️ BREACH"))</f>
        <v/>
      </c>
      <c r="M3196" s="44">
        <f t="shared" si="49"/>
        <v>1900</v>
      </c>
    </row>
    <row r="3197" spans="1:13" ht="18" customHeight="1" x14ac:dyDescent="0.25">
      <c r="A3197" s="42"/>
      <c r="B3197" s="42"/>
      <c r="C3197" s="42"/>
      <c r="D3197" s="43"/>
      <c r="E3197" s="42"/>
      <c r="F3197" s="42"/>
      <c r="G3197" s="43"/>
      <c r="H3197" s="43"/>
      <c r="I3197" s="42"/>
      <c r="J3197" s="42"/>
      <c r="K3197" s="42"/>
      <c r="L3197" s="42" t="str">
        <f>IF(G3197="","",IF(D3197-G3197&gt;=System_Config!$B$9,"✅ COMPLIANT","⚠️ BREACH"))</f>
        <v/>
      </c>
      <c r="M3197" s="42">
        <f t="shared" si="49"/>
        <v>1900</v>
      </c>
    </row>
    <row r="3198" spans="1:13" ht="18" customHeight="1" x14ac:dyDescent="0.25">
      <c r="A3198" s="44"/>
      <c r="B3198" s="44"/>
      <c r="C3198" s="44"/>
      <c r="D3198" s="45"/>
      <c r="E3198" s="44"/>
      <c r="F3198" s="44"/>
      <c r="G3198" s="45"/>
      <c r="H3198" s="45"/>
      <c r="I3198" s="44"/>
      <c r="J3198" s="44"/>
      <c r="K3198" s="44"/>
      <c r="L3198" s="44" t="str">
        <f>IF(G3198="","",IF(D3198-G3198&gt;=System_Config!$B$9,"✅ COMPLIANT","⚠️ BREACH"))</f>
        <v/>
      </c>
      <c r="M3198" s="44">
        <f t="shared" si="49"/>
        <v>1900</v>
      </c>
    </row>
    <row r="3199" spans="1:13" ht="18" customHeight="1" x14ac:dyDescent="0.25">
      <c r="A3199" s="42"/>
      <c r="B3199" s="42"/>
      <c r="C3199" s="42"/>
      <c r="D3199" s="43"/>
      <c r="E3199" s="42"/>
      <c r="F3199" s="42"/>
      <c r="G3199" s="43"/>
      <c r="H3199" s="43"/>
      <c r="I3199" s="42"/>
      <c r="J3199" s="42"/>
      <c r="K3199" s="42"/>
      <c r="L3199" s="42" t="str">
        <f>IF(G3199="","",IF(D3199-G3199&gt;=System_Config!$B$9,"✅ COMPLIANT","⚠️ BREACH"))</f>
        <v/>
      </c>
      <c r="M3199" s="42">
        <f t="shared" si="49"/>
        <v>1900</v>
      </c>
    </row>
    <row r="3200" spans="1:13" ht="18" customHeight="1" x14ac:dyDescent="0.25">
      <c r="A3200" s="44"/>
      <c r="B3200" s="44"/>
      <c r="C3200" s="44"/>
      <c r="D3200" s="45"/>
      <c r="E3200" s="44"/>
      <c r="F3200" s="44"/>
      <c r="G3200" s="45"/>
      <c r="H3200" s="45"/>
      <c r="I3200" s="44"/>
      <c r="J3200" s="44"/>
      <c r="K3200" s="44"/>
      <c r="L3200" s="44" t="str">
        <f>IF(G3200="","",IF(D3200-G3200&gt;=System_Config!$B$9,"✅ COMPLIANT","⚠️ BREACH"))</f>
        <v/>
      </c>
      <c r="M3200" s="44">
        <f t="shared" si="49"/>
        <v>1900</v>
      </c>
    </row>
    <row r="3201" spans="1:13" ht="18" customHeight="1" x14ac:dyDescent="0.25">
      <c r="A3201" s="42"/>
      <c r="B3201" s="42"/>
      <c r="C3201" s="42"/>
      <c r="D3201" s="43"/>
      <c r="E3201" s="42"/>
      <c r="F3201" s="42"/>
      <c r="G3201" s="43"/>
      <c r="H3201" s="43"/>
      <c r="I3201" s="42"/>
      <c r="J3201" s="42"/>
      <c r="K3201" s="42"/>
      <c r="L3201" s="42" t="str">
        <f>IF(G3201="","",IF(D3201-G3201&gt;=System_Config!$B$9,"✅ COMPLIANT","⚠️ BREACH"))</f>
        <v/>
      </c>
      <c r="M3201" s="42">
        <f t="shared" si="49"/>
        <v>1900</v>
      </c>
    </row>
    <row r="3202" spans="1:13" ht="18" customHeight="1" x14ac:dyDescent="0.25">
      <c r="A3202" s="44"/>
      <c r="B3202" s="44"/>
      <c r="C3202" s="44"/>
      <c r="D3202" s="45"/>
      <c r="E3202" s="44"/>
      <c r="F3202" s="44"/>
      <c r="G3202" s="45"/>
      <c r="H3202" s="45"/>
      <c r="I3202" s="44"/>
      <c r="J3202" s="44"/>
      <c r="K3202" s="44"/>
      <c r="L3202" s="44" t="str">
        <f>IF(G3202="","",IF(D3202-G3202&gt;=System_Config!$B$9,"✅ COMPLIANT","⚠️ BREACH"))</f>
        <v/>
      </c>
      <c r="M3202" s="44">
        <f t="shared" si="49"/>
        <v>1900</v>
      </c>
    </row>
    <row r="3203" spans="1:13" ht="18" customHeight="1" x14ac:dyDescent="0.25">
      <c r="A3203" s="42"/>
      <c r="B3203" s="42"/>
      <c r="C3203" s="42"/>
      <c r="D3203" s="43"/>
      <c r="E3203" s="42"/>
      <c r="F3203" s="42"/>
      <c r="G3203" s="43"/>
      <c r="H3203" s="43"/>
      <c r="I3203" s="42"/>
      <c r="J3203" s="42"/>
      <c r="K3203" s="42"/>
      <c r="L3203" s="42" t="str">
        <f>IF(G3203="","",IF(D3203-G3203&gt;=System_Config!$B$9,"✅ COMPLIANT","⚠️ BREACH"))</f>
        <v/>
      </c>
      <c r="M3203" s="42">
        <f t="shared" si="49"/>
        <v>1900</v>
      </c>
    </row>
    <row r="3204" spans="1:13" ht="18" customHeight="1" x14ac:dyDescent="0.25">
      <c r="A3204" s="44"/>
      <c r="B3204" s="44"/>
      <c r="C3204" s="44"/>
      <c r="D3204" s="45"/>
      <c r="E3204" s="44"/>
      <c r="F3204" s="44"/>
      <c r="G3204" s="45"/>
      <c r="H3204" s="45"/>
      <c r="I3204" s="44"/>
      <c r="J3204" s="44"/>
      <c r="K3204" s="44"/>
      <c r="L3204" s="44" t="str">
        <f>IF(G3204="","",IF(D3204-G3204&gt;=System_Config!$B$9,"✅ COMPLIANT","⚠️ BREACH"))</f>
        <v/>
      </c>
      <c r="M3204" s="44">
        <f t="shared" ref="M3204:M3267" si="50">IFERROR(YEAR(E3204),"")</f>
        <v>1900</v>
      </c>
    </row>
    <row r="3205" spans="1:13" ht="18" customHeight="1" x14ac:dyDescent="0.25">
      <c r="A3205" s="42"/>
      <c r="B3205" s="42"/>
      <c r="C3205" s="42"/>
      <c r="D3205" s="43"/>
      <c r="E3205" s="42"/>
      <c r="F3205" s="42"/>
      <c r="G3205" s="43"/>
      <c r="H3205" s="43"/>
      <c r="I3205" s="42"/>
      <c r="J3205" s="42"/>
      <c r="K3205" s="42"/>
      <c r="L3205" s="42" t="str">
        <f>IF(G3205="","",IF(D3205-G3205&gt;=System_Config!$B$9,"✅ COMPLIANT","⚠️ BREACH"))</f>
        <v/>
      </c>
      <c r="M3205" s="42">
        <f t="shared" si="50"/>
        <v>1900</v>
      </c>
    </row>
    <row r="3206" spans="1:13" ht="18" customHeight="1" x14ac:dyDescent="0.25">
      <c r="A3206" s="44"/>
      <c r="B3206" s="44"/>
      <c r="C3206" s="44"/>
      <c r="D3206" s="45"/>
      <c r="E3206" s="44"/>
      <c r="F3206" s="44"/>
      <c r="G3206" s="45"/>
      <c r="H3206" s="45"/>
      <c r="I3206" s="44"/>
      <c r="J3206" s="44"/>
      <c r="K3206" s="44"/>
      <c r="L3206" s="44" t="str">
        <f>IF(G3206="","",IF(D3206-G3206&gt;=System_Config!$B$9,"✅ COMPLIANT","⚠️ BREACH"))</f>
        <v/>
      </c>
      <c r="M3206" s="44">
        <f t="shared" si="50"/>
        <v>1900</v>
      </c>
    </row>
    <row r="3207" spans="1:13" ht="18" customHeight="1" x14ac:dyDescent="0.25">
      <c r="A3207" s="42"/>
      <c r="B3207" s="42"/>
      <c r="C3207" s="42"/>
      <c r="D3207" s="43"/>
      <c r="E3207" s="42"/>
      <c r="F3207" s="42"/>
      <c r="G3207" s="43"/>
      <c r="H3207" s="43"/>
      <c r="I3207" s="42"/>
      <c r="J3207" s="42"/>
      <c r="K3207" s="42"/>
      <c r="L3207" s="42" t="str">
        <f>IF(G3207="","",IF(D3207-G3207&gt;=System_Config!$B$9,"✅ COMPLIANT","⚠️ BREACH"))</f>
        <v/>
      </c>
      <c r="M3207" s="42">
        <f t="shared" si="50"/>
        <v>1900</v>
      </c>
    </row>
    <row r="3208" spans="1:13" ht="18" customHeight="1" x14ac:dyDescent="0.25">
      <c r="A3208" s="44"/>
      <c r="B3208" s="44"/>
      <c r="C3208" s="44"/>
      <c r="D3208" s="45"/>
      <c r="E3208" s="44"/>
      <c r="F3208" s="44"/>
      <c r="G3208" s="45"/>
      <c r="H3208" s="45"/>
      <c r="I3208" s="44"/>
      <c r="J3208" s="44"/>
      <c r="K3208" s="44"/>
      <c r="L3208" s="44" t="str">
        <f>IF(G3208="","",IF(D3208-G3208&gt;=System_Config!$B$9,"✅ COMPLIANT","⚠️ BREACH"))</f>
        <v/>
      </c>
      <c r="M3208" s="44">
        <f t="shared" si="50"/>
        <v>1900</v>
      </c>
    </row>
    <row r="3209" spans="1:13" ht="18" customHeight="1" x14ac:dyDescent="0.25">
      <c r="A3209" s="42"/>
      <c r="B3209" s="42"/>
      <c r="C3209" s="42"/>
      <c r="D3209" s="43"/>
      <c r="E3209" s="42"/>
      <c r="F3209" s="42"/>
      <c r="G3209" s="43"/>
      <c r="H3209" s="43"/>
      <c r="I3209" s="42"/>
      <c r="J3209" s="42"/>
      <c r="K3209" s="42"/>
      <c r="L3209" s="42" t="str">
        <f>IF(G3209="","",IF(D3209-G3209&gt;=System_Config!$B$9,"✅ COMPLIANT","⚠️ BREACH"))</f>
        <v/>
      </c>
      <c r="M3209" s="42">
        <f t="shared" si="50"/>
        <v>1900</v>
      </c>
    </row>
    <row r="3210" spans="1:13" ht="18" customHeight="1" x14ac:dyDescent="0.25">
      <c r="A3210" s="44"/>
      <c r="B3210" s="44"/>
      <c r="C3210" s="44"/>
      <c r="D3210" s="45"/>
      <c r="E3210" s="44"/>
      <c r="F3210" s="44"/>
      <c r="G3210" s="45"/>
      <c r="H3210" s="45"/>
      <c r="I3210" s="44"/>
      <c r="J3210" s="44"/>
      <c r="K3210" s="44"/>
      <c r="L3210" s="44" t="str">
        <f>IF(G3210="","",IF(D3210-G3210&gt;=System_Config!$B$9,"✅ COMPLIANT","⚠️ BREACH"))</f>
        <v/>
      </c>
      <c r="M3210" s="44">
        <f t="shared" si="50"/>
        <v>1900</v>
      </c>
    </row>
    <row r="3211" spans="1:13" ht="18" customHeight="1" x14ac:dyDescent="0.25">
      <c r="A3211" s="42"/>
      <c r="B3211" s="42"/>
      <c r="C3211" s="42"/>
      <c r="D3211" s="43"/>
      <c r="E3211" s="42"/>
      <c r="F3211" s="42"/>
      <c r="G3211" s="43"/>
      <c r="H3211" s="43"/>
      <c r="I3211" s="42"/>
      <c r="J3211" s="42"/>
      <c r="K3211" s="42"/>
      <c r="L3211" s="42" t="str">
        <f>IF(G3211="","",IF(D3211-G3211&gt;=System_Config!$B$9,"✅ COMPLIANT","⚠️ BREACH"))</f>
        <v/>
      </c>
      <c r="M3211" s="42">
        <f t="shared" si="50"/>
        <v>1900</v>
      </c>
    </row>
    <row r="3212" spans="1:13" ht="18" customHeight="1" x14ac:dyDescent="0.25">
      <c r="A3212" s="44"/>
      <c r="B3212" s="44"/>
      <c r="C3212" s="44"/>
      <c r="D3212" s="45"/>
      <c r="E3212" s="44"/>
      <c r="F3212" s="44"/>
      <c r="G3212" s="45"/>
      <c r="H3212" s="45"/>
      <c r="I3212" s="44"/>
      <c r="J3212" s="44"/>
      <c r="K3212" s="44"/>
      <c r="L3212" s="44" t="str">
        <f>IF(G3212="","",IF(D3212-G3212&gt;=System_Config!$B$9,"✅ COMPLIANT","⚠️ BREACH"))</f>
        <v/>
      </c>
      <c r="M3212" s="44">
        <f t="shared" si="50"/>
        <v>1900</v>
      </c>
    </row>
    <row r="3213" spans="1:13" ht="18" customHeight="1" x14ac:dyDescent="0.25">
      <c r="A3213" s="42"/>
      <c r="B3213" s="42"/>
      <c r="C3213" s="42"/>
      <c r="D3213" s="43"/>
      <c r="E3213" s="42"/>
      <c r="F3213" s="42"/>
      <c r="G3213" s="43"/>
      <c r="H3213" s="43"/>
      <c r="I3213" s="42"/>
      <c r="J3213" s="42"/>
      <c r="K3213" s="42"/>
      <c r="L3213" s="42" t="str">
        <f>IF(G3213="","",IF(D3213-G3213&gt;=System_Config!$B$9,"✅ COMPLIANT","⚠️ BREACH"))</f>
        <v/>
      </c>
      <c r="M3213" s="42">
        <f t="shared" si="50"/>
        <v>1900</v>
      </c>
    </row>
    <row r="3214" spans="1:13" ht="18" customHeight="1" x14ac:dyDescent="0.25">
      <c r="A3214" s="44"/>
      <c r="B3214" s="44"/>
      <c r="C3214" s="44"/>
      <c r="D3214" s="45"/>
      <c r="E3214" s="44"/>
      <c r="F3214" s="44"/>
      <c r="G3214" s="45"/>
      <c r="H3214" s="45"/>
      <c r="I3214" s="44"/>
      <c r="J3214" s="44"/>
      <c r="K3214" s="44"/>
      <c r="L3214" s="44" t="str">
        <f>IF(G3214="","",IF(D3214-G3214&gt;=System_Config!$B$9,"✅ COMPLIANT","⚠️ BREACH"))</f>
        <v/>
      </c>
      <c r="M3214" s="44">
        <f t="shared" si="50"/>
        <v>1900</v>
      </c>
    </row>
    <row r="3215" spans="1:13" ht="18" customHeight="1" x14ac:dyDescent="0.25">
      <c r="A3215" s="42"/>
      <c r="B3215" s="42"/>
      <c r="C3215" s="42"/>
      <c r="D3215" s="43"/>
      <c r="E3215" s="42"/>
      <c r="F3215" s="42"/>
      <c r="G3215" s="43"/>
      <c r="H3215" s="43"/>
      <c r="I3215" s="42"/>
      <c r="J3215" s="42"/>
      <c r="K3215" s="42"/>
      <c r="L3215" s="42" t="str">
        <f>IF(G3215="","",IF(D3215-G3215&gt;=System_Config!$B$9,"✅ COMPLIANT","⚠️ BREACH"))</f>
        <v/>
      </c>
      <c r="M3215" s="42">
        <f t="shared" si="50"/>
        <v>1900</v>
      </c>
    </row>
    <row r="3216" spans="1:13" ht="18" customHeight="1" x14ac:dyDescent="0.25">
      <c r="A3216" s="44"/>
      <c r="B3216" s="44"/>
      <c r="C3216" s="44"/>
      <c r="D3216" s="45"/>
      <c r="E3216" s="44"/>
      <c r="F3216" s="44"/>
      <c r="G3216" s="45"/>
      <c r="H3216" s="45"/>
      <c r="I3216" s="44"/>
      <c r="J3216" s="44"/>
      <c r="K3216" s="44"/>
      <c r="L3216" s="44" t="str">
        <f>IF(G3216="","",IF(D3216-G3216&gt;=System_Config!$B$9,"✅ COMPLIANT","⚠️ BREACH"))</f>
        <v/>
      </c>
      <c r="M3216" s="44">
        <f t="shared" si="50"/>
        <v>1900</v>
      </c>
    </row>
    <row r="3217" spans="1:13" ht="18" customHeight="1" x14ac:dyDescent="0.25">
      <c r="A3217" s="42"/>
      <c r="B3217" s="42"/>
      <c r="C3217" s="42"/>
      <c r="D3217" s="43"/>
      <c r="E3217" s="42"/>
      <c r="F3217" s="42"/>
      <c r="G3217" s="43"/>
      <c r="H3217" s="43"/>
      <c r="I3217" s="42"/>
      <c r="J3217" s="42"/>
      <c r="K3217" s="42"/>
      <c r="L3217" s="42" t="str">
        <f>IF(G3217="","",IF(D3217-G3217&gt;=System_Config!$B$9,"✅ COMPLIANT","⚠️ BREACH"))</f>
        <v/>
      </c>
      <c r="M3217" s="42">
        <f t="shared" si="50"/>
        <v>1900</v>
      </c>
    </row>
    <row r="3218" spans="1:13" ht="18" customHeight="1" x14ac:dyDescent="0.25">
      <c r="A3218" s="44"/>
      <c r="B3218" s="44"/>
      <c r="C3218" s="44"/>
      <c r="D3218" s="45"/>
      <c r="E3218" s="44"/>
      <c r="F3218" s="44"/>
      <c r="G3218" s="45"/>
      <c r="H3218" s="45"/>
      <c r="I3218" s="44"/>
      <c r="J3218" s="44"/>
      <c r="K3218" s="44"/>
      <c r="L3218" s="44" t="str">
        <f>IF(G3218="","",IF(D3218-G3218&gt;=System_Config!$B$9,"✅ COMPLIANT","⚠️ BREACH"))</f>
        <v/>
      </c>
      <c r="M3218" s="44">
        <f t="shared" si="50"/>
        <v>1900</v>
      </c>
    </row>
    <row r="3219" spans="1:13" ht="18" customHeight="1" x14ac:dyDescent="0.25">
      <c r="A3219" s="42"/>
      <c r="B3219" s="42"/>
      <c r="C3219" s="42"/>
      <c r="D3219" s="43"/>
      <c r="E3219" s="42"/>
      <c r="F3219" s="42"/>
      <c r="G3219" s="43"/>
      <c r="H3219" s="43"/>
      <c r="I3219" s="42"/>
      <c r="J3219" s="42"/>
      <c r="K3219" s="42"/>
      <c r="L3219" s="42" t="str">
        <f>IF(G3219="","",IF(D3219-G3219&gt;=System_Config!$B$9,"✅ COMPLIANT","⚠️ BREACH"))</f>
        <v/>
      </c>
      <c r="M3219" s="42">
        <f t="shared" si="50"/>
        <v>1900</v>
      </c>
    </row>
    <row r="3220" spans="1:13" ht="18" customHeight="1" x14ac:dyDescent="0.25">
      <c r="A3220" s="44"/>
      <c r="B3220" s="44"/>
      <c r="C3220" s="44"/>
      <c r="D3220" s="45"/>
      <c r="E3220" s="44"/>
      <c r="F3220" s="44"/>
      <c r="G3220" s="45"/>
      <c r="H3220" s="45"/>
      <c r="I3220" s="44"/>
      <c r="J3220" s="44"/>
      <c r="K3220" s="44"/>
      <c r="L3220" s="44" t="str">
        <f>IF(G3220="","",IF(D3220-G3220&gt;=System_Config!$B$9,"✅ COMPLIANT","⚠️ BREACH"))</f>
        <v/>
      </c>
      <c r="M3220" s="44">
        <f t="shared" si="50"/>
        <v>1900</v>
      </c>
    </row>
    <row r="3221" spans="1:13" ht="18" customHeight="1" x14ac:dyDescent="0.25">
      <c r="A3221" s="42"/>
      <c r="B3221" s="42"/>
      <c r="C3221" s="42"/>
      <c r="D3221" s="43"/>
      <c r="E3221" s="42"/>
      <c r="F3221" s="42"/>
      <c r="G3221" s="43"/>
      <c r="H3221" s="43"/>
      <c r="I3221" s="42"/>
      <c r="J3221" s="42"/>
      <c r="K3221" s="42"/>
      <c r="L3221" s="42" t="str">
        <f>IF(G3221="","",IF(D3221-G3221&gt;=System_Config!$B$9,"✅ COMPLIANT","⚠️ BREACH"))</f>
        <v/>
      </c>
      <c r="M3221" s="42">
        <f t="shared" si="50"/>
        <v>1900</v>
      </c>
    </row>
    <row r="3222" spans="1:13" ht="18" customHeight="1" x14ac:dyDescent="0.25">
      <c r="A3222" s="44"/>
      <c r="B3222" s="44"/>
      <c r="C3222" s="44"/>
      <c r="D3222" s="45"/>
      <c r="E3222" s="44"/>
      <c r="F3222" s="44"/>
      <c r="G3222" s="45"/>
      <c r="H3222" s="45"/>
      <c r="I3222" s="44"/>
      <c r="J3222" s="44"/>
      <c r="K3222" s="44"/>
      <c r="L3222" s="44" t="str">
        <f>IF(G3222="","",IF(D3222-G3222&gt;=System_Config!$B$9,"✅ COMPLIANT","⚠️ BREACH"))</f>
        <v/>
      </c>
      <c r="M3222" s="44">
        <f t="shared" si="50"/>
        <v>1900</v>
      </c>
    </row>
    <row r="3223" spans="1:13" ht="18" customHeight="1" x14ac:dyDescent="0.25">
      <c r="A3223" s="42"/>
      <c r="B3223" s="42"/>
      <c r="C3223" s="42"/>
      <c r="D3223" s="43"/>
      <c r="E3223" s="42"/>
      <c r="F3223" s="42"/>
      <c r="G3223" s="43"/>
      <c r="H3223" s="43"/>
      <c r="I3223" s="42"/>
      <c r="J3223" s="42"/>
      <c r="K3223" s="42"/>
      <c r="L3223" s="42" t="str">
        <f>IF(G3223="","",IF(D3223-G3223&gt;=System_Config!$B$9,"✅ COMPLIANT","⚠️ BREACH"))</f>
        <v/>
      </c>
      <c r="M3223" s="42">
        <f t="shared" si="50"/>
        <v>1900</v>
      </c>
    </row>
    <row r="3224" spans="1:13" ht="18" customHeight="1" x14ac:dyDescent="0.25">
      <c r="A3224" s="44"/>
      <c r="B3224" s="44"/>
      <c r="C3224" s="44"/>
      <c r="D3224" s="45"/>
      <c r="E3224" s="44"/>
      <c r="F3224" s="44"/>
      <c r="G3224" s="45"/>
      <c r="H3224" s="45"/>
      <c r="I3224" s="44"/>
      <c r="J3224" s="44"/>
      <c r="K3224" s="44"/>
      <c r="L3224" s="44" t="str">
        <f>IF(G3224="","",IF(D3224-G3224&gt;=System_Config!$B$9,"✅ COMPLIANT","⚠️ BREACH"))</f>
        <v/>
      </c>
      <c r="M3224" s="44">
        <f t="shared" si="50"/>
        <v>1900</v>
      </c>
    </row>
    <row r="3225" spans="1:13" ht="18" customHeight="1" x14ac:dyDescent="0.25">
      <c r="A3225" s="42"/>
      <c r="B3225" s="42"/>
      <c r="C3225" s="42"/>
      <c r="D3225" s="43"/>
      <c r="E3225" s="42"/>
      <c r="F3225" s="42"/>
      <c r="G3225" s="43"/>
      <c r="H3225" s="43"/>
      <c r="I3225" s="42"/>
      <c r="J3225" s="42"/>
      <c r="K3225" s="42"/>
      <c r="L3225" s="42" t="str">
        <f>IF(G3225="","",IF(D3225-G3225&gt;=System_Config!$B$9,"✅ COMPLIANT","⚠️ BREACH"))</f>
        <v/>
      </c>
      <c r="M3225" s="42">
        <f t="shared" si="50"/>
        <v>1900</v>
      </c>
    </row>
    <row r="3226" spans="1:13" ht="18" customHeight="1" x14ac:dyDescent="0.25">
      <c r="A3226" s="44"/>
      <c r="B3226" s="44"/>
      <c r="C3226" s="44"/>
      <c r="D3226" s="45"/>
      <c r="E3226" s="44"/>
      <c r="F3226" s="44"/>
      <c r="G3226" s="45"/>
      <c r="H3226" s="45"/>
      <c r="I3226" s="44"/>
      <c r="J3226" s="44"/>
      <c r="K3226" s="44"/>
      <c r="L3226" s="44" t="str">
        <f>IF(G3226="","",IF(D3226-G3226&gt;=System_Config!$B$9,"✅ COMPLIANT","⚠️ BREACH"))</f>
        <v/>
      </c>
      <c r="M3226" s="44">
        <f t="shared" si="50"/>
        <v>1900</v>
      </c>
    </row>
    <row r="3227" spans="1:13" ht="18" customHeight="1" x14ac:dyDescent="0.25">
      <c r="A3227" s="42"/>
      <c r="B3227" s="42"/>
      <c r="C3227" s="42"/>
      <c r="D3227" s="43"/>
      <c r="E3227" s="42"/>
      <c r="F3227" s="42"/>
      <c r="G3227" s="43"/>
      <c r="H3227" s="43"/>
      <c r="I3227" s="42"/>
      <c r="J3227" s="42"/>
      <c r="K3227" s="42"/>
      <c r="L3227" s="42" t="str">
        <f>IF(G3227="","",IF(D3227-G3227&gt;=System_Config!$B$9,"✅ COMPLIANT","⚠️ BREACH"))</f>
        <v/>
      </c>
      <c r="M3227" s="42">
        <f t="shared" si="50"/>
        <v>1900</v>
      </c>
    </row>
    <row r="3228" spans="1:13" ht="18" customHeight="1" x14ac:dyDescent="0.25">
      <c r="A3228" s="44"/>
      <c r="B3228" s="44"/>
      <c r="C3228" s="44"/>
      <c r="D3228" s="45"/>
      <c r="E3228" s="44"/>
      <c r="F3228" s="44"/>
      <c r="G3228" s="45"/>
      <c r="H3228" s="45"/>
      <c r="I3228" s="44"/>
      <c r="J3228" s="44"/>
      <c r="K3228" s="44"/>
      <c r="L3228" s="44" t="str">
        <f>IF(G3228="","",IF(D3228-G3228&gt;=System_Config!$B$9,"✅ COMPLIANT","⚠️ BREACH"))</f>
        <v/>
      </c>
      <c r="M3228" s="44">
        <f t="shared" si="50"/>
        <v>1900</v>
      </c>
    </row>
    <row r="3229" spans="1:13" ht="18" customHeight="1" x14ac:dyDescent="0.25">
      <c r="A3229" s="42"/>
      <c r="B3229" s="42"/>
      <c r="C3229" s="42"/>
      <c r="D3229" s="43"/>
      <c r="E3229" s="42"/>
      <c r="F3229" s="42"/>
      <c r="G3229" s="43"/>
      <c r="H3229" s="43"/>
      <c r="I3229" s="42"/>
      <c r="J3229" s="42"/>
      <c r="K3229" s="42"/>
      <c r="L3229" s="42" t="str">
        <f>IF(G3229="","",IF(D3229-G3229&gt;=System_Config!$B$9,"✅ COMPLIANT","⚠️ BREACH"))</f>
        <v/>
      </c>
      <c r="M3229" s="42">
        <f t="shared" si="50"/>
        <v>1900</v>
      </c>
    </row>
    <row r="3230" spans="1:13" ht="18" customHeight="1" x14ac:dyDescent="0.25">
      <c r="A3230" s="44"/>
      <c r="B3230" s="44"/>
      <c r="C3230" s="44"/>
      <c r="D3230" s="45"/>
      <c r="E3230" s="44"/>
      <c r="F3230" s="44"/>
      <c r="G3230" s="45"/>
      <c r="H3230" s="45"/>
      <c r="I3230" s="44"/>
      <c r="J3230" s="44"/>
      <c r="K3230" s="44"/>
      <c r="L3230" s="44" t="str">
        <f>IF(G3230="","",IF(D3230-G3230&gt;=System_Config!$B$9,"✅ COMPLIANT","⚠️ BREACH"))</f>
        <v/>
      </c>
      <c r="M3230" s="44">
        <f t="shared" si="50"/>
        <v>1900</v>
      </c>
    </row>
    <row r="3231" spans="1:13" ht="18" customHeight="1" x14ac:dyDescent="0.25">
      <c r="A3231" s="42"/>
      <c r="B3231" s="42"/>
      <c r="C3231" s="42"/>
      <c r="D3231" s="43"/>
      <c r="E3231" s="42"/>
      <c r="F3231" s="42"/>
      <c r="G3231" s="43"/>
      <c r="H3231" s="43"/>
      <c r="I3231" s="42"/>
      <c r="J3231" s="42"/>
      <c r="K3231" s="42"/>
      <c r="L3231" s="42" t="str">
        <f>IF(G3231="","",IF(D3231-G3231&gt;=System_Config!$B$9,"✅ COMPLIANT","⚠️ BREACH"))</f>
        <v/>
      </c>
      <c r="M3231" s="42">
        <f t="shared" si="50"/>
        <v>1900</v>
      </c>
    </row>
    <row r="3232" spans="1:13" ht="18" customHeight="1" x14ac:dyDescent="0.25">
      <c r="A3232" s="44"/>
      <c r="B3232" s="44"/>
      <c r="C3232" s="44"/>
      <c r="D3232" s="45"/>
      <c r="E3232" s="44"/>
      <c r="F3232" s="44"/>
      <c r="G3232" s="45"/>
      <c r="H3232" s="45"/>
      <c r="I3232" s="44"/>
      <c r="J3232" s="44"/>
      <c r="K3232" s="44"/>
      <c r="L3232" s="44" t="str">
        <f>IF(G3232="","",IF(D3232-G3232&gt;=System_Config!$B$9,"✅ COMPLIANT","⚠️ BREACH"))</f>
        <v/>
      </c>
      <c r="M3232" s="44">
        <f t="shared" si="50"/>
        <v>1900</v>
      </c>
    </row>
    <row r="3233" spans="1:13" ht="18" customHeight="1" x14ac:dyDescent="0.25">
      <c r="A3233" s="42"/>
      <c r="B3233" s="42"/>
      <c r="C3233" s="42"/>
      <c r="D3233" s="43"/>
      <c r="E3233" s="42"/>
      <c r="F3233" s="42"/>
      <c r="G3233" s="43"/>
      <c r="H3233" s="43"/>
      <c r="I3233" s="42"/>
      <c r="J3233" s="42"/>
      <c r="K3233" s="42"/>
      <c r="L3233" s="42" t="str">
        <f>IF(G3233="","",IF(D3233-G3233&gt;=System_Config!$B$9,"✅ COMPLIANT","⚠️ BREACH"))</f>
        <v/>
      </c>
      <c r="M3233" s="42">
        <f t="shared" si="50"/>
        <v>1900</v>
      </c>
    </row>
    <row r="3234" spans="1:13" ht="18" customHeight="1" x14ac:dyDescent="0.25">
      <c r="A3234" s="44"/>
      <c r="B3234" s="44"/>
      <c r="C3234" s="44"/>
      <c r="D3234" s="45"/>
      <c r="E3234" s="44"/>
      <c r="F3234" s="44"/>
      <c r="G3234" s="45"/>
      <c r="H3234" s="45"/>
      <c r="I3234" s="44"/>
      <c r="J3234" s="44"/>
      <c r="K3234" s="44"/>
      <c r="L3234" s="44" t="str">
        <f>IF(G3234="","",IF(D3234-G3234&gt;=System_Config!$B$9,"✅ COMPLIANT","⚠️ BREACH"))</f>
        <v/>
      </c>
      <c r="M3234" s="44">
        <f t="shared" si="50"/>
        <v>1900</v>
      </c>
    </row>
    <row r="3235" spans="1:13" ht="18" customHeight="1" x14ac:dyDescent="0.25">
      <c r="A3235" s="42"/>
      <c r="B3235" s="42"/>
      <c r="C3235" s="42"/>
      <c r="D3235" s="43"/>
      <c r="E3235" s="42"/>
      <c r="F3235" s="42"/>
      <c r="G3235" s="43"/>
      <c r="H3235" s="43"/>
      <c r="I3235" s="42"/>
      <c r="J3235" s="42"/>
      <c r="K3235" s="42"/>
      <c r="L3235" s="42" t="str">
        <f>IF(G3235="","",IF(D3235-G3235&gt;=System_Config!$B$9,"✅ COMPLIANT","⚠️ BREACH"))</f>
        <v/>
      </c>
      <c r="M3235" s="42">
        <f t="shared" si="50"/>
        <v>1900</v>
      </c>
    </row>
    <row r="3236" spans="1:13" ht="18" customHeight="1" x14ac:dyDescent="0.25">
      <c r="A3236" s="44"/>
      <c r="B3236" s="44"/>
      <c r="C3236" s="44"/>
      <c r="D3236" s="45"/>
      <c r="E3236" s="44"/>
      <c r="F3236" s="44"/>
      <c r="G3236" s="45"/>
      <c r="H3236" s="45"/>
      <c r="I3236" s="44"/>
      <c r="J3236" s="44"/>
      <c r="K3236" s="44"/>
      <c r="L3236" s="44" t="str">
        <f>IF(G3236="","",IF(D3236-G3236&gt;=System_Config!$B$9,"✅ COMPLIANT","⚠️ BREACH"))</f>
        <v/>
      </c>
      <c r="M3236" s="44">
        <f t="shared" si="50"/>
        <v>1900</v>
      </c>
    </row>
    <row r="3237" spans="1:13" ht="18" customHeight="1" x14ac:dyDescent="0.25">
      <c r="A3237" s="42"/>
      <c r="B3237" s="42"/>
      <c r="C3237" s="42"/>
      <c r="D3237" s="43"/>
      <c r="E3237" s="42"/>
      <c r="F3237" s="42"/>
      <c r="G3237" s="43"/>
      <c r="H3237" s="43"/>
      <c r="I3237" s="42"/>
      <c r="J3237" s="42"/>
      <c r="K3237" s="42"/>
      <c r="L3237" s="42" t="str">
        <f>IF(G3237="","",IF(D3237-G3237&gt;=System_Config!$B$9,"✅ COMPLIANT","⚠️ BREACH"))</f>
        <v/>
      </c>
      <c r="M3237" s="42">
        <f t="shared" si="50"/>
        <v>1900</v>
      </c>
    </row>
    <row r="3238" spans="1:13" ht="18" customHeight="1" x14ac:dyDescent="0.25">
      <c r="A3238" s="44"/>
      <c r="B3238" s="44"/>
      <c r="C3238" s="44"/>
      <c r="D3238" s="45"/>
      <c r="E3238" s="44"/>
      <c r="F3238" s="44"/>
      <c r="G3238" s="45"/>
      <c r="H3238" s="45"/>
      <c r="I3238" s="44"/>
      <c r="J3238" s="44"/>
      <c r="K3238" s="44"/>
      <c r="L3238" s="44" t="str">
        <f>IF(G3238="","",IF(D3238-G3238&gt;=System_Config!$B$9,"✅ COMPLIANT","⚠️ BREACH"))</f>
        <v/>
      </c>
      <c r="M3238" s="44">
        <f t="shared" si="50"/>
        <v>1900</v>
      </c>
    </row>
    <row r="3239" spans="1:13" ht="18" customHeight="1" x14ac:dyDescent="0.25">
      <c r="A3239" s="42"/>
      <c r="B3239" s="42"/>
      <c r="C3239" s="42"/>
      <c r="D3239" s="43"/>
      <c r="E3239" s="42"/>
      <c r="F3239" s="42"/>
      <c r="G3239" s="43"/>
      <c r="H3239" s="43"/>
      <c r="I3239" s="42"/>
      <c r="J3239" s="42"/>
      <c r="K3239" s="42"/>
      <c r="L3239" s="42" t="str">
        <f>IF(G3239="","",IF(D3239-G3239&gt;=System_Config!$B$9,"✅ COMPLIANT","⚠️ BREACH"))</f>
        <v/>
      </c>
      <c r="M3239" s="42">
        <f t="shared" si="50"/>
        <v>1900</v>
      </c>
    </row>
    <row r="3240" spans="1:13" ht="18" customHeight="1" x14ac:dyDescent="0.25">
      <c r="A3240" s="44"/>
      <c r="B3240" s="44"/>
      <c r="C3240" s="44"/>
      <c r="D3240" s="45"/>
      <c r="E3240" s="44"/>
      <c r="F3240" s="44"/>
      <c r="G3240" s="45"/>
      <c r="H3240" s="45"/>
      <c r="I3240" s="44"/>
      <c r="J3240" s="44"/>
      <c r="K3240" s="44"/>
      <c r="L3240" s="44" t="str">
        <f>IF(G3240="","",IF(D3240-G3240&gt;=System_Config!$B$9,"✅ COMPLIANT","⚠️ BREACH"))</f>
        <v/>
      </c>
      <c r="M3240" s="44">
        <f t="shared" si="50"/>
        <v>1900</v>
      </c>
    </row>
    <row r="3241" spans="1:13" ht="18" customHeight="1" x14ac:dyDescent="0.25">
      <c r="A3241" s="42"/>
      <c r="B3241" s="42"/>
      <c r="C3241" s="42"/>
      <c r="D3241" s="43"/>
      <c r="E3241" s="42"/>
      <c r="F3241" s="42"/>
      <c r="G3241" s="43"/>
      <c r="H3241" s="43"/>
      <c r="I3241" s="42"/>
      <c r="J3241" s="42"/>
      <c r="K3241" s="42"/>
      <c r="L3241" s="42" t="str">
        <f>IF(G3241="","",IF(D3241-G3241&gt;=System_Config!$B$9,"✅ COMPLIANT","⚠️ BREACH"))</f>
        <v/>
      </c>
      <c r="M3241" s="42">
        <f t="shared" si="50"/>
        <v>1900</v>
      </c>
    </row>
    <row r="3242" spans="1:13" ht="18" customHeight="1" x14ac:dyDescent="0.25">
      <c r="A3242" s="44"/>
      <c r="B3242" s="44"/>
      <c r="C3242" s="44"/>
      <c r="D3242" s="45"/>
      <c r="E3242" s="44"/>
      <c r="F3242" s="44"/>
      <c r="G3242" s="45"/>
      <c r="H3242" s="45"/>
      <c r="I3242" s="44"/>
      <c r="J3242" s="44"/>
      <c r="K3242" s="44"/>
      <c r="L3242" s="44" t="str">
        <f>IF(G3242="","",IF(D3242-G3242&gt;=System_Config!$B$9,"✅ COMPLIANT","⚠️ BREACH"))</f>
        <v/>
      </c>
      <c r="M3242" s="44">
        <f t="shared" si="50"/>
        <v>1900</v>
      </c>
    </row>
    <row r="3243" spans="1:13" ht="18" customHeight="1" x14ac:dyDescent="0.25">
      <c r="A3243" s="42"/>
      <c r="B3243" s="42"/>
      <c r="C3243" s="42"/>
      <c r="D3243" s="43"/>
      <c r="E3243" s="42"/>
      <c r="F3243" s="42"/>
      <c r="G3243" s="43"/>
      <c r="H3243" s="43"/>
      <c r="I3243" s="42"/>
      <c r="J3243" s="42"/>
      <c r="K3243" s="42"/>
      <c r="L3243" s="42" t="str">
        <f>IF(G3243="","",IF(D3243-G3243&gt;=System_Config!$B$9,"✅ COMPLIANT","⚠️ BREACH"))</f>
        <v/>
      </c>
      <c r="M3243" s="42">
        <f t="shared" si="50"/>
        <v>1900</v>
      </c>
    </row>
    <row r="3244" spans="1:13" ht="18" customHeight="1" x14ac:dyDescent="0.25">
      <c r="A3244" s="44"/>
      <c r="B3244" s="44"/>
      <c r="C3244" s="44"/>
      <c r="D3244" s="45"/>
      <c r="E3244" s="44"/>
      <c r="F3244" s="44"/>
      <c r="G3244" s="45"/>
      <c r="H3244" s="45"/>
      <c r="I3244" s="44"/>
      <c r="J3244" s="44"/>
      <c r="K3244" s="44"/>
      <c r="L3244" s="44" t="str">
        <f>IF(G3244="","",IF(D3244-G3244&gt;=System_Config!$B$9,"✅ COMPLIANT","⚠️ BREACH"))</f>
        <v/>
      </c>
      <c r="M3244" s="44">
        <f t="shared" si="50"/>
        <v>1900</v>
      </c>
    </row>
    <row r="3245" spans="1:13" ht="18" customHeight="1" x14ac:dyDescent="0.25">
      <c r="A3245" s="42"/>
      <c r="B3245" s="42"/>
      <c r="C3245" s="42"/>
      <c r="D3245" s="43"/>
      <c r="E3245" s="42"/>
      <c r="F3245" s="42"/>
      <c r="G3245" s="43"/>
      <c r="H3245" s="43"/>
      <c r="I3245" s="42"/>
      <c r="J3245" s="42"/>
      <c r="K3245" s="42"/>
      <c r="L3245" s="42" t="str">
        <f>IF(G3245="","",IF(D3245-G3245&gt;=System_Config!$B$9,"✅ COMPLIANT","⚠️ BREACH"))</f>
        <v/>
      </c>
      <c r="M3245" s="42">
        <f t="shared" si="50"/>
        <v>1900</v>
      </c>
    </row>
    <row r="3246" spans="1:13" ht="18" customHeight="1" x14ac:dyDescent="0.25">
      <c r="A3246" s="44"/>
      <c r="B3246" s="44"/>
      <c r="C3246" s="44"/>
      <c r="D3246" s="45"/>
      <c r="E3246" s="44"/>
      <c r="F3246" s="44"/>
      <c r="G3246" s="45"/>
      <c r="H3246" s="45"/>
      <c r="I3246" s="44"/>
      <c r="J3246" s="44"/>
      <c r="K3246" s="44"/>
      <c r="L3246" s="44" t="str">
        <f>IF(G3246="","",IF(D3246-G3246&gt;=System_Config!$B$9,"✅ COMPLIANT","⚠️ BREACH"))</f>
        <v/>
      </c>
      <c r="M3246" s="44">
        <f t="shared" si="50"/>
        <v>1900</v>
      </c>
    </row>
    <row r="3247" spans="1:13" ht="18" customHeight="1" x14ac:dyDescent="0.25">
      <c r="A3247" s="42"/>
      <c r="B3247" s="42"/>
      <c r="C3247" s="42"/>
      <c r="D3247" s="43"/>
      <c r="E3247" s="42"/>
      <c r="F3247" s="42"/>
      <c r="G3247" s="43"/>
      <c r="H3247" s="43"/>
      <c r="I3247" s="42"/>
      <c r="J3247" s="42"/>
      <c r="K3247" s="42"/>
      <c r="L3247" s="42" t="str">
        <f>IF(G3247="","",IF(D3247-G3247&gt;=System_Config!$B$9,"✅ COMPLIANT","⚠️ BREACH"))</f>
        <v/>
      </c>
      <c r="M3247" s="42">
        <f t="shared" si="50"/>
        <v>1900</v>
      </c>
    </row>
    <row r="3248" spans="1:13" ht="18" customHeight="1" x14ac:dyDescent="0.25">
      <c r="A3248" s="44"/>
      <c r="B3248" s="44"/>
      <c r="C3248" s="44"/>
      <c r="D3248" s="45"/>
      <c r="E3248" s="44"/>
      <c r="F3248" s="44"/>
      <c r="G3248" s="45"/>
      <c r="H3248" s="45"/>
      <c r="I3248" s="44"/>
      <c r="J3248" s="44"/>
      <c r="K3248" s="44"/>
      <c r="L3248" s="44" t="str">
        <f>IF(G3248="","",IF(D3248-G3248&gt;=System_Config!$B$9,"✅ COMPLIANT","⚠️ BREACH"))</f>
        <v/>
      </c>
      <c r="M3248" s="44">
        <f t="shared" si="50"/>
        <v>1900</v>
      </c>
    </row>
    <row r="3249" spans="1:13" ht="18" customHeight="1" x14ac:dyDescent="0.25">
      <c r="A3249" s="42"/>
      <c r="B3249" s="42"/>
      <c r="C3249" s="42"/>
      <c r="D3249" s="43"/>
      <c r="E3249" s="42"/>
      <c r="F3249" s="42"/>
      <c r="G3249" s="43"/>
      <c r="H3249" s="43"/>
      <c r="I3249" s="42"/>
      <c r="J3249" s="42"/>
      <c r="K3249" s="42"/>
      <c r="L3249" s="42" t="str">
        <f>IF(G3249="","",IF(D3249-G3249&gt;=System_Config!$B$9,"✅ COMPLIANT","⚠️ BREACH"))</f>
        <v/>
      </c>
      <c r="M3249" s="42">
        <f t="shared" si="50"/>
        <v>1900</v>
      </c>
    </row>
    <row r="3250" spans="1:13" ht="18" customHeight="1" x14ac:dyDescent="0.25">
      <c r="A3250" s="44"/>
      <c r="B3250" s="44"/>
      <c r="C3250" s="44"/>
      <c r="D3250" s="45"/>
      <c r="E3250" s="44"/>
      <c r="F3250" s="44"/>
      <c r="G3250" s="45"/>
      <c r="H3250" s="45"/>
      <c r="I3250" s="44"/>
      <c r="J3250" s="44"/>
      <c r="K3250" s="44"/>
      <c r="L3250" s="44" t="str">
        <f>IF(G3250="","",IF(D3250-G3250&gt;=System_Config!$B$9,"✅ COMPLIANT","⚠️ BREACH"))</f>
        <v/>
      </c>
      <c r="M3250" s="44">
        <f t="shared" si="50"/>
        <v>1900</v>
      </c>
    </row>
    <row r="3251" spans="1:13" ht="18" customHeight="1" x14ac:dyDescent="0.25">
      <c r="A3251" s="42"/>
      <c r="B3251" s="42"/>
      <c r="C3251" s="42"/>
      <c r="D3251" s="43"/>
      <c r="E3251" s="42"/>
      <c r="F3251" s="42"/>
      <c r="G3251" s="43"/>
      <c r="H3251" s="43"/>
      <c r="I3251" s="42"/>
      <c r="J3251" s="42"/>
      <c r="K3251" s="42"/>
      <c r="L3251" s="42" t="str">
        <f>IF(G3251="","",IF(D3251-G3251&gt;=System_Config!$B$9,"✅ COMPLIANT","⚠️ BREACH"))</f>
        <v/>
      </c>
      <c r="M3251" s="42">
        <f t="shared" si="50"/>
        <v>1900</v>
      </c>
    </row>
    <row r="3252" spans="1:13" ht="18" customHeight="1" x14ac:dyDescent="0.25">
      <c r="A3252" s="44"/>
      <c r="B3252" s="44"/>
      <c r="C3252" s="44"/>
      <c r="D3252" s="45"/>
      <c r="E3252" s="44"/>
      <c r="F3252" s="44"/>
      <c r="G3252" s="45"/>
      <c r="H3252" s="45"/>
      <c r="I3252" s="44"/>
      <c r="J3252" s="44"/>
      <c r="K3252" s="44"/>
      <c r="L3252" s="44" t="str">
        <f>IF(G3252="","",IF(D3252-G3252&gt;=System_Config!$B$9,"✅ COMPLIANT","⚠️ BREACH"))</f>
        <v/>
      </c>
      <c r="M3252" s="44">
        <f t="shared" si="50"/>
        <v>1900</v>
      </c>
    </row>
    <row r="3253" spans="1:13" ht="18" customHeight="1" x14ac:dyDescent="0.25">
      <c r="A3253" s="42"/>
      <c r="B3253" s="42"/>
      <c r="C3253" s="42"/>
      <c r="D3253" s="43"/>
      <c r="E3253" s="42"/>
      <c r="F3253" s="42"/>
      <c r="G3253" s="43"/>
      <c r="H3253" s="43"/>
      <c r="I3253" s="42"/>
      <c r="J3253" s="42"/>
      <c r="K3253" s="42"/>
      <c r="L3253" s="42" t="str">
        <f>IF(G3253="","",IF(D3253-G3253&gt;=System_Config!$B$9,"✅ COMPLIANT","⚠️ BREACH"))</f>
        <v/>
      </c>
      <c r="M3253" s="42">
        <f t="shared" si="50"/>
        <v>1900</v>
      </c>
    </row>
    <row r="3254" spans="1:13" ht="18" customHeight="1" x14ac:dyDescent="0.25">
      <c r="A3254" s="44"/>
      <c r="B3254" s="44"/>
      <c r="C3254" s="44"/>
      <c r="D3254" s="45"/>
      <c r="E3254" s="44"/>
      <c r="F3254" s="44"/>
      <c r="G3254" s="45"/>
      <c r="H3254" s="45"/>
      <c r="I3254" s="44"/>
      <c r="J3254" s="44"/>
      <c r="K3254" s="44"/>
      <c r="L3254" s="44" t="str">
        <f>IF(G3254="","",IF(D3254-G3254&gt;=System_Config!$B$9,"✅ COMPLIANT","⚠️ BREACH"))</f>
        <v/>
      </c>
      <c r="M3254" s="44">
        <f t="shared" si="50"/>
        <v>1900</v>
      </c>
    </row>
    <row r="3255" spans="1:13" ht="18" customHeight="1" x14ac:dyDescent="0.25">
      <c r="A3255" s="42"/>
      <c r="B3255" s="42"/>
      <c r="C3255" s="42"/>
      <c r="D3255" s="43"/>
      <c r="E3255" s="42"/>
      <c r="F3255" s="42"/>
      <c r="G3255" s="43"/>
      <c r="H3255" s="43"/>
      <c r="I3255" s="42"/>
      <c r="J3255" s="42"/>
      <c r="K3255" s="42"/>
      <c r="L3255" s="42" t="str">
        <f>IF(G3255="","",IF(D3255-G3255&gt;=System_Config!$B$9,"✅ COMPLIANT","⚠️ BREACH"))</f>
        <v/>
      </c>
      <c r="M3255" s="42">
        <f t="shared" si="50"/>
        <v>1900</v>
      </c>
    </row>
    <row r="3256" spans="1:13" ht="18" customHeight="1" x14ac:dyDescent="0.25">
      <c r="A3256" s="44"/>
      <c r="B3256" s="44"/>
      <c r="C3256" s="44"/>
      <c r="D3256" s="45"/>
      <c r="E3256" s="44"/>
      <c r="F3256" s="44"/>
      <c r="G3256" s="45"/>
      <c r="H3256" s="45"/>
      <c r="I3256" s="44"/>
      <c r="J3256" s="44"/>
      <c r="K3256" s="44"/>
      <c r="L3256" s="44" t="str">
        <f>IF(G3256="","",IF(D3256-G3256&gt;=System_Config!$B$9,"✅ COMPLIANT","⚠️ BREACH"))</f>
        <v/>
      </c>
      <c r="M3256" s="44">
        <f t="shared" si="50"/>
        <v>1900</v>
      </c>
    </row>
    <row r="3257" spans="1:13" ht="18" customHeight="1" x14ac:dyDescent="0.25">
      <c r="A3257" s="42"/>
      <c r="B3257" s="42"/>
      <c r="C3257" s="42"/>
      <c r="D3257" s="43"/>
      <c r="E3257" s="42"/>
      <c r="F3257" s="42"/>
      <c r="G3257" s="43"/>
      <c r="H3257" s="43"/>
      <c r="I3257" s="42"/>
      <c r="J3257" s="42"/>
      <c r="K3257" s="42"/>
      <c r="L3257" s="42" t="str">
        <f>IF(G3257="","",IF(D3257-G3257&gt;=System_Config!$B$9,"✅ COMPLIANT","⚠️ BREACH"))</f>
        <v/>
      </c>
      <c r="M3257" s="42">
        <f t="shared" si="50"/>
        <v>1900</v>
      </c>
    </row>
    <row r="3258" spans="1:13" ht="18" customHeight="1" x14ac:dyDescent="0.25">
      <c r="A3258" s="44"/>
      <c r="B3258" s="44"/>
      <c r="C3258" s="44"/>
      <c r="D3258" s="45"/>
      <c r="E3258" s="44"/>
      <c r="F3258" s="44"/>
      <c r="G3258" s="45"/>
      <c r="H3258" s="45"/>
      <c r="I3258" s="44"/>
      <c r="J3258" s="44"/>
      <c r="K3258" s="44"/>
      <c r="L3258" s="44" t="str">
        <f>IF(G3258="","",IF(D3258-G3258&gt;=System_Config!$B$9,"✅ COMPLIANT","⚠️ BREACH"))</f>
        <v/>
      </c>
      <c r="M3258" s="44">
        <f t="shared" si="50"/>
        <v>1900</v>
      </c>
    </row>
    <row r="3259" spans="1:13" ht="18" customHeight="1" x14ac:dyDescent="0.25">
      <c r="A3259" s="42"/>
      <c r="B3259" s="42"/>
      <c r="C3259" s="42"/>
      <c r="D3259" s="43"/>
      <c r="E3259" s="42"/>
      <c r="F3259" s="42"/>
      <c r="G3259" s="43"/>
      <c r="H3259" s="43"/>
      <c r="I3259" s="42"/>
      <c r="J3259" s="42"/>
      <c r="K3259" s="42"/>
      <c r="L3259" s="42" t="str">
        <f>IF(G3259="","",IF(D3259-G3259&gt;=System_Config!$B$9,"✅ COMPLIANT","⚠️ BREACH"))</f>
        <v/>
      </c>
      <c r="M3259" s="42">
        <f t="shared" si="50"/>
        <v>1900</v>
      </c>
    </row>
    <row r="3260" spans="1:13" ht="18" customHeight="1" x14ac:dyDescent="0.25">
      <c r="A3260" s="44"/>
      <c r="B3260" s="44"/>
      <c r="C3260" s="44"/>
      <c r="D3260" s="45"/>
      <c r="E3260" s="44"/>
      <c r="F3260" s="44"/>
      <c r="G3260" s="45"/>
      <c r="H3260" s="45"/>
      <c r="I3260" s="44"/>
      <c r="J3260" s="44"/>
      <c r="K3260" s="44"/>
      <c r="L3260" s="44" t="str">
        <f>IF(G3260="","",IF(D3260-G3260&gt;=System_Config!$B$9,"✅ COMPLIANT","⚠️ BREACH"))</f>
        <v/>
      </c>
      <c r="M3260" s="44">
        <f t="shared" si="50"/>
        <v>1900</v>
      </c>
    </row>
    <row r="3261" spans="1:13" ht="18" customHeight="1" x14ac:dyDescent="0.25">
      <c r="A3261" s="42"/>
      <c r="B3261" s="42"/>
      <c r="C3261" s="42"/>
      <c r="D3261" s="43"/>
      <c r="E3261" s="42"/>
      <c r="F3261" s="42"/>
      <c r="G3261" s="43"/>
      <c r="H3261" s="43"/>
      <c r="I3261" s="42"/>
      <c r="J3261" s="42"/>
      <c r="K3261" s="42"/>
      <c r="L3261" s="42" t="str">
        <f>IF(G3261="","",IF(D3261-G3261&gt;=System_Config!$B$9,"✅ COMPLIANT","⚠️ BREACH"))</f>
        <v/>
      </c>
      <c r="M3261" s="42">
        <f t="shared" si="50"/>
        <v>1900</v>
      </c>
    </row>
    <row r="3262" spans="1:13" ht="18" customHeight="1" x14ac:dyDescent="0.25">
      <c r="A3262" s="44"/>
      <c r="B3262" s="44"/>
      <c r="C3262" s="44"/>
      <c r="D3262" s="45"/>
      <c r="E3262" s="44"/>
      <c r="F3262" s="44"/>
      <c r="G3262" s="45"/>
      <c r="H3262" s="45"/>
      <c r="I3262" s="44"/>
      <c r="J3262" s="44"/>
      <c r="K3262" s="44"/>
      <c r="L3262" s="44" t="str">
        <f>IF(G3262="","",IF(D3262-G3262&gt;=System_Config!$B$9,"✅ COMPLIANT","⚠️ BREACH"))</f>
        <v/>
      </c>
      <c r="M3262" s="44">
        <f t="shared" si="50"/>
        <v>1900</v>
      </c>
    </row>
    <row r="3263" spans="1:13" ht="18" customHeight="1" x14ac:dyDescent="0.25">
      <c r="A3263" s="42"/>
      <c r="B3263" s="42"/>
      <c r="C3263" s="42"/>
      <c r="D3263" s="43"/>
      <c r="E3263" s="42"/>
      <c r="F3263" s="42"/>
      <c r="G3263" s="43"/>
      <c r="H3263" s="43"/>
      <c r="I3263" s="42"/>
      <c r="J3263" s="42"/>
      <c r="K3263" s="42"/>
      <c r="L3263" s="42" t="str">
        <f>IF(G3263="","",IF(D3263-G3263&gt;=System_Config!$B$9,"✅ COMPLIANT","⚠️ BREACH"))</f>
        <v/>
      </c>
      <c r="M3263" s="42">
        <f t="shared" si="50"/>
        <v>1900</v>
      </c>
    </row>
    <row r="3264" spans="1:13" ht="18" customHeight="1" x14ac:dyDescent="0.25">
      <c r="A3264" s="44"/>
      <c r="B3264" s="44"/>
      <c r="C3264" s="44"/>
      <c r="D3264" s="45"/>
      <c r="E3264" s="44"/>
      <c r="F3264" s="44"/>
      <c r="G3264" s="45"/>
      <c r="H3264" s="45"/>
      <c r="I3264" s="44"/>
      <c r="J3264" s="44"/>
      <c r="K3264" s="44"/>
      <c r="L3264" s="44" t="str">
        <f>IF(G3264="","",IF(D3264-G3264&gt;=System_Config!$B$9,"✅ COMPLIANT","⚠️ BREACH"))</f>
        <v/>
      </c>
      <c r="M3264" s="44">
        <f t="shared" si="50"/>
        <v>1900</v>
      </c>
    </row>
    <row r="3265" spans="1:13" ht="18" customHeight="1" x14ac:dyDescent="0.25">
      <c r="A3265" s="42"/>
      <c r="B3265" s="42"/>
      <c r="C3265" s="42"/>
      <c r="D3265" s="43"/>
      <c r="E3265" s="42"/>
      <c r="F3265" s="42"/>
      <c r="G3265" s="43"/>
      <c r="H3265" s="43"/>
      <c r="I3265" s="42"/>
      <c r="J3265" s="42"/>
      <c r="K3265" s="42"/>
      <c r="L3265" s="42" t="str">
        <f>IF(G3265="","",IF(D3265-G3265&gt;=System_Config!$B$9,"✅ COMPLIANT","⚠️ BREACH"))</f>
        <v/>
      </c>
      <c r="M3265" s="42">
        <f t="shared" si="50"/>
        <v>1900</v>
      </c>
    </row>
    <row r="3266" spans="1:13" ht="18" customHeight="1" x14ac:dyDescent="0.25">
      <c r="A3266" s="44"/>
      <c r="B3266" s="44"/>
      <c r="C3266" s="44"/>
      <c r="D3266" s="45"/>
      <c r="E3266" s="44"/>
      <c r="F3266" s="44"/>
      <c r="G3266" s="45"/>
      <c r="H3266" s="45"/>
      <c r="I3266" s="44"/>
      <c r="J3266" s="44"/>
      <c r="K3266" s="44"/>
      <c r="L3266" s="44" t="str">
        <f>IF(G3266="","",IF(D3266-G3266&gt;=System_Config!$B$9,"✅ COMPLIANT","⚠️ BREACH"))</f>
        <v/>
      </c>
      <c r="M3266" s="44">
        <f t="shared" si="50"/>
        <v>1900</v>
      </c>
    </row>
    <row r="3267" spans="1:13" ht="18" customHeight="1" x14ac:dyDescent="0.25">
      <c r="A3267" s="42"/>
      <c r="B3267" s="42"/>
      <c r="C3267" s="42"/>
      <c r="D3267" s="43"/>
      <c r="E3267" s="42"/>
      <c r="F3267" s="42"/>
      <c r="G3267" s="43"/>
      <c r="H3267" s="43"/>
      <c r="I3267" s="42"/>
      <c r="J3267" s="42"/>
      <c r="K3267" s="42"/>
      <c r="L3267" s="42" t="str">
        <f>IF(G3267="","",IF(D3267-G3267&gt;=System_Config!$B$9,"✅ COMPLIANT","⚠️ BREACH"))</f>
        <v/>
      </c>
      <c r="M3267" s="42">
        <f t="shared" si="50"/>
        <v>1900</v>
      </c>
    </row>
    <row r="3268" spans="1:13" ht="18" customHeight="1" x14ac:dyDescent="0.25">
      <c r="A3268" s="44"/>
      <c r="B3268" s="44"/>
      <c r="C3268" s="44"/>
      <c r="D3268" s="45"/>
      <c r="E3268" s="44"/>
      <c r="F3268" s="44"/>
      <c r="G3268" s="45"/>
      <c r="H3268" s="45"/>
      <c r="I3268" s="44"/>
      <c r="J3268" s="44"/>
      <c r="K3268" s="44"/>
      <c r="L3268" s="44" t="str">
        <f>IF(G3268="","",IF(D3268-G3268&gt;=System_Config!$B$9,"✅ COMPLIANT","⚠️ BREACH"))</f>
        <v/>
      </c>
      <c r="M3268" s="44">
        <f t="shared" ref="M3268:M3331" si="51">IFERROR(YEAR(E3268),"")</f>
        <v>1900</v>
      </c>
    </row>
    <row r="3269" spans="1:13" ht="18" customHeight="1" x14ac:dyDescent="0.25">
      <c r="A3269" s="42"/>
      <c r="B3269" s="42"/>
      <c r="C3269" s="42"/>
      <c r="D3269" s="43"/>
      <c r="E3269" s="42"/>
      <c r="F3269" s="42"/>
      <c r="G3269" s="43"/>
      <c r="H3269" s="43"/>
      <c r="I3269" s="42"/>
      <c r="J3269" s="42"/>
      <c r="K3269" s="42"/>
      <c r="L3269" s="42" t="str">
        <f>IF(G3269="","",IF(D3269-G3269&gt;=System_Config!$B$9,"✅ COMPLIANT","⚠️ BREACH"))</f>
        <v/>
      </c>
      <c r="M3269" s="42">
        <f t="shared" si="51"/>
        <v>1900</v>
      </c>
    </row>
    <row r="3270" spans="1:13" ht="18" customHeight="1" x14ac:dyDescent="0.25">
      <c r="A3270" s="44"/>
      <c r="B3270" s="44"/>
      <c r="C3270" s="44"/>
      <c r="D3270" s="45"/>
      <c r="E3270" s="44"/>
      <c r="F3270" s="44"/>
      <c r="G3270" s="45"/>
      <c r="H3270" s="45"/>
      <c r="I3270" s="44"/>
      <c r="J3270" s="44"/>
      <c r="K3270" s="44"/>
      <c r="L3270" s="44" t="str">
        <f>IF(G3270="","",IF(D3270-G3270&gt;=System_Config!$B$9,"✅ COMPLIANT","⚠️ BREACH"))</f>
        <v/>
      </c>
      <c r="M3270" s="44">
        <f t="shared" si="51"/>
        <v>1900</v>
      </c>
    </row>
    <row r="3271" spans="1:13" ht="18" customHeight="1" x14ac:dyDescent="0.25">
      <c r="A3271" s="42"/>
      <c r="B3271" s="42"/>
      <c r="C3271" s="42"/>
      <c r="D3271" s="43"/>
      <c r="E3271" s="42"/>
      <c r="F3271" s="42"/>
      <c r="G3271" s="43"/>
      <c r="H3271" s="43"/>
      <c r="I3271" s="42"/>
      <c r="J3271" s="42"/>
      <c r="K3271" s="42"/>
      <c r="L3271" s="42" t="str">
        <f>IF(G3271="","",IF(D3271-G3271&gt;=System_Config!$B$9,"✅ COMPLIANT","⚠️ BREACH"))</f>
        <v/>
      </c>
      <c r="M3271" s="42">
        <f t="shared" si="51"/>
        <v>1900</v>
      </c>
    </row>
    <row r="3272" spans="1:13" ht="18" customHeight="1" x14ac:dyDescent="0.25">
      <c r="A3272" s="44"/>
      <c r="B3272" s="44"/>
      <c r="C3272" s="44"/>
      <c r="D3272" s="45"/>
      <c r="E3272" s="44"/>
      <c r="F3272" s="44"/>
      <c r="G3272" s="45"/>
      <c r="H3272" s="45"/>
      <c r="I3272" s="44"/>
      <c r="J3272" s="44"/>
      <c r="K3272" s="44"/>
      <c r="L3272" s="44" t="str">
        <f>IF(G3272="","",IF(D3272-G3272&gt;=System_Config!$B$9,"✅ COMPLIANT","⚠️ BREACH"))</f>
        <v/>
      </c>
      <c r="M3272" s="44">
        <f t="shared" si="51"/>
        <v>1900</v>
      </c>
    </row>
    <row r="3273" spans="1:13" ht="18" customHeight="1" x14ac:dyDescent="0.25">
      <c r="A3273" s="42"/>
      <c r="B3273" s="42"/>
      <c r="C3273" s="42"/>
      <c r="D3273" s="43"/>
      <c r="E3273" s="42"/>
      <c r="F3273" s="42"/>
      <c r="G3273" s="43"/>
      <c r="H3273" s="43"/>
      <c r="I3273" s="42"/>
      <c r="J3273" s="42"/>
      <c r="K3273" s="42"/>
      <c r="L3273" s="42" t="str">
        <f>IF(G3273="","",IF(D3273-G3273&gt;=System_Config!$B$9,"✅ COMPLIANT","⚠️ BREACH"))</f>
        <v/>
      </c>
      <c r="M3273" s="42">
        <f t="shared" si="51"/>
        <v>1900</v>
      </c>
    </row>
    <row r="3274" spans="1:13" ht="18" customHeight="1" x14ac:dyDescent="0.25">
      <c r="A3274" s="44"/>
      <c r="B3274" s="44"/>
      <c r="C3274" s="44"/>
      <c r="D3274" s="45"/>
      <c r="E3274" s="44"/>
      <c r="F3274" s="44"/>
      <c r="G3274" s="45"/>
      <c r="H3274" s="45"/>
      <c r="I3274" s="44"/>
      <c r="J3274" s="44"/>
      <c r="K3274" s="44"/>
      <c r="L3274" s="44" t="str">
        <f>IF(G3274="","",IF(D3274-G3274&gt;=System_Config!$B$9,"✅ COMPLIANT","⚠️ BREACH"))</f>
        <v/>
      </c>
      <c r="M3274" s="44">
        <f t="shared" si="51"/>
        <v>1900</v>
      </c>
    </row>
    <row r="3275" spans="1:13" ht="18" customHeight="1" x14ac:dyDescent="0.25">
      <c r="A3275" s="42"/>
      <c r="B3275" s="42"/>
      <c r="C3275" s="42"/>
      <c r="D3275" s="43"/>
      <c r="E3275" s="42"/>
      <c r="F3275" s="42"/>
      <c r="G3275" s="43"/>
      <c r="H3275" s="43"/>
      <c r="I3275" s="42"/>
      <c r="J3275" s="42"/>
      <c r="K3275" s="42"/>
      <c r="L3275" s="42" t="str">
        <f>IF(G3275="","",IF(D3275-G3275&gt;=System_Config!$B$9,"✅ COMPLIANT","⚠️ BREACH"))</f>
        <v/>
      </c>
      <c r="M3275" s="42">
        <f t="shared" si="51"/>
        <v>1900</v>
      </c>
    </row>
    <row r="3276" spans="1:13" ht="18" customHeight="1" x14ac:dyDescent="0.25">
      <c r="A3276" s="44"/>
      <c r="B3276" s="44"/>
      <c r="C3276" s="44"/>
      <c r="D3276" s="45"/>
      <c r="E3276" s="44"/>
      <c r="F3276" s="44"/>
      <c r="G3276" s="45"/>
      <c r="H3276" s="45"/>
      <c r="I3276" s="44"/>
      <c r="J3276" s="44"/>
      <c r="K3276" s="44"/>
      <c r="L3276" s="44" t="str">
        <f>IF(G3276="","",IF(D3276-G3276&gt;=System_Config!$B$9,"✅ COMPLIANT","⚠️ BREACH"))</f>
        <v/>
      </c>
      <c r="M3276" s="44">
        <f t="shared" si="51"/>
        <v>1900</v>
      </c>
    </row>
    <row r="3277" spans="1:13" ht="18" customHeight="1" x14ac:dyDescent="0.25">
      <c r="A3277" s="42"/>
      <c r="B3277" s="42"/>
      <c r="C3277" s="42"/>
      <c r="D3277" s="43"/>
      <c r="E3277" s="42"/>
      <c r="F3277" s="42"/>
      <c r="G3277" s="43"/>
      <c r="H3277" s="43"/>
      <c r="I3277" s="42"/>
      <c r="J3277" s="42"/>
      <c r="K3277" s="42"/>
      <c r="L3277" s="42" t="str">
        <f>IF(G3277="","",IF(D3277-G3277&gt;=System_Config!$B$9,"✅ COMPLIANT","⚠️ BREACH"))</f>
        <v/>
      </c>
      <c r="M3277" s="42">
        <f t="shared" si="51"/>
        <v>1900</v>
      </c>
    </row>
    <row r="3278" spans="1:13" ht="18" customHeight="1" x14ac:dyDescent="0.25">
      <c r="A3278" s="44"/>
      <c r="B3278" s="44"/>
      <c r="C3278" s="44"/>
      <c r="D3278" s="45"/>
      <c r="E3278" s="44"/>
      <c r="F3278" s="44"/>
      <c r="G3278" s="45"/>
      <c r="H3278" s="45"/>
      <c r="I3278" s="44"/>
      <c r="J3278" s="44"/>
      <c r="K3278" s="44"/>
      <c r="L3278" s="44" t="str">
        <f>IF(G3278="","",IF(D3278-G3278&gt;=System_Config!$B$9,"✅ COMPLIANT","⚠️ BREACH"))</f>
        <v/>
      </c>
      <c r="M3278" s="44">
        <f t="shared" si="51"/>
        <v>1900</v>
      </c>
    </row>
    <row r="3279" spans="1:13" ht="18" customHeight="1" x14ac:dyDescent="0.25">
      <c r="A3279" s="42"/>
      <c r="B3279" s="42"/>
      <c r="C3279" s="42"/>
      <c r="D3279" s="43"/>
      <c r="E3279" s="42"/>
      <c r="F3279" s="42"/>
      <c r="G3279" s="43"/>
      <c r="H3279" s="43"/>
      <c r="I3279" s="42"/>
      <c r="J3279" s="42"/>
      <c r="K3279" s="42"/>
      <c r="L3279" s="42" t="str">
        <f>IF(G3279="","",IF(D3279-G3279&gt;=System_Config!$B$9,"✅ COMPLIANT","⚠️ BREACH"))</f>
        <v/>
      </c>
      <c r="M3279" s="42">
        <f t="shared" si="51"/>
        <v>1900</v>
      </c>
    </row>
    <row r="3280" spans="1:13" ht="18" customHeight="1" x14ac:dyDescent="0.25">
      <c r="A3280" s="44"/>
      <c r="B3280" s="44"/>
      <c r="C3280" s="44"/>
      <c r="D3280" s="45"/>
      <c r="E3280" s="44"/>
      <c r="F3280" s="44"/>
      <c r="G3280" s="45"/>
      <c r="H3280" s="45"/>
      <c r="I3280" s="44"/>
      <c r="J3280" s="44"/>
      <c r="K3280" s="44"/>
      <c r="L3280" s="44" t="str">
        <f>IF(G3280="","",IF(D3280-G3280&gt;=System_Config!$B$9,"✅ COMPLIANT","⚠️ BREACH"))</f>
        <v/>
      </c>
      <c r="M3280" s="44">
        <f t="shared" si="51"/>
        <v>1900</v>
      </c>
    </row>
    <row r="3281" spans="1:13" ht="18" customHeight="1" x14ac:dyDescent="0.25">
      <c r="A3281" s="42"/>
      <c r="B3281" s="42"/>
      <c r="C3281" s="42"/>
      <c r="D3281" s="43"/>
      <c r="E3281" s="42"/>
      <c r="F3281" s="42"/>
      <c r="G3281" s="43"/>
      <c r="H3281" s="43"/>
      <c r="I3281" s="42"/>
      <c r="J3281" s="42"/>
      <c r="K3281" s="42"/>
      <c r="L3281" s="42" t="str">
        <f>IF(G3281="","",IF(D3281-G3281&gt;=System_Config!$B$9,"✅ COMPLIANT","⚠️ BREACH"))</f>
        <v/>
      </c>
      <c r="M3281" s="42">
        <f t="shared" si="51"/>
        <v>1900</v>
      </c>
    </row>
    <row r="3282" spans="1:13" ht="18" customHeight="1" x14ac:dyDescent="0.25">
      <c r="A3282" s="44"/>
      <c r="B3282" s="44"/>
      <c r="C3282" s="44"/>
      <c r="D3282" s="45"/>
      <c r="E3282" s="44"/>
      <c r="F3282" s="44"/>
      <c r="G3282" s="45"/>
      <c r="H3282" s="45"/>
      <c r="I3282" s="44"/>
      <c r="J3282" s="44"/>
      <c r="K3282" s="44"/>
      <c r="L3282" s="44" t="str">
        <f>IF(G3282="","",IF(D3282-G3282&gt;=System_Config!$B$9,"✅ COMPLIANT","⚠️ BREACH"))</f>
        <v/>
      </c>
      <c r="M3282" s="44">
        <f t="shared" si="51"/>
        <v>1900</v>
      </c>
    </row>
    <row r="3283" spans="1:13" ht="18" customHeight="1" x14ac:dyDescent="0.25">
      <c r="A3283" s="42"/>
      <c r="B3283" s="42"/>
      <c r="C3283" s="42"/>
      <c r="D3283" s="43"/>
      <c r="E3283" s="42"/>
      <c r="F3283" s="42"/>
      <c r="G3283" s="43"/>
      <c r="H3283" s="43"/>
      <c r="I3283" s="42"/>
      <c r="J3283" s="42"/>
      <c r="K3283" s="42"/>
      <c r="L3283" s="42" t="str">
        <f>IF(G3283="","",IF(D3283-G3283&gt;=System_Config!$B$9,"✅ COMPLIANT","⚠️ BREACH"))</f>
        <v/>
      </c>
      <c r="M3283" s="42">
        <f t="shared" si="51"/>
        <v>1900</v>
      </c>
    </row>
    <row r="3284" spans="1:13" ht="18" customHeight="1" x14ac:dyDescent="0.25">
      <c r="A3284" s="44"/>
      <c r="B3284" s="44"/>
      <c r="C3284" s="44"/>
      <c r="D3284" s="45"/>
      <c r="E3284" s="44"/>
      <c r="F3284" s="44"/>
      <c r="G3284" s="45"/>
      <c r="H3284" s="45"/>
      <c r="I3284" s="44"/>
      <c r="J3284" s="44"/>
      <c r="K3284" s="44"/>
      <c r="L3284" s="44" t="str">
        <f>IF(G3284="","",IF(D3284-G3284&gt;=System_Config!$B$9,"✅ COMPLIANT","⚠️ BREACH"))</f>
        <v/>
      </c>
      <c r="M3284" s="44">
        <f t="shared" si="51"/>
        <v>1900</v>
      </c>
    </row>
    <row r="3285" spans="1:13" ht="18" customHeight="1" x14ac:dyDescent="0.25">
      <c r="A3285" s="42"/>
      <c r="B3285" s="42"/>
      <c r="C3285" s="42"/>
      <c r="D3285" s="43"/>
      <c r="E3285" s="42"/>
      <c r="F3285" s="42"/>
      <c r="G3285" s="43"/>
      <c r="H3285" s="43"/>
      <c r="I3285" s="42"/>
      <c r="J3285" s="42"/>
      <c r="K3285" s="42"/>
      <c r="L3285" s="42" t="str">
        <f>IF(G3285="","",IF(D3285-G3285&gt;=System_Config!$B$9,"✅ COMPLIANT","⚠️ BREACH"))</f>
        <v/>
      </c>
      <c r="M3285" s="42">
        <f t="shared" si="51"/>
        <v>1900</v>
      </c>
    </row>
    <row r="3286" spans="1:13" ht="18" customHeight="1" x14ac:dyDescent="0.25">
      <c r="A3286" s="44"/>
      <c r="B3286" s="44"/>
      <c r="C3286" s="44"/>
      <c r="D3286" s="45"/>
      <c r="E3286" s="44"/>
      <c r="F3286" s="44"/>
      <c r="G3286" s="45"/>
      <c r="H3286" s="45"/>
      <c r="I3286" s="44"/>
      <c r="J3286" s="44"/>
      <c r="K3286" s="44"/>
      <c r="L3286" s="44" t="str">
        <f>IF(G3286="","",IF(D3286-G3286&gt;=System_Config!$B$9,"✅ COMPLIANT","⚠️ BREACH"))</f>
        <v/>
      </c>
      <c r="M3286" s="44">
        <f t="shared" si="51"/>
        <v>1900</v>
      </c>
    </row>
    <row r="3287" spans="1:13" ht="18" customHeight="1" x14ac:dyDescent="0.25">
      <c r="A3287" s="42"/>
      <c r="B3287" s="42"/>
      <c r="C3287" s="42"/>
      <c r="D3287" s="43"/>
      <c r="E3287" s="42"/>
      <c r="F3287" s="42"/>
      <c r="G3287" s="43"/>
      <c r="H3287" s="43"/>
      <c r="I3287" s="42"/>
      <c r="J3287" s="42"/>
      <c r="K3287" s="42"/>
      <c r="L3287" s="42" t="str">
        <f>IF(G3287="","",IF(D3287-G3287&gt;=System_Config!$B$9,"✅ COMPLIANT","⚠️ BREACH"))</f>
        <v/>
      </c>
      <c r="M3287" s="42">
        <f t="shared" si="51"/>
        <v>1900</v>
      </c>
    </row>
    <row r="3288" spans="1:13" ht="18" customHeight="1" x14ac:dyDescent="0.25">
      <c r="A3288" s="44"/>
      <c r="B3288" s="44"/>
      <c r="C3288" s="44"/>
      <c r="D3288" s="45"/>
      <c r="E3288" s="44"/>
      <c r="F3288" s="44"/>
      <c r="G3288" s="45"/>
      <c r="H3288" s="45"/>
      <c r="I3288" s="44"/>
      <c r="J3288" s="44"/>
      <c r="K3288" s="44"/>
      <c r="L3288" s="44" t="str">
        <f>IF(G3288="","",IF(D3288-G3288&gt;=System_Config!$B$9,"✅ COMPLIANT","⚠️ BREACH"))</f>
        <v/>
      </c>
      <c r="M3288" s="44">
        <f t="shared" si="51"/>
        <v>1900</v>
      </c>
    </row>
    <row r="3289" spans="1:13" ht="18" customHeight="1" x14ac:dyDescent="0.25">
      <c r="A3289" s="42"/>
      <c r="B3289" s="42"/>
      <c r="C3289" s="42"/>
      <c r="D3289" s="43"/>
      <c r="E3289" s="42"/>
      <c r="F3289" s="42"/>
      <c r="G3289" s="43"/>
      <c r="H3289" s="43"/>
      <c r="I3289" s="42"/>
      <c r="J3289" s="42"/>
      <c r="K3289" s="42"/>
      <c r="L3289" s="42" t="str">
        <f>IF(G3289="","",IF(D3289-G3289&gt;=System_Config!$B$9,"✅ COMPLIANT","⚠️ BREACH"))</f>
        <v/>
      </c>
      <c r="M3289" s="42">
        <f t="shared" si="51"/>
        <v>1900</v>
      </c>
    </row>
    <row r="3290" spans="1:13" ht="18" customHeight="1" x14ac:dyDescent="0.25">
      <c r="A3290" s="44"/>
      <c r="B3290" s="44"/>
      <c r="C3290" s="44"/>
      <c r="D3290" s="45"/>
      <c r="E3290" s="44"/>
      <c r="F3290" s="44"/>
      <c r="G3290" s="45"/>
      <c r="H3290" s="45"/>
      <c r="I3290" s="44"/>
      <c r="J3290" s="44"/>
      <c r="K3290" s="44"/>
      <c r="L3290" s="44" t="str">
        <f>IF(G3290="","",IF(D3290-G3290&gt;=System_Config!$B$9,"✅ COMPLIANT","⚠️ BREACH"))</f>
        <v/>
      </c>
      <c r="M3290" s="44">
        <f t="shared" si="51"/>
        <v>1900</v>
      </c>
    </row>
    <row r="3291" spans="1:13" ht="18" customHeight="1" x14ac:dyDescent="0.25">
      <c r="A3291" s="42"/>
      <c r="B3291" s="42"/>
      <c r="C3291" s="42"/>
      <c r="D3291" s="43"/>
      <c r="E3291" s="42"/>
      <c r="F3291" s="42"/>
      <c r="G3291" s="43"/>
      <c r="H3291" s="43"/>
      <c r="I3291" s="42"/>
      <c r="J3291" s="42"/>
      <c r="K3291" s="42"/>
      <c r="L3291" s="42" t="str">
        <f>IF(G3291="","",IF(D3291-G3291&gt;=System_Config!$B$9,"✅ COMPLIANT","⚠️ BREACH"))</f>
        <v/>
      </c>
      <c r="M3291" s="42">
        <f t="shared" si="51"/>
        <v>1900</v>
      </c>
    </row>
    <row r="3292" spans="1:13" ht="18" customHeight="1" x14ac:dyDescent="0.25">
      <c r="A3292" s="44"/>
      <c r="B3292" s="44"/>
      <c r="C3292" s="44"/>
      <c r="D3292" s="45"/>
      <c r="E3292" s="44"/>
      <c r="F3292" s="44"/>
      <c r="G3292" s="45"/>
      <c r="H3292" s="45"/>
      <c r="I3292" s="44"/>
      <c r="J3292" s="44"/>
      <c r="K3292" s="44"/>
      <c r="L3292" s="44" t="str">
        <f>IF(G3292="","",IF(D3292-G3292&gt;=System_Config!$B$9,"✅ COMPLIANT","⚠️ BREACH"))</f>
        <v/>
      </c>
      <c r="M3292" s="44">
        <f t="shared" si="51"/>
        <v>1900</v>
      </c>
    </row>
    <row r="3293" spans="1:13" ht="18" customHeight="1" x14ac:dyDescent="0.25">
      <c r="A3293" s="42"/>
      <c r="B3293" s="42"/>
      <c r="C3293" s="42"/>
      <c r="D3293" s="43"/>
      <c r="E3293" s="42"/>
      <c r="F3293" s="42"/>
      <c r="G3293" s="43"/>
      <c r="H3293" s="43"/>
      <c r="I3293" s="42"/>
      <c r="J3293" s="42"/>
      <c r="K3293" s="42"/>
      <c r="L3293" s="42" t="str">
        <f>IF(G3293="","",IF(D3293-G3293&gt;=System_Config!$B$9,"✅ COMPLIANT","⚠️ BREACH"))</f>
        <v/>
      </c>
      <c r="M3293" s="42">
        <f t="shared" si="51"/>
        <v>1900</v>
      </c>
    </row>
    <row r="3294" spans="1:13" ht="18" customHeight="1" x14ac:dyDescent="0.25">
      <c r="A3294" s="44"/>
      <c r="B3294" s="44"/>
      <c r="C3294" s="44"/>
      <c r="D3294" s="45"/>
      <c r="E3294" s="44"/>
      <c r="F3294" s="44"/>
      <c r="G3294" s="45"/>
      <c r="H3294" s="45"/>
      <c r="I3294" s="44"/>
      <c r="J3294" s="44"/>
      <c r="K3294" s="44"/>
      <c r="L3294" s="44" t="str">
        <f>IF(G3294="","",IF(D3294-G3294&gt;=System_Config!$B$9,"✅ COMPLIANT","⚠️ BREACH"))</f>
        <v/>
      </c>
      <c r="M3294" s="44">
        <f t="shared" si="51"/>
        <v>1900</v>
      </c>
    </row>
    <row r="3295" spans="1:13" ht="18" customHeight="1" x14ac:dyDescent="0.25">
      <c r="A3295" s="42"/>
      <c r="B3295" s="42"/>
      <c r="C3295" s="42"/>
      <c r="D3295" s="43"/>
      <c r="E3295" s="42"/>
      <c r="F3295" s="42"/>
      <c r="G3295" s="43"/>
      <c r="H3295" s="43"/>
      <c r="I3295" s="42"/>
      <c r="J3295" s="42"/>
      <c r="K3295" s="42"/>
      <c r="L3295" s="42" t="str">
        <f>IF(G3295="","",IF(D3295-G3295&gt;=System_Config!$B$9,"✅ COMPLIANT","⚠️ BREACH"))</f>
        <v/>
      </c>
      <c r="M3295" s="42">
        <f t="shared" si="51"/>
        <v>1900</v>
      </c>
    </row>
    <row r="3296" spans="1:13" ht="18" customHeight="1" x14ac:dyDescent="0.25">
      <c r="A3296" s="44"/>
      <c r="B3296" s="44"/>
      <c r="C3296" s="44"/>
      <c r="D3296" s="45"/>
      <c r="E3296" s="44"/>
      <c r="F3296" s="44"/>
      <c r="G3296" s="45"/>
      <c r="H3296" s="45"/>
      <c r="I3296" s="44"/>
      <c r="J3296" s="44"/>
      <c r="K3296" s="44"/>
      <c r="L3296" s="44" t="str">
        <f>IF(G3296="","",IF(D3296-G3296&gt;=System_Config!$B$9,"✅ COMPLIANT","⚠️ BREACH"))</f>
        <v/>
      </c>
      <c r="M3296" s="44">
        <f t="shared" si="51"/>
        <v>1900</v>
      </c>
    </row>
    <row r="3297" spans="1:13" ht="18" customHeight="1" x14ac:dyDescent="0.25">
      <c r="A3297" s="42"/>
      <c r="B3297" s="42"/>
      <c r="C3297" s="42"/>
      <c r="D3297" s="43"/>
      <c r="E3297" s="42"/>
      <c r="F3297" s="42"/>
      <c r="G3297" s="43"/>
      <c r="H3297" s="43"/>
      <c r="I3297" s="42"/>
      <c r="J3297" s="42"/>
      <c r="K3297" s="42"/>
      <c r="L3297" s="42" t="str">
        <f>IF(G3297="","",IF(D3297-G3297&gt;=System_Config!$B$9,"✅ COMPLIANT","⚠️ BREACH"))</f>
        <v/>
      </c>
      <c r="M3297" s="42">
        <f t="shared" si="51"/>
        <v>1900</v>
      </c>
    </row>
    <row r="3298" spans="1:13" ht="18" customHeight="1" x14ac:dyDescent="0.25">
      <c r="A3298" s="44"/>
      <c r="B3298" s="44"/>
      <c r="C3298" s="44"/>
      <c r="D3298" s="45"/>
      <c r="E3298" s="44"/>
      <c r="F3298" s="44"/>
      <c r="G3298" s="45"/>
      <c r="H3298" s="45"/>
      <c r="I3298" s="44"/>
      <c r="J3298" s="44"/>
      <c r="K3298" s="44"/>
      <c r="L3298" s="44" t="str">
        <f>IF(G3298="","",IF(D3298-G3298&gt;=System_Config!$B$9,"✅ COMPLIANT","⚠️ BREACH"))</f>
        <v/>
      </c>
      <c r="M3298" s="44">
        <f t="shared" si="51"/>
        <v>1900</v>
      </c>
    </row>
    <row r="3299" spans="1:13" ht="18" customHeight="1" x14ac:dyDescent="0.25">
      <c r="A3299" s="42"/>
      <c r="B3299" s="42"/>
      <c r="C3299" s="42"/>
      <c r="D3299" s="43"/>
      <c r="E3299" s="42"/>
      <c r="F3299" s="42"/>
      <c r="G3299" s="43"/>
      <c r="H3299" s="43"/>
      <c r="I3299" s="42"/>
      <c r="J3299" s="42"/>
      <c r="K3299" s="42"/>
      <c r="L3299" s="42" t="str">
        <f>IF(G3299="","",IF(D3299-G3299&gt;=System_Config!$B$9,"✅ COMPLIANT","⚠️ BREACH"))</f>
        <v/>
      </c>
      <c r="M3299" s="42">
        <f t="shared" si="51"/>
        <v>1900</v>
      </c>
    </row>
    <row r="3300" spans="1:13" ht="18" customHeight="1" x14ac:dyDescent="0.25">
      <c r="A3300" s="44"/>
      <c r="B3300" s="44"/>
      <c r="C3300" s="44"/>
      <c r="D3300" s="45"/>
      <c r="E3300" s="44"/>
      <c r="F3300" s="44"/>
      <c r="G3300" s="45"/>
      <c r="H3300" s="45"/>
      <c r="I3300" s="44"/>
      <c r="J3300" s="44"/>
      <c r="K3300" s="44"/>
      <c r="L3300" s="44" t="str">
        <f>IF(G3300="","",IF(D3300-G3300&gt;=System_Config!$B$9,"✅ COMPLIANT","⚠️ BREACH"))</f>
        <v/>
      </c>
      <c r="M3300" s="44">
        <f t="shared" si="51"/>
        <v>1900</v>
      </c>
    </row>
    <row r="3301" spans="1:13" ht="18" customHeight="1" x14ac:dyDescent="0.25">
      <c r="A3301" s="42"/>
      <c r="B3301" s="42"/>
      <c r="C3301" s="42"/>
      <c r="D3301" s="43"/>
      <c r="E3301" s="42"/>
      <c r="F3301" s="42"/>
      <c r="G3301" s="43"/>
      <c r="H3301" s="43"/>
      <c r="I3301" s="42"/>
      <c r="J3301" s="42"/>
      <c r="K3301" s="42"/>
      <c r="L3301" s="42" t="str">
        <f>IF(G3301="","",IF(D3301-G3301&gt;=System_Config!$B$9,"✅ COMPLIANT","⚠️ BREACH"))</f>
        <v/>
      </c>
      <c r="M3301" s="42">
        <f t="shared" si="51"/>
        <v>1900</v>
      </c>
    </row>
    <row r="3302" spans="1:13" ht="18" customHeight="1" x14ac:dyDescent="0.25">
      <c r="A3302" s="44"/>
      <c r="B3302" s="44"/>
      <c r="C3302" s="44"/>
      <c r="D3302" s="45"/>
      <c r="E3302" s="44"/>
      <c r="F3302" s="44"/>
      <c r="G3302" s="45"/>
      <c r="H3302" s="45"/>
      <c r="I3302" s="44"/>
      <c r="J3302" s="44"/>
      <c r="K3302" s="44"/>
      <c r="L3302" s="44" t="str">
        <f>IF(G3302="","",IF(D3302-G3302&gt;=System_Config!$B$9,"✅ COMPLIANT","⚠️ BREACH"))</f>
        <v/>
      </c>
      <c r="M3302" s="44">
        <f t="shared" si="51"/>
        <v>1900</v>
      </c>
    </row>
    <row r="3303" spans="1:13" ht="18" customHeight="1" x14ac:dyDescent="0.25">
      <c r="A3303" s="42"/>
      <c r="B3303" s="42"/>
      <c r="C3303" s="42"/>
      <c r="D3303" s="43"/>
      <c r="E3303" s="42"/>
      <c r="F3303" s="42"/>
      <c r="G3303" s="43"/>
      <c r="H3303" s="43"/>
      <c r="I3303" s="42"/>
      <c r="J3303" s="42"/>
      <c r="K3303" s="42"/>
      <c r="L3303" s="42" t="str">
        <f>IF(G3303="","",IF(D3303-G3303&gt;=System_Config!$B$9,"✅ COMPLIANT","⚠️ BREACH"))</f>
        <v/>
      </c>
      <c r="M3303" s="42">
        <f t="shared" si="51"/>
        <v>1900</v>
      </c>
    </row>
    <row r="3304" spans="1:13" ht="18" customHeight="1" x14ac:dyDescent="0.25">
      <c r="A3304" s="44"/>
      <c r="B3304" s="44"/>
      <c r="C3304" s="44"/>
      <c r="D3304" s="45"/>
      <c r="E3304" s="44"/>
      <c r="F3304" s="44"/>
      <c r="G3304" s="45"/>
      <c r="H3304" s="45"/>
      <c r="I3304" s="44"/>
      <c r="J3304" s="44"/>
      <c r="K3304" s="44"/>
      <c r="L3304" s="44" t="str">
        <f>IF(G3304="","",IF(D3304-G3304&gt;=System_Config!$B$9,"✅ COMPLIANT","⚠️ BREACH"))</f>
        <v/>
      </c>
      <c r="M3304" s="44">
        <f t="shared" si="51"/>
        <v>1900</v>
      </c>
    </row>
    <row r="3305" spans="1:13" ht="18" customHeight="1" x14ac:dyDescent="0.25">
      <c r="A3305" s="42"/>
      <c r="B3305" s="42"/>
      <c r="C3305" s="42"/>
      <c r="D3305" s="43"/>
      <c r="E3305" s="42"/>
      <c r="F3305" s="42"/>
      <c r="G3305" s="43"/>
      <c r="H3305" s="43"/>
      <c r="I3305" s="42"/>
      <c r="J3305" s="42"/>
      <c r="K3305" s="42"/>
      <c r="L3305" s="42" t="str">
        <f>IF(G3305="","",IF(D3305-G3305&gt;=System_Config!$B$9,"✅ COMPLIANT","⚠️ BREACH"))</f>
        <v/>
      </c>
      <c r="M3305" s="42">
        <f t="shared" si="51"/>
        <v>1900</v>
      </c>
    </row>
    <row r="3306" spans="1:13" ht="18" customHeight="1" x14ac:dyDescent="0.25">
      <c r="A3306" s="44"/>
      <c r="B3306" s="44"/>
      <c r="C3306" s="44"/>
      <c r="D3306" s="45"/>
      <c r="E3306" s="44"/>
      <c r="F3306" s="44"/>
      <c r="G3306" s="45"/>
      <c r="H3306" s="45"/>
      <c r="I3306" s="44"/>
      <c r="J3306" s="44"/>
      <c r="K3306" s="44"/>
      <c r="L3306" s="44" t="str">
        <f>IF(G3306="","",IF(D3306-G3306&gt;=System_Config!$B$9,"✅ COMPLIANT","⚠️ BREACH"))</f>
        <v/>
      </c>
      <c r="M3306" s="44">
        <f t="shared" si="51"/>
        <v>1900</v>
      </c>
    </row>
    <row r="3307" spans="1:13" ht="18" customHeight="1" x14ac:dyDescent="0.25">
      <c r="A3307" s="42"/>
      <c r="B3307" s="42"/>
      <c r="C3307" s="42"/>
      <c r="D3307" s="43"/>
      <c r="E3307" s="42"/>
      <c r="F3307" s="42"/>
      <c r="G3307" s="43"/>
      <c r="H3307" s="43"/>
      <c r="I3307" s="42"/>
      <c r="J3307" s="42"/>
      <c r="K3307" s="42"/>
      <c r="L3307" s="42" t="str">
        <f>IF(G3307="","",IF(D3307-G3307&gt;=System_Config!$B$9,"✅ COMPLIANT","⚠️ BREACH"))</f>
        <v/>
      </c>
      <c r="M3307" s="42">
        <f t="shared" si="51"/>
        <v>1900</v>
      </c>
    </row>
    <row r="3308" spans="1:13" ht="18" customHeight="1" x14ac:dyDescent="0.25">
      <c r="A3308" s="44"/>
      <c r="B3308" s="44"/>
      <c r="C3308" s="44"/>
      <c r="D3308" s="45"/>
      <c r="E3308" s="44"/>
      <c r="F3308" s="44"/>
      <c r="G3308" s="45"/>
      <c r="H3308" s="45"/>
      <c r="I3308" s="44"/>
      <c r="J3308" s="44"/>
      <c r="K3308" s="44"/>
      <c r="L3308" s="44" t="str">
        <f>IF(G3308="","",IF(D3308-G3308&gt;=System_Config!$B$9,"✅ COMPLIANT","⚠️ BREACH"))</f>
        <v/>
      </c>
      <c r="M3308" s="44">
        <f t="shared" si="51"/>
        <v>1900</v>
      </c>
    </row>
    <row r="3309" spans="1:13" ht="18" customHeight="1" x14ac:dyDescent="0.25">
      <c r="A3309" s="42"/>
      <c r="B3309" s="42"/>
      <c r="C3309" s="42"/>
      <c r="D3309" s="43"/>
      <c r="E3309" s="42"/>
      <c r="F3309" s="42"/>
      <c r="G3309" s="43"/>
      <c r="H3309" s="43"/>
      <c r="I3309" s="42"/>
      <c r="J3309" s="42"/>
      <c r="K3309" s="42"/>
      <c r="L3309" s="42" t="str">
        <f>IF(G3309="","",IF(D3309-G3309&gt;=System_Config!$B$9,"✅ COMPLIANT","⚠️ BREACH"))</f>
        <v/>
      </c>
      <c r="M3309" s="42">
        <f t="shared" si="51"/>
        <v>1900</v>
      </c>
    </row>
    <row r="3310" spans="1:13" ht="18" customHeight="1" x14ac:dyDescent="0.25">
      <c r="A3310" s="44"/>
      <c r="B3310" s="44"/>
      <c r="C3310" s="44"/>
      <c r="D3310" s="45"/>
      <c r="E3310" s="44"/>
      <c r="F3310" s="44"/>
      <c r="G3310" s="45"/>
      <c r="H3310" s="45"/>
      <c r="I3310" s="44"/>
      <c r="J3310" s="44"/>
      <c r="K3310" s="44"/>
      <c r="L3310" s="44" t="str">
        <f>IF(G3310="","",IF(D3310-G3310&gt;=System_Config!$B$9,"✅ COMPLIANT","⚠️ BREACH"))</f>
        <v/>
      </c>
      <c r="M3310" s="44">
        <f t="shared" si="51"/>
        <v>1900</v>
      </c>
    </row>
    <row r="3311" spans="1:13" ht="18" customHeight="1" x14ac:dyDescent="0.25">
      <c r="A3311" s="42"/>
      <c r="B3311" s="42"/>
      <c r="C3311" s="42"/>
      <c r="D3311" s="43"/>
      <c r="E3311" s="42"/>
      <c r="F3311" s="42"/>
      <c r="G3311" s="43"/>
      <c r="H3311" s="43"/>
      <c r="I3311" s="42"/>
      <c r="J3311" s="42"/>
      <c r="K3311" s="42"/>
      <c r="L3311" s="42" t="str">
        <f>IF(G3311="","",IF(D3311-G3311&gt;=System_Config!$B$9,"✅ COMPLIANT","⚠️ BREACH"))</f>
        <v/>
      </c>
      <c r="M3311" s="42">
        <f t="shared" si="51"/>
        <v>1900</v>
      </c>
    </row>
    <row r="3312" spans="1:13" ht="18" customHeight="1" x14ac:dyDescent="0.25">
      <c r="A3312" s="44"/>
      <c r="B3312" s="44"/>
      <c r="C3312" s="44"/>
      <c r="D3312" s="45"/>
      <c r="E3312" s="44"/>
      <c r="F3312" s="44"/>
      <c r="G3312" s="45"/>
      <c r="H3312" s="45"/>
      <c r="I3312" s="44"/>
      <c r="J3312" s="44"/>
      <c r="K3312" s="44"/>
      <c r="L3312" s="44" t="str">
        <f>IF(G3312="","",IF(D3312-G3312&gt;=System_Config!$B$9,"✅ COMPLIANT","⚠️ BREACH"))</f>
        <v/>
      </c>
      <c r="M3312" s="44">
        <f t="shared" si="51"/>
        <v>1900</v>
      </c>
    </row>
    <row r="3313" spans="1:13" ht="18" customHeight="1" x14ac:dyDescent="0.25">
      <c r="A3313" s="42"/>
      <c r="B3313" s="42"/>
      <c r="C3313" s="42"/>
      <c r="D3313" s="43"/>
      <c r="E3313" s="42"/>
      <c r="F3313" s="42"/>
      <c r="G3313" s="43"/>
      <c r="H3313" s="43"/>
      <c r="I3313" s="42"/>
      <c r="J3313" s="42"/>
      <c r="K3313" s="42"/>
      <c r="L3313" s="42" t="str">
        <f>IF(G3313="","",IF(D3313-G3313&gt;=System_Config!$B$9,"✅ COMPLIANT","⚠️ BREACH"))</f>
        <v/>
      </c>
      <c r="M3313" s="42">
        <f t="shared" si="51"/>
        <v>1900</v>
      </c>
    </row>
    <row r="3314" spans="1:13" ht="18" customHeight="1" x14ac:dyDescent="0.25">
      <c r="A3314" s="44"/>
      <c r="B3314" s="44"/>
      <c r="C3314" s="44"/>
      <c r="D3314" s="45"/>
      <c r="E3314" s="44"/>
      <c r="F3314" s="44"/>
      <c r="G3314" s="45"/>
      <c r="H3314" s="45"/>
      <c r="I3314" s="44"/>
      <c r="J3314" s="44"/>
      <c r="K3314" s="44"/>
      <c r="L3314" s="44" t="str">
        <f>IF(G3314="","",IF(D3314-G3314&gt;=System_Config!$B$9,"✅ COMPLIANT","⚠️ BREACH"))</f>
        <v/>
      </c>
      <c r="M3314" s="44">
        <f t="shared" si="51"/>
        <v>1900</v>
      </c>
    </row>
    <row r="3315" spans="1:13" ht="18" customHeight="1" x14ac:dyDescent="0.25">
      <c r="A3315" s="42"/>
      <c r="B3315" s="42"/>
      <c r="C3315" s="42"/>
      <c r="D3315" s="43"/>
      <c r="E3315" s="42"/>
      <c r="F3315" s="42"/>
      <c r="G3315" s="43"/>
      <c r="H3315" s="43"/>
      <c r="I3315" s="42"/>
      <c r="J3315" s="42"/>
      <c r="K3315" s="42"/>
      <c r="L3315" s="42" t="str">
        <f>IF(G3315="","",IF(D3315-G3315&gt;=System_Config!$B$9,"✅ COMPLIANT","⚠️ BREACH"))</f>
        <v/>
      </c>
      <c r="M3315" s="42">
        <f t="shared" si="51"/>
        <v>1900</v>
      </c>
    </row>
    <row r="3316" spans="1:13" ht="18" customHeight="1" x14ac:dyDescent="0.25">
      <c r="A3316" s="44"/>
      <c r="B3316" s="44"/>
      <c r="C3316" s="44"/>
      <c r="D3316" s="45"/>
      <c r="E3316" s="44"/>
      <c r="F3316" s="44"/>
      <c r="G3316" s="45"/>
      <c r="H3316" s="45"/>
      <c r="I3316" s="44"/>
      <c r="J3316" s="44"/>
      <c r="K3316" s="44"/>
      <c r="L3316" s="44" t="str">
        <f>IF(G3316="","",IF(D3316-G3316&gt;=System_Config!$B$9,"✅ COMPLIANT","⚠️ BREACH"))</f>
        <v/>
      </c>
      <c r="M3316" s="44">
        <f t="shared" si="51"/>
        <v>1900</v>
      </c>
    </row>
    <row r="3317" spans="1:13" ht="18" customHeight="1" x14ac:dyDescent="0.25">
      <c r="A3317" s="42"/>
      <c r="B3317" s="42"/>
      <c r="C3317" s="42"/>
      <c r="D3317" s="43"/>
      <c r="E3317" s="42"/>
      <c r="F3317" s="42"/>
      <c r="G3317" s="43"/>
      <c r="H3317" s="43"/>
      <c r="I3317" s="42"/>
      <c r="J3317" s="42"/>
      <c r="K3317" s="42"/>
      <c r="L3317" s="42" t="str">
        <f>IF(G3317="","",IF(D3317-G3317&gt;=System_Config!$B$9,"✅ COMPLIANT","⚠️ BREACH"))</f>
        <v/>
      </c>
      <c r="M3317" s="42">
        <f t="shared" si="51"/>
        <v>1900</v>
      </c>
    </row>
    <row r="3318" spans="1:13" ht="18" customHeight="1" x14ac:dyDescent="0.25">
      <c r="A3318" s="44"/>
      <c r="B3318" s="44"/>
      <c r="C3318" s="44"/>
      <c r="D3318" s="45"/>
      <c r="E3318" s="44"/>
      <c r="F3318" s="44"/>
      <c r="G3318" s="45"/>
      <c r="H3318" s="45"/>
      <c r="I3318" s="44"/>
      <c r="J3318" s="44"/>
      <c r="K3318" s="44"/>
      <c r="L3318" s="44" t="str">
        <f>IF(G3318="","",IF(D3318-G3318&gt;=System_Config!$B$9,"✅ COMPLIANT","⚠️ BREACH"))</f>
        <v/>
      </c>
      <c r="M3318" s="44">
        <f t="shared" si="51"/>
        <v>1900</v>
      </c>
    </row>
    <row r="3319" spans="1:13" ht="18" customHeight="1" x14ac:dyDescent="0.25">
      <c r="A3319" s="42"/>
      <c r="B3319" s="42"/>
      <c r="C3319" s="42"/>
      <c r="D3319" s="43"/>
      <c r="E3319" s="42"/>
      <c r="F3319" s="42"/>
      <c r="G3319" s="43"/>
      <c r="H3319" s="43"/>
      <c r="I3319" s="42"/>
      <c r="J3319" s="42"/>
      <c r="K3319" s="42"/>
      <c r="L3319" s="42" t="str">
        <f>IF(G3319="","",IF(D3319-G3319&gt;=System_Config!$B$9,"✅ COMPLIANT","⚠️ BREACH"))</f>
        <v/>
      </c>
      <c r="M3319" s="42">
        <f t="shared" si="51"/>
        <v>1900</v>
      </c>
    </row>
    <row r="3320" spans="1:13" ht="18" customHeight="1" x14ac:dyDescent="0.25">
      <c r="A3320" s="44"/>
      <c r="B3320" s="44"/>
      <c r="C3320" s="44"/>
      <c r="D3320" s="45"/>
      <c r="E3320" s="44"/>
      <c r="F3320" s="44"/>
      <c r="G3320" s="45"/>
      <c r="H3320" s="45"/>
      <c r="I3320" s="44"/>
      <c r="J3320" s="44"/>
      <c r="K3320" s="44"/>
      <c r="L3320" s="44" t="str">
        <f>IF(G3320="","",IF(D3320-G3320&gt;=System_Config!$B$9,"✅ COMPLIANT","⚠️ BREACH"))</f>
        <v/>
      </c>
      <c r="M3320" s="44">
        <f t="shared" si="51"/>
        <v>1900</v>
      </c>
    </row>
    <row r="3321" spans="1:13" ht="18" customHeight="1" x14ac:dyDescent="0.25">
      <c r="A3321" s="42"/>
      <c r="B3321" s="42"/>
      <c r="C3321" s="42"/>
      <c r="D3321" s="43"/>
      <c r="E3321" s="42"/>
      <c r="F3321" s="42"/>
      <c r="G3321" s="43"/>
      <c r="H3321" s="43"/>
      <c r="I3321" s="42"/>
      <c r="J3321" s="42"/>
      <c r="K3321" s="42"/>
      <c r="L3321" s="42" t="str">
        <f>IF(G3321="","",IF(D3321-G3321&gt;=System_Config!$B$9,"✅ COMPLIANT","⚠️ BREACH"))</f>
        <v/>
      </c>
      <c r="M3321" s="42">
        <f t="shared" si="51"/>
        <v>1900</v>
      </c>
    </row>
    <row r="3322" spans="1:13" ht="18" customHeight="1" x14ac:dyDescent="0.25">
      <c r="A3322" s="44"/>
      <c r="B3322" s="44"/>
      <c r="C3322" s="44"/>
      <c r="D3322" s="45"/>
      <c r="E3322" s="44"/>
      <c r="F3322" s="44"/>
      <c r="G3322" s="45"/>
      <c r="H3322" s="45"/>
      <c r="I3322" s="44"/>
      <c r="J3322" s="44"/>
      <c r="K3322" s="44"/>
      <c r="L3322" s="44" t="str">
        <f>IF(G3322="","",IF(D3322-G3322&gt;=System_Config!$B$9,"✅ COMPLIANT","⚠️ BREACH"))</f>
        <v/>
      </c>
      <c r="M3322" s="44">
        <f t="shared" si="51"/>
        <v>1900</v>
      </c>
    </row>
    <row r="3323" spans="1:13" ht="18" customHeight="1" x14ac:dyDescent="0.25">
      <c r="A3323" s="42"/>
      <c r="B3323" s="42"/>
      <c r="C3323" s="42"/>
      <c r="D3323" s="43"/>
      <c r="E3323" s="42"/>
      <c r="F3323" s="42"/>
      <c r="G3323" s="43"/>
      <c r="H3323" s="43"/>
      <c r="I3323" s="42"/>
      <c r="J3323" s="42"/>
      <c r="K3323" s="42"/>
      <c r="L3323" s="42" t="str">
        <f>IF(G3323="","",IF(D3323-G3323&gt;=System_Config!$B$9,"✅ COMPLIANT","⚠️ BREACH"))</f>
        <v/>
      </c>
      <c r="M3323" s="42">
        <f t="shared" si="51"/>
        <v>1900</v>
      </c>
    </row>
    <row r="3324" spans="1:13" ht="18" customHeight="1" x14ac:dyDescent="0.25">
      <c r="A3324" s="44"/>
      <c r="B3324" s="44"/>
      <c r="C3324" s="44"/>
      <c r="D3324" s="45"/>
      <c r="E3324" s="44"/>
      <c r="F3324" s="44"/>
      <c r="G3324" s="45"/>
      <c r="H3324" s="45"/>
      <c r="I3324" s="44"/>
      <c r="J3324" s="44"/>
      <c r="K3324" s="44"/>
      <c r="L3324" s="44" t="str">
        <f>IF(G3324="","",IF(D3324-G3324&gt;=System_Config!$B$9,"✅ COMPLIANT","⚠️ BREACH"))</f>
        <v/>
      </c>
      <c r="M3324" s="44">
        <f t="shared" si="51"/>
        <v>1900</v>
      </c>
    </row>
    <row r="3325" spans="1:13" ht="18" customHeight="1" x14ac:dyDescent="0.25">
      <c r="A3325" s="42"/>
      <c r="B3325" s="42"/>
      <c r="C3325" s="42"/>
      <c r="D3325" s="43"/>
      <c r="E3325" s="42"/>
      <c r="F3325" s="42"/>
      <c r="G3325" s="43"/>
      <c r="H3325" s="43"/>
      <c r="I3325" s="42"/>
      <c r="J3325" s="42"/>
      <c r="K3325" s="42"/>
      <c r="L3325" s="42" t="str">
        <f>IF(G3325="","",IF(D3325-G3325&gt;=System_Config!$B$9,"✅ COMPLIANT","⚠️ BREACH"))</f>
        <v/>
      </c>
      <c r="M3325" s="42">
        <f t="shared" si="51"/>
        <v>1900</v>
      </c>
    </row>
    <row r="3326" spans="1:13" ht="18" customHeight="1" x14ac:dyDescent="0.25">
      <c r="A3326" s="44"/>
      <c r="B3326" s="44"/>
      <c r="C3326" s="44"/>
      <c r="D3326" s="45"/>
      <c r="E3326" s="44"/>
      <c r="F3326" s="44"/>
      <c r="G3326" s="45"/>
      <c r="H3326" s="45"/>
      <c r="I3326" s="44"/>
      <c r="J3326" s="44"/>
      <c r="K3326" s="44"/>
      <c r="L3326" s="44" t="str">
        <f>IF(G3326="","",IF(D3326-G3326&gt;=System_Config!$B$9,"✅ COMPLIANT","⚠️ BREACH"))</f>
        <v/>
      </c>
      <c r="M3326" s="44">
        <f t="shared" si="51"/>
        <v>1900</v>
      </c>
    </row>
    <row r="3327" spans="1:13" ht="18" customHeight="1" x14ac:dyDescent="0.25">
      <c r="A3327" s="42"/>
      <c r="B3327" s="42"/>
      <c r="C3327" s="42"/>
      <c r="D3327" s="43"/>
      <c r="E3327" s="42"/>
      <c r="F3327" s="42"/>
      <c r="G3327" s="43"/>
      <c r="H3327" s="43"/>
      <c r="I3327" s="42"/>
      <c r="J3327" s="42"/>
      <c r="K3327" s="42"/>
      <c r="L3327" s="42" t="str">
        <f>IF(G3327="","",IF(D3327-G3327&gt;=System_Config!$B$9,"✅ COMPLIANT","⚠️ BREACH"))</f>
        <v/>
      </c>
      <c r="M3327" s="42">
        <f t="shared" si="51"/>
        <v>1900</v>
      </c>
    </row>
    <row r="3328" spans="1:13" ht="18" customHeight="1" x14ac:dyDescent="0.25">
      <c r="A3328" s="44"/>
      <c r="B3328" s="44"/>
      <c r="C3328" s="44"/>
      <c r="D3328" s="45"/>
      <c r="E3328" s="44"/>
      <c r="F3328" s="44"/>
      <c r="G3328" s="45"/>
      <c r="H3328" s="45"/>
      <c r="I3328" s="44"/>
      <c r="J3328" s="44"/>
      <c r="K3328" s="44"/>
      <c r="L3328" s="44" t="str">
        <f>IF(G3328="","",IF(D3328-G3328&gt;=System_Config!$B$9,"✅ COMPLIANT","⚠️ BREACH"))</f>
        <v/>
      </c>
      <c r="M3328" s="44">
        <f t="shared" si="51"/>
        <v>1900</v>
      </c>
    </row>
    <row r="3329" spans="1:13" ht="18" customHeight="1" x14ac:dyDescent="0.25">
      <c r="A3329" s="42"/>
      <c r="B3329" s="42"/>
      <c r="C3329" s="42"/>
      <c r="D3329" s="43"/>
      <c r="E3329" s="42"/>
      <c r="F3329" s="42"/>
      <c r="G3329" s="43"/>
      <c r="H3329" s="43"/>
      <c r="I3329" s="42"/>
      <c r="J3329" s="42"/>
      <c r="K3329" s="42"/>
      <c r="L3329" s="42" t="str">
        <f>IF(G3329="","",IF(D3329-G3329&gt;=System_Config!$B$9,"✅ COMPLIANT","⚠️ BREACH"))</f>
        <v/>
      </c>
      <c r="M3329" s="42">
        <f t="shared" si="51"/>
        <v>1900</v>
      </c>
    </row>
    <row r="3330" spans="1:13" ht="18" customHeight="1" x14ac:dyDescent="0.25">
      <c r="A3330" s="44"/>
      <c r="B3330" s="44"/>
      <c r="C3330" s="44"/>
      <c r="D3330" s="45"/>
      <c r="E3330" s="44"/>
      <c r="F3330" s="44"/>
      <c r="G3330" s="45"/>
      <c r="H3330" s="45"/>
      <c r="I3330" s="44"/>
      <c r="J3330" s="44"/>
      <c r="K3330" s="44"/>
      <c r="L3330" s="44" t="str">
        <f>IF(G3330="","",IF(D3330-G3330&gt;=System_Config!$B$9,"✅ COMPLIANT","⚠️ BREACH"))</f>
        <v/>
      </c>
      <c r="M3330" s="44">
        <f t="shared" si="51"/>
        <v>1900</v>
      </c>
    </row>
    <row r="3331" spans="1:13" ht="18" customHeight="1" x14ac:dyDescent="0.25">
      <c r="A3331" s="42"/>
      <c r="B3331" s="42"/>
      <c r="C3331" s="42"/>
      <c r="D3331" s="43"/>
      <c r="E3331" s="42"/>
      <c r="F3331" s="42"/>
      <c r="G3331" s="43"/>
      <c r="H3331" s="43"/>
      <c r="I3331" s="42"/>
      <c r="J3331" s="42"/>
      <c r="K3331" s="42"/>
      <c r="L3331" s="42" t="str">
        <f>IF(G3331="","",IF(D3331-G3331&gt;=System_Config!$B$9,"✅ COMPLIANT","⚠️ BREACH"))</f>
        <v/>
      </c>
      <c r="M3331" s="42">
        <f t="shared" si="51"/>
        <v>1900</v>
      </c>
    </row>
    <row r="3332" spans="1:13" ht="18" customHeight="1" x14ac:dyDescent="0.25">
      <c r="A3332" s="44"/>
      <c r="B3332" s="44"/>
      <c r="C3332" s="44"/>
      <c r="D3332" s="45"/>
      <c r="E3332" s="44"/>
      <c r="F3332" s="44"/>
      <c r="G3332" s="45"/>
      <c r="H3332" s="45"/>
      <c r="I3332" s="44"/>
      <c r="J3332" s="44"/>
      <c r="K3332" s="44"/>
      <c r="L3332" s="44" t="str">
        <f>IF(G3332="","",IF(D3332-G3332&gt;=System_Config!$B$9,"✅ COMPLIANT","⚠️ BREACH"))</f>
        <v/>
      </c>
      <c r="M3332" s="44">
        <f t="shared" ref="M3332:M3395" si="52">IFERROR(YEAR(E3332),"")</f>
        <v>1900</v>
      </c>
    </row>
    <row r="3333" spans="1:13" ht="18" customHeight="1" x14ac:dyDescent="0.25">
      <c r="A3333" s="42"/>
      <c r="B3333" s="42"/>
      <c r="C3333" s="42"/>
      <c r="D3333" s="43"/>
      <c r="E3333" s="42"/>
      <c r="F3333" s="42"/>
      <c r="G3333" s="43"/>
      <c r="H3333" s="43"/>
      <c r="I3333" s="42"/>
      <c r="J3333" s="42"/>
      <c r="K3333" s="42"/>
      <c r="L3333" s="42" t="str">
        <f>IF(G3333="","",IF(D3333-G3333&gt;=System_Config!$B$9,"✅ COMPLIANT","⚠️ BREACH"))</f>
        <v/>
      </c>
      <c r="M3333" s="42">
        <f t="shared" si="52"/>
        <v>1900</v>
      </c>
    </row>
    <row r="3334" spans="1:13" ht="18" customHeight="1" x14ac:dyDescent="0.25">
      <c r="A3334" s="44"/>
      <c r="B3334" s="44"/>
      <c r="C3334" s="44"/>
      <c r="D3334" s="45"/>
      <c r="E3334" s="44"/>
      <c r="F3334" s="44"/>
      <c r="G3334" s="45"/>
      <c r="H3334" s="45"/>
      <c r="I3334" s="44"/>
      <c r="J3334" s="44"/>
      <c r="K3334" s="44"/>
      <c r="L3334" s="44" t="str">
        <f>IF(G3334="","",IF(D3334-G3334&gt;=System_Config!$B$9,"✅ COMPLIANT","⚠️ BREACH"))</f>
        <v/>
      </c>
      <c r="M3334" s="44">
        <f t="shared" si="52"/>
        <v>1900</v>
      </c>
    </row>
    <row r="3335" spans="1:13" ht="18" customHeight="1" x14ac:dyDescent="0.25">
      <c r="A3335" s="42"/>
      <c r="B3335" s="42"/>
      <c r="C3335" s="42"/>
      <c r="D3335" s="43"/>
      <c r="E3335" s="42"/>
      <c r="F3335" s="42"/>
      <c r="G3335" s="43"/>
      <c r="H3335" s="43"/>
      <c r="I3335" s="42"/>
      <c r="J3335" s="42"/>
      <c r="K3335" s="42"/>
      <c r="L3335" s="42" t="str">
        <f>IF(G3335="","",IF(D3335-G3335&gt;=System_Config!$B$9,"✅ COMPLIANT","⚠️ BREACH"))</f>
        <v/>
      </c>
      <c r="M3335" s="42">
        <f t="shared" si="52"/>
        <v>1900</v>
      </c>
    </row>
    <row r="3336" spans="1:13" ht="18" customHeight="1" x14ac:dyDescent="0.25">
      <c r="A3336" s="44"/>
      <c r="B3336" s="44"/>
      <c r="C3336" s="44"/>
      <c r="D3336" s="45"/>
      <c r="E3336" s="44"/>
      <c r="F3336" s="44"/>
      <c r="G3336" s="45"/>
      <c r="H3336" s="45"/>
      <c r="I3336" s="44"/>
      <c r="J3336" s="44"/>
      <c r="K3336" s="44"/>
      <c r="L3336" s="44" t="str">
        <f>IF(G3336="","",IF(D3336-G3336&gt;=System_Config!$B$9,"✅ COMPLIANT","⚠️ BREACH"))</f>
        <v/>
      </c>
      <c r="M3336" s="44">
        <f t="shared" si="52"/>
        <v>1900</v>
      </c>
    </row>
    <row r="3337" spans="1:13" ht="18" customHeight="1" x14ac:dyDescent="0.25">
      <c r="A3337" s="42"/>
      <c r="B3337" s="42"/>
      <c r="C3337" s="42"/>
      <c r="D3337" s="43"/>
      <c r="E3337" s="42"/>
      <c r="F3337" s="42"/>
      <c r="G3337" s="43"/>
      <c r="H3337" s="43"/>
      <c r="I3337" s="42"/>
      <c r="J3337" s="42"/>
      <c r="K3337" s="42"/>
      <c r="L3337" s="42" t="str">
        <f>IF(G3337="","",IF(D3337-G3337&gt;=System_Config!$B$9,"✅ COMPLIANT","⚠️ BREACH"))</f>
        <v/>
      </c>
      <c r="M3337" s="42">
        <f t="shared" si="52"/>
        <v>1900</v>
      </c>
    </row>
    <row r="3338" spans="1:13" ht="18" customHeight="1" x14ac:dyDescent="0.25">
      <c r="A3338" s="44"/>
      <c r="B3338" s="44"/>
      <c r="C3338" s="44"/>
      <c r="D3338" s="45"/>
      <c r="E3338" s="44"/>
      <c r="F3338" s="44"/>
      <c r="G3338" s="45"/>
      <c r="H3338" s="45"/>
      <c r="I3338" s="44"/>
      <c r="J3338" s="44"/>
      <c r="K3338" s="44"/>
      <c r="L3338" s="44" t="str">
        <f>IF(G3338="","",IF(D3338-G3338&gt;=System_Config!$B$9,"✅ COMPLIANT","⚠️ BREACH"))</f>
        <v/>
      </c>
      <c r="M3338" s="44">
        <f t="shared" si="52"/>
        <v>1900</v>
      </c>
    </row>
    <row r="3339" spans="1:13" ht="18" customHeight="1" x14ac:dyDescent="0.25">
      <c r="A3339" s="42"/>
      <c r="B3339" s="42"/>
      <c r="C3339" s="42"/>
      <c r="D3339" s="43"/>
      <c r="E3339" s="42"/>
      <c r="F3339" s="42"/>
      <c r="G3339" s="43"/>
      <c r="H3339" s="43"/>
      <c r="I3339" s="42"/>
      <c r="J3339" s="42"/>
      <c r="K3339" s="42"/>
      <c r="L3339" s="42" t="str">
        <f>IF(G3339="","",IF(D3339-G3339&gt;=System_Config!$B$9,"✅ COMPLIANT","⚠️ BREACH"))</f>
        <v/>
      </c>
      <c r="M3339" s="42">
        <f t="shared" si="52"/>
        <v>1900</v>
      </c>
    </row>
    <row r="3340" spans="1:13" ht="18" customHeight="1" x14ac:dyDescent="0.25">
      <c r="A3340" s="44"/>
      <c r="B3340" s="44"/>
      <c r="C3340" s="44"/>
      <c r="D3340" s="45"/>
      <c r="E3340" s="44"/>
      <c r="F3340" s="44"/>
      <c r="G3340" s="45"/>
      <c r="H3340" s="45"/>
      <c r="I3340" s="44"/>
      <c r="J3340" s="44"/>
      <c r="K3340" s="44"/>
      <c r="L3340" s="44" t="str">
        <f>IF(G3340="","",IF(D3340-G3340&gt;=System_Config!$B$9,"✅ COMPLIANT","⚠️ BREACH"))</f>
        <v/>
      </c>
      <c r="M3340" s="44">
        <f t="shared" si="52"/>
        <v>1900</v>
      </c>
    </row>
    <row r="3341" spans="1:13" ht="18" customHeight="1" x14ac:dyDescent="0.25">
      <c r="A3341" s="42"/>
      <c r="B3341" s="42"/>
      <c r="C3341" s="42"/>
      <c r="D3341" s="43"/>
      <c r="E3341" s="42"/>
      <c r="F3341" s="42"/>
      <c r="G3341" s="43"/>
      <c r="H3341" s="43"/>
      <c r="I3341" s="42"/>
      <c r="J3341" s="42"/>
      <c r="K3341" s="42"/>
      <c r="L3341" s="42" t="str">
        <f>IF(G3341="","",IF(D3341-G3341&gt;=System_Config!$B$9,"✅ COMPLIANT","⚠️ BREACH"))</f>
        <v/>
      </c>
      <c r="M3341" s="42">
        <f t="shared" si="52"/>
        <v>1900</v>
      </c>
    </row>
    <row r="3342" spans="1:13" ht="18" customHeight="1" x14ac:dyDescent="0.25">
      <c r="A3342" s="44"/>
      <c r="B3342" s="44"/>
      <c r="C3342" s="44"/>
      <c r="D3342" s="45"/>
      <c r="E3342" s="44"/>
      <c r="F3342" s="44"/>
      <c r="G3342" s="45"/>
      <c r="H3342" s="45"/>
      <c r="I3342" s="44"/>
      <c r="J3342" s="44"/>
      <c r="K3342" s="44"/>
      <c r="L3342" s="44" t="str">
        <f>IF(G3342="","",IF(D3342-G3342&gt;=System_Config!$B$9,"✅ COMPLIANT","⚠️ BREACH"))</f>
        <v/>
      </c>
      <c r="M3342" s="44">
        <f t="shared" si="52"/>
        <v>1900</v>
      </c>
    </row>
    <row r="3343" spans="1:13" ht="18" customHeight="1" x14ac:dyDescent="0.25">
      <c r="A3343" s="42"/>
      <c r="B3343" s="42"/>
      <c r="C3343" s="42"/>
      <c r="D3343" s="43"/>
      <c r="E3343" s="42"/>
      <c r="F3343" s="42"/>
      <c r="G3343" s="43"/>
      <c r="H3343" s="43"/>
      <c r="I3343" s="42"/>
      <c r="J3343" s="42"/>
      <c r="K3343" s="42"/>
      <c r="L3343" s="42" t="str">
        <f>IF(G3343="","",IF(D3343-G3343&gt;=System_Config!$B$9,"✅ COMPLIANT","⚠️ BREACH"))</f>
        <v/>
      </c>
      <c r="M3343" s="42">
        <f t="shared" si="52"/>
        <v>1900</v>
      </c>
    </row>
    <row r="3344" spans="1:13" ht="18" customHeight="1" x14ac:dyDescent="0.25">
      <c r="A3344" s="44"/>
      <c r="B3344" s="44"/>
      <c r="C3344" s="44"/>
      <c r="D3344" s="45"/>
      <c r="E3344" s="44"/>
      <c r="F3344" s="44"/>
      <c r="G3344" s="45"/>
      <c r="H3344" s="45"/>
      <c r="I3344" s="44"/>
      <c r="J3344" s="44"/>
      <c r="K3344" s="44"/>
      <c r="L3344" s="44" t="str">
        <f>IF(G3344="","",IF(D3344-G3344&gt;=System_Config!$B$9,"✅ COMPLIANT","⚠️ BREACH"))</f>
        <v/>
      </c>
      <c r="M3344" s="44">
        <f t="shared" si="52"/>
        <v>1900</v>
      </c>
    </row>
    <row r="3345" spans="1:13" ht="18" customHeight="1" x14ac:dyDescent="0.25">
      <c r="A3345" s="42"/>
      <c r="B3345" s="42"/>
      <c r="C3345" s="42"/>
      <c r="D3345" s="43"/>
      <c r="E3345" s="42"/>
      <c r="F3345" s="42"/>
      <c r="G3345" s="43"/>
      <c r="H3345" s="43"/>
      <c r="I3345" s="42"/>
      <c r="J3345" s="42"/>
      <c r="K3345" s="42"/>
      <c r="L3345" s="42" t="str">
        <f>IF(G3345="","",IF(D3345-G3345&gt;=System_Config!$B$9,"✅ COMPLIANT","⚠️ BREACH"))</f>
        <v/>
      </c>
      <c r="M3345" s="42">
        <f t="shared" si="52"/>
        <v>1900</v>
      </c>
    </row>
    <row r="3346" spans="1:13" ht="18" customHeight="1" x14ac:dyDescent="0.25">
      <c r="A3346" s="44"/>
      <c r="B3346" s="44"/>
      <c r="C3346" s="44"/>
      <c r="D3346" s="45"/>
      <c r="E3346" s="44"/>
      <c r="F3346" s="44"/>
      <c r="G3346" s="45"/>
      <c r="H3346" s="45"/>
      <c r="I3346" s="44"/>
      <c r="J3346" s="44"/>
      <c r="K3346" s="44"/>
      <c r="L3346" s="44" t="str">
        <f>IF(G3346="","",IF(D3346-G3346&gt;=System_Config!$B$9,"✅ COMPLIANT","⚠️ BREACH"))</f>
        <v/>
      </c>
      <c r="M3346" s="44">
        <f t="shared" si="52"/>
        <v>1900</v>
      </c>
    </row>
    <row r="3347" spans="1:13" ht="18" customHeight="1" x14ac:dyDescent="0.25">
      <c r="A3347" s="42"/>
      <c r="B3347" s="42"/>
      <c r="C3347" s="42"/>
      <c r="D3347" s="43"/>
      <c r="E3347" s="42"/>
      <c r="F3347" s="42"/>
      <c r="G3347" s="43"/>
      <c r="H3347" s="43"/>
      <c r="I3347" s="42"/>
      <c r="J3347" s="42"/>
      <c r="K3347" s="42"/>
      <c r="L3347" s="42" t="str">
        <f>IF(G3347="","",IF(D3347-G3347&gt;=System_Config!$B$9,"✅ COMPLIANT","⚠️ BREACH"))</f>
        <v/>
      </c>
      <c r="M3347" s="42">
        <f t="shared" si="52"/>
        <v>1900</v>
      </c>
    </row>
    <row r="3348" spans="1:13" ht="18" customHeight="1" x14ac:dyDescent="0.25">
      <c r="A3348" s="44"/>
      <c r="B3348" s="44"/>
      <c r="C3348" s="44"/>
      <c r="D3348" s="45"/>
      <c r="E3348" s="44"/>
      <c r="F3348" s="44"/>
      <c r="G3348" s="45"/>
      <c r="H3348" s="45"/>
      <c r="I3348" s="44"/>
      <c r="J3348" s="44"/>
      <c r="K3348" s="44"/>
      <c r="L3348" s="44" t="str">
        <f>IF(G3348="","",IF(D3348-G3348&gt;=System_Config!$B$9,"✅ COMPLIANT","⚠️ BREACH"))</f>
        <v/>
      </c>
      <c r="M3348" s="44">
        <f t="shared" si="52"/>
        <v>1900</v>
      </c>
    </row>
    <row r="3349" spans="1:13" ht="18" customHeight="1" x14ac:dyDescent="0.25">
      <c r="A3349" s="42"/>
      <c r="B3349" s="42"/>
      <c r="C3349" s="42"/>
      <c r="D3349" s="43"/>
      <c r="E3349" s="42"/>
      <c r="F3349" s="42"/>
      <c r="G3349" s="43"/>
      <c r="H3349" s="43"/>
      <c r="I3349" s="42"/>
      <c r="J3349" s="42"/>
      <c r="K3349" s="42"/>
      <c r="L3349" s="42" t="str">
        <f>IF(G3349="","",IF(D3349-G3349&gt;=System_Config!$B$9,"✅ COMPLIANT","⚠️ BREACH"))</f>
        <v/>
      </c>
      <c r="M3349" s="42">
        <f t="shared" si="52"/>
        <v>1900</v>
      </c>
    </row>
    <row r="3350" spans="1:13" ht="18" customHeight="1" x14ac:dyDescent="0.25">
      <c r="A3350" s="44"/>
      <c r="B3350" s="44"/>
      <c r="C3350" s="44"/>
      <c r="D3350" s="45"/>
      <c r="E3350" s="44"/>
      <c r="F3350" s="44"/>
      <c r="G3350" s="45"/>
      <c r="H3350" s="45"/>
      <c r="I3350" s="44"/>
      <c r="J3350" s="44"/>
      <c r="K3350" s="44"/>
      <c r="L3350" s="44" t="str">
        <f>IF(G3350="","",IF(D3350-G3350&gt;=System_Config!$B$9,"✅ COMPLIANT","⚠️ BREACH"))</f>
        <v/>
      </c>
      <c r="M3350" s="44">
        <f t="shared" si="52"/>
        <v>1900</v>
      </c>
    </row>
    <row r="3351" spans="1:13" ht="18" customHeight="1" x14ac:dyDescent="0.25">
      <c r="A3351" s="42"/>
      <c r="B3351" s="42"/>
      <c r="C3351" s="42"/>
      <c r="D3351" s="43"/>
      <c r="E3351" s="42"/>
      <c r="F3351" s="42"/>
      <c r="G3351" s="43"/>
      <c r="H3351" s="43"/>
      <c r="I3351" s="42"/>
      <c r="J3351" s="42"/>
      <c r="K3351" s="42"/>
      <c r="L3351" s="42" t="str">
        <f>IF(G3351="","",IF(D3351-G3351&gt;=System_Config!$B$9,"✅ COMPLIANT","⚠️ BREACH"))</f>
        <v/>
      </c>
      <c r="M3351" s="42">
        <f t="shared" si="52"/>
        <v>1900</v>
      </c>
    </row>
    <row r="3352" spans="1:13" ht="18" customHeight="1" x14ac:dyDescent="0.25">
      <c r="A3352" s="44"/>
      <c r="B3352" s="44"/>
      <c r="C3352" s="44"/>
      <c r="D3352" s="45"/>
      <c r="E3352" s="44"/>
      <c r="F3352" s="44"/>
      <c r="G3352" s="45"/>
      <c r="H3352" s="45"/>
      <c r="I3352" s="44"/>
      <c r="J3352" s="44"/>
      <c r="K3352" s="44"/>
      <c r="L3352" s="44" t="str">
        <f>IF(G3352="","",IF(D3352-G3352&gt;=System_Config!$B$9,"✅ COMPLIANT","⚠️ BREACH"))</f>
        <v/>
      </c>
      <c r="M3352" s="44">
        <f t="shared" si="52"/>
        <v>1900</v>
      </c>
    </row>
    <row r="3353" spans="1:13" ht="18" customHeight="1" x14ac:dyDescent="0.25">
      <c r="A3353" s="42"/>
      <c r="B3353" s="42"/>
      <c r="C3353" s="42"/>
      <c r="D3353" s="43"/>
      <c r="E3353" s="42"/>
      <c r="F3353" s="42"/>
      <c r="G3353" s="43"/>
      <c r="H3353" s="43"/>
      <c r="I3353" s="42"/>
      <c r="J3353" s="42"/>
      <c r="K3353" s="42"/>
      <c r="L3353" s="42" t="str">
        <f>IF(G3353="","",IF(D3353-G3353&gt;=System_Config!$B$9,"✅ COMPLIANT","⚠️ BREACH"))</f>
        <v/>
      </c>
      <c r="M3353" s="42">
        <f t="shared" si="52"/>
        <v>1900</v>
      </c>
    </row>
    <row r="3354" spans="1:13" ht="18" customHeight="1" x14ac:dyDescent="0.25">
      <c r="A3354" s="44"/>
      <c r="B3354" s="44"/>
      <c r="C3354" s="44"/>
      <c r="D3354" s="45"/>
      <c r="E3354" s="44"/>
      <c r="F3354" s="44"/>
      <c r="G3354" s="45"/>
      <c r="H3354" s="45"/>
      <c r="I3354" s="44"/>
      <c r="J3354" s="44"/>
      <c r="K3354" s="44"/>
      <c r="L3354" s="44" t="str">
        <f>IF(G3354="","",IF(D3354-G3354&gt;=System_Config!$B$9,"✅ COMPLIANT","⚠️ BREACH"))</f>
        <v/>
      </c>
      <c r="M3354" s="44">
        <f t="shared" si="52"/>
        <v>1900</v>
      </c>
    </row>
    <row r="3355" spans="1:13" ht="18" customHeight="1" x14ac:dyDescent="0.25">
      <c r="A3355" s="42"/>
      <c r="B3355" s="42"/>
      <c r="C3355" s="42"/>
      <c r="D3355" s="43"/>
      <c r="E3355" s="42"/>
      <c r="F3355" s="42"/>
      <c r="G3355" s="43"/>
      <c r="H3355" s="43"/>
      <c r="I3355" s="42"/>
      <c r="J3355" s="42"/>
      <c r="K3355" s="42"/>
      <c r="L3355" s="42" t="str">
        <f>IF(G3355="","",IF(D3355-G3355&gt;=System_Config!$B$9,"✅ COMPLIANT","⚠️ BREACH"))</f>
        <v/>
      </c>
      <c r="M3355" s="42">
        <f t="shared" si="52"/>
        <v>1900</v>
      </c>
    </row>
    <row r="3356" spans="1:13" ht="18" customHeight="1" x14ac:dyDescent="0.25">
      <c r="A3356" s="44"/>
      <c r="B3356" s="44"/>
      <c r="C3356" s="44"/>
      <c r="D3356" s="45"/>
      <c r="E3356" s="44"/>
      <c r="F3356" s="44"/>
      <c r="G3356" s="45"/>
      <c r="H3356" s="45"/>
      <c r="I3356" s="44"/>
      <c r="J3356" s="44"/>
      <c r="K3356" s="44"/>
      <c r="L3356" s="44" t="str">
        <f>IF(G3356="","",IF(D3356-G3356&gt;=System_Config!$B$9,"✅ COMPLIANT","⚠️ BREACH"))</f>
        <v/>
      </c>
      <c r="M3356" s="44">
        <f t="shared" si="52"/>
        <v>1900</v>
      </c>
    </row>
    <row r="3357" spans="1:13" ht="18" customHeight="1" x14ac:dyDescent="0.25">
      <c r="A3357" s="42"/>
      <c r="B3357" s="42"/>
      <c r="C3357" s="42"/>
      <c r="D3357" s="43"/>
      <c r="E3357" s="42"/>
      <c r="F3357" s="42"/>
      <c r="G3357" s="43"/>
      <c r="H3357" s="43"/>
      <c r="I3357" s="42"/>
      <c r="J3357" s="42"/>
      <c r="K3357" s="42"/>
      <c r="L3357" s="42" t="str">
        <f>IF(G3357="","",IF(D3357-G3357&gt;=System_Config!$B$9,"✅ COMPLIANT","⚠️ BREACH"))</f>
        <v/>
      </c>
      <c r="M3357" s="42">
        <f t="shared" si="52"/>
        <v>1900</v>
      </c>
    </row>
    <row r="3358" spans="1:13" ht="18" customHeight="1" x14ac:dyDescent="0.25">
      <c r="A3358" s="44"/>
      <c r="B3358" s="44"/>
      <c r="C3358" s="44"/>
      <c r="D3358" s="45"/>
      <c r="E3358" s="44"/>
      <c r="F3358" s="44"/>
      <c r="G3358" s="45"/>
      <c r="H3358" s="45"/>
      <c r="I3358" s="44"/>
      <c r="J3358" s="44"/>
      <c r="K3358" s="44"/>
      <c r="L3358" s="44" t="str">
        <f>IF(G3358="","",IF(D3358-G3358&gt;=System_Config!$B$9,"✅ COMPLIANT","⚠️ BREACH"))</f>
        <v/>
      </c>
      <c r="M3358" s="44">
        <f t="shared" si="52"/>
        <v>1900</v>
      </c>
    </row>
    <row r="3359" spans="1:13" ht="18" customHeight="1" x14ac:dyDescent="0.25">
      <c r="A3359" s="42"/>
      <c r="B3359" s="42"/>
      <c r="C3359" s="42"/>
      <c r="D3359" s="43"/>
      <c r="E3359" s="42"/>
      <c r="F3359" s="42"/>
      <c r="G3359" s="43"/>
      <c r="H3359" s="43"/>
      <c r="I3359" s="42"/>
      <c r="J3359" s="42"/>
      <c r="K3359" s="42"/>
      <c r="L3359" s="42" t="str">
        <f>IF(G3359="","",IF(D3359-G3359&gt;=System_Config!$B$9,"✅ COMPLIANT","⚠️ BREACH"))</f>
        <v/>
      </c>
      <c r="M3359" s="42">
        <f t="shared" si="52"/>
        <v>1900</v>
      </c>
    </row>
    <row r="3360" spans="1:13" ht="18" customHeight="1" x14ac:dyDescent="0.25">
      <c r="A3360" s="44"/>
      <c r="B3360" s="44"/>
      <c r="C3360" s="44"/>
      <c r="D3360" s="45"/>
      <c r="E3360" s="44"/>
      <c r="F3360" s="44"/>
      <c r="G3360" s="45"/>
      <c r="H3360" s="45"/>
      <c r="I3360" s="44"/>
      <c r="J3360" s="44"/>
      <c r="K3360" s="44"/>
      <c r="L3360" s="44" t="str">
        <f>IF(G3360="","",IF(D3360-G3360&gt;=System_Config!$B$9,"✅ COMPLIANT","⚠️ BREACH"))</f>
        <v/>
      </c>
      <c r="M3360" s="44">
        <f t="shared" si="52"/>
        <v>1900</v>
      </c>
    </row>
    <row r="3361" spans="1:13" ht="18" customHeight="1" x14ac:dyDescent="0.25">
      <c r="A3361" s="42"/>
      <c r="B3361" s="42"/>
      <c r="C3361" s="42"/>
      <c r="D3361" s="43"/>
      <c r="E3361" s="42"/>
      <c r="F3361" s="42"/>
      <c r="G3361" s="43"/>
      <c r="H3361" s="43"/>
      <c r="I3361" s="42"/>
      <c r="J3361" s="42"/>
      <c r="K3361" s="42"/>
      <c r="L3361" s="42" t="str">
        <f>IF(G3361="","",IF(D3361-G3361&gt;=System_Config!$B$9,"✅ COMPLIANT","⚠️ BREACH"))</f>
        <v/>
      </c>
      <c r="M3361" s="42">
        <f t="shared" si="52"/>
        <v>1900</v>
      </c>
    </row>
    <row r="3362" spans="1:13" ht="18" customHeight="1" x14ac:dyDescent="0.25">
      <c r="A3362" s="44"/>
      <c r="B3362" s="44"/>
      <c r="C3362" s="44"/>
      <c r="D3362" s="45"/>
      <c r="E3362" s="44"/>
      <c r="F3362" s="44"/>
      <c r="G3362" s="45"/>
      <c r="H3362" s="45"/>
      <c r="I3362" s="44"/>
      <c r="J3362" s="44"/>
      <c r="K3362" s="44"/>
      <c r="L3362" s="44" t="str">
        <f>IF(G3362="","",IF(D3362-G3362&gt;=System_Config!$B$9,"✅ COMPLIANT","⚠️ BREACH"))</f>
        <v/>
      </c>
      <c r="M3362" s="44">
        <f t="shared" si="52"/>
        <v>1900</v>
      </c>
    </row>
    <row r="3363" spans="1:13" ht="18" customHeight="1" x14ac:dyDescent="0.25">
      <c r="A3363" s="42"/>
      <c r="B3363" s="42"/>
      <c r="C3363" s="42"/>
      <c r="D3363" s="43"/>
      <c r="E3363" s="42"/>
      <c r="F3363" s="42"/>
      <c r="G3363" s="43"/>
      <c r="H3363" s="43"/>
      <c r="I3363" s="42"/>
      <c r="J3363" s="42"/>
      <c r="K3363" s="42"/>
      <c r="L3363" s="42" t="str">
        <f>IF(G3363="","",IF(D3363-G3363&gt;=System_Config!$B$9,"✅ COMPLIANT","⚠️ BREACH"))</f>
        <v/>
      </c>
      <c r="M3363" s="42">
        <f t="shared" si="52"/>
        <v>1900</v>
      </c>
    </row>
    <row r="3364" spans="1:13" ht="18" customHeight="1" x14ac:dyDescent="0.25">
      <c r="A3364" s="44"/>
      <c r="B3364" s="44"/>
      <c r="C3364" s="44"/>
      <c r="D3364" s="45"/>
      <c r="E3364" s="44"/>
      <c r="F3364" s="44"/>
      <c r="G3364" s="45"/>
      <c r="H3364" s="45"/>
      <c r="I3364" s="44"/>
      <c r="J3364" s="44"/>
      <c r="K3364" s="44"/>
      <c r="L3364" s="44" t="str">
        <f>IF(G3364="","",IF(D3364-G3364&gt;=System_Config!$B$9,"✅ COMPLIANT","⚠️ BREACH"))</f>
        <v/>
      </c>
      <c r="M3364" s="44">
        <f t="shared" si="52"/>
        <v>1900</v>
      </c>
    </row>
    <row r="3365" spans="1:13" ht="18" customHeight="1" x14ac:dyDescent="0.25">
      <c r="A3365" s="42"/>
      <c r="B3365" s="42"/>
      <c r="C3365" s="42"/>
      <c r="D3365" s="43"/>
      <c r="E3365" s="42"/>
      <c r="F3365" s="42"/>
      <c r="G3365" s="43"/>
      <c r="H3365" s="43"/>
      <c r="I3365" s="42"/>
      <c r="J3365" s="42"/>
      <c r="K3365" s="42"/>
      <c r="L3365" s="42" t="str">
        <f>IF(G3365="","",IF(D3365-G3365&gt;=System_Config!$B$9,"✅ COMPLIANT","⚠️ BREACH"))</f>
        <v/>
      </c>
      <c r="M3365" s="42">
        <f t="shared" si="52"/>
        <v>1900</v>
      </c>
    </row>
    <row r="3366" spans="1:13" ht="18" customHeight="1" x14ac:dyDescent="0.25">
      <c r="A3366" s="44"/>
      <c r="B3366" s="44"/>
      <c r="C3366" s="44"/>
      <c r="D3366" s="45"/>
      <c r="E3366" s="44"/>
      <c r="F3366" s="44"/>
      <c r="G3366" s="45"/>
      <c r="H3366" s="45"/>
      <c r="I3366" s="44"/>
      <c r="J3366" s="44"/>
      <c r="K3366" s="44"/>
      <c r="L3366" s="44" t="str">
        <f>IF(G3366="","",IF(D3366-G3366&gt;=System_Config!$B$9,"✅ COMPLIANT","⚠️ BREACH"))</f>
        <v/>
      </c>
      <c r="M3366" s="44">
        <f t="shared" si="52"/>
        <v>1900</v>
      </c>
    </row>
    <row r="3367" spans="1:13" ht="18" customHeight="1" x14ac:dyDescent="0.25">
      <c r="A3367" s="42"/>
      <c r="B3367" s="42"/>
      <c r="C3367" s="42"/>
      <c r="D3367" s="43"/>
      <c r="E3367" s="42"/>
      <c r="F3367" s="42"/>
      <c r="G3367" s="43"/>
      <c r="H3367" s="43"/>
      <c r="I3367" s="42"/>
      <c r="J3367" s="42"/>
      <c r="K3367" s="42"/>
      <c r="L3367" s="42" t="str">
        <f>IF(G3367="","",IF(D3367-G3367&gt;=System_Config!$B$9,"✅ COMPLIANT","⚠️ BREACH"))</f>
        <v/>
      </c>
      <c r="M3367" s="42">
        <f t="shared" si="52"/>
        <v>1900</v>
      </c>
    </row>
    <row r="3368" spans="1:13" ht="18" customHeight="1" x14ac:dyDescent="0.25">
      <c r="A3368" s="44"/>
      <c r="B3368" s="44"/>
      <c r="C3368" s="44"/>
      <c r="D3368" s="45"/>
      <c r="E3368" s="44"/>
      <c r="F3368" s="44"/>
      <c r="G3368" s="45"/>
      <c r="H3368" s="45"/>
      <c r="I3368" s="44"/>
      <c r="J3368" s="44"/>
      <c r="K3368" s="44"/>
      <c r="L3368" s="44" t="str">
        <f>IF(G3368="","",IF(D3368-G3368&gt;=System_Config!$B$9,"✅ COMPLIANT","⚠️ BREACH"))</f>
        <v/>
      </c>
      <c r="M3368" s="44">
        <f t="shared" si="52"/>
        <v>1900</v>
      </c>
    </row>
    <row r="3369" spans="1:13" ht="18" customHeight="1" x14ac:dyDescent="0.25">
      <c r="A3369" s="42"/>
      <c r="B3369" s="42"/>
      <c r="C3369" s="42"/>
      <c r="D3369" s="43"/>
      <c r="E3369" s="42"/>
      <c r="F3369" s="42"/>
      <c r="G3369" s="43"/>
      <c r="H3369" s="43"/>
      <c r="I3369" s="42"/>
      <c r="J3369" s="42"/>
      <c r="K3369" s="42"/>
      <c r="L3369" s="42" t="str">
        <f>IF(G3369="","",IF(D3369-G3369&gt;=System_Config!$B$9,"✅ COMPLIANT","⚠️ BREACH"))</f>
        <v/>
      </c>
      <c r="M3369" s="42">
        <f t="shared" si="52"/>
        <v>1900</v>
      </c>
    </row>
    <row r="3370" spans="1:13" ht="18" customHeight="1" x14ac:dyDescent="0.25">
      <c r="A3370" s="44"/>
      <c r="B3370" s="44"/>
      <c r="C3370" s="44"/>
      <c r="D3370" s="45"/>
      <c r="E3370" s="44"/>
      <c r="F3370" s="44"/>
      <c r="G3370" s="45"/>
      <c r="H3370" s="45"/>
      <c r="I3370" s="44"/>
      <c r="J3370" s="44"/>
      <c r="K3370" s="44"/>
      <c r="L3370" s="44" t="str">
        <f>IF(G3370="","",IF(D3370-G3370&gt;=System_Config!$B$9,"✅ COMPLIANT","⚠️ BREACH"))</f>
        <v/>
      </c>
      <c r="M3370" s="44">
        <f t="shared" si="52"/>
        <v>1900</v>
      </c>
    </row>
    <row r="3371" spans="1:13" ht="18" customHeight="1" x14ac:dyDescent="0.25">
      <c r="A3371" s="42"/>
      <c r="B3371" s="42"/>
      <c r="C3371" s="42"/>
      <c r="D3371" s="43"/>
      <c r="E3371" s="42"/>
      <c r="F3371" s="42"/>
      <c r="G3371" s="43"/>
      <c r="H3371" s="43"/>
      <c r="I3371" s="42"/>
      <c r="J3371" s="42"/>
      <c r="K3371" s="42"/>
      <c r="L3371" s="42" t="str">
        <f>IF(G3371="","",IF(D3371-G3371&gt;=System_Config!$B$9,"✅ COMPLIANT","⚠️ BREACH"))</f>
        <v/>
      </c>
      <c r="M3371" s="42">
        <f t="shared" si="52"/>
        <v>1900</v>
      </c>
    </row>
    <row r="3372" spans="1:13" ht="18" customHeight="1" x14ac:dyDescent="0.25">
      <c r="A3372" s="44"/>
      <c r="B3372" s="44"/>
      <c r="C3372" s="44"/>
      <c r="D3372" s="45"/>
      <c r="E3372" s="44"/>
      <c r="F3372" s="44"/>
      <c r="G3372" s="45"/>
      <c r="H3372" s="45"/>
      <c r="I3372" s="44"/>
      <c r="J3372" s="44"/>
      <c r="K3372" s="44"/>
      <c r="L3372" s="44" t="str">
        <f>IF(G3372="","",IF(D3372-G3372&gt;=System_Config!$B$9,"✅ COMPLIANT","⚠️ BREACH"))</f>
        <v/>
      </c>
      <c r="M3372" s="44">
        <f t="shared" si="52"/>
        <v>1900</v>
      </c>
    </row>
    <row r="3373" spans="1:13" ht="18" customHeight="1" x14ac:dyDescent="0.25">
      <c r="A3373" s="42"/>
      <c r="B3373" s="42"/>
      <c r="C3373" s="42"/>
      <c r="D3373" s="43"/>
      <c r="E3373" s="42"/>
      <c r="F3373" s="42"/>
      <c r="G3373" s="43"/>
      <c r="H3373" s="43"/>
      <c r="I3373" s="42"/>
      <c r="J3373" s="42"/>
      <c r="K3373" s="42"/>
      <c r="L3373" s="42" t="str">
        <f>IF(G3373="","",IF(D3373-G3373&gt;=System_Config!$B$9,"✅ COMPLIANT","⚠️ BREACH"))</f>
        <v/>
      </c>
      <c r="M3373" s="42">
        <f t="shared" si="52"/>
        <v>1900</v>
      </c>
    </row>
    <row r="3374" spans="1:13" ht="18" customHeight="1" x14ac:dyDescent="0.25">
      <c r="A3374" s="44"/>
      <c r="B3374" s="44"/>
      <c r="C3374" s="44"/>
      <c r="D3374" s="45"/>
      <c r="E3374" s="44"/>
      <c r="F3374" s="44"/>
      <c r="G3374" s="45"/>
      <c r="H3374" s="45"/>
      <c r="I3374" s="44"/>
      <c r="J3374" s="44"/>
      <c r="K3374" s="44"/>
      <c r="L3374" s="44" t="str">
        <f>IF(G3374="","",IF(D3374-G3374&gt;=System_Config!$B$9,"✅ COMPLIANT","⚠️ BREACH"))</f>
        <v/>
      </c>
      <c r="M3374" s="44">
        <f t="shared" si="52"/>
        <v>1900</v>
      </c>
    </row>
    <row r="3375" spans="1:13" ht="18" customHeight="1" x14ac:dyDescent="0.25">
      <c r="A3375" s="42"/>
      <c r="B3375" s="42"/>
      <c r="C3375" s="42"/>
      <c r="D3375" s="43"/>
      <c r="E3375" s="42"/>
      <c r="F3375" s="42"/>
      <c r="G3375" s="43"/>
      <c r="H3375" s="43"/>
      <c r="I3375" s="42"/>
      <c r="J3375" s="42"/>
      <c r="K3375" s="42"/>
      <c r="L3375" s="42" t="str">
        <f>IF(G3375="","",IF(D3375-G3375&gt;=System_Config!$B$9,"✅ COMPLIANT","⚠️ BREACH"))</f>
        <v/>
      </c>
      <c r="M3375" s="42">
        <f t="shared" si="52"/>
        <v>1900</v>
      </c>
    </row>
    <row r="3376" spans="1:13" ht="18" customHeight="1" x14ac:dyDescent="0.25">
      <c r="A3376" s="44"/>
      <c r="B3376" s="44"/>
      <c r="C3376" s="44"/>
      <c r="D3376" s="45"/>
      <c r="E3376" s="44"/>
      <c r="F3376" s="44"/>
      <c r="G3376" s="45"/>
      <c r="H3376" s="45"/>
      <c r="I3376" s="44"/>
      <c r="J3376" s="44"/>
      <c r="K3376" s="44"/>
      <c r="L3376" s="44" t="str">
        <f>IF(G3376="","",IF(D3376-G3376&gt;=System_Config!$B$9,"✅ COMPLIANT","⚠️ BREACH"))</f>
        <v/>
      </c>
      <c r="M3376" s="44">
        <f t="shared" si="52"/>
        <v>1900</v>
      </c>
    </row>
    <row r="3377" spans="1:13" ht="18" customHeight="1" x14ac:dyDescent="0.25">
      <c r="A3377" s="42"/>
      <c r="B3377" s="42"/>
      <c r="C3377" s="42"/>
      <c r="D3377" s="43"/>
      <c r="E3377" s="42"/>
      <c r="F3377" s="42"/>
      <c r="G3377" s="43"/>
      <c r="H3377" s="43"/>
      <c r="I3377" s="42"/>
      <c r="J3377" s="42"/>
      <c r="K3377" s="42"/>
      <c r="L3377" s="42" t="str">
        <f>IF(G3377="","",IF(D3377-G3377&gt;=System_Config!$B$9,"✅ COMPLIANT","⚠️ BREACH"))</f>
        <v/>
      </c>
      <c r="M3377" s="42">
        <f t="shared" si="52"/>
        <v>1900</v>
      </c>
    </row>
    <row r="3378" spans="1:13" ht="18" customHeight="1" x14ac:dyDescent="0.25">
      <c r="A3378" s="44"/>
      <c r="B3378" s="44"/>
      <c r="C3378" s="44"/>
      <c r="D3378" s="45"/>
      <c r="E3378" s="44"/>
      <c r="F3378" s="44"/>
      <c r="G3378" s="45"/>
      <c r="H3378" s="45"/>
      <c r="I3378" s="44"/>
      <c r="J3378" s="44"/>
      <c r="K3378" s="44"/>
      <c r="L3378" s="44" t="str">
        <f>IF(G3378="","",IF(D3378-G3378&gt;=System_Config!$B$9,"✅ COMPLIANT","⚠️ BREACH"))</f>
        <v/>
      </c>
      <c r="M3378" s="44">
        <f t="shared" si="52"/>
        <v>1900</v>
      </c>
    </row>
    <row r="3379" spans="1:13" ht="18" customHeight="1" x14ac:dyDescent="0.25">
      <c r="A3379" s="42"/>
      <c r="B3379" s="42"/>
      <c r="C3379" s="42"/>
      <c r="D3379" s="43"/>
      <c r="E3379" s="42"/>
      <c r="F3379" s="42"/>
      <c r="G3379" s="43"/>
      <c r="H3379" s="43"/>
      <c r="I3379" s="42"/>
      <c r="J3379" s="42"/>
      <c r="K3379" s="42"/>
      <c r="L3379" s="42" t="str">
        <f>IF(G3379="","",IF(D3379-G3379&gt;=System_Config!$B$9,"✅ COMPLIANT","⚠️ BREACH"))</f>
        <v/>
      </c>
      <c r="M3379" s="42">
        <f t="shared" si="52"/>
        <v>1900</v>
      </c>
    </row>
    <row r="3380" spans="1:13" ht="18" customHeight="1" x14ac:dyDescent="0.25">
      <c r="A3380" s="44"/>
      <c r="B3380" s="44"/>
      <c r="C3380" s="44"/>
      <c r="D3380" s="45"/>
      <c r="E3380" s="44"/>
      <c r="F3380" s="44"/>
      <c r="G3380" s="45"/>
      <c r="H3380" s="45"/>
      <c r="I3380" s="44"/>
      <c r="J3380" s="44"/>
      <c r="K3380" s="44"/>
      <c r="L3380" s="44" t="str">
        <f>IF(G3380="","",IF(D3380-G3380&gt;=System_Config!$B$9,"✅ COMPLIANT","⚠️ BREACH"))</f>
        <v/>
      </c>
      <c r="M3380" s="44">
        <f t="shared" si="52"/>
        <v>1900</v>
      </c>
    </row>
    <row r="3381" spans="1:13" ht="18" customHeight="1" x14ac:dyDescent="0.25">
      <c r="A3381" s="42"/>
      <c r="B3381" s="42"/>
      <c r="C3381" s="42"/>
      <c r="D3381" s="43"/>
      <c r="E3381" s="42"/>
      <c r="F3381" s="42"/>
      <c r="G3381" s="43"/>
      <c r="H3381" s="43"/>
      <c r="I3381" s="42"/>
      <c r="J3381" s="42"/>
      <c r="K3381" s="42"/>
      <c r="L3381" s="42" t="str">
        <f>IF(G3381="","",IF(D3381-G3381&gt;=System_Config!$B$9,"✅ COMPLIANT","⚠️ BREACH"))</f>
        <v/>
      </c>
      <c r="M3381" s="42">
        <f t="shared" si="52"/>
        <v>1900</v>
      </c>
    </row>
    <row r="3382" spans="1:13" ht="18" customHeight="1" x14ac:dyDescent="0.25">
      <c r="A3382" s="44"/>
      <c r="B3382" s="44"/>
      <c r="C3382" s="44"/>
      <c r="D3382" s="45"/>
      <c r="E3382" s="44"/>
      <c r="F3382" s="44"/>
      <c r="G3382" s="45"/>
      <c r="H3382" s="45"/>
      <c r="I3382" s="44"/>
      <c r="J3382" s="44"/>
      <c r="K3382" s="44"/>
      <c r="L3382" s="44" t="str">
        <f>IF(G3382="","",IF(D3382-G3382&gt;=System_Config!$B$9,"✅ COMPLIANT","⚠️ BREACH"))</f>
        <v/>
      </c>
      <c r="M3382" s="44">
        <f t="shared" si="52"/>
        <v>1900</v>
      </c>
    </row>
    <row r="3383" spans="1:13" ht="18" customHeight="1" x14ac:dyDescent="0.25">
      <c r="A3383" s="42"/>
      <c r="B3383" s="42"/>
      <c r="C3383" s="42"/>
      <c r="D3383" s="43"/>
      <c r="E3383" s="42"/>
      <c r="F3383" s="42"/>
      <c r="G3383" s="43"/>
      <c r="H3383" s="43"/>
      <c r="I3383" s="42"/>
      <c r="J3383" s="42"/>
      <c r="K3383" s="42"/>
      <c r="L3383" s="42" t="str">
        <f>IF(G3383="","",IF(D3383-G3383&gt;=System_Config!$B$9,"✅ COMPLIANT","⚠️ BREACH"))</f>
        <v/>
      </c>
      <c r="M3383" s="42">
        <f t="shared" si="52"/>
        <v>1900</v>
      </c>
    </row>
    <row r="3384" spans="1:13" ht="18" customHeight="1" x14ac:dyDescent="0.25">
      <c r="A3384" s="44"/>
      <c r="B3384" s="44"/>
      <c r="C3384" s="44"/>
      <c r="D3384" s="45"/>
      <c r="E3384" s="44"/>
      <c r="F3384" s="44"/>
      <c r="G3384" s="45"/>
      <c r="H3384" s="45"/>
      <c r="I3384" s="44"/>
      <c r="J3384" s="44"/>
      <c r="K3384" s="44"/>
      <c r="L3384" s="44" t="str">
        <f>IF(G3384="","",IF(D3384-G3384&gt;=System_Config!$B$9,"✅ COMPLIANT","⚠️ BREACH"))</f>
        <v/>
      </c>
      <c r="M3384" s="44">
        <f t="shared" si="52"/>
        <v>1900</v>
      </c>
    </row>
    <row r="3385" spans="1:13" ht="18" customHeight="1" x14ac:dyDescent="0.25">
      <c r="A3385" s="42"/>
      <c r="B3385" s="42"/>
      <c r="C3385" s="42"/>
      <c r="D3385" s="43"/>
      <c r="E3385" s="42"/>
      <c r="F3385" s="42"/>
      <c r="G3385" s="43"/>
      <c r="H3385" s="43"/>
      <c r="I3385" s="42"/>
      <c r="J3385" s="42"/>
      <c r="K3385" s="42"/>
      <c r="L3385" s="42" t="str">
        <f>IF(G3385="","",IF(D3385-G3385&gt;=System_Config!$B$9,"✅ COMPLIANT","⚠️ BREACH"))</f>
        <v/>
      </c>
      <c r="M3385" s="42">
        <f t="shared" si="52"/>
        <v>1900</v>
      </c>
    </row>
    <row r="3386" spans="1:13" ht="18" customHeight="1" x14ac:dyDescent="0.25">
      <c r="A3386" s="44"/>
      <c r="B3386" s="44"/>
      <c r="C3386" s="44"/>
      <c r="D3386" s="45"/>
      <c r="E3386" s="44"/>
      <c r="F3386" s="44"/>
      <c r="G3386" s="45"/>
      <c r="H3386" s="45"/>
      <c r="I3386" s="44"/>
      <c r="J3386" s="44"/>
      <c r="K3386" s="44"/>
      <c r="L3386" s="44" t="str">
        <f>IF(G3386="","",IF(D3386-G3386&gt;=System_Config!$B$9,"✅ COMPLIANT","⚠️ BREACH"))</f>
        <v/>
      </c>
      <c r="M3386" s="44">
        <f t="shared" si="52"/>
        <v>1900</v>
      </c>
    </row>
    <row r="3387" spans="1:13" ht="18" customHeight="1" x14ac:dyDescent="0.25">
      <c r="A3387" s="42"/>
      <c r="B3387" s="42"/>
      <c r="C3387" s="42"/>
      <c r="D3387" s="43"/>
      <c r="E3387" s="42"/>
      <c r="F3387" s="42"/>
      <c r="G3387" s="43"/>
      <c r="H3387" s="43"/>
      <c r="I3387" s="42"/>
      <c r="J3387" s="42"/>
      <c r="K3387" s="42"/>
      <c r="L3387" s="42" t="str">
        <f>IF(G3387="","",IF(D3387-G3387&gt;=System_Config!$B$9,"✅ COMPLIANT","⚠️ BREACH"))</f>
        <v/>
      </c>
      <c r="M3387" s="42">
        <f t="shared" si="52"/>
        <v>1900</v>
      </c>
    </row>
    <row r="3388" spans="1:13" ht="18" customHeight="1" x14ac:dyDescent="0.25">
      <c r="A3388" s="44"/>
      <c r="B3388" s="44"/>
      <c r="C3388" s="44"/>
      <c r="D3388" s="45"/>
      <c r="E3388" s="44"/>
      <c r="F3388" s="44"/>
      <c r="G3388" s="45"/>
      <c r="H3388" s="45"/>
      <c r="I3388" s="44"/>
      <c r="J3388" s="44"/>
      <c r="K3388" s="44"/>
      <c r="L3388" s="44" t="str">
        <f>IF(G3388="","",IF(D3388-G3388&gt;=System_Config!$B$9,"✅ COMPLIANT","⚠️ BREACH"))</f>
        <v/>
      </c>
      <c r="M3388" s="44">
        <f t="shared" si="52"/>
        <v>1900</v>
      </c>
    </row>
    <row r="3389" spans="1:13" ht="18" customHeight="1" x14ac:dyDescent="0.25">
      <c r="A3389" s="42"/>
      <c r="B3389" s="42"/>
      <c r="C3389" s="42"/>
      <c r="D3389" s="43"/>
      <c r="E3389" s="42"/>
      <c r="F3389" s="42"/>
      <c r="G3389" s="43"/>
      <c r="H3389" s="43"/>
      <c r="I3389" s="42"/>
      <c r="J3389" s="42"/>
      <c r="K3389" s="42"/>
      <c r="L3389" s="42" t="str">
        <f>IF(G3389="","",IF(D3389-G3389&gt;=System_Config!$B$9,"✅ COMPLIANT","⚠️ BREACH"))</f>
        <v/>
      </c>
      <c r="M3389" s="42">
        <f t="shared" si="52"/>
        <v>1900</v>
      </c>
    </row>
    <row r="3390" spans="1:13" ht="18" customHeight="1" x14ac:dyDescent="0.25">
      <c r="A3390" s="44"/>
      <c r="B3390" s="44"/>
      <c r="C3390" s="44"/>
      <c r="D3390" s="45"/>
      <c r="E3390" s="44"/>
      <c r="F3390" s="44"/>
      <c r="G3390" s="45"/>
      <c r="H3390" s="45"/>
      <c r="I3390" s="44"/>
      <c r="J3390" s="44"/>
      <c r="K3390" s="44"/>
      <c r="L3390" s="44" t="str">
        <f>IF(G3390="","",IF(D3390-G3390&gt;=System_Config!$B$9,"✅ COMPLIANT","⚠️ BREACH"))</f>
        <v/>
      </c>
      <c r="M3390" s="44">
        <f t="shared" si="52"/>
        <v>1900</v>
      </c>
    </row>
    <row r="3391" spans="1:13" ht="18" customHeight="1" x14ac:dyDescent="0.25">
      <c r="A3391" s="42"/>
      <c r="B3391" s="42"/>
      <c r="C3391" s="42"/>
      <c r="D3391" s="43"/>
      <c r="E3391" s="42"/>
      <c r="F3391" s="42"/>
      <c r="G3391" s="43"/>
      <c r="H3391" s="43"/>
      <c r="I3391" s="42"/>
      <c r="J3391" s="42"/>
      <c r="K3391" s="42"/>
      <c r="L3391" s="42" t="str">
        <f>IF(G3391="","",IF(D3391-G3391&gt;=System_Config!$B$9,"✅ COMPLIANT","⚠️ BREACH"))</f>
        <v/>
      </c>
      <c r="M3391" s="42">
        <f t="shared" si="52"/>
        <v>1900</v>
      </c>
    </row>
    <row r="3392" spans="1:13" ht="18" customHeight="1" x14ac:dyDescent="0.25">
      <c r="A3392" s="44"/>
      <c r="B3392" s="44"/>
      <c r="C3392" s="44"/>
      <c r="D3392" s="45"/>
      <c r="E3392" s="44"/>
      <c r="F3392" s="44"/>
      <c r="G3392" s="45"/>
      <c r="H3392" s="45"/>
      <c r="I3392" s="44"/>
      <c r="J3392" s="44"/>
      <c r="K3392" s="44"/>
      <c r="L3392" s="44" t="str">
        <f>IF(G3392="","",IF(D3392-G3392&gt;=System_Config!$B$9,"✅ COMPLIANT","⚠️ BREACH"))</f>
        <v/>
      </c>
      <c r="M3392" s="44">
        <f t="shared" si="52"/>
        <v>1900</v>
      </c>
    </row>
    <row r="3393" spans="1:13" ht="18" customHeight="1" x14ac:dyDescent="0.25">
      <c r="A3393" s="42"/>
      <c r="B3393" s="42"/>
      <c r="C3393" s="42"/>
      <c r="D3393" s="43"/>
      <c r="E3393" s="42"/>
      <c r="F3393" s="42"/>
      <c r="G3393" s="43"/>
      <c r="H3393" s="43"/>
      <c r="I3393" s="42"/>
      <c r="J3393" s="42"/>
      <c r="K3393" s="42"/>
      <c r="L3393" s="42" t="str">
        <f>IF(G3393="","",IF(D3393-G3393&gt;=System_Config!$B$9,"✅ COMPLIANT","⚠️ BREACH"))</f>
        <v/>
      </c>
      <c r="M3393" s="42">
        <f t="shared" si="52"/>
        <v>1900</v>
      </c>
    </row>
    <row r="3394" spans="1:13" ht="18" customHeight="1" x14ac:dyDescent="0.25">
      <c r="A3394" s="44"/>
      <c r="B3394" s="44"/>
      <c r="C3394" s="44"/>
      <c r="D3394" s="45"/>
      <c r="E3394" s="44"/>
      <c r="F3394" s="44"/>
      <c r="G3394" s="45"/>
      <c r="H3394" s="45"/>
      <c r="I3394" s="44"/>
      <c r="J3394" s="44"/>
      <c r="K3394" s="44"/>
      <c r="L3394" s="44" t="str">
        <f>IF(G3394="","",IF(D3394-G3394&gt;=System_Config!$B$9,"✅ COMPLIANT","⚠️ BREACH"))</f>
        <v/>
      </c>
      <c r="M3394" s="44">
        <f t="shared" si="52"/>
        <v>1900</v>
      </c>
    </row>
    <row r="3395" spans="1:13" ht="18" customHeight="1" x14ac:dyDescent="0.25">
      <c r="A3395" s="42"/>
      <c r="B3395" s="42"/>
      <c r="C3395" s="42"/>
      <c r="D3395" s="43"/>
      <c r="E3395" s="42"/>
      <c r="F3395" s="42"/>
      <c r="G3395" s="43"/>
      <c r="H3395" s="43"/>
      <c r="I3395" s="42"/>
      <c r="J3395" s="42"/>
      <c r="K3395" s="42"/>
      <c r="L3395" s="42" t="str">
        <f>IF(G3395="","",IF(D3395-G3395&gt;=System_Config!$B$9,"✅ COMPLIANT","⚠️ BREACH"))</f>
        <v/>
      </c>
      <c r="M3395" s="42">
        <f t="shared" si="52"/>
        <v>1900</v>
      </c>
    </row>
    <row r="3396" spans="1:13" ht="18" customHeight="1" x14ac:dyDescent="0.25">
      <c r="A3396" s="44"/>
      <c r="B3396" s="44"/>
      <c r="C3396" s="44"/>
      <c r="D3396" s="45"/>
      <c r="E3396" s="44"/>
      <c r="F3396" s="44"/>
      <c r="G3396" s="45"/>
      <c r="H3396" s="45"/>
      <c r="I3396" s="44"/>
      <c r="J3396" s="44"/>
      <c r="K3396" s="44"/>
      <c r="L3396" s="44" t="str">
        <f>IF(G3396="","",IF(D3396-G3396&gt;=System_Config!$B$9,"✅ COMPLIANT","⚠️ BREACH"))</f>
        <v/>
      </c>
      <c r="M3396" s="44">
        <f t="shared" ref="M3396:M3459" si="53">IFERROR(YEAR(E3396),"")</f>
        <v>1900</v>
      </c>
    </row>
    <row r="3397" spans="1:13" ht="18" customHeight="1" x14ac:dyDescent="0.25">
      <c r="A3397" s="42"/>
      <c r="B3397" s="42"/>
      <c r="C3397" s="42"/>
      <c r="D3397" s="43"/>
      <c r="E3397" s="42"/>
      <c r="F3397" s="42"/>
      <c r="G3397" s="43"/>
      <c r="H3397" s="43"/>
      <c r="I3397" s="42"/>
      <c r="J3397" s="42"/>
      <c r="K3397" s="42"/>
      <c r="L3397" s="42" t="str">
        <f>IF(G3397="","",IF(D3397-G3397&gt;=System_Config!$B$9,"✅ COMPLIANT","⚠️ BREACH"))</f>
        <v/>
      </c>
      <c r="M3397" s="42">
        <f t="shared" si="53"/>
        <v>1900</v>
      </c>
    </row>
    <row r="3398" spans="1:13" ht="18" customHeight="1" x14ac:dyDescent="0.25">
      <c r="A3398" s="44"/>
      <c r="B3398" s="44"/>
      <c r="C3398" s="44"/>
      <c r="D3398" s="45"/>
      <c r="E3398" s="44"/>
      <c r="F3398" s="44"/>
      <c r="G3398" s="45"/>
      <c r="H3398" s="45"/>
      <c r="I3398" s="44"/>
      <c r="J3398" s="44"/>
      <c r="K3398" s="44"/>
      <c r="L3398" s="44" t="str">
        <f>IF(G3398="","",IF(D3398-G3398&gt;=System_Config!$B$9,"✅ COMPLIANT","⚠️ BREACH"))</f>
        <v/>
      </c>
      <c r="M3398" s="44">
        <f t="shared" si="53"/>
        <v>1900</v>
      </c>
    </row>
    <row r="3399" spans="1:13" ht="18" customHeight="1" x14ac:dyDescent="0.25">
      <c r="A3399" s="42"/>
      <c r="B3399" s="42"/>
      <c r="C3399" s="42"/>
      <c r="D3399" s="43"/>
      <c r="E3399" s="42"/>
      <c r="F3399" s="42"/>
      <c r="G3399" s="43"/>
      <c r="H3399" s="43"/>
      <c r="I3399" s="42"/>
      <c r="J3399" s="42"/>
      <c r="K3399" s="42"/>
      <c r="L3399" s="42" t="str">
        <f>IF(G3399="","",IF(D3399-G3399&gt;=System_Config!$B$9,"✅ COMPLIANT","⚠️ BREACH"))</f>
        <v/>
      </c>
      <c r="M3399" s="42">
        <f t="shared" si="53"/>
        <v>1900</v>
      </c>
    </row>
    <row r="3400" spans="1:13" ht="18" customHeight="1" x14ac:dyDescent="0.25">
      <c r="A3400" s="44"/>
      <c r="B3400" s="44"/>
      <c r="C3400" s="44"/>
      <c r="D3400" s="45"/>
      <c r="E3400" s="44"/>
      <c r="F3400" s="44"/>
      <c r="G3400" s="45"/>
      <c r="H3400" s="45"/>
      <c r="I3400" s="44"/>
      <c r="J3400" s="44"/>
      <c r="K3400" s="44"/>
      <c r="L3400" s="44" t="str">
        <f>IF(G3400="","",IF(D3400-G3400&gt;=System_Config!$B$9,"✅ COMPLIANT","⚠️ BREACH"))</f>
        <v/>
      </c>
      <c r="M3400" s="44">
        <f t="shared" si="53"/>
        <v>1900</v>
      </c>
    </row>
    <row r="3401" spans="1:13" ht="18" customHeight="1" x14ac:dyDescent="0.25">
      <c r="A3401" s="42"/>
      <c r="B3401" s="42"/>
      <c r="C3401" s="42"/>
      <c r="D3401" s="43"/>
      <c r="E3401" s="42"/>
      <c r="F3401" s="42"/>
      <c r="G3401" s="43"/>
      <c r="H3401" s="43"/>
      <c r="I3401" s="42"/>
      <c r="J3401" s="42"/>
      <c r="K3401" s="42"/>
      <c r="L3401" s="42" t="str">
        <f>IF(G3401="","",IF(D3401-G3401&gt;=System_Config!$B$9,"✅ COMPLIANT","⚠️ BREACH"))</f>
        <v/>
      </c>
      <c r="M3401" s="42">
        <f t="shared" si="53"/>
        <v>1900</v>
      </c>
    </row>
    <row r="3402" spans="1:13" ht="18" customHeight="1" x14ac:dyDescent="0.25">
      <c r="A3402" s="44"/>
      <c r="B3402" s="44"/>
      <c r="C3402" s="44"/>
      <c r="D3402" s="45"/>
      <c r="E3402" s="44"/>
      <c r="F3402" s="44"/>
      <c r="G3402" s="45"/>
      <c r="H3402" s="45"/>
      <c r="I3402" s="44"/>
      <c r="J3402" s="44"/>
      <c r="K3402" s="44"/>
      <c r="L3402" s="44" t="str">
        <f>IF(G3402="","",IF(D3402-G3402&gt;=System_Config!$B$9,"✅ COMPLIANT","⚠️ BREACH"))</f>
        <v/>
      </c>
      <c r="M3402" s="44">
        <f t="shared" si="53"/>
        <v>1900</v>
      </c>
    </row>
    <row r="3403" spans="1:13" ht="18" customHeight="1" x14ac:dyDescent="0.25">
      <c r="A3403" s="42"/>
      <c r="B3403" s="42"/>
      <c r="C3403" s="42"/>
      <c r="D3403" s="43"/>
      <c r="E3403" s="42"/>
      <c r="F3403" s="42"/>
      <c r="G3403" s="43"/>
      <c r="H3403" s="43"/>
      <c r="I3403" s="42"/>
      <c r="J3403" s="42"/>
      <c r="K3403" s="42"/>
      <c r="L3403" s="42" t="str">
        <f>IF(G3403="","",IF(D3403-G3403&gt;=System_Config!$B$9,"✅ COMPLIANT","⚠️ BREACH"))</f>
        <v/>
      </c>
      <c r="M3403" s="42">
        <f t="shared" si="53"/>
        <v>1900</v>
      </c>
    </row>
    <row r="3404" spans="1:13" ht="18" customHeight="1" x14ac:dyDescent="0.25">
      <c r="A3404" s="44"/>
      <c r="B3404" s="44"/>
      <c r="C3404" s="44"/>
      <c r="D3404" s="45"/>
      <c r="E3404" s="44"/>
      <c r="F3404" s="44"/>
      <c r="G3404" s="45"/>
      <c r="H3404" s="45"/>
      <c r="I3404" s="44"/>
      <c r="J3404" s="44"/>
      <c r="K3404" s="44"/>
      <c r="L3404" s="44" t="str">
        <f>IF(G3404="","",IF(D3404-G3404&gt;=System_Config!$B$9,"✅ COMPLIANT","⚠️ BREACH"))</f>
        <v/>
      </c>
      <c r="M3404" s="44">
        <f t="shared" si="53"/>
        <v>1900</v>
      </c>
    </row>
    <row r="3405" spans="1:13" ht="18" customHeight="1" x14ac:dyDescent="0.25">
      <c r="A3405" s="42"/>
      <c r="B3405" s="42"/>
      <c r="C3405" s="42"/>
      <c r="D3405" s="43"/>
      <c r="E3405" s="42"/>
      <c r="F3405" s="42"/>
      <c r="G3405" s="43"/>
      <c r="H3405" s="43"/>
      <c r="I3405" s="42"/>
      <c r="J3405" s="42"/>
      <c r="K3405" s="42"/>
      <c r="L3405" s="42" t="str">
        <f>IF(G3405="","",IF(D3405-G3405&gt;=System_Config!$B$9,"✅ COMPLIANT","⚠️ BREACH"))</f>
        <v/>
      </c>
      <c r="M3405" s="42">
        <f t="shared" si="53"/>
        <v>1900</v>
      </c>
    </row>
    <row r="3406" spans="1:13" ht="18" customHeight="1" x14ac:dyDescent="0.25">
      <c r="A3406" s="44"/>
      <c r="B3406" s="44"/>
      <c r="C3406" s="44"/>
      <c r="D3406" s="45"/>
      <c r="E3406" s="44"/>
      <c r="F3406" s="44"/>
      <c r="G3406" s="45"/>
      <c r="H3406" s="45"/>
      <c r="I3406" s="44"/>
      <c r="J3406" s="44"/>
      <c r="K3406" s="44"/>
      <c r="L3406" s="44" t="str">
        <f>IF(G3406="","",IF(D3406-G3406&gt;=System_Config!$B$9,"✅ COMPLIANT","⚠️ BREACH"))</f>
        <v/>
      </c>
      <c r="M3406" s="44">
        <f t="shared" si="53"/>
        <v>1900</v>
      </c>
    </row>
    <row r="3407" spans="1:13" ht="18" customHeight="1" x14ac:dyDescent="0.25">
      <c r="A3407" s="42"/>
      <c r="B3407" s="42"/>
      <c r="C3407" s="42"/>
      <c r="D3407" s="43"/>
      <c r="E3407" s="42"/>
      <c r="F3407" s="42"/>
      <c r="G3407" s="43"/>
      <c r="H3407" s="43"/>
      <c r="I3407" s="42"/>
      <c r="J3407" s="42"/>
      <c r="K3407" s="42"/>
      <c r="L3407" s="42" t="str">
        <f>IF(G3407="","",IF(D3407-G3407&gt;=System_Config!$B$9,"✅ COMPLIANT","⚠️ BREACH"))</f>
        <v/>
      </c>
      <c r="M3407" s="42">
        <f t="shared" si="53"/>
        <v>1900</v>
      </c>
    </row>
    <row r="3408" spans="1:13" ht="18" customHeight="1" x14ac:dyDescent="0.25">
      <c r="A3408" s="44"/>
      <c r="B3408" s="44"/>
      <c r="C3408" s="44"/>
      <c r="D3408" s="45"/>
      <c r="E3408" s="44"/>
      <c r="F3408" s="44"/>
      <c r="G3408" s="45"/>
      <c r="H3408" s="45"/>
      <c r="I3408" s="44"/>
      <c r="J3408" s="44"/>
      <c r="K3408" s="44"/>
      <c r="L3408" s="44" t="str">
        <f>IF(G3408="","",IF(D3408-G3408&gt;=System_Config!$B$9,"✅ COMPLIANT","⚠️ BREACH"))</f>
        <v/>
      </c>
      <c r="M3408" s="44">
        <f t="shared" si="53"/>
        <v>1900</v>
      </c>
    </row>
    <row r="3409" spans="1:13" ht="18" customHeight="1" x14ac:dyDescent="0.25">
      <c r="A3409" s="42"/>
      <c r="B3409" s="42"/>
      <c r="C3409" s="42"/>
      <c r="D3409" s="43"/>
      <c r="E3409" s="42"/>
      <c r="F3409" s="42"/>
      <c r="G3409" s="43"/>
      <c r="H3409" s="43"/>
      <c r="I3409" s="42"/>
      <c r="J3409" s="42"/>
      <c r="K3409" s="42"/>
      <c r="L3409" s="42" t="str">
        <f>IF(G3409="","",IF(D3409-G3409&gt;=System_Config!$B$9,"✅ COMPLIANT","⚠️ BREACH"))</f>
        <v/>
      </c>
      <c r="M3409" s="42">
        <f t="shared" si="53"/>
        <v>1900</v>
      </c>
    </row>
    <row r="3410" spans="1:13" ht="18" customHeight="1" x14ac:dyDescent="0.25">
      <c r="A3410" s="44"/>
      <c r="B3410" s="44"/>
      <c r="C3410" s="44"/>
      <c r="D3410" s="45"/>
      <c r="E3410" s="44"/>
      <c r="F3410" s="44"/>
      <c r="G3410" s="45"/>
      <c r="H3410" s="45"/>
      <c r="I3410" s="44"/>
      <c r="J3410" s="44"/>
      <c r="K3410" s="44"/>
      <c r="L3410" s="44" t="str">
        <f>IF(G3410="","",IF(D3410-G3410&gt;=System_Config!$B$9,"✅ COMPLIANT","⚠️ BREACH"))</f>
        <v/>
      </c>
      <c r="M3410" s="44">
        <f t="shared" si="53"/>
        <v>1900</v>
      </c>
    </row>
    <row r="3411" spans="1:13" ht="18" customHeight="1" x14ac:dyDescent="0.25">
      <c r="A3411" s="42"/>
      <c r="B3411" s="42"/>
      <c r="C3411" s="42"/>
      <c r="D3411" s="43"/>
      <c r="E3411" s="42"/>
      <c r="F3411" s="42"/>
      <c r="G3411" s="43"/>
      <c r="H3411" s="43"/>
      <c r="I3411" s="42"/>
      <c r="J3411" s="42"/>
      <c r="K3411" s="42"/>
      <c r="L3411" s="42" t="str">
        <f>IF(G3411="","",IF(D3411-G3411&gt;=System_Config!$B$9,"✅ COMPLIANT","⚠️ BREACH"))</f>
        <v/>
      </c>
      <c r="M3411" s="42">
        <f t="shared" si="53"/>
        <v>1900</v>
      </c>
    </row>
    <row r="3412" spans="1:13" ht="18" customHeight="1" x14ac:dyDescent="0.25">
      <c r="A3412" s="44"/>
      <c r="B3412" s="44"/>
      <c r="C3412" s="44"/>
      <c r="D3412" s="45"/>
      <c r="E3412" s="44"/>
      <c r="F3412" s="44"/>
      <c r="G3412" s="45"/>
      <c r="H3412" s="45"/>
      <c r="I3412" s="44"/>
      <c r="J3412" s="44"/>
      <c r="K3412" s="44"/>
      <c r="L3412" s="44" t="str">
        <f>IF(G3412="","",IF(D3412-G3412&gt;=System_Config!$B$9,"✅ COMPLIANT","⚠️ BREACH"))</f>
        <v/>
      </c>
      <c r="M3412" s="44">
        <f t="shared" si="53"/>
        <v>1900</v>
      </c>
    </row>
    <row r="3413" spans="1:13" ht="18" customHeight="1" x14ac:dyDescent="0.25">
      <c r="A3413" s="42"/>
      <c r="B3413" s="42"/>
      <c r="C3413" s="42"/>
      <c r="D3413" s="43"/>
      <c r="E3413" s="42"/>
      <c r="F3413" s="42"/>
      <c r="G3413" s="43"/>
      <c r="H3413" s="43"/>
      <c r="I3413" s="42"/>
      <c r="J3413" s="42"/>
      <c r="K3413" s="42"/>
      <c r="L3413" s="42" t="str">
        <f>IF(G3413="","",IF(D3413-G3413&gt;=System_Config!$B$9,"✅ COMPLIANT","⚠️ BREACH"))</f>
        <v/>
      </c>
      <c r="M3413" s="42">
        <f t="shared" si="53"/>
        <v>1900</v>
      </c>
    </row>
    <row r="3414" spans="1:13" ht="18" customHeight="1" x14ac:dyDescent="0.25">
      <c r="A3414" s="44"/>
      <c r="B3414" s="44"/>
      <c r="C3414" s="44"/>
      <c r="D3414" s="45"/>
      <c r="E3414" s="44"/>
      <c r="F3414" s="44"/>
      <c r="G3414" s="45"/>
      <c r="H3414" s="45"/>
      <c r="I3414" s="44"/>
      <c r="J3414" s="44"/>
      <c r="K3414" s="44"/>
      <c r="L3414" s="44" t="str">
        <f>IF(G3414="","",IF(D3414-G3414&gt;=System_Config!$B$9,"✅ COMPLIANT","⚠️ BREACH"))</f>
        <v/>
      </c>
      <c r="M3414" s="44">
        <f t="shared" si="53"/>
        <v>1900</v>
      </c>
    </row>
    <row r="3415" spans="1:13" ht="18" customHeight="1" x14ac:dyDescent="0.25">
      <c r="A3415" s="42"/>
      <c r="B3415" s="42"/>
      <c r="C3415" s="42"/>
      <c r="D3415" s="43"/>
      <c r="E3415" s="42"/>
      <c r="F3415" s="42"/>
      <c r="G3415" s="43"/>
      <c r="H3415" s="43"/>
      <c r="I3415" s="42"/>
      <c r="J3415" s="42"/>
      <c r="K3415" s="42"/>
      <c r="L3415" s="42" t="str">
        <f>IF(G3415="","",IF(D3415-G3415&gt;=System_Config!$B$9,"✅ COMPLIANT","⚠️ BREACH"))</f>
        <v/>
      </c>
      <c r="M3415" s="42">
        <f t="shared" si="53"/>
        <v>1900</v>
      </c>
    </row>
    <row r="3416" spans="1:13" ht="18" customHeight="1" x14ac:dyDescent="0.25">
      <c r="A3416" s="44"/>
      <c r="B3416" s="44"/>
      <c r="C3416" s="44"/>
      <c r="D3416" s="45"/>
      <c r="E3416" s="44"/>
      <c r="F3416" s="44"/>
      <c r="G3416" s="45"/>
      <c r="H3416" s="45"/>
      <c r="I3416" s="44"/>
      <c r="J3416" s="44"/>
      <c r="K3416" s="44"/>
      <c r="L3416" s="44" t="str">
        <f>IF(G3416="","",IF(D3416-G3416&gt;=System_Config!$B$9,"✅ COMPLIANT","⚠️ BREACH"))</f>
        <v/>
      </c>
      <c r="M3416" s="44">
        <f t="shared" si="53"/>
        <v>1900</v>
      </c>
    </row>
    <row r="3417" spans="1:13" ht="18" customHeight="1" x14ac:dyDescent="0.25">
      <c r="A3417" s="42"/>
      <c r="B3417" s="42"/>
      <c r="C3417" s="42"/>
      <c r="D3417" s="43"/>
      <c r="E3417" s="42"/>
      <c r="F3417" s="42"/>
      <c r="G3417" s="43"/>
      <c r="H3417" s="43"/>
      <c r="I3417" s="42"/>
      <c r="J3417" s="42"/>
      <c r="K3417" s="42"/>
      <c r="L3417" s="42" t="str">
        <f>IF(G3417="","",IF(D3417-G3417&gt;=System_Config!$B$9,"✅ COMPLIANT","⚠️ BREACH"))</f>
        <v/>
      </c>
      <c r="M3417" s="42">
        <f t="shared" si="53"/>
        <v>1900</v>
      </c>
    </row>
    <row r="3418" spans="1:13" ht="18" customHeight="1" x14ac:dyDescent="0.25">
      <c r="A3418" s="44"/>
      <c r="B3418" s="44"/>
      <c r="C3418" s="44"/>
      <c r="D3418" s="45"/>
      <c r="E3418" s="44"/>
      <c r="F3418" s="44"/>
      <c r="G3418" s="45"/>
      <c r="H3418" s="45"/>
      <c r="I3418" s="44"/>
      <c r="J3418" s="44"/>
      <c r="K3418" s="44"/>
      <c r="L3418" s="44" t="str">
        <f>IF(G3418="","",IF(D3418-G3418&gt;=System_Config!$B$9,"✅ COMPLIANT","⚠️ BREACH"))</f>
        <v/>
      </c>
      <c r="M3418" s="44">
        <f t="shared" si="53"/>
        <v>1900</v>
      </c>
    </row>
    <row r="3419" spans="1:13" ht="18" customHeight="1" x14ac:dyDescent="0.25">
      <c r="A3419" s="42"/>
      <c r="B3419" s="42"/>
      <c r="C3419" s="42"/>
      <c r="D3419" s="43"/>
      <c r="E3419" s="42"/>
      <c r="F3419" s="42"/>
      <c r="G3419" s="43"/>
      <c r="H3419" s="43"/>
      <c r="I3419" s="42"/>
      <c r="J3419" s="42"/>
      <c r="K3419" s="42"/>
      <c r="L3419" s="42" t="str">
        <f>IF(G3419="","",IF(D3419-G3419&gt;=System_Config!$B$9,"✅ COMPLIANT","⚠️ BREACH"))</f>
        <v/>
      </c>
      <c r="M3419" s="42">
        <f t="shared" si="53"/>
        <v>1900</v>
      </c>
    </row>
    <row r="3420" spans="1:13" ht="18" customHeight="1" x14ac:dyDescent="0.25">
      <c r="A3420" s="44"/>
      <c r="B3420" s="44"/>
      <c r="C3420" s="44"/>
      <c r="D3420" s="45"/>
      <c r="E3420" s="44"/>
      <c r="F3420" s="44"/>
      <c r="G3420" s="45"/>
      <c r="H3420" s="45"/>
      <c r="I3420" s="44"/>
      <c r="J3420" s="44"/>
      <c r="K3420" s="44"/>
      <c r="L3420" s="44" t="str">
        <f>IF(G3420="","",IF(D3420-G3420&gt;=System_Config!$B$9,"✅ COMPLIANT","⚠️ BREACH"))</f>
        <v/>
      </c>
      <c r="M3420" s="44">
        <f t="shared" si="53"/>
        <v>1900</v>
      </c>
    </row>
    <row r="3421" spans="1:13" ht="18" customHeight="1" x14ac:dyDescent="0.25">
      <c r="A3421" s="42"/>
      <c r="B3421" s="42"/>
      <c r="C3421" s="42"/>
      <c r="D3421" s="43"/>
      <c r="E3421" s="42"/>
      <c r="F3421" s="42"/>
      <c r="G3421" s="43"/>
      <c r="H3421" s="43"/>
      <c r="I3421" s="42"/>
      <c r="J3421" s="42"/>
      <c r="K3421" s="42"/>
      <c r="L3421" s="42" t="str">
        <f>IF(G3421="","",IF(D3421-G3421&gt;=System_Config!$B$9,"✅ COMPLIANT","⚠️ BREACH"))</f>
        <v/>
      </c>
      <c r="M3421" s="42">
        <f t="shared" si="53"/>
        <v>1900</v>
      </c>
    </row>
    <row r="3422" spans="1:13" ht="18" customHeight="1" x14ac:dyDescent="0.25">
      <c r="A3422" s="44"/>
      <c r="B3422" s="44"/>
      <c r="C3422" s="44"/>
      <c r="D3422" s="45"/>
      <c r="E3422" s="44"/>
      <c r="F3422" s="44"/>
      <c r="G3422" s="45"/>
      <c r="H3422" s="45"/>
      <c r="I3422" s="44"/>
      <c r="J3422" s="44"/>
      <c r="K3422" s="44"/>
      <c r="L3422" s="44" t="str">
        <f>IF(G3422="","",IF(D3422-G3422&gt;=System_Config!$B$9,"✅ COMPLIANT","⚠️ BREACH"))</f>
        <v/>
      </c>
      <c r="M3422" s="44">
        <f t="shared" si="53"/>
        <v>1900</v>
      </c>
    </row>
    <row r="3423" spans="1:13" ht="18" customHeight="1" x14ac:dyDescent="0.25">
      <c r="A3423" s="42"/>
      <c r="B3423" s="42"/>
      <c r="C3423" s="42"/>
      <c r="D3423" s="43"/>
      <c r="E3423" s="42"/>
      <c r="F3423" s="42"/>
      <c r="G3423" s="43"/>
      <c r="H3423" s="43"/>
      <c r="I3423" s="42"/>
      <c r="J3423" s="42"/>
      <c r="K3423" s="42"/>
      <c r="L3423" s="42" t="str">
        <f>IF(G3423="","",IF(D3423-G3423&gt;=System_Config!$B$9,"✅ COMPLIANT","⚠️ BREACH"))</f>
        <v/>
      </c>
      <c r="M3423" s="42">
        <f t="shared" si="53"/>
        <v>1900</v>
      </c>
    </row>
    <row r="3424" spans="1:13" ht="18" customHeight="1" x14ac:dyDescent="0.25">
      <c r="A3424" s="44"/>
      <c r="B3424" s="44"/>
      <c r="C3424" s="44"/>
      <c r="D3424" s="45"/>
      <c r="E3424" s="44"/>
      <c r="F3424" s="44"/>
      <c r="G3424" s="45"/>
      <c r="H3424" s="45"/>
      <c r="I3424" s="44"/>
      <c r="J3424" s="44"/>
      <c r="K3424" s="44"/>
      <c r="L3424" s="44" t="str">
        <f>IF(G3424="","",IF(D3424-G3424&gt;=System_Config!$B$9,"✅ COMPLIANT","⚠️ BREACH"))</f>
        <v/>
      </c>
      <c r="M3424" s="44">
        <f t="shared" si="53"/>
        <v>1900</v>
      </c>
    </row>
    <row r="3425" spans="1:13" ht="18" customHeight="1" x14ac:dyDescent="0.25">
      <c r="A3425" s="42"/>
      <c r="B3425" s="42"/>
      <c r="C3425" s="42"/>
      <c r="D3425" s="43"/>
      <c r="E3425" s="42"/>
      <c r="F3425" s="42"/>
      <c r="G3425" s="43"/>
      <c r="H3425" s="43"/>
      <c r="I3425" s="42"/>
      <c r="J3425" s="42"/>
      <c r="K3425" s="42"/>
      <c r="L3425" s="42" t="str">
        <f>IF(G3425="","",IF(D3425-G3425&gt;=System_Config!$B$9,"✅ COMPLIANT","⚠️ BREACH"))</f>
        <v/>
      </c>
      <c r="M3425" s="42">
        <f t="shared" si="53"/>
        <v>1900</v>
      </c>
    </row>
    <row r="3426" spans="1:13" ht="18" customHeight="1" x14ac:dyDescent="0.25">
      <c r="A3426" s="44"/>
      <c r="B3426" s="44"/>
      <c r="C3426" s="44"/>
      <c r="D3426" s="45"/>
      <c r="E3426" s="44"/>
      <c r="F3426" s="44"/>
      <c r="G3426" s="45"/>
      <c r="H3426" s="45"/>
      <c r="I3426" s="44"/>
      <c r="J3426" s="44"/>
      <c r="K3426" s="44"/>
      <c r="L3426" s="44" t="str">
        <f>IF(G3426="","",IF(D3426-G3426&gt;=System_Config!$B$9,"✅ COMPLIANT","⚠️ BREACH"))</f>
        <v/>
      </c>
      <c r="M3426" s="44">
        <f t="shared" si="53"/>
        <v>1900</v>
      </c>
    </row>
    <row r="3427" spans="1:13" ht="18" customHeight="1" x14ac:dyDescent="0.25">
      <c r="A3427" s="42"/>
      <c r="B3427" s="42"/>
      <c r="C3427" s="42"/>
      <c r="D3427" s="43"/>
      <c r="E3427" s="42"/>
      <c r="F3427" s="42"/>
      <c r="G3427" s="43"/>
      <c r="H3427" s="43"/>
      <c r="I3427" s="42"/>
      <c r="J3427" s="42"/>
      <c r="K3427" s="42"/>
      <c r="L3427" s="42" t="str">
        <f>IF(G3427="","",IF(D3427-G3427&gt;=System_Config!$B$9,"✅ COMPLIANT","⚠️ BREACH"))</f>
        <v/>
      </c>
      <c r="M3427" s="42">
        <f t="shared" si="53"/>
        <v>1900</v>
      </c>
    </row>
    <row r="3428" spans="1:13" ht="18" customHeight="1" x14ac:dyDescent="0.25">
      <c r="A3428" s="44"/>
      <c r="B3428" s="44"/>
      <c r="C3428" s="44"/>
      <c r="D3428" s="45"/>
      <c r="E3428" s="44"/>
      <c r="F3428" s="44"/>
      <c r="G3428" s="45"/>
      <c r="H3428" s="45"/>
      <c r="I3428" s="44"/>
      <c r="J3428" s="44"/>
      <c r="K3428" s="44"/>
      <c r="L3428" s="44" t="str">
        <f>IF(G3428="","",IF(D3428-G3428&gt;=System_Config!$B$9,"✅ COMPLIANT","⚠️ BREACH"))</f>
        <v/>
      </c>
      <c r="M3428" s="44">
        <f t="shared" si="53"/>
        <v>1900</v>
      </c>
    </row>
    <row r="3429" spans="1:13" ht="18" customHeight="1" x14ac:dyDescent="0.25">
      <c r="A3429" s="42"/>
      <c r="B3429" s="42"/>
      <c r="C3429" s="42"/>
      <c r="D3429" s="43"/>
      <c r="E3429" s="42"/>
      <c r="F3429" s="42"/>
      <c r="G3429" s="43"/>
      <c r="H3429" s="43"/>
      <c r="I3429" s="42"/>
      <c r="J3429" s="42"/>
      <c r="K3429" s="42"/>
      <c r="L3429" s="42" t="str">
        <f>IF(G3429="","",IF(D3429-G3429&gt;=System_Config!$B$9,"✅ COMPLIANT","⚠️ BREACH"))</f>
        <v/>
      </c>
      <c r="M3429" s="42">
        <f t="shared" si="53"/>
        <v>1900</v>
      </c>
    </row>
    <row r="3430" spans="1:13" ht="18" customHeight="1" x14ac:dyDescent="0.25">
      <c r="A3430" s="44"/>
      <c r="B3430" s="44"/>
      <c r="C3430" s="44"/>
      <c r="D3430" s="45"/>
      <c r="E3430" s="44"/>
      <c r="F3430" s="44"/>
      <c r="G3430" s="45"/>
      <c r="H3430" s="45"/>
      <c r="I3430" s="44"/>
      <c r="J3430" s="44"/>
      <c r="K3430" s="44"/>
      <c r="L3430" s="44" t="str">
        <f>IF(G3430="","",IF(D3430-G3430&gt;=System_Config!$B$9,"✅ COMPLIANT","⚠️ BREACH"))</f>
        <v/>
      </c>
      <c r="M3430" s="44">
        <f t="shared" si="53"/>
        <v>1900</v>
      </c>
    </row>
    <row r="3431" spans="1:13" ht="18" customHeight="1" x14ac:dyDescent="0.25">
      <c r="A3431" s="42"/>
      <c r="B3431" s="42"/>
      <c r="C3431" s="42"/>
      <c r="D3431" s="43"/>
      <c r="E3431" s="42"/>
      <c r="F3431" s="42"/>
      <c r="G3431" s="43"/>
      <c r="H3431" s="43"/>
      <c r="I3431" s="42"/>
      <c r="J3431" s="42"/>
      <c r="K3431" s="42"/>
      <c r="L3431" s="42" t="str">
        <f>IF(G3431="","",IF(D3431-G3431&gt;=System_Config!$B$9,"✅ COMPLIANT","⚠️ BREACH"))</f>
        <v/>
      </c>
      <c r="M3431" s="42">
        <f t="shared" si="53"/>
        <v>1900</v>
      </c>
    </row>
    <row r="3432" spans="1:13" ht="18" customHeight="1" x14ac:dyDescent="0.25">
      <c r="A3432" s="44"/>
      <c r="B3432" s="44"/>
      <c r="C3432" s="44"/>
      <c r="D3432" s="45"/>
      <c r="E3432" s="44"/>
      <c r="F3432" s="44"/>
      <c r="G3432" s="45"/>
      <c r="H3432" s="45"/>
      <c r="I3432" s="44"/>
      <c r="J3432" s="44"/>
      <c r="K3432" s="44"/>
      <c r="L3432" s="44" t="str">
        <f>IF(G3432="","",IF(D3432-G3432&gt;=System_Config!$B$9,"✅ COMPLIANT","⚠️ BREACH"))</f>
        <v/>
      </c>
      <c r="M3432" s="44">
        <f t="shared" si="53"/>
        <v>1900</v>
      </c>
    </row>
    <row r="3433" spans="1:13" ht="18" customHeight="1" x14ac:dyDescent="0.25">
      <c r="A3433" s="42"/>
      <c r="B3433" s="42"/>
      <c r="C3433" s="42"/>
      <c r="D3433" s="43"/>
      <c r="E3433" s="42"/>
      <c r="F3433" s="42"/>
      <c r="G3433" s="43"/>
      <c r="H3433" s="43"/>
      <c r="I3433" s="42"/>
      <c r="J3433" s="42"/>
      <c r="K3433" s="42"/>
      <c r="L3433" s="42" t="str">
        <f>IF(G3433="","",IF(D3433-G3433&gt;=System_Config!$B$9,"✅ COMPLIANT","⚠️ BREACH"))</f>
        <v/>
      </c>
      <c r="M3433" s="42">
        <f t="shared" si="53"/>
        <v>1900</v>
      </c>
    </row>
    <row r="3434" spans="1:13" ht="18" customHeight="1" x14ac:dyDescent="0.25">
      <c r="A3434" s="44"/>
      <c r="B3434" s="44"/>
      <c r="C3434" s="44"/>
      <c r="D3434" s="45"/>
      <c r="E3434" s="44"/>
      <c r="F3434" s="44"/>
      <c r="G3434" s="45"/>
      <c r="H3434" s="45"/>
      <c r="I3434" s="44"/>
      <c r="J3434" s="44"/>
      <c r="K3434" s="44"/>
      <c r="L3434" s="44" t="str">
        <f>IF(G3434="","",IF(D3434-G3434&gt;=System_Config!$B$9,"✅ COMPLIANT","⚠️ BREACH"))</f>
        <v/>
      </c>
      <c r="M3434" s="44">
        <f t="shared" si="53"/>
        <v>1900</v>
      </c>
    </row>
    <row r="3435" spans="1:13" ht="18" customHeight="1" x14ac:dyDescent="0.25">
      <c r="A3435" s="42"/>
      <c r="B3435" s="42"/>
      <c r="C3435" s="42"/>
      <c r="D3435" s="43"/>
      <c r="E3435" s="42"/>
      <c r="F3435" s="42"/>
      <c r="G3435" s="43"/>
      <c r="H3435" s="43"/>
      <c r="I3435" s="42"/>
      <c r="J3435" s="42"/>
      <c r="K3435" s="42"/>
      <c r="L3435" s="42" t="str">
        <f>IF(G3435="","",IF(D3435-G3435&gt;=System_Config!$B$9,"✅ COMPLIANT","⚠️ BREACH"))</f>
        <v/>
      </c>
      <c r="M3435" s="42">
        <f t="shared" si="53"/>
        <v>1900</v>
      </c>
    </row>
    <row r="3436" spans="1:13" ht="18" customHeight="1" x14ac:dyDescent="0.25">
      <c r="A3436" s="44"/>
      <c r="B3436" s="44"/>
      <c r="C3436" s="44"/>
      <c r="D3436" s="45"/>
      <c r="E3436" s="44"/>
      <c r="F3436" s="44"/>
      <c r="G3436" s="45"/>
      <c r="H3436" s="45"/>
      <c r="I3436" s="44"/>
      <c r="J3436" s="44"/>
      <c r="K3436" s="44"/>
      <c r="L3436" s="44" t="str">
        <f>IF(G3436="","",IF(D3436-G3436&gt;=System_Config!$B$9,"✅ COMPLIANT","⚠️ BREACH"))</f>
        <v/>
      </c>
      <c r="M3436" s="44">
        <f t="shared" si="53"/>
        <v>1900</v>
      </c>
    </row>
    <row r="3437" spans="1:13" ht="18" customHeight="1" x14ac:dyDescent="0.25">
      <c r="A3437" s="42"/>
      <c r="B3437" s="42"/>
      <c r="C3437" s="42"/>
      <c r="D3437" s="43"/>
      <c r="E3437" s="42"/>
      <c r="F3437" s="42"/>
      <c r="G3437" s="43"/>
      <c r="H3437" s="43"/>
      <c r="I3437" s="42"/>
      <c r="J3437" s="42"/>
      <c r="K3437" s="42"/>
      <c r="L3437" s="42" t="str">
        <f>IF(G3437="","",IF(D3437-G3437&gt;=System_Config!$B$9,"✅ COMPLIANT","⚠️ BREACH"))</f>
        <v/>
      </c>
      <c r="M3437" s="42">
        <f t="shared" si="53"/>
        <v>1900</v>
      </c>
    </row>
    <row r="3438" spans="1:13" ht="18" customHeight="1" x14ac:dyDescent="0.25">
      <c r="A3438" s="44"/>
      <c r="B3438" s="44"/>
      <c r="C3438" s="44"/>
      <c r="D3438" s="45"/>
      <c r="E3438" s="44"/>
      <c r="F3438" s="44"/>
      <c r="G3438" s="45"/>
      <c r="H3438" s="45"/>
      <c r="I3438" s="44"/>
      <c r="J3438" s="44"/>
      <c r="K3438" s="44"/>
      <c r="L3438" s="44" t="str">
        <f>IF(G3438="","",IF(D3438-G3438&gt;=System_Config!$B$9,"✅ COMPLIANT","⚠️ BREACH"))</f>
        <v/>
      </c>
      <c r="M3438" s="44">
        <f t="shared" si="53"/>
        <v>1900</v>
      </c>
    </row>
    <row r="3439" spans="1:13" ht="18" customHeight="1" x14ac:dyDescent="0.25">
      <c r="A3439" s="42"/>
      <c r="B3439" s="42"/>
      <c r="C3439" s="42"/>
      <c r="D3439" s="43"/>
      <c r="E3439" s="42"/>
      <c r="F3439" s="42"/>
      <c r="G3439" s="43"/>
      <c r="H3439" s="43"/>
      <c r="I3439" s="42"/>
      <c r="J3439" s="42"/>
      <c r="K3439" s="42"/>
      <c r="L3439" s="42" t="str">
        <f>IF(G3439="","",IF(D3439-G3439&gt;=System_Config!$B$9,"✅ COMPLIANT","⚠️ BREACH"))</f>
        <v/>
      </c>
      <c r="M3439" s="42">
        <f t="shared" si="53"/>
        <v>1900</v>
      </c>
    </row>
    <row r="3440" spans="1:13" ht="18" customHeight="1" x14ac:dyDescent="0.25">
      <c r="A3440" s="44"/>
      <c r="B3440" s="44"/>
      <c r="C3440" s="44"/>
      <c r="D3440" s="45"/>
      <c r="E3440" s="44"/>
      <c r="F3440" s="44"/>
      <c r="G3440" s="45"/>
      <c r="H3440" s="45"/>
      <c r="I3440" s="44"/>
      <c r="J3440" s="44"/>
      <c r="K3440" s="44"/>
      <c r="L3440" s="44" t="str">
        <f>IF(G3440="","",IF(D3440-G3440&gt;=System_Config!$B$9,"✅ COMPLIANT","⚠️ BREACH"))</f>
        <v/>
      </c>
      <c r="M3440" s="44">
        <f t="shared" si="53"/>
        <v>1900</v>
      </c>
    </row>
    <row r="3441" spans="1:13" ht="18" customHeight="1" x14ac:dyDescent="0.25">
      <c r="A3441" s="42"/>
      <c r="B3441" s="42"/>
      <c r="C3441" s="42"/>
      <c r="D3441" s="43"/>
      <c r="E3441" s="42"/>
      <c r="F3441" s="42"/>
      <c r="G3441" s="43"/>
      <c r="H3441" s="43"/>
      <c r="I3441" s="42"/>
      <c r="J3441" s="42"/>
      <c r="K3441" s="42"/>
      <c r="L3441" s="42" t="str">
        <f>IF(G3441="","",IF(D3441-G3441&gt;=System_Config!$B$9,"✅ COMPLIANT","⚠️ BREACH"))</f>
        <v/>
      </c>
      <c r="M3441" s="42">
        <f t="shared" si="53"/>
        <v>1900</v>
      </c>
    </row>
    <row r="3442" spans="1:13" ht="18" customHeight="1" x14ac:dyDescent="0.25">
      <c r="A3442" s="44"/>
      <c r="B3442" s="44"/>
      <c r="C3442" s="44"/>
      <c r="D3442" s="45"/>
      <c r="E3442" s="44"/>
      <c r="F3442" s="44"/>
      <c r="G3442" s="45"/>
      <c r="H3442" s="45"/>
      <c r="I3442" s="44"/>
      <c r="J3442" s="44"/>
      <c r="K3442" s="44"/>
      <c r="L3442" s="44" t="str">
        <f>IF(G3442="","",IF(D3442-G3442&gt;=System_Config!$B$9,"✅ COMPLIANT","⚠️ BREACH"))</f>
        <v/>
      </c>
      <c r="M3442" s="44">
        <f t="shared" si="53"/>
        <v>1900</v>
      </c>
    </row>
    <row r="3443" spans="1:13" ht="18" customHeight="1" x14ac:dyDescent="0.25">
      <c r="A3443" s="42"/>
      <c r="B3443" s="42"/>
      <c r="C3443" s="42"/>
      <c r="D3443" s="43"/>
      <c r="E3443" s="42"/>
      <c r="F3443" s="42"/>
      <c r="G3443" s="43"/>
      <c r="H3443" s="43"/>
      <c r="I3443" s="42"/>
      <c r="J3443" s="42"/>
      <c r="K3443" s="42"/>
      <c r="L3443" s="42" t="str">
        <f>IF(G3443="","",IF(D3443-G3443&gt;=System_Config!$B$9,"✅ COMPLIANT","⚠️ BREACH"))</f>
        <v/>
      </c>
      <c r="M3443" s="42">
        <f t="shared" si="53"/>
        <v>1900</v>
      </c>
    </row>
    <row r="3444" spans="1:13" ht="18" customHeight="1" x14ac:dyDescent="0.25">
      <c r="A3444" s="44"/>
      <c r="B3444" s="44"/>
      <c r="C3444" s="44"/>
      <c r="D3444" s="45"/>
      <c r="E3444" s="44"/>
      <c r="F3444" s="44"/>
      <c r="G3444" s="45"/>
      <c r="H3444" s="45"/>
      <c r="I3444" s="44"/>
      <c r="J3444" s="44"/>
      <c r="K3444" s="44"/>
      <c r="L3444" s="44" t="str">
        <f>IF(G3444="","",IF(D3444-G3444&gt;=System_Config!$B$9,"✅ COMPLIANT","⚠️ BREACH"))</f>
        <v/>
      </c>
      <c r="M3444" s="44">
        <f t="shared" si="53"/>
        <v>1900</v>
      </c>
    </row>
    <row r="3445" spans="1:13" ht="18" customHeight="1" x14ac:dyDescent="0.25">
      <c r="A3445" s="42"/>
      <c r="B3445" s="42"/>
      <c r="C3445" s="42"/>
      <c r="D3445" s="43"/>
      <c r="E3445" s="42"/>
      <c r="F3445" s="42"/>
      <c r="G3445" s="43"/>
      <c r="H3445" s="43"/>
      <c r="I3445" s="42"/>
      <c r="J3445" s="42"/>
      <c r="K3445" s="42"/>
      <c r="L3445" s="42" t="str">
        <f>IF(G3445="","",IF(D3445-G3445&gt;=System_Config!$B$9,"✅ COMPLIANT","⚠️ BREACH"))</f>
        <v/>
      </c>
      <c r="M3445" s="42">
        <f t="shared" si="53"/>
        <v>1900</v>
      </c>
    </row>
    <row r="3446" spans="1:13" ht="18" customHeight="1" x14ac:dyDescent="0.25">
      <c r="A3446" s="44"/>
      <c r="B3446" s="44"/>
      <c r="C3446" s="44"/>
      <c r="D3446" s="45"/>
      <c r="E3446" s="44"/>
      <c r="F3446" s="44"/>
      <c r="G3446" s="45"/>
      <c r="H3446" s="45"/>
      <c r="I3446" s="44"/>
      <c r="J3446" s="44"/>
      <c r="K3446" s="44"/>
      <c r="L3446" s="44" t="str">
        <f>IF(G3446="","",IF(D3446-G3446&gt;=System_Config!$B$9,"✅ COMPLIANT","⚠️ BREACH"))</f>
        <v/>
      </c>
      <c r="M3446" s="44">
        <f t="shared" si="53"/>
        <v>1900</v>
      </c>
    </row>
    <row r="3447" spans="1:13" ht="18" customHeight="1" x14ac:dyDescent="0.25">
      <c r="A3447" s="42"/>
      <c r="B3447" s="42"/>
      <c r="C3447" s="42"/>
      <c r="D3447" s="43"/>
      <c r="E3447" s="42"/>
      <c r="F3447" s="42"/>
      <c r="G3447" s="43"/>
      <c r="H3447" s="43"/>
      <c r="I3447" s="42"/>
      <c r="J3447" s="42"/>
      <c r="K3447" s="42"/>
      <c r="L3447" s="42" t="str">
        <f>IF(G3447="","",IF(D3447-G3447&gt;=System_Config!$B$9,"✅ COMPLIANT","⚠️ BREACH"))</f>
        <v/>
      </c>
      <c r="M3447" s="42">
        <f t="shared" si="53"/>
        <v>1900</v>
      </c>
    </row>
    <row r="3448" spans="1:13" ht="18" customHeight="1" x14ac:dyDescent="0.25">
      <c r="A3448" s="44"/>
      <c r="B3448" s="44"/>
      <c r="C3448" s="44"/>
      <c r="D3448" s="45"/>
      <c r="E3448" s="44"/>
      <c r="F3448" s="44"/>
      <c r="G3448" s="45"/>
      <c r="H3448" s="45"/>
      <c r="I3448" s="44"/>
      <c r="J3448" s="44"/>
      <c r="K3448" s="44"/>
      <c r="L3448" s="44" t="str">
        <f>IF(G3448="","",IF(D3448-G3448&gt;=System_Config!$B$9,"✅ COMPLIANT","⚠️ BREACH"))</f>
        <v/>
      </c>
      <c r="M3448" s="44">
        <f t="shared" si="53"/>
        <v>1900</v>
      </c>
    </row>
    <row r="3449" spans="1:13" ht="18" customHeight="1" x14ac:dyDescent="0.25">
      <c r="A3449" s="42"/>
      <c r="B3449" s="42"/>
      <c r="C3449" s="42"/>
      <c r="D3449" s="43"/>
      <c r="E3449" s="42"/>
      <c r="F3449" s="42"/>
      <c r="G3449" s="43"/>
      <c r="H3449" s="43"/>
      <c r="I3449" s="42"/>
      <c r="J3449" s="42"/>
      <c r="K3449" s="42"/>
      <c r="L3449" s="42" t="str">
        <f>IF(G3449="","",IF(D3449-G3449&gt;=System_Config!$B$9,"✅ COMPLIANT","⚠️ BREACH"))</f>
        <v/>
      </c>
      <c r="M3449" s="42">
        <f t="shared" si="53"/>
        <v>1900</v>
      </c>
    </row>
    <row r="3450" spans="1:13" ht="18" customHeight="1" x14ac:dyDescent="0.25">
      <c r="A3450" s="44"/>
      <c r="B3450" s="44"/>
      <c r="C3450" s="44"/>
      <c r="D3450" s="45"/>
      <c r="E3450" s="44"/>
      <c r="F3450" s="44"/>
      <c r="G3450" s="45"/>
      <c r="H3450" s="45"/>
      <c r="I3450" s="44"/>
      <c r="J3450" s="44"/>
      <c r="K3450" s="44"/>
      <c r="L3450" s="44" t="str">
        <f>IF(G3450="","",IF(D3450-G3450&gt;=System_Config!$B$9,"✅ COMPLIANT","⚠️ BREACH"))</f>
        <v/>
      </c>
      <c r="M3450" s="44">
        <f t="shared" si="53"/>
        <v>1900</v>
      </c>
    </row>
    <row r="3451" spans="1:13" ht="18" customHeight="1" x14ac:dyDescent="0.25">
      <c r="A3451" s="42"/>
      <c r="B3451" s="42"/>
      <c r="C3451" s="42"/>
      <c r="D3451" s="43"/>
      <c r="E3451" s="42"/>
      <c r="F3451" s="42"/>
      <c r="G3451" s="43"/>
      <c r="H3451" s="43"/>
      <c r="I3451" s="42"/>
      <c r="J3451" s="42"/>
      <c r="K3451" s="42"/>
      <c r="L3451" s="42" t="str">
        <f>IF(G3451="","",IF(D3451-G3451&gt;=System_Config!$B$9,"✅ COMPLIANT","⚠️ BREACH"))</f>
        <v/>
      </c>
      <c r="M3451" s="42">
        <f t="shared" si="53"/>
        <v>1900</v>
      </c>
    </row>
    <row r="3452" spans="1:13" ht="18" customHeight="1" x14ac:dyDescent="0.25">
      <c r="A3452" s="44"/>
      <c r="B3452" s="44"/>
      <c r="C3452" s="44"/>
      <c r="D3452" s="45"/>
      <c r="E3452" s="44"/>
      <c r="F3452" s="44"/>
      <c r="G3452" s="45"/>
      <c r="H3452" s="45"/>
      <c r="I3452" s="44"/>
      <c r="J3452" s="44"/>
      <c r="K3452" s="44"/>
      <c r="L3452" s="44" t="str">
        <f>IF(G3452="","",IF(D3452-G3452&gt;=System_Config!$B$9,"✅ COMPLIANT","⚠️ BREACH"))</f>
        <v/>
      </c>
      <c r="M3452" s="44">
        <f t="shared" si="53"/>
        <v>1900</v>
      </c>
    </row>
    <row r="3453" spans="1:13" ht="18" customHeight="1" x14ac:dyDescent="0.25">
      <c r="A3453" s="42"/>
      <c r="B3453" s="42"/>
      <c r="C3453" s="42"/>
      <c r="D3453" s="43"/>
      <c r="E3453" s="42"/>
      <c r="F3453" s="42"/>
      <c r="G3453" s="43"/>
      <c r="H3453" s="43"/>
      <c r="I3453" s="42"/>
      <c r="J3453" s="42"/>
      <c r="K3453" s="42"/>
      <c r="L3453" s="42" t="str">
        <f>IF(G3453="","",IF(D3453-G3453&gt;=System_Config!$B$9,"✅ COMPLIANT","⚠️ BREACH"))</f>
        <v/>
      </c>
      <c r="M3453" s="42">
        <f t="shared" si="53"/>
        <v>1900</v>
      </c>
    </row>
    <row r="3454" spans="1:13" ht="18" customHeight="1" x14ac:dyDescent="0.25">
      <c r="A3454" s="44"/>
      <c r="B3454" s="44"/>
      <c r="C3454" s="44"/>
      <c r="D3454" s="45"/>
      <c r="E3454" s="44"/>
      <c r="F3454" s="44"/>
      <c r="G3454" s="45"/>
      <c r="H3454" s="45"/>
      <c r="I3454" s="44"/>
      <c r="J3454" s="44"/>
      <c r="K3454" s="44"/>
      <c r="L3454" s="44" t="str">
        <f>IF(G3454="","",IF(D3454-G3454&gt;=System_Config!$B$9,"✅ COMPLIANT","⚠️ BREACH"))</f>
        <v/>
      </c>
      <c r="M3454" s="44">
        <f t="shared" si="53"/>
        <v>1900</v>
      </c>
    </row>
    <row r="3455" spans="1:13" ht="18" customHeight="1" x14ac:dyDescent="0.25">
      <c r="A3455" s="42"/>
      <c r="B3455" s="42"/>
      <c r="C3455" s="42"/>
      <c r="D3455" s="43"/>
      <c r="E3455" s="42"/>
      <c r="F3455" s="42"/>
      <c r="G3455" s="43"/>
      <c r="H3455" s="43"/>
      <c r="I3455" s="42"/>
      <c r="J3455" s="42"/>
      <c r="K3455" s="42"/>
      <c r="L3455" s="42" t="str">
        <f>IF(G3455="","",IF(D3455-G3455&gt;=System_Config!$B$9,"✅ COMPLIANT","⚠️ BREACH"))</f>
        <v/>
      </c>
      <c r="M3455" s="42">
        <f t="shared" si="53"/>
        <v>1900</v>
      </c>
    </row>
    <row r="3456" spans="1:13" ht="18" customHeight="1" x14ac:dyDescent="0.25">
      <c r="A3456" s="44"/>
      <c r="B3456" s="44"/>
      <c r="C3456" s="44"/>
      <c r="D3456" s="45"/>
      <c r="E3456" s="44"/>
      <c r="F3456" s="44"/>
      <c r="G3456" s="45"/>
      <c r="H3456" s="45"/>
      <c r="I3456" s="44"/>
      <c r="J3456" s="44"/>
      <c r="K3456" s="44"/>
      <c r="L3456" s="44" t="str">
        <f>IF(G3456="","",IF(D3456-G3456&gt;=System_Config!$B$9,"✅ COMPLIANT","⚠️ BREACH"))</f>
        <v/>
      </c>
      <c r="M3456" s="44">
        <f t="shared" si="53"/>
        <v>1900</v>
      </c>
    </row>
    <row r="3457" spans="1:13" ht="18" customHeight="1" x14ac:dyDescent="0.25">
      <c r="A3457" s="42"/>
      <c r="B3457" s="42"/>
      <c r="C3457" s="42"/>
      <c r="D3457" s="43"/>
      <c r="E3457" s="42"/>
      <c r="F3457" s="42"/>
      <c r="G3457" s="43"/>
      <c r="H3457" s="43"/>
      <c r="I3457" s="42"/>
      <c r="J3457" s="42"/>
      <c r="K3457" s="42"/>
      <c r="L3457" s="42" t="str">
        <f>IF(G3457="","",IF(D3457-G3457&gt;=System_Config!$B$9,"✅ COMPLIANT","⚠️ BREACH"))</f>
        <v/>
      </c>
      <c r="M3457" s="42">
        <f t="shared" si="53"/>
        <v>1900</v>
      </c>
    </row>
    <row r="3458" spans="1:13" ht="18" customHeight="1" x14ac:dyDescent="0.25">
      <c r="A3458" s="44"/>
      <c r="B3458" s="44"/>
      <c r="C3458" s="44"/>
      <c r="D3458" s="45"/>
      <c r="E3458" s="44"/>
      <c r="F3458" s="44"/>
      <c r="G3458" s="45"/>
      <c r="H3458" s="45"/>
      <c r="I3458" s="44"/>
      <c r="J3458" s="44"/>
      <c r="K3458" s="44"/>
      <c r="L3458" s="44" t="str">
        <f>IF(G3458="","",IF(D3458-G3458&gt;=System_Config!$B$9,"✅ COMPLIANT","⚠️ BREACH"))</f>
        <v/>
      </c>
      <c r="M3458" s="44">
        <f t="shared" si="53"/>
        <v>1900</v>
      </c>
    </row>
    <row r="3459" spans="1:13" ht="18" customHeight="1" x14ac:dyDescent="0.25">
      <c r="A3459" s="42"/>
      <c r="B3459" s="42"/>
      <c r="C3459" s="42"/>
      <c r="D3459" s="43"/>
      <c r="E3459" s="42"/>
      <c r="F3459" s="42"/>
      <c r="G3459" s="43"/>
      <c r="H3459" s="43"/>
      <c r="I3459" s="42"/>
      <c r="J3459" s="42"/>
      <c r="K3459" s="42"/>
      <c r="L3459" s="42" t="str">
        <f>IF(G3459="","",IF(D3459-G3459&gt;=System_Config!$B$9,"✅ COMPLIANT","⚠️ BREACH"))</f>
        <v/>
      </c>
      <c r="M3459" s="42">
        <f t="shared" si="53"/>
        <v>1900</v>
      </c>
    </row>
    <row r="3460" spans="1:13" ht="18" customHeight="1" x14ac:dyDescent="0.25">
      <c r="A3460" s="44"/>
      <c r="B3460" s="44"/>
      <c r="C3460" s="44"/>
      <c r="D3460" s="45"/>
      <c r="E3460" s="44"/>
      <c r="F3460" s="44"/>
      <c r="G3460" s="45"/>
      <c r="H3460" s="45"/>
      <c r="I3460" s="44"/>
      <c r="J3460" s="44"/>
      <c r="K3460" s="44"/>
      <c r="L3460" s="44" t="str">
        <f>IF(G3460="","",IF(D3460-G3460&gt;=System_Config!$B$9,"✅ COMPLIANT","⚠️ BREACH"))</f>
        <v/>
      </c>
      <c r="M3460" s="44">
        <f t="shared" ref="M3460:M3523" si="54">IFERROR(YEAR(E3460),"")</f>
        <v>1900</v>
      </c>
    </row>
    <row r="3461" spans="1:13" ht="18" customHeight="1" x14ac:dyDescent="0.25">
      <c r="A3461" s="42"/>
      <c r="B3461" s="42"/>
      <c r="C3461" s="42"/>
      <c r="D3461" s="43"/>
      <c r="E3461" s="42"/>
      <c r="F3461" s="42"/>
      <c r="G3461" s="43"/>
      <c r="H3461" s="43"/>
      <c r="I3461" s="42"/>
      <c r="J3461" s="42"/>
      <c r="K3461" s="42"/>
      <c r="L3461" s="42" t="str">
        <f>IF(G3461="","",IF(D3461-G3461&gt;=System_Config!$B$9,"✅ COMPLIANT","⚠️ BREACH"))</f>
        <v/>
      </c>
      <c r="M3461" s="42">
        <f t="shared" si="54"/>
        <v>1900</v>
      </c>
    </row>
    <row r="3462" spans="1:13" ht="18" customHeight="1" x14ac:dyDescent="0.25">
      <c r="A3462" s="44"/>
      <c r="B3462" s="44"/>
      <c r="C3462" s="44"/>
      <c r="D3462" s="45"/>
      <c r="E3462" s="44"/>
      <c r="F3462" s="44"/>
      <c r="G3462" s="45"/>
      <c r="H3462" s="45"/>
      <c r="I3462" s="44"/>
      <c r="J3462" s="44"/>
      <c r="K3462" s="44"/>
      <c r="L3462" s="44" t="str">
        <f>IF(G3462="","",IF(D3462-G3462&gt;=System_Config!$B$9,"✅ COMPLIANT","⚠️ BREACH"))</f>
        <v/>
      </c>
      <c r="M3462" s="44">
        <f t="shared" si="54"/>
        <v>1900</v>
      </c>
    </row>
    <row r="3463" spans="1:13" ht="18" customHeight="1" x14ac:dyDescent="0.25">
      <c r="A3463" s="42"/>
      <c r="B3463" s="42"/>
      <c r="C3463" s="42"/>
      <c r="D3463" s="43"/>
      <c r="E3463" s="42"/>
      <c r="F3463" s="42"/>
      <c r="G3463" s="43"/>
      <c r="H3463" s="43"/>
      <c r="I3463" s="42"/>
      <c r="J3463" s="42"/>
      <c r="K3463" s="42"/>
      <c r="L3463" s="42" t="str">
        <f>IF(G3463="","",IF(D3463-G3463&gt;=System_Config!$B$9,"✅ COMPLIANT","⚠️ BREACH"))</f>
        <v/>
      </c>
      <c r="M3463" s="42">
        <f t="shared" si="54"/>
        <v>1900</v>
      </c>
    </row>
    <row r="3464" spans="1:13" ht="18" customHeight="1" x14ac:dyDescent="0.25">
      <c r="A3464" s="44"/>
      <c r="B3464" s="44"/>
      <c r="C3464" s="44"/>
      <c r="D3464" s="45"/>
      <c r="E3464" s="44"/>
      <c r="F3464" s="44"/>
      <c r="G3464" s="45"/>
      <c r="H3464" s="45"/>
      <c r="I3464" s="44"/>
      <c r="J3464" s="44"/>
      <c r="K3464" s="44"/>
      <c r="L3464" s="44" t="str">
        <f>IF(G3464="","",IF(D3464-G3464&gt;=System_Config!$B$9,"✅ COMPLIANT","⚠️ BREACH"))</f>
        <v/>
      </c>
      <c r="M3464" s="44">
        <f t="shared" si="54"/>
        <v>1900</v>
      </c>
    </row>
    <row r="3465" spans="1:13" ht="18" customHeight="1" x14ac:dyDescent="0.25">
      <c r="A3465" s="42"/>
      <c r="B3465" s="42"/>
      <c r="C3465" s="42"/>
      <c r="D3465" s="43"/>
      <c r="E3465" s="42"/>
      <c r="F3465" s="42"/>
      <c r="G3465" s="43"/>
      <c r="H3465" s="43"/>
      <c r="I3465" s="42"/>
      <c r="J3465" s="42"/>
      <c r="K3465" s="42"/>
      <c r="L3465" s="42" t="str">
        <f>IF(G3465="","",IF(D3465-G3465&gt;=System_Config!$B$9,"✅ COMPLIANT","⚠️ BREACH"))</f>
        <v/>
      </c>
      <c r="M3465" s="42">
        <f t="shared" si="54"/>
        <v>1900</v>
      </c>
    </row>
    <row r="3466" spans="1:13" ht="18" customHeight="1" x14ac:dyDescent="0.25">
      <c r="A3466" s="44"/>
      <c r="B3466" s="44"/>
      <c r="C3466" s="44"/>
      <c r="D3466" s="45"/>
      <c r="E3466" s="44"/>
      <c r="F3466" s="44"/>
      <c r="G3466" s="45"/>
      <c r="H3466" s="45"/>
      <c r="I3466" s="44"/>
      <c r="J3466" s="44"/>
      <c r="K3466" s="44"/>
      <c r="L3466" s="44" t="str">
        <f>IF(G3466="","",IF(D3466-G3466&gt;=System_Config!$B$9,"✅ COMPLIANT","⚠️ BREACH"))</f>
        <v/>
      </c>
      <c r="M3466" s="44">
        <f t="shared" si="54"/>
        <v>1900</v>
      </c>
    </row>
    <row r="3467" spans="1:13" ht="18" customHeight="1" x14ac:dyDescent="0.25">
      <c r="A3467" s="42"/>
      <c r="B3467" s="42"/>
      <c r="C3467" s="42"/>
      <c r="D3467" s="43"/>
      <c r="E3467" s="42"/>
      <c r="F3467" s="42"/>
      <c r="G3467" s="43"/>
      <c r="H3467" s="43"/>
      <c r="I3467" s="42"/>
      <c r="J3467" s="42"/>
      <c r="K3467" s="42"/>
      <c r="L3467" s="42" t="str">
        <f>IF(G3467="","",IF(D3467-G3467&gt;=System_Config!$B$9,"✅ COMPLIANT","⚠️ BREACH"))</f>
        <v/>
      </c>
      <c r="M3467" s="42">
        <f t="shared" si="54"/>
        <v>1900</v>
      </c>
    </row>
    <row r="3468" spans="1:13" ht="18" customHeight="1" x14ac:dyDescent="0.25">
      <c r="A3468" s="44"/>
      <c r="B3468" s="44"/>
      <c r="C3468" s="44"/>
      <c r="D3468" s="45"/>
      <c r="E3468" s="44"/>
      <c r="F3468" s="44"/>
      <c r="G3468" s="45"/>
      <c r="H3468" s="45"/>
      <c r="I3468" s="44"/>
      <c r="J3468" s="44"/>
      <c r="K3468" s="44"/>
      <c r="L3468" s="44" t="str">
        <f>IF(G3468="","",IF(D3468-G3468&gt;=System_Config!$B$9,"✅ COMPLIANT","⚠️ BREACH"))</f>
        <v/>
      </c>
      <c r="M3468" s="44">
        <f t="shared" si="54"/>
        <v>1900</v>
      </c>
    </row>
    <row r="3469" spans="1:13" ht="18" customHeight="1" x14ac:dyDescent="0.25">
      <c r="A3469" s="42"/>
      <c r="B3469" s="42"/>
      <c r="C3469" s="42"/>
      <c r="D3469" s="43"/>
      <c r="E3469" s="42"/>
      <c r="F3469" s="42"/>
      <c r="G3469" s="43"/>
      <c r="H3469" s="43"/>
      <c r="I3469" s="42"/>
      <c r="J3469" s="42"/>
      <c r="K3469" s="42"/>
      <c r="L3469" s="42" t="str">
        <f>IF(G3469="","",IF(D3469-G3469&gt;=System_Config!$B$9,"✅ COMPLIANT","⚠️ BREACH"))</f>
        <v/>
      </c>
      <c r="M3469" s="42">
        <f t="shared" si="54"/>
        <v>1900</v>
      </c>
    </row>
    <row r="3470" spans="1:13" ht="18" customHeight="1" x14ac:dyDescent="0.25">
      <c r="A3470" s="44"/>
      <c r="B3470" s="44"/>
      <c r="C3470" s="44"/>
      <c r="D3470" s="45"/>
      <c r="E3470" s="44"/>
      <c r="F3470" s="44"/>
      <c r="G3470" s="45"/>
      <c r="H3470" s="45"/>
      <c r="I3470" s="44"/>
      <c r="J3470" s="44"/>
      <c r="K3470" s="44"/>
      <c r="L3470" s="44" t="str">
        <f>IF(G3470="","",IF(D3470-G3470&gt;=System_Config!$B$9,"✅ COMPLIANT","⚠️ BREACH"))</f>
        <v/>
      </c>
      <c r="M3470" s="44">
        <f t="shared" si="54"/>
        <v>1900</v>
      </c>
    </row>
    <row r="3471" spans="1:13" ht="18" customHeight="1" x14ac:dyDescent="0.25">
      <c r="A3471" s="42"/>
      <c r="B3471" s="42"/>
      <c r="C3471" s="42"/>
      <c r="D3471" s="43"/>
      <c r="E3471" s="42"/>
      <c r="F3471" s="42"/>
      <c r="G3471" s="43"/>
      <c r="H3471" s="43"/>
      <c r="I3471" s="42"/>
      <c r="J3471" s="42"/>
      <c r="K3471" s="42"/>
      <c r="L3471" s="42" t="str">
        <f>IF(G3471="","",IF(D3471-G3471&gt;=System_Config!$B$9,"✅ COMPLIANT","⚠️ BREACH"))</f>
        <v/>
      </c>
      <c r="M3471" s="42">
        <f t="shared" si="54"/>
        <v>1900</v>
      </c>
    </row>
    <row r="3472" spans="1:13" ht="18" customHeight="1" x14ac:dyDescent="0.25">
      <c r="A3472" s="44"/>
      <c r="B3472" s="44"/>
      <c r="C3472" s="44"/>
      <c r="D3472" s="45"/>
      <c r="E3472" s="44"/>
      <c r="F3472" s="44"/>
      <c r="G3472" s="45"/>
      <c r="H3472" s="45"/>
      <c r="I3472" s="44"/>
      <c r="J3472" s="44"/>
      <c r="K3472" s="44"/>
      <c r="L3472" s="44" t="str">
        <f>IF(G3472="","",IF(D3472-G3472&gt;=System_Config!$B$9,"✅ COMPLIANT","⚠️ BREACH"))</f>
        <v/>
      </c>
      <c r="M3472" s="44">
        <f t="shared" si="54"/>
        <v>1900</v>
      </c>
    </row>
    <row r="3473" spans="1:13" ht="18" customHeight="1" x14ac:dyDescent="0.25">
      <c r="A3473" s="42"/>
      <c r="B3473" s="42"/>
      <c r="C3473" s="42"/>
      <c r="D3473" s="43"/>
      <c r="E3473" s="42"/>
      <c r="F3473" s="42"/>
      <c r="G3473" s="43"/>
      <c r="H3473" s="43"/>
      <c r="I3473" s="42"/>
      <c r="J3473" s="42"/>
      <c r="K3473" s="42"/>
      <c r="L3473" s="42" t="str">
        <f>IF(G3473="","",IF(D3473-G3473&gt;=System_Config!$B$9,"✅ COMPLIANT","⚠️ BREACH"))</f>
        <v/>
      </c>
      <c r="M3473" s="42">
        <f t="shared" si="54"/>
        <v>1900</v>
      </c>
    </row>
    <row r="3474" spans="1:13" ht="18" customHeight="1" x14ac:dyDescent="0.25">
      <c r="A3474" s="44"/>
      <c r="B3474" s="44"/>
      <c r="C3474" s="44"/>
      <c r="D3474" s="45"/>
      <c r="E3474" s="44"/>
      <c r="F3474" s="44"/>
      <c r="G3474" s="45"/>
      <c r="H3474" s="45"/>
      <c r="I3474" s="44"/>
      <c r="J3474" s="44"/>
      <c r="K3474" s="44"/>
      <c r="L3474" s="44" t="str">
        <f>IF(G3474="","",IF(D3474-G3474&gt;=System_Config!$B$9,"✅ COMPLIANT","⚠️ BREACH"))</f>
        <v/>
      </c>
      <c r="M3474" s="44">
        <f t="shared" si="54"/>
        <v>1900</v>
      </c>
    </row>
    <row r="3475" spans="1:13" ht="18" customHeight="1" x14ac:dyDescent="0.25">
      <c r="A3475" s="42"/>
      <c r="B3475" s="42"/>
      <c r="C3475" s="42"/>
      <c r="D3475" s="43"/>
      <c r="E3475" s="42"/>
      <c r="F3475" s="42"/>
      <c r="G3475" s="43"/>
      <c r="H3475" s="43"/>
      <c r="I3475" s="42"/>
      <c r="J3475" s="42"/>
      <c r="K3475" s="42"/>
      <c r="L3475" s="42" t="str">
        <f>IF(G3475="","",IF(D3475-G3475&gt;=System_Config!$B$9,"✅ COMPLIANT","⚠️ BREACH"))</f>
        <v/>
      </c>
      <c r="M3475" s="42">
        <f t="shared" si="54"/>
        <v>1900</v>
      </c>
    </row>
    <row r="3476" spans="1:13" ht="18" customHeight="1" x14ac:dyDescent="0.25">
      <c r="A3476" s="44"/>
      <c r="B3476" s="44"/>
      <c r="C3476" s="44"/>
      <c r="D3476" s="45"/>
      <c r="E3476" s="44"/>
      <c r="F3476" s="44"/>
      <c r="G3476" s="45"/>
      <c r="H3476" s="45"/>
      <c r="I3476" s="44"/>
      <c r="J3476" s="44"/>
      <c r="K3476" s="44"/>
      <c r="L3476" s="44" t="str">
        <f>IF(G3476="","",IF(D3476-G3476&gt;=System_Config!$B$9,"✅ COMPLIANT","⚠️ BREACH"))</f>
        <v/>
      </c>
      <c r="M3476" s="44">
        <f t="shared" si="54"/>
        <v>1900</v>
      </c>
    </row>
    <row r="3477" spans="1:13" ht="18" customHeight="1" x14ac:dyDescent="0.25">
      <c r="A3477" s="42"/>
      <c r="B3477" s="42"/>
      <c r="C3477" s="42"/>
      <c r="D3477" s="43"/>
      <c r="E3477" s="42"/>
      <c r="F3477" s="42"/>
      <c r="G3477" s="43"/>
      <c r="H3477" s="43"/>
      <c r="I3477" s="42"/>
      <c r="J3477" s="42"/>
      <c r="K3477" s="42"/>
      <c r="L3477" s="42" t="str">
        <f>IF(G3477="","",IF(D3477-G3477&gt;=System_Config!$B$9,"✅ COMPLIANT","⚠️ BREACH"))</f>
        <v/>
      </c>
      <c r="M3477" s="42">
        <f t="shared" si="54"/>
        <v>1900</v>
      </c>
    </row>
    <row r="3478" spans="1:13" ht="18" customHeight="1" x14ac:dyDescent="0.25">
      <c r="A3478" s="44"/>
      <c r="B3478" s="44"/>
      <c r="C3478" s="44"/>
      <c r="D3478" s="45"/>
      <c r="E3478" s="44"/>
      <c r="F3478" s="44"/>
      <c r="G3478" s="45"/>
      <c r="H3478" s="45"/>
      <c r="I3478" s="44"/>
      <c r="J3478" s="44"/>
      <c r="K3478" s="44"/>
      <c r="L3478" s="44" t="str">
        <f>IF(G3478="","",IF(D3478-G3478&gt;=System_Config!$B$9,"✅ COMPLIANT","⚠️ BREACH"))</f>
        <v/>
      </c>
      <c r="M3478" s="44">
        <f t="shared" si="54"/>
        <v>1900</v>
      </c>
    </row>
    <row r="3479" spans="1:13" ht="18" customHeight="1" x14ac:dyDescent="0.25">
      <c r="A3479" s="42"/>
      <c r="B3479" s="42"/>
      <c r="C3479" s="42"/>
      <c r="D3479" s="43"/>
      <c r="E3479" s="42"/>
      <c r="F3479" s="42"/>
      <c r="G3479" s="43"/>
      <c r="H3479" s="43"/>
      <c r="I3479" s="42"/>
      <c r="J3479" s="42"/>
      <c r="K3479" s="42"/>
      <c r="L3479" s="42" t="str">
        <f>IF(G3479="","",IF(D3479-G3479&gt;=System_Config!$B$9,"✅ COMPLIANT","⚠️ BREACH"))</f>
        <v/>
      </c>
      <c r="M3479" s="42">
        <f t="shared" si="54"/>
        <v>1900</v>
      </c>
    </row>
    <row r="3480" spans="1:13" ht="18" customHeight="1" x14ac:dyDescent="0.25">
      <c r="A3480" s="44"/>
      <c r="B3480" s="44"/>
      <c r="C3480" s="44"/>
      <c r="D3480" s="45"/>
      <c r="E3480" s="44"/>
      <c r="F3480" s="44"/>
      <c r="G3480" s="45"/>
      <c r="H3480" s="45"/>
      <c r="I3480" s="44"/>
      <c r="J3480" s="44"/>
      <c r="K3480" s="44"/>
      <c r="L3480" s="44" t="str">
        <f>IF(G3480="","",IF(D3480-G3480&gt;=System_Config!$B$9,"✅ COMPLIANT","⚠️ BREACH"))</f>
        <v/>
      </c>
      <c r="M3480" s="44">
        <f t="shared" si="54"/>
        <v>1900</v>
      </c>
    </row>
    <row r="3481" spans="1:13" ht="18" customHeight="1" x14ac:dyDescent="0.25">
      <c r="A3481" s="42"/>
      <c r="B3481" s="42"/>
      <c r="C3481" s="42"/>
      <c r="D3481" s="43"/>
      <c r="E3481" s="42"/>
      <c r="F3481" s="42"/>
      <c r="G3481" s="43"/>
      <c r="H3481" s="43"/>
      <c r="I3481" s="42"/>
      <c r="J3481" s="42"/>
      <c r="K3481" s="42"/>
      <c r="L3481" s="42" t="str">
        <f>IF(G3481="","",IF(D3481-G3481&gt;=System_Config!$B$9,"✅ COMPLIANT","⚠️ BREACH"))</f>
        <v/>
      </c>
      <c r="M3481" s="42">
        <f t="shared" si="54"/>
        <v>1900</v>
      </c>
    </row>
    <row r="3482" spans="1:13" ht="18" customHeight="1" x14ac:dyDescent="0.25">
      <c r="A3482" s="44"/>
      <c r="B3482" s="44"/>
      <c r="C3482" s="44"/>
      <c r="D3482" s="45"/>
      <c r="E3482" s="44"/>
      <c r="F3482" s="44"/>
      <c r="G3482" s="45"/>
      <c r="H3482" s="45"/>
      <c r="I3482" s="44"/>
      <c r="J3482" s="44"/>
      <c r="K3482" s="44"/>
      <c r="L3482" s="44" t="str">
        <f>IF(G3482="","",IF(D3482-G3482&gt;=System_Config!$B$9,"✅ COMPLIANT","⚠️ BREACH"))</f>
        <v/>
      </c>
      <c r="M3482" s="44">
        <f t="shared" si="54"/>
        <v>1900</v>
      </c>
    </row>
    <row r="3483" spans="1:13" ht="18" customHeight="1" x14ac:dyDescent="0.25">
      <c r="A3483" s="42"/>
      <c r="B3483" s="42"/>
      <c r="C3483" s="42"/>
      <c r="D3483" s="43"/>
      <c r="E3483" s="42"/>
      <c r="F3483" s="42"/>
      <c r="G3483" s="43"/>
      <c r="H3483" s="43"/>
      <c r="I3483" s="42"/>
      <c r="J3483" s="42"/>
      <c r="K3483" s="42"/>
      <c r="L3483" s="42" t="str">
        <f>IF(G3483="","",IF(D3483-G3483&gt;=System_Config!$B$9,"✅ COMPLIANT","⚠️ BREACH"))</f>
        <v/>
      </c>
      <c r="M3483" s="42">
        <f t="shared" si="54"/>
        <v>1900</v>
      </c>
    </row>
    <row r="3484" spans="1:13" ht="18" customHeight="1" x14ac:dyDescent="0.25">
      <c r="A3484" s="44"/>
      <c r="B3484" s="44"/>
      <c r="C3484" s="44"/>
      <c r="D3484" s="45"/>
      <c r="E3484" s="44"/>
      <c r="F3484" s="44"/>
      <c r="G3484" s="45"/>
      <c r="H3484" s="45"/>
      <c r="I3484" s="44"/>
      <c r="J3484" s="44"/>
      <c r="K3484" s="44"/>
      <c r="L3484" s="44" t="str">
        <f>IF(G3484="","",IF(D3484-G3484&gt;=System_Config!$B$9,"✅ COMPLIANT","⚠️ BREACH"))</f>
        <v/>
      </c>
      <c r="M3484" s="44">
        <f t="shared" si="54"/>
        <v>1900</v>
      </c>
    </row>
    <row r="3485" spans="1:13" ht="18" customHeight="1" x14ac:dyDescent="0.25">
      <c r="A3485" s="42"/>
      <c r="B3485" s="42"/>
      <c r="C3485" s="42"/>
      <c r="D3485" s="43"/>
      <c r="E3485" s="42"/>
      <c r="F3485" s="42"/>
      <c r="G3485" s="43"/>
      <c r="H3485" s="43"/>
      <c r="I3485" s="42"/>
      <c r="J3485" s="42"/>
      <c r="K3485" s="42"/>
      <c r="L3485" s="42" t="str">
        <f>IF(G3485="","",IF(D3485-G3485&gt;=System_Config!$B$9,"✅ COMPLIANT","⚠️ BREACH"))</f>
        <v/>
      </c>
      <c r="M3485" s="42">
        <f t="shared" si="54"/>
        <v>1900</v>
      </c>
    </row>
    <row r="3486" spans="1:13" ht="18" customHeight="1" x14ac:dyDescent="0.25">
      <c r="A3486" s="44"/>
      <c r="B3486" s="44"/>
      <c r="C3486" s="44"/>
      <c r="D3486" s="45"/>
      <c r="E3486" s="44"/>
      <c r="F3486" s="44"/>
      <c r="G3486" s="45"/>
      <c r="H3486" s="45"/>
      <c r="I3486" s="44"/>
      <c r="J3486" s="44"/>
      <c r="K3486" s="44"/>
      <c r="L3486" s="44" t="str">
        <f>IF(G3486="","",IF(D3486-G3486&gt;=System_Config!$B$9,"✅ COMPLIANT","⚠️ BREACH"))</f>
        <v/>
      </c>
      <c r="M3486" s="44">
        <f t="shared" si="54"/>
        <v>1900</v>
      </c>
    </row>
    <row r="3487" spans="1:13" ht="18" customHeight="1" x14ac:dyDescent="0.25">
      <c r="A3487" s="42"/>
      <c r="B3487" s="42"/>
      <c r="C3487" s="42"/>
      <c r="D3487" s="43"/>
      <c r="E3487" s="42"/>
      <c r="F3487" s="42"/>
      <c r="G3487" s="43"/>
      <c r="H3487" s="43"/>
      <c r="I3487" s="42"/>
      <c r="J3487" s="42"/>
      <c r="K3487" s="42"/>
      <c r="L3487" s="42" t="str">
        <f>IF(G3487="","",IF(D3487-G3487&gt;=System_Config!$B$9,"✅ COMPLIANT","⚠️ BREACH"))</f>
        <v/>
      </c>
      <c r="M3487" s="42">
        <f t="shared" si="54"/>
        <v>1900</v>
      </c>
    </row>
    <row r="3488" spans="1:13" ht="18" customHeight="1" x14ac:dyDescent="0.25">
      <c r="A3488" s="44"/>
      <c r="B3488" s="44"/>
      <c r="C3488" s="44"/>
      <c r="D3488" s="45"/>
      <c r="E3488" s="44"/>
      <c r="F3488" s="44"/>
      <c r="G3488" s="45"/>
      <c r="H3488" s="45"/>
      <c r="I3488" s="44"/>
      <c r="J3488" s="44"/>
      <c r="K3488" s="44"/>
      <c r="L3488" s="44" t="str">
        <f>IF(G3488="","",IF(D3488-G3488&gt;=System_Config!$B$9,"✅ COMPLIANT","⚠️ BREACH"))</f>
        <v/>
      </c>
      <c r="M3488" s="44">
        <f t="shared" si="54"/>
        <v>1900</v>
      </c>
    </row>
    <row r="3489" spans="1:13" ht="18" customHeight="1" x14ac:dyDescent="0.25">
      <c r="A3489" s="42"/>
      <c r="B3489" s="42"/>
      <c r="C3489" s="42"/>
      <c r="D3489" s="43"/>
      <c r="E3489" s="42"/>
      <c r="F3489" s="42"/>
      <c r="G3489" s="43"/>
      <c r="H3489" s="43"/>
      <c r="I3489" s="42"/>
      <c r="J3489" s="42"/>
      <c r="K3489" s="42"/>
      <c r="L3489" s="42" t="str">
        <f>IF(G3489="","",IF(D3489-G3489&gt;=System_Config!$B$9,"✅ COMPLIANT","⚠️ BREACH"))</f>
        <v/>
      </c>
      <c r="M3489" s="42">
        <f t="shared" si="54"/>
        <v>1900</v>
      </c>
    </row>
    <row r="3490" spans="1:13" ht="18" customHeight="1" x14ac:dyDescent="0.25">
      <c r="A3490" s="44"/>
      <c r="B3490" s="44"/>
      <c r="C3490" s="44"/>
      <c r="D3490" s="45"/>
      <c r="E3490" s="44"/>
      <c r="F3490" s="44"/>
      <c r="G3490" s="45"/>
      <c r="H3490" s="45"/>
      <c r="I3490" s="44"/>
      <c r="J3490" s="44"/>
      <c r="K3490" s="44"/>
      <c r="L3490" s="44" t="str">
        <f>IF(G3490="","",IF(D3490-G3490&gt;=System_Config!$B$9,"✅ COMPLIANT","⚠️ BREACH"))</f>
        <v/>
      </c>
      <c r="M3490" s="44">
        <f t="shared" si="54"/>
        <v>1900</v>
      </c>
    </row>
    <row r="3491" spans="1:13" ht="18" customHeight="1" x14ac:dyDescent="0.25">
      <c r="A3491" s="42"/>
      <c r="B3491" s="42"/>
      <c r="C3491" s="42"/>
      <c r="D3491" s="43"/>
      <c r="E3491" s="42"/>
      <c r="F3491" s="42"/>
      <c r="G3491" s="43"/>
      <c r="H3491" s="43"/>
      <c r="I3491" s="42"/>
      <c r="J3491" s="42"/>
      <c r="K3491" s="42"/>
      <c r="L3491" s="42" t="str">
        <f>IF(G3491="","",IF(D3491-G3491&gt;=System_Config!$B$9,"✅ COMPLIANT","⚠️ BREACH"))</f>
        <v/>
      </c>
      <c r="M3491" s="42">
        <f t="shared" si="54"/>
        <v>1900</v>
      </c>
    </row>
    <row r="3492" spans="1:13" ht="18" customHeight="1" x14ac:dyDescent="0.25">
      <c r="A3492" s="44"/>
      <c r="B3492" s="44"/>
      <c r="C3492" s="44"/>
      <c r="D3492" s="45"/>
      <c r="E3492" s="44"/>
      <c r="F3492" s="44"/>
      <c r="G3492" s="45"/>
      <c r="H3492" s="45"/>
      <c r="I3492" s="44"/>
      <c r="J3492" s="44"/>
      <c r="K3492" s="44"/>
      <c r="L3492" s="44" t="str">
        <f>IF(G3492="","",IF(D3492-G3492&gt;=System_Config!$B$9,"✅ COMPLIANT","⚠️ BREACH"))</f>
        <v/>
      </c>
      <c r="M3492" s="44">
        <f t="shared" si="54"/>
        <v>1900</v>
      </c>
    </row>
    <row r="3493" spans="1:13" ht="18" customHeight="1" x14ac:dyDescent="0.25">
      <c r="A3493" s="42"/>
      <c r="B3493" s="42"/>
      <c r="C3493" s="42"/>
      <c r="D3493" s="43"/>
      <c r="E3493" s="42"/>
      <c r="F3493" s="42"/>
      <c r="G3493" s="43"/>
      <c r="H3493" s="43"/>
      <c r="I3493" s="42"/>
      <c r="J3493" s="42"/>
      <c r="K3493" s="42"/>
      <c r="L3493" s="42" t="str">
        <f>IF(G3493="","",IF(D3493-G3493&gt;=System_Config!$B$9,"✅ COMPLIANT","⚠️ BREACH"))</f>
        <v/>
      </c>
      <c r="M3493" s="42">
        <f t="shared" si="54"/>
        <v>1900</v>
      </c>
    </row>
    <row r="3494" spans="1:13" ht="18" customHeight="1" x14ac:dyDescent="0.25">
      <c r="A3494" s="44"/>
      <c r="B3494" s="44"/>
      <c r="C3494" s="44"/>
      <c r="D3494" s="45"/>
      <c r="E3494" s="44"/>
      <c r="F3494" s="44"/>
      <c r="G3494" s="45"/>
      <c r="H3494" s="45"/>
      <c r="I3494" s="44"/>
      <c r="J3494" s="44"/>
      <c r="K3494" s="44"/>
      <c r="L3494" s="44" t="str">
        <f>IF(G3494="","",IF(D3494-G3494&gt;=System_Config!$B$9,"✅ COMPLIANT","⚠️ BREACH"))</f>
        <v/>
      </c>
      <c r="M3494" s="44">
        <f t="shared" si="54"/>
        <v>1900</v>
      </c>
    </row>
    <row r="3495" spans="1:13" ht="18" customHeight="1" x14ac:dyDescent="0.25">
      <c r="A3495" s="42"/>
      <c r="B3495" s="42"/>
      <c r="C3495" s="42"/>
      <c r="D3495" s="43"/>
      <c r="E3495" s="42"/>
      <c r="F3495" s="42"/>
      <c r="G3495" s="43"/>
      <c r="H3495" s="43"/>
      <c r="I3495" s="42"/>
      <c r="J3495" s="42"/>
      <c r="K3495" s="42"/>
      <c r="L3495" s="42" t="str">
        <f>IF(G3495="","",IF(D3495-G3495&gt;=System_Config!$B$9,"✅ COMPLIANT","⚠️ BREACH"))</f>
        <v/>
      </c>
      <c r="M3495" s="42">
        <f t="shared" si="54"/>
        <v>1900</v>
      </c>
    </row>
    <row r="3496" spans="1:13" ht="18" customHeight="1" x14ac:dyDescent="0.25">
      <c r="A3496" s="44"/>
      <c r="B3496" s="44"/>
      <c r="C3496" s="44"/>
      <c r="D3496" s="45"/>
      <c r="E3496" s="44"/>
      <c r="F3496" s="44"/>
      <c r="G3496" s="45"/>
      <c r="H3496" s="45"/>
      <c r="I3496" s="44"/>
      <c r="J3496" s="44"/>
      <c r="K3496" s="44"/>
      <c r="L3496" s="44" t="str">
        <f>IF(G3496="","",IF(D3496-G3496&gt;=System_Config!$B$9,"✅ COMPLIANT","⚠️ BREACH"))</f>
        <v/>
      </c>
      <c r="M3496" s="44">
        <f t="shared" si="54"/>
        <v>1900</v>
      </c>
    </row>
    <row r="3497" spans="1:13" ht="18" customHeight="1" x14ac:dyDescent="0.25">
      <c r="A3497" s="42"/>
      <c r="B3497" s="42"/>
      <c r="C3497" s="42"/>
      <c r="D3497" s="43"/>
      <c r="E3497" s="42"/>
      <c r="F3497" s="42"/>
      <c r="G3497" s="43"/>
      <c r="H3497" s="43"/>
      <c r="I3497" s="42"/>
      <c r="J3497" s="42"/>
      <c r="K3497" s="42"/>
      <c r="L3497" s="42" t="str">
        <f>IF(G3497="","",IF(D3497-G3497&gt;=System_Config!$B$9,"✅ COMPLIANT","⚠️ BREACH"))</f>
        <v/>
      </c>
      <c r="M3497" s="42">
        <f t="shared" si="54"/>
        <v>1900</v>
      </c>
    </row>
    <row r="3498" spans="1:13" ht="18" customHeight="1" x14ac:dyDescent="0.25">
      <c r="A3498" s="44"/>
      <c r="B3498" s="44"/>
      <c r="C3498" s="44"/>
      <c r="D3498" s="45"/>
      <c r="E3498" s="44"/>
      <c r="F3498" s="44"/>
      <c r="G3498" s="45"/>
      <c r="H3498" s="45"/>
      <c r="I3498" s="44"/>
      <c r="J3498" s="44"/>
      <c r="K3498" s="44"/>
      <c r="L3498" s="44" t="str">
        <f>IF(G3498="","",IF(D3498-G3498&gt;=System_Config!$B$9,"✅ COMPLIANT","⚠️ BREACH"))</f>
        <v/>
      </c>
      <c r="M3498" s="44">
        <f t="shared" si="54"/>
        <v>1900</v>
      </c>
    </row>
    <row r="3499" spans="1:13" ht="18" customHeight="1" x14ac:dyDescent="0.25">
      <c r="A3499" s="42"/>
      <c r="B3499" s="42"/>
      <c r="C3499" s="42"/>
      <c r="D3499" s="43"/>
      <c r="E3499" s="42"/>
      <c r="F3499" s="42"/>
      <c r="G3499" s="43"/>
      <c r="H3499" s="43"/>
      <c r="I3499" s="42"/>
      <c r="J3499" s="42"/>
      <c r="K3499" s="42"/>
      <c r="L3499" s="42" t="str">
        <f>IF(G3499="","",IF(D3499-G3499&gt;=System_Config!$B$9,"✅ COMPLIANT","⚠️ BREACH"))</f>
        <v/>
      </c>
      <c r="M3499" s="42">
        <f t="shared" si="54"/>
        <v>1900</v>
      </c>
    </row>
    <row r="3500" spans="1:13" ht="18" customHeight="1" x14ac:dyDescent="0.25">
      <c r="A3500" s="44"/>
      <c r="B3500" s="44"/>
      <c r="C3500" s="44"/>
      <c r="D3500" s="45"/>
      <c r="E3500" s="44"/>
      <c r="F3500" s="44"/>
      <c r="G3500" s="45"/>
      <c r="H3500" s="45"/>
      <c r="I3500" s="44"/>
      <c r="J3500" s="44"/>
      <c r="K3500" s="44"/>
      <c r="L3500" s="44" t="str">
        <f>IF(G3500="","",IF(D3500-G3500&gt;=System_Config!$B$9,"✅ COMPLIANT","⚠️ BREACH"))</f>
        <v/>
      </c>
      <c r="M3500" s="44">
        <f t="shared" si="54"/>
        <v>1900</v>
      </c>
    </row>
    <row r="3501" spans="1:13" ht="18" customHeight="1" x14ac:dyDescent="0.25">
      <c r="A3501" s="42"/>
      <c r="B3501" s="42"/>
      <c r="C3501" s="42"/>
      <c r="D3501" s="43"/>
      <c r="E3501" s="42"/>
      <c r="F3501" s="42"/>
      <c r="G3501" s="43"/>
      <c r="H3501" s="43"/>
      <c r="I3501" s="42"/>
      <c r="J3501" s="42"/>
      <c r="K3501" s="42"/>
      <c r="L3501" s="42" t="str">
        <f>IF(G3501="","",IF(D3501-G3501&gt;=System_Config!$B$9,"✅ COMPLIANT","⚠️ BREACH"))</f>
        <v/>
      </c>
      <c r="M3501" s="42">
        <f t="shared" si="54"/>
        <v>1900</v>
      </c>
    </row>
    <row r="3502" spans="1:13" ht="18" customHeight="1" x14ac:dyDescent="0.25">
      <c r="A3502" s="44"/>
      <c r="B3502" s="44"/>
      <c r="C3502" s="44"/>
      <c r="D3502" s="45"/>
      <c r="E3502" s="44"/>
      <c r="F3502" s="44"/>
      <c r="G3502" s="45"/>
      <c r="H3502" s="45"/>
      <c r="I3502" s="44"/>
      <c r="J3502" s="44"/>
      <c r="K3502" s="44"/>
      <c r="L3502" s="44" t="str">
        <f>IF(G3502="","",IF(D3502-G3502&gt;=System_Config!$B$9,"✅ COMPLIANT","⚠️ BREACH"))</f>
        <v/>
      </c>
      <c r="M3502" s="44">
        <f t="shared" si="54"/>
        <v>1900</v>
      </c>
    </row>
    <row r="3503" spans="1:13" ht="18" customHeight="1" x14ac:dyDescent="0.25">
      <c r="A3503" s="42"/>
      <c r="B3503" s="42"/>
      <c r="C3503" s="42"/>
      <c r="D3503" s="43"/>
      <c r="E3503" s="42"/>
      <c r="F3503" s="42"/>
      <c r="G3503" s="43"/>
      <c r="H3503" s="43"/>
      <c r="I3503" s="42"/>
      <c r="J3503" s="42"/>
      <c r="K3503" s="42"/>
      <c r="L3503" s="42" t="str">
        <f>IF(G3503="","",IF(D3503-G3503&gt;=System_Config!$B$9,"✅ COMPLIANT","⚠️ BREACH"))</f>
        <v/>
      </c>
      <c r="M3503" s="42">
        <f t="shared" si="54"/>
        <v>1900</v>
      </c>
    </row>
    <row r="3504" spans="1:13" ht="18" customHeight="1" x14ac:dyDescent="0.25">
      <c r="A3504" s="44"/>
      <c r="B3504" s="44"/>
      <c r="C3504" s="44"/>
      <c r="D3504" s="45"/>
      <c r="E3504" s="44"/>
      <c r="F3504" s="44"/>
      <c r="G3504" s="45"/>
      <c r="H3504" s="45"/>
      <c r="I3504" s="44"/>
      <c r="J3504" s="44"/>
      <c r="K3504" s="44"/>
      <c r="L3504" s="44" t="str">
        <f>IF(G3504="","",IF(D3504-G3504&gt;=System_Config!$B$9,"✅ COMPLIANT","⚠️ BREACH"))</f>
        <v/>
      </c>
      <c r="M3504" s="44">
        <f t="shared" si="54"/>
        <v>1900</v>
      </c>
    </row>
    <row r="3505" spans="1:13" ht="18" customHeight="1" x14ac:dyDescent="0.25">
      <c r="A3505" s="42"/>
      <c r="B3505" s="42"/>
      <c r="C3505" s="42"/>
      <c r="D3505" s="43"/>
      <c r="E3505" s="42"/>
      <c r="F3505" s="42"/>
      <c r="G3505" s="43"/>
      <c r="H3505" s="43"/>
      <c r="I3505" s="42"/>
      <c r="J3505" s="42"/>
      <c r="K3505" s="42"/>
      <c r="L3505" s="42" t="str">
        <f>IF(G3505="","",IF(D3505-G3505&gt;=System_Config!$B$9,"✅ COMPLIANT","⚠️ BREACH"))</f>
        <v/>
      </c>
      <c r="M3505" s="42">
        <f t="shared" si="54"/>
        <v>1900</v>
      </c>
    </row>
    <row r="3506" spans="1:13" ht="18" customHeight="1" x14ac:dyDescent="0.25">
      <c r="A3506" s="44"/>
      <c r="B3506" s="44"/>
      <c r="C3506" s="44"/>
      <c r="D3506" s="45"/>
      <c r="E3506" s="44"/>
      <c r="F3506" s="44"/>
      <c r="G3506" s="45"/>
      <c r="H3506" s="45"/>
      <c r="I3506" s="44"/>
      <c r="J3506" s="44"/>
      <c r="K3506" s="44"/>
      <c r="L3506" s="44" t="str">
        <f>IF(G3506="","",IF(D3506-G3506&gt;=System_Config!$B$9,"✅ COMPLIANT","⚠️ BREACH"))</f>
        <v/>
      </c>
      <c r="M3506" s="44">
        <f t="shared" si="54"/>
        <v>1900</v>
      </c>
    </row>
    <row r="3507" spans="1:13" ht="18" customHeight="1" x14ac:dyDescent="0.25">
      <c r="A3507" s="42"/>
      <c r="B3507" s="42"/>
      <c r="C3507" s="42"/>
      <c r="D3507" s="43"/>
      <c r="E3507" s="42"/>
      <c r="F3507" s="42"/>
      <c r="G3507" s="43"/>
      <c r="H3507" s="43"/>
      <c r="I3507" s="42"/>
      <c r="J3507" s="42"/>
      <c r="K3507" s="42"/>
      <c r="L3507" s="42" t="str">
        <f>IF(G3507="","",IF(D3507-G3507&gt;=System_Config!$B$9,"✅ COMPLIANT","⚠️ BREACH"))</f>
        <v/>
      </c>
      <c r="M3507" s="42">
        <f t="shared" si="54"/>
        <v>1900</v>
      </c>
    </row>
    <row r="3508" spans="1:13" ht="18" customHeight="1" x14ac:dyDescent="0.25">
      <c r="A3508" s="44"/>
      <c r="B3508" s="44"/>
      <c r="C3508" s="44"/>
      <c r="D3508" s="45"/>
      <c r="E3508" s="44"/>
      <c r="F3508" s="44"/>
      <c r="G3508" s="45"/>
      <c r="H3508" s="45"/>
      <c r="I3508" s="44"/>
      <c r="J3508" s="44"/>
      <c r="K3508" s="44"/>
      <c r="L3508" s="44" t="str">
        <f>IF(G3508="","",IF(D3508-G3508&gt;=System_Config!$B$9,"✅ COMPLIANT","⚠️ BREACH"))</f>
        <v/>
      </c>
      <c r="M3508" s="44">
        <f t="shared" si="54"/>
        <v>1900</v>
      </c>
    </row>
    <row r="3509" spans="1:13" ht="18" customHeight="1" x14ac:dyDescent="0.25">
      <c r="A3509" s="42"/>
      <c r="B3509" s="42"/>
      <c r="C3509" s="42"/>
      <c r="D3509" s="43"/>
      <c r="E3509" s="42"/>
      <c r="F3509" s="42"/>
      <c r="G3509" s="43"/>
      <c r="H3509" s="43"/>
      <c r="I3509" s="42"/>
      <c r="J3509" s="42"/>
      <c r="K3509" s="42"/>
      <c r="L3509" s="42" t="str">
        <f>IF(G3509="","",IF(D3509-G3509&gt;=System_Config!$B$9,"✅ COMPLIANT","⚠️ BREACH"))</f>
        <v/>
      </c>
      <c r="M3509" s="42">
        <f t="shared" si="54"/>
        <v>1900</v>
      </c>
    </row>
    <row r="3510" spans="1:13" ht="18" customHeight="1" x14ac:dyDescent="0.25">
      <c r="A3510" s="44"/>
      <c r="B3510" s="44"/>
      <c r="C3510" s="44"/>
      <c r="D3510" s="45"/>
      <c r="E3510" s="44"/>
      <c r="F3510" s="44"/>
      <c r="G3510" s="45"/>
      <c r="H3510" s="45"/>
      <c r="I3510" s="44"/>
      <c r="J3510" s="44"/>
      <c r="K3510" s="44"/>
      <c r="L3510" s="44" t="str">
        <f>IF(G3510="","",IF(D3510-G3510&gt;=System_Config!$B$9,"✅ COMPLIANT","⚠️ BREACH"))</f>
        <v/>
      </c>
      <c r="M3510" s="44">
        <f t="shared" si="54"/>
        <v>1900</v>
      </c>
    </row>
    <row r="3511" spans="1:13" ht="18" customHeight="1" x14ac:dyDescent="0.25">
      <c r="A3511" s="42"/>
      <c r="B3511" s="42"/>
      <c r="C3511" s="42"/>
      <c r="D3511" s="43"/>
      <c r="E3511" s="42"/>
      <c r="F3511" s="42"/>
      <c r="G3511" s="43"/>
      <c r="H3511" s="43"/>
      <c r="I3511" s="42"/>
      <c r="J3511" s="42"/>
      <c r="K3511" s="42"/>
      <c r="L3511" s="42" t="str">
        <f>IF(G3511="","",IF(D3511-G3511&gt;=System_Config!$B$9,"✅ COMPLIANT","⚠️ BREACH"))</f>
        <v/>
      </c>
      <c r="M3511" s="42">
        <f t="shared" si="54"/>
        <v>1900</v>
      </c>
    </row>
    <row r="3512" spans="1:13" ht="18" customHeight="1" x14ac:dyDescent="0.25">
      <c r="A3512" s="44"/>
      <c r="B3512" s="44"/>
      <c r="C3512" s="44"/>
      <c r="D3512" s="45"/>
      <c r="E3512" s="44"/>
      <c r="F3512" s="44"/>
      <c r="G3512" s="45"/>
      <c r="H3512" s="45"/>
      <c r="I3512" s="44"/>
      <c r="J3512" s="44"/>
      <c r="K3512" s="44"/>
      <c r="L3512" s="44" t="str">
        <f>IF(G3512="","",IF(D3512-G3512&gt;=System_Config!$B$9,"✅ COMPLIANT","⚠️ BREACH"))</f>
        <v/>
      </c>
      <c r="M3512" s="44">
        <f t="shared" si="54"/>
        <v>1900</v>
      </c>
    </row>
    <row r="3513" spans="1:13" ht="18" customHeight="1" x14ac:dyDescent="0.25">
      <c r="A3513" s="42"/>
      <c r="B3513" s="42"/>
      <c r="C3513" s="42"/>
      <c r="D3513" s="43"/>
      <c r="E3513" s="42"/>
      <c r="F3513" s="42"/>
      <c r="G3513" s="43"/>
      <c r="H3513" s="43"/>
      <c r="I3513" s="42"/>
      <c r="J3513" s="42"/>
      <c r="K3513" s="42"/>
      <c r="L3513" s="42" t="str">
        <f>IF(G3513="","",IF(D3513-G3513&gt;=System_Config!$B$9,"✅ COMPLIANT","⚠️ BREACH"))</f>
        <v/>
      </c>
      <c r="M3513" s="42">
        <f t="shared" si="54"/>
        <v>1900</v>
      </c>
    </row>
    <row r="3514" spans="1:13" ht="18" customHeight="1" x14ac:dyDescent="0.25">
      <c r="A3514" s="44"/>
      <c r="B3514" s="44"/>
      <c r="C3514" s="44"/>
      <c r="D3514" s="45"/>
      <c r="E3514" s="44"/>
      <c r="F3514" s="44"/>
      <c r="G3514" s="45"/>
      <c r="H3514" s="45"/>
      <c r="I3514" s="44"/>
      <c r="J3514" s="44"/>
      <c r="K3514" s="44"/>
      <c r="L3514" s="44" t="str">
        <f>IF(G3514="","",IF(D3514-G3514&gt;=System_Config!$B$9,"✅ COMPLIANT","⚠️ BREACH"))</f>
        <v/>
      </c>
      <c r="M3514" s="44">
        <f t="shared" si="54"/>
        <v>1900</v>
      </c>
    </row>
    <row r="3515" spans="1:13" ht="18" customHeight="1" x14ac:dyDescent="0.25">
      <c r="A3515" s="42"/>
      <c r="B3515" s="42"/>
      <c r="C3515" s="42"/>
      <c r="D3515" s="43"/>
      <c r="E3515" s="42"/>
      <c r="F3515" s="42"/>
      <c r="G3515" s="43"/>
      <c r="H3515" s="43"/>
      <c r="I3515" s="42"/>
      <c r="J3515" s="42"/>
      <c r="K3515" s="42"/>
      <c r="L3515" s="42" t="str">
        <f>IF(G3515="","",IF(D3515-G3515&gt;=System_Config!$B$9,"✅ COMPLIANT","⚠️ BREACH"))</f>
        <v/>
      </c>
      <c r="M3515" s="42">
        <f t="shared" si="54"/>
        <v>1900</v>
      </c>
    </row>
    <row r="3516" spans="1:13" ht="18" customHeight="1" x14ac:dyDescent="0.25">
      <c r="A3516" s="44"/>
      <c r="B3516" s="44"/>
      <c r="C3516" s="44"/>
      <c r="D3516" s="45"/>
      <c r="E3516" s="44"/>
      <c r="F3516" s="44"/>
      <c r="G3516" s="45"/>
      <c r="H3516" s="45"/>
      <c r="I3516" s="44"/>
      <c r="J3516" s="44"/>
      <c r="K3516" s="44"/>
      <c r="L3516" s="44" t="str">
        <f>IF(G3516="","",IF(D3516-G3516&gt;=System_Config!$B$9,"✅ COMPLIANT","⚠️ BREACH"))</f>
        <v/>
      </c>
      <c r="M3516" s="44">
        <f t="shared" si="54"/>
        <v>1900</v>
      </c>
    </row>
    <row r="3517" spans="1:13" ht="18" customHeight="1" x14ac:dyDescent="0.25">
      <c r="A3517" s="42"/>
      <c r="B3517" s="42"/>
      <c r="C3517" s="42"/>
      <c r="D3517" s="43"/>
      <c r="E3517" s="42"/>
      <c r="F3517" s="42"/>
      <c r="G3517" s="43"/>
      <c r="H3517" s="43"/>
      <c r="I3517" s="42"/>
      <c r="J3517" s="42"/>
      <c r="K3517" s="42"/>
      <c r="L3517" s="42" t="str">
        <f>IF(G3517="","",IF(D3517-G3517&gt;=System_Config!$B$9,"✅ COMPLIANT","⚠️ BREACH"))</f>
        <v/>
      </c>
      <c r="M3517" s="42">
        <f t="shared" si="54"/>
        <v>1900</v>
      </c>
    </row>
    <row r="3518" spans="1:13" ht="18" customHeight="1" x14ac:dyDescent="0.25">
      <c r="A3518" s="44"/>
      <c r="B3518" s="44"/>
      <c r="C3518" s="44"/>
      <c r="D3518" s="45"/>
      <c r="E3518" s="44"/>
      <c r="F3518" s="44"/>
      <c r="G3518" s="45"/>
      <c r="H3518" s="45"/>
      <c r="I3518" s="44"/>
      <c r="J3518" s="44"/>
      <c r="K3518" s="44"/>
      <c r="L3518" s="44" t="str">
        <f>IF(G3518="","",IF(D3518-G3518&gt;=System_Config!$B$9,"✅ COMPLIANT","⚠️ BREACH"))</f>
        <v/>
      </c>
      <c r="M3518" s="44">
        <f t="shared" si="54"/>
        <v>1900</v>
      </c>
    </row>
    <row r="3519" spans="1:13" ht="18" customHeight="1" x14ac:dyDescent="0.25">
      <c r="A3519" s="42"/>
      <c r="B3519" s="42"/>
      <c r="C3519" s="42"/>
      <c r="D3519" s="43"/>
      <c r="E3519" s="42"/>
      <c r="F3519" s="42"/>
      <c r="G3519" s="43"/>
      <c r="H3519" s="43"/>
      <c r="I3519" s="42"/>
      <c r="J3519" s="42"/>
      <c r="K3519" s="42"/>
      <c r="L3519" s="42" t="str">
        <f>IF(G3519="","",IF(D3519-G3519&gt;=System_Config!$B$9,"✅ COMPLIANT","⚠️ BREACH"))</f>
        <v/>
      </c>
      <c r="M3519" s="42">
        <f t="shared" si="54"/>
        <v>1900</v>
      </c>
    </row>
    <row r="3520" spans="1:13" ht="18" customHeight="1" x14ac:dyDescent="0.25">
      <c r="A3520" s="44"/>
      <c r="B3520" s="44"/>
      <c r="C3520" s="44"/>
      <c r="D3520" s="45"/>
      <c r="E3520" s="44"/>
      <c r="F3520" s="44"/>
      <c r="G3520" s="45"/>
      <c r="H3520" s="45"/>
      <c r="I3520" s="44"/>
      <c r="J3520" s="44"/>
      <c r="K3520" s="44"/>
      <c r="L3520" s="44" t="str">
        <f>IF(G3520="","",IF(D3520-G3520&gt;=System_Config!$B$9,"✅ COMPLIANT","⚠️ BREACH"))</f>
        <v/>
      </c>
      <c r="M3520" s="44">
        <f t="shared" si="54"/>
        <v>1900</v>
      </c>
    </row>
    <row r="3521" spans="1:13" ht="18" customHeight="1" x14ac:dyDescent="0.25">
      <c r="A3521" s="42"/>
      <c r="B3521" s="42"/>
      <c r="C3521" s="42"/>
      <c r="D3521" s="43"/>
      <c r="E3521" s="42"/>
      <c r="F3521" s="42"/>
      <c r="G3521" s="43"/>
      <c r="H3521" s="43"/>
      <c r="I3521" s="42"/>
      <c r="J3521" s="42"/>
      <c r="K3521" s="42"/>
      <c r="L3521" s="42" t="str">
        <f>IF(G3521="","",IF(D3521-G3521&gt;=System_Config!$B$9,"✅ COMPLIANT","⚠️ BREACH"))</f>
        <v/>
      </c>
      <c r="M3521" s="42">
        <f t="shared" si="54"/>
        <v>1900</v>
      </c>
    </row>
    <row r="3522" spans="1:13" ht="18" customHeight="1" x14ac:dyDescent="0.25">
      <c r="A3522" s="44"/>
      <c r="B3522" s="44"/>
      <c r="C3522" s="44"/>
      <c r="D3522" s="45"/>
      <c r="E3522" s="44"/>
      <c r="F3522" s="44"/>
      <c r="G3522" s="45"/>
      <c r="H3522" s="45"/>
      <c r="I3522" s="44"/>
      <c r="J3522" s="44"/>
      <c r="K3522" s="44"/>
      <c r="L3522" s="44" t="str">
        <f>IF(G3522="","",IF(D3522-G3522&gt;=System_Config!$B$9,"✅ COMPLIANT","⚠️ BREACH"))</f>
        <v/>
      </c>
      <c r="M3522" s="44">
        <f t="shared" si="54"/>
        <v>1900</v>
      </c>
    </row>
    <row r="3523" spans="1:13" ht="18" customHeight="1" x14ac:dyDescent="0.25">
      <c r="A3523" s="42"/>
      <c r="B3523" s="42"/>
      <c r="C3523" s="42"/>
      <c r="D3523" s="43"/>
      <c r="E3523" s="42"/>
      <c r="F3523" s="42"/>
      <c r="G3523" s="43"/>
      <c r="H3523" s="43"/>
      <c r="I3523" s="42"/>
      <c r="J3523" s="42"/>
      <c r="K3523" s="42"/>
      <c r="L3523" s="42" t="str">
        <f>IF(G3523="","",IF(D3523-G3523&gt;=System_Config!$B$9,"✅ COMPLIANT","⚠️ BREACH"))</f>
        <v/>
      </c>
      <c r="M3523" s="42">
        <f t="shared" si="54"/>
        <v>1900</v>
      </c>
    </row>
    <row r="3524" spans="1:13" ht="18" customHeight="1" x14ac:dyDescent="0.25">
      <c r="A3524" s="44"/>
      <c r="B3524" s="44"/>
      <c r="C3524" s="44"/>
      <c r="D3524" s="45"/>
      <c r="E3524" s="44"/>
      <c r="F3524" s="44"/>
      <c r="G3524" s="45"/>
      <c r="H3524" s="45"/>
      <c r="I3524" s="44"/>
      <c r="J3524" s="44"/>
      <c r="K3524" s="44"/>
      <c r="L3524" s="44" t="str">
        <f>IF(G3524="","",IF(D3524-G3524&gt;=System_Config!$B$9,"✅ COMPLIANT","⚠️ BREACH"))</f>
        <v/>
      </c>
      <c r="M3524" s="44">
        <f t="shared" ref="M3524:M3587" si="55">IFERROR(YEAR(E3524),"")</f>
        <v>1900</v>
      </c>
    </row>
    <row r="3525" spans="1:13" ht="18" customHeight="1" x14ac:dyDescent="0.25">
      <c r="A3525" s="42"/>
      <c r="B3525" s="42"/>
      <c r="C3525" s="42"/>
      <c r="D3525" s="43"/>
      <c r="E3525" s="42"/>
      <c r="F3525" s="42"/>
      <c r="G3525" s="43"/>
      <c r="H3525" s="43"/>
      <c r="I3525" s="42"/>
      <c r="J3525" s="42"/>
      <c r="K3525" s="42"/>
      <c r="L3525" s="42" t="str">
        <f>IF(G3525="","",IF(D3525-G3525&gt;=System_Config!$B$9,"✅ COMPLIANT","⚠️ BREACH"))</f>
        <v/>
      </c>
      <c r="M3525" s="42">
        <f t="shared" si="55"/>
        <v>1900</v>
      </c>
    </row>
    <row r="3526" spans="1:13" ht="18" customHeight="1" x14ac:dyDescent="0.25">
      <c r="A3526" s="44"/>
      <c r="B3526" s="44"/>
      <c r="C3526" s="44"/>
      <c r="D3526" s="45"/>
      <c r="E3526" s="44"/>
      <c r="F3526" s="44"/>
      <c r="G3526" s="45"/>
      <c r="H3526" s="45"/>
      <c r="I3526" s="44"/>
      <c r="J3526" s="44"/>
      <c r="K3526" s="44"/>
      <c r="L3526" s="44" t="str">
        <f>IF(G3526="","",IF(D3526-G3526&gt;=System_Config!$B$9,"✅ COMPLIANT","⚠️ BREACH"))</f>
        <v/>
      </c>
      <c r="M3526" s="44">
        <f t="shared" si="55"/>
        <v>1900</v>
      </c>
    </row>
    <row r="3527" spans="1:13" ht="18" customHeight="1" x14ac:dyDescent="0.25">
      <c r="A3527" s="42"/>
      <c r="B3527" s="42"/>
      <c r="C3527" s="42"/>
      <c r="D3527" s="43"/>
      <c r="E3527" s="42"/>
      <c r="F3527" s="42"/>
      <c r="G3527" s="43"/>
      <c r="H3527" s="43"/>
      <c r="I3527" s="42"/>
      <c r="J3527" s="42"/>
      <c r="K3527" s="42"/>
      <c r="L3527" s="42" t="str">
        <f>IF(G3527="","",IF(D3527-G3527&gt;=System_Config!$B$9,"✅ COMPLIANT","⚠️ BREACH"))</f>
        <v/>
      </c>
      <c r="M3527" s="42">
        <f t="shared" si="55"/>
        <v>1900</v>
      </c>
    </row>
    <row r="3528" spans="1:13" ht="18" customHeight="1" x14ac:dyDescent="0.25">
      <c r="A3528" s="44"/>
      <c r="B3528" s="44"/>
      <c r="C3528" s="44"/>
      <c r="D3528" s="45"/>
      <c r="E3528" s="44"/>
      <c r="F3528" s="44"/>
      <c r="G3528" s="45"/>
      <c r="H3528" s="45"/>
      <c r="I3528" s="44"/>
      <c r="J3528" s="44"/>
      <c r="K3528" s="44"/>
      <c r="L3528" s="44" t="str">
        <f>IF(G3528="","",IF(D3528-G3528&gt;=System_Config!$B$9,"✅ COMPLIANT","⚠️ BREACH"))</f>
        <v/>
      </c>
      <c r="M3528" s="44">
        <f t="shared" si="55"/>
        <v>1900</v>
      </c>
    </row>
    <row r="3529" spans="1:13" ht="18" customHeight="1" x14ac:dyDescent="0.25">
      <c r="A3529" s="42"/>
      <c r="B3529" s="42"/>
      <c r="C3529" s="42"/>
      <c r="D3529" s="43"/>
      <c r="E3529" s="42"/>
      <c r="F3529" s="42"/>
      <c r="G3529" s="43"/>
      <c r="H3529" s="43"/>
      <c r="I3529" s="42"/>
      <c r="J3529" s="42"/>
      <c r="K3529" s="42"/>
      <c r="L3529" s="42" t="str">
        <f>IF(G3529="","",IF(D3529-G3529&gt;=System_Config!$B$9,"✅ COMPLIANT","⚠️ BREACH"))</f>
        <v/>
      </c>
      <c r="M3529" s="42">
        <f t="shared" si="55"/>
        <v>1900</v>
      </c>
    </row>
    <row r="3530" spans="1:13" ht="18" customHeight="1" x14ac:dyDescent="0.25">
      <c r="A3530" s="44"/>
      <c r="B3530" s="44"/>
      <c r="C3530" s="44"/>
      <c r="D3530" s="45"/>
      <c r="E3530" s="44"/>
      <c r="F3530" s="44"/>
      <c r="G3530" s="45"/>
      <c r="H3530" s="45"/>
      <c r="I3530" s="44"/>
      <c r="J3530" s="44"/>
      <c r="K3530" s="44"/>
      <c r="L3530" s="44" t="str">
        <f>IF(G3530="","",IF(D3530-G3530&gt;=System_Config!$B$9,"✅ COMPLIANT","⚠️ BREACH"))</f>
        <v/>
      </c>
      <c r="M3530" s="44">
        <f t="shared" si="55"/>
        <v>1900</v>
      </c>
    </row>
    <row r="3531" spans="1:13" ht="18" customHeight="1" x14ac:dyDescent="0.25">
      <c r="A3531" s="42"/>
      <c r="B3531" s="42"/>
      <c r="C3531" s="42"/>
      <c r="D3531" s="43"/>
      <c r="E3531" s="42"/>
      <c r="F3531" s="42"/>
      <c r="G3531" s="43"/>
      <c r="H3531" s="43"/>
      <c r="I3531" s="42"/>
      <c r="J3531" s="42"/>
      <c r="K3531" s="42"/>
      <c r="L3531" s="42" t="str">
        <f>IF(G3531="","",IF(D3531-G3531&gt;=System_Config!$B$9,"✅ COMPLIANT","⚠️ BREACH"))</f>
        <v/>
      </c>
      <c r="M3531" s="42">
        <f t="shared" si="55"/>
        <v>1900</v>
      </c>
    </row>
    <row r="3532" spans="1:13" ht="18" customHeight="1" x14ac:dyDescent="0.25">
      <c r="A3532" s="44"/>
      <c r="B3532" s="44"/>
      <c r="C3532" s="44"/>
      <c r="D3532" s="45"/>
      <c r="E3532" s="44"/>
      <c r="F3532" s="44"/>
      <c r="G3532" s="45"/>
      <c r="H3532" s="45"/>
      <c r="I3532" s="44"/>
      <c r="J3532" s="44"/>
      <c r="K3532" s="44"/>
      <c r="L3532" s="44" t="str">
        <f>IF(G3532="","",IF(D3532-G3532&gt;=System_Config!$B$9,"✅ COMPLIANT","⚠️ BREACH"))</f>
        <v/>
      </c>
      <c r="M3532" s="44">
        <f t="shared" si="55"/>
        <v>1900</v>
      </c>
    </row>
    <row r="3533" spans="1:13" ht="18" customHeight="1" x14ac:dyDescent="0.25">
      <c r="A3533" s="42"/>
      <c r="B3533" s="42"/>
      <c r="C3533" s="42"/>
      <c r="D3533" s="43"/>
      <c r="E3533" s="42"/>
      <c r="F3533" s="42"/>
      <c r="G3533" s="43"/>
      <c r="H3533" s="43"/>
      <c r="I3533" s="42"/>
      <c r="J3533" s="42"/>
      <c r="K3533" s="42"/>
      <c r="L3533" s="42" t="str">
        <f>IF(G3533="","",IF(D3533-G3533&gt;=System_Config!$B$9,"✅ COMPLIANT","⚠️ BREACH"))</f>
        <v/>
      </c>
      <c r="M3533" s="42">
        <f t="shared" si="55"/>
        <v>1900</v>
      </c>
    </row>
    <row r="3534" spans="1:13" ht="18" customHeight="1" x14ac:dyDescent="0.25">
      <c r="A3534" s="44"/>
      <c r="B3534" s="44"/>
      <c r="C3534" s="44"/>
      <c r="D3534" s="45"/>
      <c r="E3534" s="44"/>
      <c r="F3534" s="44"/>
      <c r="G3534" s="45"/>
      <c r="H3534" s="45"/>
      <c r="I3534" s="44"/>
      <c r="J3534" s="44"/>
      <c r="K3534" s="44"/>
      <c r="L3534" s="44" t="str">
        <f>IF(G3534="","",IF(D3534-G3534&gt;=System_Config!$B$9,"✅ COMPLIANT","⚠️ BREACH"))</f>
        <v/>
      </c>
      <c r="M3534" s="44">
        <f t="shared" si="55"/>
        <v>1900</v>
      </c>
    </row>
    <row r="3535" spans="1:13" ht="18" customHeight="1" x14ac:dyDescent="0.25">
      <c r="A3535" s="42"/>
      <c r="B3535" s="42"/>
      <c r="C3535" s="42"/>
      <c r="D3535" s="43"/>
      <c r="E3535" s="42"/>
      <c r="F3535" s="42"/>
      <c r="G3535" s="43"/>
      <c r="H3535" s="43"/>
      <c r="I3535" s="42"/>
      <c r="J3535" s="42"/>
      <c r="K3535" s="42"/>
      <c r="L3535" s="42" t="str">
        <f>IF(G3535="","",IF(D3535-G3535&gt;=System_Config!$B$9,"✅ COMPLIANT","⚠️ BREACH"))</f>
        <v/>
      </c>
      <c r="M3535" s="42">
        <f t="shared" si="55"/>
        <v>1900</v>
      </c>
    </row>
    <row r="3536" spans="1:13" ht="18" customHeight="1" x14ac:dyDescent="0.25">
      <c r="A3536" s="44"/>
      <c r="B3536" s="44"/>
      <c r="C3536" s="44"/>
      <c r="D3536" s="45"/>
      <c r="E3536" s="44"/>
      <c r="F3536" s="44"/>
      <c r="G3536" s="45"/>
      <c r="H3536" s="45"/>
      <c r="I3536" s="44"/>
      <c r="J3536" s="44"/>
      <c r="K3536" s="44"/>
      <c r="L3536" s="44" t="str">
        <f>IF(G3536="","",IF(D3536-G3536&gt;=System_Config!$B$9,"✅ COMPLIANT","⚠️ BREACH"))</f>
        <v/>
      </c>
      <c r="M3536" s="44">
        <f t="shared" si="55"/>
        <v>1900</v>
      </c>
    </row>
    <row r="3537" spans="1:13" ht="18" customHeight="1" x14ac:dyDescent="0.25">
      <c r="A3537" s="42"/>
      <c r="B3537" s="42"/>
      <c r="C3537" s="42"/>
      <c r="D3537" s="43"/>
      <c r="E3537" s="42"/>
      <c r="F3537" s="42"/>
      <c r="G3537" s="43"/>
      <c r="H3537" s="43"/>
      <c r="I3537" s="42"/>
      <c r="J3537" s="42"/>
      <c r="K3537" s="42"/>
      <c r="L3537" s="42" t="str">
        <f>IF(G3537="","",IF(D3537-G3537&gt;=System_Config!$B$9,"✅ COMPLIANT","⚠️ BREACH"))</f>
        <v/>
      </c>
      <c r="M3537" s="42">
        <f t="shared" si="55"/>
        <v>1900</v>
      </c>
    </row>
    <row r="3538" spans="1:13" ht="18" customHeight="1" x14ac:dyDescent="0.25">
      <c r="A3538" s="44"/>
      <c r="B3538" s="44"/>
      <c r="C3538" s="44"/>
      <c r="D3538" s="45"/>
      <c r="E3538" s="44"/>
      <c r="F3538" s="44"/>
      <c r="G3538" s="45"/>
      <c r="H3538" s="45"/>
      <c r="I3538" s="44"/>
      <c r="J3538" s="44"/>
      <c r="K3538" s="44"/>
      <c r="L3538" s="44" t="str">
        <f>IF(G3538="","",IF(D3538-G3538&gt;=System_Config!$B$9,"✅ COMPLIANT","⚠️ BREACH"))</f>
        <v/>
      </c>
      <c r="M3538" s="44">
        <f t="shared" si="55"/>
        <v>1900</v>
      </c>
    </row>
    <row r="3539" spans="1:13" ht="18" customHeight="1" x14ac:dyDescent="0.25">
      <c r="A3539" s="42"/>
      <c r="B3539" s="42"/>
      <c r="C3539" s="42"/>
      <c r="D3539" s="43"/>
      <c r="E3539" s="42"/>
      <c r="F3539" s="42"/>
      <c r="G3539" s="43"/>
      <c r="H3539" s="43"/>
      <c r="I3539" s="42"/>
      <c r="J3539" s="42"/>
      <c r="K3539" s="42"/>
      <c r="L3539" s="42" t="str">
        <f>IF(G3539="","",IF(D3539-G3539&gt;=System_Config!$B$9,"✅ COMPLIANT","⚠️ BREACH"))</f>
        <v/>
      </c>
      <c r="M3539" s="42">
        <f t="shared" si="55"/>
        <v>1900</v>
      </c>
    </row>
    <row r="3540" spans="1:13" ht="18" customHeight="1" x14ac:dyDescent="0.25">
      <c r="A3540" s="44"/>
      <c r="B3540" s="44"/>
      <c r="C3540" s="44"/>
      <c r="D3540" s="45"/>
      <c r="E3540" s="44"/>
      <c r="F3540" s="44"/>
      <c r="G3540" s="45"/>
      <c r="H3540" s="45"/>
      <c r="I3540" s="44"/>
      <c r="J3540" s="44"/>
      <c r="K3540" s="44"/>
      <c r="L3540" s="44" t="str">
        <f>IF(G3540="","",IF(D3540-G3540&gt;=System_Config!$B$9,"✅ COMPLIANT","⚠️ BREACH"))</f>
        <v/>
      </c>
      <c r="M3540" s="44">
        <f t="shared" si="55"/>
        <v>1900</v>
      </c>
    </row>
    <row r="3541" spans="1:13" ht="18" customHeight="1" x14ac:dyDescent="0.25">
      <c r="A3541" s="42"/>
      <c r="B3541" s="42"/>
      <c r="C3541" s="42"/>
      <c r="D3541" s="43"/>
      <c r="E3541" s="42"/>
      <c r="F3541" s="42"/>
      <c r="G3541" s="43"/>
      <c r="H3541" s="43"/>
      <c r="I3541" s="42"/>
      <c r="J3541" s="42"/>
      <c r="K3541" s="42"/>
      <c r="L3541" s="42" t="str">
        <f>IF(G3541="","",IF(D3541-G3541&gt;=System_Config!$B$9,"✅ COMPLIANT","⚠️ BREACH"))</f>
        <v/>
      </c>
      <c r="M3541" s="42">
        <f t="shared" si="55"/>
        <v>1900</v>
      </c>
    </row>
    <row r="3542" spans="1:13" ht="18" customHeight="1" x14ac:dyDescent="0.25">
      <c r="A3542" s="44"/>
      <c r="B3542" s="44"/>
      <c r="C3542" s="44"/>
      <c r="D3542" s="45"/>
      <c r="E3542" s="44"/>
      <c r="F3542" s="44"/>
      <c r="G3542" s="45"/>
      <c r="H3542" s="45"/>
      <c r="I3542" s="44"/>
      <c r="J3542" s="44"/>
      <c r="K3542" s="44"/>
      <c r="L3542" s="44" t="str">
        <f>IF(G3542="","",IF(D3542-G3542&gt;=System_Config!$B$9,"✅ COMPLIANT","⚠️ BREACH"))</f>
        <v/>
      </c>
      <c r="M3542" s="44">
        <f t="shared" si="55"/>
        <v>1900</v>
      </c>
    </row>
    <row r="3543" spans="1:13" ht="18" customHeight="1" x14ac:dyDescent="0.25">
      <c r="A3543" s="42"/>
      <c r="B3543" s="42"/>
      <c r="C3543" s="42"/>
      <c r="D3543" s="43"/>
      <c r="E3543" s="42"/>
      <c r="F3543" s="42"/>
      <c r="G3543" s="43"/>
      <c r="H3543" s="43"/>
      <c r="I3543" s="42"/>
      <c r="J3543" s="42"/>
      <c r="K3543" s="42"/>
      <c r="L3543" s="42" t="str">
        <f>IF(G3543="","",IF(D3543-G3543&gt;=System_Config!$B$9,"✅ COMPLIANT","⚠️ BREACH"))</f>
        <v/>
      </c>
      <c r="M3543" s="42">
        <f t="shared" si="55"/>
        <v>1900</v>
      </c>
    </row>
    <row r="3544" spans="1:13" ht="18" customHeight="1" x14ac:dyDescent="0.25">
      <c r="A3544" s="44"/>
      <c r="B3544" s="44"/>
      <c r="C3544" s="44"/>
      <c r="D3544" s="45"/>
      <c r="E3544" s="44"/>
      <c r="F3544" s="44"/>
      <c r="G3544" s="45"/>
      <c r="H3544" s="45"/>
      <c r="I3544" s="44"/>
      <c r="J3544" s="44"/>
      <c r="K3544" s="44"/>
      <c r="L3544" s="44" t="str">
        <f>IF(G3544="","",IF(D3544-G3544&gt;=System_Config!$B$9,"✅ COMPLIANT","⚠️ BREACH"))</f>
        <v/>
      </c>
      <c r="M3544" s="44">
        <f t="shared" si="55"/>
        <v>1900</v>
      </c>
    </row>
    <row r="3545" spans="1:13" ht="18" customHeight="1" x14ac:dyDescent="0.25">
      <c r="A3545" s="42"/>
      <c r="B3545" s="42"/>
      <c r="C3545" s="42"/>
      <c r="D3545" s="43"/>
      <c r="E3545" s="42"/>
      <c r="F3545" s="42"/>
      <c r="G3545" s="43"/>
      <c r="H3545" s="43"/>
      <c r="I3545" s="42"/>
      <c r="J3545" s="42"/>
      <c r="K3545" s="42"/>
      <c r="L3545" s="42" t="str">
        <f>IF(G3545="","",IF(D3545-G3545&gt;=System_Config!$B$9,"✅ COMPLIANT","⚠️ BREACH"))</f>
        <v/>
      </c>
      <c r="M3545" s="42">
        <f t="shared" si="55"/>
        <v>1900</v>
      </c>
    </row>
    <row r="3546" spans="1:13" ht="18" customHeight="1" x14ac:dyDescent="0.25">
      <c r="A3546" s="44"/>
      <c r="B3546" s="44"/>
      <c r="C3546" s="44"/>
      <c r="D3546" s="45"/>
      <c r="E3546" s="44"/>
      <c r="F3546" s="44"/>
      <c r="G3546" s="45"/>
      <c r="H3546" s="45"/>
      <c r="I3546" s="44"/>
      <c r="J3546" s="44"/>
      <c r="K3546" s="44"/>
      <c r="L3546" s="44" t="str">
        <f>IF(G3546="","",IF(D3546-G3546&gt;=System_Config!$B$9,"✅ COMPLIANT","⚠️ BREACH"))</f>
        <v/>
      </c>
      <c r="M3546" s="44">
        <f t="shared" si="55"/>
        <v>1900</v>
      </c>
    </row>
    <row r="3547" spans="1:13" ht="18" customHeight="1" x14ac:dyDescent="0.25">
      <c r="A3547" s="42"/>
      <c r="B3547" s="42"/>
      <c r="C3547" s="42"/>
      <c r="D3547" s="43"/>
      <c r="E3547" s="42"/>
      <c r="F3547" s="42"/>
      <c r="G3547" s="43"/>
      <c r="H3547" s="43"/>
      <c r="I3547" s="42"/>
      <c r="J3547" s="42"/>
      <c r="K3547" s="42"/>
      <c r="L3547" s="42" t="str">
        <f>IF(G3547="","",IF(D3547-G3547&gt;=System_Config!$B$9,"✅ COMPLIANT","⚠️ BREACH"))</f>
        <v/>
      </c>
      <c r="M3547" s="42">
        <f t="shared" si="55"/>
        <v>1900</v>
      </c>
    </row>
    <row r="3548" spans="1:13" ht="18" customHeight="1" x14ac:dyDescent="0.25">
      <c r="A3548" s="44"/>
      <c r="B3548" s="44"/>
      <c r="C3548" s="44"/>
      <c r="D3548" s="45"/>
      <c r="E3548" s="44"/>
      <c r="F3548" s="44"/>
      <c r="G3548" s="45"/>
      <c r="H3548" s="45"/>
      <c r="I3548" s="44"/>
      <c r="J3548" s="44"/>
      <c r="K3548" s="44"/>
      <c r="L3548" s="44" t="str">
        <f>IF(G3548="","",IF(D3548-G3548&gt;=System_Config!$B$9,"✅ COMPLIANT","⚠️ BREACH"))</f>
        <v/>
      </c>
      <c r="M3548" s="44">
        <f t="shared" si="55"/>
        <v>1900</v>
      </c>
    </row>
    <row r="3549" spans="1:13" ht="18" customHeight="1" x14ac:dyDescent="0.25">
      <c r="A3549" s="42"/>
      <c r="B3549" s="42"/>
      <c r="C3549" s="42"/>
      <c r="D3549" s="43"/>
      <c r="E3549" s="42"/>
      <c r="F3549" s="42"/>
      <c r="G3549" s="43"/>
      <c r="H3549" s="43"/>
      <c r="I3549" s="42"/>
      <c r="J3549" s="42"/>
      <c r="K3549" s="42"/>
      <c r="L3549" s="42" t="str">
        <f>IF(G3549="","",IF(D3549-G3549&gt;=System_Config!$B$9,"✅ COMPLIANT","⚠️ BREACH"))</f>
        <v/>
      </c>
      <c r="M3549" s="42">
        <f t="shared" si="55"/>
        <v>1900</v>
      </c>
    </row>
    <row r="3550" spans="1:13" ht="18" customHeight="1" x14ac:dyDescent="0.25">
      <c r="A3550" s="44"/>
      <c r="B3550" s="44"/>
      <c r="C3550" s="44"/>
      <c r="D3550" s="45"/>
      <c r="E3550" s="44"/>
      <c r="F3550" s="44"/>
      <c r="G3550" s="45"/>
      <c r="H3550" s="45"/>
      <c r="I3550" s="44"/>
      <c r="J3550" s="44"/>
      <c r="K3550" s="44"/>
      <c r="L3550" s="44" t="str">
        <f>IF(G3550="","",IF(D3550-G3550&gt;=System_Config!$B$9,"✅ COMPLIANT","⚠️ BREACH"))</f>
        <v/>
      </c>
      <c r="M3550" s="44">
        <f t="shared" si="55"/>
        <v>1900</v>
      </c>
    </row>
    <row r="3551" spans="1:13" ht="18" customHeight="1" x14ac:dyDescent="0.25">
      <c r="A3551" s="42"/>
      <c r="B3551" s="42"/>
      <c r="C3551" s="42"/>
      <c r="D3551" s="43"/>
      <c r="E3551" s="42"/>
      <c r="F3551" s="42"/>
      <c r="G3551" s="43"/>
      <c r="H3551" s="43"/>
      <c r="I3551" s="42"/>
      <c r="J3551" s="42"/>
      <c r="K3551" s="42"/>
      <c r="L3551" s="42" t="str">
        <f>IF(G3551="","",IF(D3551-G3551&gt;=System_Config!$B$9,"✅ COMPLIANT","⚠️ BREACH"))</f>
        <v/>
      </c>
      <c r="M3551" s="42">
        <f t="shared" si="55"/>
        <v>1900</v>
      </c>
    </row>
    <row r="3552" spans="1:13" ht="18" customHeight="1" x14ac:dyDescent="0.25">
      <c r="A3552" s="44"/>
      <c r="B3552" s="44"/>
      <c r="C3552" s="44"/>
      <c r="D3552" s="45"/>
      <c r="E3552" s="44"/>
      <c r="F3552" s="44"/>
      <c r="G3552" s="45"/>
      <c r="H3552" s="45"/>
      <c r="I3552" s="44"/>
      <c r="J3552" s="44"/>
      <c r="K3552" s="44"/>
      <c r="L3552" s="44" t="str">
        <f>IF(G3552="","",IF(D3552-G3552&gt;=System_Config!$B$9,"✅ COMPLIANT","⚠️ BREACH"))</f>
        <v/>
      </c>
      <c r="M3552" s="44">
        <f t="shared" si="55"/>
        <v>1900</v>
      </c>
    </row>
    <row r="3553" spans="1:13" ht="18" customHeight="1" x14ac:dyDescent="0.25">
      <c r="A3553" s="42"/>
      <c r="B3553" s="42"/>
      <c r="C3553" s="42"/>
      <c r="D3553" s="43"/>
      <c r="E3553" s="42"/>
      <c r="F3553" s="42"/>
      <c r="G3553" s="43"/>
      <c r="H3553" s="43"/>
      <c r="I3553" s="42"/>
      <c r="J3553" s="42"/>
      <c r="K3553" s="42"/>
      <c r="L3553" s="42" t="str">
        <f>IF(G3553="","",IF(D3553-G3553&gt;=System_Config!$B$9,"✅ COMPLIANT","⚠️ BREACH"))</f>
        <v/>
      </c>
      <c r="M3553" s="42">
        <f t="shared" si="55"/>
        <v>1900</v>
      </c>
    </row>
    <row r="3554" spans="1:13" ht="18" customHeight="1" x14ac:dyDescent="0.25">
      <c r="A3554" s="44"/>
      <c r="B3554" s="44"/>
      <c r="C3554" s="44"/>
      <c r="D3554" s="45"/>
      <c r="E3554" s="44"/>
      <c r="F3554" s="44"/>
      <c r="G3554" s="45"/>
      <c r="H3554" s="45"/>
      <c r="I3554" s="44"/>
      <c r="J3554" s="44"/>
      <c r="K3554" s="44"/>
      <c r="L3554" s="44" t="str">
        <f>IF(G3554="","",IF(D3554-G3554&gt;=System_Config!$B$9,"✅ COMPLIANT","⚠️ BREACH"))</f>
        <v/>
      </c>
      <c r="M3554" s="44">
        <f t="shared" si="55"/>
        <v>1900</v>
      </c>
    </row>
    <row r="3555" spans="1:13" ht="18" customHeight="1" x14ac:dyDescent="0.25">
      <c r="A3555" s="42"/>
      <c r="B3555" s="42"/>
      <c r="C3555" s="42"/>
      <c r="D3555" s="43"/>
      <c r="E3555" s="42"/>
      <c r="F3555" s="42"/>
      <c r="G3555" s="43"/>
      <c r="H3555" s="43"/>
      <c r="I3555" s="42"/>
      <c r="J3555" s="42"/>
      <c r="K3555" s="42"/>
      <c r="L3555" s="42" t="str">
        <f>IF(G3555="","",IF(D3555-G3555&gt;=System_Config!$B$9,"✅ COMPLIANT","⚠️ BREACH"))</f>
        <v/>
      </c>
      <c r="M3555" s="42">
        <f t="shared" si="55"/>
        <v>1900</v>
      </c>
    </row>
    <row r="3556" spans="1:13" ht="18" customHeight="1" x14ac:dyDescent="0.25">
      <c r="A3556" s="44"/>
      <c r="B3556" s="44"/>
      <c r="C3556" s="44"/>
      <c r="D3556" s="45"/>
      <c r="E3556" s="44"/>
      <c r="F3556" s="44"/>
      <c r="G3556" s="45"/>
      <c r="H3556" s="45"/>
      <c r="I3556" s="44"/>
      <c r="J3556" s="44"/>
      <c r="K3556" s="44"/>
      <c r="L3556" s="44" t="str">
        <f>IF(G3556="","",IF(D3556-G3556&gt;=System_Config!$B$9,"✅ COMPLIANT","⚠️ BREACH"))</f>
        <v/>
      </c>
      <c r="M3556" s="44">
        <f t="shared" si="55"/>
        <v>1900</v>
      </c>
    </row>
    <row r="3557" spans="1:13" ht="18" customHeight="1" x14ac:dyDescent="0.25">
      <c r="A3557" s="42"/>
      <c r="B3557" s="42"/>
      <c r="C3557" s="42"/>
      <c r="D3557" s="43"/>
      <c r="E3557" s="42"/>
      <c r="F3557" s="42"/>
      <c r="G3557" s="43"/>
      <c r="H3557" s="43"/>
      <c r="I3557" s="42"/>
      <c r="J3557" s="42"/>
      <c r="K3557" s="42"/>
      <c r="L3557" s="42" t="str">
        <f>IF(G3557="","",IF(D3557-G3557&gt;=System_Config!$B$9,"✅ COMPLIANT","⚠️ BREACH"))</f>
        <v/>
      </c>
      <c r="M3557" s="42">
        <f t="shared" si="55"/>
        <v>1900</v>
      </c>
    </row>
    <row r="3558" spans="1:13" ht="18" customHeight="1" x14ac:dyDescent="0.25">
      <c r="A3558" s="44"/>
      <c r="B3558" s="44"/>
      <c r="C3558" s="44"/>
      <c r="D3558" s="45"/>
      <c r="E3558" s="44"/>
      <c r="F3558" s="44"/>
      <c r="G3558" s="45"/>
      <c r="H3558" s="45"/>
      <c r="I3558" s="44"/>
      <c r="J3558" s="44"/>
      <c r="K3558" s="44"/>
      <c r="L3558" s="44" t="str">
        <f>IF(G3558="","",IF(D3558-G3558&gt;=System_Config!$B$9,"✅ COMPLIANT","⚠️ BREACH"))</f>
        <v/>
      </c>
      <c r="M3558" s="44">
        <f t="shared" si="55"/>
        <v>1900</v>
      </c>
    </row>
    <row r="3559" spans="1:13" ht="18" customHeight="1" x14ac:dyDescent="0.25">
      <c r="A3559" s="42"/>
      <c r="B3559" s="42"/>
      <c r="C3559" s="42"/>
      <c r="D3559" s="43"/>
      <c r="E3559" s="42"/>
      <c r="F3559" s="42"/>
      <c r="G3559" s="43"/>
      <c r="H3559" s="43"/>
      <c r="I3559" s="42"/>
      <c r="J3559" s="42"/>
      <c r="K3559" s="42"/>
      <c r="L3559" s="42" t="str">
        <f>IF(G3559="","",IF(D3559-G3559&gt;=System_Config!$B$9,"✅ COMPLIANT","⚠️ BREACH"))</f>
        <v/>
      </c>
      <c r="M3559" s="42">
        <f t="shared" si="55"/>
        <v>1900</v>
      </c>
    </row>
    <row r="3560" spans="1:13" ht="18" customHeight="1" x14ac:dyDescent="0.25">
      <c r="A3560" s="44"/>
      <c r="B3560" s="44"/>
      <c r="C3560" s="44"/>
      <c r="D3560" s="45"/>
      <c r="E3560" s="44"/>
      <c r="F3560" s="44"/>
      <c r="G3560" s="45"/>
      <c r="H3560" s="45"/>
      <c r="I3560" s="44"/>
      <c r="J3560" s="44"/>
      <c r="K3560" s="44"/>
      <c r="L3560" s="44" t="str">
        <f>IF(G3560="","",IF(D3560-G3560&gt;=System_Config!$B$9,"✅ COMPLIANT","⚠️ BREACH"))</f>
        <v/>
      </c>
      <c r="M3560" s="44">
        <f t="shared" si="55"/>
        <v>1900</v>
      </c>
    </row>
    <row r="3561" spans="1:13" ht="18" customHeight="1" x14ac:dyDescent="0.25">
      <c r="A3561" s="42"/>
      <c r="B3561" s="42"/>
      <c r="C3561" s="42"/>
      <c r="D3561" s="43"/>
      <c r="E3561" s="42"/>
      <c r="F3561" s="42"/>
      <c r="G3561" s="43"/>
      <c r="H3561" s="43"/>
      <c r="I3561" s="42"/>
      <c r="J3561" s="42"/>
      <c r="K3561" s="42"/>
      <c r="L3561" s="42" t="str">
        <f>IF(G3561="","",IF(D3561-G3561&gt;=System_Config!$B$9,"✅ COMPLIANT","⚠️ BREACH"))</f>
        <v/>
      </c>
      <c r="M3561" s="42">
        <f t="shared" si="55"/>
        <v>1900</v>
      </c>
    </row>
    <row r="3562" spans="1:13" ht="18" customHeight="1" x14ac:dyDescent="0.25">
      <c r="A3562" s="44"/>
      <c r="B3562" s="44"/>
      <c r="C3562" s="44"/>
      <c r="D3562" s="45"/>
      <c r="E3562" s="44"/>
      <c r="F3562" s="44"/>
      <c r="G3562" s="45"/>
      <c r="H3562" s="45"/>
      <c r="I3562" s="44"/>
      <c r="J3562" s="44"/>
      <c r="K3562" s="44"/>
      <c r="L3562" s="44" t="str">
        <f>IF(G3562="","",IF(D3562-G3562&gt;=System_Config!$B$9,"✅ COMPLIANT","⚠️ BREACH"))</f>
        <v/>
      </c>
      <c r="M3562" s="44">
        <f t="shared" si="55"/>
        <v>1900</v>
      </c>
    </row>
    <row r="3563" spans="1:13" ht="18" customHeight="1" x14ac:dyDescent="0.25">
      <c r="A3563" s="42"/>
      <c r="B3563" s="42"/>
      <c r="C3563" s="42"/>
      <c r="D3563" s="43"/>
      <c r="E3563" s="42"/>
      <c r="F3563" s="42"/>
      <c r="G3563" s="43"/>
      <c r="H3563" s="43"/>
      <c r="I3563" s="42"/>
      <c r="J3563" s="42"/>
      <c r="K3563" s="42"/>
      <c r="L3563" s="42" t="str">
        <f>IF(G3563="","",IF(D3563-G3563&gt;=System_Config!$B$9,"✅ COMPLIANT","⚠️ BREACH"))</f>
        <v/>
      </c>
      <c r="M3563" s="42">
        <f t="shared" si="55"/>
        <v>1900</v>
      </c>
    </row>
    <row r="3564" spans="1:13" ht="18" customHeight="1" x14ac:dyDescent="0.25">
      <c r="A3564" s="44"/>
      <c r="B3564" s="44"/>
      <c r="C3564" s="44"/>
      <c r="D3564" s="45"/>
      <c r="E3564" s="44"/>
      <c r="F3564" s="44"/>
      <c r="G3564" s="45"/>
      <c r="H3564" s="45"/>
      <c r="I3564" s="44"/>
      <c r="J3564" s="44"/>
      <c r="K3564" s="44"/>
      <c r="L3564" s="44" t="str">
        <f>IF(G3564="","",IF(D3564-G3564&gt;=System_Config!$B$9,"✅ COMPLIANT","⚠️ BREACH"))</f>
        <v/>
      </c>
      <c r="M3564" s="44">
        <f t="shared" si="55"/>
        <v>1900</v>
      </c>
    </row>
    <row r="3565" spans="1:13" ht="18" customHeight="1" x14ac:dyDescent="0.25">
      <c r="A3565" s="42"/>
      <c r="B3565" s="42"/>
      <c r="C3565" s="42"/>
      <c r="D3565" s="43"/>
      <c r="E3565" s="42"/>
      <c r="F3565" s="42"/>
      <c r="G3565" s="43"/>
      <c r="H3565" s="43"/>
      <c r="I3565" s="42"/>
      <c r="J3565" s="42"/>
      <c r="K3565" s="42"/>
      <c r="L3565" s="42" t="str">
        <f>IF(G3565="","",IF(D3565-G3565&gt;=System_Config!$B$9,"✅ COMPLIANT","⚠️ BREACH"))</f>
        <v/>
      </c>
      <c r="M3565" s="42">
        <f t="shared" si="55"/>
        <v>1900</v>
      </c>
    </row>
    <row r="3566" spans="1:13" ht="18" customHeight="1" x14ac:dyDescent="0.25">
      <c r="A3566" s="44"/>
      <c r="B3566" s="44"/>
      <c r="C3566" s="44"/>
      <c r="D3566" s="45"/>
      <c r="E3566" s="44"/>
      <c r="F3566" s="44"/>
      <c r="G3566" s="45"/>
      <c r="H3566" s="45"/>
      <c r="I3566" s="44"/>
      <c r="J3566" s="44"/>
      <c r="K3566" s="44"/>
      <c r="L3566" s="44" t="str">
        <f>IF(G3566="","",IF(D3566-G3566&gt;=System_Config!$B$9,"✅ COMPLIANT","⚠️ BREACH"))</f>
        <v/>
      </c>
      <c r="M3566" s="44">
        <f t="shared" si="55"/>
        <v>1900</v>
      </c>
    </row>
    <row r="3567" spans="1:13" ht="18" customHeight="1" x14ac:dyDescent="0.25">
      <c r="A3567" s="42"/>
      <c r="B3567" s="42"/>
      <c r="C3567" s="42"/>
      <c r="D3567" s="43"/>
      <c r="E3567" s="42"/>
      <c r="F3567" s="42"/>
      <c r="G3567" s="43"/>
      <c r="H3567" s="43"/>
      <c r="I3567" s="42"/>
      <c r="J3567" s="42"/>
      <c r="K3567" s="42"/>
      <c r="L3567" s="42" t="str">
        <f>IF(G3567="","",IF(D3567-G3567&gt;=System_Config!$B$9,"✅ COMPLIANT","⚠️ BREACH"))</f>
        <v/>
      </c>
      <c r="M3567" s="42">
        <f t="shared" si="55"/>
        <v>1900</v>
      </c>
    </row>
    <row r="3568" spans="1:13" ht="18" customHeight="1" x14ac:dyDescent="0.25">
      <c r="A3568" s="44"/>
      <c r="B3568" s="44"/>
      <c r="C3568" s="44"/>
      <c r="D3568" s="45"/>
      <c r="E3568" s="44"/>
      <c r="F3568" s="44"/>
      <c r="G3568" s="45"/>
      <c r="H3568" s="45"/>
      <c r="I3568" s="44"/>
      <c r="J3568" s="44"/>
      <c r="K3568" s="44"/>
      <c r="L3568" s="44" t="str">
        <f>IF(G3568="","",IF(D3568-G3568&gt;=System_Config!$B$9,"✅ COMPLIANT","⚠️ BREACH"))</f>
        <v/>
      </c>
      <c r="M3568" s="44">
        <f t="shared" si="55"/>
        <v>1900</v>
      </c>
    </row>
    <row r="3569" spans="1:13" ht="18" customHeight="1" x14ac:dyDescent="0.25">
      <c r="A3569" s="42"/>
      <c r="B3569" s="42"/>
      <c r="C3569" s="42"/>
      <c r="D3569" s="43"/>
      <c r="E3569" s="42"/>
      <c r="F3569" s="42"/>
      <c r="G3569" s="43"/>
      <c r="H3569" s="43"/>
      <c r="I3569" s="42"/>
      <c r="J3569" s="42"/>
      <c r="K3569" s="42"/>
      <c r="L3569" s="42" t="str">
        <f>IF(G3569="","",IF(D3569-G3569&gt;=System_Config!$B$9,"✅ COMPLIANT","⚠️ BREACH"))</f>
        <v/>
      </c>
      <c r="M3569" s="42">
        <f t="shared" si="55"/>
        <v>1900</v>
      </c>
    </row>
    <row r="3570" spans="1:13" ht="18" customHeight="1" x14ac:dyDescent="0.25">
      <c r="A3570" s="44"/>
      <c r="B3570" s="44"/>
      <c r="C3570" s="44"/>
      <c r="D3570" s="45"/>
      <c r="E3570" s="44"/>
      <c r="F3570" s="44"/>
      <c r="G3570" s="45"/>
      <c r="H3570" s="45"/>
      <c r="I3570" s="44"/>
      <c r="J3570" s="44"/>
      <c r="K3570" s="44"/>
      <c r="L3570" s="44" t="str">
        <f>IF(G3570="","",IF(D3570-G3570&gt;=System_Config!$B$9,"✅ COMPLIANT","⚠️ BREACH"))</f>
        <v/>
      </c>
      <c r="M3570" s="44">
        <f t="shared" si="55"/>
        <v>1900</v>
      </c>
    </row>
    <row r="3571" spans="1:13" ht="18" customHeight="1" x14ac:dyDescent="0.25">
      <c r="A3571" s="42"/>
      <c r="B3571" s="42"/>
      <c r="C3571" s="42"/>
      <c r="D3571" s="43"/>
      <c r="E3571" s="42"/>
      <c r="F3571" s="42"/>
      <c r="G3571" s="43"/>
      <c r="H3571" s="43"/>
      <c r="I3571" s="42"/>
      <c r="J3571" s="42"/>
      <c r="K3571" s="42"/>
      <c r="L3571" s="42" t="str">
        <f>IF(G3571="","",IF(D3571-G3571&gt;=System_Config!$B$9,"✅ COMPLIANT","⚠️ BREACH"))</f>
        <v/>
      </c>
      <c r="M3571" s="42">
        <f t="shared" si="55"/>
        <v>1900</v>
      </c>
    </row>
    <row r="3572" spans="1:13" ht="18" customHeight="1" x14ac:dyDescent="0.25">
      <c r="A3572" s="44"/>
      <c r="B3572" s="44"/>
      <c r="C3572" s="44"/>
      <c r="D3572" s="45"/>
      <c r="E3572" s="44"/>
      <c r="F3572" s="44"/>
      <c r="G3572" s="45"/>
      <c r="H3572" s="45"/>
      <c r="I3572" s="44"/>
      <c r="J3572" s="44"/>
      <c r="K3572" s="44"/>
      <c r="L3572" s="44" t="str">
        <f>IF(G3572="","",IF(D3572-G3572&gt;=System_Config!$B$9,"✅ COMPLIANT","⚠️ BREACH"))</f>
        <v/>
      </c>
      <c r="M3572" s="44">
        <f t="shared" si="55"/>
        <v>1900</v>
      </c>
    </row>
    <row r="3573" spans="1:13" ht="18" customHeight="1" x14ac:dyDescent="0.25">
      <c r="A3573" s="42"/>
      <c r="B3573" s="42"/>
      <c r="C3573" s="42"/>
      <c r="D3573" s="43"/>
      <c r="E3573" s="42"/>
      <c r="F3573" s="42"/>
      <c r="G3573" s="43"/>
      <c r="H3573" s="43"/>
      <c r="I3573" s="42"/>
      <c r="J3573" s="42"/>
      <c r="K3573" s="42"/>
      <c r="L3573" s="42" t="str">
        <f>IF(G3573="","",IF(D3573-G3573&gt;=System_Config!$B$9,"✅ COMPLIANT","⚠️ BREACH"))</f>
        <v/>
      </c>
      <c r="M3573" s="42">
        <f t="shared" si="55"/>
        <v>1900</v>
      </c>
    </row>
    <row r="3574" spans="1:13" ht="18" customHeight="1" x14ac:dyDescent="0.25">
      <c r="A3574" s="44"/>
      <c r="B3574" s="44"/>
      <c r="C3574" s="44"/>
      <c r="D3574" s="45"/>
      <c r="E3574" s="44"/>
      <c r="F3574" s="44"/>
      <c r="G3574" s="45"/>
      <c r="H3574" s="45"/>
      <c r="I3574" s="44"/>
      <c r="J3574" s="44"/>
      <c r="K3574" s="44"/>
      <c r="L3574" s="44" t="str">
        <f>IF(G3574="","",IF(D3574-G3574&gt;=System_Config!$B$9,"✅ COMPLIANT","⚠️ BREACH"))</f>
        <v/>
      </c>
      <c r="M3574" s="44">
        <f t="shared" si="55"/>
        <v>1900</v>
      </c>
    </row>
    <row r="3575" spans="1:13" ht="18" customHeight="1" x14ac:dyDescent="0.25">
      <c r="A3575" s="42"/>
      <c r="B3575" s="42"/>
      <c r="C3575" s="42"/>
      <c r="D3575" s="43"/>
      <c r="E3575" s="42"/>
      <c r="F3575" s="42"/>
      <c r="G3575" s="43"/>
      <c r="H3575" s="43"/>
      <c r="I3575" s="42"/>
      <c r="J3575" s="42"/>
      <c r="K3575" s="42"/>
      <c r="L3575" s="42" t="str">
        <f>IF(G3575="","",IF(D3575-G3575&gt;=System_Config!$B$9,"✅ COMPLIANT","⚠️ BREACH"))</f>
        <v/>
      </c>
      <c r="M3575" s="42">
        <f t="shared" si="55"/>
        <v>1900</v>
      </c>
    </row>
    <row r="3576" spans="1:13" ht="18" customHeight="1" x14ac:dyDescent="0.25">
      <c r="A3576" s="44"/>
      <c r="B3576" s="44"/>
      <c r="C3576" s="44"/>
      <c r="D3576" s="45"/>
      <c r="E3576" s="44"/>
      <c r="F3576" s="44"/>
      <c r="G3576" s="45"/>
      <c r="H3576" s="45"/>
      <c r="I3576" s="44"/>
      <c r="J3576" s="44"/>
      <c r="K3576" s="44"/>
      <c r="L3576" s="44" t="str">
        <f>IF(G3576="","",IF(D3576-G3576&gt;=System_Config!$B$9,"✅ COMPLIANT","⚠️ BREACH"))</f>
        <v/>
      </c>
      <c r="M3576" s="44">
        <f t="shared" si="55"/>
        <v>1900</v>
      </c>
    </row>
    <row r="3577" spans="1:13" ht="18" customHeight="1" x14ac:dyDescent="0.25">
      <c r="A3577" s="42"/>
      <c r="B3577" s="42"/>
      <c r="C3577" s="42"/>
      <c r="D3577" s="43"/>
      <c r="E3577" s="42"/>
      <c r="F3577" s="42"/>
      <c r="G3577" s="43"/>
      <c r="H3577" s="43"/>
      <c r="I3577" s="42"/>
      <c r="J3577" s="42"/>
      <c r="K3577" s="42"/>
      <c r="L3577" s="42" t="str">
        <f>IF(G3577="","",IF(D3577-G3577&gt;=System_Config!$B$9,"✅ COMPLIANT","⚠️ BREACH"))</f>
        <v/>
      </c>
      <c r="M3577" s="42">
        <f t="shared" si="55"/>
        <v>1900</v>
      </c>
    </row>
    <row r="3578" spans="1:13" ht="18" customHeight="1" x14ac:dyDescent="0.25">
      <c r="A3578" s="44"/>
      <c r="B3578" s="44"/>
      <c r="C3578" s="44"/>
      <c r="D3578" s="45"/>
      <c r="E3578" s="44"/>
      <c r="F3578" s="44"/>
      <c r="G3578" s="45"/>
      <c r="H3578" s="45"/>
      <c r="I3578" s="44"/>
      <c r="J3578" s="44"/>
      <c r="K3578" s="44"/>
      <c r="L3578" s="44" t="str">
        <f>IF(G3578="","",IF(D3578-G3578&gt;=System_Config!$B$9,"✅ COMPLIANT","⚠️ BREACH"))</f>
        <v/>
      </c>
      <c r="M3578" s="44">
        <f t="shared" si="55"/>
        <v>1900</v>
      </c>
    </row>
    <row r="3579" spans="1:13" ht="18" customHeight="1" x14ac:dyDescent="0.25">
      <c r="A3579" s="42"/>
      <c r="B3579" s="42"/>
      <c r="C3579" s="42"/>
      <c r="D3579" s="43"/>
      <c r="E3579" s="42"/>
      <c r="F3579" s="42"/>
      <c r="G3579" s="43"/>
      <c r="H3579" s="43"/>
      <c r="I3579" s="42"/>
      <c r="J3579" s="42"/>
      <c r="K3579" s="42"/>
      <c r="L3579" s="42" t="str">
        <f>IF(G3579="","",IF(D3579-G3579&gt;=System_Config!$B$9,"✅ COMPLIANT","⚠️ BREACH"))</f>
        <v/>
      </c>
      <c r="M3579" s="42">
        <f t="shared" si="55"/>
        <v>1900</v>
      </c>
    </row>
    <row r="3580" spans="1:13" ht="18" customHeight="1" x14ac:dyDescent="0.25">
      <c r="A3580" s="44"/>
      <c r="B3580" s="44"/>
      <c r="C3580" s="44"/>
      <c r="D3580" s="45"/>
      <c r="E3580" s="44"/>
      <c r="F3580" s="44"/>
      <c r="G3580" s="45"/>
      <c r="H3580" s="45"/>
      <c r="I3580" s="44"/>
      <c r="J3580" s="44"/>
      <c r="K3580" s="44"/>
      <c r="L3580" s="44" t="str">
        <f>IF(G3580="","",IF(D3580-G3580&gt;=System_Config!$B$9,"✅ COMPLIANT","⚠️ BREACH"))</f>
        <v/>
      </c>
      <c r="M3580" s="44">
        <f t="shared" si="55"/>
        <v>1900</v>
      </c>
    </row>
    <row r="3581" spans="1:13" ht="18" customHeight="1" x14ac:dyDescent="0.25">
      <c r="A3581" s="42"/>
      <c r="B3581" s="42"/>
      <c r="C3581" s="42"/>
      <c r="D3581" s="43"/>
      <c r="E3581" s="42"/>
      <c r="F3581" s="42"/>
      <c r="G3581" s="43"/>
      <c r="H3581" s="43"/>
      <c r="I3581" s="42"/>
      <c r="J3581" s="42"/>
      <c r="K3581" s="42"/>
      <c r="L3581" s="42" t="str">
        <f>IF(G3581="","",IF(D3581-G3581&gt;=System_Config!$B$9,"✅ COMPLIANT","⚠️ BREACH"))</f>
        <v/>
      </c>
      <c r="M3581" s="42">
        <f t="shared" si="55"/>
        <v>1900</v>
      </c>
    </row>
    <row r="3582" spans="1:13" ht="18" customHeight="1" x14ac:dyDescent="0.25">
      <c r="A3582" s="44"/>
      <c r="B3582" s="44"/>
      <c r="C3582" s="44"/>
      <c r="D3582" s="45"/>
      <c r="E3582" s="44"/>
      <c r="F3582" s="44"/>
      <c r="G3582" s="45"/>
      <c r="H3582" s="45"/>
      <c r="I3582" s="44"/>
      <c r="J3582" s="44"/>
      <c r="K3582" s="44"/>
      <c r="L3582" s="44" t="str">
        <f>IF(G3582="","",IF(D3582-G3582&gt;=System_Config!$B$9,"✅ COMPLIANT","⚠️ BREACH"))</f>
        <v/>
      </c>
      <c r="M3582" s="44">
        <f t="shared" si="55"/>
        <v>1900</v>
      </c>
    </row>
    <row r="3583" spans="1:13" ht="18" customHeight="1" x14ac:dyDescent="0.25">
      <c r="A3583" s="42"/>
      <c r="B3583" s="42"/>
      <c r="C3583" s="42"/>
      <c r="D3583" s="43"/>
      <c r="E3583" s="42"/>
      <c r="F3583" s="42"/>
      <c r="G3583" s="43"/>
      <c r="H3583" s="43"/>
      <c r="I3583" s="42"/>
      <c r="J3583" s="42"/>
      <c r="K3583" s="42"/>
      <c r="L3583" s="42" t="str">
        <f>IF(G3583="","",IF(D3583-G3583&gt;=System_Config!$B$9,"✅ COMPLIANT","⚠️ BREACH"))</f>
        <v/>
      </c>
      <c r="M3583" s="42">
        <f t="shared" si="55"/>
        <v>1900</v>
      </c>
    </row>
    <row r="3584" spans="1:13" ht="18" customHeight="1" x14ac:dyDescent="0.25">
      <c r="A3584" s="44"/>
      <c r="B3584" s="44"/>
      <c r="C3584" s="44"/>
      <c r="D3584" s="45"/>
      <c r="E3584" s="44"/>
      <c r="F3584" s="44"/>
      <c r="G3584" s="45"/>
      <c r="H3584" s="45"/>
      <c r="I3584" s="44"/>
      <c r="J3584" s="44"/>
      <c r="K3584" s="44"/>
      <c r="L3584" s="44" t="str">
        <f>IF(G3584="","",IF(D3584-G3584&gt;=System_Config!$B$9,"✅ COMPLIANT","⚠️ BREACH"))</f>
        <v/>
      </c>
      <c r="M3584" s="44">
        <f t="shared" si="55"/>
        <v>1900</v>
      </c>
    </row>
    <row r="3585" spans="1:13" ht="18" customHeight="1" x14ac:dyDescent="0.25">
      <c r="A3585" s="42"/>
      <c r="B3585" s="42"/>
      <c r="C3585" s="42"/>
      <c r="D3585" s="43"/>
      <c r="E3585" s="42"/>
      <c r="F3585" s="42"/>
      <c r="G3585" s="43"/>
      <c r="H3585" s="43"/>
      <c r="I3585" s="42"/>
      <c r="J3585" s="42"/>
      <c r="K3585" s="42"/>
      <c r="L3585" s="42" t="str">
        <f>IF(G3585="","",IF(D3585-G3585&gt;=System_Config!$B$9,"✅ COMPLIANT","⚠️ BREACH"))</f>
        <v/>
      </c>
      <c r="M3585" s="42">
        <f t="shared" si="55"/>
        <v>1900</v>
      </c>
    </row>
    <row r="3586" spans="1:13" ht="18" customHeight="1" x14ac:dyDescent="0.25">
      <c r="A3586" s="44"/>
      <c r="B3586" s="44"/>
      <c r="C3586" s="44"/>
      <c r="D3586" s="45"/>
      <c r="E3586" s="44"/>
      <c r="F3586" s="44"/>
      <c r="G3586" s="45"/>
      <c r="H3586" s="45"/>
      <c r="I3586" s="44"/>
      <c r="J3586" s="44"/>
      <c r="K3586" s="44"/>
      <c r="L3586" s="44" t="str">
        <f>IF(G3586="","",IF(D3586-G3586&gt;=System_Config!$B$9,"✅ COMPLIANT","⚠️ BREACH"))</f>
        <v/>
      </c>
      <c r="M3586" s="44">
        <f t="shared" si="55"/>
        <v>1900</v>
      </c>
    </row>
    <row r="3587" spans="1:13" ht="18" customHeight="1" x14ac:dyDescent="0.25">
      <c r="A3587" s="42"/>
      <c r="B3587" s="42"/>
      <c r="C3587" s="42"/>
      <c r="D3587" s="43"/>
      <c r="E3587" s="42"/>
      <c r="F3587" s="42"/>
      <c r="G3587" s="43"/>
      <c r="H3587" s="43"/>
      <c r="I3587" s="42"/>
      <c r="J3587" s="42"/>
      <c r="K3587" s="42"/>
      <c r="L3587" s="42" t="str">
        <f>IF(G3587="","",IF(D3587-G3587&gt;=System_Config!$B$9,"✅ COMPLIANT","⚠️ BREACH"))</f>
        <v/>
      </c>
      <c r="M3587" s="42">
        <f t="shared" si="55"/>
        <v>1900</v>
      </c>
    </row>
    <row r="3588" spans="1:13" ht="18" customHeight="1" x14ac:dyDescent="0.25">
      <c r="A3588" s="44"/>
      <c r="B3588" s="44"/>
      <c r="C3588" s="44"/>
      <c r="D3588" s="45"/>
      <c r="E3588" s="44"/>
      <c r="F3588" s="44"/>
      <c r="G3588" s="45"/>
      <c r="H3588" s="45"/>
      <c r="I3588" s="44"/>
      <c r="J3588" s="44"/>
      <c r="K3588" s="44"/>
      <c r="L3588" s="44" t="str">
        <f>IF(G3588="","",IF(D3588-G3588&gt;=System_Config!$B$9,"✅ COMPLIANT","⚠️ BREACH"))</f>
        <v/>
      </c>
      <c r="M3588" s="44">
        <f t="shared" ref="M3588:M3651" si="56">IFERROR(YEAR(E3588),"")</f>
        <v>1900</v>
      </c>
    </row>
    <row r="3589" spans="1:13" ht="18" customHeight="1" x14ac:dyDescent="0.25">
      <c r="A3589" s="42"/>
      <c r="B3589" s="42"/>
      <c r="C3589" s="42"/>
      <c r="D3589" s="43"/>
      <c r="E3589" s="42"/>
      <c r="F3589" s="42"/>
      <c r="G3589" s="43"/>
      <c r="H3589" s="43"/>
      <c r="I3589" s="42"/>
      <c r="J3589" s="42"/>
      <c r="K3589" s="42"/>
      <c r="L3589" s="42" t="str">
        <f>IF(G3589="","",IF(D3589-G3589&gt;=System_Config!$B$9,"✅ COMPLIANT","⚠️ BREACH"))</f>
        <v/>
      </c>
      <c r="M3589" s="42">
        <f t="shared" si="56"/>
        <v>1900</v>
      </c>
    </row>
    <row r="3590" spans="1:13" ht="18" customHeight="1" x14ac:dyDescent="0.25">
      <c r="A3590" s="44"/>
      <c r="B3590" s="44"/>
      <c r="C3590" s="44"/>
      <c r="D3590" s="45"/>
      <c r="E3590" s="44"/>
      <c r="F3590" s="44"/>
      <c r="G3590" s="45"/>
      <c r="H3590" s="45"/>
      <c r="I3590" s="44"/>
      <c r="J3590" s="44"/>
      <c r="K3590" s="44"/>
      <c r="L3590" s="44" t="str">
        <f>IF(G3590="","",IF(D3590-G3590&gt;=System_Config!$B$9,"✅ COMPLIANT","⚠️ BREACH"))</f>
        <v/>
      </c>
      <c r="M3590" s="44">
        <f t="shared" si="56"/>
        <v>1900</v>
      </c>
    </row>
    <row r="3591" spans="1:13" ht="18" customHeight="1" x14ac:dyDescent="0.25">
      <c r="A3591" s="42"/>
      <c r="B3591" s="42"/>
      <c r="C3591" s="42"/>
      <c r="D3591" s="43"/>
      <c r="E3591" s="42"/>
      <c r="F3591" s="42"/>
      <c r="G3591" s="43"/>
      <c r="H3591" s="43"/>
      <c r="I3591" s="42"/>
      <c r="J3591" s="42"/>
      <c r="K3591" s="42"/>
      <c r="L3591" s="42" t="str">
        <f>IF(G3591="","",IF(D3591-G3591&gt;=System_Config!$B$9,"✅ COMPLIANT","⚠️ BREACH"))</f>
        <v/>
      </c>
      <c r="M3591" s="42">
        <f t="shared" si="56"/>
        <v>1900</v>
      </c>
    </row>
    <row r="3592" spans="1:13" ht="18" customHeight="1" x14ac:dyDescent="0.25">
      <c r="A3592" s="44"/>
      <c r="B3592" s="44"/>
      <c r="C3592" s="44"/>
      <c r="D3592" s="45"/>
      <c r="E3592" s="44"/>
      <c r="F3592" s="44"/>
      <c r="G3592" s="45"/>
      <c r="H3592" s="45"/>
      <c r="I3592" s="44"/>
      <c r="J3592" s="44"/>
      <c r="K3592" s="44"/>
      <c r="L3592" s="44" t="str">
        <f>IF(G3592="","",IF(D3592-G3592&gt;=System_Config!$B$9,"✅ COMPLIANT","⚠️ BREACH"))</f>
        <v/>
      </c>
      <c r="M3592" s="44">
        <f t="shared" si="56"/>
        <v>1900</v>
      </c>
    </row>
    <row r="3593" spans="1:13" ht="18" customHeight="1" x14ac:dyDescent="0.25">
      <c r="A3593" s="42"/>
      <c r="B3593" s="42"/>
      <c r="C3593" s="42"/>
      <c r="D3593" s="43"/>
      <c r="E3593" s="42"/>
      <c r="F3593" s="42"/>
      <c r="G3593" s="43"/>
      <c r="H3593" s="43"/>
      <c r="I3593" s="42"/>
      <c r="J3593" s="42"/>
      <c r="K3593" s="42"/>
      <c r="L3593" s="42" t="str">
        <f>IF(G3593="","",IF(D3593-G3593&gt;=System_Config!$B$9,"✅ COMPLIANT","⚠️ BREACH"))</f>
        <v/>
      </c>
      <c r="M3593" s="42">
        <f t="shared" si="56"/>
        <v>1900</v>
      </c>
    </row>
    <row r="3594" spans="1:13" ht="18" customHeight="1" x14ac:dyDescent="0.25">
      <c r="A3594" s="44"/>
      <c r="B3594" s="44"/>
      <c r="C3594" s="44"/>
      <c r="D3594" s="45"/>
      <c r="E3594" s="44"/>
      <c r="F3594" s="44"/>
      <c r="G3594" s="45"/>
      <c r="H3594" s="45"/>
      <c r="I3594" s="44"/>
      <c r="J3594" s="44"/>
      <c r="K3594" s="44"/>
      <c r="L3594" s="44" t="str">
        <f>IF(G3594="","",IF(D3594-G3594&gt;=System_Config!$B$9,"✅ COMPLIANT","⚠️ BREACH"))</f>
        <v/>
      </c>
      <c r="M3594" s="44">
        <f t="shared" si="56"/>
        <v>1900</v>
      </c>
    </row>
    <row r="3595" spans="1:13" ht="18" customHeight="1" x14ac:dyDescent="0.25">
      <c r="A3595" s="42"/>
      <c r="B3595" s="42"/>
      <c r="C3595" s="42"/>
      <c r="D3595" s="43"/>
      <c r="E3595" s="42"/>
      <c r="F3595" s="42"/>
      <c r="G3595" s="43"/>
      <c r="H3595" s="43"/>
      <c r="I3595" s="42"/>
      <c r="J3595" s="42"/>
      <c r="K3595" s="42"/>
      <c r="L3595" s="42" t="str">
        <f>IF(G3595="","",IF(D3595-G3595&gt;=System_Config!$B$9,"✅ COMPLIANT","⚠️ BREACH"))</f>
        <v/>
      </c>
      <c r="M3595" s="42">
        <f t="shared" si="56"/>
        <v>1900</v>
      </c>
    </row>
    <row r="3596" spans="1:13" ht="18" customHeight="1" x14ac:dyDescent="0.25">
      <c r="A3596" s="44"/>
      <c r="B3596" s="44"/>
      <c r="C3596" s="44"/>
      <c r="D3596" s="45"/>
      <c r="E3596" s="44"/>
      <c r="F3596" s="44"/>
      <c r="G3596" s="45"/>
      <c r="H3596" s="45"/>
      <c r="I3596" s="44"/>
      <c r="J3596" s="44"/>
      <c r="K3596" s="44"/>
      <c r="L3596" s="44" t="str">
        <f>IF(G3596="","",IF(D3596-G3596&gt;=System_Config!$B$9,"✅ COMPLIANT","⚠️ BREACH"))</f>
        <v/>
      </c>
      <c r="M3596" s="44">
        <f t="shared" si="56"/>
        <v>1900</v>
      </c>
    </row>
    <row r="3597" spans="1:13" ht="18" customHeight="1" x14ac:dyDescent="0.25">
      <c r="A3597" s="42"/>
      <c r="B3597" s="42"/>
      <c r="C3597" s="42"/>
      <c r="D3597" s="43"/>
      <c r="E3597" s="42"/>
      <c r="F3597" s="42"/>
      <c r="G3597" s="43"/>
      <c r="H3597" s="43"/>
      <c r="I3597" s="42"/>
      <c r="J3597" s="42"/>
      <c r="K3597" s="42"/>
      <c r="L3597" s="42" t="str">
        <f>IF(G3597="","",IF(D3597-G3597&gt;=System_Config!$B$9,"✅ COMPLIANT","⚠️ BREACH"))</f>
        <v/>
      </c>
      <c r="M3597" s="42">
        <f t="shared" si="56"/>
        <v>1900</v>
      </c>
    </row>
    <row r="3598" spans="1:13" ht="18" customHeight="1" x14ac:dyDescent="0.25">
      <c r="A3598" s="44"/>
      <c r="B3598" s="44"/>
      <c r="C3598" s="44"/>
      <c r="D3598" s="45"/>
      <c r="E3598" s="44"/>
      <c r="F3598" s="44"/>
      <c r="G3598" s="45"/>
      <c r="H3598" s="45"/>
      <c r="I3598" s="44"/>
      <c r="J3598" s="44"/>
      <c r="K3598" s="44"/>
      <c r="L3598" s="44" t="str">
        <f>IF(G3598="","",IF(D3598-G3598&gt;=System_Config!$B$9,"✅ COMPLIANT","⚠️ BREACH"))</f>
        <v/>
      </c>
      <c r="M3598" s="44">
        <f t="shared" si="56"/>
        <v>1900</v>
      </c>
    </row>
    <row r="3599" spans="1:13" ht="18" customHeight="1" x14ac:dyDescent="0.25">
      <c r="A3599" s="42"/>
      <c r="B3599" s="42"/>
      <c r="C3599" s="42"/>
      <c r="D3599" s="43"/>
      <c r="E3599" s="42"/>
      <c r="F3599" s="42"/>
      <c r="G3599" s="43"/>
      <c r="H3599" s="43"/>
      <c r="I3599" s="42"/>
      <c r="J3599" s="42"/>
      <c r="K3599" s="42"/>
      <c r="L3599" s="42" t="str">
        <f>IF(G3599="","",IF(D3599-G3599&gt;=System_Config!$B$9,"✅ COMPLIANT","⚠️ BREACH"))</f>
        <v/>
      </c>
      <c r="M3599" s="42">
        <f t="shared" si="56"/>
        <v>1900</v>
      </c>
    </row>
    <row r="3600" spans="1:13" ht="18" customHeight="1" x14ac:dyDescent="0.25">
      <c r="A3600" s="44"/>
      <c r="B3600" s="44"/>
      <c r="C3600" s="44"/>
      <c r="D3600" s="45"/>
      <c r="E3600" s="44"/>
      <c r="F3600" s="44"/>
      <c r="G3600" s="45"/>
      <c r="H3600" s="45"/>
      <c r="I3600" s="44"/>
      <c r="J3600" s="44"/>
      <c r="K3600" s="44"/>
      <c r="L3600" s="44" t="str">
        <f>IF(G3600="","",IF(D3600-G3600&gt;=System_Config!$B$9,"✅ COMPLIANT","⚠️ BREACH"))</f>
        <v/>
      </c>
      <c r="M3600" s="44">
        <f t="shared" si="56"/>
        <v>1900</v>
      </c>
    </row>
    <row r="3601" spans="1:13" ht="18" customHeight="1" x14ac:dyDescent="0.25">
      <c r="A3601" s="42"/>
      <c r="B3601" s="42"/>
      <c r="C3601" s="42"/>
      <c r="D3601" s="43"/>
      <c r="E3601" s="42"/>
      <c r="F3601" s="42"/>
      <c r="G3601" s="43"/>
      <c r="H3601" s="43"/>
      <c r="I3601" s="42"/>
      <c r="J3601" s="42"/>
      <c r="K3601" s="42"/>
      <c r="L3601" s="42" t="str">
        <f>IF(G3601="","",IF(D3601-G3601&gt;=System_Config!$B$9,"✅ COMPLIANT","⚠️ BREACH"))</f>
        <v/>
      </c>
      <c r="M3601" s="42">
        <f t="shared" si="56"/>
        <v>1900</v>
      </c>
    </row>
    <row r="3602" spans="1:13" ht="18" customHeight="1" x14ac:dyDescent="0.25">
      <c r="A3602" s="44"/>
      <c r="B3602" s="44"/>
      <c r="C3602" s="44"/>
      <c r="D3602" s="45"/>
      <c r="E3602" s="44"/>
      <c r="F3602" s="44"/>
      <c r="G3602" s="45"/>
      <c r="H3602" s="45"/>
      <c r="I3602" s="44"/>
      <c r="J3602" s="44"/>
      <c r="K3602" s="44"/>
      <c r="L3602" s="44" t="str">
        <f>IF(G3602="","",IF(D3602-G3602&gt;=System_Config!$B$9,"✅ COMPLIANT","⚠️ BREACH"))</f>
        <v/>
      </c>
      <c r="M3602" s="44">
        <f t="shared" si="56"/>
        <v>1900</v>
      </c>
    </row>
    <row r="3603" spans="1:13" ht="18" customHeight="1" x14ac:dyDescent="0.25">
      <c r="A3603" s="42"/>
      <c r="B3603" s="42"/>
      <c r="C3603" s="42"/>
      <c r="D3603" s="43"/>
      <c r="E3603" s="42"/>
      <c r="F3603" s="42"/>
      <c r="G3603" s="43"/>
      <c r="H3603" s="43"/>
      <c r="I3603" s="42"/>
      <c r="J3603" s="42"/>
      <c r="K3603" s="42"/>
      <c r="L3603" s="42" t="str">
        <f>IF(G3603="","",IF(D3603-G3603&gt;=System_Config!$B$9,"✅ COMPLIANT","⚠️ BREACH"))</f>
        <v/>
      </c>
      <c r="M3603" s="42">
        <f t="shared" si="56"/>
        <v>1900</v>
      </c>
    </row>
    <row r="3604" spans="1:13" ht="18" customHeight="1" x14ac:dyDescent="0.25">
      <c r="A3604" s="44"/>
      <c r="B3604" s="44"/>
      <c r="C3604" s="44"/>
      <c r="D3604" s="45"/>
      <c r="E3604" s="44"/>
      <c r="F3604" s="44"/>
      <c r="G3604" s="45"/>
      <c r="H3604" s="45"/>
      <c r="I3604" s="44"/>
      <c r="J3604" s="44"/>
      <c r="K3604" s="44"/>
      <c r="L3604" s="44" t="str">
        <f>IF(G3604="","",IF(D3604-G3604&gt;=System_Config!$B$9,"✅ COMPLIANT","⚠️ BREACH"))</f>
        <v/>
      </c>
      <c r="M3604" s="44">
        <f t="shared" si="56"/>
        <v>1900</v>
      </c>
    </row>
    <row r="3605" spans="1:13" ht="18" customHeight="1" x14ac:dyDescent="0.25">
      <c r="A3605" s="42"/>
      <c r="B3605" s="42"/>
      <c r="C3605" s="42"/>
      <c r="D3605" s="43"/>
      <c r="E3605" s="42"/>
      <c r="F3605" s="42"/>
      <c r="G3605" s="43"/>
      <c r="H3605" s="43"/>
      <c r="I3605" s="42"/>
      <c r="J3605" s="42"/>
      <c r="K3605" s="42"/>
      <c r="L3605" s="42" t="str">
        <f>IF(G3605="","",IF(D3605-G3605&gt;=System_Config!$B$9,"✅ COMPLIANT","⚠️ BREACH"))</f>
        <v/>
      </c>
      <c r="M3605" s="42">
        <f t="shared" si="56"/>
        <v>1900</v>
      </c>
    </row>
    <row r="3606" spans="1:13" ht="18" customHeight="1" x14ac:dyDescent="0.25">
      <c r="A3606" s="44"/>
      <c r="B3606" s="44"/>
      <c r="C3606" s="44"/>
      <c r="D3606" s="45"/>
      <c r="E3606" s="44"/>
      <c r="F3606" s="44"/>
      <c r="G3606" s="45"/>
      <c r="H3606" s="45"/>
      <c r="I3606" s="44"/>
      <c r="J3606" s="44"/>
      <c r="K3606" s="44"/>
      <c r="L3606" s="44" t="str">
        <f>IF(G3606="","",IF(D3606-G3606&gt;=System_Config!$B$9,"✅ COMPLIANT","⚠️ BREACH"))</f>
        <v/>
      </c>
      <c r="M3606" s="44">
        <f t="shared" si="56"/>
        <v>1900</v>
      </c>
    </row>
    <row r="3607" spans="1:13" ht="18" customHeight="1" x14ac:dyDescent="0.25">
      <c r="A3607" s="42"/>
      <c r="B3607" s="42"/>
      <c r="C3607" s="42"/>
      <c r="D3607" s="43"/>
      <c r="E3607" s="42"/>
      <c r="F3607" s="42"/>
      <c r="G3607" s="43"/>
      <c r="H3607" s="43"/>
      <c r="I3607" s="42"/>
      <c r="J3607" s="42"/>
      <c r="K3607" s="42"/>
      <c r="L3607" s="42" t="str">
        <f>IF(G3607="","",IF(D3607-G3607&gt;=System_Config!$B$9,"✅ COMPLIANT","⚠️ BREACH"))</f>
        <v/>
      </c>
      <c r="M3607" s="42">
        <f t="shared" si="56"/>
        <v>1900</v>
      </c>
    </row>
    <row r="3608" spans="1:13" ht="18" customHeight="1" x14ac:dyDescent="0.25">
      <c r="A3608" s="44"/>
      <c r="B3608" s="44"/>
      <c r="C3608" s="44"/>
      <c r="D3608" s="45"/>
      <c r="E3608" s="44"/>
      <c r="F3608" s="44"/>
      <c r="G3608" s="45"/>
      <c r="H3608" s="45"/>
      <c r="I3608" s="44"/>
      <c r="J3608" s="44"/>
      <c r="K3608" s="44"/>
      <c r="L3608" s="44" t="str">
        <f>IF(G3608="","",IF(D3608-G3608&gt;=System_Config!$B$9,"✅ COMPLIANT","⚠️ BREACH"))</f>
        <v/>
      </c>
      <c r="M3608" s="44">
        <f t="shared" si="56"/>
        <v>1900</v>
      </c>
    </row>
    <row r="3609" spans="1:13" ht="18" customHeight="1" x14ac:dyDescent="0.25">
      <c r="A3609" s="42"/>
      <c r="B3609" s="42"/>
      <c r="C3609" s="42"/>
      <c r="D3609" s="43"/>
      <c r="E3609" s="42"/>
      <c r="F3609" s="42"/>
      <c r="G3609" s="43"/>
      <c r="H3609" s="43"/>
      <c r="I3609" s="42"/>
      <c r="J3609" s="42"/>
      <c r="K3609" s="42"/>
      <c r="L3609" s="42" t="str">
        <f>IF(G3609="","",IF(D3609-G3609&gt;=System_Config!$B$9,"✅ COMPLIANT","⚠️ BREACH"))</f>
        <v/>
      </c>
      <c r="M3609" s="42">
        <f t="shared" si="56"/>
        <v>1900</v>
      </c>
    </row>
    <row r="3610" spans="1:13" ht="18" customHeight="1" x14ac:dyDescent="0.25">
      <c r="A3610" s="44"/>
      <c r="B3610" s="44"/>
      <c r="C3610" s="44"/>
      <c r="D3610" s="45"/>
      <c r="E3610" s="44"/>
      <c r="F3610" s="44"/>
      <c r="G3610" s="45"/>
      <c r="H3610" s="45"/>
      <c r="I3610" s="44"/>
      <c r="J3610" s="44"/>
      <c r="K3610" s="44"/>
      <c r="L3610" s="44" t="str">
        <f>IF(G3610="","",IF(D3610-G3610&gt;=System_Config!$B$9,"✅ COMPLIANT","⚠️ BREACH"))</f>
        <v/>
      </c>
      <c r="M3610" s="44">
        <f t="shared" si="56"/>
        <v>1900</v>
      </c>
    </row>
    <row r="3611" spans="1:13" ht="18" customHeight="1" x14ac:dyDescent="0.25">
      <c r="A3611" s="42"/>
      <c r="B3611" s="42"/>
      <c r="C3611" s="42"/>
      <c r="D3611" s="43"/>
      <c r="E3611" s="42"/>
      <c r="F3611" s="42"/>
      <c r="G3611" s="43"/>
      <c r="H3611" s="43"/>
      <c r="I3611" s="42"/>
      <c r="J3611" s="42"/>
      <c r="K3611" s="42"/>
      <c r="L3611" s="42" t="str">
        <f>IF(G3611="","",IF(D3611-G3611&gt;=System_Config!$B$9,"✅ COMPLIANT","⚠️ BREACH"))</f>
        <v/>
      </c>
      <c r="M3611" s="42">
        <f t="shared" si="56"/>
        <v>1900</v>
      </c>
    </row>
    <row r="3612" spans="1:13" ht="18" customHeight="1" x14ac:dyDescent="0.25">
      <c r="A3612" s="44"/>
      <c r="B3612" s="44"/>
      <c r="C3612" s="44"/>
      <c r="D3612" s="45"/>
      <c r="E3612" s="44"/>
      <c r="F3612" s="44"/>
      <c r="G3612" s="45"/>
      <c r="H3612" s="45"/>
      <c r="I3612" s="44"/>
      <c r="J3612" s="44"/>
      <c r="K3612" s="44"/>
      <c r="L3612" s="44" t="str">
        <f>IF(G3612="","",IF(D3612-G3612&gt;=System_Config!$B$9,"✅ COMPLIANT","⚠️ BREACH"))</f>
        <v/>
      </c>
      <c r="M3612" s="44">
        <f t="shared" si="56"/>
        <v>1900</v>
      </c>
    </row>
    <row r="3613" spans="1:13" ht="18" customHeight="1" x14ac:dyDescent="0.25">
      <c r="A3613" s="42"/>
      <c r="B3613" s="42"/>
      <c r="C3613" s="42"/>
      <c r="D3613" s="43"/>
      <c r="E3613" s="42"/>
      <c r="F3613" s="42"/>
      <c r="G3613" s="43"/>
      <c r="H3613" s="43"/>
      <c r="I3613" s="42"/>
      <c r="J3613" s="42"/>
      <c r="K3613" s="42"/>
      <c r="L3613" s="42" t="str">
        <f>IF(G3613="","",IF(D3613-G3613&gt;=System_Config!$B$9,"✅ COMPLIANT","⚠️ BREACH"))</f>
        <v/>
      </c>
      <c r="M3613" s="42">
        <f t="shared" si="56"/>
        <v>1900</v>
      </c>
    </row>
    <row r="3614" spans="1:13" ht="18" customHeight="1" x14ac:dyDescent="0.25">
      <c r="A3614" s="44"/>
      <c r="B3614" s="44"/>
      <c r="C3614" s="44"/>
      <c r="D3614" s="45"/>
      <c r="E3614" s="44"/>
      <c r="F3614" s="44"/>
      <c r="G3614" s="45"/>
      <c r="H3614" s="45"/>
      <c r="I3614" s="44"/>
      <c r="J3614" s="44"/>
      <c r="K3614" s="44"/>
      <c r="L3614" s="44" t="str">
        <f>IF(G3614="","",IF(D3614-G3614&gt;=System_Config!$B$9,"✅ COMPLIANT","⚠️ BREACH"))</f>
        <v/>
      </c>
      <c r="M3614" s="44">
        <f t="shared" si="56"/>
        <v>1900</v>
      </c>
    </row>
    <row r="3615" spans="1:13" ht="18" customHeight="1" x14ac:dyDescent="0.25">
      <c r="A3615" s="42"/>
      <c r="B3615" s="42"/>
      <c r="C3615" s="42"/>
      <c r="D3615" s="43"/>
      <c r="E3615" s="42"/>
      <c r="F3615" s="42"/>
      <c r="G3615" s="43"/>
      <c r="H3615" s="43"/>
      <c r="I3615" s="42"/>
      <c r="J3615" s="42"/>
      <c r="K3615" s="42"/>
      <c r="L3615" s="42" t="str">
        <f>IF(G3615="","",IF(D3615-G3615&gt;=System_Config!$B$9,"✅ COMPLIANT","⚠️ BREACH"))</f>
        <v/>
      </c>
      <c r="M3615" s="42">
        <f t="shared" si="56"/>
        <v>1900</v>
      </c>
    </row>
    <row r="3616" spans="1:13" ht="18" customHeight="1" x14ac:dyDescent="0.25">
      <c r="A3616" s="44"/>
      <c r="B3616" s="44"/>
      <c r="C3616" s="44"/>
      <c r="D3616" s="45"/>
      <c r="E3616" s="44"/>
      <c r="F3616" s="44"/>
      <c r="G3616" s="45"/>
      <c r="H3616" s="45"/>
      <c r="I3616" s="44"/>
      <c r="J3616" s="44"/>
      <c r="K3616" s="44"/>
      <c r="L3616" s="44" t="str">
        <f>IF(G3616="","",IF(D3616-G3616&gt;=System_Config!$B$9,"✅ COMPLIANT","⚠️ BREACH"))</f>
        <v/>
      </c>
      <c r="M3616" s="44">
        <f t="shared" si="56"/>
        <v>1900</v>
      </c>
    </row>
    <row r="3617" spans="1:13" ht="18" customHeight="1" x14ac:dyDescent="0.25">
      <c r="A3617" s="42"/>
      <c r="B3617" s="42"/>
      <c r="C3617" s="42"/>
      <c r="D3617" s="43"/>
      <c r="E3617" s="42"/>
      <c r="F3617" s="42"/>
      <c r="G3617" s="43"/>
      <c r="H3617" s="43"/>
      <c r="I3617" s="42"/>
      <c r="J3617" s="42"/>
      <c r="K3617" s="42"/>
      <c r="L3617" s="42" t="str">
        <f>IF(G3617="","",IF(D3617-G3617&gt;=System_Config!$B$9,"✅ COMPLIANT","⚠️ BREACH"))</f>
        <v/>
      </c>
      <c r="M3617" s="42">
        <f t="shared" si="56"/>
        <v>1900</v>
      </c>
    </row>
    <row r="3618" spans="1:13" ht="18" customHeight="1" x14ac:dyDescent="0.25">
      <c r="A3618" s="44"/>
      <c r="B3618" s="44"/>
      <c r="C3618" s="44"/>
      <c r="D3618" s="45"/>
      <c r="E3618" s="44"/>
      <c r="F3618" s="44"/>
      <c r="G3618" s="45"/>
      <c r="H3618" s="45"/>
      <c r="I3618" s="44"/>
      <c r="J3618" s="44"/>
      <c r="K3618" s="44"/>
      <c r="L3618" s="44" t="str">
        <f>IF(G3618="","",IF(D3618-G3618&gt;=System_Config!$B$9,"✅ COMPLIANT","⚠️ BREACH"))</f>
        <v/>
      </c>
      <c r="M3618" s="44">
        <f t="shared" si="56"/>
        <v>1900</v>
      </c>
    </row>
    <row r="3619" spans="1:13" ht="18" customHeight="1" x14ac:dyDescent="0.25">
      <c r="A3619" s="42"/>
      <c r="B3619" s="42"/>
      <c r="C3619" s="42"/>
      <c r="D3619" s="43"/>
      <c r="E3619" s="42"/>
      <c r="F3619" s="42"/>
      <c r="G3619" s="43"/>
      <c r="H3619" s="43"/>
      <c r="I3619" s="42"/>
      <c r="J3619" s="42"/>
      <c r="K3619" s="42"/>
      <c r="L3619" s="42" t="str">
        <f>IF(G3619="","",IF(D3619-G3619&gt;=System_Config!$B$9,"✅ COMPLIANT","⚠️ BREACH"))</f>
        <v/>
      </c>
      <c r="M3619" s="42">
        <f t="shared" si="56"/>
        <v>1900</v>
      </c>
    </row>
    <row r="3620" spans="1:13" ht="18" customHeight="1" x14ac:dyDescent="0.25">
      <c r="A3620" s="44"/>
      <c r="B3620" s="44"/>
      <c r="C3620" s="44"/>
      <c r="D3620" s="45"/>
      <c r="E3620" s="44"/>
      <c r="F3620" s="44"/>
      <c r="G3620" s="45"/>
      <c r="H3620" s="45"/>
      <c r="I3620" s="44"/>
      <c r="J3620" s="44"/>
      <c r="K3620" s="44"/>
      <c r="L3620" s="44" t="str">
        <f>IF(G3620="","",IF(D3620-G3620&gt;=System_Config!$B$9,"✅ COMPLIANT","⚠️ BREACH"))</f>
        <v/>
      </c>
      <c r="M3620" s="44">
        <f t="shared" si="56"/>
        <v>1900</v>
      </c>
    </row>
    <row r="3621" spans="1:13" ht="18" customHeight="1" x14ac:dyDescent="0.25">
      <c r="A3621" s="42"/>
      <c r="B3621" s="42"/>
      <c r="C3621" s="42"/>
      <c r="D3621" s="43"/>
      <c r="E3621" s="42"/>
      <c r="F3621" s="42"/>
      <c r="G3621" s="43"/>
      <c r="H3621" s="43"/>
      <c r="I3621" s="42"/>
      <c r="J3621" s="42"/>
      <c r="K3621" s="42"/>
      <c r="L3621" s="42" t="str">
        <f>IF(G3621="","",IF(D3621-G3621&gt;=System_Config!$B$9,"✅ COMPLIANT","⚠️ BREACH"))</f>
        <v/>
      </c>
      <c r="M3621" s="42">
        <f t="shared" si="56"/>
        <v>1900</v>
      </c>
    </row>
    <row r="3622" spans="1:13" ht="18" customHeight="1" x14ac:dyDescent="0.25">
      <c r="A3622" s="44"/>
      <c r="B3622" s="44"/>
      <c r="C3622" s="44"/>
      <c r="D3622" s="45"/>
      <c r="E3622" s="44"/>
      <c r="F3622" s="44"/>
      <c r="G3622" s="45"/>
      <c r="H3622" s="45"/>
      <c r="I3622" s="44"/>
      <c r="J3622" s="44"/>
      <c r="K3622" s="44"/>
      <c r="L3622" s="44" t="str">
        <f>IF(G3622="","",IF(D3622-G3622&gt;=System_Config!$B$9,"✅ COMPLIANT","⚠️ BREACH"))</f>
        <v/>
      </c>
      <c r="M3622" s="44">
        <f t="shared" si="56"/>
        <v>1900</v>
      </c>
    </row>
    <row r="3623" spans="1:13" ht="18" customHeight="1" x14ac:dyDescent="0.25">
      <c r="A3623" s="42"/>
      <c r="B3623" s="42"/>
      <c r="C3623" s="42"/>
      <c r="D3623" s="43"/>
      <c r="E3623" s="42"/>
      <c r="F3623" s="42"/>
      <c r="G3623" s="43"/>
      <c r="H3623" s="43"/>
      <c r="I3623" s="42"/>
      <c r="J3623" s="42"/>
      <c r="K3623" s="42"/>
      <c r="L3623" s="42" t="str">
        <f>IF(G3623="","",IF(D3623-G3623&gt;=System_Config!$B$9,"✅ COMPLIANT","⚠️ BREACH"))</f>
        <v/>
      </c>
      <c r="M3623" s="42">
        <f t="shared" si="56"/>
        <v>1900</v>
      </c>
    </row>
    <row r="3624" spans="1:13" ht="18" customHeight="1" x14ac:dyDescent="0.25">
      <c r="A3624" s="44"/>
      <c r="B3624" s="44"/>
      <c r="C3624" s="44"/>
      <c r="D3624" s="45"/>
      <c r="E3624" s="44"/>
      <c r="F3624" s="44"/>
      <c r="G3624" s="45"/>
      <c r="H3624" s="45"/>
      <c r="I3624" s="44"/>
      <c r="J3624" s="44"/>
      <c r="K3624" s="44"/>
      <c r="L3624" s="44" t="str">
        <f>IF(G3624="","",IF(D3624-G3624&gt;=System_Config!$B$9,"✅ COMPLIANT","⚠️ BREACH"))</f>
        <v/>
      </c>
      <c r="M3624" s="44">
        <f t="shared" si="56"/>
        <v>1900</v>
      </c>
    </row>
    <row r="3625" spans="1:13" ht="18" customHeight="1" x14ac:dyDescent="0.25">
      <c r="A3625" s="42"/>
      <c r="B3625" s="42"/>
      <c r="C3625" s="42"/>
      <c r="D3625" s="43"/>
      <c r="E3625" s="42"/>
      <c r="F3625" s="42"/>
      <c r="G3625" s="43"/>
      <c r="H3625" s="43"/>
      <c r="I3625" s="42"/>
      <c r="J3625" s="42"/>
      <c r="K3625" s="42"/>
      <c r="L3625" s="42" t="str">
        <f>IF(G3625="","",IF(D3625-G3625&gt;=System_Config!$B$9,"✅ COMPLIANT","⚠️ BREACH"))</f>
        <v/>
      </c>
      <c r="M3625" s="42">
        <f t="shared" si="56"/>
        <v>1900</v>
      </c>
    </row>
    <row r="3626" spans="1:13" ht="18" customHeight="1" x14ac:dyDescent="0.25">
      <c r="A3626" s="44"/>
      <c r="B3626" s="44"/>
      <c r="C3626" s="44"/>
      <c r="D3626" s="45"/>
      <c r="E3626" s="44"/>
      <c r="F3626" s="44"/>
      <c r="G3626" s="45"/>
      <c r="H3626" s="45"/>
      <c r="I3626" s="44"/>
      <c r="J3626" s="44"/>
      <c r="K3626" s="44"/>
      <c r="L3626" s="44" t="str">
        <f>IF(G3626="","",IF(D3626-G3626&gt;=System_Config!$B$9,"✅ COMPLIANT","⚠️ BREACH"))</f>
        <v/>
      </c>
      <c r="M3626" s="44">
        <f t="shared" si="56"/>
        <v>1900</v>
      </c>
    </row>
    <row r="3627" spans="1:13" ht="18" customHeight="1" x14ac:dyDescent="0.25">
      <c r="A3627" s="42"/>
      <c r="B3627" s="42"/>
      <c r="C3627" s="42"/>
      <c r="D3627" s="43"/>
      <c r="E3627" s="42"/>
      <c r="F3627" s="42"/>
      <c r="G3627" s="43"/>
      <c r="H3627" s="43"/>
      <c r="I3627" s="42"/>
      <c r="J3627" s="42"/>
      <c r="K3627" s="42"/>
      <c r="L3627" s="42" t="str">
        <f>IF(G3627="","",IF(D3627-G3627&gt;=System_Config!$B$9,"✅ COMPLIANT","⚠️ BREACH"))</f>
        <v/>
      </c>
      <c r="M3627" s="42">
        <f t="shared" si="56"/>
        <v>1900</v>
      </c>
    </row>
    <row r="3628" spans="1:13" ht="18" customHeight="1" x14ac:dyDescent="0.25">
      <c r="A3628" s="44"/>
      <c r="B3628" s="44"/>
      <c r="C3628" s="44"/>
      <c r="D3628" s="45"/>
      <c r="E3628" s="44"/>
      <c r="F3628" s="44"/>
      <c r="G3628" s="45"/>
      <c r="H3628" s="45"/>
      <c r="I3628" s="44"/>
      <c r="J3628" s="44"/>
      <c r="K3628" s="44"/>
      <c r="L3628" s="44" t="str">
        <f>IF(G3628="","",IF(D3628-G3628&gt;=System_Config!$B$9,"✅ COMPLIANT","⚠️ BREACH"))</f>
        <v/>
      </c>
      <c r="M3628" s="44">
        <f t="shared" si="56"/>
        <v>1900</v>
      </c>
    </row>
    <row r="3629" spans="1:13" ht="18" customHeight="1" x14ac:dyDescent="0.25">
      <c r="A3629" s="42"/>
      <c r="B3629" s="42"/>
      <c r="C3629" s="42"/>
      <c r="D3629" s="43"/>
      <c r="E3629" s="42"/>
      <c r="F3629" s="42"/>
      <c r="G3629" s="43"/>
      <c r="H3629" s="43"/>
      <c r="I3629" s="42"/>
      <c r="J3629" s="42"/>
      <c r="K3629" s="42"/>
      <c r="L3629" s="42" t="str">
        <f>IF(G3629="","",IF(D3629-G3629&gt;=System_Config!$B$9,"✅ COMPLIANT","⚠️ BREACH"))</f>
        <v/>
      </c>
      <c r="M3629" s="42">
        <f t="shared" si="56"/>
        <v>1900</v>
      </c>
    </row>
    <row r="3630" spans="1:13" ht="18" customHeight="1" x14ac:dyDescent="0.25">
      <c r="A3630" s="44"/>
      <c r="B3630" s="44"/>
      <c r="C3630" s="44"/>
      <c r="D3630" s="45"/>
      <c r="E3630" s="44"/>
      <c r="F3630" s="44"/>
      <c r="G3630" s="45"/>
      <c r="H3630" s="45"/>
      <c r="I3630" s="44"/>
      <c r="J3630" s="44"/>
      <c r="K3630" s="44"/>
      <c r="L3630" s="44" t="str">
        <f>IF(G3630="","",IF(D3630-G3630&gt;=System_Config!$B$9,"✅ COMPLIANT","⚠️ BREACH"))</f>
        <v/>
      </c>
      <c r="M3630" s="44">
        <f t="shared" si="56"/>
        <v>1900</v>
      </c>
    </row>
    <row r="3631" spans="1:13" ht="18" customHeight="1" x14ac:dyDescent="0.25">
      <c r="A3631" s="42"/>
      <c r="B3631" s="42"/>
      <c r="C3631" s="42"/>
      <c r="D3631" s="43"/>
      <c r="E3631" s="42"/>
      <c r="F3631" s="42"/>
      <c r="G3631" s="43"/>
      <c r="H3631" s="43"/>
      <c r="I3631" s="42"/>
      <c r="J3631" s="42"/>
      <c r="K3631" s="42"/>
      <c r="L3631" s="42" t="str">
        <f>IF(G3631="","",IF(D3631-G3631&gt;=System_Config!$B$9,"✅ COMPLIANT","⚠️ BREACH"))</f>
        <v/>
      </c>
      <c r="M3631" s="42">
        <f t="shared" si="56"/>
        <v>1900</v>
      </c>
    </row>
    <row r="3632" spans="1:13" ht="18" customHeight="1" x14ac:dyDescent="0.25">
      <c r="A3632" s="44"/>
      <c r="B3632" s="44"/>
      <c r="C3632" s="44"/>
      <c r="D3632" s="45"/>
      <c r="E3632" s="44"/>
      <c r="F3632" s="44"/>
      <c r="G3632" s="45"/>
      <c r="H3632" s="45"/>
      <c r="I3632" s="44"/>
      <c r="J3632" s="44"/>
      <c r="K3632" s="44"/>
      <c r="L3632" s="44" t="str">
        <f>IF(G3632="","",IF(D3632-G3632&gt;=System_Config!$B$9,"✅ COMPLIANT","⚠️ BREACH"))</f>
        <v/>
      </c>
      <c r="M3632" s="44">
        <f t="shared" si="56"/>
        <v>1900</v>
      </c>
    </row>
    <row r="3633" spans="1:13" ht="18" customHeight="1" x14ac:dyDescent="0.25">
      <c r="A3633" s="42"/>
      <c r="B3633" s="42"/>
      <c r="C3633" s="42"/>
      <c r="D3633" s="43"/>
      <c r="E3633" s="42"/>
      <c r="F3633" s="42"/>
      <c r="G3633" s="43"/>
      <c r="H3633" s="43"/>
      <c r="I3633" s="42"/>
      <c r="J3633" s="42"/>
      <c r="K3633" s="42"/>
      <c r="L3633" s="42" t="str">
        <f>IF(G3633="","",IF(D3633-G3633&gt;=System_Config!$B$9,"✅ COMPLIANT","⚠️ BREACH"))</f>
        <v/>
      </c>
      <c r="M3633" s="42">
        <f t="shared" si="56"/>
        <v>1900</v>
      </c>
    </row>
    <row r="3634" spans="1:13" ht="18" customHeight="1" x14ac:dyDescent="0.25">
      <c r="A3634" s="44"/>
      <c r="B3634" s="44"/>
      <c r="C3634" s="44"/>
      <c r="D3634" s="45"/>
      <c r="E3634" s="44"/>
      <c r="F3634" s="44"/>
      <c r="G3634" s="45"/>
      <c r="H3634" s="45"/>
      <c r="I3634" s="44"/>
      <c r="J3634" s="44"/>
      <c r="K3634" s="44"/>
      <c r="L3634" s="44" t="str">
        <f>IF(G3634="","",IF(D3634-G3634&gt;=System_Config!$B$9,"✅ COMPLIANT","⚠️ BREACH"))</f>
        <v/>
      </c>
      <c r="M3634" s="44">
        <f t="shared" si="56"/>
        <v>1900</v>
      </c>
    </row>
    <row r="3635" spans="1:13" ht="18" customHeight="1" x14ac:dyDescent="0.25">
      <c r="A3635" s="42"/>
      <c r="B3635" s="42"/>
      <c r="C3635" s="42"/>
      <c r="D3635" s="43"/>
      <c r="E3635" s="42"/>
      <c r="F3635" s="42"/>
      <c r="G3635" s="43"/>
      <c r="H3635" s="43"/>
      <c r="I3635" s="42"/>
      <c r="J3635" s="42"/>
      <c r="K3635" s="42"/>
      <c r="L3635" s="42" t="str">
        <f>IF(G3635="","",IF(D3635-G3635&gt;=System_Config!$B$9,"✅ COMPLIANT","⚠️ BREACH"))</f>
        <v/>
      </c>
      <c r="M3635" s="42">
        <f t="shared" si="56"/>
        <v>1900</v>
      </c>
    </row>
    <row r="3636" spans="1:13" ht="18" customHeight="1" x14ac:dyDescent="0.25">
      <c r="A3636" s="44"/>
      <c r="B3636" s="44"/>
      <c r="C3636" s="44"/>
      <c r="D3636" s="45"/>
      <c r="E3636" s="44"/>
      <c r="F3636" s="44"/>
      <c r="G3636" s="45"/>
      <c r="H3636" s="45"/>
      <c r="I3636" s="44"/>
      <c r="J3636" s="44"/>
      <c r="K3636" s="44"/>
      <c r="L3636" s="44" t="str">
        <f>IF(G3636="","",IF(D3636-G3636&gt;=System_Config!$B$9,"✅ COMPLIANT","⚠️ BREACH"))</f>
        <v/>
      </c>
      <c r="M3636" s="44">
        <f t="shared" si="56"/>
        <v>1900</v>
      </c>
    </row>
    <row r="3637" spans="1:13" ht="18" customHeight="1" x14ac:dyDescent="0.25">
      <c r="A3637" s="42"/>
      <c r="B3637" s="42"/>
      <c r="C3637" s="42"/>
      <c r="D3637" s="43"/>
      <c r="E3637" s="42"/>
      <c r="F3637" s="42"/>
      <c r="G3637" s="43"/>
      <c r="H3637" s="43"/>
      <c r="I3637" s="42"/>
      <c r="J3637" s="42"/>
      <c r="K3637" s="42"/>
      <c r="L3637" s="42" t="str">
        <f>IF(G3637="","",IF(D3637-G3637&gt;=System_Config!$B$9,"✅ COMPLIANT","⚠️ BREACH"))</f>
        <v/>
      </c>
      <c r="M3637" s="42">
        <f t="shared" si="56"/>
        <v>1900</v>
      </c>
    </row>
    <row r="3638" spans="1:13" ht="18" customHeight="1" x14ac:dyDescent="0.25">
      <c r="A3638" s="44"/>
      <c r="B3638" s="44"/>
      <c r="C3638" s="44"/>
      <c r="D3638" s="45"/>
      <c r="E3638" s="44"/>
      <c r="F3638" s="44"/>
      <c r="G3638" s="45"/>
      <c r="H3638" s="45"/>
      <c r="I3638" s="44"/>
      <c r="J3638" s="44"/>
      <c r="K3638" s="44"/>
      <c r="L3638" s="44" t="str">
        <f>IF(G3638="","",IF(D3638-G3638&gt;=System_Config!$B$9,"✅ COMPLIANT","⚠️ BREACH"))</f>
        <v/>
      </c>
      <c r="M3638" s="44">
        <f t="shared" si="56"/>
        <v>1900</v>
      </c>
    </row>
    <row r="3639" spans="1:13" ht="18" customHeight="1" x14ac:dyDescent="0.25">
      <c r="A3639" s="42"/>
      <c r="B3639" s="42"/>
      <c r="C3639" s="42"/>
      <c r="D3639" s="43"/>
      <c r="E3639" s="42"/>
      <c r="F3639" s="42"/>
      <c r="G3639" s="43"/>
      <c r="H3639" s="43"/>
      <c r="I3639" s="42"/>
      <c r="J3639" s="42"/>
      <c r="K3639" s="42"/>
      <c r="L3639" s="42" t="str">
        <f>IF(G3639="","",IF(D3639-G3639&gt;=System_Config!$B$9,"✅ COMPLIANT","⚠️ BREACH"))</f>
        <v/>
      </c>
      <c r="M3639" s="42">
        <f t="shared" si="56"/>
        <v>1900</v>
      </c>
    </row>
    <row r="3640" spans="1:13" ht="18" customHeight="1" x14ac:dyDescent="0.25">
      <c r="A3640" s="44"/>
      <c r="B3640" s="44"/>
      <c r="C3640" s="44"/>
      <c r="D3640" s="45"/>
      <c r="E3640" s="44"/>
      <c r="F3640" s="44"/>
      <c r="G3640" s="45"/>
      <c r="H3640" s="45"/>
      <c r="I3640" s="44"/>
      <c r="J3640" s="44"/>
      <c r="K3640" s="44"/>
      <c r="L3640" s="44" t="str">
        <f>IF(G3640="","",IF(D3640-G3640&gt;=System_Config!$B$9,"✅ COMPLIANT","⚠️ BREACH"))</f>
        <v/>
      </c>
      <c r="M3640" s="44">
        <f t="shared" si="56"/>
        <v>1900</v>
      </c>
    </row>
    <row r="3641" spans="1:13" ht="18" customHeight="1" x14ac:dyDescent="0.25">
      <c r="A3641" s="42"/>
      <c r="B3641" s="42"/>
      <c r="C3641" s="42"/>
      <c r="D3641" s="43"/>
      <c r="E3641" s="42"/>
      <c r="F3641" s="42"/>
      <c r="G3641" s="43"/>
      <c r="H3641" s="43"/>
      <c r="I3641" s="42"/>
      <c r="J3641" s="42"/>
      <c r="K3641" s="42"/>
      <c r="L3641" s="42" t="str">
        <f>IF(G3641="","",IF(D3641-G3641&gt;=System_Config!$B$9,"✅ COMPLIANT","⚠️ BREACH"))</f>
        <v/>
      </c>
      <c r="M3641" s="42">
        <f t="shared" si="56"/>
        <v>1900</v>
      </c>
    </row>
    <row r="3642" spans="1:13" ht="18" customHeight="1" x14ac:dyDescent="0.25">
      <c r="A3642" s="44"/>
      <c r="B3642" s="44"/>
      <c r="C3642" s="44"/>
      <c r="D3642" s="45"/>
      <c r="E3642" s="44"/>
      <c r="F3642" s="44"/>
      <c r="G3642" s="45"/>
      <c r="H3642" s="45"/>
      <c r="I3642" s="44"/>
      <c r="J3642" s="44"/>
      <c r="K3642" s="44"/>
      <c r="L3642" s="44" t="str">
        <f>IF(G3642="","",IF(D3642-G3642&gt;=System_Config!$B$9,"✅ COMPLIANT","⚠️ BREACH"))</f>
        <v/>
      </c>
      <c r="M3642" s="44">
        <f t="shared" si="56"/>
        <v>1900</v>
      </c>
    </row>
    <row r="3643" spans="1:13" ht="18" customHeight="1" x14ac:dyDescent="0.25">
      <c r="A3643" s="42"/>
      <c r="B3643" s="42"/>
      <c r="C3643" s="42"/>
      <c r="D3643" s="43"/>
      <c r="E3643" s="42"/>
      <c r="F3643" s="42"/>
      <c r="G3643" s="43"/>
      <c r="H3643" s="43"/>
      <c r="I3643" s="42"/>
      <c r="J3643" s="42"/>
      <c r="K3643" s="42"/>
      <c r="L3643" s="42" t="str">
        <f>IF(G3643="","",IF(D3643-G3643&gt;=System_Config!$B$9,"✅ COMPLIANT","⚠️ BREACH"))</f>
        <v/>
      </c>
      <c r="M3643" s="42">
        <f t="shared" si="56"/>
        <v>1900</v>
      </c>
    </row>
    <row r="3644" spans="1:13" ht="18" customHeight="1" x14ac:dyDescent="0.25">
      <c r="A3644" s="44"/>
      <c r="B3644" s="44"/>
      <c r="C3644" s="44"/>
      <c r="D3644" s="45"/>
      <c r="E3644" s="44"/>
      <c r="F3644" s="44"/>
      <c r="G3644" s="45"/>
      <c r="H3644" s="45"/>
      <c r="I3644" s="44"/>
      <c r="J3644" s="44"/>
      <c r="K3644" s="44"/>
      <c r="L3644" s="44" t="str">
        <f>IF(G3644="","",IF(D3644-G3644&gt;=System_Config!$B$9,"✅ COMPLIANT","⚠️ BREACH"))</f>
        <v/>
      </c>
      <c r="M3644" s="44">
        <f t="shared" si="56"/>
        <v>1900</v>
      </c>
    </row>
    <row r="3645" spans="1:13" ht="18" customHeight="1" x14ac:dyDescent="0.25">
      <c r="A3645" s="42"/>
      <c r="B3645" s="42"/>
      <c r="C3645" s="42"/>
      <c r="D3645" s="43"/>
      <c r="E3645" s="42"/>
      <c r="F3645" s="42"/>
      <c r="G3645" s="43"/>
      <c r="H3645" s="43"/>
      <c r="I3645" s="42"/>
      <c r="J3645" s="42"/>
      <c r="K3645" s="42"/>
      <c r="L3645" s="42" t="str">
        <f>IF(G3645="","",IF(D3645-G3645&gt;=System_Config!$B$9,"✅ COMPLIANT","⚠️ BREACH"))</f>
        <v/>
      </c>
      <c r="M3645" s="42">
        <f t="shared" si="56"/>
        <v>1900</v>
      </c>
    </row>
    <row r="3646" spans="1:13" ht="18" customHeight="1" x14ac:dyDescent="0.25">
      <c r="A3646" s="44"/>
      <c r="B3646" s="44"/>
      <c r="C3646" s="44"/>
      <c r="D3646" s="45"/>
      <c r="E3646" s="44"/>
      <c r="F3646" s="44"/>
      <c r="G3646" s="45"/>
      <c r="H3646" s="45"/>
      <c r="I3646" s="44"/>
      <c r="J3646" s="44"/>
      <c r="K3646" s="44"/>
      <c r="L3646" s="44" t="str">
        <f>IF(G3646="","",IF(D3646-G3646&gt;=System_Config!$B$9,"✅ COMPLIANT","⚠️ BREACH"))</f>
        <v/>
      </c>
      <c r="M3646" s="44">
        <f t="shared" si="56"/>
        <v>1900</v>
      </c>
    </row>
    <row r="3647" spans="1:13" ht="18" customHeight="1" x14ac:dyDescent="0.25">
      <c r="A3647" s="42"/>
      <c r="B3647" s="42"/>
      <c r="C3647" s="42"/>
      <c r="D3647" s="43"/>
      <c r="E3647" s="42"/>
      <c r="F3647" s="42"/>
      <c r="G3647" s="43"/>
      <c r="H3647" s="43"/>
      <c r="I3647" s="42"/>
      <c r="J3647" s="42"/>
      <c r="K3647" s="42"/>
      <c r="L3647" s="42" t="str">
        <f>IF(G3647="","",IF(D3647-G3647&gt;=System_Config!$B$9,"✅ COMPLIANT","⚠️ BREACH"))</f>
        <v/>
      </c>
      <c r="M3647" s="42">
        <f t="shared" si="56"/>
        <v>1900</v>
      </c>
    </row>
    <row r="3648" spans="1:13" ht="18" customHeight="1" x14ac:dyDescent="0.25">
      <c r="A3648" s="44"/>
      <c r="B3648" s="44"/>
      <c r="C3648" s="44"/>
      <c r="D3648" s="45"/>
      <c r="E3648" s="44"/>
      <c r="F3648" s="44"/>
      <c r="G3648" s="45"/>
      <c r="H3648" s="45"/>
      <c r="I3648" s="44"/>
      <c r="J3648" s="44"/>
      <c r="K3648" s="44"/>
      <c r="L3648" s="44" t="str">
        <f>IF(G3648="","",IF(D3648-G3648&gt;=System_Config!$B$9,"✅ COMPLIANT","⚠️ BREACH"))</f>
        <v/>
      </c>
      <c r="M3648" s="44">
        <f t="shared" si="56"/>
        <v>1900</v>
      </c>
    </row>
    <row r="3649" spans="1:13" ht="18" customHeight="1" x14ac:dyDescent="0.25">
      <c r="A3649" s="42"/>
      <c r="B3649" s="42"/>
      <c r="C3649" s="42"/>
      <c r="D3649" s="43"/>
      <c r="E3649" s="42"/>
      <c r="F3649" s="42"/>
      <c r="G3649" s="43"/>
      <c r="H3649" s="43"/>
      <c r="I3649" s="42"/>
      <c r="J3649" s="42"/>
      <c r="K3649" s="42"/>
      <c r="L3649" s="42" t="str">
        <f>IF(G3649="","",IF(D3649-G3649&gt;=System_Config!$B$9,"✅ COMPLIANT","⚠️ BREACH"))</f>
        <v/>
      </c>
      <c r="M3649" s="42">
        <f t="shared" si="56"/>
        <v>1900</v>
      </c>
    </row>
    <row r="3650" spans="1:13" ht="18" customHeight="1" x14ac:dyDescent="0.25">
      <c r="A3650" s="44"/>
      <c r="B3650" s="44"/>
      <c r="C3650" s="44"/>
      <c r="D3650" s="45"/>
      <c r="E3650" s="44"/>
      <c r="F3650" s="44"/>
      <c r="G3650" s="45"/>
      <c r="H3650" s="45"/>
      <c r="I3650" s="44"/>
      <c r="J3650" s="44"/>
      <c r="K3650" s="44"/>
      <c r="L3650" s="44" t="str">
        <f>IF(G3650="","",IF(D3650-G3650&gt;=System_Config!$B$9,"✅ COMPLIANT","⚠️ BREACH"))</f>
        <v/>
      </c>
      <c r="M3650" s="44">
        <f t="shared" si="56"/>
        <v>1900</v>
      </c>
    </row>
    <row r="3651" spans="1:13" ht="18" customHeight="1" x14ac:dyDescent="0.25">
      <c r="A3651" s="42"/>
      <c r="B3651" s="42"/>
      <c r="C3651" s="42"/>
      <c r="D3651" s="43"/>
      <c r="E3651" s="42"/>
      <c r="F3651" s="42"/>
      <c r="G3651" s="43"/>
      <c r="H3651" s="43"/>
      <c r="I3651" s="42"/>
      <c r="J3651" s="42"/>
      <c r="K3651" s="42"/>
      <c r="L3651" s="42" t="str">
        <f>IF(G3651="","",IF(D3651-G3651&gt;=System_Config!$B$9,"✅ COMPLIANT","⚠️ BREACH"))</f>
        <v/>
      </c>
      <c r="M3651" s="42">
        <f t="shared" si="56"/>
        <v>1900</v>
      </c>
    </row>
    <row r="3652" spans="1:13" ht="18" customHeight="1" x14ac:dyDescent="0.25">
      <c r="A3652" s="44"/>
      <c r="B3652" s="44"/>
      <c r="C3652" s="44"/>
      <c r="D3652" s="45"/>
      <c r="E3652" s="44"/>
      <c r="F3652" s="44"/>
      <c r="G3652" s="45"/>
      <c r="H3652" s="45"/>
      <c r="I3652" s="44"/>
      <c r="J3652" s="44"/>
      <c r="K3652" s="44"/>
      <c r="L3652" s="44" t="str">
        <f>IF(G3652="","",IF(D3652-G3652&gt;=System_Config!$B$9,"✅ COMPLIANT","⚠️ BREACH"))</f>
        <v/>
      </c>
      <c r="M3652" s="44">
        <f t="shared" ref="M3652:M3715" si="57">IFERROR(YEAR(E3652),"")</f>
        <v>1900</v>
      </c>
    </row>
    <row r="3653" spans="1:13" ht="18" customHeight="1" x14ac:dyDescent="0.25">
      <c r="A3653" s="42"/>
      <c r="B3653" s="42"/>
      <c r="C3653" s="42"/>
      <c r="D3653" s="43"/>
      <c r="E3653" s="42"/>
      <c r="F3653" s="42"/>
      <c r="G3653" s="43"/>
      <c r="H3653" s="43"/>
      <c r="I3653" s="42"/>
      <c r="J3653" s="42"/>
      <c r="K3653" s="42"/>
      <c r="L3653" s="42" t="str">
        <f>IF(G3653="","",IF(D3653-G3653&gt;=System_Config!$B$9,"✅ COMPLIANT","⚠️ BREACH"))</f>
        <v/>
      </c>
      <c r="M3653" s="42">
        <f t="shared" si="57"/>
        <v>1900</v>
      </c>
    </row>
    <row r="3654" spans="1:13" ht="18" customHeight="1" x14ac:dyDescent="0.25">
      <c r="A3654" s="44"/>
      <c r="B3654" s="44"/>
      <c r="C3654" s="44"/>
      <c r="D3654" s="45"/>
      <c r="E3654" s="44"/>
      <c r="F3654" s="44"/>
      <c r="G3654" s="45"/>
      <c r="H3654" s="45"/>
      <c r="I3654" s="44"/>
      <c r="J3654" s="44"/>
      <c r="K3654" s="44"/>
      <c r="L3654" s="44" t="str">
        <f>IF(G3654="","",IF(D3654-G3654&gt;=System_Config!$B$9,"✅ COMPLIANT","⚠️ BREACH"))</f>
        <v/>
      </c>
      <c r="M3654" s="44">
        <f t="shared" si="57"/>
        <v>1900</v>
      </c>
    </row>
    <row r="3655" spans="1:13" ht="18" customHeight="1" x14ac:dyDescent="0.25">
      <c r="A3655" s="42"/>
      <c r="B3655" s="42"/>
      <c r="C3655" s="42"/>
      <c r="D3655" s="43"/>
      <c r="E3655" s="42"/>
      <c r="F3655" s="42"/>
      <c r="G3655" s="43"/>
      <c r="H3655" s="43"/>
      <c r="I3655" s="42"/>
      <c r="J3655" s="42"/>
      <c r="K3655" s="42"/>
      <c r="L3655" s="42" t="str">
        <f>IF(G3655="","",IF(D3655-G3655&gt;=System_Config!$B$9,"✅ COMPLIANT","⚠️ BREACH"))</f>
        <v/>
      </c>
      <c r="M3655" s="42">
        <f t="shared" si="57"/>
        <v>1900</v>
      </c>
    </row>
    <row r="3656" spans="1:13" ht="18" customHeight="1" x14ac:dyDescent="0.25">
      <c r="A3656" s="44"/>
      <c r="B3656" s="44"/>
      <c r="C3656" s="44"/>
      <c r="D3656" s="45"/>
      <c r="E3656" s="44"/>
      <c r="F3656" s="44"/>
      <c r="G3656" s="45"/>
      <c r="H3656" s="45"/>
      <c r="I3656" s="44"/>
      <c r="J3656" s="44"/>
      <c r="K3656" s="44"/>
      <c r="L3656" s="44" t="str">
        <f>IF(G3656="","",IF(D3656-G3656&gt;=System_Config!$B$9,"✅ COMPLIANT","⚠️ BREACH"))</f>
        <v/>
      </c>
      <c r="M3656" s="44">
        <f t="shared" si="57"/>
        <v>1900</v>
      </c>
    </row>
    <row r="3657" spans="1:13" ht="18" customHeight="1" x14ac:dyDescent="0.25">
      <c r="A3657" s="42"/>
      <c r="B3657" s="42"/>
      <c r="C3657" s="42"/>
      <c r="D3657" s="43"/>
      <c r="E3657" s="42"/>
      <c r="F3657" s="42"/>
      <c r="G3657" s="43"/>
      <c r="H3657" s="43"/>
      <c r="I3657" s="42"/>
      <c r="J3657" s="42"/>
      <c r="K3657" s="42"/>
      <c r="L3657" s="42" t="str">
        <f>IF(G3657="","",IF(D3657-G3657&gt;=System_Config!$B$9,"✅ COMPLIANT","⚠️ BREACH"))</f>
        <v/>
      </c>
      <c r="M3657" s="42">
        <f t="shared" si="57"/>
        <v>1900</v>
      </c>
    </row>
    <row r="3658" spans="1:13" ht="18" customHeight="1" x14ac:dyDescent="0.25">
      <c r="A3658" s="44"/>
      <c r="B3658" s="44"/>
      <c r="C3658" s="44"/>
      <c r="D3658" s="45"/>
      <c r="E3658" s="44"/>
      <c r="F3658" s="44"/>
      <c r="G3658" s="45"/>
      <c r="H3658" s="45"/>
      <c r="I3658" s="44"/>
      <c r="J3658" s="44"/>
      <c r="K3658" s="44"/>
      <c r="L3658" s="44" t="str">
        <f>IF(G3658="","",IF(D3658-G3658&gt;=System_Config!$B$9,"✅ COMPLIANT","⚠️ BREACH"))</f>
        <v/>
      </c>
      <c r="M3658" s="44">
        <f t="shared" si="57"/>
        <v>1900</v>
      </c>
    </row>
    <row r="3659" spans="1:13" ht="18" customHeight="1" x14ac:dyDescent="0.25">
      <c r="A3659" s="42"/>
      <c r="B3659" s="42"/>
      <c r="C3659" s="42"/>
      <c r="D3659" s="43"/>
      <c r="E3659" s="42"/>
      <c r="F3659" s="42"/>
      <c r="G3659" s="43"/>
      <c r="H3659" s="43"/>
      <c r="I3659" s="42"/>
      <c r="J3659" s="42"/>
      <c r="K3659" s="42"/>
      <c r="L3659" s="42" t="str">
        <f>IF(G3659="","",IF(D3659-G3659&gt;=System_Config!$B$9,"✅ COMPLIANT","⚠️ BREACH"))</f>
        <v/>
      </c>
      <c r="M3659" s="42">
        <f t="shared" si="57"/>
        <v>1900</v>
      </c>
    </row>
    <row r="3660" spans="1:13" ht="18" customHeight="1" x14ac:dyDescent="0.25">
      <c r="A3660" s="44"/>
      <c r="B3660" s="44"/>
      <c r="C3660" s="44"/>
      <c r="D3660" s="45"/>
      <c r="E3660" s="44"/>
      <c r="F3660" s="44"/>
      <c r="G3660" s="45"/>
      <c r="H3660" s="45"/>
      <c r="I3660" s="44"/>
      <c r="J3660" s="44"/>
      <c r="K3660" s="44"/>
      <c r="L3660" s="44" t="str">
        <f>IF(G3660="","",IF(D3660-G3660&gt;=System_Config!$B$9,"✅ COMPLIANT","⚠️ BREACH"))</f>
        <v/>
      </c>
      <c r="M3660" s="44">
        <f t="shared" si="57"/>
        <v>1900</v>
      </c>
    </row>
    <row r="3661" spans="1:13" ht="18" customHeight="1" x14ac:dyDescent="0.25">
      <c r="A3661" s="42"/>
      <c r="B3661" s="42"/>
      <c r="C3661" s="42"/>
      <c r="D3661" s="43"/>
      <c r="E3661" s="42"/>
      <c r="F3661" s="42"/>
      <c r="G3661" s="43"/>
      <c r="H3661" s="43"/>
      <c r="I3661" s="42"/>
      <c r="J3661" s="42"/>
      <c r="K3661" s="42"/>
      <c r="L3661" s="42" t="str">
        <f>IF(G3661="","",IF(D3661-G3661&gt;=System_Config!$B$9,"✅ COMPLIANT","⚠️ BREACH"))</f>
        <v/>
      </c>
      <c r="M3661" s="42">
        <f t="shared" si="57"/>
        <v>1900</v>
      </c>
    </row>
    <row r="3662" spans="1:13" ht="18" customHeight="1" x14ac:dyDescent="0.25">
      <c r="A3662" s="44"/>
      <c r="B3662" s="44"/>
      <c r="C3662" s="44"/>
      <c r="D3662" s="45"/>
      <c r="E3662" s="44"/>
      <c r="F3662" s="44"/>
      <c r="G3662" s="45"/>
      <c r="H3662" s="45"/>
      <c r="I3662" s="44"/>
      <c r="J3662" s="44"/>
      <c r="K3662" s="44"/>
      <c r="L3662" s="44" t="str">
        <f>IF(G3662="","",IF(D3662-G3662&gt;=System_Config!$B$9,"✅ COMPLIANT","⚠️ BREACH"))</f>
        <v/>
      </c>
      <c r="M3662" s="44">
        <f t="shared" si="57"/>
        <v>1900</v>
      </c>
    </row>
    <row r="3663" spans="1:13" ht="18" customHeight="1" x14ac:dyDescent="0.25">
      <c r="A3663" s="42"/>
      <c r="B3663" s="42"/>
      <c r="C3663" s="42"/>
      <c r="D3663" s="43"/>
      <c r="E3663" s="42"/>
      <c r="F3663" s="42"/>
      <c r="G3663" s="43"/>
      <c r="H3663" s="43"/>
      <c r="I3663" s="42"/>
      <c r="J3663" s="42"/>
      <c r="K3663" s="42"/>
      <c r="L3663" s="42" t="str">
        <f>IF(G3663="","",IF(D3663-G3663&gt;=System_Config!$B$9,"✅ COMPLIANT","⚠️ BREACH"))</f>
        <v/>
      </c>
      <c r="M3663" s="42">
        <f t="shared" si="57"/>
        <v>1900</v>
      </c>
    </row>
    <row r="3664" spans="1:13" ht="18" customHeight="1" x14ac:dyDescent="0.25">
      <c r="A3664" s="44"/>
      <c r="B3664" s="44"/>
      <c r="C3664" s="44"/>
      <c r="D3664" s="45"/>
      <c r="E3664" s="44"/>
      <c r="F3664" s="44"/>
      <c r="G3664" s="45"/>
      <c r="H3664" s="45"/>
      <c r="I3664" s="44"/>
      <c r="J3664" s="44"/>
      <c r="K3664" s="44"/>
      <c r="L3664" s="44" t="str">
        <f>IF(G3664="","",IF(D3664-G3664&gt;=System_Config!$B$9,"✅ COMPLIANT","⚠️ BREACH"))</f>
        <v/>
      </c>
      <c r="M3664" s="44">
        <f t="shared" si="57"/>
        <v>1900</v>
      </c>
    </row>
    <row r="3665" spans="1:13" ht="18" customHeight="1" x14ac:dyDescent="0.25">
      <c r="A3665" s="42"/>
      <c r="B3665" s="42"/>
      <c r="C3665" s="42"/>
      <c r="D3665" s="43"/>
      <c r="E3665" s="42"/>
      <c r="F3665" s="42"/>
      <c r="G3665" s="43"/>
      <c r="H3665" s="43"/>
      <c r="I3665" s="42"/>
      <c r="J3665" s="42"/>
      <c r="K3665" s="42"/>
      <c r="L3665" s="42" t="str">
        <f>IF(G3665="","",IF(D3665-G3665&gt;=System_Config!$B$9,"✅ COMPLIANT","⚠️ BREACH"))</f>
        <v/>
      </c>
      <c r="M3665" s="42">
        <f t="shared" si="57"/>
        <v>1900</v>
      </c>
    </row>
    <row r="3666" spans="1:13" ht="18" customHeight="1" x14ac:dyDescent="0.25">
      <c r="A3666" s="44"/>
      <c r="B3666" s="44"/>
      <c r="C3666" s="44"/>
      <c r="D3666" s="45"/>
      <c r="E3666" s="44"/>
      <c r="F3666" s="44"/>
      <c r="G3666" s="45"/>
      <c r="H3666" s="45"/>
      <c r="I3666" s="44"/>
      <c r="J3666" s="44"/>
      <c r="K3666" s="44"/>
      <c r="L3666" s="44" t="str">
        <f>IF(G3666="","",IF(D3666-G3666&gt;=System_Config!$B$9,"✅ COMPLIANT","⚠️ BREACH"))</f>
        <v/>
      </c>
      <c r="M3666" s="44">
        <f t="shared" si="57"/>
        <v>1900</v>
      </c>
    </row>
    <row r="3667" spans="1:13" ht="18" customHeight="1" x14ac:dyDescent="0.25">
      <c r="A3667" s="42"/>
      <c r="B3667" s="42"/>
      <c r="C3667" s="42"/>
      <c r="D3667" s="43"/>
      <c r="E3667" s="42"/>
      <c r="F3667" s="42"/>
      <c r="G3667" s="43"/>
      <c r="H3667" s="43"/>
      <c r="I3667" s="42"/>
      <c r="J3667" s="42"/>
      <c r="K3667" s="42"/>
      <c r="L3667" s="42" t="str">
        <f>IF(G3667="","",IF(D3667-G3667&gt;=System_Config!$B$9,"✅ COMPLIANT","⚠️ BREACH"))</f>
        <v/>
      </c>
      <c r="M3667" s="42">
        <f t="shared" si="57"/>
        <v>1900</v>
      </c>
    </row>
    <row r="3668" spans="1:13" ht="18" customHeight="1" x14ac:dyDescent="0.25">
      <c r="A3668" s="44"/>
      <c r="B3668" s="44"/>
      <c r="C3668" s="44"/>
      <c r="D3668" s="45"/>
      <c r="E3668" s="44"/>
      <c r="F3668" s="44"/>
      <c r="G3668" s="45"/>
      <c r="H3668" s="45"/>
      <c r="I3668" s="44"/>
      <c r="J3668" s="44"/>
      <c r="K3668" s="44"/>
      <c r="L3668" s="44" t="str">
        <f>IF(G3668="","",IF(D3668-G3668&gt;=System_Config!$B$9,"✅ COMPLIANT","⚠️ BREACH"))</f>
        <v/>
      </c>
      <c r="M3668" s="44">
        <f t="shared" si="57"/>
        <v>1900</v>
      </c>
    </row>
    <row r="3669" spans="1:13" ht="18" customHeight="1" x14ac:dyDescent="0.25">
      <c r="A3669" s="42"/>
      <c r="B3669" s="42"/>
      <c r="C3669" s="42"/>
      <c r="D3669" s="43"/>
      <c r="E3669" s="42"/>
      <c r="F3669" s="42"/>
      <c r="G3669" s="43"/>
      <c r="H3669" s="43"/>
      <c r="I3669" s="42"/>
      <c r="J3669" s="42"/>
      <c r="K3669" s="42"/>
      <c r="L3669" s="42" t="str">
        <f>IF(G3669="","",IF(D3669-G3669&gt;=System_Config!$B$9,"✅ COMPLIANT","⚠️ BREACH"))</f>
        <v/>
      </c>
      <c r="M3669" s="42">
        <f t="shared" si="57"/>
        <v>1900</v>
      </c>
    </row>
    <row r="3670" spans="1:13" ht="18" customHeight="1" x14ac:dyDescent="0.25">
      <c r="A3670" s="44"/>
      <c r="B3670" s="44"/>
      <c r="C3670" s="44"/>
      <c r="D3670" s="45"/>
      <c r="E3670" s="44"/>
      <c r="F3670" s="44"/>
      <c r="G3670" s="45"/>
      <c r="H3670" s="45"/>
      <c r="I3670" s="44"/>
      <c r="J3670" s="44"/>
      <c r="K3670" s="44"/>
      <c r="L3670" s="44" t="str">
        <f>IF(G3670="","",IF(D3670-G3670&gt;=System_Config!$B$9,"✅ COMPLIANT","⚠️ BREACH"))</f>
        <v/>
      </c>
      <c r="M3670" s="44">
        <f t="shared" si="57"/>
        <v>1900</v>
      </c>
    </row>
    <row r="3671" spans="1:13" ht="18" customHeight="1" x14ac:dyDescent="0.25">
      <c r="A3671" s="42"/>
      <c r="B3671" s="42"/>
      <c r="C3671" s="42"/>
      <c r="D3671" s="43"/>
      <c r="E3671" s="42"/>
      <c r="F3671" s="42"/>
      <c r="G3671" s="43"/>
      <c r="H3671" s="43"/>
      <c r="I3671" s="42"/>
      <c r="J3671" s="42"/>
      <c r="K3671" s="42"/>
      <c r="L3671" s="42" t="str">
        <f>IF(G3671="","",IF(D3671-G3671&gt;=System_Config!$B$9,"✅ COMPLIANT","⚠️ BREACH"))</f>
        <v/>
      </c>
      <c r="M3671" s="42">
        <f t="shared" si="57"/>
        <v>1900</v>
      </c>
    </row>
    <row r="3672" spans="1:13" ht="18" customHeight="1" x14ac:dyDescent="0.25">
      <c r="A3672" s="44"/>
      <c r="B3672" s="44"/>
      <c r="C3672" s="44"/>
      <c r="D3672" s="45"/>
      <c r="E3672" s="44"/>
      <c r="F3672" s="44"/>
      <c r="G3672" s="45"/>
      <c r="H3672" s="45"/>
      <c r="I3672" s="44"/>
      <c r="J3672" s="44"/>
      <c r="K3672" s="44"/>
      <c r="L3672" s="44" t="str">
        <f>IF(G3672="","",IF(D3672-G3672&gt;=System_Config!$B$9,"✅ COMPLIANT","⚠️ BREACH"))</f>
        <v/>
      </c>
      <c r="M3672" s="44">
        <f t="shared" si="57"/>
        <v>1900</v>
      </c>
    </row>
    <row r="3673" spans="1:13" ht="18" customHeight="1" x14ac:dyDescent="0.25">
      <c r="A3673" s="42"/>
      <c r="B3673" s="42"/>
      <c r="C3673" s="42"/>
      <c r="D3673" s="43"/>
      <c r="E3673" s="42"/>
      <c r="F3673" s="42"/>
      <c r="G3673" s="43"/>
      <c r="H3673" s="43"/>
      <c r="I3673" s="42"/>
      <c r="J3673" s="42"/>
      <c r="K3673" s="42"/>
      <c r="L3673" s="42" t="str">
        <f>IF(G3673="","",IF(D3673-G3673&gt;=System_Config!$B$9,"✅ COMPLIANT","⚠️ BREACH"))</f>
        <v/>
      </c>
      <c r="M3673" s="42">
        <f t="shared" si="57"/>
        <v>1900</v>
      </c>
    </row>
    <row r="3674" spans="1:13" ht="18" customHeight="1" x14ac:dyDescent="0.25">
      <c r="A3674" s="44"/>
      <c r="B3674" s="44"/>
      <c r="C3674" s="44"/>
      <c r="D3674" s="45"/>
      <c r="E3674" s="44"/>
      <c r="F3674" s="44"/>
      <c r="G3674" s="45"/>
      <c r="H3674" s="45"/>
      <c r="I3674" s="44"/>
      <c r="J3674" s="44"/>
      <c r="K3674" s="44"/>
      <c r="L3674" s="44" t="str">
        <f>IF(G3674="","",IF(D3674-G3674&gt;=System_Config!$B$9,"✅ COMPLIANT","⚠️ BREACH"))</f>
        <v/>
      </c>
      <c r="M3674" s="44">
        <f t="shared" si="57"/>
        <v>1900</v>
      </c>
    </row>
    <row r="3675" spans="1:13" ht="18" customHeight="1" x14ac:dyDescent="0.25">
      <c r="A3675" s="42"/>
      <c r="B3675" s="42"/>
      <c r="C3675" s="42"/>
      <c r="D3675" s="43"/>
      <c r="E3675" s="42"/>
      <c r="F3675" s="42"/>
      <c r="G3675" s="43"/>
      <c r="H3675" s="43"/>
      <c r="I3675" s="42"/>
      <c r="J3675" s="42"/>
      <c r="K3675" s="42"/>
      <c r="L3675" s="42" t="str">
        <f>IF(G3675="","",IF(D3675-G3675&gt;=System_Config!$B$9,"✅ COMPLIANT","⚠️ BREACH"))</f>
        <v/>
      </c>
      <c r="M3675" s="42">
        <f t="shared" si="57"/>
        <v>1900</v>
      </c>
    </row>
    <row r="3676" spans="1:13" ht="18" customHeight="1" x14ac:dyDescent="0.25">
      <c r="A3676" s="44"/>
      <c r="B3676" s="44"/>
      <c r="C3676" s="44"/>
      <c r="D3676" s="45"/>
      <c r="E3676" s="44"/>
      <c r="F3676" s="44"/>
      <c r="G3676" s="45"/>
      <c r="H3676" s="45"/>
      <c r="I3676" s="44"/>
      <c r="J3676" s="44"/>
      <c r="K3676" s="44"/>
      <c r="L3676" s="44" t="str">
        <f>IF(G3676="","",IF(D3676-G3676&gt;=System_Config!$B$9,"✅ COMPLIANT","⚠️ BREACH"))</f>
        <v/>
      </c>
      <c r="M3676" s="44">
        <f t="shared" si="57"/>
        <v>1900</v>
      </c>
    </row>
    <row r="3677" spans="1:13" ht="18" customHeight="1" x14ac:dyDescent="0.25">
      <c r="A3677" s="42"/>
      <c r="B3677" s="42"/>
      <c r="C3677" s="42"/>
      <c r="D3677" s="43"/>
      <c r="E3677" s="42"/>
      <c r="F3677" s="42"/>
      <c r="G3677" s="43"/>
      <c r="H3677" s="43"/>
      <c r="I3677" s="42"/>
      <c r="J3677" s="42"/>
      <c r="K3677" s="42"/>
      <c r="L3677" s="42" t="str">
        <f>IF(G3677="","",IF(D3677-G3677&gt;=System_Config!$B$9,"✅ COMPLIANT","⚠️ BREACH"))</f>
        <v/>
      </c>
      <c r="M3677" s="42">
        <f t="shared" si="57"/>
        <v>1900</v>
      </c>
    </row>
    <row r="3678" spans="1:13" ht="18" customHeight="1" x14ac:dyDescent="0.25">
      <c r="A3678" s="44"/>
      <c r="B3678" s="44"/>
      <c r="C3678" s="44"/>
      <c r="D3678" s="45"/>
      <c r="E3678" s="44"/>
      <c r="F3678" s="44"/>
      <c r="G3678" s="45"/>
      <c r="H3678" s="45"/>
      <c r="I3678" s="44"/>
      <c r="J3678" s="44"/>
      <c r="K3678" s="44"/>
      <c r="L3678" s="44" t="str">
        <f>IF(G3678="","",IF(D3678-G3678&gt;=System_Config!$B$9,"✅ COMPLIANT","⚠️ BREACH"))</f>
        <v/>
      </c>
      <c r="M3678" s="44">
        <f t="shared" si="57"/>
        <v>1900</v>
      </c>
    </row>
    <row r="3679" spans="1:13" ht="18" customHeight="1" x14ac:dyDescent="0.25">
      <c r="A3679" s="42"/>
      <c r="B3679" s="42"/>
      <c r="C3679" s="42"/>
      <c r="D3679" s="43"/>
      <c r="E3679" s="42"/>
      <c r="F3679" s="42"/>
      <c r="G3679" s="43"/>
      <c r="H3679" s="43"/>
      <c r="I3679" s="42"/>
      <c r="J3679" s="42"/>
      <c r="K3679" s="42"/>
      <c r="L3679" s="42" t="str">
        <f>IF(G3679="","",IF(D3679-G3679&gt;=System_Config!$B$9,"✅ COMPLIANT","⚠️ BREACH"))</f>
        <v/>
      </c>
      <c r="M3679" s="42">
        <f t="shared" si="57"/>
        <v>1900</v>
      </c>
    </row>
    <row r="3680" spans="1:13" ht="18" customHeight="1" x14ac:dyDescent="0.25">
      <c r="A3680" s="44"/>
      <c r="B3680" s="44"/>
      <c r="C3680" s="44"/>
      <c r="D3680" s="45"/>
      <c r="E3680" s="44"/>
      <c r="F3680" s="44"/>
      <c r="G3680" s="45"/>
      <c r="H3680" s="45"/>
      <c r="I3680" s="44"/>
      <c r="J3680" s="44"/>
      <c r="K3680" s="44"/>
      <c r="L3680" s="44" t="str">
        <f>IF(G3680="","",IF(D3680-G3680&gt;=System_Config!$B$9,"✅ COMPLIANT","⚠️ BREACH"))</f>
        <v/>
      </c>
      <c r="M3680" s="44">
        <f t="shared" si="57"/>
        <v>1900</v>
      </c>
    </row>
    <row r="3681" spans="1:13" ht="18" customHeight="1" x14ac:dyDescent="0.25">
      <c r="A3681" s="42"/>
      <c r="B3681" s="42"/>
      <c r="C3681" s="42"/>
      <c r="D3681" s="43"/>
      <c r="E3681" s="42"/>
      <c r="F3681" s="42"/>
      <c r="G3681" s="43"/>
      <c r="H3681" s="43"/>
      <c r="I3681" s="42"/>
      <c r="J3681" s="42"/>
      <c r="K3681" s="42"/>
      <c r="L3681" s="42" t="str">
        <f>IF(G3681="","",IF(D3681-G3681&gt;=System_Config!$B$9,"✅ COMPLIANT","⚠️ BREACH"))</f>
        <v/>
      </c>
      <c r="M3681" s="42">
        <f t="shared" si="57"/>
        <v>1900</v>
      </c>
    </row>
    <row r="3682" spans="1:13" ht="18" customHeight="1" x14ac:dyDescent="0.25">
      <c r="A3682" s="44"/>
      <c r="B3682" s="44"/>
      <c r="C3682" s="44"/>
      <c r="D3682" s="45"/>
      <c r="E3682" s="44"/>
      <c r="F3682" s="44"/>
      <c r="G3682" s="45"/>
      <c r="H3682" s="45"/>
      <c r="I3682" s="44"/>
      <c r="J3682" s="44"/>
      <c r="K3682" s="44"/>
      <c r="L3682" s="44" t="str">
        <f>IF(G3682="","",IF(D3682-G3682&gt;=System_Config!$B$9,"✅ COMPLIANT","⚠️ BREACH"))</f>
        <v/>
      </c>
      <c r="M3682" s="44">
        <f t="shared" si="57"/>
        <v>1900</v>
      </c>
    </row>
    <row r="3683" spans="1:13" ht="18" customHeight="1" x14ac:dyDescent="0.25">
      <c r="A3683" s="42"/>
      <c r="B3683" s="42"/>
      <c r="C3683" s="42"/>
      <c r="D3683" s="43"/>
      <c r="E3683" s="42"/>
      <c r="F3683" s="42"/>
      <c r="G3683" s="43"/>
      <c r="H3683" s="43"/>
      <c r="I3683" s="42"/>
      <c r="J3683" s="42"/>
      <c r="K3683" s="42"/>
      <c r="L3683" s="42" t="str">
        <f>IF(G3683="","",IF(D3683-G3683&gt;=System_Config!$B$9,"✅ COMPLIANT","⚠️ BREACH"))</f>
        <v/>
      </c>
      <c r="M3683" s="42">
        <f t="shared" si="57"/>
        <v>1900</v>
      </c>
    </row>
    <row r="3684" spans="1:13" ht="18" customHeight="1" x14ac:dyDescent="0.25">
      <c r="A3684" s="44"/>
      <c r="B3684" s="44"/>
      <c r="C3684" s="44"/>
      <c r="D3684" s="45"/>
      <c r="E3684" s="44"/>
      <c r="F3684" s="44"/>
      <c r="G3684" s="45"/>
      <c r="H3684" s="45"/>
      <c r="I3684" s="44"/>
      <c r="J3684" s="44"/>
      <c r="K3684" s="44"/>
      <c r="L3684" s="44" t="str">
        <f>IF(G3684="","",IF(D3684-G3684&gt;=System_Config!$B$9,"✅ COMPLIANT","⚠️ BREACH"))</f>
        <v/>
      </c>
      <c r="M3684" s="44">
        <f t="shared" si="57"/>
        <v>1900</v>
      </c>
    </row>
    <row r="3685" spans="1:13" ht="18" customHeight="1" x14ac:dyDescent="0.25">
      <c r="A3685" s="42"/>
      <c r="B3685" s="42"/>
      <c r="C3685" s="42"/>
      <c r="D3685" s="43"/>
      <c r="E3685" s="42"/>
      <c r="F3685" s="42"/>
      <c r="G3685" s="43"/>
      <c r="H3685" s="43"/>
      <c r="I3685" s="42"/>
      <c r="J3685" s="42"/>
      <c r="K3685" s="42"/>
      <c r="L3685" s="42" t="str">
        <f>IF(G3685="","",IF(D3685-G3685&gt;=System_Config!$B$9,"✅ COMPLIANT","⚠️ BREACH"))</f>
        <v/>
      </c>
      <c r="M3685" s="42">
        <f t="shared" si="57"/>
        <v>1900</v>
      </c>
    </row>
    <row r="3686" spans="1:13" ht="18" customHeight="1" x14ac:dyDescent="0.25">
      <c r="A3686" s="44"/>
      <c r="B3686" s="44"/>
      <c r="C3686" s="44"/>
      <c r="D3686" s="45"/>
      <c r="E3686" s="44"/>
      <c r="F3686" s="44"/>
      <c r="G3686" s="45"/>
      <c r="H3686" s="45"/>
      <c r="I3686" s="44"/>
      <c r="J3686" s="44"/>
      <c r="K3686" s="44"/>
      <c r="L3686" s="44" t="str">
        <f>IF(G3686="","",IF(D3686-G3686&gt;=System_Config!$B$9,"✅ COMPLIANT","⚠️ BREACH"))</f>
        <v/>
      </c>
      <c r="M3686" s="44">
        <f t="shared" si="57"/>
        <v>1900</v>
      </c>
    </row>
    <row r="3687" spans="1:13" ht="18" customHeight="1" x14ac:dyDescent="0.25">
      <c r="A3687" s="42"/>
      <c r="B3687" s="42"/>
      <c r="C3687" s="42"/>
      <c r="D3687" s="43"/>
      <c r="E3687" s="42"/>
      <c r="F3687" s="42"/>
      <c r="G3687" s="43"/>
      <c r="H3687" s="43"/>
      <c r="I3687" s="42"/>
      <c r="J3687" s="42"/>
      <c r="K3687" s="42"/>
      <c r="L3687" s="42" t="str">
        <f>IF(G3687="","",IF(D3687-G3687&gt;=System_Config!$B$9,"✅ COMPLIANT","⚠️ BREACH"))</f>
        <v/>
      </c>
      <c r="M3687" s="42">
        <f t="shared" si="57"/>
        <v>1900</v>
      </c>
    </row>
    <row r="3688" spans="1:13" ht="18" customHeight="1" x14ac:dyDescent="0.25">
      <c r="A3688" s="44"/>
      <c r="B3688" s="44"/>
      <c r="C3688" s="44"/>
      <c r="D3688" s="45"/>
      <c r="E3688" s="44"/>
      <c r="F3688" s="44"/>
      <c r="G3688" s="45"/>
      <c r="H3688" s="45"/>
      <c r="I3688" s="44"/>
      <c r="J3688" s="44"/>
      <c r="K3688" s="44"/>
      <c r="L3688" s="44" t="str">
        <f>IF(G3688="","",IF(D3688-G3688&gt;=System_Config!$B$9,"✅ COMPLIANT","⚠️ BREACH"))</f>
        <v/>
      </c>
      <c r="M3688" s="44">
        <f t="shared" si="57"/>
        <v>1900</v>
      </c>
    </row>
    <row r="3689" spans="1:13" ht="18" customHeight="1" x14ac:dyDescent="0.25">
      <c r="A3689" s="42"/>
      <c r="B3689" s="42"/>
      <c r="C3689" s="42"/>
      <c r="D3689" s="43"/>
      <c r="E3689" s="42"/>
      <c r="F3689" s="42"/>
      <c r="G3689" s="43"/>
      <c r="H3689" s="43"/>
      <c r="I3689" s="42"/>
      <c r="J3689" s="42"/>
      <c r="K3689" s="42"/>
      <c r="L3689" s="42" t="str">
        <f>IF(G3689="","",IF(D3689-G3689&gt;=System_Config!$B$9,"✅ COMPLIANT","⚠️ BREACH"))</f>
        <v/>
      </c>
      <c r="M3689" s="42">
        <f t="shared" si="57"/>
        <v>1900</v>
      </c>
    </row>
    <row r="3690" spans="1:13" ht="18" customHeight="1" x14ac:dyDescent="0.25">
      <c r="A3690" s="44"/>
      <c r="B3690" s="44"/>
      <c r="C3690" s="44"/>
      <c r="D3690" s="45"/>
      <c r="E3690" s="44"/>
      <c r="F3690" s="44"/>
      <c r="G3690" s="45"/>
      <c r="H3690" s="45"/>
      <c r="I3690" s="44"/>
      <c r="J3690" s="44"/>
      <c r="K3690" s="44"/>
      <c r="L3690" s="44" t="str">
        <f>IF(G3690="","",IF(D3690-G3690&gt;=System_Config!$B$9,"✅ COMPLIANT","⚠️ BREACH"))</f>
        <v/>
      </c>
      <c r="M3690" s="44">
        <f t="shared" si="57"/>
        <v>1900</v>
      </c>
    </row>
    <row r="3691" spans="1:13" ht="18" customHeight="1" x14ac:dyDescent="0.25">
      <c r="A3691" s="42"/>
      <c r="B3691" s="42"/>
      <c r="C3691" s="42"/>
      <c r="D3691" s="43"/>
      <c r="E3691" s="42"/>
      <c r="F3691" s="42"/>
      <c r="G3691" s="43"/>
      <c r="H3691" s="43"/>
      <c r="I3691" s="42"/>
      <c r="J3691" s="42"/>
      <c r="K3691" s="42"/>
      <c r="L3691" s="42" t="str">
        <f>IF(G3691="","",IF(D3691-G3691&gt;=System_Config!$B$9,"✅ COMPLIANT","⚠️ BREACH"))</f>
        <v/>
      </c>
      <c r="M3691" s="42">
        <f t="shared" si="57"/>
        <v>1900</v>
      </c>
    </row>
    <row r="3692" spans="1:13" ht="18" customHeight="1" x14ac:dyDescent="0.25">
      <c r="A3692" s="44"/>
      <c r="B3692" s="44"/>
      <c r="C3692" s="44"/>
      <c r="D3692" s="45"/>
      <c r="E3692" s="44"/>
      <c r="F3692" s="44"/>
      <c r="G3692" s="45"/>
      <c r="H3692" s="45"/>
      <c r="I3692" s="44"/>
      <c r="J3692" s="44"/>
      <c r="K3692" s="44"/>
      <c r="L3692" s="44" t="str">
        <f>IF(G3692="","",IF(D3692-G3692&gt;=System_Config!$B$9,"✅ COMPLIANT","⚠️ BREACH"))</f>
        <v/>
      </c>
      <c r="M3692" s="44">
        <f t="shared" si="57"/>
        <v>1900</v>
      </c>
    </row>
    <row r="3693" spans="1:13" ht="18" customHeight="1" x14ac:dyDescent="0.25">
      <c r="A3693" s="42"/>
      <c r="B3693" s="42"/>
      <c r="C3693" s="42"/>
      <c r="D3693" s="43"/>
      <c r="E3693" s="42"/>
      <c r="F3693" s="42"/>
      <c r="G3693" s="43"/>
      <c r="H3693" s="43"/>
      <c r="I3693" s="42"/>
      <c r="J3693" s="42"/>
      <c r="K3693" s="42"/>
      <c r="L3693" s="42" t="str">
        <f>IF(G3693="","",IF(D3693-G3693&gt;=System_Config!$B$9,"✅ COMPLIANT","⚠️ BREACH"))</f>
        <v/>
      </c>
      <c r="M3693" s="42">
        <f t="shared" si="57"/>
        <v>1900</v>
      </c>
    </row>
    <row r="3694" spans="1:13" ht="18" customHeight="1" x14ac:dyDescent="0.25">
      <c r="A3694" s="44"/>
      <c r="B3694" s="44"/>
      <c r="C3694" s="44"/>
      <c r="D3694" s="45"/>
      <c r="E3694" s="44"/>
      <c r="F3694" s="44"/>
      <c r="G3694" s="45"/>
      <c r="H3694" s="45"/>
      <c r="I3694" s="44"/>
      <c r="J3694" s="44"/>
      <c r="K3694" s="44"/>
      <c r="L3694" s="44" t="str">
        <f>IF(G3694="","",IF(D3694-G3694&gt;=System_Config!$B$9,"✅ COMPLIANT","⚠️ BREACH"))</f>
        <v/>
      </c>
      <c r="M3694" s="44">
        <f t="shared" si="57"/>
        <v>1900</v>
      </c>
    </row>
    <row r="3695" spans="1:13" ht="18" customHeight="1" x14ac:dyDescent="0.25">
      <c r="A3695" s="42"/>
      <c r="B3695" s="42"/>
      <c r="C3695" s="42"/>
      <c r="D3695" s="43"/>
      <c r="E3695" s="42"/>
      <c r="F3695" s="42"/>
      <c r="G3695" s="43"/>
      <c r="H3695" s="43"/>
      <c r="I3695" s="42"/>
      <c r="J3695" s="42"/>
      <c r="K3695" s="42"/>
      <c r="L3695" s="42" t="str">
        <f>IF(G3695="","",IF(D3695-G3695&gt;=System_Config!$B$9,"✅ COMPLIANT","⚠️ BREACH"))</f>
        <v/>
      </c>
      <c r="M3695" s="42">
        <f t="shared" si="57"/>
        <v>1900</v>
      </c>
    </row>
    <row r="3696" spans="1:13" ht="18" customHeight="1" x14ac:dyDescent="0.25">
      <c r="A3696" s="44"/>
      <c r="B3696" s="44"/>
      <c r="C3696" s="44"/>
      <c r="D3696" s="45"/>
      <c r="E3696" s="44"/>
      <c r="F3696" s="44"/>
      <c r="G3696" s="45"/>
      <c r="H3696" s="45"/>
      <c r="I3696" s="44"/>
      <c r="J3696" s="44"/>
      <c r="K3696" s="44"/>
      <c r="L3696" s="44" t="str">
        <f>IF(G3696="","",IF(D3696-G3696&gt;=System_Config!$B$9,"✅ COMPLIANT","⚠️ BREACH"))</f>
        <v/>
      </c>
      <c r="M3696" s="44">
        <f t="shared" si="57"/>
        <v>1900</v>
      </c>
    </row>
    <row r="3697" spans="1:13" ht="18" customHeight="1" x14ac:dyDescent="0.25">
      <c r="A3697" s="42"/>
      <c r="B3697" s="42"/>
      <c r="C3697" s="42"/>
      <c r="D3697" s="43"/>
      <c r="E3697" s="42"/>
      <c r="F3697" s="42"/>
      <c r="G3697" s="43"/>
      <c r="H3697" s="43"/>
      <c r="I3697" s="42"/>
      <c r="J3697" s="42"/>
      <c r="K3697" s="42"/>
      <c r="L3697" s="42" t="str">
        <f>IF(G3697="","",IF(D3697-G3697&gt;=System_Config!$B$9,"✅ COMPLIANT","⚠️ BREACH"))</f>
        <v/>
      </c>
      <c r="M3697" s="42">
        <f t="shared" si="57"/>
        <v>1900</v>
      </c>
    </row>
    <row r="3698" spans="1:13" ht="18" customHeight="1" x14ac:dyDescent="0.25">
      <c r="A3698" s="44"/>
      <c r="B3698" s="44"/>
      <c r="C3698" s="44"/>
      <c r="D3698" s="45"/>
      <c r="E3698" s="44"/>
      <c r="F3698" s="44"/>
      <c r="G3698" s="45"/>
      <c r="H3698" s="45"/>
      <c r="I3698" s="44"/>
      <c r="J3698" s="44"/>
      <c r="K3698" s="44"/>
      <c r="L3698" s="44" t="str">
        <f>IF(G3698="","",IF(D3698-G3698&gt;=System_Config!$B$9,"✅ COMPLIANT","⚠️ BREACH"))</f>
        <v/>
      </c>
      <c r="M3698" s="44">
        <f t="shared" si="57"/>
        <v>1900</v>
      </c>
    </row>
    <row r="3699" spans="1:13" ht="18" customHeight="1" x14ac:dyDescent="0.25">
      <c r="A3699" s="42"/>
      <c r="B3699" s="42"/>
      <c r="C3699" s="42"/>
      <c r="D3699" s="43"/>
      <c r="E3699" s="42"/>
      <c r="F3699" s="42"/>
      <c r="G3699" s="43"/>
      <c r="H3699" s="43"/>
      <c r="I3699" s="42"/>
      <c r="J3699" s="42"/>
      <c r="K3699" s="42"/>
      <c r="L3699" s="42" t="str">
        <f>IF(G3699="","",IF(D3699-G3699&gt;=System_Config!$B$9,"✅ COMPLIANT","⚠️ BREACH"))</f>
        <v/>
      </c>
      <c r="M3699" s="42">
        <f t="shared" si="57"/>
        <v>1900</v>
      </c>
    </row>
    <row r="3700" spans="1:13" ht="18" customHeight="1" x14ac:dyDescent="0.25">
      <c r="A3700" s="44"/>
      <c r="B3700" s="44"/>
      <c r="C3700" s="44"/>
      <c r="D3700" s="45"/>
      <c r="E3700" s="44"/>
      <c r="F3700" s="44"/>
      <c r="G3700" s="45"/>
      <c r="H3700" s="45"/>
      <c r="I3700" s="44"/>
      <c r="J3700" s="44"/>
      <c r="K3700" s="44"/>
      <c r="L3700" s="44" t="str">
        <f>IF(G3700="","",IF(D3700-G3700&gt;=System_Config!$B$9,"✅ COMPLIANT","⚠️ BREACH"))</f>
        <v/>
      </c>
      <c r="M3700" s="44">
        <f t="shared" si="57"/>
        <v>1900</v>
      </c>
    </row>
    <row r="3701" spans="1:13" ht="18" customHeight="1" x14ac:dyDescent="0.25">
      <c r="A3701" s="42"/>
      <c r="B3701" s="42"/>
      <c r="C3701" s="42"/>
      <c r="D3701" s="43"/>
      <c r="E3701" s="42"/>
      <c r="F3701" s="42"/>
      <c r="G3701" s="43"/>
      <c r="H3701" s="43"/>
      <c r="I3701" s="42"/>
      <c r="J3701" s="42"/>
      <c r="K3701" s="42"/>
      <c r="L3701" s="42" t="str">
        <f>IF(G3701="","",IF(D3701-G3701&gt;=System_Config!$B$9,"✅ COMPLIANT","⚠️ BREACH"))</f>
        <v/>
      </c>
      <c r="M3701" s="42">
        <f t="shared" si="57"/>
        <v>1900</v>
      </c>
    </row>
    <row r="3702" spans="1:13" ht="18" customHeight="1" x14ac:dyDescent="0.25">
      <c r="A3702" s="44"/>
      <c r="B3702" s="44"/>
      <c r="C3702" s="44"/>
      <c r="D3702" s="45"/>
      <c r="E3702" s="44"/>
      <c r="F3702" s="44"/>
      <c r="G3702" s="45"/>
      <c r="H3702" s="45"/>
      <c r="I3702" s="44"/>
      <c r="J3702" s="44"/>
      <c r="K3702" s="44"/>
      <c r="L3702" s="44" t="str">
        <f>IF(G3702="","",IF(D3702-G3702&gt;=System_Config!$B$9,"✅ COMPLIANT","⚠️ BREACH"))</f>
        <v/>
      </c>
      <c r="M3702" s="44">
        <f t="shared" si="57"/>
        <v>1900</v>
      </c>
    </row>
    <row r="3703" spans="1:13" ht="18" customHeight="1" x14ac:dyDescent="0.25">
      <c r="A3703" s="42"/>
      <c r="B3703" s="42"/>
      <c r="C3703" s="42"/>
      <c r="D3703" s="43"/>
      <c r="E3703" s="42"/>
      <c r="F3703" s="42"/>
      <c r="G3703" s="43"/>
      <c r="H3703" s="43"/>
      <c r="I3703" s="42"/>
      <c r="J3703" s="42"/>
      <c r="K3703" s="42"/>
      <c r="L3703" s="42" t="str">
        <f>IF(G3703="","",IF(D3703-G3703&gt;=System_Config!$B$9,"✅ COMPLIANT","⚠️ BREACH"))</f>
        <v/>
      </c>
      <c r="M3703" s="42">
        <f t="shared" si="57"/>
        <v>1900</v>
      </c>
    </row>
    <row r="3704" spans="1:13" ht="18" customHeight="1" x14ac:dyDescent="0.25">
      <c r="A3704" s="44"/>
      <c r="B3704" s="44"/>
      <c r="C3704" s="44"/>
      <c r="D3704" s="45"/>
      <c r="E3704" s="44"/>
      <c r="F3704" s="44"/>
      <c r="G3704" s="45"/>
      <c r="H3704" s="45"/>
      <c r="I3704" s="44"/>
      <c r="J3704" s="44"/>
      <c r="K3704" s="44"/>
      <c r="L3704" s="44" t="str">
        <f>IF(G3704="","",IF(D3704-G3704&gt;=System_Config!$B$9,"✅ COMPLIANT","⚠️ BREACH"))</f>
        <v/>
      </c>
      <c r="M3704" s="44">
        <f t="shared" si="57"/>
        <v>1900</v>
      </c>
    </row>
    <row r="3705" spans="1:13" ht="18" customHeight="1" x14ac:dyDescent="0.25">
      <c r="A3705" s="42"/>
      <c r="B3705" s="42"/>
      <c r="C3705" s="42"/>
      <c r="D3705" s="43"/>
      <c r="E3705" s="42"/>
      <c r="F3705" s="42"/>
      <c r="G3705" s="43"/>
      <c r="H3705" s="43"/>
      <c r="I3705" s="42"/>
      <c r="J3705" s="42"/>
      <c r="K3705" s="42"/>
      <c r="L3705" s="42" t="str">
        <f>IF(G3705="","",IF(D3705-G3705&gt;=System_Config!$B$9,"✅ COMPLIANT","⚠️ BREACH"))</f>
        <v/>
      </c>
      <c r="M3705" s="42">
        <f t="shared" si="57"/>
        <v>1900</v>
      </c>
    </row>
    <row r="3706" spans="1:13" ht="18" customHeight="1" x14ac:dyDescent="0.25">
      <c r="A3706" s="44"/>
      <c r="B3706" s="44"/>
      <c r="C3706" s="44"/>
      <c r="D3706" s="45"/>
      <c r="E3706" s="44"/>
      <c r="F3706" s="44"/>
      <c r="G3706" s="45"/>
      <c r="H3706" s="45"/>
      <c r="I3706" s="44"/>
      <c r="J3706" s="44"/>
      <c r="K3706" s="44"/>
      <c r="L3706" s="44" t="str">
        <f>IF(G3706="","",IF(D3706-G3706&gt;=System_Config!$B$9,"✅ COMPLIANT","⚠️ BREACH"))</f>
        <v/>
      </c>
      <c r="M3706" s="44">
        <f t="shared" si="57"/>
        <v>1900</v>
      </c>
    </row>
    <row r="3707" spans="1:13" ht="18" customHeight="1" x14ac:dyDescent="0.25">
      <c r="A3707" s="42"/>
      <c r="B3707" s="42"/>
      <c r="C3707" s="42"/>
      <c r="D3707" s="43"/>
      <c r="E3707" s="42"/>
      <c r="F3707" s="42"/>
      <c r="G3707" s="43"/>
      <c r="H3707" s="43"/>
      <c r="I3707" s="42"/>
      <c r="J3707" s="42"/>
      <c r="K3707" s="42"/>
      <c r="L3707" s="42" t="str">
        <f>IF(G3707="","",IF(D3707-G3707&gt;=System_Config!$B$9,"✅ COMPLIANT","⚠️ BREACH"))</f>
        <v/>
      </c>
      <c r="M3707" s="42">
        <f t="shared" si="57"/>
        <v>1900</v>
      </c>
    </row>
    <row r="3708" spans="1:13" ht="18" customHeight="1" x14ac:dyDescent="0.25">
      <c r="A3708" s="44"/>
      <c r="B3708" s="44"/>
      <c r="C3708" s="44"/>
      <c r="D3708" s="45"/>
      <c r="E3708" s="44"/>
      <c r="F3708" s="44"/>
      <c r="G3708" s="45"/>
      <c r="H3708" s="45"/>
      <c r="I3708" s="44"/>
      <c r="J3708" s="44"/>
      <c r="K3708" s="44"/>
      <c r="L3708" s="44" t="str">
        <f>IF(G3708="","",IF(D3708-G3708&gt;=System_Config!$B$9,"✅ COMPLIANT","⚠️ BREACH"))</f>
        <v/>
      </c>
      <c r="M3708" s="44">
        <f t="shared" si="57"/>
        <v>1900</v>
      </c>
    </row>
    <row r="3709" spans="1:13" ht="18" customHeight="1" x14ac:dyDescent="0.25">
      <c r="A3709" s="42"/>
      <c r="B3709" s="42"/>
      <c r="C3709" s="42"/>
      <c r="D3709" s="43"/>
      <c r="E3709" s="42"/>
      <c r="F3709" s="42"/>
      <c r="G3709" s="43"/>
      <c r="H3709" s="43"/>
      <c r="I3709" s="42"/>
      <c r="J3709" s="42"/>
      <c r="K3709" s="42"/>
      <c r="L3709" s="42" t="str">
        <f>IF(G3709="","",IF(D3709-G3709&gt;=System_Config!$B$9,"✅ COMPLIANT","⚠️ BREACH"))</f>
        <v/>
      </c>
      <c r="M3709" s="42">
        <f t="shared" si="57"/>
        <v>1900</v>
      </c>
    </row>
    <row r="3710" spans="1:13" ht="18" customHeight="1" x14ac:dyDescent="0.25">
      <c r="A3710" s="44"/>
      <c r="B3710" s="44"/>
      <c r="C3710" s="44"/>
      <c r="D3710" s="45"/>
      <c r="E3710" s="44"/>
      <c r="F3710" s="44"/>
      <c r="G3710" s="45"/>
      <c r="H3710" s="45"/>
      <c r="I3710" s="44"/>
      <c r="J3710" s="44"/>
      <c r="K3710" s="44"/>
      <c r="L3710" s="44" t="str">
        <f>IF(G3710="","",IF(D3710-G3710&gt;=System_Config!$B$9,"✅ COMPLIANT","⚠️ BREACH"))</f>
        <v/>
      </c>
      <c r="M3710" s="44">
        <f t="shared" si="57"/>
        <v>1900</v>
      </c>
    </row>
    <row r="3711" spans="1:13" ht="18" customHeight="1" x14ac:dyDescent="0.25">
      <c r="A3711" s="42"/>
      <c r="B3711" s="42"/>
      <c r="C3711" s="42"/>
      <c r="D3711" s="43"/>
      <c r="E3711" s="42"/>
      <c r="F3711" s="42"/>
      <c r="G3711" s="43"/>
      <c r="H3711" s="43"/>
      <c r="I3711" s="42"/>
      <c r="J3711" s="42"/>
      <c r="K3711" s="42"/>
      <c r="L3711" s="42" t="str">
        <f>IF(G3711="","",IF(D3711-G3711&gt;=System_Config!$B$9,"✅ COMPLIANT","⚠️ BREACH"))</f>
        <v/>
      </c>
      <c r="M3711" s="42">
        <f t="shared" si="57"/>
        <v>1900</v>
      </c>
    </row>
    <row r="3712" spans="1:13" ht="18" customHeight="1" x14ac:dyDescent="0.25">
      <c r="A3712" s="44"/>
      <c r="B3712" s="44"/>
      <c r="C3712" s="44"/>
      <c r="D3712" s="45"/>
      <c r="E3712" s="44"/>
      <c r="F3712" s="44"/>
      <c r="G3712" s="45"/>
      <c r="H3712" s="45"/>
      <c r="I3712" s="44"/>
      <c r="J3712" s="44"/>
      <c r="K3712" s="44"/>
      <c r="L3712" s="44" t="str">
        <f>IF(G3712="","",IF(D3712-G3712&gt;=System_Config!$B$9,"✅ COMPLIANT","⚠️ BREACH"))</f>
        <v/>
      </c>
      <c r="M3712" s="44">
        <f t="shared" si="57"/>
        <v>1900</v>
      </c>
    </row>
    <row r="3713" spans="1:13" ht="18" customHeight="1" x14ac:dyDescent="0.25">
      <c r="A3713" s="42"/>
      <c r="B3713" s="42"/>
      <c r="C3713" s="42"/>
      <c r="D3713" s="43"/>
      <c r="E3713" s="42"/>
      <c r="F3713" s="42"/>
      <c r="G3713" s="43"/>
      <c r="H3713" s="43"/>
      <c r="I3713" s="42"/>
      <c r="J3713" s="42"/>
      <c r="K3713" s="42"/>
      <c r="L3713" s="42" t="str">
        <f>IF(G3713="","",IF(D3713-G3713&gt;=System_Config!$B$9,"✅ COMPLIANT","⚠️ BREACH"))</f>
        <v/>
      </c>
      <c r="M3713" s="42">
        <f t="shared" si="57"/>
        <v>1900</v>
      </c>
    </row>
    <row r="3714" spans="1:13" ht="18" customHeight="1" x14ac:dyDescent="0.25">
      <c r="A3714" s="44"/>
      <c r="B3714" s="44"/>
      <c r="C3714" s="44"/>
      <c r="D3714" s="45"/>
      <c r="E3714" s="44"/>
      <c r="F3714" s="44"/>
      <c r="G3714" s="45"/>
      <c r="H3714" s="45"/>
      <c r="I3714" s="44"/>
      <c r="J3714" s="44"/>
      <c r="K3714" s="44"/>
      <c r="L3714" s="44" t="str">
        <f>IF(G3714="","",IF(D3714-G3714&gt;=System_Config!$B$9,"✅ COMPLIANT","⚠️ BREACH"))</f>
        <v/>
      </c>
      <c r="M3714" s="44">
        <f t="shared" si="57"/>
        <v>1900</v>
      </c>
    </row>
    <row r="3715" spans="1:13" ht="18" customHeight="1" x14ac:dyDescent="0.25">
      <c r="A3715" s="42"/>
      <c r="B3715" s="42"/>
      <c r="C3715" s="42"/>
      <c r="D3715" s="43"/>
      <c r="E3715" s="42"/>
      <c r="F3715" s="42"/>
      <c r="G3715" s="43"/>
      <c r="H3715" s="43"/>
      <c r="I3715" s="42"/>
      <c r="J3715" s="42"/>
      <c r="K3715" s="42"/>
      <c r="L3715" s="42" t="str">
        <f>IF(G3715="","",IF(D3715-G3715&gt;=System_Config!$B$9,"✅ COMPLIANT","⚠️ BREACH"))</f>
        <v/>
      </c>
      <c r="M3715" s="42">
        <f t="shared" si="57"/>
        <v>1900</v>
      </c>
    </row>
    <row r="3716" spans="1:13" ht="18" customHeight="1" x14ac:dyDescent="0.25">
      <c r="A3716" s="44"/>
      <c r="B3716" s="44"/>
      <c r="C3716" s="44"/>
      <c r="D3716" s="45"/>
      <c r="E3716" s="44"/>
      <c r="F3716" s="44"/>
      <c r="G3716" s="45"/>
      <c r="H3716" s="45"/>
      <c r="I3716" s="44"/>
      <c r="J3716" s="44"/>
      <c r="K3716" s="44"/>
      <c r="L3716" s="44" t="str">
        <f>IF(G3716="","",IF(D3716-G3716&gt;=System_Config!$B$9,"✅ COMPLIANT","⚠️ BREACH"))</f>
        <v/>
      </c>
      <c r="M3716" s="44">
        <f t="shared" ref="M3716:M3779" si="58">IFERROR(YEAR(E3716),"")</f>
        <v>1900</v>
      </c>
    </row>
    <row r="3717" spans="1:13" ht="18" customHeight="1" x14ac:dyDescent="0.25">
      <c r="A3717" s="42"/>
      <c r="B3717" s="42"/>
      <c r="C3717" s="42"/>
      <c r="D3717" s="43"/>
      <c r="E3717" s="42"/>
      <c r="F3717" s="42"/>
      <c r="G3717" s="43"/>
      <c r="H3717" s="43"/>
      <c r="I3717" s="42"/>
      <c r="J3717" s="42"/>
      <c r="K3717" s="42"/>
      <c r="L3717" s="42" t="str">
        <f>IF(G3717="","",IF(D3717-G3717&gt;=System_Config!$B$9,"✅ COMPLIANT","⚠️ BREACH"))</f>
        <v/>
      </c>
      <c r="M3717" s="42">
        <f t="shared" si="58"/>
        <v>1900</v>
      </c>
    </row>
    <row r="3718" spans="1:13" ht="18" customHeight="1" x14ac:dyDescent="0.25">
      <c r="A3718" s="44"/>
      <c r="B3718" s="44"/>
      <c r="C3718" s="44"/>
      <c r="D3718" s="45"/>
      <c r="E3718" s="44"/>
      <c r="F3718" s="44"/>
      <c r="G3718" s="45"/>
      <c r="H3718" s="45"/>
      <c r="I3718" s="44"/>
      <c r="J3718" s="44"/>
      <c r="K3718" s="44"/>
      <c r="L3718" s="44" t="str">
        <f>IF(G3718="","",IF(D3718-G3718&gt;=System_Config!$B$9,"✅ COMPLIANT","⚠️ BREACH"))</f>
        <v/>
      </c>
      <c r="M3718" s="44">
        <f t="shared" si="58"/>
        <v>1900</v>
      </c>
    </row>
    <row r="3719" spans="1:13" ht="18" customHeight="1" x14ac:dyDescent="0.25">
      <c r="A3719" s="42"/>
      <c r="B3719" s="42"/>
      <c r="C3719" s="42"/>
      <c r="D3719" s="43"/>
      <c r="E3719" s="42"/>
      <c r="F3719" s="42"/>
      <c r="G3719" s="43"/>
      <c r="H3719" s="43"/>
      <c r="I3719" s="42"/>
      <c r="J3719" s="42"/>
      <c r="K3719" s="42"/>
      <c r="L3719" s="42" t="str">
        <f>IF(G3719="","",IF(D3719-G3719&gt;=System_Config!$B$9,"✅ COMPLIANT","⚠️ BREACH"))</f>
        <v/>
      </c>
      <c r="M3719" s="42">
        <f t="shared" si="58"/>
        <v>1900</v>
      </c>
    </row>
    <row r="3720" spans="1:13" ht="18" customHeight="1" x14ac:dyDescent="0.25">
      <c r="A3720" s="44"/>
      <c r="B3720" s="44"/>
      <c r="C3720" s="44"/>
      <c r="D3720" s="45"/>
      <c r="E3720" s="44"/>
      <c r="F3720" s="44"/>
      <c r="G3720" s="45"/>
      <c r="H3720" s="45"/>
      <c r="I3720" s="44"/>
      <c r="J3720" s="44"/>
      <c r="K3720" s="44"/>
      <c r="L3720" s="44" t="str">
        <f>IF(G3720="","",IF(D3720-G3720&gt;=System_Config!$B$9,"✅ COMPLIANT","⚠️ BREACH"))</f>
        <v/>
      </c>
      <c r="M3720" s="44">
        <f t="shared" si="58"/>
        <v>1900</v>
      </c>
    </row>
    <row r="3721" spans="1:13" ht="18" customHeight="1" x14ac:dyDescent="0.25">
      <c r="A3721" s="42"/>
      <c r="B3721" s="42"/>
      <c r="C3721" s="42"/>
      <c r="D3721" s="43"/>
      <c r="E3721" s="42"/>
      <c r="F3721" s="42"/>
      <c r="G3721" s="43"/>
      <c r="H3721" s="43"/>
      <c r="I3721" s="42"/>
      <c r="J3721" s="42"/>
      <c r="K3721" s="42"/>
      <c r="L3721" s="42" t="str">
        <f>IF(G3721="","",IF(D3721-G3721&gt;=System_Config!$B$9,"✅ COMPLIANT","⚠️ BREACH"))</f>
        <v/>
      </c>
      <c r="M3721" s="42">
        <f t="shared" si="58"/>
        <v>1900</v>
      </c>
    </row>
    <row r="3722" spans="1:13" ht="18" customHeight="1" x14ac:dyDescent="0.25">
      <c r="A3722" s="44"/>
      <c r="B3722" s="44"/>
      <c r="C3722" s="44"/>
      <c r="D3722" s="45"/>
      <c r="E3722" s="44"/>
      <c r="F3722" s="44"/>
      <c r="G3722" s="45"/>
      <c r="H3722" s="45"/>
      <c r="I3722" s="44"/>
      <c r="J3722" s="44"/>
      <c r="K3722" s="44"/>
      <c r="L3722" s="44" t="str">
        <f>IF(G3722="","",IF(D3722-G3722&gt;=System_Config!$B$9,"✅ COMPLIANT","⚠️ BREACH"))</f>
        <v/>
      </c>
      <c r="M3722" s="44">
        <f t="shared" si="58"/>
        <v>1900</v>
      </c>
    </row>
    <row r="3723" spans="1:13" ht="18" customHeight="1" x14ac:dyDescent="0.25">
      <c r="A3723" s="42"/>
      <c r="B3723" s="42"/>
      <c r="C3723" s="42"/>
      <c r="D3723" s="43"/>
      <c r="E3723" s="42"/>
      <c r="F3723" s="42"/>
      <c r="G3723" s="43"/>
      <c r="H3723" s="43"/>
      <c r="I3723" s="42"/>
      <c r="J3723" s="42"/>
      <c r="K3723" s="42"/>
      <c r="L3723" s="42" t="str">
        <f>IF(G3723="","",IF(D3723-G3723&gt;=System_Config!$B$9,"✅ COMPLIANT","⚠️ BREACH"))</f>
        <v/>
      </c>
      <c r="M3723" s="42">
        <f t="shared" si="58"/>
        <v>1900</v>
      </c>
    </row>
    <row r="3724" spans="1:13" ht="18" customHeight="1" x14ac:dyDescent="0.25">
      <c r="A3724" s="44"/>
      <c r="B3724" s="44"/>
      <c r="C3724" s="44"/>
      <c r="D3724" s="45"/>
      <c r="E3724" s="44"/>
      <c r="F3724" s="44"/>
      <c r="G3724" s="45"/>
      <c r="H3724" s="45"/>
      <c r="I3724" s="44"/>
      <c r="J3724" s="44"/>
      <c r="K3724" s="44"/>
      <c r="L3724" s="44" t="str">
        <f>IF(G3724="","",IF(D3724-G3724&gt;=System_Config!$B$9,"✅ COMPLIANT","⚠️ BREACH"))</f>
        <v/>
      </c>
      <c r="M3724" s="44">
        <f t="shared" si="58"/>
        <v>1900</v>
      </c>
    </row>
    <row r="3725" spans="1:13" ht="18" customHeight="1" x14ac:dyDescent="0.25">
      <c r="A3725" s="42"/>
      <c r="B3725" s="42"/>
      <c r="C3725" s="42"/>
      <c r="D3725" s="43"/>
      <c r="E3725" s="42"/>
      <c r="F3725" s="42"/>
      <c r="G3725" s="43"/>
      <c r="H3725" s="43"/>
      <c r="I3725" s="42"/>
      <c r="J3725" s="42"/>
      <c r="K3725" s="42"/>
      <c r="L3725" s="42" t="str">
        <f>IF(G3725="","",IF(D3725-G3725&gt;=System_Config!$B$9,"✅ COMPLIANT","⚠️ BREACH"))</f>
        <v/>
      </c>
      <c r="M3725" s="42">
        <f t="shared" si="58"/>
        <v>1900</v>
      </c>
    </row>
    <row r="3726" spans="1:13" ht="18" customHeight="1" x14ac:dyDescent="0.25">
      <c r="A3726" s="44"/>
      <c r="B3726" s="44"/>
      <c r="C3726" s="44"/>
      <c r="D3726" s="45"/>
      <c r="E3726" s="44"/>
      <c r="F3726" s="44"/>
      <c r="G3726" s="45"/>
      <c r="H3726" s="45"/>
      <c r="I3726" s="44"/>
      <c r="J3726" s="44"/>
      <c r="K3726" s="44"/>
      <c r="L3726" s="44" t="str">
        <f>IF(G3726="","",IF(D3726-G3726&gt;=System_Config!$B$9,"✅ COMPLIANT","⚠️ BREACH"))</f>
        <v/>
      </c>
      <c r="M3726" s="44">
        <f t="shared" si="58"/>
        <v>1900</v>
      </c>
    </row>
    <row r="3727" spans="1:13" ht="18" customHeight="1" x14ac:dyDescent="0.25">
      <c r="A3727" s="42"/>
      <c r="B3727" s="42"/>
      <c r="C3727" s="42"/>
      <c r="D3727" s="43"/>
      <c r="E3727" s="42"/>
      <c r="F3727" s="42"/>
      <c r="G3727" s="43"/>
      <c r="H3727" s="43"/>
      <c r="I3727" s="42"/>
      <c r="J3727" s="42"/>
      <c r="K3727" s="42"/>
      <c r="L3727" s="42" t="str">
        <f>IF(G3727="","",IF(D3727-G3727&gt;=System_Config!$B$9,"✅ COMPLIANT","⚠️ BREACH"))</f>
        <v/>
      </c>
      <c r="M3727" s="42">
        <f t="shared" si="58"/>
        <v>1900</v>
      </c>
    </row>
    <row r="3728" spans="1:13" ht="18" customHeight="1" x14ac:dyDescent="0.25">
      <c r="A3728" s="44"/>
      <c r="B3728" s="44"/>
      <c r="C3728" s="44"/>
      <c r="D3728" s="45"/>
      <c r="E3728" s="44"/>
      <c r="F3728" s="44"/>
      <c r="G3728" s="45"/>
      <c r="H3728" s="45"/>
      <c r="I3728" s="44"/>
      <c r="J3728" s="44"/>
      <c r="K3728" s="44"/>
      <c r="L3728" s="44" t="str">
        <f>IF(G3728="","",IF(D3728-G3728&gt;=System_Config!$B$9,"✅ COMPLIANT","⚠️ BREACH"))</f>
        <v/>
      </c>
      <c r="M3728" s="44">
        <f t="shared" si="58"/>
        <v>1900</v>
      </c>
    </row>
    <row r="3729" spans="1:13" ht="18" customHeight="1" x14ac:dyDescent="0.25">
      <c r="A3729" s="42"/>
      <c r="B3729" s="42"/>
      <c r="C3729" s="42"/>
      <c r="D3729" s="43"/>
      <c r="E3729" s="42"/>
      <c r="F3729" s="42"/>
      <c r="G3729" s="43"/>
      <c r="H3729" s="43"/>
      <c r="I3729" s="42"/>
      <c r="J3729" s="42"/>
      <c r="K3729" s="42"/>
      <c r="L3729" s="42" t="str">
        <f>IF(G3729="","",IF(D3729-G3729&gt;=System_Config!$B$9,"✅ COMPLIANT","⚠️ BREACH"))</f>
        <v/>
      </c>
      <c r="M3729" s="42">
        <f t="shared" si="58"/>
        <v>1900</v>
      </c>
    </row>
    <row r="3730" spans="1:13" ht="18" customHeight="1" x14ac:dyDescent="0.25">
      <c r="A3730" s="44"/>
      <c r="B3730" s="44"/>
      <c r="C3730" s="44"/>
      <c r="D3730" s="45"/>
      <c r="E3730" s="44"/>
      <c r="F3730" s="44"/>
      <c r="G3730" s="45"/>
      <c r="H3730" s="45"/>
      <c r="I3730" s="44"/>
      <c r="J3730" s="44"/>
      <c r="K3730" s="44"/>
      <c r="L3730" s="44" t="str">
        <f>IF(G3730="","",IF(D3730-G3730&gt;=System_Config!$B$9,"✅ COMPLIANT","⚠️ BREACH"))</f>
        <v/>
      </c>
      <c r="M3730" s="44">
        <f t="shared" si="58"/>
        <v>1900</v>
      </c>
    </row>
    <row r="3731" spans="1:13" ht="18" customHeight="1" x14ac:dyDescent="0.25">
      <c r="A3731" s="42"/>
      <c r="B3731" s="42"/>
      <c r="C3731" s="42"/>
      <c r="D3731" s="43"/>
      <c r="E3731" s="42"/>
      <c r="F3731" s="42"/>
      <c r="G3731" s="43"/>
      <c r="H3731" s="43"/>
      <c r="I3731" s="42"/>
      <c r="J3731" s="42"/>
      <c r="K3731" s="42"/>
      <c r="L3731" s="42" t="str">
        <f>IF(G3731="","",IF(D3731-G3731&gt;=System_Config!$B$9,"✅ COMPLIANT","⚠️ BREACH"))</f>
        <v/>
      </c>
      <c r="M3731" s="42">
        <f t="shared" si="58"/>
        <v>1900</v>
      </c>
    </row>
    <row r="3732" spans="1:13" ht="18" customHeight="1" x14ac:dyDescent="0.25">
      <c r="A3732" s="44"/>
      <c r="B3732" s="44"/>
      <c r="C3732" s="44"/>
      <c r="D3732" s="45"/>
      <c r="E3732" s="44"/>
      <c r="F3732" s="44"/>
      <c r="G3732" s="45"/>
      <c r="H3732" s="45"/>
      <c r="I3732" s="44"/>
      <c r="J3732" s="44"/>
      <c r="K3732" s="44"/>
      <c r="L3732" s="44" t="str">
        <f>IF(G3732="","",IF(D3732-G3732&gt;=System_Config!$B$9,"✅ COMPLIANT","⚠️ BREACH"))</f>
        <v/>
      </c>
      <c r="M3732" s="44">
        <f t="shared" si="58"/>
        <v>1900</v>
      </c>
    </row>
    <row r="3733" spans="1:13" ht="18" customHeight="1" x14ac:dyDescent="0.25">
      <c r="A3733" s="42"/>
      <c r="B3733" s="42"/>
      <c r="C3733" s="42"/>
      <c r="D3733" s="43"/>
      <c r="E3733" s="42"/>
      <c r="F3733" s="42"/>
      <c r="G3733" s="43"/>
      <c r="H3733" s="43"/>
      <c r="I3733" s="42"/>
      <c r="J3733" s="42"/>
      <c r="K3733" s="42"/>
      <c r="L3733" s="42" t="str">
        <f>IF(G3733="","",IF(D3733-G3733&gt;=System_Config!$B$9,"✅ COMPLIANT","⚠️ BREACH"))</f>
        <v/>
      </c>
      <c r="M3733" s="42">
        <f t="shared" si="58"/>
        <v>1900</v>
      </c>
    </row>
    <row r="3734" spans="1:13" ht="18" customHeight="1" x14ac:dyDescent="0.25">
      <c r="A3734" s="44"/>
      <c r="B3734" s="44"/>
      <c r="C3734" s="44"/>
      <c r="D3734" s="45"/>
      <c r="E3734" s="44"/>
      <c r="F3734" s="44"/>
      <c r="G3734" s="45"/>
      <c r="H3734" s="45"/>
      <c r="I3734" s="44"/>
      <c r="J3734" s="44"/>
      <c r="K3734" s="44"/>
      <c r="L3734" s="44" t="str">
        <f>IF(G3734="","",IF(D3734-G3734&gt;=System_Config!$B$9,"✅ COMPLIANT","⚠️ BREACH"))</f>
        <v/>
      </c>
      <c r="M3734" s="44">
        <f t="shared" si="58"/>
        <v>1900</v>
      </c>
    </row>
    <row r="3735" spans="1:13" ht="18" customHeight="1" x14ac:dyDescent="0.25">
      <c r="A3735" s="42"/>
      <c r="B3735" s="42"/>
      <c r="C3735" s="42"/>
      <c r="D3735" s="43"/>
      <c r="E3735" s="42"/>
      <c r="F3735" s="42"/>
      <c r="G3735" s="43"/>
      <c r="H3735" s="43"/>
      <c r="I3735" s="42"/>
      <c r="J3735" s="42"/>
      <c r="K3735" s="42"/>
      <c r="L3735" s="42" t="str">
        <f>IF(G3735="","",IF(D3735-G3735&gt;=System_Config!$B$9,"✅ COMPLIANT","⚠️ BREACH"))</f>
        <v/>
      </c>
      <c r="M3735" s="42">
        <f t="shared" si="58"/>
        <v>1900</v>
      </c>
    </row>
    <row r="3736" spans="1:13" ht="18" customHeight="1" x14ac:dyDescent="0.25">
      <c r="A3736" s="44"/>
      <c r="B3736" s="44"/>
      <c r="C3736" s="44"/>
      <c r="D3736" s="45"/>
      <c r="E3736" s="44"/>
      <c r="F3736" s="44"/>
      <c r="G3736" s="45"/>
      <c r="H3736" s="45"/>
      <c r="I3736" s="44"/>
      <c r="J3736" s="44"/>
      <c r="K3736" s="44"/>
      <c r="L3736" s="44" t="str">
        <f>IF(G3736="","",IF(D3736-G3736&gt;=System_Config!$B$9,"✅ COMPLIANT","⚠️ BREACH"))</f>
        <v/>
      </c>
      <c r="M3736" s="44">
        <f t="shared" si="58"/>
        <v>1900</v>
      </c>
    </row>
    <row r="3737" spans="1:13" ht="18" customHeight="1" x14ac:dyDescent="0.25">
      <c r="A3737" s="42"/>
      <c r="B3737" s="42"/>
      <c r="C3737" s="42"/>
      <c r="D3737" s="43"/>
      <c r="E3737" s="42"/>
      <c r="F3737" s="42"/>
      <c r="G3737" s="43"/>
      <c r="H3737" s="43"/>
      <c r="I3737" s="42"/>
      <c r="J3737" s="42"/>
      <c r="K3737" s="42"/>
      <c r="L3737" s="42" t="str">
        <f>IF(G3737="","",IF(D3737-G3737&gt;=System_Config!$B$9,"✅ COMPLIANT","⚠️ BREACH"))</f>
        <v/>
      </c>
      <c r="M3737" s="42">
        <f t="shared" si="58"/>
        <v>1900</v>
      </c>
    </row>
    <row r="3738" spans="1:13" ht="18" customHeight="1" x14ac:dyDescent="0.25">
      <c r="A3738" s="44"/>
      <c r="B3738" s="44"/>
      <c r="C3738" s="44"/>
      <c r="D3738" s="45"/>
      <c r="E3738" s="44"/>
      <c r="F3738" s="44"/>
      <c r="G3738" s="45"/>
      <c r="H3738" s="45"/>
      <c r="I3738" s="44"/>
      <c r="J3738" s="44"/>
      <c r="K3738" s="44"/>
      <c r="L3738" s="44" t="str">
        <f>IF(G3738="","",IF(D3738-G3738&gt;=System_Config!$B$9,"✅ COMPLIANT","⚠️ BREACH"))</f>
        <v/>
      </c>
      <c r="M3738" s="44">
        <f t="shared" si="58"/>
        <v>1900</v>
      </c>
    </row>
    <row r="3739" spans="1:13" ht="18" customHeight="1" x14ac:dyDescent="0.25">
      <c r="A3739" s="42"/>
      <c r="B3739" s="42"/>
      <c r="C3739" s="42"/>
      <c r="D3739" s="43"/>
      <c r="E3739" s="42"/>
      <c r="F3739" s="42"/>
      <c r="G3739" s="43"/>
      <c r="H3739" s="43"/>
      <c r="I3739" s="42"/>
      <c r="J3739" s="42"/>
      <c r="K3739" s="42"/>
      <c r="L3739" s="42" t="str">
        <f>IF(G3739="","",IF(D3739-G3739&gt;=System_Config!$B$9,"✅ COMPLIANT","⚠️ BREACH"))</f>
        <v/>
      </c>
      <c r="M3739" s="42">
        <f t="shared" si="58"/>
        <v>1900</v>
      </c>
    </row>
    <row r="3740" spans="1:13" ht="18" customHeight="1" x14ac:dyDescent="0.25">
      <c r="A3740" s="44"/>
      <c r="B3740" s="44"/>
      <c r="C3740" s="44"/>
      <c r="D3740" s="45"/>
      <c r="E3740" s="44"/>
      <c r="F3740" s="44"/>
      <c r="G3740" s="45"/>
      <c r="H3740" s="45"/>
      <c r="I3740" s="44"/>
      <c r="J3740" s="44"/>
      <c r="K3740" s="44"/>
      <c r="L3740" s="44" t="str">
        <f>IF(G3740="","",IF(D3740-G3740&gt;=System_Config!$B$9,"✅ COMPLIANT","⚠️ BREACH"))</f>
        <v/>
      </c>
      <c r="M3740" s="44">
        <f t="shared" si="58"/>
        <v>1900</v>
      </c>
    </row>
    <row r="3741" spans="1:13" ht="18" customHeight="1" x14ac:dyDescent="0.25">
      <c r="A3741" s="42"/>
      <c r="B3741" s="42"/>
      <c r="C3741" s="42"/>
      <c r="D3741" s="43"/>
      <c r="E3741" s="42"/>
      <c r="F3741" s="42"/>
      <c r="G3741" s="43"/>
      <c r="H3741" s="43"/>
      <c r="I3741" s="42"/>
      <c r="J3741" s="42"/>
      <c r="K3741" s="42"/>
      <c r="L3741" s="42" t="str">
        <f>IF(G3741="","",IF(D3741-G3741&gt;=System_Config!$B$9,"✅ COMPLIANT","⚠️ BREACH"))</f>
        <v/>
      </c>
      <c r="M3741" s="42">
        <f t="shared" si="58"/>
        <v>1900</v>
      </c>
    </row>
    <row r="3742" spans="1:13" ht="18" customHeight="1" x14ac:dyDescent="0.25">
      <c r="A3742" s="44"/>
      <c r="B3742" s="44"/>
      <c r="C3742" s="44"/>
      <c r="D3742" s="45"/>
      <c r="E3742" s="44"/>
      <c r="F3742" s="44"/>
      <c r="G3742" s="45"/>
      <c r="H3742" s="45"/>
      <c r="I3742" s="44"/>
      <c r="J3742" s="44"/>
      <c r="K3742" s="44"/>
      <c r="L3742" s="44" t="str">
        <f>IF(G3742="","",IF(D3742-G3742&gt;=System_Config!$B$9,"✅ COMPLIANT","⚠️ BREACH"))</f>
        <v/>
      </c>
      <c r="M3742" s="44">
        <f t="shared" si="58"/>
        <v>1900</v>
      </c>
    </row>
    <row r="3743" spans="1:13" ht="18" customHeight="1" x14ac:dyDescent="0.25">
      <c r="A3743" s="42"/>
      <c r="B3743" s="42"/>
      <c r="C3743" s="42"/>
      <c r="D3743" s="43"/>
      <c r="E3743" s="42"/>
      <c r="F3743" s="42"/>
      <c r="G3743" s="43"/>
      <c r="H3743" s="43"/>
      <c r="I3743" s="42"/>
      <c r="J3743" s="42"/>
      <c r="K3743" s="42"/>
      <c r="L3743" s="42" t="str">
        <f>IF(G3743="","",IF(D3743-G3743&gt;=System_Config!$B$9,"✅ COMPLIANT","⚠️ BREACH"))</f>
        <v/>
      </c>
      <c r="M3743" s="42">
        <f t="shared" si="58"/>
        <v>1900</v>
      </c>
    </row>
    <row r="3744" spans="1:13" ht="18" customHeight="1" x14ac:dyDescent="0.25">
      <c r="A3744" s="44"/>
      <c r="B3744" s="44"/>
      <c r="C3744" s="44"/>
      <c r="D3744" s="45"/>
      <c r="E3744" s="44"/>
      <c r="F3744" s="44"/>
      <c r="G3744" s="45"/>
      <c r="H3744" s="45"/>
      <c r="I3744" s="44"/>
      <c r="J3744" s="44"/>
      <c r="K3744" s="44"/>
      <c r="L3744" s="44" t="str">
        <f>IF(G3744="","",IF(D3744-G3744&gt;=System_Config!$B$9,"✅ COMPLIANT","⚠️ BREACH"))</f>
        <v/>
      </c>
      <c r="M3744" s="44">
        <f t="shared" si="58"/>
        <v>1900</v>
      </c>
    </row>
    <row r="3745" spans="1:13" ht="18" customHeight="1" x14ac:dyDescent="0.25">
      <c r="A3745" s="42"/>
      <c r="B3745" s="42"/>
      <c r="C3745" s="42"/>
      <c r="D3745" s="43"/>
      <c r="E3745" s="42"/>
      <c r="F3745" s="42"/>
      <c r="G3745" s="43"/>
      <c r="H3745" s="43"/>
      <c r="I3745" s="42"/>
      <c r="J3745" s="42"/>
      <c r="K3745" s="42"/>
      <c r="L3745" s="42" t="str">
        <f>IF(G3745="","",IF(D3745-G3745&gt;=System_Config!$B$9,"✅ COMPLIANT","⚠️ BREACH"))</f>
        <v/>
      </c>
      <c r="M3745" s="42">
        <f t="shared" si="58"/>
        <v>1900</v>
      </c>
    </row>
    <row r="3746" spans="1:13" ht="18" customHeight="1" x14ac:dyDescent="0.25">
      <c r="A3746" s="44"/>
      <c r="B3746" s="44"/>
      <c r="C3746" s="44"/>
      <c r="D3746" s="45"/>
      <c r="E3746" s="44"/>
      <c r="F3746" s="44"/>
      <c r="G3746" s="45"/>
      <c r="H3746" s="45"/>
      <c r="I3746" s="44"/>
      <c r="J3746" s="44"/>
      <c r="K3746" s="44"/>
      <c r="L3746" s="44" t="str">
        <f>IF(G3746="","",IF(D3746-G3746&gt;=System_Config!$B$9,"✅ COMPLIANT","⚠️ BREACH"))</f>
        <v/>
      </c>
      <c r="M3746" s="44">
        <f t="shared" si="58"/>
        <v>1900</v>
      </c>
    </row>
    <row r="3747" spans="1:13" ht="18" customHeight="1" x14ac:dyDescent="0.25">
      <c r="A3747" s="42"/>
      <c r="B3747" s="42"/>
      <c r="C3747" s="42"/>
      <c r="D3747" s="43"/>
      <c r="E3747" s="42"/>
      <c r="F3747" s="42"/>
      <c r="G3747" s="43"/>
      <c r="H3747" s="43"/>
      <c r="I3747" s="42"/>
      <c r="J3747" s="42"/>
      <c r="K3747" s="42"/>
      <c r="L3747" s="42" t="str">
        <f>IF(G3747="","",IF(D3747-G3747&gt;=System_Config!$B$9,"✅ COMPLIANT","⚠️ BREACH"))</f>
        <v/>
      </c>
      <c r="M3747" s="42">
        <f t="shared" si="58"/>
        <v>1900</v>
      </c>
    </row>
    <row r="3748" spans="1:13" ht="18" customHeight="1" x14ac:dyDescent="0.25">
      <c r="A3748" s="44"/>
      <c r="B3748" s="44"/>
      <c r="C3748" s="44"/>
      <c r="D3748" s="45"/>
      <c r="E3748" s="44"/>
      <c r="F3748" s="44"/>
      <c r="G3748" s="45"/>
      <c r="H3748" s="45"/>
      <c r="I3748" s="44"/>
      <c r="J3748" s="44"/>
      <c r="K3748" s="44"/>
      <c r="L3748" s="44" t="str">
        <f>IF(G3748="","",IF(D3748-G3748&gt;=System_Config!$B$9,"✅ COMPLIANT","⚠️ BREACH"))</f>
        <v/>
      </c>
      <c r="M3748" s="44">
        <f t="shared" si="58"/>
        <v>1900</v>
      </c>
    </row>
    <row r="3749" spans="1:13" ht="18" customHeight="1" x14ac:dyDescent="0.25">
      <c r="A3749" s="42"/>
      <c r="B3749" s="42"/>
      <c r="C3749" s="42"/>
      <c r="D3749" s="43"/>
      <c r="E3749" s="42"/>
      <c r="F3749" s="42"/>
      <c r="G3749" s="43"/>
      <c r="H3749" s="43"/>
      <c r="I3749" s="42"/>
      <c r="J3749" s="42"/>
      <c r="K3749" s="42"/>
      <c r="L3749" s="42" t="str">
        <f>IF(G3749="","",IF(D3749-G3749&gt;=System_Config!$B$9,"✅ COMPLIANT","⚠️ BREACH"))</f>
        <v/>
      </c>
      <c r="M3749" s="42">
        <f t="shared" si="58"/>
        <v>1900</v>
      </c>
    </row>
    <row r="3750" spans="1:13" ht="18" customHeight="1" x14ac:dyDescent="0.25">
      <c r="A3750" s="44"/>
      <c r="B3750" s="44"/>
      <c r="C3750" s="44"/>
      <c r="D3750" s="45"/>
      <c r="E3750" s="44"/>
      <c r="F3750" s="44"/>
      <c r="G3750" s="45"/>
      <c r="H3750" s="45"/>
      <c r="I3750" s="44"/>
      <c r="J3750" s="44"/>
      <c r="K3750" s="44"/>
      <c r="L3750" s="44" t="str">
        <f>IF(G3750="","",IF(D3750-G3750&gt;=System_Config!$B$9,"✅ COMPLIANT","⚠️ BREACH"))</f>
        <v/>
      </c>
      <c r="M3750" s="44">
        <f t="shared" si="58"/>
        <v>1900</v>
      </c>
    </row>
    <row r="3751" spans="1:13" ht="18" customHeight="1" x14ac:dyDescent="0.25">
      <c r="A3751" s="42"/>
      <c r="B3751" s="42"/>
      <c r="C3751" s="42"/>
      <c r="D3751" s="43"/>
      <c r="E3751" s="42"/>
      <c r="F3751" s="42"/>
      <c r="G3751" s="43"/>
      <c r="H3751" s="43"/>
      <c r="I3751" s="42"/>
      <c r="J3751" s="42"/>
      <c r="K3751" s="42"/>
      <c r="L3751" s="42" t="str">
        <f>IF(G3751="","",IF(D3751-G3751&gt;=System_Config!$B$9,"✅ COMPLIANT","⚠️ BREACH"))</f>
        <v/>
      </c>
      <c r="M3751" s="42">
        <f t="shared" si="58"/>
        <v>1900</v>
      </c>
    </row>
    <row r="3752" spans="1:13" ht="18" customHeight="1" x14ac:dyDescent="0.25">
      <c r="A3752" s="44"/>
      <c r="B3752" s="44"/>
      <c r="C3752" s="44"/>
      <c r="D3752" s="45"/>
      <c r="E3752" s="44"/>
      <c r="F3752" s="44"/>
      <c r="G3752" s="45"/>
      <c r="H3752" s="45"/>
      <c r="I3752" s="44"/>
      <c r="J3752" s="44"/>
      <c r="K3752" s="44"/>
      <c r="L3752" s="44" t="str">
        <f>IF(G3752="","",IF(D3752-G3752&gt;=System_Config!$B$9,"✅ COMPLIANT","⚠️ BREACH"))</f>
        <v/>
      </c>
      <c r="M3752" s="44">
        <f t="shared" si="58"/>
        <v>1900</v>
      </c>
    </row>
    <row r="3753" spans="1:13" ht="18" customHeight="1" x14ac:dyDescent="0.25">
      <c r="A3753" s="42"/>
      <c r="B3753" s="42"/>
      <c r="C3753" s="42"/>
      <c r="D3753" s="43"/>
      <c r="E3753" s="42"/>
      <c r="F3753" s="42"/>
      <c r="G3753" s="43"/>
      <c r="H3753" s="43"/>
      <c r="I3753" s="42"/>
      <c r="J3753" s="42"/>
      <c r="K3753" s="42"/>
      <c r="L3753" s="42" t="str">
        <f>IF(G3753="","",IF(D3753-G3753&gt;=System_Config!$B$9,"✅ COMPLIANT","⚠️ BREACH"))</f>
        <v/>
      </c>
      <c r="M3753" s="42">
        <f t="shared" si="58"/>
        <v>1900</v>
      </c>
    </row>
    <row r="3754" spans="1:13" ht="18" customHeight="1" x14ac:dyDescent="0.25">
      <c r="A3754" s="44"/>
      <c r="B3754" s="44"/>
      <c r="C3754" s="44"/>
      <c r="D3754" s="45"/>
      <c r="E3754" s="44"/>
      <c r="F3754" s="44"/>
      <c r="G3754" s="45"/>
      <c r="H3754" s="45"/>
      <c r="I3754" s="44"/>
      <c r="J3754" s="44"/>
      <c r="K3754" s="44"/>
      <c r="L3754" s="44" t="str">
        <f>IF(G3754="","",IF(D3754-G3754&gt;=System_Config!$B$9,"✅ COMPLIANT","⚠️ BREACH"))</f>
        <v/>
      </c>
      <c r="M3754" s="44">
        <f t="shared" si="58"/>
        <v>1900</v>
      </c>
    </row>
    <row r="3755" spans="1:13" ht="18" customHeight="1" x14ac:dyDescent="0.25">
      <c r="A3755" s="42"/>
      <c r="B3755" s="42"/>
      <c r="C3755" s="42"/>
      <c r="D3755" s="43"/>
      <c r="E3755" s="42"/>
      <c r="F3755" s="42"/>
      <c r="G3755" s="43"/>
      <c r="H3755" s="43"/>
      <c r="I3755" s="42"/>
      <c r="J3755" s="42"/>
      <c r="K3755" s="42"/>
      <c r="L3755" s="42" t="str">
        <f>IF(G3755="","",IF(D3755-G3755&gt;=System_Config!$B$9,"✅ COMPLIANT","⚠️ BREACH"))</f>
        <v/>
      </c>
      <c r="M3755" s="42">
        <f t="shared" si="58"/>
        <v>1900</v>
      </c>
    </row>
    <row r="3756" spans="1:13" ht="18" customHeight="1" x14ac:dyDescent="0.25">
      <c r="A3756" s="44"/>
      <c r="B3756" s="44"/>
      <c r="C3756" s="44"/>
      <c r="D3756" s="45"/>
      <c r="E3756" s="44"/>
      <c r="F3756" s="44"/>
      <c r="G3756" s="45"/>
      <c r="H3756" s="45"/>
      <c r="I3756" s="44"/>
      <c r="J3756" s="44"/>
      <c r="K3756" s="44"/>
      <c r="L3756" s="44" t="str">
        <f>IF(G3756="","",IF(D3756-G3756&gt;=System_Config!$B$9,"✅ COMPLIANT","⚠️ BREACH"))</f>
        <v/>
      </c>
      <c r="M3756" s="44">
        <f t="shared" si="58"/>
        <v>1900</v>
      </c>
    </row>
    <row r="3757" spans="1:13" ht="18" customHeight="1" x14ac:dyDescent="0.25">
      <c r="A3757" s="42"/>
      <c r="B3757" s="42"/>
      <c r="C3757" s="42"/>
      <c r="D3757" s="43"/>
      <c r="E3757" s="42"/>
      <c r="F3757" s="42"/>
      <c r="G3757" s="43"/>
      <c r="H3757" s="43"/>
      <c r="I3757" s="42"/>
      <c r="J3757" s="42"/>
      <c r="K3757" s="42"/>
      <c r="L3757" s="42" t="str">
        <f>IF(G3757="","",IF(D3757-G3757&gt;=System_Config!$B$9,"✅ COMPLIANT","⚠️ BREACH"))</f>
        <v/>
      </c>
      <c r="M3757" s="42">
        <f t="shared" si="58"/>
        <v>1900</v>
      </c>
    </row>
    <row r="3758" spans="1:13" ht="18" customHeight="1" x14ac:dyDescent="0.25">
      <c r="A3758" s="44"/>
      <c r="B3758" s="44"/>
      <c r="C3758" s="44"/>
      <c r="D3758" s="45"/>
      <c r="E3758" s="44"/>
      <c r="F3758" s="44"/>
      <c r="G3758" s="45"/>
      <c r="H3758" s="45"/>
      <c r="I3758" s="44"/>
      <c r="J3758" s="44"/>
      <c r="K3758" s="44"/>
      <c r="L3758" s="44" t="str">
        <f>IF(G3758="","",IF(D3758-G3758&gt;=System_Config!$B$9,"✅ COMPLIANT","⚠️ BREACH"))</f>
        <v/>
      </c>
      <c r="M3758" s="44">
        <f t="shared" si="58"/>
        <v>1900</v>
      </c>
    </row>
    <row r="3759" spans="1:13" ht="18" customHeight="1" x14ac:dyDescent="0.25">
      <c r="A3759" s="42"/>
      <c r="B3759" s="42"/>
      <c r="C3759" s="42"/>
      <c r="D3759" s="43"/>
      <c r="E3759" s="42"/>
      <c r="F3759" s="42"/>
      <c r="G3759" s="43"/>
      <c r="H3759" s="43"/>
      <c r="I3759" s="42"/>
      <c r="J3759" s="42"/>
      <c r="K3759" s="42"/>
      <c r="L3759" s="42" t="str">
        <f>IF(G3759="","",IF(D3759-G3759&gt;=System_Config!$B$9,"✅ COMPLIANT","⚠️ BREACH"))</f>
        <v/>
      </c>
      <c r="M3759" s="42">
        <f t="shared" si="58"/>
        <v>1900</v>
      </c>
    </row>
    <row r="3760" spans="1:13" ht="18" customHeight="1" x14ac:dyDescent="0.25">
      <c r="A3760" s="44"/>
      <c r="B3760" s="44"/>
      <c r="C3760" s="44"/>
      <c r="D3760" s="45"/>
      <c r="E3760" s="44"/>
      <c r="F3760" s="44"/>
      <c r="G3760" s="45"/>
      <c r="H3760" s="45"/>
      <c r="I3760" s="44"/>
      <c r="J3760" s="44"/>
      <c r="K3760" s="44"/>
      <c r="L3760" s="44" t="str">
        <f>IF(G3760="","",IF(D3760-G3760&gt;=System_Config!$B$9,"✅ COMPLIANT","⚠️ BREACH"))</f>
        <v/>
      </c>
      <c r="M3760" s="44">
        <f t="shared" si="58"/>
        <v>1900</v>
      </c>
    </row>
    <row r="3761" spans="1:13" ht="18" customHeight="1" x14ac:dyDescent="0.25">
      <c r="A3761" s="42"/>
      <c r="B3761" s="42"/>
      <c r="C3761" s="42"/>
      <c r="D3761" s="43"/>
      <c r="E3761" s="42"/>
      <c r="F3761" s="42"/>
      <c r="G3761" s="43"/>
      <c r="H3761" s="43"/>
      <c r="I3761" s="42"/>
      <c r="J3761" s="42"/>
      <c r="K3761" s="42"/>
      <c r="L3761" s="42" t="str">
        <f>IF(G3761="","",IF(D3761-G3761&gt;=System_Config!$B$9,"✅ COMPLIANT","⚠️ BREACH"))</f>
        <v/>
      </c>
      <c r="M3761" s="42">
        <f t="shared" si="58"/>
        <v>1900</v>
      </c>
    </row>
    <row r="3762" spans="1:13" ht="18" customHeight="1" x14ac:dyDescent="0.25">
      <c r="A3762" s="44"/>
      <c r="B3762" s="44"/>
      <c r="C3762" s="44"/>
      <c r="D3762" s="45"/>
      <c r="E3762" s="44"/>
      <c r="F3762" s="44"/>
      <c r="G3762" s="45"/>
      <c r="H3762" s="45"/>
      <c r="I3762" s="44"/>
      <c r="J3762" s="44"/>
      <c r="K3762" s="44"/>
      <c r="L3762" s="44" t="str">
        <f>IF(G3762="","",IF(D3762-G3762&gt;=System_Config!$B$9,"✅ COMPLIANT","⚠️ BREACH"))</f>
        <v/>
      </c>
      <c r="M3762" s="44">
        <f t="shared" si="58"/>
        <v>1900</v>
      </c>
    </row>
    <row r="3763" spans="1:13" ht="18" customHeight="1" x14ac:dyDescent="0.25">
      <c r="A3763" s="42"/>
      <c r="B3763" s="42"/>
      <c r="C3763" s="42"/>
      <c r="D3763" s="43"/>
      <c r="E3763" s="42"/>
      <c r="F3763" s="42"/>
      <c r="G3763" s="43"/>
      <c r="H3763" s="43"/>
      <c r="I3763" s="42"/>
      <c r="J3763" s="42"/>
      <c r="K3763" s="42"/>
      <c r="L3763" s="42" t="str">
        <f>IF(G3763="","",IF(D3763-G3763&gt;=System_Config!$B$9,"✅ COMPLIANT","⚠️ BREACH"))</f>
        <v/>
      </c>
      <c r="M3763" s="42">
        <f t="shared" si="58"/>
        <v>1900</v>
      </c>
    </row>
    <row r="3764" spans="1:13" ht="18" customHeight="1" x14ac:dyDescent="0.25">
      <c r="A3764" s="44"/>
      <c r="B3764" s="44"/>
      <c r="C3764" s="44"/>
      <c r="D3764" s="45"/>
      <c r="E3764" s="44"/>
      <c r="F3764" s="44"/>
      <c r="G3764" s="45"/>
      <c r="H3764" s="45"/>
      <c r="I3764" s="44"/>
      <c r="J3764" s="44"/>
      <c r="K3764" s="44"/>
      <c r="L3764" s="44" t="str">
        <f>IF(G3764="","",IF(D3764-G3764&gt;=System_Config!$B$9,"✅ COMPLIANT","⚠️ BREACH"))</f>
        <v/>
      </c>
      <c r="M3764" s="44">
        <f t="shared" si="58"/>
        <v>1900</v>
      </c>
    </row>
    <row r="3765" spans="1:13" ht="18" customHeight="1" x14ac:dyDescent="0.25">
      <c r="A3765" s="42"/>
      <c r="B3765" s="42"/>
      <c r="C3765" s="42"/>
      <c r="D3765" s="43"/>
      <c r="E3765" s="42"/>
      <c r="F3765" s="42"/>
      <c r="G3765" s="43"/>
      <c r="H3765" s="43"/>
      <c r="I3765" s="42"/>
      <c r="J3765" s="42"/>
      <c r="K3765" s="42"/>
      <c r="L3765" s="42" t="str">
        <f>IF(G3765="","",IF(D3765-G3765&gt;=System_Config!$B$9,"✅ COMPLIANT","⚠️ BREACH"))</f>
        <v/>
      </c>
      <c r="M3765" s="42">
        <f t="shared" si="58"/>
        <v>1900</v>
      </c>
    </row>
    <row r="3766" spans="1:13" ht="18" customHeight="1" x14ac:dyDescent="0.25">
      <c r="A3766" s="44"/>
      <c r="B3766" s="44"/>
      <c r="C3766" s="44"/>
      <c r="D3766" s="45"/>
      <c r="E3766" s="44"/>
      <c r="F3766" s="44"/>
      <c r="G3766" s="45"/>
      <c r="H3766" s="45"/>
      <c r="I3766" s="44"/>
      <c r="J3766" s="44"/>
      <c r="K3766" s="44"/>
      <c r="L3766" s="44" t="str">
        <f>IF(G3766="","",IF(D3766-G3766&gt;=System_Config!$B$9,"✅ COMPLIANT","⚠️ BREACH"))</f>
        <v/>
      </c>
      <c r="M3766" s="44">
        <f t="shared" si="58"/>
        <v>1900</v>
      </c>
    </row>
    <row r="3767" spans="1:13" ht="18" customHeight="1" x14ac:dyDescent="0.25">
      <c r="A3767" s="42"/>
      <c r="B3767" s="42"/>
      <c r="C3767" s="42"/>
      <c r="D3767" s="43"/>
      <c r="E3767" s="42"/>
      <c r="F3767" s="42"/>
      <c r="G3767" s="43"/>
      <c r="H3767" s="43"/>
      <c r="I3767" s="42"/>
      <c r="J3767" s="42"/>
      <c r="K3767" s="42"/>
      <c r="L3767" s="42" t="str">
        <f>IF(G3767="","",IF(D3767-G3767&gt;=System_Config!$B$9,"✅ COMPLIANT","⚠️ BREACH"))</f>
        <v/>
      </c>
      <c r="M3767" s="42">
        <f t="shared" si="58"/>
        <v>1900</v>
      </c>
    </row>
    <row r="3768" spans="1:13" ht="18" customHeight="1" x14ac:dyDescent="0.25">
      <c r="A3768" s="44"/>
      <c r="B3768" s="44"/>
      <c r="C3768" s="44"/>
      <c r="D3768" s="45"/>
      <c r="E3768" s="44"/>
      <c r="F3768" s="44"/>
      <c r="G3768" s="45"/>
      <c r="H3768" s="45"/>
      <c r="I3768" s="44"/>
      <c r="J3768" s="44"/>
      <c r="K3768" s="44"/>
      <c r="L3768" s="44" t="str">
        <f>IF(G3768="","",IF(D3768-G3768&gt;=System_Config!$B$9,"✅ COMPLIANT","⚠️ BREACH"))</f>
        <v/>
      </c>
      <c r="M3768" s="44">
        <f t="shared" si="58"/>
        <v>1900</v>
      </c>
    </row>
    <row r="3769" spans="1:13" ht="18" customHeight="1" x14ac:dyDescent="0.25">
      <c r="A3769" s="42"/>
      <c r="B3769" s="42"/>
      <c r="C3769" s="42"/>
      <c r="D3769" s="43"/>
      <c r="E3769" s="42"/>
      <c r="F3769" s="42"/>
      <c r="G3769" s="43"/>
      <c r="H3769" s="43"/>
      <c r="I3769" s="42"/>
      <c r="J3769" s="42"/>
      <c r="K3769" s="42"/>
      <c r="L3769" s="42" t="str">
        <f>IF(G3769="","",IF(D3769-G3769&gt;=System_Config!$B$9,"✅ COMPLIANT","⚠️ BREACH"))</f>
        <v/>
      </c>
      <c r="M3769" s="42">
        <f t="shared" si="58"/>
        <v>1900</v>
      </c>
    </row>
    <row r="3770" spans="1:13" ht="18" customHeight="1" x14ac:dyDescent="0.25">
      <c r="A3770" s="44"/>
      <c r="B3770" s="44"/>
      <c r="C3770" s="44"/>
      <c r="D3770" s="45"/>
      <c r="E3770" s="44"/>
      <c r="F3770" s="44"/>
      <c r="G3770" s="45"/>
      <c r="H3770" s="45"/>
      <c r="I3770" s="44"/>
      <c r="J3770" s="44"/>
      <c r="K3770" s="44"/>
      <c r="L3770" s="44" t="str">
        <f>IF(G3770="","",IF(D3770-G3770&gt;=System_Config!$B$9,"✅ COMPLIANT","⚠️ BREACH"))</f>
        <v/>
      </c>
      <c r="M3770" s="44">
        <f t="shared" si="58"/>
        <v>1900</v>
      </c>
    </row>
    <row r="3771" spans="1:13" ht="18" customHeight="1" x14ac:dyDescent="0.25">
      <c r="A3771" s="42"/>
      <c r="B3771" s="42"/>
      <c r="C3771" s="42"/>
      <c r="D3771" s="43"/>
      <c r="E3771" s="42"/>
      <c r="F3771" s="42"/>
      <c r="G3771" s="43"/>
      <c r="H3771" s="43"/>
      <c r="I3771" s="42"/>
      <c r="J3771" s="42"/>
      <c r="K3771" s="42"/>
      <c r="L3771" s="42" t="str">
        <f>IF(G3771="","",IF(D3771-G3771&gt;=System_Config!$B$9,"✅ COMPLIANT","⚠️ BREACH"))</f>
        <v/>
      </c>
      <c r="M3771" s="42">
        <f t="shared" si="58"/>
        <v>1900</v>
      </c>
    </row>
    <row r="3772" spans="1:13" ht="18" customHeight="1" x14ac:dyDescent="0.25">
      <c r="A3772" s="44"/>
      <c r="B3772" s="44"/>
      <c r="C3772" s="44"/>
      <c r="D3772" s="45"/>
      <c r="E3772" s="44"/>
      <c r="F3772" s="44"/>
      <c r="G3772" s="45"/>
      <c r="H3772" s="45"/>
      <c r="I3772" s="44"/>
      <c r="J3772" s="44"/>
      <c r="K3772" s="44"/>
      <c r="L3772" s="44" t="str">
        <f>IF(G3772="","",IF(D3772-G3772&gt;=System_Config!$B$9,"✅ COMPLIANT","⚠️ BREACH"))</f>
        <v/>
      </c>
      <c r="M3772" s="44">
        <f t="shared" si="58"/>
        <v>1900</v>
      </c>
    </row>
    <row r="3773" spans="1:13" ht="18" customHeight="1" x14ac:dyDescent="0.25">
      <c r="A3773" s="42"/>
      <c r="B3773" s="42"/>
      <c r="C3773" s="42"/>
      <c r="D3773" s="43"/>
      <c r="E3773" s="42"/>
      <c r="F3773" s="42"/>
      <c r="G3773" s="43"/>
      <c r="H3773" s="43"/>
      <c r="I3773" s="42"/>
      <c r="J3773" s="42"/>
      <c r="K3773" s="42"/>
      <c r="L3773" s="42" t="str">
        <f>IF(G3773="","",IF(D3773-G3773&gt;=System_Config!$B$9,"✅ COMPLIANT","⚠️ BREACH"))</f>
        <v/>
      </c>
      <c r="M3773" s="42">
        <f t="shared" si="58"/>
        <v>1900</v>
      </c>
    </row>
    <row r="3774" spans="1:13" ht="18" customHeight="1" x14ac:dyDescent="0.25">
      <c r="A3774" s="44"/>
      <c r="B3774" s="44"/>
      <c r="C3774" s="44"/>
      <c r="D3774" s="45"/>
      <c r="E3774" s="44"/>
      <c r="F3774" s="44"/>
      <c r="G3774" s="45"/>
      <c r="H3774" s="45"/>
      <c r="I3774" s="44"/>
      <c r="J3774" s="44"/>
      <c r="K3774" s="44"/>
      <c r="L3774" s="44" t="str">
        <f>IF(G3774="","",IF(D3774-G3774&gt;=System_Config!$B$9,"✅ COMPLIANT","⚠️ BREACH"))</f>
        <v/>
      </c>
      <c r="M3774" s="44">
        <f t="shared" si="58"/>
        <v>1900</v>
      </c>
    </row>
    <row r="3775" spans="1:13" ht="18" customHeight="1" x14ac:dyDescent="0.25">
      <c r="A3775" s="42"/>
      <c r="B3775" s="42"/>
      <c r="C3775" s="42"/>
      <c r="D3775" s="43"/>
      <c r="E3775" s="42"/>
      <c r="F3775" s="42"/>
      <c r="G3775" s="43"/>
      <c r="H3775" s="43"/>
      <c r="I3775" s="42"/>
      <c r="J3775" s="42"/>
      <c r="K3775" s="42"/>
      <c r="L3775" s="42" t="str">
        <f>IF(G3775="","",IF(D3775-G3775&gt;=System_Config!$B$9,"✅ COMPLIANT","⚠️ BREACH"))</f>
        <v/>
      </c>
      <c r="M3775" s="42">
        <f t="shared" si="58"/>
        <v>1900</v>
      </c>
    </row>
    <row r="3776" spans="1:13" ht="18" customHeight="1" x14ac:dyDescent="0.25">
      <c r="A3776" s="44"/>
      <c r="B3776" s="44"/>
      <c r="C3776" s="44"/>
      <c r="D3776" s="45"/>
      <c r="E3776" s="44"/>
      <c r="F3776" s="44"/>
      <c r="G3776" s="45"/>
      <c r="H3776" s="45"/>
      <c r="I3776" s="44"/>
      <c r="J3776" s="44"/>
      <c r="K3776" s="44"/>
      <c r="L3776" s="44" t="str">
        <f>IF(G3776="","",IF(D3776-G3776&gt;=System_Config!$B$9,"✅ COMPLIANT","⚠️ BREACH"))</f>
        <v/>
      </c>
      <c r="M3776" s="44">
        <f t="shared" si="58"/>
        <v>1900</v>
      </c>
    </row>
    <row r="3777" spans="1:13" ht="18" customHeight="1" x14ac:dyDescent="0.25">
      <c r="A3777" s="42"/>
      <c r="B3777" s="42"/>
      <c r="C3777" s="42"/>
      <c r="D3777" s="43"/>
      <c r="E3777" s="42"/>
      <c r="F3777" s="42"/>
      <c r="G3777" s="43"/>
      <c r="H3777" s="43"/>
      <c r="I3777" s="42"/>
      <c r="J3777" s="42"/>
      <c r="K3777" s="42"/>
      <c r="L3777" s="42" t="str">
        <f>IF(G3777="","",IF(D3777-G3777&gt;=System_Config!$B$9,"✅ COMPLIANT","⚠️ BREACH"))</f>
        <v/>
      </c>
      <c r="M3777" s="42">
        <f t="shared" si="58"/>
        <v>1900</v>
      </c>
    </row>
    <row r="3778" spans="1:13" ht="18" customHeight="1" x14ac:dyDescent="0.25">
      <c r="A3778" s="44"/>
      <c r="B3778" s="44"/>
      <c r="C3778" s="44"/>
      <c r="D3778" s="45"/>
      <c r="E3778" s="44"/>
      <c r="F3778" s="44"/>
      <c r="G3778" s="45"/>
      <c r="H3778" s="45"/>
      <c r="I3778" s="44"/>
      <c r="J3778" s="44"/>
      <c r="K3778" s="44"/>
      <c r="L3778" s="44" t="str">
        <f>IF(G3778="","",IF(D3778-G3778&gt;=System_Config!$B$9,"✅ COMPLIANT","⚠️ BREACH"))</f>
        <v/>
      </c>
      <c r="M3778" s="44">
        <f t="shared" si="58"/>
        <v>1900</v>
      </c>
    </row>
    <row r="3779" spans="1:13" ht="18" customHeight="1" x14ac:dyDescent="0.25">
      <c r="A3779" s="42"/>
      <c r="B3779" s="42"/>
      <c r="C3779" s="42"/>
      <c r="D3779" s="43"/>
      <c r="E3779" s="42"/>
      <c r="F3779" s="42"/>
      <c r="G3779" s="43"/>
      <c r="H3779" s="43"/>
      <c r="I3779" s="42"/>
      <c r="J3779" s="42"/>
      <c r="K3779" s="42"/>
      <c r="L3779" s="42" t="str">
        <f>IF(G3779="","",IF(D3779-G3779&gt;=System_Config!$B$9,"✅ COMPLIANT","⚠️ BREACH"))</f>
        <v/>
      </c>
      <c r="M3779" s="42">
        <f t="shared" si="58"/>
        <v>1900</v>
      </c>
    </row>
    <row r="3780" spans="1:13" ht="18" customHeight="1" x14ac:dyDescent="0.25">
      <c r="A3780" s="44"/>
      <c r="B3780" s="44"/>
      <c r="C3780" s="44"/>
      <c r="D3780" s="45"/>
      <c r="E3780" s="44"/>
      <c r="F3780" s="44"/>
      <c r="G3780" s="45"/>
      <c r="H3780" s="45"/>
      <c r="I3780" s="44"/>
      <c r="J3780" s="44"/>
      <c r="K3780" s="44"/>
      <c r="L3780" s="44" t="str">
        <f>IF(G3780="","",IF(D3780-G3780&gt;=System_Config!$B$9,"✅ COMPLIANT","⚠️ BREACH"))</f>
        <v/>
      </c>
      <c r="M3780" s="44">
        <f t="shared" ref="M3780:M3843" si="59">IFERROR(YEAR(E3780),"")</f>
        <v>1900</v>
      </c>
    </row>
    <row r="3781" spans="1:13" ht="18" customHeight="1" x14ac:dyDescent="0.25">
      <c r="A3781" s="42"/>
      <c r="B3781" s="42"/>
      <c r="C3781" s="42"/>
      <c r="D3781" s="43"/>
      <c r="E3781" s="42"/>
      <c r="F3781" s="42"/>
      <c r="G3781" s="43"/>
      <c r="H3781" s="43"/>
      <c r="I3781" s="42"/>
      <c r="J3781" s="42"/>
      <c r="K3781" s="42"/>
      <c r="L3781" s="42" t="str">
        <f>IF(G3781="","",IF(D3781-G3781&gt;=System_Config!$B$9,"✅ COMPLIANT","⚠️ BREACH"))</f>
        <v/>
      </c>
      <c r="M3781" s="42">
        <f t="shared" si="59"/>
        <v>1900</v>
      </c>
    </row>
    <row r="3782" spans="1:13" ht="18" customHeight="1" x14ac:dyDescent="0.25">
      <c r="A3782" s="44"/>
      <c r="B3782" s="44"/>
      <c r="C3782" s="44"/>
      <c r="D3782" s="45"/>
      <c r="E3782" s="44"/>
      <c r="F3782" s="44"/>
      <c r="G3782" s="45"/>
      <c r="H3782" s="45"/>
      <c r="I3782" s="44"/>
      <c r="J3782" s="44"/>
      <c r="K3782" s="44"/>
      <c r="L3782" s="44" t="str">
        <f>IF(G3782="","",IF(D3782-G3782&gt;=System_Config!$B$9,"✅ COMPLIANT","⚠️ BREACH"))</f>
        <v/>
      </c>
      <c r="M3782" s="44">
        <f t="shared" si="59"/>
        <v>1900</v>
      </c>
    </row>
    <row r="3783" spans="1:13" ht="18" customHeight="1" x14ac:dyDescent="0.25">
      <c r="A3783" s="42"/>
      <c r="B3783" s="42"/>
      <c r="C3783" s="42"/>
      <c r="D3783" s="43"/>
      <c r="E3783" s="42"/>
      <c r="F3783" s="42"/>
      <c r="G3783" s="43"/>
      <c r="H3783" s="43"/>
      <c r="I3783" s="42"/>
      <c r="J3783" s="42"/>
      <c r="K3783" s="42"/>
      <c r="L3783" s="42" t="str">
        <f>IF(G3783="","",IF(D3783-G3783&gt;=System_Config!$B$9,"✅ COMPLIANT","⚠️ BREACH"))</f>
        <v/>
      </c>
      <c r="M3783" s="42">
        <f t="shared" si="59"/>
        <v>1900</v>
      </c>
    </row>
    <row r="3784" spans="1:13" ht="18" customHeight="1" x14ac:dyDescent="0.25">
      <c r="A3784" s="44"/>
      <c r="B3784" s="44"/>
      <c r="C3784" s="44"/>
      <c r="D3784" s="45"/>
      <c r="E3784" s="44"/>
      <c r="F3784" s="44"/>
      <c r="G3784" s="45"/>
      <c r="H3784" s="45"/>
      <c r="I3784" s="44"/>
      <c r="J3784" s="44"/>
      <c r="K3784" s="44"/>
      <c r="L3784" s="44" t="str">
        <f>IF(G3784="","",IF(D3784-G3784&gt;=System_Config!$B$9,"✅ COMPLIANT","⚠️ BREACH"))</f>
        <v/>
      </c>
      <c r="M3784" s="44">
        <f t="shared" si="59"/>
        <v>1900</v>
      </c>
    </row>
    <row r="3785" spans="1:13" ht="18" customHeight="1" x14ac:dyDescent="0.25">
      <c r="A3785" s="42"/>
      <c r="B3785" s="42"/>
      <c r="C3785" s="42"/>
      <c r="D3785" s="43"/>
      <c r="E3785" s="42"/>
      <c r="F3785" s="42"/>
      <c r="G3785" s="43"/>
      <c r="H3785" s="43"/>
      <c r="I3785" s="42"/>
      <c r="J3785" s="42"/>
      <c r="K3785" s="42"/>
      <c r="L3785" s="42" t="str">
        <f>IF(G3785="","",IF(D3785-G3785&gt;=System_Config!$B$9,"✅ COMPLIANT","⚠️ BREACH"))</f>
        <v/>
      </c>
      <c r="M3785" s="42">
        <f t="shared" si="59"/>
        <v>1900</v>
      </c>
    </row>
    <row r="3786" spans="1:13" ht="18" customHeight="1" x14ac:dyDescent="0.25">
      <c r="A3786" s="44"/>
      <c r="B3786" s="44"/>
      <c r="C3786" s="44"/>
      <c r="D3786" s="45"/>
      <c r="E3786" s="44"/>
      <c r="F3786" s="44"/>
      <c r="G3786" s="45"/>
      <c r="H3786" s="45"/>
      <c r="I3786" s="44"/>
      <c r="J3786" s="44"/>
      <c r="K3786" s="44"/>
      <c r="L3786" s="44" t="str">
        <f>IF(G3786="","",IF(D3786-G3786&gt;=System_Config!$B$9,"✅ COMPLIANT","⚠️ BREACH"))</f>
        <v/>
      </c>
      <c r="M3786" s="44">
        <f t="shared" si="59"/>
        <v>1900</v>
      </c>
    </row>
    <row r="3787" spans="1:13" ht="18" customHeight="1" x14ac:dyDescent="0.25">
      <c r="A3787" s="42"/>
      <c r="B3787" s="42"/>
      <c r="C3787" s="42"/>
      <c r="D3787" s="43"/>
      <c r="E3787" s="42"/>
      <c r="F3787" s="42"/>
      <c r="G3787" s="43"/>
      <c r="H3787" s="43"/>
      <c r="I3787" s="42"/>
      <c r="J3787" s="42"/>
      <c r="K3787" s="42"/>
      <c r="L3787" s="42" t="str">
        <f>IF(G3787="","",IF(D3787-G3787&gt;=System_Config!$B$9,"✅ COMPLIANT","⚠️ BREACH"))</f>
        <v/>
      </c>
      <c r="M3787" s="42">
        <f t="shared" si="59"/>
        <v>1900</v>
      </c>
    </row>
    <row r="3788" spans="1:13" ht="18" customHeight="1" x14ac:dyDescent="0.25">
      <c r="A3788" s="44"/>
      <c r="B3788" s="44"/>
      <c r="C3788" s="44"/>
      <c r="D3788" s="45"/>
      <c r="E3788" s="44"/>
      <c r="F3788" s="44"/>
      <c r="G3788" s="45"/>
      <c r="H3788" s="45"/>
      <c r="I3788" s="44"/>
      <c r="J3788" s="44"/>
      <c r="K3788" s="44"/>
      <c r="L3788" s="44" t="str">
        <f>IF(G3788="","",IF(D3788-G3788&gt;=System_Config!$B$9,"✅ COMPLIANT","⚠️ BREACH"))</f>
        <v/>
      </c>
      <c r="M3788" s="44">
        <f t="shared" si="59"/>
        <v>1900</v>
      </c>
    </row>
    <row r="3789" spans="1:13" ht="18" customHeight="1" x14ac:dyDescent="0.25">
      <c r="A3789" s="42"/>
      <c r="B3789" s="42"/>
      <c r="C3789" s="42"/>
      <c r="D3789" s="43"/>
      <c r="E3789" s="42"/>
      <c r="F3789" s="42"/>
      <c r="G3789" s="43"/>
      <c r="H3789" s="43"/>
      <c r="I3789" s="42"/>
      <c r="J3789" s="42"/>
      <c r="K3789" s="42"/>
      <c r="L3789" s="42" t="str">
        <f>IF(G3789="","",IF(D3789-G3789&gt;=System_Config!$B$9,"✅ COMPLIANT","⚠️ BREACH"))</f>
        <v/>
      </c>
      <c r="M3789" s="42">
        <f t="shared" si="59"/>
        <v>1900</v>
      </c>
    </row>
    <row r="3790" spans="1:13" ht="18" customHeight="1" x14ac:dyDescent="0.25">
      <c r="A3790" s="44"/>
      <c r="B3790" s="44"/>
      <c r="C3790" s="44"/>
      <c r="D3790" s="45"/>
      <c r="E3790" s="44"/>
      <c r="F3790" s="44"/>
      <c r="G3790" s="45"/>
      <c r="H3790" s="45"/>
      <c r="I3790" s="44"/>
      <c r="J3790" s="44"/>
      <c r="K3790" s="44"/>
      <c r="L3790" s="44" t="str">
        <f>IF(G3790="","",IF(D3790-G3790&gt;=System_Config!$B$9,"✅ COMPLIANT","⚠️ BREACH"))</f>
        <v/>
      </c>
      <c r="M3790" s="44">
        <f t="shared" si="59"/>
        <v>1900</v>
      </c>
    </row>
    <row r="3791" spans="1:13" ht="18" customHeight="1" x14ac:dyDescent="0.25">
      <c r="A3791" s="42"/>
      <c r="B3791" s="42"/>
      <c r="C3791" s="42"/>
      <c r="D3791" s="43"/>
      <c r="E3791" s="42"/>
      <c r="F3791" s="42"/>
      <c r="G3791" s="43"/>
      <c r="H3791" s="43"/>
      <c r="I3791" s="42"/>
      <c r="J3791" s="42"/>
      <c r="K3791" s="42"/>
      <c r="L3791" s="42" t="str">
        <f>IF(G3791="","",IF(D3791-G3791&gt;=System_Config!$B$9,"✅ COMPLIANT","⚠️ BREACH"))</f>
        <v/>
      </c>
      <c r="M3791" s="42">
        <f t="shared" si="59"/>
        <v>1900</v>
      </c>
    </row>
    <row r="3792" spans="1:13" ht="18" customHeight="1" x14ac:dyDescent="0.25">
      <c r="A3792" s="44"/>
      <c r="B3792" s="44"/>
      <c r="C3792" s="44"/>
      <c r="D3792" s="45"/>
      <c r="E3792" s="44"/>
      <c r="F3792" s="44"/>
      <c r="G3792" s="45"/>
      <c r="H3792" s="45"/>
      <c r="I3792" s="44"/>
      <c r="J3792" s="44"/>
      <c r="K3792" s="44"/>
      <c r="L3792" s="44" t="str">
        <f>IF(G3792="","",IF(D3792-G3792&gt;=System_Config!$B$9,"✅ COMPLIANT","⚠️ BREACH"))</f>
        <v/>
      </c>
      <c r="M3792" s="44">
        <f t="shared" si="59"/>
        <v>1900</v>
      </c>
    </row>
    <row r="3793" spans="1:13" ht="18" customHeight="1" x14ac:dyDescent="0.25">
      <c r="A3793" s="42"/>
      <c r="B3793" s="42"/>
      <c r="C3793" s="42"/>
      <c r="D3793" s="43"/>
      <c r="E3793" s="42"/>
      <c r="F3793" s="42"/>
      <c r="G3793" s="43"/>
      <c r="H3793" s="43"/>
      <c r="I3793" s="42"/>
      <c r="J3793" s="42"/>
      <c r="K3793" s="42"/>
      <c r="L3793" s="42" t="str">
        <f>IF(G3793="","",IF(D3793-G3793&gt;=System_Config!$B$9,"✅ COMPLIANT","⚠️ BREACH"))</f>
        <v/>
      </c>
      <c r="M3793" s="42">
        <f t="shared" si="59"/>
        <v>1900</v>
      </c>
    </row>
    <row r="3794" spans="1:13" ht="18" customHeight="1" x14ac:dyDescent="0.25">
      <c r="A3794" s="44"/>
      <c r="B3794" s="44"/>
      <c r="C3794" s="44"/>
      <c r="D3794" s="45"/>
      <c r="E3794" s="44"/>
      <c r="F3794" s="44"/>
      <c r="G3794" s="45"/>
      <c r="H3794" s="45"/>
      <c r="I3794" s="44"/>
      <c r="J3794" s="44"/>
      <c r="K3794" s="44"/>
      <c r="L3794" s="44" t="str">
        <f>IF(G3794="","",IF(D3794-G3794&gt;=System_Config!$B$9,"✅ COMPLIANT","⚠️ BREACH"))</f>
        <v/>
      </c>
      <c r="M3794" s="44">
        <f t="shared" si="59"/>
        <v>1900</v>
      </c>
    </row>
    <row r="3795" spans="1:13" ht="18" customHeight="1" x14ac:dyDescent="0.25">
      <c r="A3795" s="42"/>
      <c r="B3795" s="42"/>
      <c r="C3795" s="42"/>
      <c r="D3795" s="43"/>
      <c r="E3795" s="42"/>
      <c r="F3795" s="42"/>
      <c r="G3795" s="43"/>
      <c r="H3795" s="43"/>
      <c r="I3795" s="42"/>
      <c r="J3795" s="42"/>
      <c r="K3795" s="42"/>
      <c r="L3795" s="42" t="str">
        <f>IF(G3795="","",IF(D3795-G3795&gt;=System_Config!$B$9,"✅ COMPLIANT","⚠️ BREACH"))</f>
        <v/>
      </c>
      <c r="M3795" s="42">
        <f t="shared" si="59"/>
        <v>1900</v>
      </c>
    </row>
    <row r="3796" spans="1:13" ht="18" customHeight="1" x14ac:dyDescent="0.25">
      <c r="A3796" s="44"/>
      <c r="B3796" s="44"/>
      <c r="C3796" s="44"/>
      <c r="D3796" s="45"/>
      <c r="E3796" s="44"/>
      <c r="F3796" s="44"/>
      <c r="G3796" s="45"/>
      <c r="H3796" s="45"/>
      <c r="I3796" s="44"/>
      <c r="J3796" s="44"/>
      <c r="K3796" s="44"/>
      <c r="L3796" s="44" t="str">
        <f>IF(G3796="","",IF(D3796-G3796&gt;=System_Config!$B$9,"✅ COMPLIANT","⚠️ BREACH"))</f>
        <v/>
      </c>
      <c r="M3796" s="44">
        <f t="shared" si="59"/>
        <v>1900</v>
      </c>
    </row>
    <row r="3797" spans="1:13" ht="18" customHeight="1" x14ac:dyDescent="0.25">
      <c r="A3797" s="42"/>
      <c r="B3797" s="42"/>
      <c r="C3797" s="42"/>
      <c r="D3797" s="43"/>
      <c r="E3797" s="42"/>
      <c r="F3797" s="42"/>
      <c r="G3797" s="43"/>
      <c r="H3797" s="43"/>
      <c r="I3797" s="42"/>
      <c r="J3797" s="42"/>
      <c r="K3797" s="42"/>
      <c r="L3797" s="42" t="str">
        <f>IF(G3797="","",IF(D3797-G3797&gt;=System_Config!$B$9,"✅ COMPLIANT","⚠️ BREACH"))</f>
        <v/>
      </c>
      <c r="M3797" s="42">
        <f t="shared" si="59"/>
        <v>1900</v>
      </c>
    </row>
    <row r="3798" spans="1:13" ht="18" customHeight="1" x14ac:dyDescent="0.25">
      <c r="A3798" s="44"/>
      <c r="B3798" s="44"/>
      <c r="C3798" s="44"/>
      <c r="D3798" s="45"/>
      <c r="E3798" s="44"/>
      <c r="F3798" s="44"/>
      <c r="G3798" s="45"/>
      <c r="H3798" s="45"/>
      <c r="I3798" s="44"/>
      <c r="J3798" s="44"/>
      <c r="K3798" s="44"/>
      <c r="L3798" s="44" t="str">
        <f>IF(G3798="","",IF(D3798-G3798&gt;=System_Config!$B$9,"✅ COMPLIANT","⚠️ BREACH"))</f>
        <v/>
      </c>
      <c r="M3798" s="44">
        <f t="shared" si="59"/>
        <v>1900</v>
      </c>
    </row>
    <row r="3799" spans="1:13" ht="18" customHeight="1" x14ac:dyDescent="0.25">
      <c r="A3799" s="42"/>
      <c r="B3799" s="42"/>
      <c r="C3799" s="42"/>
      <c r="D3799" s="43"/>
      <c r="E3799" s="42"/>
      <c r="F3799" s="42"/>
      <c r="G3799" s="43"/>
      <c r="H3799" s="43"/>
      <c r="I3799" s="42"/>
      <c r="J3799" s="42"/>
      <c r="K3799" s="42"/>
      <c r="L3799" s="42" t="str">
        <f>IF(G3799="","",IF(D3799-G3799&gt;=System_Config!$B$9,"✅ COMPLIANT","⚠️ BREACH"))</f>
        <v/>
      </c>
      <c r="M3799" s="42">
        <f t="shared" si="59"/>
        <v>1900</v>
      </c>
    </row>
    <row r="3800" spans="1:13" ht="18" customHeight="1" x14ac:dyDescent="0.25">
      <c r="A3800" s="44"/>
      <c r="B3800" s="44"/>
      <c r="C3800" s="44"/>
      <c r="D3800" s="45"/>
      <c r="E3800" s="44"/>
      <c r="F3800" s="44"/>
      <c r="G3800" s="45"/>
      <c r="H3800" s="45"/>
      <c r="I3800" s="44"/>
      <c r="J3800" s="44"/>
      <c r="K3800" s="44"/>
      <c r="L3800" s="44" t="str">
        <f>IF(G3800="","",IF(D3800-G3800&gt;=System_Config!$B$9,"✅ COMPLIANT","⚠️ BREACH"))</f>
        <v/>
      </c>
      <c r="M3800" s="44">
        <f t="shared" si="59"/>
        <v>1900</v>
      </c>
    </row>
    <row r="3801" spans="1:13" ht="18" customHeight="1" x14ac:dyDescent="0.25">
      <c r="A3801" s="42"/>
      <c r="B3801" s="42"/>
      <c r="C3801" s="42"/>
      <c r="D3801" s="43"/>
      <c r="E3801" s="42"/>
      <c r="F3801" s="42"/>
      <c r="G3801" s="43"/>
      <c r="H3801" s="43"/>
      <c r="I3801" s="42"/>
      <c r="J3801" s="42"/>
      <c r="K3801" s="42"/>
      <c r="L3801" s="42" t="str">
        <f>IF(G3801="","",IF(D3801-G3801&gt;=System_Config!$B$9,"✅ COMPLIANT","⚠️ BREACH"))</f>
        <v/>
      </c>
      <c r="M3801" s="42">
        <f t="shared" si="59"/>
        <v>1900</v>
      </c>
    </row>
    <row r="3802" spans="1:13" ht="18" customHeight="1" x14ac:dyDescent="0.25">
      <c r="A3802" s="44"/>
      <c r="B3802" s="44"/>
      <c r="C3802" s="44"/>
      <c r="D3802" s="45"/>
      <c r="E3802" s="44"/>
      <c r="F3802" s="44"/>
      <c r="G3802" s="45"/>
      <c r="H3802" s="45"/>
      <c r="I3802" s="44"/>
      <c r="J3802" s="44"/>
      <c r="K3802" s="44"/>
      <c r="L3802" s="44" t="str">
        <f>IF(G3802="","",IF(D3802-G3802&gt;=System_Config!$B$9,"✅ COMPLIANT","⚠️ BREACH"))</f>
        <v/>
      </c>
      <c r="M3802" s="44">
        <f t="shared" si="59"/>
        <v>1900</v>
      </c>
    </row>
    <row r="3803" spans="1:13" ht="18" customHeight="1" x14ac:dyDescent="0.25">
      <c r="A3803" s="42"/>
      <c r="B3803" s="42"/>
      <c r="C3803" s="42"/>
      <c r="D3803" s="43"/>
      <c r="E3803" s="42"/>
      <c r="F3803" s="42"/>
      <c r="G3803" s="43"/>
      <c r="H3803" s="43"/>
      <c r="I3803" s="42"/>
      <c r="J3803" s="42"/>
      <c r="K3803" s="42"/>
      <c r="L3803" s="42" t="str">
        <f>IF(G3803="","",IF(D3803-G3803&gt;=System_Config!$B$9,"✅ COMPLIANT","⚠️ BREACH"))</f>
        <v/>
      </c>
      <c r="M3803" s="42">
        <f t="shared" si="59"/>
        <v>1900</v>
      </c>
    </row>
    <row r="3804" spans="1:13" ht="18" customHeight="1" x14ac:dyDescent="0.25">
      <c r="A3804" s="44"/>
      <c r="B3804" s="44"/>
      <c r="C3804" s="44"/>
      <c r="D3804" s="45"/>
      <c r="E3804" s="44"/>
      <c r="F3804" s="44"/>
      <c r="G3804" s="45"/>
      <c r="H3804" s="45"/>
      <c r="I3804" s="44"/>
      <c r="J3804" s="44"/>
      <c r="K3804" s="44"/>
      <c r="L3804" s="44" t="str">
        <f>IF(G3804="","",IF(D3804-G3804&gt;=System_Config!$B$9,"✅ COMPLIANT","⚠️ BREACH"))</f>
        <v/>
      </c>
      <c r="M3804" s="44">
        <f t="shared" si="59"/>
        <v>1900</v>
      </c>
    </row>
    <row r="3805" spans="1:13" ht="18" customHeight="1" x14ac:dyDescent="0.25">
      <c r="A3805" s="42"/>
      <c r="B3805" s="42"/>
      <c r="C3805" s="42"/>
      <c r="D3805" s="43"/>
      <c r="E3805" s="42"/>
      <c r="F3805" s="42"/>
      <c r="G3805" s="43"/>
      <c r="H3805" s="43"/>
      <c r="I3805" s="42"/>
      <c r="J3805" s="42"/>
      <c r="K3805" s="42"/>
      <c r="L3805" s="42" t="str">
        <f>IF(G3805="","",IF(D3805-G3805&gt;=System_Config!$B$9,"✅ COMPLIANT","⚠️ BREACH"))</f>
        <v/>
      </c>
      <c r="M3805" s="42">
        <f t="shared" si="59"/>
        <v>1900</v>
      </c>
    </row>
    <row r="3806" spans="1:13" ht="18" customHeight="1" x14ac:dyDescent="0.25">
      <c r="A3806" s="44"/>
      <c r="B3806" s="44"/>
      <c r="C3806" s="44"/>
      <c r="D3806" s="45"/>
      <c r="E3806" s="44"/>
      <c r="F3806" s="44"/>
      <c r="G3806" s="45"/>
      <c r="H3806" s="45"/>
      <c r="I3806" s="44"/>
      <c r="J3806" s="44"/>
      <c r="K3806" s="44"/>
      <c r="L3806" s="44" t="str">
        <f>IF(G3806="","",IF(D3806-G3806&gt;=System_Config!$B$9,"✅ COMPLIANT","⚠️ BREACH"))</f>
        <v/>
      </c>
      <c r="M3806" s="44">
        <f t="shared" si="59"/>
        <v>1900</v>
      </c>
    </row>
    <row r="3807" spans="1:13" ht="18" customHeight="1" x14ac:dyDescent="0.25">
      <c r="A3807" s="42"/>
      <c r="B3807" s="42"/>
      <c r="C3807" s="42"/>
      <c r="D3807" s="43"/>
      <c r="E3807" s="42"/>
      <c r="F3807" s="42"/>
      <c r="G3807" s="43"/>
      <c r="H3807" s="43"/>
      <c r="I3807" s="42"/>
      <c r="J3807" s="42"/>
      <c r="K3807" s="42"/>
      <c r="L3807" s="42" t="str">
        <f>IF(G3807="","",IF(D3807-G3807&gt;=System_Config!$B$9,"✅ COMPLIANT","⚠️ BREACH"))</f>
        <v/>
      </c>
      <c r="M3807" s="42">
        <f t="shared" si="59"/>
        <v>1900</v>
      </c>
    </row>
    <row r="3808" spans="1:13" ht="18" customHeight="1" x14ac:dyDescent="0.25">
      <c r="A3808" s="44"/>
      <c r="B3808" s="44"/>
      <c r="C3808" s="44"/>
      <c r="D3808" s="45"/>
      <c r="E3808" s="44"/>
      <c r="F3808" s="44"/>
      <c r="G3808" s="45"/>
      <c r="H3808" s="45"/>
      <c r="I3808" s="44"/>
      <c r="J3808" s="44"/>
      <c r="K3808" s="44"/>
      <c r="L3808" s="44" t="str">
        <f>IF(G3808="","",IF(D3808-G3808&gt;=System_Config!$B$9,"✅ COMPLIANT","⚠️ BREACH"))</f>
        <v/>
      </c>
      <c r="M3808" s="44">
        <f t="shared" si="59"/>
        <v>1900</v>
      </c>
    </row>
    <row r="3809" spans="1:13" ht="18" customHeight="1" x14ac:dyDescent="0.25">
      <c r="A3809" s="42"/>
      <c r="B3809" s="42"/>
      <c r="C3809" s="42"/>
      <c r="D3809" s="43"/>
      <c r="E3809" s="42"/>
      <c r="F3809" s="42"/>
      <c r="G3809" s="43"/>
      <c r="H3809" s="43"/>
      <c r="I3809" s="42"/>
      <c r="J3809" s="42"/>
      <c r="K3809" s="42"/>
      <c r="L3809" s="42" t="str">
        <f>IF(G3809="","",IF(D3809-G3809&gt;=System_Config!$B$9,"✅ COMPLIANT","⚠️ BREACH"))</f>
        <v/>
      </c>
      <c r="M3809" s="42">
        <f t="shared" si="59"/>
        <v>1900</v>
      </c>
    </row>
    <row r="3810" spans="1:13" ht="18" customHeight="1" x14ac:dyDescent="0.25">
      <c r="A3810" s="44"/>
      <c r="B3810" s="44"/>
      <c r="C3810" s="44"/>
      <c r="D3810" s="45"/>
      <c r="E3810" s="44"/>
      <c r="F3810" s="44"/>
      <c r="G3810" s="45"/>
      <c r="H3810" s="45"/>
      <c r="I3810" s="44"/>
      <c r="J3810" s="44"/>
      <c r="K3810" s="44"/>
      <c r="L3810" s="44" t="str">
        <f>IF(G3810="","",IF(D3810-G3810&gt;=System_Config!$B$9,"✅ COMPLIANT","⚠️ BREACH"))</f>
        <v/>
      </c>
      <c r="M3810" s="44">
        <f t="shared" si="59"/>
        <v>1900</v>
      </c>
    </row>
    <row r="3811" spans="1:13" ht="18" customHeight="1" x14ac:dyDescent="0.25">
      <c r="A3811" s="42"/>
      <c r="B3811" s="42"/>
      <c r="C3811" s="42"/>
      <c r="D3811" s="43"/>
      <c r="E3811" s="42"/>
      <c r="F3811" s="42"/>
      <c r="G3811" s="43"/>
      <c r="H3811" s="43"/>
      <c r="I3811" s="42"/>
      <c r="J3811" s="42"/>
      <c r="K3811" s="42"/>
      <c r="L3811" s="42" t="str">
        <f>IF(G3811="","",IF(D3811-G3811&gt;=System_Config!$B$9,"✅ COMPLIANT","⚠️ BREACH"))</f>
        <v/>
      </c>
      <c r="M3811" s="42">
        <f t="shared" si="59"/>
        <v>1900</v>
      </c>
    </row>
    <row r="3812" spans="1:13" ht="18" customHeight="1" x14ac:dyDescent="0.25">
      <c r="A3812" s="44"/>
      <c r="B3812" s="44"/>
      <c r="C3812" s="44"/>
      <c r="D3812" s="45"/>
      <c r="E3812" s="44"/>
      <c r="F3812" s="44"/>
      <c r="G3812" s="45"/>
      <c r="H3812" s="45"/>
      <c r="I3812" s="44"/>
      <c r="J3812" s="44"/>
      <c r="K3812" s="44"/>
      <c r="L3812" s="44" t="str">
        <f>IF(G3812="","",IF(D3812-G3812&gt;=System_Config!$B$9,"✅ COMPLIANT","⚠️ BREACH"))</f>
        <v/>
      </c>
      <c r="M3812" s="44">
        <f t="shared" si="59"/>
        <v>1900</v>
      </c>
    </row>
    <row r="3813" spans="1:13" ht="18" customHeight="1" x14ac:dyDescent="0.25">
      <c r="A3813" s="42"/>
      <c r="B3813" s="42"/>
      <c r="C3813" s="42"/>
      <c r="D3813" s="43"/>
      <c r="E3813" s="42"/>
      <c r="F3813" s="42"/>
      <c r="G3813" s="43"/>
      <c r="H3813" s="43"/>
      <c r="I3813" s="42"/>
      <c r="J3813" s="42"/>
      <c r="K3813" s="42"/>
      <c r="L3813" s="42" t="str">
        <f>IF(G3813="","",IF(D3813-G3813&gt;=System_Config!$B$9,"✅ COMPLIANT","⚠️ BREACH"))</f>
        <v/>
      </c>
      <c r="M3813" s="42">
        <f t="shared" si="59"/>
        <v>1900</v>
      </c>
    </row>
    <row r="3814" spans="1:13" ht="18" customHeight="1" x14ac:dyDescent="0.25">
      <c r="A3814" s="44"/>
      <c r="B3814" s="44"/>
      <c r="C3814" s="44"/>
      <c r="D3814" s="45"/>
      <c r="E3814" s="44"/>
      <c r="F3814" s="44"/>
      <c r="G3814" s="45"/>
      <c r="H3814" s="45"/>
      <c r="I3814" s="44"/>
      <c r="J3814" s="44"/>
      <c r="K3814" s="44"/>
      <c r="L3814" s="44" t="str">
        <f>IF(G3814="","",IF(D3814-G3814&gt;=System_Config!$B$9,"✅ COMPLIANT","⚠️ BREACH"))</f>
        <v/>
      </c>
      <c r="M3814" s="44">
        <f t="shared" si="59"/>
        <v>1900</v>
      </c>
    </row>
    <row r="3815" spans="1:13" ht="18" customHeight="1" x14ac:dyDescent="0.25">
      <c r="A3815" s="42"/>
      <c r="B3815" s="42"/>
      <c r="C3815" s="42"/>
      <c r="D3815" s="43"/>
      <c r="E3815" s="42"/>
      <c r="F3815" s="42"/>
      <c r="G3815" s="43"/>
      <c r="H3815" s="43"/>
      <c r="I3815" s="42"/>
      <c r="J3815" s="42"/>
      <c r="K3815" s="42"/>
      <c r="L3815" s="42" t="str">
        <f>IF(G3815="","",IF(D3815-G3815&gt;=System_Config!$B$9,"✅ COMPLIANT","⚠️ BREACH"))</f>
        <v/>
      </c>
      <c r="M3815" s="42">
        <f t="shared" si="59"/>
        <v>1900</v>
      </c>
    </row>
    <row r="3816" spans="1:13" ht="18" customHeight="1" x14ac:dyDescent="0.25">
      <c r="A3816" s="44"/>
      <c r="B3816" s="44"/>
      <c r="C3816" s="44"/>
      <c r="D3816" s="45"/>
      <c r="E3816" s="44"/>
      <c r="F3816" s="44"/>
      <c r="G3816" s="45"/>
      <c r="H3816" s="45"/>
      <c r="I3816" s="44"/>
      <c r="J3816" s="44"/>
      <c r="K3816" s="44"/>
      <c r="L3816" s="44" t="str">
        <f>IF(G3816="","",IF(D3816-G3816&gt;=System_Config!$B$9,"✅ COMPLIANT","⚠️ BREACH"))</f>
        <v/>
      </c>
      <c r="M3816" s="44">
        <f t="shared" si="59"/>
        <v>1900</v>
      </c>
    </row>
    <row r="3817" spans="1:13" ht="18" customHeight="1" x14ac:dyDescent="0.25">
      <c r="A3817" s="42"/>
      <c r="B3817" s="42"/>
      <c r="C3817" s="42"/>
      <c r="D3817" s="43"/>
      <c r="E3817" s="42"/>
      <c r="F3817" s="42"/>
      <c r="G3817" s="43"/>
      <c r="H3817" s="43"/>
      <c r="I3817" s="42"/>
      <c r="J3817" s="42"/>
      <c r="K3817" s="42"/>
      <c r="L3817" s="42" t="str">
        <f>IF(G3817="","",IF(D3817-G3817&gt;=System_Config!$B$9,"✅ COMPLIANT","⚠️ BREACH"))</f>
        <v/>
      </c>
      <c r="M3817" s="42">
        <f t="shared" si="59"/>
        <v>1900</v>
      </c>
    </row>
    <row r="3818" spans="1:13" ht="18" customHeight="1" x14ac:dyDescent="0.25">
      <c r="A3818" s="44"/>
      <c r="B3818" s="44"/>
      <c r="C3818" s="44"/>
      <c r="D3818" s="45"/>
      <c r="E3818" s="44"/>
      <c r="F3818" s="44"/>
      <c r="G3818" s="45"/>
      <c r="H3818" s="45"/>
      <c r="I3818" s="44"/>
      <c r="J3818" s="44"/>
      <c r="K3818" s="44"/>
      <c r="L3818" s="44" t="str">
        <f>IF(G3818="","",IF(D3818-G3818&gt;=System_Config!$B$9,"✅ COMPLIANT","⚠️ BREACH"))</f>
        <v/>
      </c>
      <c r="M3818" s="44">
        <f t="shared" si="59"/>
        <v>1900</v>
      </c>
    </row>
    <row r="3819" spans="1:13" ht="18" customHeight="1" x14ac:dyDescent="0.25">
      <c r="A3819" s="42"/>
      <c r="B3819" s="42"/>
      <c r="C3819" s="42"/>
      <c r="D3819" s="43"/>
      <c r="E3819" s="42"/>
      <c r="F3819" s="42"/>
      <c r="G3819" s="43"/>
      <c r="H3819" s="43"/>
      <c r="I3819" s="42"/>
      <c r="J3819" s="42"/>
      <c r="K3819" s="42"/>
      <c r="L3819" s="42" t="str">
        <f>IF(G3819="","",IF(D3819-G3819&gt;=System_Config!$B$9,"✅ COMPLIANT","⚠️ BREACH"))</f>
        <v/>
      </c>
      <c r="M3819" s="42">
        <f t="shared" si="59"/>
        <v>1900</v>
      </c>
    </row>
    <row r="3820" spans="1:13" ht="18" customHeight="1" x14ac:dyDescent="0.25">
      <c r="A3820" s="44"/>
      <c r="B3820" s="44"/>
      <c r="C3820" s="44"/>
      <c r="D3820" s="45"/>
      <c r="E3820" s="44"/>
      <c r="F3820" s="44"/>
      <c r="G3820" s="45"/>
      <c r="H3820" s="45"/>
      <c r="I3820" s="44"/>
      <c r="J3820" s="44"/>
      <c r="K3820" s="44"/>
      <c r="L3820" s="44" t="str">
        <f>IF(G3820="","",IF(D3820-G3820&gt;=System_Config!$B$9,"✅ COMPLIANT","⚠️ BREACH"))</f>
        <v/>
      </c>
      <c r="M3820" s="44">
        <f t="shared" si="59"/>
        <v>1900</v>
      </c>
    </row>
    <row r="3821" spans="1:13" ht="18" customHeight="1" x14ac:dyDescent="0.25">
      <c r="A3821" s="42"/>
      <c r="B3821" s="42"/>
      <c r="C3821" s="42"/>
      <c r="D3821" s="43"/>
      <c r="E3821" s="42"/>
      <c r="F3821" s="42"/>
      <c r="G3821" s="43"/>
      <c r="H3821" s="43"/>
      <c r="I3821" s="42"/>
      <c r="J3821" s="42"/>
      <c r="K3821" s="42"/>
      <c r="L3821" s="42" t="str">
        <f>IF(G3821="","",IF(D3821-G3821&gt;=System_Config!$B$9,"✅ COMPLIANT","⚠️ BREACH"))</f>
        <v/>
      </c>
      <c r="M3821" s="42">
        <f t="shared" si="59"/>
        <v>1900</v>
      </c>
    </row>
    <row r="3822" spans="1:13" ht="18" customHeight="1" x14ac:dyDescent="0.25">
      <c r="A3822" s="44"/>
      <c r="B3822" s="44"/>
      <c r="C3822" s="44"/>
      <c r="D3822" s="45"/>
      <c r="E3822" s="44"/>
      <c r="F3822" s="44"/>
      <c r="G3822" s="45"/>
      <c r="H3822" s="45"/>
      <c r="I3822" s="44"/>
      <c r="J3822" s="44"/>
      <c r="K3822" s="44"/>
      <c r="L3822" s="44" t="str">
        <f>IF(G3822="","",IF(D3822-G3822&gt;=System_Config!$B$9,"✅ COMPLIANT","⚠️ BREACH"))</f>
        <v/>
      </c>
      <c r="M3822" s="44">
        <f t="shared" si="59"/>
        <v>1900</v>
      </c>
    </row>
    <row r="3823" spans="1:13" ht="18" customHeight="1" x14ac:dyDescent="0.25">
      <c r="A3823" s="42"/>
      <c r="B3823" s="42"/>
      <c r="C3823" s="42"/>
      <c r="D3823" s="43"/>
      <c r="E3823" s="42"/>
      <c r="F3823" s="42"/>
      <c r="G3823" s="43"/>
      <c r="H3823" s="43"/>
      <c r="I3823" s="42"/>
      <c r="J3823" s="42"/>
      <c r="K3823" s="42"/>
      <c r="L3823" s="42" t="str">
        <f>IF(G3823="","",IF(D3823-G3823&gt;=System_Config!$B$9,"✅ COMPLIANT","⚠️ BREACH"))</f>
        <v/>
      </c>
      <c r="M3823" s="42">
        <f t="shared" si="59"/>
        <v>1900</v>
      </c>
    </row>
    <row r="3824" spans="1:13" ht="18" customHeight="1" x14ac:dyDescent="0.25">
      <c r="A3824" s="44"/>
      <c r="B3824" s="44"/>
      <c r="C3824" s="44"/>
      <c r="D3824" s="45"/>
      <c r="E3824" s="44"/>
      <c r="F3824" s="44"/>
      <c r="G3824" s="45"/>
      <c r="H3824" s="45"/>
      <c r="I3824" s="44"/>
      <c r="J3824" s="44"/>
      <c r="K3824" s="44"/>
      <c r="L3824" s="44" t="str">
        <f>IF(G3824="","",IF(D3824-G3824&gt;=System_Config!$B$9,"✅ COMPLIANT","⚠️ BREACH"))</f>
        <v/>
      </c>
      <c r="M3824" s="44">
        <f t="shared" si="59"/>
        <v>1900</v>
      </c>
    </row>
    <row r="3825" spans="1:13" ht="18" customHeight="1" x14ac:dyDescent="0.25">
      <c r="A3825" s="42"/>
      <c r="B3825" s="42"/>
      <c r="C3825" s="42"/>
      <c r="D3825" s="43"/>
      <c r="E3825" s="42"/>
      <c r="F3825" s="42"/>
      <c r="G3825" s="43"/>
      <c r="H3825" s="43"/>
      <c r="I3825" s="42"/>
      <c r="J3825" s="42"/>
      <c r="K3825" s="42"/>
      <c r="L3825" s="42" t="str">
        <f>IF(G3825="","",IF(D3825-G3825&gt;=System_Config!$B$9,"✅ COMPLIANT","⚠️ BREACH"))</f>
        <v/>
      </c>
      <c r="M3825" s="42">
        <f t="shared" si="59"/>
        <v>1900</v>
      </c>
    </row>
    <row r="3826" spans="1:13" ht="18" customHeight="1" x14ac:dyDescent="0.25">
      <c r="A3826" s="44"/>
      <c r="B3826" s="44"/>
      <c r="C3826" s="44"/>
      <c r="D3826" s="45"/>
      <c r="E3826" s="44"/>
      <c r="F3826" s="44"/>
      <c r="G3826" s="45"/>
      <c r="H3826" s="45"/>
      <c r="I3826" s="44"/>
      <c r="J3826" s="44"/>
      <c r="K3826" s="44"/>
      <c r="L3826" s="44" t="str">
        <f>IF(G3826="","",IF(D3826-G3826&gt;=System_Config!$B$9,"✅ COMPLIANT","⚠️ BREACH"))</f>
        <v/>
      </c>
      <c r="M3826" s="44">
        <f t="shared" si="59"/>
        <v>1900</v>
      </c>
    </row>
    <row r="3827" spans="1:13" ht="18" customHeight="1" x14ac:dyDescent="0.25">
      <c r="A3827" s="42"/>
      <c r="B3827" s="42"/>
      <c r="C3827" s="42"/>
      <c r="D3827" s="43"/>
      <c r="E3827" s="42"/>
      <c r="F3827" s="42"/>
      <c r="G3827" s="43"/>
      <c r="H3827" s="43"/>
      <c r="I3827" s="42"/>
      <c r="J3827" s="42"/>
      <c r="K3827" s="42"/>
      <c r="L3827" s="42" t="str">
        <f>IF(G3827="","",IF(D3827-G3827&gt;=System_Config!$B$9,"✅ COMPLIANT","⚠️ BREACH"))</f>
        <v/>
      </c>
      <c r="M3827" s="42">
        <f t="shared" si="59"/>
        <v>1900</v>
      </c>
    </row>
    <row r="3828" spans="1:13" ht="18" customHeight="1" x14ac:dyDescent="0.25">
      <c r="A3828" s="44"/>
      <c r="B3828" s="44"/>
      <c r="C3828" s="44"/>
      <c r="D3828" s="45"/>
      <c r="E3828" s="44"/>
      <c r="F3828" s="44"/>
      <c r="G3828" s="45"/>
      <c r="H3828" s="45"/>
      <c r="I3828" s="44"/>
      <c r="J3828" s="44"/>
      <c r="K3828" s="44"/>
      <c r="L3828" s="44" t="str">
        <f>IF(G3828="","",IF(D3828-G3828&gt;=System_Config!$B$9,"✅ COMPLIANT","⚠️ BREACH"))</f>
        <v/>
      </c>
      <c r="M3828" s="44">
        <f t="shared" si="59"/>
        <v>1900</v>
      </c>
    </row>
    <row r="3829" spans="1:13" ht="18" customHeight="1" x14ac:dyDescent="0.25">
      <c r="A3829" s="42"/>
      <c r="B3829" s="42"/>
      <c r="C3829" s="42"/>
      <c r="D3829" s="43"/>
      <c r="E3829" s="42"/>
      <c r="F3829" s="42"/>
      <c r="G3829" s="43"/>
      <c r="H3829" s="43"/>
      <c r="I3829" s="42"/>
      <c r="J3829" s="42"/>
      <c r="K3829" s="42"/>
      <c r="L3829" s="42" t="str">
        <f>IF(G3829="","",IF(D3829-G3829&gt;=System_Config!$B$9,"✅ COMPLIANT","⚠️ BREACH"))</f>
        <v/>
      </c>
      <c r="M3829" s="42">
        <f t="shared" si="59"/>
        <v>1900</v>
      </c>
    </row>
    <row r="3830" spans="1:13" ht="18" customHeight="1" x14ac:dyDescent="0.25">
      <c r="A3830" s="44"/>
      <c r="B3830" s="44"/>
      <c r="C3830" s="44"/>
      <c r="D3830" s="45"/>
      <c r="E3830" s="44"/>
      <c r="F3830" s="44"/>
      <c r="G3830" s="45"/>
      <c r="H3830" s="45"/>
      <c r="I3830" s="44"/>
      <c r="J3830" s="44"/>
      <c r="K3830" s="44"/>
      <c r="L3830" s="44" t="str">
        <f>IF(G3830="","",IF(D3830-G3830&gt;=System_Config!$B$9,"✅ COMPLIANT","⚠️ BREACH"))</f>
        <v/>
      </c>
      <c r="M3830" s="44">
        <f t="shared" si="59"/>
        <v>1900</v>
      </c>
    </row>
    <row r="3831" spans="1:13" ht="18" customHeight="1" x14ac:dyDescent="0.25">
      <c r="A3831" s="42"/>
      <c r="B3831" s="42"/>
      <c r="C3831" s="42"/>
      <c r="D3831" s="43"/>
      <c r="E3831" s="42"/>
      <c r="F3831" s="42"/>
      <c r="G3831" s="43"/>
      <c r="H3831" s="43"/>
      <c r="I3831" s="42"/>
      <c r="J3831" s="42"/>
      <c r="K3831" s="42"/>
      <c r="L3831" s="42" t="str">
        <f>IF(G3831="","",IF(D3831-G3831&gt;=System_Config!$B$9,"✅ COMPLIANT","⚠️ BREACH"))</f>
        <v/>
      </c>
      <c r="M3831" s="42">
        <f t="shared" si="59"/>
        <v>1900</v>
      </c>
    </row>
    <row r="3832" spans="1:13" ht="18" customHeight="1" x14ac:dyDescent="0.25">
      <c r="A3832" s="44"/>
      <c r="B3832" s="44"/>
      <c r="C3832" s="44"/>
      <c r="D3832" s="45"/>
      <c r="E3832" s="44"/>
      <c r="F3832" s="44"/>
      <c r="G3832" s="45"/>
      <c r="H3832" s="45"/>
      <c r="I3832" s="44"/>
      <c r="J3832" s="44"/>
      <c r="K3832" s="44"/>
      <c r="L3832" s="44" t="str">
        <f>IF(G3832="","",IF(D3832-G3832&gt;=System_Config!$B$9,"✅ COMPLIANT","⚠️ BREACH"))</f>
        <v/>
      </c>
      <c r="M3832" s="44">
        <f t="shared" si="59"/>
        <v>1900</v>
      </c>
    </row>
    <row r="3833" spans="1:13" ht="18" customHeight="1" x14ac:dyDescent="0.25">
      <c r="A3833" s="42"/>
      <c r="B3833" s="42"/>
      <c r="C3833" s="42"/>
      <c r="D3833" s="43"/>
      <c r="E3833" s="42"/>
      <c r="F3833" s="42"/>
      <c r="G3833" s="43"/>
      <c r="H3833" s="43"/>
      <c r="I3833" s="42"/>
      <c r="J3833" s="42"/>
      <c r="K3833" s="42"/>
      <c r="L3833" s="42" t="str">
        <f>IF(G3833="","",IF(D3833-G3833&gt;=System_Config!$B$9,"✅ COMPLIANT","⚠️ BREACH"))</f>
        <v/>
      </c>
      <c r="M3833" s="42">
        <f t="shared" si="59"/>
        <v>1900</v>
      </c>
    </row>
    <row r="3834" spans="1:13" ht="18" customHeight="1" x14ac:dyDescent="0.25">
      <c r="A3834" s="44"/>
      <c r="B3834" s="44"/>
      <c r="C3834" s="44"/>
      <c r="D3834" s="45"/>
      <c r="E3834" s="44"/>
      <c r="F3834" s="44"/>
      <c r="G3834" s="45"/>
      <c r="H3834" s="45"/>
      <c r="I3834" s="44"/>
      <c r="J3834" s="44"/>
      <c r="K3834" s="44"/>
      <c r="L3834" s="44" t="str">
        <f>IF(G3834="","",IF(D3834-G3834&gt;=System_Config!$B$9,"✅ COMPLIANT","⚠️ BREACH"))</f>
        <v/>
      </c>
      <c r="M3834" s="44">
        <f t="shared" si="59"/>
        <v>1900</v>
      </c>
    </row>
    <row r="3835" spans="1:13" ht="18" customHeight="1" x14ac:dyDescent="0.25">
      <c r="A3835" s="42"/>
      <c r="B3835" s="42"/>
      <c r="C3835" s="42"/>
      <c r="D3835" s="43"/>
      <c r="E3835" s="42"/>
      <c r="F3835" s="42"/>
      <c r="G3835" s="43"/>
      <c r="H3835" s="43"/>
      <c r="I3835" s="42"/>
      <c r="J3835" s="42"/>
      <c r="K3835" s="42"/>
      <c r="L3835" s="42" t="str">
        <f>IF(G3835="","",IF(D3835-G3835&gt;=System_Config!$B$9,"✅ COMPLIANT","⚠️ BREACH"))</f>
        <v/>
      </c>
      <c r="M3835" s="42">
        <f t="shared" si="59"/>
        <v>1900</v>
      </c>
    </row>
    <row r="3836" spans="1:13" ht="18" customHeight="1" x14ac:dyDescent="0.25">
      <c r="A3836" s="44"/>
      <c r="B3836" s="44"/>
      <c r="C3836" s="44"/>
      <c r="D3836" s="45"/>
      <c r="E3836" s="44"/>
      <c r="F3836" s="44"/>
      <c r="G3836" s="45"/>
      <c r="H3836" s="45"/>
      <c r="I3836" s="44"/>
      <c r="J3836" s="44"/>
      <c r="K3836" s="44"/>
      <c r="L3836" s="44" t="str">
        <f>IF(G3836="","",IF(D3836-G3836&gt;=System_Config!$B$9,"✅ COMPLIANT","⚠️ BREACH"))</f>
        <v/>
      </c>
      <c r="M3836" s="44">
        <f t="shared" si="59"/>
        <v>1900</v>
      </c>
    </row>
    <row r="3837" spans="1:13" ht="18" customHeight="1" x14ac:dyDescent="0.25">
      <c r="A3837" s="42"/>
      <c r="B3837" s="42"/>
      <c r="C3837" s="42"/>
      <c r="D3837" s="43"/>
      <c r="E3837" s="42"/>
      <c r="F3837" s="42"/>
      <c r="G3837" s="43"/>
      <c r="H3837" s="43"/>
      <c r="I3837" s="42"/>
      <c r="J3837" s="42"/>
      <c r="K3837" s="42"/>
      <c r="L3837" s="42" t="str">
        <f>IF(G3837="","",IF(D3837-G3837&gt;=System_Config!$B$9,"✅ COMPLIANT","⚠️ BREACH"))</f>
        <v/>
      </c>
      <c r="M3837" s="42">
        <f t="shared" si="59"/>
        <v>1900</v>
      </c>
    </row>
    <row r="3838" spans="1:13" ht="18" customHeight="1" x14ac:dyDescent="0.25">
      <c r="A3838" s="44"/>
      <c r="B3838" s="44"/>
      <c r="C3838" s="44"/>
      <c r="D3838" s="45"/>
      <c r="E3838" s="44"/>
      <c r="F3838" s="44"/>
      <c r="G3838" s="45"/>
      <c r="H3838" s="45"/>
      <c r="I3838" s="44"/>
      <c r="J3838" s="44"/>
      <c r="K3838" s="44"/>
      <c r="L3838" s="44" t="str">
        <f>IF(G3838="","",IF(D3838-G3838&gt;=System_Config!$B$9,"✅ COMPLIANT","⚠️ BREACH"))</f>
        <v/>
      </c>
      <c r="M3838" s="44">
        <f t="shared" si="59"/>
        <v>1900</v>
      </c>
    </row>
    <row r="3839" spans="1:13" ht="18" customHeight="1" x14ac:dyDescent="0.25">
      <c r="A3839" s="42"/>
      <c r="B3839" s="42"/>
      <c r="C3839" s="42"/>
      <c r="D3839" s="43"/>
      <c r="E3839" s="42"/>
      <c r="F3839" s="42"/>
      <c r="G3839" s="43"/>
      <c r="H3839" s="43"/>
      <c r="I3839" s="42"/>
      <c r="J3839" s="42"/>
      <c r="K3839" s="42"/>
      <c r="L3839" s="42" t="str">
        <f>IF(G3839="","",IF(D3839-G3839&gt;=System_Config!$B$9,"✅ COMPLIANT","⚠️ BREACH"))</f>
        <v/>
      </c>
      <c r="M3839" s="42">
        <f t="shared" si="59"/>
        <v>1900</v>
      </c>
    </row>
    <row r="3840" spans="1:13" ht="18" customHeight="1" x14ac:dyDescent="0.25">
      <c r="A3840" s="44"/>
      <c r="B3840" s="44"/>
      <c r="C3840" s="44"/>
      <c r="D3840" s="45"/>
      <c r="E3840" s="44"/>
      <c r="F3840" s="44"/>
      <c r="G3840" s="45"/>
      <c r="H3840" s="45"/>
      <c r="I3840" s="44"/>
      <c r="J3840" s="44"/>
      <c r="K3840" s="44"/>
      <c r="L3840" s="44" t="str">
        <f>IF(G3840="","",IF(D3840-G3840&gt;=System_Config!$B$9,"✅ COMPLIANT","⚠️ BREACH"))</f>
        <v/>
      </c>
      <c r="M3840" s="44">
        <f t="shared" si="59"/>
        <v>1900</v>
      </c>
    </row>
    <row r="3841" spans="1:13" ht="18" customHeight="1" x14ac:dyDescent="0.25">
      <c r="A3841" s="42"/>
      <c r="B3841" s="42"/>
      <c r="C3841" s="42"/>
      <c r="D3841" s="43"/>
      <c r="E3841" s="42"/>
      <c r="F3841" s="42"/>
      <c r="G3841" s="43"/>
      <c r="H3841" s="43"/>
      <c r="I3841" s="42"/>
      <c r="J3841" s="42"/>
      <c r="K3841" s="42"/>
      <c r="L3841" s="42" t="str">
        <f>IF(G3841="","",IF(D3841-G3841&gt;=System_Config!$B$9,"✅ COMPLIANT","⚠️ BREACH"))</f>
        <v/>
      </c>
      <c r="M3841" s="42">
        <f t="shared" si="59"/>
        <v>1900</v>
      </c>
    </row>
    <row r="3842" spans="1:13" ht="18" customHeight="1" x14ac:dyDescent="0.25">
      <c r="A3842" s="44"/>
      <c r="B3842" s="44"/>
      <c r="C3842" s="44"/>
      <c r="D3842" s="45"/>
      <c r="E3842" s="44"/>
      <c r="F3842" s="44"/>
      <c r="G3842" s="45"/>
      <c r="H3842" s="45"/>
      <c r="I3842" s="44"/>
      <c r="J3842" s="44"/>
      <c r="K3842" s="44"/>
      <c r="L3842" s="44" t="str">
        <f>IF(G3842="","",IF(D3842-G3842&gt;=System_Config!$B$9,"✅ COMPLIANT","⚠️ BREACH"))</f>
        <v/>
      </c>
      <c r="M3842" s="44">
        <f t="shared" si="59"/>
        <v>1900</v>
      </c>
    </row>
    <row r="3843" spans="1:13" ht="18" customHeight="1" x14ac:dyDescent="0.25">
      <c r="A3843" s="42"/>
      <c r="B3843" s="42"/>
      <c r="C3843" s="42"/>
      <c r="D3843" s="43"/>
      <c r="E3843" s="42"/>
      <c r="F3843" s="42"/>
      <c r="G3843" s="43"/>
      <c r="H3843" s="43"/>
      <c r="I3843" s="42"/>
      <c r="J3843" s="42"/>
      <c r="K3843" s="42"/>
      <c r="L3843" s="42" t="str">
        <f>IF(G3843="","",IF(D3843-G3843&gt;=System_Config!$B$9,"✅ COMPLIANT","⚠️ BREACH"))</f>
        <v/>
      </c>
      <c r="M3843" s="42">
        <f t="shared" si="59"/>
        <v>1900</v>
      </c>
    </row>
    <row r="3844" spans="1:13" ht="18" customHeight="1" x14ac:dyDescent="0.25">
      <c r="A3844" s="44"/>
      <c r="B3844" s="44"/>
      <c r="C3844" s="44"/>
      <c r="D3844" s="45"/>
      <c r="E3844" s="44"/>
      <c r="F3844" s="44"/>
      <c r="G3844" s="45"/>
      <c r="H3844" s="45"/>
      <c r="I3844" s="44"/>
      <c r="J3844" s="44"/>
      <c r="K3844" s="44"/>
      <c r="L3844" s="44" t="str">
        <f>IF(G3844="","",IF(D3844-G3844&gt;=System_Config!$B$9,"✅ COMPLIANT","⚠️ BREACH"))</f>
        <v/>
      </c>
      <c r="M3844" s="44">
        <f t="shared" ref="M3844:M3907" si="60">IFERROR(YEAR(E3844),"")</f>
        <v>1900</v>
      </c>
    </row>
    <row r="3845" spans="1:13" ht="18" customHeight="1" x14ac:dyDescent="0.25">
      <c r="A3845" s="42"/>
      <c r="B3845" s="42"/>
      <c r="C3845" s="42"/>
      <c r="D3845" s="43"/>
      <c r="E3845" s="42"/>
      <c r="F3845" s="42"/>
      <c r="G3845" s="43"/>
      <c r="H3845" s="43"/>
      <c r="I3845" s="42"/>
      <c r="J3845" s="42"/>
      <c r="K3845" s="42"/>
      <c r="L3845" s="42" t="str">
        <f>IF(G3845="","",IF(D3845-G3845&gt;=System_Config!$B$9,"✅ COMPLIANT","⚠️ BREACH"))</f>
        <v/>
      </c>
      <c r="M3845" s="42">
        <f t="shared" si="60"/>
        <v>1900</v>
      </c>
    </row>
    <row r="3846" spans="1:13" ht="18" customHeight="1" x14ac:dyDescent="0.25">
      <c r="A3846" s="44"/>
      <c r="B3846" s="44"/>
      <c r="C3846" s="44"/>
      <c r="D3846" s="45"/>
      <c r="E3846" s="44"/>
      <c r="F3846" s="44"/>
      <c r="G3846" s="45"/>
      <c r="H3846" s="45"/>
      <c r="I3846" s="44"/>
      <c r="J3846" s="44"/>
      <c r="K3846" s="44"/>
      <c r="L3846" s="44" t="str">
        <f>IF(G3846="","",IF(D3846-G3846&gt;=System_Config!$B$9,"✅ COMPLIANT","⚠️ BREACH"))</f>
        <v/>
      </c>
      <c r="M3846" s="44">
        <f t="shared" si="60"/>
        <v>1900</v>
      </c>
    </row>
    <row r="3847" spans="1:13" ht="18" customHeight="1" x14ac:dyDescent="0.25">
      <c r="A3847" s="42"/>
      <c r="B3847" s="42"/>
      <c r="C3847" s="42"/>
      <c r="D3847" s="43"/>
      <c r="E3847" s="42"/>
      <c r="F3847" s="42"/>
      <c r="G3847" s="43"/>
      <c r="H3847" s="43"/>
      <c r="I3847" s="42"/>
      <c r="J3847" s="42"/>
      <c r="K3847" s="42"/>
      <c r="L3847" s="42" t="str">
        <f>IF(G3847="","",IF(D3847-G3847&gt;=System_Config!$B$9,"✅ COMPLIANT","⚠️ BREACH"))</f>
        <v/>
      </c>
      <c r="M3847" s="42">
        <f t="shared" si="60"/>
        <v>1900</v>
      </c>
    </row>
    <row r="3848" spans="1:13" ht="18" customHeight="1" x14ac:dyDescent="0.25">
      <c r="A3848" s="44"/>
      <c r="B3848" s="44"/>
      <c r="C3848" s="44"/>
      <c r="D3848" s="45"/>
      <c r="E3848" s="44"/>
      <c r="F3848" s="44"/>
      <c r="G3848" s="45"/>
      <c r="H3848" s="45"/>
      <c r="I3848" s="44"/>
      <c r="J3848" s="44"/>
      <c r="K3848" s="44"/>
      <c r="L3848" s="44" t="str">
        <f>IF(G3848="","",IF(D3848-G3848&gt;=System_Config!$B$9,"✅ COMPLIANT","⚠️ BREACH"))</f>
        <v/>
      </c>
      <c r="M3848" s="44">
        <f t="shared" si="60"/>
        <v>1900</v>
      </c>
    </row>
    <row r="3849" spans="1:13" ht="18" customHeight="1" x14ac:dyDescent="0.25">
      <c r="A3849" s="42"/>
      <c r="B3849" s="42"/>
      <c r="C3849" s="42"/>
      <c r="D3849" s="43"/>
      <c r="E3849" s="42"/>
      <c r="F3849" s="42"/>
      <c r="G3849" s="43"/>
      <c r="H3849" s="43"/>
      <c r="I3849" s="42"/>
      <c r="J3849" s="42"/>
      <c r="K3849" s="42"/>
      <c r="L3849" s="42" t="str">
        <f>IF(G3849="","",IF(D3849-G3849&gt;=System_Config!$B$9,"✅ COMPLIANT","⚠️ BREACH"))</f>
        <v/>
      </c>
      <c r="M3849" s="42">
        <f t="shared" si="60"/>
        <v>1900</v>
      </c>
    </row>
    <row r="3850" spans="1:13" ht="18" customHeight="1" x14ac:dyDescent="0.25">
      <c r="A3850" s="44"/>
      <c r="B3850" s="44"/>
      <c r="C3850" s="44"/>
      <c r="D3850" s="45"/>
      <c r="E3850" s="44"/>
      <c r="F3850" s="44"/>
      <c r="G3850" s="45"/>
      <c r="H3850" s="45"/>
      <c r="I3850" s="44"/>
      <c r="J3850" s="44"/>
      <c r="K3850" s="44"/>
      <c r="L3850" s="44" t="str">
        <f>IF(G3850="","",IF(D3850-G3850&gt;=System_Config!$B$9,"✅ COMPLIANT","⚠️ BREACH"))</f>
        <v/>
      </c>
      <c r="M3850" s="44">
        <f t="shared" si="60"/>
        <v>1900</v>
      </c>
    </row>
    <row r="3851" spans="1:13" ht="18" customHeight="1" x14ac:dyDescent="0.25">
      <c r="A3851" s="42"/>
      <c r="B3851" s="42"/>
      <c r="C3851" s="42"/>
      <c r="D3851" s="43"/>
      <c r="E3851" s="42"/>
      <c r="F3851" s="42"/>
      <c r="G3851" s="43"/>
      <c r="H3851" s="43"/>
      <c r="I3851" s="42"/>
      <c r="J3851" s="42"/>
      <c r="K3851" s="42"/>
      <c r="L3851" s="42" t="str">
        <f>IF(G3851="","",IF(D3851-G3851&gt;=System_Config!$B$9,"✅ COMPLIANT","⚠️ BREACH"))</f>
        <v/>
      </c>
      <c r="M3851" s="42">
        <f t="shared" si="60"/>
        <v>1900</v>
      </c>
    </row>
    <row r="3852" spans="1:13" ht="18" customHeight="1" x14ac:dyDescent="0.25">
      <c r="A3852" s="44"/>
      <c r="B3852" s="44"/>
      <c r="C3852" s="44"/>
      <c r="D3852" s="45"/>
      <c r="E3852" s="44"/>
      <c r="F3852" s="44"/>
      <c r="G3852" s="45"/>
      <c r="H3852" s="45"/>
      <c r="I3852" s="44"/>
      <c r="J3852" s="44"/>
      <c r="K3852" s="44"/>
      <c r="L3852" s="44" t="str">
        <f>IF(G3852="","",IF(D3852-G3852&gt;=System_Config!$B$9,"✅ COMPLIANT","⚠️ BREACH"))</f>
        <v/>
      </c>
      <c r="M3852" s="44">
        <f t="shared" si="60"/>
        <v>1900</v>
      </c>
    </row>
    <row r="3853" spans="1:13" ht="18" customHeight="1" x14ac:dyDescent="0.25">
      <c r="A3853" s="42"/>
      <c r="B3853" s="42"/>
      <c r="C3853" s="42"/>
      <c r="D3853" s="43"/>
      <c r="E3853" s="42"/>
      <c r="F3853" s="42"/>
      <c r="G3853" s="43"/>
      <c r="H3853" s="43"/>
      <c r="I3853" s="42"/>
      <c r="J3853" s="42"/>
      <c r="K3853" s="42"/>
      <c r="L3853" s="42" t="str">
        <f>IF(G3853="","",IF(D3853-G3853&gt;=System_Config!$B$9,"✅ COMPLIANT","⚠️ BREACH"))</f>
        <v/>
      </c>
      <c r="M3853" s="42">
        <f t="shared" si="60"/>
        <v>1900</v>
      </c>
    </row>
    <row r="3854" spans="1:13" ht="18" customHeight="1" x14ac:dyDescent="0.25">
      <c r="A3854" s="44"/>
      <c r="B3854" s="44"/>
      <c r="C3854" s="44"/>
      <c r="D3854" s="45"/>
      <c r="E3854" s="44"/>
      <c r="F3854" s="44"/>
      <c r="G3854" s="45"/>
      <c r="H3854" s="45"/>
      <c r="I3854" s="44"/>
      <c r="J3854" s="44"/>
      <c r="K3854" s="44"/>
      <c r="L3854" s="44" t="str">
        <f>IF(G3854="","",IF(D3854-G3854&gt;=System_Config!$B$9,"✅ COMPLIANT","⚠️ BREACH"))</f>
        <v/>
      </c>
      <c r="M3854" s="44">
        <f t="shared" si="60"/>
        <v>1900</v>
      </c>
    </row>
    <row r="3855" spans="1:13" ht="18" customHeight="1" x14ac:dyDescent="0.25">
      <c r="A3855" s="42"/>
      <c r="B3855" s="42"/>
      <c r="C3855" s="42"/>
      <c r="D3855" s="43"/>
      <c r="E3855" s="42"/>
      <c r="F3855" s="42"/>
      <c r="G3855" s="43"/>
      <c r="H3855" s="43"/>
      <c r="I3855" s="42"/>
      <c r="J3855" s="42"/>
      <c r="K3855" s="42"/>
      <c r="L3855" s="42" t="str">
        <f>IF(G3855="","",IF(D3855-G3855&gt;=System_Config!$B$9,"✅ COMPLIANT","⚠️ BREACH"))</f>
        <v/>
      </c>
      <c r="M3855" s="42">
        <f t="shared" si="60"/>
        <v>1900</v>
      </c>
    </row>
    <row r="3856" spans="1:13" ht="18" customHeight="1" x14ac:dyDescent="0.25">
      <c r="A3856" s="44"/>
      <c r="B3856" s="44"/>
      <c r="C3856" s="44"/>
      <c r="D3856" s="45"/>
      <c r="E3856" s="44"/>
      <c r="F3856" s="44"/>
      <c r="G3856" s="45"/>
      <c r="H3856" s="45"/>
      <c r="I3856" s="44"/>
      <c r="J3856" s="44"/>
      <c r="K3856" s="44"/>
      <c r="L3856" s="44" t="str">
        <f>IF(G3856="","",IF(D3856-G3856&gt;=System_Config!$B$9,"✅ COMPLIANT","⚠️ BREACH"))</f>
        <v/>
      </c>
      <c r="M3856" s="44">
        <f t="shared" si="60"/>
        <v>1900</v>
      </c>
    </row>
    <row r="3857" spans="1:13" ht="18" customHeight="1" x14ac:dyDescent="0.25">
      <c r="A3857" s="42"/>
      <c r="B3857" s="42"/>
      <c r="C3857" s="42"/>
      <c r="D3857" s="43"/>
      <c r="E3857" s="42"/>
      <c r="F3857" s="42"/>
      <c r="G3857" s="43"/>
      <c r="H3857" s="43"/>
      <c r="I3857" s="42"/>
      <c r="J3857" s="42"/>
      <c r="K3857" s="42"/>
      <c r="L3857" s="42" t="str">
        <f>IF(G3857="","",IF(D3857-G3857&gt;=System_Config!$B$9,"✅ COMPLIANT","⚠️ BREACH"))</f>
        <v/>
      </c>
      <c r="M3857" s="42">
        <f t="shared" si="60"/>
        <v>1900</v>
      </c>
    </row>
    <row r="3858" spans="1:13" ht="18" customHeight="1" x14ac:dyDescent="0.25">
      <c r="A3858" s="44"/>
      <c r="B3858" s="44"/>
      <c r="C3858" s="44"/>
      <c r="D3858" s="45"/>
      <c r="E3858" s="44"/>
      <c r="F3858" s="44"/>
      <c r="G3858" s="45"/>
      <c r="H3858" s="45"/>
      <c r="I3858" s="44"/>
      <c r="J3858" s="44"/>
      <c r="K3858" s="44"/>
      <c r="L3858" s="44" t="str">
        <f>IF(G3858="","",IF(D3858-G3858&gt;=System_Config!$B$9,"✅ COMPLIANT","⚠️ BREACH"))</f>
        <v/>
      </c>
      <c r="M3858" s="44">
        <f t="shared" si="60"/>
        <v>1900</v>
      </c>
    </row>
    <row r="3859" spans="1:13" ht="18" customHeight="1" x14ac:dyDescent="0.25">
      <c r="A3859" s="42"/>
      <c r="B3859" s="42"/>
      <c r="C3859" s="42"/>
      <c r="D3859" s="43"/>
      <c r="E3859" s="42"/>
      <c r="F3859" s="42"/>
      <c r="G3859" s="43"/>
      <c r="H3859" s="43"/>
      <c r="I3859" s="42"/>
      <c r="J3859" s="42"/>
      <c r="K3859" s="42"/>
      <c r="L3859" s="42" t="str">
        <f>IF(G3859="","",IF(D3859-G3859&gt;=System_Config!$B$9,"✅ COMPLIANT","⚠️ BREACH"))</f>
        <v/>
      </c>
      <c r="M3859" s="42">
        <f t="shared" si="60"/>
        <v>1900</v>
      </c>
    </row>
    <row r="3860" spans="1:13" ht="18" customHeight="1" x14ac:dyDescent="0.25">
      <c r="A3860" s="44"/>
      <c r="B3860" s="44"/>
      <c r="C3860" s="44"/>
      <c r="D3860" s="45"/>
      <c r="E3860" s="44"/>
      <c r="F3860" s="44"/>
      <c r="G3860" s="45"/>
      <c r="H3860" s="45"/>
      <c r="I3860" s="44"/>
      <c r="J3860" s="44"/>
      <c r="K3860" s="44"/>
      <c r="L3860" s="44" t="str">
        <f>IF(G3860="","",IF(D3860-G3860&gt;=System_Config!$B$9,"✅ COMPLIANT","⚠️ BREACH"))</f>
        <v/>
      </c>
      <c r="M3860" s="44">
        <f t="shared" si="60"/>
        <v>1900</v>
      </c>
    </row>
    <row r="3861" spans="1:13" ht="18" customHeight="1" x14ac:dyDescent="0.25">
      <c r="A3861" s="42"/>
      <c r="B3861" s="42"/>
      <c r="C3861" s="42"/>
      <c r="D3861" s="43"/>
      <c r="E3861" s="42"/>
      <c r="F3861" s="42"/>
      <c r="G3861" s="43"/>
      <c r="H3861" s="43"/>
      <c r="I3861" s="42"/>
      <c r="J3861" s="42"/>
      <c r="K3861" s="42"/>
      <c r="L3861" s="42" t="str">
        <f>IF(G3861="","",IF(D3861-G3861&gt;=System_Config!$B$9,"✅ COMPLIANT","⚠️ BREACH"))</f>
        <v/>
      </c>
      <c r="M3861" s="42">
        <f t="shared" si="60"/>
        <v>1900</v>
      </c>
    </row>
    <row r="3862" spans="1:13" ht="18" customHeight="1" x14ac:dyDescent="0.25">
      <c r="A3862" s="44"/>
      <c r="B3862" s="44"/>
      <c r="C3862" s="44"/>
      <c r="D3862" s="45"/>
      <c r="E3862" s="44"/>
      <c r="F3862" s="44"/>
      <c r="G3862" s="45"/>
      <c r="H3862" s="45"/>
      <c r="I3862" s="44"/>
      <c r="J3862" s="44"/>
      <c r="K3862" s="44"/>
      <c r="L3862" s="44" t="str">
        <f>IF(G3862="","",IF(D3862-G3862&gt;=System_Config!$B$9,"✅ COMPLIANT","⚠️ BREACH"))</f>
        <v/>
      </c>
      <c r="M3862" s="44">
        <f t="shared" si="60"/>
        <v>1900</v>
      </c>
    </row>
    <row r="3863" spans="1:13" ht="18" customHeight="1" x14ac:dyDescent="0.25">
      <c r="A3863" s="42"/>
      <c r="B3863" s="42"/>
      <c r="C3863" s="42"/>
      <c r="D3863" s="43"/>
      <c r="E3863" s="42"/>
      <c r="F3863" s="42"/>
      <c r="G3863" s="43"/>
      <c r="H3863" s="43"/>
      <c r="I3863" s="42"/>
      <c r="J3863" s="42"/>
      <c r="K3863" s="42"/>
      <c r="L3863" s="42" t="str">
        <f>IF(G3863="","",IF(D3863-G3863&gt;=System_Config!$B$9,"✅ COMPLIANT","⚠️ BREACH"))</f>
        <v/>
      </c>
      <c r="M3863" s="42">
        <f t="shared" si="60"/>
        <v>1900</v>
      </c>
    </row>
    <row r="3864" spans="1:13" ht="18" customHeight="1" x14ac:dyDescent="0.25">
      <c r="A3864" s="44"/>
      <c r="B3864" s="44"/>
      <c r="C3864" s="44"/>
      <c r="D3864" s="45"/>
      <c r="E3864" s="44"/>
      <c r="F3864" s="44"/>
      <c r="G3864" s="45"/>
      <c r="H3864" s="45"/>
      <c r="I3864" s="44"/>
      <c r="J3864" s="44"/>
      <c r="K3864" s="44"/>
      <c r="L3864" s="44" t="str">
        <f>IF(G3864="","",IF(D3864-G3864&gt;=System_Config!$B$9,"✅ COMPLIANT","⚠️ BREACH"))</f>
        <v/>
      </c>
      <c r="M3864" s="44">
        <f t="shared" si="60"/>
        <v>1900</v>
      </c>
    </row>
    <row r="3865" spans="1:13" ht="18" customHeight="1" x14ac:dyDescent="0.25">
      <c r="A3865" s="42"/>
      <c r="B3865" s="42"/>
      <c r="C3865" s="42"/>
      <c r="D3865" s="43"/>
      <c r="E3865" s="42"/>
      <c r="F3865" s="42"/>
      <c r="G3865" s="43"/>
      <c r="H3865" s="43"/>
      <c r="I3865" s="42"/>
      <c r="J3865" s="42"/>
      <c r="K3865" s="42"/>
      <c r="L3865" s="42" t="str">
        <f>IF(G3865="","",IF(D3865-G3865&gt;=System_Config!$B$9,"✅ COMPLIANT","⚠️ BREACH"))</f>
        <v/>
      </c>
      <c r="M3865" s="42">
        <f t="shared" si="60"/>
        <v>1900</v>
      </c>
    </row>
    <row r="3866" spans="1:13" ht="18" customHeight="1" x14ac:dyDescent="0.25">
      <c r="A3866" s="44"/>
      <c r="B3866" s="44"/>
      <c r="C3866" s="44"/>
      <c r="D3866" s="45"/>
      <c r="E3866" s="44"/>
      <c r="F3866" s="44"/>
      <c r="G3866" s="45"/>
      <c r="H3866" s="45"/>
      <c r="I3866" s="44"/>
      <c r="J3866" s="44"/>
      <c r="K3866" s="44"/>
      <c r="L3866" s="44" t="str">
        <f>IF(G3866="","",IF(D3866-G3866&gt;=System_Config!$B$9,"✅ COMPLIANT","⚠️ BREACH"))</f>
        <v/>
      </c>
      <c r="M3866" s="44">
        <f t="shared" si="60"/>
        <v>1900</v>
      </c>
    </row>
    <row r="3867" spans="1:13" ht="18" customHeight="1" x14ac:dyDescent="0.25">
      <c r="A3867" s="42"/>
      <c r="B3867" s="42"/>
      <c r="C3867" s="42"/>
      <c r="D3867" s="43"/>
      <c r="E3867" s="42"/>
      <c r="F3867" s="42"/>
      <c r="G3867" s="43"/>
      <c r="H3867" s="43"/>
      <c r="I3867" s="42"/>
      <c r="J3867" s="42"/>
      <c r="K3867" s="42"/>
      <c r="L3867" s="42" t="str">
        <f>IF(G3867="","",IF(D3867-G3867&gt;=System_Config!$B$9,"✅ COMPLIANT","⚠️ BREACH"))</f>
        <v/>
      </c>
      <c r="M3867" s="42">
        <f t="shared" si="60"/>
        <v>1900</v>
      </c>
    </row>
    <row r="3868" spans="1:13" ht="18" customHeight="1" x14ac:dyDescent="0.25">
      <c r="A3868" s="44"/>
      <c r="B3868" s="44"/>
      <c r="C3868" s="44"/>
      <c r="D3868" s="45"/>
      <c r="E3868" s="44"/>
      <c r="F3868" s="44"/>
      <c r="G3868" s="45"/>
      <c r="H3868" s="45"/>
      <c r="I3868" s="44"/>
      <c r="J3868" s="44"/>
      <c r="K3868" s="44"/>
      <c r="L3868" s="44" t="str">
        <f>IF(G3868="","",IF(D3868-G3868&gt;=System_Config!$B$9,"✅ COMPLIANT","⚠️ BREACH"))</f>
        <v/>
      </c>
      <c r="M3868" s="44">
        <f t="shared" si="60"/>
        <v>1900</v>
      </c>
    </row>
    <row r="3869" spans="1:13" ht="18" customHeight="1" x14ac:dyDescent="0.25">
      <c r="A3869" s="42"/>
      <c r="B3869" s="42"/>
      <c r="C3869" s="42"/>
      <c r="D3869" s="43"/>
      <c r="E3869" s="42"/>
      <c r="F3869" s="42"/>
      <c r="G3869" s="43"/>
      <c r="H3869" s="43"/>
      <c r="I3869" s="42"/>
      <c r="J3869" s="42"/>
      <c r="K3869" s="42"/>
      <c r="L3869" s="42" t="str">
        <f>IF(G3869="","",IF(D3869-G3869&gt;=System_Config!$B$9,"✅ COMPLIANT","⚠️ BREACH"))</f>
        <v/>
      </c>
      <c r="M3869" s="42">
        <f t="shared" si="60"/>
        <v>1900</v>
      </c>
    </row>
    <row r="3870" spans="1:13" ht="18" customHeight="1" x14ac:dyDescent="0.25">
      <c r="A3870" s="44"/>
      <c r="B3870" s="44"/>
      <c r="C3870" s="44"/>
      <c r="D3870" s="45"/>
      <c r="E3870" s="44"/>
      <c r="F3870" s="44"/>
      <c r="G3870" s="45"/>
      <c r="H3870" s="45"/>
      <c r="I3870" s="44"/>
      <c r="J3870" s="44"/>
      <c r="K3870" s="44"/>
      <c r="L3870" s="44" t="str">
        <f>IF(G3870="","",IF(D3870-G3870&gt;=System_Config!$B$9,"✅ COMPLIANT","⚠️ BREACH"))</f>
        <v/>
      </c>
      <c r="M3870" s="44">
        <f t="shared" si="60"/>
        <v>1900</v>
      </c>
    </row>
    <row r="3871" spans="1:13" ht="18" customHeight="1" x14ac:dyDescent="0.25">
      <c r="A3871" s="42"/>
      <c r="B3871" s="42"/>
      <c r="C3871" s="42"/>
      <c r="D3871" s="43"/>
      <c r="E3871" s="42"/>
      <c r="F3871" s="42"/>
      <c r="G3871" s="43"/>
      <c r="H3871" s="43"/>
      <c r="I3871" s="42"/>
      <c r="J3871" s="42"/>
      <c r="K3871" s="42"/>
      <c r="L3871" s="42" t="str">
        <f>IF(G3871="","",IF(D3871-G3871&gt;=System_Config!$B$9,"✅ COMPLIANT","⚠️ BREACH"))</f>
        <v/>
      </c>
      <c r="M3871" s="42">
        <f t="shared" si="60"/>
        <v>1900</v>
      </c>
    </row>
    <row r="3872" spans="1:13" ht="18" customHeight="1" x14ac:dyDescent="0.25">
      <c r="A3872" s="44"/>
      <c r="B3872" s="44"/>
      <c r="C3872" s="44"/>
      <c r="D3872" s="45"/>
      <c r="E3872" s="44"/>
      <c r="F3872" s="44"/>
      <c r="G3872" s="45"/>
      <c r="H3872" s="45"/>
      <c r="I3872" s="44"/>
      <c r="J3872" s="44"/>
      <c r="K3872" s="44"/>
      <c r="L3872" s="44" t="str">
        <f>IF(G3872="","",IF(D3872-G3872&gt;=System_Config!$B$9,"✅ COMPLIANT","⚠️ BREACH"))</f>
        <v/>
      </c>
      <c r="M3872" s="44">
        <f t="shared" si="60"/>
        <v>1900</v>
      </c>
    </row>
    <row r="3873" spans="1:13" ht="18" customHeight="1" x14ac:dyDescent="0.25">
      <c r="A3873" s="42"/>
      <c r="B3873" s="42"/>
      <c r="C3873" s="42"/>
      <c r="D3873" s="43"/>
      <c r="E3873" s="42"/>
      <c r="F3873" s="42"/>
      <c r="G3873" s="43"/>
      <c r="H3873" s="43"/>
      <c r="I3873" s="42"/>
      <c r="J3873" s="42"/>
      <c r="K3873" s="42"/>
      <c r="L3873" s="42" t="str">
        <f>IF(G3873="","",IF(D3873-G3873&gt;=System_Config!$B$9,"✅ COMPLIANT","⚠️ BREACH"))</f>
        <v/>
      </c>
      <c r="M3873" s="42">
        <f t="shared" si="60"/>
        <v>1900</v>
      </c>
    </row>
    <row r="3874" spans="1:13" ht="18" customHeight="1" x14ac:dyDescent="0.25">
      <c r="A3874" s="44"/>
      <c r="B3874" s="44"/>
      <c r="C3874" s="44"/>
      <c r="D3874" s="45"/>
      <c r="E3874" s="44"/>
      <c r="F3874" s="44"/>
      <c r="G3874" s="45"/>
      <c r="H3874" s="45"/>
      <c r="I3874" s="44"/>
      <c r="J3874" s="44"/>
      <c r="K3874" s="44"/>
      <c r="L3874" s="44" t="str">
        <f>IF(G3874="","",IF(D3874-G3874&gt;=System_Config!$B$9,"✅ COMPLIANT","⚠️ BREACH"))</f>
        <v/>
      </c>
      <c r="M3874" s="44">
        <f t="shared" si="60"/>
        <v>1900</v>
      </c>
    </row>
    <row r="3875" spans="1:13" ht="18" customHeight="1" x14ac:dyDescent="0.25">
      <c r="A3875" s="42"/>
      <c r="B3875" s="42"/>
      <c r="C3875" s="42"/>
      <c r="D3875" s="43"/>
      <c r="E3875" s="42"/>
      <c r="F3875" s="42"/>
      <c r="G3875" s="43"/>
      <c r="H3875" s="43"/>
      <c r="I3875" s="42"/>
      <c r="J3875" s="42"/>
      <c r="K3875" s="42"/>
      <c r="L3875" s="42" t="str">
        <f>IF(G3875="","",IF(D3875-G3875&gt;=System_Config!$B$9,"✅ COMPLIANT","⚠️ BREACH"))</f>
        <v/>
      </c>
      <c r="M3875" s="42">
        <f t="shared" si="60"/>
        <v>1900</v>
      </c>
    </row>
    <row r="3876" spans="1:13" ht="18" customHeight="1" x14ac:dyDescent="0.25">
      <c r="A3876" s="44"/>
      <c r="B3876" s="44"/>
      <c r="C3876" s="44"/>
      <c r="D3876" s="45"/>
      <c r="E3876" s="44"/>
      <c r="F3876" s="44"/>
      <c r="G3876" s="45"/>
      <c r="H3876" s="45"/>
      <c r="I3876" s="44"/>
      <c r="J3876" s="44"/>
      <c r="K3876" s="44"/>
      <c r="L3876" s="44" t="str">
        <f>IF(G3876="","",IF(D3876-G3876&gt;=System_Config!$B$9,"✅ COMPLIANT","⚠️ BREACH"))</f>
        <v/>
      </c>
      <c r="M3876" s="44">
        <f t="shared" si="60"/>
        <v>1900</v>
      </c>
    </row>
    <row r="3877" spans="1:13" ht="18" customHeight="1" x14ac:dyDescent="0.25">
      <c r="A3877" s="42"/>
      <c r="B3877" s="42"/>
      <c r="C3877" s="42"/>
      <c r="D3877" s="43"/>
      <c r="E3877" s="42"/>
      <c r="F3877" s="42"/>
      <c r="G3877" s="43"/>
      <c r="H3877" s="43"/>
      <c r="I3877" s="42"/>
      <c r="J3877" s="42"/>
      <c r="K3877" s="42"/>
      <c r="L3877" s="42" t="str">
        <f>IF(G3877="","",IF(D3877-G3877&gt;=System_Config!$B$9,"✅ COMPLIANT","⚠️ BREACH"))</f>
        <v/>
      </c>
      <c r="M3877" s="42">
        <f t="shared" si="60"/>
        <v>1900</v>
      </c>
    </row>
    <row r="3878" spans="1:13" ht="18" customHeight="1" x14ac:dyDescent="0.25">
      <c r="A3878" s="44"/>
      <c r="B3878" s="44"/>
      <c r="C3878" s="44"/>
      <c r="D3878" s="45"/>
      <c r="E3878" s="44"/>
      <c r="F3878" s="44"/>
      <c r="G3878" s="45"/>
      <c r="H3878" s="45"/>
      <c r="I3878" s="44"/>
      <c r="J3878" s="44"/>
      <c r="K3878" s="44"/>
      <c r="L3878" s="44" t="str">
        <f>IF(G3878="","",IF(D3878-G3878&gt;=System_Config!$B$9,"✅ COMPLIANT","⚠️ BREACH"))</f>
        <v/>
      </c>
      <c r="M3878" s="44">
        <f t="shared" si="60"/>
        <v>1900</v>
      </c>
    </row>
    <row r="3879" spans="1:13" ht="18" customHeight="1" x14ac:dyDescent="0.25">
      <c r="A3879" s="42"/>
      <c r="B3879" s="42"/>
      <c r="C3879" s="42"/>
      <c r="D3879" s="43"/>
      <c r="E3879" s="42"/>
      <c r="F3879" s="42"/>
      <c r="G3879" s="43"/>
      <c r="H3879" s="43"/>
      <c r="I3879" s="42"/>
      <c r="J3879" s="42"/>
      <c r="K3879" s="42"/>
      <c r="L3879" s="42" t="str">
        <f>IF(G3879="","",IF(D3879-G3879&gt;=System_Config!$B$9,"✅ COMPLIANT","⚠️ BREACH"))</f>
        <v/>
      </c>
      <c r="M3879" s="42">
        <f t="shared" si="60"/>
        <v>1900</v>
      </c>
    </row>
    <row r="3880" spans="1:13" ht="18" customHeight="1" x14ac:dyDescent="0.25">
      <c r="A3880" s="44"/>
      <c r="B3880" s="44"/>
      <c r="C3880" s="44"/>
      <c r="D3880" s="45"/>
      <c r="E3880" s="44"/>
      <c r="F3880" s="44"/>
      <c r="G3880" s="45"/>
      <c r="H3880" s="45"/>
      <c r="I3880" s="44"/>
      <c r="J3880" s="44"/>
      <c r="K3880" s="44"/>
      <c r="L3880" s="44" t="str">
        <f>IF(G3880="","",IF(D3880-G3880&gt;=System_Config!$B$9,"✅ COMPLIANT","⚠️ BREACH"))</f>
        <v/>
      </c>
      <c r="M3880" s="44">
        <f t="shared" si="60"/>
        <v>1900</v>
      </c>
    </row>
    <row r="3881" spans="1:13" ht="18" customHeight="1" x14ac:dyDescent="0.25">
      <c r="A3881" s="42"/>
      <c r="B3881" s="42"/>
      <c r="C3881" s="42"/>
      <c r="D3881" s="43"/>
      <c r="E3881" s="42"/>
      <c r="F3881" s="42"/>
      <c r="G3881" s="43"/>
      <c r="H3881" s="43"/>
      <c r="I3881" s="42"/>
      <c r="J3881" s="42"/>
      <c r="K3881" s="42"/>
      <c r="L3881" s="42" t="str">
        <f>IF(G3881="","",IF(D3881-G3881&gt;=System_Config!$B$9,"✅ COMPLIANT","⚠️ BREACH"))</f>
        <v/>
      </c>
      <c r="M3881" s="42">
        <f t="shared" si="60"/>
        <v>1900</v>
      </c>
    </row>
    <row r="3882" spans="1:13" ht="18" customHeight="1" x14ac:dyDescent="0.25">
      <c r="A3882" s="44"/>
      <c r="B3882" s="44"/>
      <c r="C3882" s="44"/>
      <c r="D3882" s="45"/>
      <c r="E3882" s="44"/>
      <c r="F3882" s="44"/>
      <c r="G3882" s="45"/>
      <c r="H3882" s="45"/>
      <c r="I3882" s="44"/>
      <c r="J3882" s="44"/>
      <c r="K3882" s="44"/>
      <c r="L3882" s="44" t="str">
        <f>IF(G3882="","",IF(D3882-G3882&gt;=System_Config!$B$9,"✅ COMPLIANT","⚠️ BREACH"))</f>
        <v/>
      </c>
      <c r="M3882" s="44">
        <f t="shared" si="60"/>
        <v>1900</v>
      </c>
    </row>
    <row r="3883" spans="1:13" ht="18" customHeight="1" x14ac:dyDescent="0.25">
      <c r="A3883" s="42"/>
      <c r="B3883" s="42"/>
      <c r="C3883" s="42"/>
      <c r="D3883" s="43"/>
      <c r="E3883" s="42"/>
      <c r="F3883" s="42"/>
      <c r="G3883" s="43"/>
      <c r="H3883" s="43"/>
      <c r="I3883" s="42"/>
      <c r="J3883" s="42"/>
      <c r="K3883" s="42"/>
      <c r="L3883" s="42" t="str">
        <f>IF(G3883="","",IF(D3883-G3883&gt;=System_Config!$B$9,"✅ COMPLIANT","⚠️ BREACH"))</f>
        <v/>
      </c>
      <c r="M3883" s="42">
        <f t="shared" si="60"/>
        <v>1900</v>
      </c>
    </row>
    <row r="3884" spans="1:13" ht="18" customHeight="1" x14ac:dyDescent="0.25">
      <c r="A3884" s="44"/>
      <c r="B3884" s="44"/>
      <c r="C3884" s="44"/>
      <c r="D3884" s="45"/>
      <c r="E3884" s="44"/>
      <c r="F3884" s="44"/>
      <c r="G3884" s="45"/>
      <c r="H3884" s="45"/>
      <c r="I3884" s="44"/>
      <c r="J3884" s="44"/>
      <c r="K3884" s="44"/>
      <c r="L3884" s="44" t="str">
        <f>IF(G3884="","",IF(D3884-G3884&gt;=System_Config!$B$9,"✅ COMPLIANT","⚠️ BREACH"))</f>
        <v/>
      </c>
      <c r="M3884" s="44">
        <f t="shared" si="60"/>
        <v>1900</v>
      </c>
    </row>
    <row r="3885" spans="1:13" ht="18" customHeight="1" x14ac:dyDescent="0.25">
      <c r="A3885" s="42"/>
      <c r="B3885" s="42"/>
      <c r="C3885" s="42"/>
      <c r="D3885" s="43"/>
      <c r="E3885" s="42"/>
      <c r="F3885" s="42"/>
      <c r="G3885" s="43"/>
      <c r="H3885" s="43"/>
      <c r="I3885" s="42"/>
      <c r="J3885" s="42"/>
      <c r="K3885" s="42"/>
      <c r="L3885" s="42" t="str">
        <f>IF(G3885="","",IF(D3885-G3885&gt;=System_Config!$B$9,"✅ COMPLIANT","⚠️ BREACH"))</f>
        <v/>
      </c>
      <c r="M3885" s="42">
        <f t="shared" si="60"/>
        <v>1900</v>
      </c>
    </row>
    <row r="3886" spans="1:13" ht="18" customHeight="1" x14ac:dyDescent="0.25">
      <c r="A3886" s="44"/>
      <c r="B3886" s="44"/>
      <c r="C3886" s="44"/>
      <c r="D3886" s="45"/>
      <c r="E3886" s="44"/>
      <c r="F3886" s="44"/>
      <c r="G3886" s="45"/>
      <c r="H3886" s="45"/>
      <c r="I3886" s="44"/>
      <c r="J3886" s="44"/>
      <c r="K3886" s="44"/>
      <c r="L3886" s="44" t="str">
        <f>IF(G3886="","",IF(D3886-G3886&gt;=System_Config!$B$9,"✅ COMPLIANT","⚠️ BREACH"))</f>
        <v/>
      </c>
      <c r="M3886" s="44">
        <f t="shared" si="60"/>
        <v>1900</v>
      </c>
    </row>
    <row r="3887" spans="1:13" ht="18" customHeight="1" x14ac:dyDescent="0.25">
      <c r="A3887" s="42"/>
      <c r="B3887" s="42"/>
      <c r="C3887" s="42"/>
      <c r="D3887" s="43"/>
      <c r="E3887" s="42"/>
      <c r="F3887" s="42"/>
      <c r="G3887" s="43"/>
      <c r="H3887" s="43"/>
      <c r="I3887" s="42"/>
      <c r="J3887" s="42"/>
      <c r="K3887" s="42"/>
      <c r="L3887" s="42" t="str">
        <f>IF(G3887="","",IF(D3887-G3887&gt;=System_Config!$B$9,"✅ COMPLIANT","⚠️ BREACH"))</f>
        <v/>
      </c>
      <c r="M3887" s="42">
        <f t="shared" si="60"/>
        <v>1900</v>
      </c>
    </row>
    <row r="3888" spans="1:13" ht="18" customHeight="1" x14ac:dyDescent="0.25">
      <c r="A3888" s="44"/>
      <c r="B3888" s="44"/>
      <c r="C3888" s="44"/>
      <c r="D3888" s="45"/>
      <c r="E3888" s="44"/>
      <c r="F3888" s="44"/>
      <c r="G3888" s="45"/>
      <c r="H3888" s="45"/>
      <c r="I3888" s="44"/>
      <c r="J3888" s="44"/>
      <c r="K3888" s="44"/>
      <c r="L3888" s="44" t="str">
        <f>IF(G3888="","",IF(D3888-G3888&gt;=System_Config!$B$9,"✅ COMPLIANT","⚠️ BREACH"))</f>
        <v/>
      </c>
      <c r="M3888" s="44">
        <f t="shared" si="60"/>
        <v>1900</v>
      </c>
    </row>
    <row r="3889" spans="1:13" ht="18" customHeight="1" x14ac:dyDescent="0.25">
      <c r="A3889" s="42"/>
      <c r="B3889" s="42"/>
      <c r="C3889" s="42"/>
      <c r="D3889" s="43"/>
      <c r="E3889" s="42"/>
      <c r="F3889" s="42"/>
      <c r="G3889" s="43"/>
      <c r="H3889" s="43"/>
      <c r="I3889" s="42"/>
      <c r="J3889" s="42"/>
      <c r="K3889" s="42"/>
      <c r="L3889" s="42" t="str">
        <f>IF(G3889="","",IF(D3889-G3889&gt;=System_Config!$B$9,"✅ COMPLIANT","⚠️ BREACH"))</f>
        <v/>
      </c>
      <c r="M3889" s="42">
        <f t="shared" si="60"/>
        <v>1900</v>
      </c>
    </row>
    <row r="3890" spans="1:13" ht="18" customHeight="1" x14ac:dyDescent="0.25">
      <c r="A3890" s="44"/>
      <c r="B3890" s="44"/>
      <c r="C3890" s="44"/>
      <c r="D3890" s="45"/>
      <c r="E3890" s="44"/>
      <c r="F3890" s="44"/>
      <c r="G3890" s="45"/>
      <c r="H3890" s="45"/>
      <c r="I3890" s="44"/>
      <c r="J3890" s="44"/>
      <c r="K3890" s="44"/>
      <c r="L3890" s="44" t="str">
        <f>IF(G3890="","",IF(D3890-G3890&gt;=System_Config!$B$9,"✅ COMPLIANT","⚠️ BREACH"))</f>
        <v/>
      </c>
      <c r="M3890" s="44">
        <f t="shared" si="60"/>
        <v>1900</v>
      </c>
    </row>
    <row r="3891" spans="1:13" ht="18" customHeight="1" x14ac:dyDescent="0.25">
      <c r="A3891" s="42"/>
      <c r="B3891" s="42"/>
      <c r="C3891" s="42"/>
      <c r="D3891" s="43"/>
      <c r="E3891" s="42"/>
      <c r="F3891" s="42"/>
      <c r="G3891" s="43"/>
      <c r="H3891" s="43"/>
      <c r="I3891" s="42"/>
      <c r="J3891" s="42"/>
      <c r="K3891" s="42"/>
      <c r="L3891" s="42" t="str">
        <f>IF(G3891="","",IF(D3891-G3891&gt;=System_Config!$B$9,"✅ COMPLIANT","⚠️ BREACH"))</f>
        <v/>
      </c>
      <c r="M3891" s="42">
        <f t="shared" si="60"/>
        <v>1900</v>
      </c>
    </row>
    <row r="3892" spans="1:13" ht="18" customHeight="1" x14ac:dyDescent="0.25">
      <c r="A3892" s="44"/>
      <c r="B3892" s="44"/>
      <c r="C3892" s="44"/>
      <c r="D3892" s="45"/>
      <c r="E3892" s="44"/>
      <c r="F3892" s="44"/>
      <c r="G3892" s="45"/>
      <c r="H3892" s="45"/>
      <c r="I3892" s="44"/>
      <c r="J3892" s="44"/>
      <c r="K3892" s="44"/>
      <c r="L3892" s="44" t="str">
        <f>IF(G3892="","",IF(D3892-G3892&gt;=System_Config!$B$9,"✅ COMPLIANT","⚠️ BREACH"))</f>
        <v/>
      </c>
      <c r="M3892" s="44">
        <f t="shared" si="60"/>
        <v>1900</v>
      </c>
    </row>
    <row r="3893" spans="1:13" ht="18" customHeight="1" x14ac:dyDescent="0.25">
      <c r="A3893" s="42"/>
      <c r="B3893" s="42"/>
      <c r="C3893" s="42"/>
      <c r="D3893" s="43"/>
      <c r="E3893" s="42"/>
      <c r="F3893" s="42"/>
      <c r="G3893" s="43"/>
      <c r="H3893" s="43"/>
      <c r="I3893" s="42"/>
      <c r="J3893" s="42"/>
      <c r="K3893" s="42"/>
      <c r="L3893" s="42" t="str">
        <f>IF(G3893="","",IF(D3893-G3893&gt;=System_Config!$B$9,"✅ COMPLIANT","⚠️ BREACH"))</f>
        <v/>
      </c>
      <c r="M3893" s="42">
        <f t="shared" si="60"/>
        <v>1900</v>
      </c>
    </row>
    <row r="3894" spans="1:13" ht="18" customHeight="1" x14ac:dyDescent="0.25">
      <c r="A3894" s="44"/>
      <c r="B3894" s="44"/>
      <c r="C3894" s="44"/>
      <c r="D3894" s="45"/>
      <c r="E3894" s="44"/>
      <c r="F3894" s="44"/>
      <c r="G3894" s="45"/>
      <c r="H3894" s="45"/>
      <c r="I3894" s="44"/>
      <c r="J3894" s="44"/>
      <c r="K3894" s="44"/>
      <c r="L3894" s="44" t="str">
        <f>IF(G3894="","",IF(D3894-G3894&gt;=System_Config!$B$9,"✅ COMPLIANT","⚠️ BREACH"))</f>
        <v/>
      </c>
      <c r="M3894" s="44">
        <f t="shared" si="60"/>
        <v>1900</v>
      </c>
    </row>
    <row r="3895" spans="1:13" ht="18" customHeight="1" x14ac:dyDescent="0.25">
      <c r="A3895" s="42"/>
      <c r="B3895" s="42"/>
      <c r="C3895" s="42"/>
      <c r="D3895" s="43"/>
      <c r="E3895" s="42"/>
      <c r="F3895" s="42"/>
      <c r="G3895" s="43"/>
      <c r="H3895" s="43"/>
      <c r="I3895" s="42"/>
      <c r="J3895" s="42"/>
      <c r="K3895" s="42"/>
      <c r="L3895" s="42" t="str">
        <f>IF(G3895="","",IF(D3895-G3895&gt;=System_Config!$B$9,"✅ COMPLIANT","⚠️ BREACH"))</f>
        <v/>
      </c>
      <c r="M3895" s="42">
        <f t="shared" si="60"/>
        <v>1900</v>
      </c>
    </row>
    <row r="3896" spans="1:13" ht="18" customHeight="1" x14ac:dyDescent="0.25">
      <c r="A3896" s="44"/>
      <c r="B3896" s="44"/>
      <c r="C3896" s="44"/>
      <c r="D3896" s="45"/>
      <c r="E3896" s="44"/>
      <c r="F3896" s="44"/>
      <c r="G3896" s="45"/>
      <c r="H3896" s="45"/>
      <c r="I3896" s="44"/>
      <c r="J3896" s="44"/>
      <c r="K3896" s="44"/>
      <c r="L3896" s="44" t="str">
        <f>IF(G3896="","",IF(D3896-G3896&gt;=System_Config!$B$9,"✅ COMPLIANT","⚠️ BREACH"))</f>
        <v/>
      </c>
      <c r="M3896" s="44">
        <f t="shared" si="60"/>
        <v>1900</v>
      </c>
    </row>
    <row r="3897" spans="1:13" ht="18" customHeight="1" x14ac:dyDescent="0.25">
      <c r="A3897" s="42"/>
      <c r="B3897" s="42"/>
      <c r="C3897" s="42"/>
      <c r="D3897" s="43"/>
      <c r="E3897" s="42"/>
      <c r="F3897" s="42"/>
      <c r="G3897" s="43"/>
      <c r="H3897" s="43"/>
      <c r="I3897" s="42"/>
      <c r="J3897" s="42"/>
      <c r="K3897" s="42"/>
      <c r="L3897" s="42" t="str">
        <f>IF(G3897="","",IF(D3897-G3897&gt;=System_Config!$B$9,"✅ COMPLIANT","⚠️ BREACH"))</f>
        <v/>
      </c>
      <c r="M3897" s="42">
        <f t="shared" si="60"/>
        <v>1900</v>
      </c>
    </row>
    <row r="3898" spans="1:13" ht="18" customHeight="1" x14ac:dyDescent="0.25">
      <c r="A3898" s="44"/>
      <c r="B3898" s="44"/>
      <c r="C3898" s="44"/>
      <c r="D3898" s="45"/>
      <c r="E3898" s="44"/>
      <c r="F3898" s="44"/>
      <c r="G3898" s="45"/>
      <c r="H3898" s="45"/>
      <c r="I3898" s="44"/>
      <c r="J3898" s="44"/>
      <c r="K3898" s="44"/>
      <c r="L3898" s="44" t="str">
        <f>IF(G3898="","",IF(D3898-G3898&gt;=System_Config!$B$9,"✅ COMPLIANT","⚠️ BREACH"))</f>
        <v/>
      </c>
      <c r="M3898" s="44">
        <f t="shared" si="60"/>
        <v>1900</v>
      </c>
    </row>
    <row r="3899" spans="1:13" ht="18" customHeight="1" x14ac:dyDescent="0.25">
      <c r="A3899" s="42"/>
      <c r="B3899" s="42"/>
      <c r="C3899" s="42"/>
      <c r="D3899" s="43"/>
      <c r="E3899" s="42"/>
      <c r="F3899" s="42"/>
      <c r="G3899" s="43"/>
      <c r="H3899" s="43"/>
      <c r="I3899" s="42"/>
      <c r="J3899" s="42"/>
      <c r="K3899" s="42"/>
      <c r="L3899" s="42" t="str">
        <f>IF(G3899="","",IF(D3899-G3899&gt;=System_Config!$B$9,"✅ COMPLIANT","⚠️ BREACH"))</f>
        <v/>
      </c>
      <c r="M3899" s="42">
        <f t="shared" si="60"/>
        <v>1900</v>
      </c>
    </row>
    <row r="3900" spans="1:13" ht="18" customHeight="1" x14ac:dyDescent="0.25">
      <c r="A3900" s="44"/>
      <c r="B3900" s="44"/>
      <c r="C3900" s="44"/>
      <c r="D3900" s="45"/>
      <c r="E3900" s="44"/>
      <c r="F3900" s="44"/>
      <c r="G3900" s="45"/>
      <c r="H3900" s="45"/>
      <c r="I3900" s="44"/>
      <c r="J3900" s="44"/>
      <c r="K3900" s="44"/>
      <c r="L3900" s="44" t="str">
        <f>IF(G3900="","",IF(D3900-G3900&gt;=System_Config!$B$9,"✅ COMPLIANT","⚠️ BREACH"))</f>
        <v/>
      </c>
      <c r="M3900" s="44">
        <f t="shared" si="60"/>
        <v>1900</v>
      </c>
    </row>
    <row r="3901" spans="1:13" ht="18" customHeight="1" x14ac:dyDescent="0.25">
      <c r="A3901" s="42"/>
      <c r="B3901" s="42"/>
      <c r="C3901" s="42"/>
      <c r="D3901" s="43"/>
      <c r="E3901" s="42"/>
      <c r="F3901" s="42"/>
      <c r="G3901" s="43"/>
      <c r="H3901" s="43"/>
      <c r="I3901" s="42"/>
      <c r="J3901" s="42"/>
      <c r="K3901" s="42"/>
      <c r="L3901" s="42" t="str">
        <f>IF(G3901="","",IF(D3901-G3901&gt;=System_Config!$B$9,"✅ COMPLIANT","⚠️ BREACH"))</f>
        <v/>
      </c>
      <c r="M3901" s="42">
        <f t="shared" si="60"/>
        <v>1900</v>
      </c>
    </row>
    <row r="3902" spans="1:13" ht="18" customHeight="1" x14ac:dyDescent="0.25">
      <c r="A3902" s="44"/>
      <c r="B3902" s="44"/>
      <c r="C3902" s="44"/>
      <c r="D3902" s="45"/>
      <c r="E3902" s="44"/>
      <c r="F3902" s="44"/>
      <c r="G3902" s="45"/>
      <c r="H3902" s="45"/>
      <c r="I3902" s="44"/>
      <c r="J3902" s="44"/>
      <c r="K3902" s="44"/>
      <c r="L3902" s="44" t="str">
        <f>IF(G3902="","",IF(D3902-G3902&gt;=System_Config!$B$9,"✅ COMPLIANT","⚠️ BREACH"))</f>
        <v/>
      </c>
      <c r="M3902" s="44">
        <f t="shared" si="60"/>
        <v>1900</v>
      </c>
    </row>
    <row r="3903" spans="1:13" ht="18" customHeight="1" x14ac:dyDescent="0.25">
      <c r="A3903" s="42"/>
      <c r="B3903" s="42"/>
      <c r="C3903" s="42"/>
      <c r="D3903" s="43"/>
      <c r="E3903" s="42"/>
      <c r="F3903" s="42"/>
      <c r="G3903" s="43"/>
      <c r="H3903" s="43"/>
      <c r="I3903" s="42"/>
      <c r="J3903" s="42"/>
      <c r="K3903" s="42"/>
      <c r="L3903" s="42" t="str">
        <f>IF(G3903="","",IF(D3903-G3903&gt;=System_Config!$B$9,"✅ COMPLIANT","⚠️ BREACH"))</f>
        <v/>
      </c>
      <c r="M3903" s="42">
        <f t="shared" si="60"/>
        <v>1900</v>
      </c>
    </row>
    <row r="3904" spans="1:13" ht="18" customHeight="1" x14ac:dyDescent="0.25">
      <c r="A3904" s="44"/>
      <c r="B3904" s="44"/>
      <c r="C3904" s="44"/>
      <c r="D3904" s="45"/>
      <c r="E3904" s="44"/>
      <c r="F3904" s="44"/>
      <c r="G3904" s="45"/>
      <c r="H3904" s="45"/>
      <c r="I3904" s="44"/>
      <c r="J3904" s="44"/>
      <c r="K3904" s="44"/>
      <c r="L3904" s="44" t="str">
        <f>IF(G3904="","",IF(D3904-G3904&gt;=System_Config!$B$9,"✅ COMPLIANT","⚠️ BREACH"))</f>
        <v/>
      </c>
      <c r="M3904" s="44">
        <f t="shared" si="60"/>
        <v>1900</v>
      </c>
    </row>
    <row r="3905" spans="1:13" ht="18" customHeight="1" x14ac:dyDescent="0.25">
      <c r="A3905" s="42"/>
      <c r="B3905" s="42"/>
      <c r="C3905" s="42"/>
      <c r="D3905" s="43"/>
      <c r="E3905" s="42"/>
      <c r="F3905" s="42"/>
      <c r="G3905" s="43"/>
      <c r="H3905" s="43"/>
      <c r="I3905" s="42"/>
      <c r="J3905" s="42"/>
      <c r="K3905" s="42"/>
      <c r="L3905" s="42" t="str">
        <f>IF(G3905="","",IF(D3905-G3905&gt;=System_Config!$B$9,"✅ COMPLIANT","⚠️ BREACH"))</f>
        <v/>
      </c>
      <c r="M3905" s="42">
        <f t="shared" si="60"/>
        <v>1900</v>
      </c>
    </row>
    <row r="3906" spans="1:13" ht="18" customHeight="1" x14ac:dyDescent="0.25">
      <c r="A3906" s="44"/>
      <c r="B3906" s="44"/>
      <c r="C3906" s="44"/>
      <c r="D3906" s="45"/>
      <c r="E3906" s="44"/>
      <c r="F3906" s="44"/>
      <c r="G3906" s="45"/>
      <c r="H3906" s="45"/>
      <c r="I3906" s="44"/>
      <c r="J3906" s="44"/>
      <c r="K3906" s="44"/>
      <c r="L3906" s="44" t="str">
        <f>IF(G3906="","",IF(D3906-G3906&gt;=System_Config!$B$9,"✅ COMPLIANT","⚠️ BREACH"))</f>
        <v/>
      </c>
      <c r="M3906" s="44">
        <f t="shared" si="60"/>
        <v>1900</v>
      </c>
    </row>
    <row r="3907" spans="1:13" ht="18" customHeight="1" x14ac:dyDescent="0.25">
      <c r="A3907" s="42"/>
      <c r="B3907" s="42"/>
      <c r="C3907" s="42"/>
      <c r="D3907" s="43"/>
      <c r="E3907" s="42"/>
      <c r="F3907" s="42"/>
      <c r="G3907" s="43"/>
      <c r="H3907" s="43"/>
      <c r="I3907" s="42"/>
      <c r="J3907" s="42"/>
      <c r="K3907" s="42"/>
      <c r="L3907" s="42" t="str">
        <f>IF(G3907="","",IF(D3907-G3907&gt;=System_Config!$B$9,"✅ COMPLIANT","⚠️ BREACH"))</f>
        <v/>
      </c>
      <c r="M3907" s="42">
        <f t="shared" si="60"/>
        <v>1900</v>
      </c>
    </row>
    <row r="3908" spans="1:13" ht="18" customHeight="1" x14ac:dyDescent="0.25">
      <c r="A3908" s="44"/>
      <c r="B3908" s="44"/>
      <c r="C3908" s="44"/>
      <c r="D3908" s="45"/>
      <c r="E3908" s="44"/>
      <c r="F3908" s="44"/>
      <c r="G3908" s="45"/>
      <c r="H3908" s="45"/>
      <c r="I3908" s="44"/>
      <c r="J3908" s="44"/>
      <c r="K3908" s="44"/>
      <c r="L3908" s="44" t="str">
        <f>IF(G3908="","",IF(D3908-G3908&gt;=System_Config!$B$9,"✅ COMPLIANT","⚠️ BREACH"))</f>
        <v/>
      </c>
      <c r="M3908" s="44">
        <f t="shared" ref="M3908:M3971" si="61">IFERROR(YEAR(E3908),"")</f>
        <v>1900</v>
      </c>
    </row>
    <row r="3909" spans="1:13" ht="18" customHeight="1" x14ac:dyDescent="0.25">
      <c r="A3909" s="42"/>
      <c r="B3909" s="42"/>
      <c r="C3909" s="42"/>
      <c r="D3909" s="43"/>
      <c r="E3909" s="42"/>
      <c r="F3909" s="42"/>
      <c r="G3909" s="43"/>
      <c r="H3909" s="43"/>
      <c r="I3909" s="42"/>
      <c r="J3909" s="42"/>
      <c r="K3909" s="42"/>
      <c r="L3909" s="42" t="str">
        <f>IF(G3909="","",IF(D3909-G3909&gt;=System_Config!$B$9,"✅ COMPLIANT","⚠️ BREACH"))</f>
        <v/>
      </c>
      <c r="M3909" s="42">
        <f t="shared" si="61"/>
        <v>1900</v>
      </c>
    </row>
    <row r="3910" spans="1:13" ht="18" customHeight="1" x14ac:dyDescent="0.25">
      <c r="A3910" s="44"/>
      <c r="B3910" s="44"/>
      <c r="C3910" s="44"/>
      <c r="D3910" s="45"/>
      <c r="E3910" s="44"/>
      <c r="F3910" s="44"/>
      <c r="G3910" s="45"/>
      <c r="H3910" s="45"/>
      <c r="I3910" s="44"/>
      <c r="J3910" s="44"/>
      <c r="K3910" s="44"/>
      <c r="L3910" s="44" t="str">
        <f>IF(G3910="","",IF(D3910-G3910&gt;=System_Config!$B$9,"✅ COMPLIANT","⚠️ BREACH"))</f>
        <v/>
      </c>
      <c r="M3910" s="44">
        <f t="shared" si="61"/>
        <v>1900</v>
      </c>
    </row>
    <row r="3911" spans="1:13" ht="18" customHeight="1" x14ac:dyDescent="0.25">
      <c r="A3911" s="42"/>
      <c r="B3911" s="42"/>
      <c r="C3911" s="42"/>
      <c r="D3911" s="43"/>
      <c r="E3911" s="42"/>
      <c r="F3911" s="42"/>
      <c r="G3911" s="43"/>
      <c r="H3911" s="43"/>
      <c r="I3911" s="42"/>
      <c r="J3911" s="42"/>
      <c r="K3911" s="42"/>
      <c r="L3911" s="42" t="str">
        <f>IF(G3911="","",IF(D3911-G3911&gt;=System_Config!$B$9,"✅ COMPLIANT","⚠️ BREACH"))</f>
        <v/>
      </c>
      <c r="M3911" s="42">
        <f t="shared" si="61"/>
        <v>1900</v>
      </c>
    </row>
    <row r="3912" spans="1:13" ht="18" customHeight="1" x14ac:dyDescent="0.25">
      <c r="A3912" s="44"/>
      <c r="B3912" s="44"/>
      <c r="C3912" s="44"/>
      <c r="D3912" s="45"/>
      <c r="E3912" s="44"/>
      <c r="F3912" s="44"/>
      <c r="G3912" s="45"/>
      <c r="H3912" s="45"/>
      <c r="I3912" s="44"/>
      <c r="J3912" s="44"/>
      <c r="K3912" s="44"/>
      <c r="L3912" s="44" t="str">
        <f>IF(G3912="","",IF(D3912-G3912&gt;=System_Config!$B$9,"✅ COMPLIANT","⚠️ BREACH"))</f>
        <v/>
      </c>
      <c r="M3912" s="44">
        <f t="shared" si="61"/>
        <v>1900</v>
      </c>
    </row>
    <row r="3913" spans="1:13" ht="18" customHeight="1" x14ac:dyDescent="0.25">
      <c r="A3913" s="42"/>
      <c r="B3913" s="42"/>
      <c r="C3913" s="42"/>
      <c r="D3913" s="43"/>
      <c r="E3913" s="42"/>
      <c r="F3913" s="42"/>
      <c r="G3913" s="43"/>
      <c r="H3913" s="43"/>
      <c r="I3913" s="42"/>
      <c r="J3913" s="42"/>
      <c r="K3913" s="42"/>
      <c r="L3913" s="42" t="str">
        <f>IF(G3913="","",IF(D3913-G3913&gt;=System_Config!$B$9,"✅ COMPLIANT","⚠️ BREACH"))</f>
        <v/>
      </c>
      <c r="M3913" s="42">
        <f t="shared" si="61"/>
        <v>1900</v>
      </c>
    </row>
    <row r="3914" spans="1:13" ht="18" customHeight="1" x14ac:dyDescent="0.25">
      <c r="A3914" s="44"/>
      <c r="B3914" s="44"/>
      <c r="C3914" s="44"/>
      <c r="D3914" s="45"/>
      <c r="E3914" s="44"/>
      <c r="F3914" s="44"/>
      <c r="G3914" s="45"/>
      <c r="H3914" s="45"/>
      <c r="I3914" s="44"/>
      <c r="J3914" s="44"/>
      <c r="K3914" s="44"/>
      <c r="L3914" s="44" t="str">
        <f>IF(G3914="","",IF(D3914-G3914&gt;=System_Config!$B$9,"✅ COMPLIANT","⚠️ BREACH"))</f>
        <v/>
      </c>
      <c r="M3914" s="44">
        <f t="shared" si="61"/>
        <v>1900</v>
      </c>
    </row>
    <row r="3915" spans="1:13" ht="18" customHeight="1" x14ac:dyDescent="0.25">
      <c r="A3915" s="42"/>
      <c r="B3915" s="42"/>
      <c r="C3915" s="42"/>
      <c r="D3915" s="43"/>
      <c r="E3915" s="42"/>
      <c r="F3915" s="42"/>
      <c r="G3915" s="43"/>
      <c r="H3915" s="43"/>
      <c r="I3915" s="42"/>
      <c r="J3915" s="42"/>
      <c r="K3915" s="42"/>
      <c r="L3915" s="42" t="str">
        <f>IF(G3915="","",IF(D3915-G3915&gt;=System_Config!$B$9,"✅ COMPLIANT","⚠️ BREACH"))</f>
        <v/>
      </c>
      <c r="M3915" s="42">
        <f t="shared" si="61"/>
        <v>1900</v>
      </c>
    </row>
    <row r="3916" spans="1:13" ht="18" customHeight="1" x14ac:dyDescent="0.25">
      <c r="A3916" s="44"/>
      <c r="B3916" s="44"/>
      <c r="C3916" s="44"/>
      <c r="D3916" s="45"/>
      <c r="E3916" s="44"/>
      <c r="F3916" s="44"/>
      <c r="G3916" s="45"/>
      <c r="H3916" s="45"/>
      <c r="I3916" s="44"/>
      <c r="J3916" s="44"/>
      <c r="K3916" s="44"/>
      <c r="L3916" s="44" t="str">
        <f>IF(G3916="","",IF(D3916-G3916&gt;=System_Config!$B$9,"✅ COMPLIANT","⚠️ BREACH"))</f>
        <v/>
      </c>
      <c r="M3916" s="44">
        <f t="shared" si="61"/>
        <v>1900</v>
      </c>
    </row>
    <row r="3917" spans="1:13" ht="18" customHeight="1" x14ac:dyDescent="0.25">
      <c r="A3917" s="42"/>
      <c r="B3917" s="42"/>
      <c r="C3917" s="42"/>
      <c r="D3917" s="43"/>
      <c r="E3917" s="42"/>
      <c r="F3917" s="42"/>
      <c r="G3917" s="43"/>
      <c r="H3917" s="43"/>
      <c r="I3917" s="42"/>
      <c r="J3917" s="42"/>
      <c r="K3917" s="42"/>
      <c r="L3917" s="42" t="str">
        <f>IF(G3917="","",IF(D3917-G3917&gt;=System_Config!$B$9,"✅ COMPLIANT","⚠️ BREACH"))</f>
        <v/>
      </c>
      <c r="M3917" s="42">
        <f t="shared" si="61"/>
        <v>1900</v>
      </c>
    </row>
    <row r="3918" spans="1:13" ht="18" customHeight="1" x14ac:dyDescent="0.25">
      <c r="A3918" s="44"/>
      <c r="B3918" s="44"/>
      <c r="C3918" s="44"/>
      <c r="D3918" s="45"/>
      <c r="E3918" s="44"/>
      <c r="F3918" s="44"/>
      <c r="G3918" s="45"/>
      <c r="H3918" s="45"/>
      <c r="I3918" s="44"/>
      <c r="J3918" s="44"/>
      <c r="K3918" s="44"/>
      <c r="L3918" s="44" t="str">
        <f>IF(G3918="","",IF(D3918-G3918&gt;=System_Config!$B$9,"✅ COMPLIANT","⚠️ BREACH"))</f>
        <v/>
      </c>
      <c r="M3918" s="44">
        <f t="shared" si="61"/>
        <v>1900</v>
      </c>
    </row>
    <row r="3919" spans="1:13" ht="18" customHeight="1" x14ac:dyDescent="0.25">
      <c r="A3919" s="42"/>
      <c r="B3919" s="42"/>
      <c r="C3919" s="42"/>
      <c r="D3919" s="43"/>
      <c r="E3919" s="42"/>
      <c r="F3919" s="42"/>
      <c r="G3919" s="43"/>
      <c r="H3919" s="43"/>
      <c r="I3919" s="42"/>
      <c r="J3919" s="42"/>
      <c r="K3919" s="42"/>
      <c r="L3919" s="42" t="str">
        <f>IF(G3919="","",IF(D3919-G3919&gt;=System_Config!$B$9,"✅ COMPLIANT","⚠️ BREACH"))</f>
        <v/>
      </c>
      <c r="M3919" s="42">
        <f t="shared" si="61"/>
        <v>1900</v>
      </c>
    </row>
    <row r="3920" spans="1:13" ht="18" customHeight="1" x14ac:dyDescent="0.25">
      <c r="A3920" s="44"/>
      <c r="B3920" s="44"/>
      <c r="C3920" s="44"/>
      <c r="D3920" s="45"/>
      <c r="E3920" s="44"/>
      <c r="F3920" s="44"/>
      <c r="G3920" s="45"/>
      <c r="H3920" s="45"/>
      <c r="I3920" s="44"/>
      <c r="J3920" s="44"/>
      <c r="K3920" s="44"/>
      <c r="L3920" s="44" t="str">
        <f>IF(G3920="","",IF(D3920-G3920&gt;=System_Config!$B$9,"✅ COMPLIANT","⚠️ BREACH"))</f>
        <v/>
      </c>
      <c r="M3920" s="44">
        <f t="shared" si="61"/>
        <v>1900</v>
      </c>
    </row>
    <row r="3921" spans="1:13" ht="18" customHeight="1" x14ac:dyDescent="0.25">
      <c r="A3921" s="42"/>
      <c r="B3921" s="42"/>
      <c r="C3921" s="42"/>
      <c r="D3921" s="43"/>
      <c r="E3921" s="42"/>
      <c r="F3921" s="42"/>
      <c r="G3921" s="43"/>
      <c r="H3921" s="43"/>
      <c r="I3921" s="42"/>
      <c r="J3921" s="42"/>
      <c r="K3921" s="42"/>
      <c r="L3921" s="42" t="str">
        <f>IF(G3921="","",IF(D3921-G3921&gt;=System_Config!$B$9,"✅ COMPLIANT","⚠️ BREACH"))</f>
        <v/>
      </c>
      <c r="M3921" s="42">
        <f t="shared" si="61"/>
        <v>1900</v>
      </c>
    </row>
    <row r="3922" spans="1:13" ht="18" customHeight="1" x14ac:dyDescent="0.25">
      <c r="A3922" s="44"/>
      <c r="B3922" s="44"/>
      <c r="C3922" s="44"/>
      <c r="D3922" s="45"/>
      <c r="E3922" s="44"/>
      <c r="F3922" s="44"/>
      <c r="G3922" s="45"/>
      <c r="H3922" s="45"/>
      <c r="I3922" s="44"/>
      <c r="J3922" s="44"/>
      <c r="K3922" s="44"/>
      <c r="L3922" s="44" t="str">
        <f>IF(G3922="","",IF(D3922-G3922&gt;=System_Config!$B$9,"✅ COMPLIANT","⚠️ BREACH"))</f>
        <v/>
      </c>
      <c r="M3922" s="44">
        <f t="shared" si="61"/>
        <v>1900</v>
      </c>
    </row>
    <row r="3923" spans="1:13" ht="18" customHeight="1" x14ac:dyDescent="0.25">
      <c r="A3923" s="42"/>
      <c r="B3923" s="42"/>
      <c r="C3923" s="42"/>
      <c r="D3923" s="43"/>
      <c r="E3923" s="42"/>
      <c r="F3923" s="42"/>
      <c r="G3923" s="43"/>
      <c r="H3923" s="43"/>
      <c r="I3923" s="42"/>
      <c r="J3923" s="42"/>
      <c r="K3923" s="42"/>
      <c r="L3923" s="42" t="str">
        <f>IF(G3923="","",IF(D3923-G3923&gt;=System_Config!$B$9,"✅ COMPLIANT","⚠️ BREACH"))</f>
        <v/>
      </c>
      <c r="M3923" s="42">
        <f t="shared" si="61"/>
        <v>1900</v>
      </c>
    </row>
    <row r="3924" spans="1:13" ht="18" customHeight="1" x14ac:dyDescent="0.25">
      <c r="A3924" s="44"/>
      <c r="B3924" s="44"/>
      <c r="C3924" s="44"/>
      <c r="D3924" s="45"/>
      <c r="E3924" s="44"/>
      <c r="F3924" s="44"/>
      <c r="G3924" s="45"/>
      <c r="H3924" s="45"/>
      <c r="I3924" s="44"/>
      <c r="J3924" s="44"/>
      <c r="K3924" s="44"/>
      <c r="L3924" s="44" t="str">
        <f>IF(G3924="","",IF(D3924-G3924&gt;=System_Config!$B$9,"✅ COMPLIANT","⚠️ BREACH"))</f>
        <v/>
      </c>
      <c r="M3924" s="44">
        <f t="shared" si="61"/>
        <v>1900</v>
      </c>
    </row>
    <row r="3925" spans="1:13" ht="18" customHeight="1" x14ac:dyDescent="0.25">
      <c r="A3925" s="42"/>
      <c r="B3925" s="42"/>
      <c r="C3925" s="42"/>
      <c r="D3925" s="43"/>
      <c r="E3925" s="42"/>
      <c r="F3925" s="42"/>
      <c r="G3925" s="43"/>
      <c r="H3925" s="43"/>
      <c r="I3925" s="42"/>
      <c r="J3925" s="42"/>
      <c r="K3925" s="42"/>
      <c r="L3925" s="42" t="str">
        <f>IF(G3925="","",IF(D3925-G3925&gt;=System_Config!$B$9,"✅ COMPLIANT","⚠️ BREACH"))</f>
        <v/>
      </c>
      <c r="M3925" s="42">
        <f t="shared" si="61"/>
        <v>1900</v>
      </c>
    </row>
    <row r="3926" spans="1:13" ht="18" customHeight="1" x14ac:dyDescent="0.25">
      <c r="A3926" s="44"/>
      <c r="B3926" s="44"/>
      <c r="C3926" s="44"/>
      <c r="D3926" s="45"/>
      <c r="E3926" s="44"/>
      <c r="F3926" s="44"/>
      <c r="G3926" s="45"/>
      <c r="H3926" s="45"/>
      <c r="I3926" s="44"/>
      <c r="J3926" s="44"/>
      <c r="K3926" s="44"/>
      <c r="L3926" s="44" t="str">
        <f>IF(G3926="","",IF(D3926-G3926&gt;=System_Config!$B$9,"✅ COMPLIANT","⚠️ BREACH"))</f>
        <v/>
      </c>
      <c r="M3926" s="44">
        <f t="shared" si="61"/>
        <v>1900</v>
      </c>
    </row>
    <row r="3927" spans="1:13" ht="18" customHeight="1" x14ac:dyDescent="0.25">
      <c r="A3927" s="42"/>
      <c r="B3927" s="42"/>
      <c r="C3927" s="42"/>
      <c r="D3927" s="43"/>
      <c r="E3927" s="42"/>
      <c r="F3927" s="42"/>
      <c r="G3927" s="43"/>
      <c r="H3927" s="43"/>
      <c r="I3927" s="42"/>
      <c r="J3927" s="42"/>
      <c r="K3927" s="42"/>
      <c r="L3927" s="42" t="str">
        <f>IF(G3927="","",IF(D3927-G3927&gt;=System_Config!$B$9,"✅ COMPLIANT","⚠️ BREACH"))</f>
        <v/>
      </c>
      <c r="M3927" s="42">
        <f t="shared" si="61"/>
        <v>1900</v>
      </c>
    </row>
    <row r="3928" spans="1:13" ht="18" customHeight="1" x14ac:dyDescent="0.25">
      <c r="A3928" s="44"/>
      <c r="B3928" s="44"/>
      <c r="C3928" s="44"/>
      <c r="D3928" s="45"/>
      <c r="E3928" s="44"/>
      <c r="F3928" s="44"/>
      <c r="G3928" s="45"/>
      <c r="H3928" s="45"/>
      <c r="I3928" s="44"/>
      <c r="J3928" s="44"/>
      <c r="K3928" s="44"/>
      <c r="L3928" s="44" t="str">
        <f>IF(G3928="","",IF(D3928-G3928&gt;=System_Config!$B$9,"✅ COMPLIANT","⚠️ BREACH"))</f>
        <v/>
      </c>
      <c r="M3928" s="44">
        <f t="shared" si="61"/>
        <v>1900</v>
      </c>
    </row>
    <row r="3929" spans="1:13" ht="18" customHeight="1" x14ac:dyDescent="0.25">
      <c r="A3929" s="42"/>
      <c r="B3929" s="42"/>
      <c r="C3929" s="42"/>
      <c r="D3929" s="43"/>
      <c r="E3929" s="42"/>
      <c r="F3929" s="42"/>
      <c r="G3929" s="43"/>
      <c r="H3929" s="43"/>
      <c r="I3929" s="42"/>
      <c r="J3929" s="42"/>
      <c r="K3929" s="42"/>
      <c r="L3929" s="42" t="str">
        <f>IF(G3929="","",IF(D3929-G3929&gt;=System_Config!$B$9,"✅ COMPLIANT","⚠️ BREACH"))</f>
        <v/>
      </c>
      <c r="M3929" s="42">
        <f t="shared" si="61"/>
        <v>1900</v>
      </c>
    </row>
    <row r="3930" spans="1:13" ht="18" customHeight="1" x14ac:dyDescent="0.25">
      <c r="A3930" s="44"/>
      <c r="B3930" s="44"/>
      <c r="C3930" s="44"/>
      <c r="D3930" s="45"/>
      <c r="E3930" s="44"/>
      <c r="F3930" s="44"/>
      <c r="G3930" s="45"/>
      <c r="H3930" s="45"/>
      <c r="I3930" s="44"/>
      <c r="J3930" s="44"/>
      <c r="K3930" s="44"/>
      <c r="L3930" s="44" t="str">
        <f>IF(G3930="","",IF(D3930-G3930&gt;=System_Config!$B$9,"✅ COMPLIANT","⚠️ BREACH"))</f>
        <v/>
      </c>
      <c r="M3930" s="44">
        <f t="shared" si="61"/>
        <v>1900</v>
      </c>
    </row>
    <row r="3931" spans="1:13" ht="18" customHeight="1" x14ac:dyDescent="0.25">
      <c r="A3931" s="42"/>
      <c r="B3931" s="42"/>
      <c r="C3931" s="42"/>
      <c r="D3931" s="43"/>
      <c r="E3931" s="42"/>
      <c r="F3931" s="42"/>
      <c r="G3931" s="43"/>
      <c r="H3931" s="43"/>
      <c r="I3931" s="42"/>
      <c r="J3931" s="42"/>
      <c r="K3931" s="42"/>
      <c r="L3931" s="42" t="str">
        <f>IF(G3931="","",IF(D3931-G3931&gt;=System_Config!$B$9,"✅ COMPLIANT","⚠️ BREACH"))</f>
        <v/>
      </c>
      <c r="M3931" s="42">
        <f t="shared" si="61"/>
        <v>1900</v>
      </c>
    </row>
    <row r="3932" spans="1:13" ht="18" customHeight="1" x14ac:dyDescent="0.25">
      <c r="A3932" s="44"/>
      <c r="B3932" s="44"/>
      <c r="C3932" s="44"/>
      <c r="D3932" s="45"/>
      <c r="E3932" s="44"/>
      <c r="F3932" s="44"/>
      <c r="G3932" s="45"/>
      <c r="H3932" s="45"/>
      <c r="I3932" s="44"/>
      <c r="J3932" s="44"/>
      <c r="K3932" s="44"/>
      <c r="L3932" s="44" t="str">
        <f>IF(G3932="","",IF(D3932-G3932&gt;=System_Config!$B$9,"✅ COMPLIANT","⚠️ BREACH"))</f>
        <v/>
      </c>
      <c r="M3932" s="44">
        <f t="shared" si="61"/>
        <v>1900</v>
      </c>
    </row>
    <row r="3933" spans="1:13" ht="18" customHeight="1" x14ac:dyDescent="0.25">
      <c r="A3933" s="42"/>
      <c r="B3933" s="42"/>
      <c r="C3933" s="42"/>
      <c r="D3933" s="43"/>
      <c r="E3933" s="42"/>
      <c r="F3933" s="42"/>
      <c r="G3933" s="43"/>
      <c r="H3933" s="43"/>
      <c r="I3933" s="42"/>
      <c r="J3933" s="42"/>
      <c r="K3933" s="42"/>
      <c r="L3933" s="42" t="str">
        <f>IF(G3933="","",IF(D3933-G3933&gt;=System_Config!$B$9,"✅ COMPLIANT","⚠️ BREACH"))</f>
        <v/>
      </c>
      <c r="M3933" s="42">
        <f t="shared" si="61"/>
        <v>1900</v>
      </c>
    </row>
    <row r="3934" spans="1:13" ht="18" customHeight="1" x14ac:dyDescent="0.25">
      <c r="A3934" s="44"/>
      <c r="B3934" s="44"/>
      <c r="C3934" s="44"/>
      <c r="D3934" s="45"/>
      <c r="E3934" s="44"/>
      <c r="F3934" s="44"/>
      <c r="G3934" s="45"/>
      <c r="H3934" s="45"/>
      <c r="I3934" s="44"/>
      <c r="J3934" s="44"/>
      <c r="K3934" s="44"/>
      <c r="L3934" s="44" t="str">
        <f>IF(G3934="","",IF(D3934-G3934&gt;=System_Config!$B$9,"✅ COMPLIANT","⚠️ BREACH"))</f>
        <v/>
      </c>
      <c r="M3934" s="44">
        <f t="shared" si="61"/>
        <v>1900</v>
      </c>
    </row>
    <row r="3935" spans="1:13" ht="18" customHeight="1" x14ac:dyDescent="0.25">
      <c r="A3935" s="42"/>
      <c r="B3935" s="42"/>
      <c r="C3935" s="42"/>
      <c r="D3935" s="43"/>
      <c r="E3935" s="42"/>
      <c r="F3935" s="42"/>
      <c r="G3935" s="43"/>
      <c r="H3935" s="43"/>
      <c r="I3935" s="42"/>
      <c r="J3935" s="42"/>
      <c r="K3935" s="42"/>
      <c r="L3935" s="42" t="str">
        <f>IF(G3935="","",IF(D3935-G3935&gt;=System_Config!$B$9,"✅ COMPLIANT","⚠️ BREACH"))</f>
        <v/>
      </c>
      <c r="M3935" s="42">
        <f t="shared" si="61"/>
        <v>1900</v>
      </c>
    </row>
    <row r="3936" spans="1:13" ht="18" customHeight="1" x14ac:dyDescent="0.25">
      <c r="A3936" s="44"/>
      <c r="B3936" s="44"/>
      <c r="C3936" s="44"/>
      <c r="D3936" s="45"/>
      <c r="E3936" s="44"/>
      <c r="F3936" s="44"/>
      <c r="G3936" s="45"/>
      <c r="H3936" s="45"/>
      <c r="I3936" s="44"/>
      <c r="J3936" s="44"/>
      <c r="K3936" s="44"/>
      <c r="L3936" s="44" t="str">
        <f>IF(G3936="","",IF(D3936-G3936&gt;=System_Config!$B$9,"✅ COMPLIANT","⚠️ BREACH"))</f>
        <v/>
      </c>
      <c r="M3936" s="44">
        <f t="shared" si="61"/>
        <v>1900</v>
      </c>
    </row>
    <row r="3937" spans="1:13" ht="18" customHeight="1" x14ac:dyDescent="0.25">
      <c r="A3937" s="42"/>
      <c r="B3937" s="42"/>
      <c r="C3937" s="42"/>
      <c r="D3937" s="43"/>
      <c r="E3937" s="42"/>
      <c r="F3937" s="42"/>
      <c r="G3937" s="43"/>
      <c r="H3937" s="43"/>
      <c r="I3937" s="42"/>
      <c r="J3937" s="42"/>
      <c r="K3937" s="42"/>
      <c r="L3937" s="42" t="str">
        <f>IF(G3937="","",IF(D3937-G3937&gt;=System_Config!$B$9,"✅ COMPLIANT","⚠️ BREACH"))</f>
        <v/>
      </c>
      <c r="M3937" s="42">
        <f t="shared" si="61"/>
        <v>1900</v>
      </c>
    </row>
    <row r="3938" spans="1:13" ht="18" customHeight="1" x14ac:dyDescent="0.25">
      <c r="A3938" s="44"/>
      <c r="B3938" s="44"/>
      <c r="C3938" s="44"/>
      <c r="D3938" s="45"/>
      <c r="E3938" s="44"/>
      <c r="F3938" s="44"/>
      <c r="G3938" s="45"/>
      <c r="H3938" s="45"/>
      <c r="I3938" s="44"/>
      <c r="J3938" s="44"/>
      <c r="K3938" s="44"/>
      <c r="L3938" s="44" t="str">
        <f>IF(G3938="","",IF(D3938-G3938&gt;=System_Config!$B$9,"✅ COMPLIANT","⚠️ BREACH"))</f>
        <v/>
      </c>
      <c r="M3938" s="44">
        <f t="shared" si="61"/>
        <v>1900</v>
      </c>
    </row>
    <row r="3939" spans="1:13" ht="18" customHeight="1" x14ac:dyDescent="0.25">
      <c r="A3939" s="42"/>
      <c r="B3939" s="42"/>
      <c r="C3939" s="42"/>
      <c r="D3939" s="43"/>
      <c r="E3939" s="42"/>
      <c r="F3939" s="42"/>
      <c r="G3939" s="43"/>
      <c r="H3939" s="43"/>
      <c r="I3939" s="42"/>
      <c r="J3939" s="42"/>
      <c r="K3939" s="42"/>
      <c r="L3939" s="42" t="str">
        <f>IF(G3939="","",IF(D3939-G3939&gt;=System_Config!$B$9,"✅ COMPLIANT","⚠️ BREACH"))</f>
        <v/>
      </c>
      <c r="M3939" s="42">
        <f t="shared" si="61"/>
        <v>1900</v>
      </c>
    </row>
    <row r="3940" spans="1:13" ht="18" customHeight="1" x14ac:dyDescent="0.25">
      <c r="A3940" s="44"/>
      <c r="B3940" s="44"/>
      <c r="C3940" s="44"/>
      <c r="D3940" s="45"/>
      <c r="E3940" s="44"/>
      <c r="F3940" s="44"/>
      <c r="G3940" s="45"/>
      <c r="H3940" s="45"/>
      <c r="I3940" s="44"/>
      <c r="J3940" s="44"/>
      <c r="K3940" s="44"/>
      <c r="L3940" s="44" t="str">
        <f>IF(G3940="","",IF(D3940-G3940&gt;=System_Config!$B$9,"✅ COMPLIANT","⚠️ BREACH"))</f>
        <v/>
      </c>
      <c r="M3940" s="44">
        <f t="shared" si="61"/>
        <v>1900</v>
      </c>
    </row>
    <row r="3941" spans="1:13" ht="18" customHeight="1" x14ac:dyDescent="0.25">
      <c r="A3941" s="42"/>
      <c r="B3941" s="42"/>
      <c r="C3941" s="42"/>
      <c r="D3941" s="43"/>
      <c r="E3941" s="42"/>
      <c r="F3941" s="42"/>
      <c r="G3941" s="43"/>
      <c r="H3941" s="43"/>
      <c r="I3941" s="42"/>
      <c r="J3941" s="42"/>
      <c r="K3941" s="42"/>
      <c r="L3941" s="42" t="str">
        <f>IF(G3941="","",IF(D3941-G3941&gt;=System_Config!$B$9,"✅ COMPLIANT","⚠️ BREACH"))</f>
        <v/>
      </c>
      <c r="M3941" s="42">
        <f t="shared" si="61"/>
        <v>1900</v>
      </c>
    </row>
    <row r="3942" spans="1:13" ht="18" customHeight="1" x14ac:dyDescent="0.25">
      <c r="A3942" s="44"/>
      <c r="B3942" s="44"/>
      <c r="C3942" s="44"/>
      <c r="D3942" s="45"/>
      <c r="E3942" s="44"/>
      <c r="F3942" s="44"/>
      <c r="G3942" s="45"/>
      <c r="H3942" s="45"/>
      <c r="I3942" s="44"/>
      <c r="J3942" s="44"/>
      <c r="K3942" s="44"/>
      <c r="L3942" s="44" t="str">
        <f>IF(G3942="","",IF(D3942-G3942&gt;=System_Config!$B$9,"✅ COMPLIANT","⚠️ BREACH"))</f>
        <v/>
      </c>
      <c r="M3942" s="44">
        <f t="shared" si="61"/>
        <v>1900</v>
      </c>
    </row>
    <row r="3943" spans="1:13" ht="18" customHeight="1" x14ac:dyDescent="0.25">
      <c r="A3943" s="42"/>
      <c r="B3943" s="42"/>
      <c r="C3943" s="42"/>
      <c r="D3943" s="43"/>
      <c r="E3943" s="42"/>
      <c r="F3943" s="42"/>
      <c r="G3943" s="43"/>
      <c r="H3943" s="43"/>
      <c r="I3943" s="42"/>
      <c r="J3943" s="42"/>
      <c r="K3943" s="42"/>
      <c r="L3943" s="42" t="str">
        <f>IF(G3943="","",IF(D3943-G3943&gt;=System_Config!$B$9,"✅ COMPLIANT","⚠️ BREACH"))</f>
        <v/>
      </c>
      <c r="M3943" s="42">
        <f t="shared" si="61"/>
        <v>1900</v>
      </c>
    </row>
    <row r="3944" spans="1:13" ht="18" customHeight="1" x14ac:dyDescent="0.25">
      <c r="A3944" s="44"/>
      <c r="B3944" s="44"/>
      <c r="C3944" s="44"/>
      <c r="D3944" s="45"/>
      <c r="E3944" s="44"/>
      <c r="F3944" s="44"/>
      <c r="G3944" s="45"/>
      <c r="H3944" s="45"/>
      <c r="I3944" s="44"/>
      <c r="J3944" s="44"/>
      <c r="K3944" s="44"/>
      <c r="L3944" s="44" t="str">
        <f>IF(G3944="","",IF(D3944-G3944&gt;=System_Config!$B$9,"✅ COMPLIANT","⚠️ BREACH"))</f>
        <v/>
      </c>
      <c r="M3944" s="44">
        <f t="shared" si="61"/>
        <v>1900</v>
      </c>
    </row>
    <row r="3945" spans="1:13" ht="18" customHeight="1" x14ac:dyDescent="0.25">
      <c r="A3945" s="42"/>
      <c r="B3945" s="42"/>
      <c r="C3945" s="42"/>
      <c r="D3945" s="43"/>
      <c r="E3945" s="42"/>
      <c r="F3945" s="42"/>
      <c r="G3945" s="43"/>
      <c r="H3945" s="43"/>
      <c r="I3945" s="42"/>
      <c r="J3945" s="42"/>
      <c r="K3945" s="42"/>
      <c r="L3945" s="42" t="str">
        <f>IF(G3945="","",IF(D3945-G3945&gt;=System_Config!$B$9,"✅ COMPLIANT","⚠️ BREACH"))</f>
        <v/>
      </c>
      <c r="M3945" s="42">
        <f t="shared" si="61"/>
        <v>1900</v>
      </c>
    </row>
    <row r="3946" spans="1:13" ht="18" customHeight="1" x14ac:dyDescent="0.25">
      <c r="A3946" s="44"/>
      <c r="B3946" s="44"/>
      <c r="C3946" s="44"/>
      <c r="D3946" s="45"/>
      <c r="E3946" s="44"/>
      <c r="F3946" s="44"/>
      <c r="G3946" s="45"/>
      <c r="H3946" s="45"/>
      <c r="I3946" s="44"/>
      <c r="J3946" s="44"/>
      <c r="K3946" s="44"/>
      <c r="L3946" s="44" t="str">
        <f>IF(G3946="","",IF(D3946-G3946&gt;=System_Config!$B$9,"✅ COMPLIANT","⚠️ BREACH"))</f>
        <v/>
      </c>
      <c r="M3946" s="44">
        <f t="shared" si="61"/>
        <v>1900</v>
      </c>
    </row>
    <row r="3947" spans="1:13" ht="18" customHeight="1" x14ac:dyDescent="0.25">
      <c r="A3947" s="42"/>
      <c r="B3947" s="42"/>
      <c r="C3947" s="42"/>
      <c r="D3947" s="43"/>
      <c r="E3947" s="42"/>
      <c r="F3947" s="42"/>
      <c r="G3947" s="43"/>
      <c r="H3947" s="43"/>
      <c r="I3947" s="42"/>
      <c r="J3947" s="42"/>
      <c r="K3947" s="42"/>
      <c r="L3947" s="42" t="str">
        <f>IF(G3947="","",IF(D3947-G3947&gt;=System_Config!$B$9,"✅ COMPLIANT","⚠️ BREACH"))</f>
        <v/>
      </c>
      <c r="M3947" s="42">
        <f t="shared" si="61"/>
        <v>1900</v>
      </c>
    </row>
    <row r="3948" spans="1:13" ht="18" customHeight="1" x14ac:dyDescent="0.25">
      <c r="A3948" s="44"/>
      <c r="B3948" s="44"/>
      <c r="C3948" s="44"/>
      <c r="D3948" s="45"/>
      <c r="E3948" s="44"/>
      <c r="F3948" s="44"/>
      <c r="G3948" s="45"/>
      <c r="H3948" s="45"/>
      <c r="I3948" s="44"/>
      <c r="J3948" s="44"/>
      <c r="K3948" s="44"/>
      <c r="L3948" s="44" t="str">
        <f>IF(G3948="","",IF(D3948-G3948&gt;=System_Config!$B$9,"✅ COMPLIANT","⚠️ BREACH"))</f>
        <v/>
      </c>
      <c r="M3948" s="44">
        <f t="shared" si="61"/>
        <v>1900</v>
      </c>
    </row>
    <row r="3949" spans="1:13" ht="18" customHeight="1" x14ac:dyDescent="0.25">
      <c r="A3949" s="42"/>
      <c r="B3949" s="42"/>
      <c r="C3949" s="42"/>
      <c r="D3949" s="43"/>
      <c r="E3949" s="42"/>
      <c r="F3949" s="42"/>
      <c r="G3949" s="43"/>
      <c r="H3949" s="43"/>
      <c r="I3949" s="42"/>
      <c r="J3949" s="42"/>
      <c r="K3949" s="42"/>
      <c r="L3949" s="42" t="str">
        <f>IF(G3949="","",IF(D3949-G3949&gt;=System_Config!$B$9,"✅ COMPLIANT","⚠️ BREACH"))</f>
        <v/>
      </c>
      <c r="M3949" s="42">
        <f t="shared" si="61"/>
        <v>1900</v>
      </c>
    </row>
    <row r="3950" spans="1:13" ht="18" customHeight="1" x14ac:dyDescent="0.25">
      <c r="A3950" s="44"/>
      <c r="B3950" s="44"/>
      <c r="C3950" s="44"/>
      <c r="D3950" s="45"/>
      <c r="E3950" s="44"/>
      <c r="F3950" s="44"/>
      <c r="G3950" s="45"/>
      <c r="H3950" s="45"/>
      <c r="I3950" s="44"/>
      <c r="J3950" s="44"/>
      <c r="K3950" s="44"/>
      <c r="L3950" s="44" t="str">
        <f>IF(G3950="","",IF(D3950-G3950&gt;=System_Config!$B$9,"✅ COMPLIANT","⚠️ BREACH"))</f>
        <v/>
      </c>
      <c r="M3950" s="44">
        <f t="shared" si="61"/>
        <v>1900</v>
      </c>
    </row>
    <row r="3951" spans="1:13" ht="18" customHeight="1" x14ac:dyDescent="0.25">
      <c r="A3951" s="42"/>
      <c r="B3951" s="42"/>
      <c r="C3951" s="42"/>
      <c r="D3951" s="43"/>
      <c r="E3951" s="42"/>
      <c r="F3951" s="42"/>
      <c r="G3951" s="43"/>
      <c r="H3951" s="43"/>
      <c r="I3951" s="42"/>
      <c r="J3951" s="42"/>
      <c r="K3951" s="42"/>
      <c r="L3951" s="42" t="str">
        <f>IF(G3951="","",IF(D3951-G3951&gt;=System_Config!$B$9,"✅ COMPLIANT","⚠️ BREACH"))</f>
        <v/>
      </c>
      <c r="M3951" s="42">
        <f t="shared" si="61"/>
        <v>1900</v>
      </c>
    </row>
    <row r="3952" spans="1:13" ht="18" customHeight="1" x14ac:dyDescent="0.25">
      <c r="A3952" s="44"/>
      <c r="B3952" s="44"/>
      <c r="C3952" s="44"/>
      <c r="D3952" s="45"/>
      <c r="E3952" s="44"/>
      <c r="F3952" s="44"/>
      <c r="G3952" s="45"/>
      <c r="H3952" s="45"/>
      <c r="I3952" s="44"/>
      <c r="J3952" s="44"/>
      <c r="K3952" s="44"/>
      <c r="L3952" s="44" t="str">
        <f>IF(G3952="","",IF(D3952-G3952&gt;=System_Config!$B$9,"✅ COMPLIANT","⚠️ BREACH"))</f>
        <v/>
      </c>
      <c r="M3952" s="44">
        <f t="shared" si="61"/>
        <v>1900</v>
      </c>
    </row>
    <row r="3953" spans="1:13" ht="18" customHeight="1" x14ac:dyDescent="0.25">
      <c r="A3953" s="42"/>
      <c r="B3953" s="42"/>
      <c r="C3953" s="42"/>
      <c r="D3953" s="43"/>
      <c r="E3953" s="42"/>
      <c r="F3953" s="42"/>
      <c r="G3953" s="43"/>
      <c r="H3953" s="43"/>
      <c r="I3953" s="42"/>
      <c r="J3953" s="42"/>
      <c r="K3953" s="42"/>
      <c r="L3953" s="42" t="str">
        <f>IF(G3953="","",IF(D3953-G3953&gt;=System_Config!$B$9,"✅ COMPLIANT","⚠️ BREACH"))</f>
        <v/>
      </c>
      <c r="M3953" s="42">
        <f t="shared" si="61"/>
        <v>1900</v>
      </c>
    </row>
    <row r="3954" spans="1:13" ht="18" customHeight="1" x14ac:dyDescent="0.25">
      <c r="A3954" s="44"/>
      <c r="B3954" s="44"/>
      <c r="C3954" s="44"/>
      <c r="D3954" s="45"/>
      <c r="E3954" s="44"/>
      <c r="F3954" s="44"/>
      <c r="G3954" s="45"/>
      <c r="H3954" s="45"/>
      <c r="I3954" s="44"/>
      <c r="J3954" s="44"/>
      <c r="K3954" s="44"/>
      <c r="L3954" s="44" t="str">
        <f>IF(G3954="","",IF(D3954-G3954&gt;=System_Config!$B$9,"✅ COMPLIANT","⚠️ BREACH"))</f>
        <v/>
      </c>
      <c r="M3954" s="44">
        <f t="shared" si="61"/>
        <v>1900</v>
      </c>
    </row>
    <row r="3955" spans="1:13" ht="18" customHeight="1" x14ac:dyDescent="0.25">
      <c r="A3955" s="42"/>
      <c r="B3955" s="42"/>
      <c r="C3955" s="42"/>
      <c r="D3955" s="43"/>
      <c r="E3955" s="42"/>
      <c r="F3955" s="42"/>
      <c r="G3955" s="43"/>
      <c r="H3955" s="43"/>
      <c r="I3955" s="42"/>
      <c r="J3955" s="42"/>
      <c r="K3955" s="42"/>
      <c r="L3955" s="42" t="str">
        <f>IF(G3955="","",IF(D3955-G3955&gt;=System_Config!$B$9,"✅ COMPLIANT","⚠️ BREACH"))</f>
        <v/>
      </c>
      <c r="M3955" s="42">
        <f t="shared" si="61"/>
        <v>1900</v>
      </c>
    </row>
    <row r="3956" spans="1:13" ht="18" customHeight="1" x14ac:dyDescent="0.25">
      <c r="A3956" s="44"/>
      <c r="B3956" s="44"/>
      <c r="C3956" s="44"/>
      <c r="D3956" s="45"/>
      <c r="E3956" s="44"/>
      <c r="F3956" s="44"/>
      <c r="G3956" s="45"/>
      <c r="H3956" s="45"/>
      <c r="I3956" s="44"/>
      <c r="J3956" s="44"/>
      <c r="K3956" s="44"/>
      <c r="L3956" s="44" t="str">
        <f>IF(G3956="","",IF(D3956-G3956&gt;=System_Config!$B$9,"✅ COMPLIANT","⚠️ BREACH"))</f>
        <v/>
      </c>
      <c r="M3956" s="44">
        <f t="shared" si="61"/>
        <v>1900</v>
      </c>
    </row>
    <row r="3957" spans="1:13" ht="18" customHeight="1" x14ac:dyDescent="0.25">
      <c r="A3957" s="42"/>
      <c r="B3957" s="42"/>
      <c r="C3957" s="42"/>
      <c r="D3957" s="43"/>
      <c r="E3957" s="42"/>
      <c r="F3957" s="42"/>
      <c r="G3957" s="43"/>
      <c r="H3957" s="43"/>
      <c r="I3957" s="42"/>
      <c r="J3957" s="42"/>
      <c r="K3957" s="42"/>
      <c r="L3957" s="42" t="str">
        <f>IF(G3957="","",IF(D3957-G3957&gt;=System_Config!$B$9,"✅ COMPLIANT","⚠️ BREACH"))</f>
        <v/>
      </c>
      <c r="M3957" s="42">
        <f t="shared" si="61"/>
        <v>1900</v>
      </c>
    </row>
    <row r="3958" spans="1:13" ht="18" customHeight="1" x14ac:dyDescent="0.25">
      <c r="A3958" s="44"/>
      <c r="B3958" s="44"/>
      <c r="C3958" s="44"/>
      <c r="D3958" s="45"/>
      <c r="E3958" s="44"/>
      <c r="F3958" s="44"/>
      <c r="G3958" s="45"/>
      <c r="H3958" s="45"/>
      <c r="I3958" s="44"/>
      <c r="J3958" s="44"/>
      <c r="K3958" s="44"/>
      <c r="L3958" s="44" t="str">
        <f>IF(G3958="","",IF(D3958-G3958&gt;=System_Config!$B$9,"✅ COMPLIANT","⚠️ BREACH"))</f>
        <v/>
      </c>
      <c r="M3958" s="44">
        <f t="shared" si="61"/>
        <v>1900</v>
      </c>
    </row>
    <row r="3959" spans="1:13" ht="18" customHeight="1" x14ac:dyDescent="0.25">
      <c r="A3959" s="42"/>
      <c r="B3959" s="42"/>
      <c r="C3959" s="42"/>
      <c r="D3959" s="43"/>
      <c r="E3959" s="42"/>
      <c r="F3959" s="42"/>
      <c r="G3959" s="43"/>
      <c r="H3959" s="43"/>
      <c r="I3959" s="42"/>
      <c r="J3959" s="42"/>
      <c r="K3959" s="42"/>
      <c r="L3959" s="42" t="str">
        <f>IF(G3959="","",IF(D3959-G3959&gt;=System_Config!$B$9,"✅ COMPLIANT","⚠️ BREACH"))</f>
        <v/>
      </c>
      <c r="M3959" s="42">
        <f t="shared" si="61"/>
        <v>1900</v>
      </c>
    </row>
    <row r="3960" spans="1:13" ht="18" customHeight="1" x14ac:dyDescent="0.25">
      <c r="A3960" s="44"/>
      <c r="B3960" s="44"/>
      <c r="C3960" s="44"/>
      <c r="D3960" s="45"/>
      <c r="E3960" s="44"/>
      <c r="F3960" s="44"/>
      <c r="G3960" s="45"/>
      <c r="H3960" s="45"/>
      <c r="I3960" s="44"/>
      <c r="J3960" s="44"/>
      <c r="K3960" s="44"/>
      <c r="L3960" s="44" t="str">
        <f>IF(G3960="","",IF(D3960-G3960&gt;=System_Config!$B$9,"✅ COMPLIANT","⚠️ BREACH"))</f>
        <v/>
      </c>
      <c r="M3960" s="44">
        <f t="shared" si="61"/>
        <v>1900</v>
      </c>
    </row>
    <row r="3961" spans="1:13" ht="18" customHeight="1" x14ac:dyDescent="0.25">
      <c r="A3961" s="42"/>
      <c r="B3961" s="42"/>
      <c r="C3961" s="42"/>
      <c r="D3961" s="43"/>
      <c r="E3961" s="42"/>
      <c r="F3961" s="42"/>
      <c r="G3961" s="43"/>
      <c r="H3961" s="43"/>
      <c r="I3961" s="42"/>
      <c r="J3961" s="42"/>
      <c r="K3961" s="42"/>
      <c r="L3961" s="42" t="str">
        <f>IF(G3961="","",IF(D3961-G3961&gt;=System_Config!$B$9,"✅ COMPLIANT","⚠️ BREACH"))</f>
        <v/>
      </c>
      <c r="M3961" s="42">
        <f t="shared" si="61"/>
        <v>1900</v>
      </c>
    </row>
    <row r="3962" spans="1:13" ht="18" customHeight="1" x14ac:dyDescent="0.25">
      <c r="A3962" s="44"/>
      <c r="B3962" s="44"/>
      <c r="C3962" s="44"/>
      <c r="D3962" s="45"/>
      <c r="E3962" s="44"/>
      <c r="F3962" s="44"/>
      <c r="G3962" s="45"/>
      <c r="H3962" s="45"/>
      <c r="I3962" s="44"/>
      <c r="J3962" s="44"/>
      <c r="K3962" s="44"/>
      <c r="L3962" s="44" t="str">
        <f>IF(G3962="","",IF(D3962-G3962&gt;=System_Config!$B$9,"✅ COMPLIANT","⚠️ BREACH"))</f>
        <v/>
      </c>
      <c r="M3962" s="44">
        <f t="shared" si="61"/>
        <v>1900</v>
      </c>
    </row>
    <row r="3963" spans="1:13" ht="18" customHeight="1" x14ac:dyDescent="0.25">
      <c r="A3963" s="42"/>
      <c r="B3963" s="42"/>
      <c r="C3963" s="42"/>
      <c r="D3963" s="43"/>
      <c r="E3963" s="42"/>
      <c r="F3963" s="42"/>
      <c r="G3963" s="43"/>
      <c r="H3963" s="43"/>
      <c r="I3963" s="42"/>
      <c r="J3963" s="42"/>
      <c r="K3963" s="42"/>
      <c r="L3963" s="42" t="str">
        <f>IF(G3963="","",IF(D3963-G3963&gt;=System_Config!$B$9,"✅ COMPLIANT","⚠️ BREACH"))</f>
        <v/>
      </c>
      <c r="M3963" s="42">
        <f t="shared" si="61"/>
        <v>1900</v>
      </c>
    </row>
    <row r="3964" spans="1:13" ht="18" customHeight="1" x14ac:dyDescent="0.25">
      <c r="A3964" s="44"/>
      <c r="B3964" s="44"/>
      <c r="C3964" s="44"/>
      <c r="D3964" s="45"/>
      <c r="E3964" s="44"/>
      <c r="F3964" s="44"/>
      <c r="G3964" s="45"/>
      <c r="H3964" s="45"/>
      <c r="I3964" s="44"/>
      <c r="J3964" s="44"/>
      <c r="K3964" s="44"/>
      <c r="L3964" s="44" t="str">
        <f>IF(G3964="","",IF(D3964-G3964&gt;=System_Config!$B$9,"✅ COMPLIANT","⚠️ BREACH"))</f>
        <v/>
      </c>
      <c r="M3964" s="44">
        <f t="shared" si="61"/>
        <v>1900</v>
      </c>
    </row>
    <row r="3965" spans="1:13" ht="18" customHeight="1" x14ac:dyDescent="0.25">
      <c r="A3965" s="42"/>
      <c r="B3965" s="42"/>
      <c r="C3965" s="42"/>
      <c r="D3965" s="43"/>
      <c r="E3965" s="42"/>
      <c r="F3965" s="42"/>
      <c r="G3965" s="43"/>
      <c r="H3965" s="43"/>
      <c r="I3965" s="42"/>
      <c r="J3965" s="42"/>
      <c r="K3965" s="42"/>
      <c r="L3965" s="42" t="str">
        <f>IF(G3965="","",IF(D3965-G3965&gt;=System_Config!$B$9,"✅ COMPLIANT","⚠️ BREACH"))</f>
        <v/>
      </c>
      <c r="M3965" s="42">
        <f t="shared" si="61"/>
        <v>1900</v>
      </c>
    </row>
    <row r="3966" spans="1:13" ht="18" customHeight="1" x14ac:dyDescent="0.25">
      <c r="A3966" s="44"/>
      <c r="B3966" s="44"/>
      <c r="C3966" s="44"/>
      <c r="D3966" s="45"/>
      <c r="E3966" s="44"/>
      <c r="F3966" s="44"/>
      <c r="G3966" s="45"/>
      <c r="H3966" s="45"/>
      <c r="I3966" s="44"/>
      <c r="J3966" s="44"/>
      <c r="K3966" s="44"/>
      <c r="L3966" s="44" t="str">
        <f>IF(G3966="","",IF(D3966-G3966&gt;=System_Config!$B$9,"✅ COMPLIANT","⚠️ BREACH"))</f>
        <v/>
      </c>
      <c r="M3966" s="44">
        <f t="shared" si="61"/>
        <v>1900</v>
      </c>
    </row>
    <row r="3967" spans="1:13" ht="18" customHeight="1" x14ac:dyDescent="0.25">
      <c r="A3967" s="42"/>
      <c r="B3967" s="42"/>
      <c r="C3967" s="42"/>
      <c r="D3967" s="43"/>
      <c r="E3967" s="42"/>
      <c r="F3967" s="42"/>
      <c r="G3967" s="43"/>
      <c r="H3967" s="43"/>
      <c r="I3967" s="42"/>
      <c r="J3967" s="42"/>
      <c r="K3967" s="42"/>
      <c r="L3967" s="42" t="str">
        <f>IF(G3967="","",IF(D3967-G3967&gt;=System_Config!$B$9,"✅ COMPLIANT","⚠️ BREACH"))</f>
        <v/>
      </c>
      <c r="M3967" s="42">
        <f t="shared" si="61"/>
        <v>1900</v>
      </c>
    </row>
    <row r="3968" spans="1:13" ht="18" customHeight="1" x14ac:dyDescent="0.25">
      <c r="A3968" s="44"/>
      <c r="B3968" s="44"/>
      <c r="C3968" s="44"/>
      <c r="D3968" s="45"/>
      <c r="E3968" s="44"/>
      <c r="F3968" s="44"/>
      <c r="G3968" s="45"/>
      <c r="H3968" s="45"/>
      <c r="I3968" s="44"/>
      <c r="J3968" s="44"/>
      <c r="K3968" s="44"/>
      <c r="L3968" s="44" t="str">
        <f>IF(G3968="","",IF(D3968-G3968&gt;=System_Config!$B$9,"✅ COMPLIANT","⚠️ BREACH"))</f>
        <v/>
      </c>
      <c r="M3968" s="44">
        <f t="shared" si="61"/>
        <v>1900</v>
      </c>
    </row>
    <row r="3969" spans="1:13" ht="18" customHeight="1" x14ac:dyDescent="0.25">
      <c r="A3969" s="42"/>
      <c r="B3969" s="42"/>
      <c r="C3969" s="42"/>
      <c r="D3969" s="43"/>
      <c r="E3969" s="42"/>
      <c r="F3969" s="42"/>
      <c r="G3969" s="43"/>
      <c r="H3969" s="43"/>
      <c r="I3969" s="42"/>
      <c r="J3969" s="42"/>
      <c r="K3969" s="42"/>
      <c r="L3969" s="42" t="str">
        <f>IF(G3969="","",IF(D3969-G3969&gt;=System_Config!$B$9,"✅ COMPLIANT","⚠️ BREACH"))</f>
        <v/>
      </c>
      <c r="M3969" s="42">
        <f t="shared" si="61"/>
        <v>1900</v>
      </c>
    </row>
    <row r="3970" spans="1:13" ht="18" customHeight="1" x14ac:dyDescent="0.25">
      <c r="A3970" s="44"/>
      <c r="B3970" s="44"/>
      <c r="C3970" s="44"/>
      <c r="D3970" s="45"/>
      <c r="E3970" s="44"/>
      <c r="F3970" s="44"/>
      <c r="G3970" s="45"/>
      <c r="H3970" s="45"/>
      <c r="I3970" s="44"/>
      <c r="J3970" s="44"/>
      <c r="K3970" s="44"/>
      <c r="L3970" s="44" t="str">
        <f>IF(G3970="","",IF(D3970-G3970&gt;=System_Config!$B$9,"✅ COMPLIANT","⚠️ BREACH"))</f>
        <v/>
      </c>
      <c r="M3970" s="44">
        <f t="shared" si="61"/>
        <v>1900</v>
      </c>
    </row>
    <row r="3971" spans="1:13" ht="18" customHeight="1" x14ac:dyDescent="0.25">
      <c r="A3971" s="42"/>
      <c r="B3971" s="42"/>
      <c r="C3971" s="42"/>
      <c r="D3971" s="43"/>
      <c r="E3971" s="42"/>
      <c r="F3971" s="42"/>
      <c r="G3971" s="43"/>
      <c r="H3971" s="43"/>
      <c r="I3971" s="42"/>
      <c r="J3971" s="42"/>
      <c r="K3971" s="42"/>
      <c r="L3971" s="42" t="str">
        <f>IF(G3971="","",IF(D3971-G3971&gt;=System_Config!$B$9,"✅ COMPLIANT","⚠️ BREACH"))</f>
        <v/>
      </c>
      <c r="M3971" s="42">
        <f t="shared" si="61"/>
        <v>1900</v>
      </c>
    </row>
    <row r="3972" spans="1:13" ht="18" customHeight="1" x14ac:dyDescent="0.25">
      <c r="A3972" s="44"/>
      <c r="B3972" s="44"/>
      <c r="C3972" s="44"/>
      <c r="D3972" s="45"/>
      <c r="E3972" s="44"/>
      <c r="F3972" s="44"/>
      <c r="G3972" s="45"/>
      <c r="H3972" s="45"/>
      <c r="I3972" s="44"/>
      <c r="J3972" s="44"/>
      <c r="K3972" s="44"/>
      <c r="L3972" s="44" t="str">
        <f>IF(G3972="","",IF(D3972-G3972&gt;=System_Config!$B$9,"✅ COMPLIANT","⚠️ BREACH"))</f>
        <v/>
      </c>
      <c r="M3972" s="44">
        <f t="shared" ref="M3972:M4035" si="62">IFERROR(YEAR(E3972),"")</f>
        <v>1900</v>
      </c>
    </row>
    <row r="3973" spans="1:13" ht="18" customHeight="1" x14ac:dyDescent="0.25">
      <c r="A3973" s="42"/>
      <c r="B3973" s="42"/>
      <c r="C3973" s="42"/>
      <c r="D3973" s="43"/>
      <c r="E3973" s="42"/>
      <c r="F3973" s="42"/>
      <c r="G3973" s="43"/>
      <c r="H3973" s="43"/>
      <c r="I3973" s="42"/>
      <c r="J3973" s="42"/>
      <c r="K3973" s="42"/>
      <c r="L3973" s="42" t="str">
        <f>IF(G3973="","",IF(D3973-G3973&gt;=System_Config!$B$9,"✅ COMPLIANT","⚠️ BREACH"))</f>
        <v/>
      </c>
      <c r="M3973" s="42">
        <f t="shared" si="62"/>
        <v>1900</v>
      </c>
    </row>
    <row r="3974" spans="1:13" ht="18" customHeight="1" x14ac:dyDescent="0.25">
      <c r="A3974" s="44"/>
      <c r="B3974" s="44"/>
      <c r="C3974" s="44"/>
      <c r="D3974" s="45"/>
      <c r="E3974" s="44"/>
      <c r="F3974" s="44"/>
      <c r="G3974" s="45"/>
      <c r="H3974" s="45"/>
      <c r="I3974" s="44"/>
      <c r="J3974" s="44"/>
      <c r="K3974" s="44"/>
      <c r="L3974" s="44" t="str">
        <f>IF(G3974="","",IF(D3974-G3974&gt;=System_Config!$B$9,"✅ COMPLIANT","⚠️ BREACH"))</f>
        <v/>
      </c>
      <c r="M3974" s="44">
        <f t="shared" si="62"/>
        <v>1900</v>
      </c>
    </row>
    <row r="3975" spans="1:13" ht="18" customHeight="1" x14ac:dyDescent="0.25">
      <c r="A3975" s="42"/>
      <c r="B3975" s="42"/>
      <c r="C3975" s="42"/>
      <c r="D3975" s="43"/>
      <c r="E3975" s="42"/>
      <c r="F3975" s="42"/>
      <c r="G3975" s="43"/>
      <c r="H3975" s="43"/>
      <c r="I3975" s="42"/>
      <c r="J3975" s="42"/>
      <c r="K3975" s="42"/>
      <c r="L3975" s="42" t="str">
        <f>IF(G3975="","",IF(D3975-G3975&gt;=System_Config!$B$9,"✅ COMPLIANT","⚠️ BREACH"))</f>
        <v/>
      </c>
      <c r="M3975" s="42">
        <f t="shared" si="62"/>
        <v>1900</v>
      </c>
    </row>
    <row r="3976" spans="1:13" ht="18" customHeight="1" x14ac:dyDescent="0.25">
      <c r="A3976" s="44"/>
      <c r="B3976" s="44"/>
      <c r="C3976" s="44"/>
      <c r="D3976" s="45"/>
      <c r="E3976" s="44"/>
      <c r="F3976" s="44"/>
      <c r="G3976" s="45"/>
      <c r="H3976" s="45"/>
      <c r="I3976" s="44"/>
      <c r="J3976" s="44"/>
      <c r="K3976" s="44"/>
      <c r="L3976" s="44" t="str">
        <f>IF(G3976="","",IF(D3976-G3976&gt;=System_Config!$B$9,"✅ COMPLIANT","⚠️ BREACH"))</f>
        <v/>
      </c>
      <c r="M3976" s="44">
        <f t="shared" si="62"/>
        <v>1900</v>
      </c>
    </row>
    <row r="3977" spans="1:13" ht="18" customHeight="1" x14ac:dyDescent="0.25">
      <c r="A3977" s="42"/>
      <c r="B3977" s="42"/>
      <c r="C3977" s="42"/>
      <c r="D3977" s="43"/>
      <c r="E3977" s="42"/>
      <c r="F3977" s="42"/>
      <c r="G3977" s="43"/>
      <c r="H3977" s="43"/>
      <c r="I3977" s="42"/>
      <c r="J3977" s="42"/>
      <c r="K3977" s="42"/>
      <c r="L3977" s="42" t="str">
        <f>IF(G3977="","",IF(D3977-G3977&gt;=System_Config!$B$9,"✅ COMPLIANT","⚠️ BREACH"))</f>
        <v/>
      </c>
      <c r="M3977" s="42">
        <f t="shared" si="62"/>
        <v>1900</v>
      </c>
    </row>
    <row r="3978" spans="1:13" ht="18" customHeight="1" x14ac:dyDescent="0.25">
      <c r="A3978" s="44"/>
      <c r="B3978" s="44"/>
      <c r="C3978" s="44"/>
      <c r="D3978" s="45"/>
      <c r="E3978" s="44"/>
      <c r="F3978" s="44"/>
      <c r="G3978" s="45"/>
      <c r="H3978" s="45"/>
      <c r="I3978" s="44"/>
      <c r="J3978" s="44"/>
      <c r="K3978" s="44"/>
      <c r="L3978" s="44" t="str">
        <f>IF(G3978="","",IF(D3978-G3978&gt;=System_Config!$B$9,"✅ COMPLIANT","⚠️ BREACH"))</f>
        <v/>
      </c>
      <c r="M3978" s="44">
        <f t="shared" si="62"/>
        <v>1900</v>
      </c>
    </row>
    <row r="3979" spans="1:13" ht="18" customHeight="1" x14ac:dyDescent="0.25">
      <c r="A3979" s="42"/>
      <c r="B3979" s="42"/>
      <c r="C3979" s="42"/>
      <c r="D3979" s="43"/>
      <c r="E3979" s="42"/>
      <c r="F3979" s="42"/>
      <c r="G3979" s="43"/>
      <c r="H3979" s="43"/>
      <c r="I3979" s="42"/>
      <c r="J3979" s="42"/>
      <c r="K3979" s="42"/>
      <c r="L3979" s="42" t="str">
        <f>IF(G3979="","",IF(D3979-G3979&gt;=System_Config!$B$9,"✅ COMPLIANT","⚠️ BREACH"))</f>
        <v/>
      </c>
      <c r="M3979" s="42">
        <f t="shared" si="62"/>
        <v>1900</v>
      </c>
    </row>
    <row r="3980" spans="1:13" ht="18" customHeight="1" x14ac:dyDescent="0.25">
      <c r="A3980" s="44"/>
      <c r="B3980" s="44"/>
      <c r="C3980" s="44"/>
      <c r="D3980" s="45"/>
      <c r="E3980" s="44"/>
      <c r="F3980" s="44"/>
      <c r="G3980" s="45"/>
      <c r="H3980" s="45"/>
      <c r="I3980" s="44"/>
      <c r="J3980" s="44"/>
      <c r="K3980" s="44"/>
      <c r="L3980" s="44" t="str">
        <f>IF(G3980="","",IF(D3980-G3980&gt;=System_Config!$B$9,"✅ COMPLIANT","⚠️ BREACH"))</f>
        <v/>
      </c>
      <c r="M3980" s="44">
        <f t="shared" si="62"/>
        <v>1900</v>
      </c>
    </row>
    <row r="3981" spans="1:13" ht="18" customHeight="1" x14ac:dyDescent="0.25">
      <c r="A3981" s="42"/>
      <c r="B3981" s="42"/>
      <c r="C3981" s="42"/>
      <c r="D3981" s="43"/>
      <c r="E3981" s="42"/>
      <c r="F3981" s="42"/>
      <c r="G3981" s="43"/>
      <c r="H3981" s="43"/>
      <c r="I3981" s="42"/>
      <c r="J3981" s="42"/>
      <c r="K3981" s="42"/>
      <c r="L3981" s="42" t="str">
        <f>IF(G3981="","",IF(D3981-G3981&gt;=System_Config!$B$9,"✅ COMPLIANT","⚠️ BREACH"))</f>
        <v/>
      </c>
      <c r="M3981" s="42">
        <f t="shared" si="62"/>
        <v>1900</v>
      </c>
    </row>
    <row r="3982" spans="1:13" ht="18" customHeight="1" x14ac:dyDescent="0.25">
      <c r="A3982" s="44"/>
      <c r="B3982" s="44"/>
      <c r="C3982" s="44"/>
      <c r="D3982" s="45"/>
      <c r="E3982" s="44"/>
      <c r="F3982" s="44"/>
      <c r="G3982" s="45"/>
      <c r="H3982" s="45"/>
      <c r="I3982" s="44"/>
      <c r="J3982" s="44"/>
      <c r="K3982" s="44"/>
      <c r="L3982" s="44" t="str">
        <f>IF(G3982="","",IF(D3982-G3982&gt;=System_Config!$B$9,"✅ COMPLIANT","⚠️ BREACH"))</f>
        <v/>
      </c>
      <c r="M3982" s="44">
        <f t="shared" si="62"/>
        <v>1900</v>
      </c>
    </row>
    <row r="3983" spans="1:13" ht="18" customHeight="1" x14ac:dyDescent="0.25">
      <c r="A3983" s="42"/>
      <c r="B3983" s="42"/>
      <c r="C3983" s="42"/>
      <c r="D3983" s="43"/>
      <c r="E3983" s="42"/>
      <c r="F3983" s="42"/>
      <c r="G3983" s="43"/>
      <c r="H3983" s="43"/>
      <c r="I3983" s="42"/>
      <c r="J3983" s="42"/>
      <c r="K3983" s="42"/>
      <c r="L3983" s="42" t="str">
        <f>IF(G3983="","",IF(D3983-G3983&gt;=System_Config!$B$9,"✅ COMPLIANT","⚠️ BREACH"))</f>
        <v/>
      </c>
      <c r="M3983" s="42">
        <f t="shared" si="62"/>
        <v>1900</v>
      </c>
    </row>
    <row r="3984" spans="1:13" ht="18" customHeight="1" x14ac:dyDescent="0.25">
      <c r="A3984" s="44"/>
      <c r="B3984" s="44"/>
      <c r="C3984" s="44"/>
      <c r="D3984" s="45"/>
      <c r="E3984" s="44"/>
      <c r="F3984" s="44"/>
      <c r="G3984" s="45"/>
      <c r="H3984" s="45"/>
      <c r="I3984" s="44"/>
      <c r="J3984" s="44"/>
      <c r="K3984" s="44"/>
      <c r="L3984" s="44" t="str">
        <f>IF(G3984="","",IF(D3984-G3984&gt;=System_Config!$B$9,"✅ COMPLIANT","⚠️ BREACH"))</f>
        <v/>
      </c>
      <c r="M3984" s="44">
        <f t="shared" si="62"/>
        <v>1900</v>
      </c>
    </row>
    <row r="3985" spans="1:13" ht="18" customHeight="1" x14ac:dyDescent="0.25">
      <c r="A3985" s="42"/>
      <c r="B3985" s="42"/>
      <c r="C3985" s="42"/>
      <c r="D3985" s="43"/>
      <c r="E3985" s="42"/>
      <c r="F3985" s="42"/>
      <c r="G3985" s="43"/>
      <c r="H3985" s="43"/>
      <c r="I3985" s="42"/>
      <c r="J3985" s="42"/>
      <c r="K3985" s="42"/>
      <c r="L3985" s="42" t="str">
        <f>IF(G3985="","",IF(D3985-G3985&gt;=System_Config!$B$9,"✅ COMPLIANT","⚠️ BREACH"))</f>
        <v/>
      </c>
      <c r="M3985" s="42">
        <f t="shared" si="62"/>
        <v>1900</v>
      </c>
    </row>
    <row r="3986" spans="1:13" ht="18" customHeight="1" x14ac:dyDescent="0.25">
      <c r="A3986" s="44"/>
      <c r="B3986" s="44"/>
      <c r="C3986" s="44"/>
      <c r="D3986" s="45"/>
      <c r="E3986" s="44"/>
      <c r="F3986" s="44"/>
      <c r="G3986" s="45"/>
      <c r="H3986" s="45"/>
      <c r="I3986" s="44"/>
      <c r="J3986" s="44"/>
      <c r="K3986" s="44"/>
      <c r="L3986" s="44" t="str">
        <f>IF(G3986="","",IF(D3986-G3986&gt;=System_Config!$B$9,"✅ COMPLIANT","⚠️ BREACH"))</f>
        <v/>
      </c>
      <c r="M3986" s="44">
        <f t="shared" si="62"/>
        <v>1900</v>
      </c>
    </row>
    <row r="3987" spans="1:13" ht="18" customHeight="1" x14ac:dyDescent="0.25">
      <c r="A3987" s="42"/>
      <c r="B3987" s="42"/>
      <c r="C3987" s="42"/>
      <c r="D3987" s="43"/>
      <c r="E3987" s="42"/>
      <c r="F3987" s="42"/>
      <c r="G3987" s="43"/>
      <c r="H3987" s="43"/>
      <c r="I3987" s="42"/>
      <c r="J3987" s="42"/>
      <c r="K3987" s="42"/>
      <c r="L3987" s="42" t="str">
        <f>IF(G3987="","",IF(D3987-G3987&gt;=System_Config!$B$9,"✅ COMPLIANT","⚠️ BREACH"))</f>
        <v/>
      </c>
      <c r="M3987" s="42">
        <f t="shared" si="62"/>
        <v>1900</v>
      </c>
    </row>
    <row r="3988" spans="1:13" ht="18" customHeight="1" x14ac:dyDescent="0.25">
      <c r="A3988" s="44"/>
      <c r="B3988" s="44"/>
      <c r="C3988" s="44"/>
      <c r="D3988" s="45"/>
      <c r="E3988" s="44"/>
      <c r="F3988" s="44"/>
      <c r="G3988" s="45"/>
      <c r="H3988" s="45"/>
      <c r="I3988" s="44"/>
      <c r="J3988" s="44"/>
      <c r="K3988" s="44"/>
      <c r="L3988" s="44" t="str">
        <f>IF(G3988="","",IF(D3988-G3988&gt;=System_Config!$B$9,"✅ COMPLIANT","⚠️ BREACH"))</f>
        <v/>
      </c>
      <c r="M3988" s="44">
        <f t="shared" si="62"/>
        <v>1900</v>
      </c>
    </row>
    <row r="3989" spans="1:13" ht="18" customHeight="1" x14ac:dyDescent="0.25">
      <c r="A3989" s="42"/>
      <c r="B3989" s="42"/>
      <c r="C3989" s="42"/>
      <c r="D3989" s="43"/>
      <c r="E3989" s="42"/>
      <c r="F3989" s="42"/>
      <c r="G3989" s="43"/>
      <c r="H3989" s="43"/>
      <c r="I3989" s="42"/>
      <c r="J3989" s="42"/>
      <c r="K3989" s="42"/>
      <c r="L3989" s="42" t="str">
        <f>IF(G3989="","",IF(D3989-G3989&gt;=System_Config!$B$9,"✅ COMPLIANT","⚠️ BREACH"))</f>
        <v/>
      </c>
      <c r="M3989" s="42">
        <f t="shared" si="62"/>
        <v>1900</v>
      </c>
    </row>
    <row r="3990" spans="1:13" ht="18" customHeight="1" x14ac:dyDescent="0.25">
      <c r="A3990" s="44"/>
      <c r="B3990" s="44"/>
      <c r="C3990" s="44"/>
      <c r="D3990" s="45"/>
      <c r="E3990" s="44"/>
      <c r="F3990" s="44"/>
      <c r="G3990" s="45"/>
      <c r="H3990" s="45"/>
      <c r="I3990" s="44"/>
      <c r="J3990" s="44"/>
      <c r="K3990" s="44"/>
      <c r="L3990" s="44" t="str">
        <f>IF(G3990="","",IF(D3990-G3990&gt;=System_Config!$B$9,"✅ COMPLIANT","⚠️ BREACH"))</f>
        <v/>
      </c>
      <c r="M3990" s="44">
        <f t="shared" si="62"/>
        <v>1900</v>
      </c>
    </row>
    <row r="3991" spans="1:13" ht="18" customHeight="1" x14ac:dyDescent="0.25">
      <c r="A3991" s="42"/>
      <c r="B3991" s="42"/>
      <c r="C3991" s="42"/>
      <c r="D3991" s="43"/>
      <c r="E3991" s="42"/>
      <c r="F3991" s="42"/>
      <c r="G3991" s="43"/>
      <c r="H3991" s="43"/>
      <c r="I3991" s="42"/>
      <c r="J3991" s="42"/>
      <c r="K3991" s="42"/>
      <c r="L3991" s="42" t="str">
        <f>IF(G3991="","",IF(D3991-G3991&gt;=System_Config!$B$9,"✅ COMPLIANT","⚠️ BREACH"))</f>
        <v/>
      </c>
      <c r="M3991" s="42">
        <f t="shared" si="62"/>
        <v>1900</v>
      </c>
    </row>
    <row r="3992" spans="1:13" ht="18" customHeight="1" x14ac:dyDescent="0.25">
      <c r="A3992" s="44"/>
      <c r="B3992" s="44"/>
      <c r="C3992" s="44"/>
      <c r="D3992" s="45"/>
      <c r="E3992" s="44"/>
      <c r="F3992" s="44"/>
      <c r="G3992" s="45"/>
      <c r="H3992" s="45"/>
      <c r="I3992" s="44"/>
      <c r="J3992" s="44"/>
      <c r="K3992" s="44"/>
      <c r="L3992" s="44" t="str">
        <f>IF(G3992="","",IF(D3992-G3992&gt;=System_Config!$B$9,"✅ COMPLIANT","⚠️ BREACH"))</f>
        <v/>
      </c>
      <c r="M3992" s="44">
        <f t="shared" si="62"/>
        <v>1900</v>
      </c>
    </row>
    <row r="3993" spans="1:13" ht="18" customHeight="1" x14ac:dyDescent="0.25">
      <c r="A3993" s="42"/>
      <c r="B3993" s="42"/>
      <c r="C3993" s="42"/>
      <c r="D3993" s="43"/>
      <c r="E3993" s="42"/>
      <c r="F3993" s="42"/>
      <c r="G3993" s="43"/>
      <c r="H3993" s="43"/>
      <c r="I3993" s="42"/>
      <c r="J3993" s="42"/>
      <c r="K3993" s="42"/>
      <c r="L3993" s="42" t="str">
        <f>IF(G3993="","",IF(D3993-G3993&gt;=System_Config!$B$9,"✅ COMPLIANT","⚠️ BREACH"))</f>
        <v/>
      </c>
      <c r="M3993" s="42">
        <f t="shared" si="62"/>
        <v>1900</v>
      </c>
    </row>
    <row r="3994" spans="1:13" ht="18" customHeight="1" x14ac:dyDescent="0.25">
      <c r="A3994" s="44"/>
      <c r="B3994" s="44"/>
      <c r="C3994" s="44"/>
      <c r="D3994" s="45"/>
      <c r="E3994" s="44"/>
      <c r="F3994" s="44"/>
      <c r="G3994" s="45"/>
      <c r="H3994" s="45"/>
      <c r="I3994" s="44"/>
      <c r="J3994" s="44"/>
      <c r="K3994" s="44"/>
      <c r="L3994" s="44" t="str">
        <f>IF(G3994="","",IF(D3994-G3994&gt;=System_Config!$B$9,"✅ COMPLIANT","⚠️ BREACH"))</f>
        <v/>
      </c>
      <c r="M3994" s="44">
        <f t="shared" si="62"/>
        <v>1900</v>
      </c>
    </row>
    <row r="3995" spans="1:13" ht="18" customHeight="1" x14ac:dyDescent="0.25">
      <c r="A3995" s="42"/>
      <c r="B3995" s="42"/>
      <c r="C3995" s="42"/>
      <c r="D3995" s="43"/>
      <c r="E3995" s="42"/>
      <c r="F3995" s="42"/>
      <c r="G3995" s="43"/>
      <c r="H3995" s="43"/>
      <c r="I3995" s="42"/>
      <c r="J3995" s="42"/>
      <c r="K3995" s="42"/>
      <c r="L3995" s="42" t="str">
        <f>IF(G3995="","",IF(D3995-G3995&gt;=System_Config!$B$9,"✅ COMPLIANT","⚠️ BREACH"))</f>
        <v/>
      </c>
      <c r="M3995" s="42">
        <f t="shared" si="62"/>
        <v>1900</v>
      </c>
    </row>
    <row r="3996" spans="1:13" ht="18" customHeight="1" x14ac:dyDescent="0.25">
      <c r="A3996" s="44"/>
      <c r="B3996" s="44"/>
      <c r="C3996" s="44"/>
      <c r="D3996" s="45"/>
      <c r="E3996" s="44"/>
      <c r="F3996" s="44"/>
      <c r="G3996" s="45"/>
      <c r="H3996" s="45"/>
      <c r="I3996" s="44"/>
      <c r="J3996" s="44"/>
      <c r="K3996" s="44"/>
      <c r="L3996" s="44" t="str">
        <f>IF(G3996="","",IF(D3996-G3996&gt;=System_Config!$B$9,"✅ COMPLIANT","⚠️ BREACH"))</f>
        <v/>
      </c>
      <c r="M3996" s="44">
        <f t="shared" si="62"/>
        <v>1900</v>
      </c>
    </row>
    <row r="3997" spans="1:13" ht="18" customHeight="1" x14ac:dyDescent="0.25">
      <c r="A3997" s="42"/>
      <c r="B3997" s="42"/>
      <c r="C3997" s="42"/>
      <c r="D3997" s="43"/>
      <c r="E3997" s="42"/>
      <c r="F3997" s="42"/>
      <c r="G3997" s="43"/>
      <c r="H3997" s="43"/>
      <c r="I3997" s="42"/>
      <c r="J3997" s="42"/>
      <c r="K3997" s="42"/>
      <c r="L3997" s="42" t="str">
        <f>IF(G3997="","",IF(D3997-G3997&gt;=System_Config!$B$9,"✅ COMPLIANT","⚠️ BREACH"))</f>
        <v/>
      </c>
      <c r="M3997" s="42">
        <f t="shared" si="62"/>
        <v>1900</v>
      </c>
    </row>
    <row r="3998" spans="1:13" ht="18" customHeight="1" x14ac:dyDescent="0.25">
      <c r="A3998" s="44"/>
      <c r="B3998" s="44"/>
      <c r="C3998" s="44"/>
      <c r="D3998" s="45"/>
      <c r="E3998" s="44"/>
      <c r="F3998" s="44"/>
      <c r="G3998" s="45"/>
      <c r="H3998" s="45"/>
      <c r="I3998" s="44"/>
      <c r="J3998" s="44"/>
      <c r="K3998" s="44"/>
      <c r="L3998" s="44" t="str">
        <f>IF(G3998="","",IF(D3998-G3998&gt;=System_Config!$B$9,"✅ COMPLIANT","⚠️ BREACH"))</f>
        <v/>
      </c>
      <c r="M3998" s="44">
        <f t="shared" si="62"/>
        <v>1900</v>
      </c>
    </row>
    <row r="3999" spans="1:13" ht="18" customHeight="1" x14ac:dyDescent="0.25">
      <c r="A3999" s="42"/>
      <c r="B3999" s="42"/>
      <c r="C3999" s="42"/>
      <c r="D3999" s="43"/>
      <c r="E3999" s="42"/>
      <c r="F3999" s="42"/>
      <c r="G3999" s="43"/>
      <c r="H3999" s="43"/>
      <c r="I3999" s="42"/>
      <c r="J3999" s="42"/>
      <c r="K3999" s="42"/>
      <c r="L3999" s="42" t="str">
        <f>IF(G3999="","",IF(D3999-G3999&gt;=System_Config!$B$9,"✅ COMPLIANT","⚠️ BREACH"))</f>
        <v/>
      </c>
      <c r="M3999" s="42">
        <f t="shared" si="62"/>
        <v>1900</v>
      </c>
    </row>
    <row r="4000" spans="1:13" ht="18" customHeight="1" x14ac:dyDescent="0.25">
      <c r="A4000" s="44"/>
      <c r="B4000" s="44"/>
      <c r="C4000" s="44"/>
      <c r="D4000" s="45"/>
      <c r="E4000" s="44"/>
      <c r="F4000" s="44"/>
      <c r="G4000" s="45"/>
      <c r="H4000" s="45"/>
      <c r="I4000" s="44"/>
      <c r="J4000" s="44"/>
      <c r="K4000" s="44"/>
      <c r="L4000" s="44" t="str">
        <f>IF(G4000="","",IF(D4000-G4000&gt;=System_Config!$B$9,"✅ COMPLIANT","⚠️ BREACH"))</f>
        <v/>
      </c>
      <c r="M4000" s="44">
        <f t="shared" si="62"/>
        <v>1900</v>
      </c>
    </row>
    <row r="4001" spans="1:13" ht="18" customHeight="1" x14ac:dyDescent="0.25">
      <c r="A4001" s="42"/>
      <c r="B4001" s="42"/>
      <c r="C4001" s="42"/>
      <c r="D4001" s="43"/>
      <c r="E4001" s="42"/>
      <c r="F4001" s="42"/>
      <c r="G4001" s="43"/>
      <c r="H4001" s="43"/>
      <c r="I4001" s="42"/>
      <c r="J4001" s="42"/>
      <c r="K4001" s="42"/>
      <c r="L4001" s="42" t="str">
        <f>IF(G4001="","",IF(D4001-G4001&gt;=System_Config!$B$9,"✅ COMPLIANT","⚠️ BREACH"))</f>
        <v/>
      </c>
      <c r="M4001" s="42">
        <f t="shared" si="62"/>
        <v>1900</v>
      </c>
    </row>
    <row r="4002" spans="1:13" ht="18" customHeight="1" x14ac:dyDescent="0.25">
      <c r="A4002" s="44"/>
      <c r="B4002" s="44"/>
      <c r="C4002" s="44"/>
      <c r="D4002" s="45"/>
      <c r="E4002" s="44"/>
      <c r="F4002" s="44"/>
      <c r="G4002" s="45"/>
      <c r="H4002" s="45"/>
      <c r="I4002" s="44"/>
      <c r="J4002" s="44"/>
      <c r="K4002" s="44"/>
      <c r="L4002" s="44" t="str">
        <f>IF(G4002="","",IF(D4002-G4002&gt;=System_Config!$B$9,"✅ COMPLIANT","⚠️ BREACH"))</f>
        <v/>
      </c>
      <c r="M4002" s="44">
        <f t="shared" si="62"/>
        <v>1900</v>
      </c>
    </row>
    <row r="4003" spans="1:13" ht="18" customHeight="1" x14ac:dyDescent="0.25">
      <c r="A4003" s="42"/>
      <c r="B4003" s="42"/>
      <c r="C4003" s="42"/>
      <c r="D4003" s="43"/>
      <c r="E4003" s="42"/>
      <c r="F4003" s="42"/>
      <c r="G4003" s="43"/>
      <c r="H4003" s="43"/>
      <c r="I4003" s="42"/>
      <c r="J4003" s="42"/>
      <c r="K4003" s="42"/>
      <c r="L4003" s="42" t="str">
        <f>IF(G4003="","",IF(D4003-G4003&gt;=System_Config!$B$9,"✅ COMPLIANT","⚠️ BREACH"))</f>
        <v/>
      </c>
      <c r="M4003" s="42">
        <f t="shared" si="62"/>
        <v>1900</v>
      </c>
    </row>
    <row r="4004" spans="1:13" ht="18" customHeight="1" x14ac:dyDescent="0.25">
      <c r="A4004" s="44"/>
      <c r="B4004" s="44"/>
      <c r="C4004" s="44"/>
      <c r="D4004" s="45"/>
      <c r="E4004" s="44"/>
      <c r="F4004" s="44"/>
      <c r="G4004" s="45"/>
      <c r="H4004" s="45"/>
      <c r="I4004" s="44"/>
      <c r="J4004" s="44"/>
      <c r="K4004" s="44"/>
      <c r="L4004" s="44" t="str">
        <f>IF(G4004="","",IF(D4004-G4004&gt;=System_Config!$B$9,"✅ COMPLIANT","⚠️ BREACH"))</f>
        <v/>
      </c>
      <c r="M4004" s="44">
        <f t="shared" si="62"/>
        <v>1900</v>
      </c>
    </row>
    <row r="4005" spans="1:13" ht="18" customHeight="1" x14ac:dyDescent="0.25">
      <c r="A4005" s="42"/>
      <c r="B4005" s="42"/>
      <c r="C4005" s="42"/>
      <c r="D4005" s="43"/>
      <c r="E4005" s="42"/>
      <c r="F4005" s="42"/>
      <c r="G4005" s="43"/>
      <c r="H4005" s="43"/>
      <c r="I4005" s="42"/>
      <c r="J4005" s="42"/>
      <c r="K4005" s="42"/>
      <c r="L4005" s="42" t="str">
        <f>IF(G4005="","",IF(D4005-G4005&gt;=System_Config!$B$9,"✅ COMPLIANT","⚠️ BREACH"))</f>
        <v/>
      </c>
      <c r="M4005" s="42">
        <f t="shared" si="62"/>
        <v>1900</v>
      </c>
    </row>
    <row r="4006" spans="1:13" ht="18" customHeight="1" x14ac:dyDescent="0.25">
      <c r="A4006" s="44"/>
      <c r="B4006" s="44"/>
      <c r="C4006" s="44"/>
      <c r="D4006" s="45"/>
      <c r="E4006" s="44"/>
      <c r="F4006" s="44"/>
      <c r="G4006" s="45"/>
      <c r="H4006" s="45"/>
      <c r="I4006" s="44"/>
      <c r="J4006" s="44"/>
      <c r="K4006" s="44"/>
      <c r="L4006" s="44" t="str">
        <f>IF(G4006="","",IF(D4006-G4006&gt;=System_Config!$B$9,"✅ COMPLIANT","⚠️ BREACH"))</f>
        <v/>
      </c>
      <c r="M4006" s="44">
        <f t="shared" si="62"/>
        <v>1900</v>
      </c>
    </row>
    <row r="4007" spans="1:13" ht="18" customHeight="1" x14ac:dyDescent="0.25">
      <c r="A4007" s="42"/>
      <c r="B4007" s="42"/>
      <c r="C4007" s="42"/>
      <c r="D4007" s="43"/>
      <c r="E4007" s="42"/>
      <c r="F4007" s="42"/>
      <c r="G4007" s="43"/>
      <c r="H4007" s="43"/>
      <c r="I4007" s="42"/>
      <c r="J4007" s="42"/>
      <c r="K4007" s="42"/>
      <c r="L4007" s="42" t="str">
        <f>IF(G4007="","",IF(D4007-G4007&gt;=System_Config!$B$9,"✅ COMPLIANT","⚠️ BREACH"))</f>
        <v/>
      </c>
      <c r="M4007" s="42">
        <f t="shared" si="62"/>
        <v>1900</v>
      </c>
    </row>
    <row r="4008" spans="1:13" ht="18" customHeight="1" x14ac:dyDescent="0.25">
      <c r="A4008" s="44"/>
      <c r="B4008" s="44"/>
      <c r="C4008" s="44"/>
      <c r="D4008" s="45"/>
      <c r="E4008" s="44"/>
      <c r="F4008" s="44"/>
      <c r="G4008" s="45"/>
      <c r="H4008" s="45"/>
      <c r="I4008" s="44"/>
      <c r="J4008" s="44"/>
      <c r="K4008" s="44"/>
      <c r="L4008" s="44" t="str">
        <f>IF(G4008="","",IF(D4008-G4008&gt;=System_Config!$B$9,"✅ COMPLIANT","⚠️ BREACH"))</f>
        <v/>
      </c>
      <c r="M4008" s="44">
        <f t="shared" si="62"/>
        <v>1900</v>
      </c>
    </row>
    <row r="4009" spans="1:13" ht="18" customHeight="1" x14ac:dyDescent="0.25">
      <c r="A4009" s="42"/>
      <c r="B4009" s="42"/>
      <c r="C4009" s="42"/>
      <c r="D4009" s="43"/>
      <c r="E4009" s="42"/>
      <c r="F4009" s="42"/>
      <c r="G4009" s="43"/>
      <c r="H4009" s="43"/>
      <c r="I4009" s="42"/>
      <c r="J4009" s="42"/>
      <c r="K4009" s="42"/>
      <c r="L4009" s="42" t="str">
        <f>IF(G4009="","",IF(D4009-G4009&gt;=System_Config!$B$9,"✅ COMPLIANT","⚠️ BREACH"))</f>
        <v/>
      </c>
      <c r="M4009" s="42">
        <f t="shared" si="62"/>
        <v>1900</v>
      </c>
    </row>
    <row r="4010" spans="1:13" ht="18" customHeight="1" x14ac:dyDescent="0.25">
      <c r="A4010" s="44"/>
      <c r="B4010" s="44"/>
      <c r="C4010" s="44"/>
      <c r="D4010" s="45"/>
      <c r="E4010" s="44"/>
      <c r="F4010" s="44"/>
      <c r="G4010" s="45"/>
      <c r="H4010" s="45"/>
      <c r="I4010" s="44"/>
      <c r="J4010" s="44"/>
      <c r="K4010" s="44"/>
      <c r="L4010" s="44" t="str">
        <f>IF(G4010="","",IF(D4010-G4010&gt;=System_Config!$B$9,"✅ COMPLIANT","⚠️ BREACH"))</f>
        <v/>
      </c>
      <c r="M4010" s="44">
        <f t="shared" si="62"/>
        <v>1900</v>
      </c>
    </row>
    <row r="4011" spans="1:13" ht="18" customHeight="1" x14ac:dyDescent="0.25">
      <c r="A4011" s="42"/>
      <c r="B4011" s="42"/>
      <c r="C4011" s="42"/>
      <c r="D4011" s="43"/>
      <c r="E4011" s="42"/>
      <c r="F4011" s="42"/>
      <c r="G4011" s="43"/>
      <c r="H4011" s="43"/>
      <c r="I4011" s="42"/>
      <c r="J4011" s="42"/>
      <c r="K4011" s="42"/>
      <c r="L4011" s="42" t="str">
        <f>IF(G4011="","",IF(D4011-G4011&gt;=System_Config!$B$9,"✅ COMPLIANT","⚠️ BREACH"))</f>
        <v/>
      </c>
      <c r="M4011" s="42">
        <f t="shared" si="62"/>
        <v>1900</v>
      </c>
    </row>
    <row r="4012" spans="1:13" ht="18" customHeight="1" x14ac:dyDescent="0.25">
      <c r="A4012" s="44"/>
      <c r="B4012" s="44"/>
      <c r="C4012" s="44"/>
      <c r="D4012" s="45"/>
      <c r="E4012" s="44"/>
      <c r="F4012" s="44"/>
      <c r="G4012" s="45"/>
      <c r="H4012" s="45"/>
      <c r="I4012" s="44"/>
      <c r="J4012" s="44"/>
      <c r="K4012" s="44"/>
      <c r="L4012" s="44" t="str">
        <f>IF(G4012="","",IF(D4012-G4012&gt;=System_Config!$B$9,"✅ COMPLIANT","⚠️ BREACH"))</f>
        <v/>
      </c>
      <c r="M4012" s="44">
        <f t="shared" si="62"/>
        <v>1900</v>
      </c>
    </row>
    <row r="4013" spans="1:13" ht="18" customHeight="1" x14ac:dyDescent="0.25">
      <c r="A4013" s="42"/>
      <c r="B4013" s="42"/>
      <c r="C4013" s="42"/>
      <c r="D4013" s="43"/>
      <c r="E4013" s="42"/>
      <c r="F4013" s="42"/>
      <c r="G4013" s="43"/>
      <c r="H4013" s="43"/>
      <c r="I4013" s="42"/>
      <c r="J4013" s="42"/>
      <c r="K4013" s="42"/>
      <c r="L4013" s="42" t="str">
        <f>IF(G4013="","",IF(D4013-G4013&gt;=System_Config!$B$9,"✅ COMPLIANT","⚠️ BREACH"))</f>
        <v/>
      </c>
      <c r="M4013" s="42">
        <f t="shared" si="62"/>
        <v>1900</v>
      </c>
    </row>
    <row r="4014" spans="1:13" ht="18" customHeight="1" x14ac:dyDescent="0.25">
      <c r="A4014" s="44"/>
      <c r="B4014" s="44"/>
      <c r="C4014" s="44"/>
      <c r="D4014" s="45"/>
      <c r="E4014" s="44"/>
      <c r="F4014" s="44"/>
      <c r="G4014" s="45"/>
      <c r="H4014" s="45"/>
      <c r="I4014" s="44"/>
      <c r="J4014" s="44"/>
      <c r="K4014" s="44"/>
      <c r="L4014" s="44" t="str">
        <f>IF(G4014="","",IF(D4014-G4014&gt;=System_Config!$B$9,"✅ COMPLIANT","⚠️ BREACH"))</f>
        <v/>
      </c>
      <c r="M4014" s="44">
        <f t="shared" si="62"/>
        <v>1900</v>
      </c>
    </row>
    <row r="4015" spans="1:13" ht="18" customHeight="1" x14ac:dyDescent="0.25">
      <c r="A4015" s="42"/>
      <c r="B4015" s="42"/>
      <c r="C4015" s="42"/>
      <c r="D4015" s="43"/>
      <c r="E4015" s="42"/>
      <c r="F4015" s="42"/>
      <c r="G4015" s="43"/>
      <c r="H4015" s="43"/>
      <c r="I4015" s="42"/>
      <c r="J4015" s="42"/>
      <c r="K4015" s="42"/>
      <c r="L4015" s="42" t="str">
        <f>IF(G4015="","",IF(D4015-G4015&gt;=System_Config!$B$9,"✅ COMPLIANT","⚠️ BREACH"))</f>
        <v/>
      </c>
      <c r="M4015" s="42">
        <f t="shared" si="62"/>
        <v>1900</v>
      </c>
    </row>
    <row r="4016" spans="1:13" ht="18" customHeight="1" x14ac:dyDescent="0.25">
      <c r="A4016" s="44"/>
      <c r="B4016" s="44"/>
      <c r="C4016" s="44"/>
      <c r="D4016" s="45"/>
      <c r="E4016" s="44"/>
      <c r="F4016" s="44"/>
      <c r="G4016" s="45"/>
      <c r="H4016" s="45"/>
      <c r="I4016" s="44"/>
      <c r="J4016" s="44"/>
      <c r="K4016" s="44"/>
      <c r="L4016" s="44" t="str">
        <f>IF(G4016="","",IF(D4016-G4016&gt;=System_Config!$B$9,"✅ COMPLIANT","⚠️ BREACH"))</f>
        <v/>
      </c>
      <c r="M4016" s="44">
        <f t="shared" si="62"/>
        <v>1900</v>
      </c>
    </row>
    <row r="4017" spans="1:13" ht="18" customHeight="1" x14ac:dyDescent="0.25">
      <c r="A4017" s="42"/>
      <c r="B4017" s="42"/>
      <c r="C4017" s="42"/>
      <c r="D4017" s="43"/>
      <c r="E4017" s="42"/>
      <c r="F4017" s="42"/>
      <c r="G4017" s="43"/>
      <c r="H4017" s="43"/>
      <c r="I4017" s="42"/>
      <c r="J4017" s="42"/>
      <c r="K4017" s="42"/>
      <c r="L4017" s="42" t="str">
        <f>IF(G4017="","",IF(D4017-G4017&gt;=System_Config!$B$9,"✅ COMPLIANT","⚠️ BREACH"))</f>
        <v/>
      </c>
      <c r="M4017" s="42">
        <f t="shared" si="62"/>
        <v>1900</v>
      </c>
    </row>
    <row r="4018" spans="1:13" ht="18" customHeight="1" x14ac:dyDescent="0.25">
      <c r="A4018" s="44"/>
      <c r="B4018" s="44"/>
      <c r="C4018" s="44"/>
      <c r="D4018" s="45"/>
      <c r="E4018" s="44"/>
      <c r="F4018" s="44"/>
      <c r="G4018" s="45"/>
      <c r="H4018" s="45"/>
      <c r="I4018" s="44"/>
      <c r="J4018" s="44"/>
      <c r="K4018" s="44"/>
      <c r="L4018" s="44" t="str">
        <f>IF(G4018="","",IF(D4018-G4018&gt;=System_Config!$B$9,"✅ COMPLIANT","⚠️ BREACH"))</f>
        <v/>
      </c>
      <c r="M4018" s="44">
        <f t="shared" si="62"/>
        <v>1900</v>
      </c>
    </row>
    <row r="4019" spans="1:13" ht="18" customHeight="1" x14ac:dyDescent="0.25">
      <c r="A4019" s="42"/>
      <c r="B4019" s="42"/>
      <c r="C4019" s="42"/>
      <c r="D4019" s="43"/>
      <c r="E4019" s="42"/>
      <c r="F4019" s="42"/>
      <c r="G4019" s="43"/>
      <c r="H4019" s="43"/>
      <c r="I4019" s="42"/>
      <c r="J4019" s="42"/>
      <c r="K4019" s="42"/>
      <c r="L4019" s="42" t="str">
        <f>IF(G4019="","",IF(D4019-G4019&gt;=System_Config!$B$9,"✅ COMPLIANT","⚠️ BREACH"))</f>
        <v/>
      </c>
      <c r="M4019" s="42">
        <f t="shared" si="62"/>
        <v>1900</v>
      </c>
    </row>
    <row r="4020" spans="1:13" ht="18" customHeight="1" x14ac:dyDescent="0.25">
      <c r="A4020" s="44"/>
      <c r="B4020" s="44"/>
      <c r="C4020" s="44"/>
      <c r="D4020" s="45"/>
      <c r="E4020" s="44"/>
      <c r="F4020" s="44"/>
      <c r="G4020" s="45"/>
      <c r="H4020" s="45"/>
      <c r="I4020" s="44"/>
      <c r="J4020" s="44"/>
      <c r="K4020" s="44"/>
      <c r="L4020" s="44" t="str">
        <f>IF(G4020="","",IF(D4020-G4020&gt;=System_Config!$B$9,"✅ COMPLIANT","⚠️ BREACH"))</f>
        <v/>
      </c>
      <c r="M4020" s="44">
        <f t="shared" si="62"/>
        <v>1900</v>
      </c>
    </row>
    <row r="4021" spans="1:13" ht="18" customHeight="1" x14ac:dyDescent="0.25">
      <c r="A4021" s="42"/>
      <c r="B4021" s="42"/>
      <c r="C4021" s="42"/>
      <c r="D4021" s="43"/>
      <c r="E4021" s="42"/>
      <c r="F4021" s="42"/>
      <c r="G4021" s="43"/>
      <c r="H4021" s="43"/>
      <c r="I4021" s="42"/>
      <c r="J4021" s="42"/>
      <c r="K4021" s="42"/>
      <c r="L4021" s="42" t="str">
        <f>IF(G4021="","",IF(D4021-G4021&gt;=System_Config!$B$9,"✅ COMPLIANT","⚠️ BREACH"))</f>
        <v/>
      </c>
      <c r="M4021" s="42">
        <f t="shared" si="62"/>
        <v>1900</v>
      </c>
    </row>
    <row r="4022" spans="1:13" ht="18" customHeight="1" x14ac:dyDescent="0.25">
      <c r="A4022" s="44"/>
      <c r="B4022" s="44"/>
      <c r="C4022" s="44"/>
      <c r="D4022" s="45"/>
      <c r="E4022" s="44"/>
      <c r="F4022" s="44"/>
      <c r="G4022" s="45"/>
      <c r="H4022" s="45"/>
      <c r="I4022" s="44"/>
      <c r="J4022" s="44"/>
      <c r="K4022" s="44"/>
      <c r="L4022" s="44" t="str">
        <f>IF(G4022="","",IF(D4022-G4022&gt;=System_Config!$B$9,"✅ COMPLIANT","⚠️ BREACH"))</f>
        <v/>
      </c>
      <c r="M4022" s="44">
        <f t="shared" si="62"/>
        <v>1900</v>
      </c>
    </row>
    <row r="4023" spans="1:13" ht="18" customHeight="1" x14ac:dyDescent="0.25">
      <c r="A4023" s="42"/>
      <c r="B4023" s="42"/>
      <c r="C4023" s="42"/>
      <c r="D4023" s="43"/>
      <c r="E4023" s="42"/>
      <c r="F4023" s="42"/>
      <c r="G4023" s="43"/>
      <c r="H4023" s="43"/>
      <c r="I4023" s="42"/>
      <c r="J4023" s="42"/>
      <c r="K4023" s="42"/>
      <c r="L4023" s="42" t="str">
        <f>IF(G4023="","",IF(D4023-G4023&gt;=System_Config!$B$9,"✅ COMPLIANT","⚠️ BREACH"))</f>
        <v/>
      </c>
      <c r="M4023" s="42">
        <f t="shared" si="62"/>
        <v>1900</v>
      </c>
    </row>
    <row r="4024" spans="1:13" ht="18" customHeight="1" x14ac:dyDescent="0.25">
      <c r="A4024" s="44"/>
      <c r="B4024" s="44"/>
      <c r="C4024" s="44"/>
      <c r="D4024" s="45"/>
      <c r="E4024" s="44"/>
      <c r="F4024" s="44"/>
      <c r="G4024" s="45"/>
      <c r="H4024" s="45"/>
      <c r="I4024" s="44"/>
      <c r="J4024" s="44"/>
      <c r="K4024" s="44"/>
      <c r="L4024" s="44" t="str">
        <f>IF(G4024="","",IF(D4024-G4024&gt;=System_Config!$B$9,"✅ COMPLIANT","⚠️ BREACH"))</f>
        <v/>
      </c>
      <c r="M4024" s="44">
        <f t="shared" si="62"/>
        <v>1900</v>
      </c>
    </row>
    <row r="4025" spans="1:13" ht="18" customHeight="1" x14ac:dyDescent="0.25">
      <c r="A4025" s="42"/>
      <c r="B4025" s="42"/>
      <c r="C4025" s="42"/>
      <c r="D4025" s="43"/>
      <c r="E4025" s="42"/>
      <c r="F4025" s="42"/>
      <c r="G4025" s="43"/>
      <c r="H4025" s="43"/>
      <c r="I4025" s="42"/>
      <c r="J4025" s="42"/>
      <c r="K4025" s="42"/>
      <c r="L4025" s="42" t="str">
        <f>IF(G4025="","",IF(D4025-G4025&gt;=System_Config!$B$9,"✅ COMPLIANT","⚠️ BREACH"))</f>
        <v/>
      </c>
      <c r="M4025" s="42">
        <f t="shared" si="62"/>
        <v>1900</v>
      </c>
    </row>
    <row r="4026" spans="1:13" ht="18" customHeight="1" x14ac:dyDescent="0.25">
      <c r="A4026" s="44"/>
      <c r="B4026" s="44"/>
      <c r="C4026" s="44"/>
      <c r="D4026" s="45"/>
      <c r="E4026" s="44"/>
      <c r="F4026" s="44"/>
      <c r="G4026" s="45"/>
      <c r="H4026" s="45"/>
      <c r="I4026" s="44"/>
      <c r="J4026" s="44"/>
      <c r="K4026" s="44"/>
      <c r="L4026" s="44" t="str">
        <f>IF(G4026="","",IF(D4026-G4026&gt;=System_Config!$B$9,"✅ COMPLIANT","⚠️ BREACH"))</f>
        <v/>
      </c>
      <c r="M4026" s="44">
        <f t="shared" si="62"/>
        <v>1900</v>
      </c>
    </row>
    <row r="4027" spans="1:13" ht="18" customHeight="1" x14ac:dyDescent="0.25">
      <c r="A4027" s="42"/>
      <c r="B4027" s="42"/>
      <c r="C4027" s="42"/>
      <c r="D4027" s="43"/>
      <c r="E4027" s="42"/>
      <c r="F4027" s="42"/>
      <c r="G4027" s="43"/>
      <c r="H4027" s="43"/>
      <c r="I4027" s="42"/>
      <c r="J4027" s="42"/>
      <c r="K4027" s="42"/>
      <c r="L4027" s="42" t="str">
        <f>IF(G4027="","",IF(D4027-G4027&gt;=System_Config!$B$9,"✅ COMPLIANT","⚠️ BREACH"))</f>
        <v/>
      </c>
      <c r="M4027" s="42">
        <f t="shared" si="62"/>
        <v>1900</v>
      </c>
    </row>
    <row r="4028" spans="1:13" ht="18" customHeight="1" x14ac:dyDescent="0.25">
      <c r="A4028" s="44"/>
      <c r="B4028" s="44"/>
      <c r="C4028" s="44"/>
      <c r="D4028" s="45"/>
      <c r="E4028" s="44"/>
      <c r="F4028" s="44"/>
      <c r="G4028" s="45"/>
      <c r="H4028" s="45"/>
      <c r="I4028" s="44"/>
      <c r="J4028" s="44"/>
      <c r="K4028" s="44"/>
      <c r="L4028" s="44" t="str">
        <f>IF(G4028="","",IF(D4028-G4028&gt;=System_Config!$B$9,"✅ COMPLIANT","⚠️ BREACH"))</f>
        <v/>
      </c>
      <c r="M4028" s="44">
        <f t="shared" si="62"/>
        <v>1900</v>
      </c>
    </row>
    <row r="4029" spans="1:13" ht="18" customHeight="1" x14ac:dyDescent="0.25">
      <c r="A4029" s="42"/>
      <c r="B4029" s="42"/>
      <c r="C4029" s="42"/>
      <c r="D4029" s="43"/>
      <c r="E4029" s="42"/>
      <c r="F4029" s="42"/>
      <c r="G4029" s="43"/>
      <c r="H4029" s="43"/>
      <c r="I4029" s="42"/>
      <c r="J4029" s="42"/>
      <c r="K4029" s="42"/>
      <c r="L4029" s="42" t="str">
        <f>IF(G4029="","",IF(D4029-G4029&gt;=System_Config!$B$9,"✅ COMPLIANT","⚠️ BREACH"))</f>
        <v/>
      </c>
      <c r="M4029" s="42">
        <f t="shared" si="62"/>
        <v>1900</v>
      </c>
    </row>
    <row r="4030" spans="1:13" ht="18" customHeight="1" x14ac:dyDescent="0.25">
      <c r="A4030" s="44"/>
      <c r="B4030" s="44"/>
      <c r="C4030" s="44"/>
      <c r="D4030" s="45"/>
      <c r="E4030" s="44"/>
      <c r="F4030" s="44"/>
      <c r="G4030" s="45"/>
      <c r="H4030" s="45"/>
      <c r="I4030" s="44"/>
      <c r="J4030" s="44"/>
      <c r="K4030" s="44"/>
      <c r="L4030" s="44" t="str">
        <f>IF(G4030="","",IF(D4030-G4030&gt;=System_Config!$B$9,"✅ COMPLIANT","⚠️ BREACH"))</f>
        <v/>
      </c>
      <c r="M4030" s="44">
        <f t="shared" si="62"/>
        <v>1900</v>
      </c>
    </row>
    <row r="4031" spans="1:13" ht="18" customHeight="1" x14ac:dyDescent="0.25">
      <c r="A4031" s="42"/>
      <c r="B4031" s="42"/>
      <c r="C4031" s="42"/>
      <c r="D4031" s="43"/>
      <c r="E4031" s="42"/>
      <c r="F4031" s="42"/>
      <c r="G4031" s="43"/>
      <c r="H4031" s="43"/>
      <c r="I4031" s="42"/>
      <c r="J4031" s="42"/>
      <c r="K4031" s="42"/>
      <c r="L4031" s="42" t="str">
        <f>IF(G4031="","",IF(D4031-G4031&gt;=System_Config!$B$9,"✅ COMPLIANT","⚠️ BREACH"))</f>
        <v/>
      </c>
      <c r="M4031" s="42">
        <f t="shared" si="62"/>
        <v>1900</v>
      </c>
    </row>
    <row r="4032" spans="1:13" ht="18" customHeight="1" x14ac:dyDescent="0.25">
      <c r="A4032" s="44"/>
      <c r="B4032" s="44"/>
      <c r="C4032" s="44"/>
      <c r="D4032" s="45"/>
      <c r="E4032" s="44"/>
      <c r="F4032" s="44"/>
      <c r="G4032" s="45"/>
      <c r="H4032" s="45"/>
      <c r="I4032" s="44"/>
      <c r="J4032" s="44"/>
      <c r="K4032" s="44"/>
      <c r="L4032" s="44" t="str">
        <f>IF(G4032="","",IF(D4032-G4032&gt;=System_Config!$B$9,"✅ COMPLIANT","⚠️ BREACH"))</f>
        <v/>
      </c>
      <c r="M4032" s="44">
        <f t="shared" si="62"/>
        <v>1900</v>
      </c>
    </row>
    <row r="4033" spans="1:13" ht="18" customHeight="1" x14ac:dyDescent="0.25">
      <c r="A4033" s="42"/>
      <c r="B4033" s="42"/>
      <c r="C4033" s="42"/>
      <c r="D4033" s="43"/>
      <c r="E4033" s="42"/>
      <c r="F4033" s="42"/>
      <c r="G4033" s="43"/>
      <c r="H4033" s="43"/>
      <c r="I4033" s="42"/>
      <c r="J4033" s="42"/>
      <c r="K4033" s="42"/>
      <c r="L4033" s="42" t="str">
        <f>IF(G4033="","",IF(D4033-G4033&gt;=System_Config!$B$9,"✅ COMPLIANT","⚠️ BREACH"))</f>
        <v/>
      </c>
      <c r="M4033" s="42">
        <f t="shared" si="62"/>
        <v>1900</v>
      </c>
    </row>
    <row r="4034" spans="1:13" ht="18" customHeight="1" x14ac:dyDescent="0.25">
      <c r="A4034" s="44"/>
      <c r="B4034" s="44"/>
      <c r="C4034" s="44"/>
      <c r="D4034" s="45"/>
      <c r="E4034" s="44"/>
      <c r="F4034" s="44"/>
      <c r="G4034" s="45"/>
      <c r="H4034" s="45"/>
      <c r="I4034" s="44"/>
      <c r="J4034" s="44"/>
      <c r="K4034" s="44"/>
      <c r="L4034" s="44" t="str">
        <f>IF(G4034="","",IF(D4034-G4034&gt;=System_Config!$B$9,"✅ COMPLIANT","⚠️ BREACH"))</f>
        <v/>
      </c>
      <c r="M4034" s="44">
        <f t="shared" si="62"/>
        <v>1900</v>
      </c>
    </row>
    <row r="4035" spans="1:13" ht="18" customHeight="1" x14ac:dyDescent="0.25">
      <c r="A4035" s="42"/>
      <c r="B4035" s="42"/>
      <c r="C4035" s="42"/>
      <c r="D4035" s="43"/>
      <c r="E4035" s="42"/>
      <c r="F4035" s="42"/>
      <c r="G4035" s="43"/>
      <c r="H4035" s="43"/>
      <c r="I4035" s="42"/>
      <c r="J4035" s="42"/>
      <c r="K4035" s="42"/>
      <c r="L4035" s="42" t="str">
        <f>IF(G4035="","",IF(D4035-G4035&gt;=System_Config!$B$9,"✅ COMPLIANT","⚠️ BREACH"))</f>
        <v/>
      </c>
      <c r="M4035" s="42">
        <f t="shared" si="62"/>
        <v>1900</v>
      </c>
    </row>
    <row r="4036" spans="1:13" ht="18" customHeight="1" x14ac:dyDescent="0.25">
      <c r="A4036" s="44"/>
      <c r="B4036" s="44"/>
      <c r="C4036" s="44"/>
      <c r="D4036" s="45"/>
      <c r="E4036" s="44"/>
      <c r="F4036" s="44"/>
      <c r="G4036" s="45"/>
      <c r="H4036" s="45"/>
      <c r="I4036" s="44"/>
      <c r="J4036" s="44"/>
      <c r="K4036" s="44"/>
      <c r="L4036" s="44" t="str">
        <f>IF(G4036="","",IF(D4036-G4036&gt;=System_Config!$B$9,"✅ COMPLIANT","⚠️ BREACH"))</f>
        <v/>
      </c>
      <c r="M4036" s="44">
        <f t="shared" ref="M4036:M4099" si="63">IFERROR(YEAR(E4036),"")</f>
        <v>1900</v>
      </c>
    </row>
    <row r="4037" spans="1:13" ht="18" customHeight="1" x14ac:dyDescent="0.25">
      <c r="A4037" s="42"/>
      <c r="B4037" s="42"/>
      <c r="C4037" s="42"/>
      <c r="D4037" s="43"/>
      <c r="E4037" s="42"/>
      <c r="F4037" s="42"/>
      <c r="G4037" s="43"/>
      <c r="H4037" s="43"/>
      <c r="I4037" s="42"/>
      <c r="J4037" s="42"/>
      <c r="K4037" s="42"/>
      <c r="L4037" s="42" t="str">
        <f>IF(G4037="","",IF(D4037-G4037&gt;=System_Config!$B$9,"✅ COMPLIANT","⚠️ BREACH"))</f>
        <v/>
      </c>
      <c r="M4037" s="42">
        <f t="shared" si="63"/>
        <v>1900</v>
      </c>
    </row>
    <row r="4038" spans="1:13" ht="18" customHeight="1" x14ac:dyDescent="0.25">
      <c r="A4038" s="44"/>
      <c r="B4038" s="44"/>
      <c r="C4038" s="44"/>
      <c r="D4038" s="45"/>
      <c r="E4038" s="44"/>
      <c r="F4038" s="44"/>
      <c r="G4038" s="45"/>
      <c r="H4038" s="45"/>
      <c r="I4038" s="44"/>
      <c r="J4038" s="44"/>
      <c r="K4038" s="44"/>
      <c r="L4038" s="44" t="str">
        <f>IF(G4038="","",IF(D4038-G4038&gt;=System_Config!$B$9,"✅ COMPLIANT","⚠️ BREACH"))</f>
        <v/>
      </c>
      <c r="M4038" s="44">
        <f t="shared" si="63"/>
        <v>1900</v>
      </c>
    </row>
    <row r="4039" spans="1:13" ht="18" customHeight="1" x14ac:dyDescent="0.25">
      <c r="A4039" s="42"/>
      <c r="B4039" s="42"/>
      <c r="C4039" s="42"/>
      <c r="D4039" s="43"/>
      <c r="E4039" s="42"/>
      <c r="F4039" s="42"/>
      <c r="G4039" s="43"/>
      <c r="H4039" s="43"/>
      <c r="I4039" s="42"/>
      <c r="J4039" s="42"/>
      <c r="K4039" s="42"/>
      <c r="L4039" s="42" t="str">
        <f>IF(G4039="","",IF(D4039-G4039&gt;=System_Config!$B$9,"✅ COMPLIANT","⚠️ BREACH"))</f>
        <v/>
      </c>
      <c r="M4039" s="42">
        <f t="shared" si="63"/>
        <v>1900</v>
      </c>
    </row>
    <row r="4040" spans="1:13" ht="18" customHeight="1" x14ac:dyDescent="0.25">
      <c r="A4040" s="44"/>
      <c r="B4040" s="44"/>
      <c r="C4040" s="44"/>
      <c r="D4040" s="45"/>
      <c r="E4040" s="44"/>
      <c r="F4040" s="44"/>
      <c r="G4040" s="45"/>
      <c r="H4040" s="45"/>
      <c r="I4040" s="44"/>
      <c r="J4040" s="44"/>
      <c r="K4040" s="44"/>
      <c r="L4040" s="44" t="str">
        <f>IF(G4040="","",IF(D4040-G4040&gt;=System_Config!$B$9,"✅ COMPLIANT","⚠️ BREACH"))</f>
        <v/>
      </c>
      <c r="M4040" s="44">
        <f t="shared" si="63"/>
        <v>1900</v>
      </c>
    </row>
    <row r="4041" spans="1:13" ht="18" customHeight="1" x14ac:dyDescent="0.25">
      <c r="A4041" s="42"/>
      <c r="B4041" s="42"/>
      <c r="C4041" s="42"/>
      <c r="D4041" s="43"/>
      <c r="E4041" s="42"/>
      <c r="F4041" s="42"/>
      <c r="G4041" s="43"/>
      <c r="H4041" s="43"/>
      <c r="I4041" s="42"/>
      <c r="J4041" s="42"/>
      <c r="K4041" s="42"/>
      <c r="L4041" s="42" t="str">
        <f>IF(G4041="","",IF(D4041-G4041&gt;=System_Config!$B$9,"✅ COMPLIANT","⚠️ BREACH"))</f>
        <v/>
      </c>
      <c r="M4041" s="42">
        <f t="shared" si="63"/>
        <v>1900</v>
      </c>
    </row>
    <row r="4042" spans="1:13" ht="18" customHeight="1" x14ac:dyDescent="0.25">
      <c r="A4042" s="44"/>
      <c r="B4042" s="44"/>
      <c r="C4042" s="44"/>
      <c r="D4042" s="45"/>
      <c r="E4042" s="44"/>
      <c r="F4042" s="44"/>
      <c r="G4042" s="45"/>
      <c r="H4042" s="45"/>
      <c r="I4042" s="44"/>
      <c r="J4042" s="44"/>
      <c r="K4042" s="44"/>
      <c r="L4042" s="44" t="str">
        <f>IF(G4042="","",IF(D4042-G4042&gt;=System_Config!$B$9,"✅ COMPLIANT","⚠️ BREACH"))</f>
        <v/>
      </c>
      <c r="M4042" s="44">
        <f t="shared" si="63"/>
        <v>1900</v>
      </c>
    </row>
    <row r="4043" spans="1:13" ht="18" customHeight="1" x14ac:dyDescent="0.25">
      <c r="A4043" s="42"/>
      <c r="B4043" s="42"/>
      <c r="C4043" s="42"/>
      <c r="D4043" s="43"/>
      <c r="E4043" s="42"/>
      <c r="F4043" s="42"/>
      <c r="G4043" s="43"/>
      <c r="H4043" s="43"/>
      <c r="I4043" s="42"/>
      <c r="J4043" s="42"/>
      <c r="K4043" s="42"/>
      <c r="L4043" s="42" t="str">
        <f>IF(G4043="","",IF(D4043-G4043&gt;=System_Config!$B$9,"✅ COMPLIANT","⚠️ BREACH"))</f>
        <v/>
      </c>
      <c r="M4043" s="42">
        <f t="shared" si="63"/>
        <v>1900</v>
      </c>
    </row>
    <row r="4044" spans="1:13" ht="18" customHeight="1" x14ac:dyDescent="0.25">
      <c r="A4044" s="44"/>
      <c r="B4044" s="44"/>
      <c r="C4044" s="44"/>
      <c r="D4044" s="45"/>
      <c r="E4044" s="44"/>
      <c r="F4044" s="44"/>
      <c r="G4044" s="45"/>
      <c r="H4044" s="45"/>
      <c r="I4044" s="44"/>
      <c r="J4044" s="44"/>
      <c r="K4044" s="44"/>
      <c r="L4044" s="44" t="str">
        <f>IF(G4044="","",IF(D4044-G4044&gt;=System_Config!$B$9,"✅ COMPLIANT","⚠️ BREACH"))</f>
        <v/>
      </c>
      <c r="M4044" s="44">
        <f t="shared" si="63"/>
        <v>1900</v>
      </c>
    </row>
    <row r="4045" spans="1:13" ht="18" customHeight="1" x14ac:dyDescent="0.25">
      <c r="A4045" s="42"/>
      <c r="B4045" s="42"/>
      <c r="C4045" s="42"/>
      <c r="D4045" s="43"/>
      <c r="E4045" s="42"/>
      <c r="F4045" s="42"/>
      <c r="G4045" s="43"/>
      <c r="H4045" s="43"/>
      <c r="I4045" s="42"/>
      <c r="J4045" s="42"/>
      <c r="K4045" s="42"/>
      <c r="L4045" s="42" t="str">
        <f>IF(G4045="","",IF(D4045-G4045&gt;=System_Config!$B$9,"✅ COMPLIANT","⚠️ BREACH"))</f>
        <v/>
      </c>
      <c r="M4045" s="42">
        <f t="shared" si="63"/>
        <v>1900</v>
      </c>
    </row>
    <row r="4046" spans="1:13" ht="18" customHeight="1" x14ac:dyDescent="0.25">
      <c r="A4046" s="44"/>
      <c r="B4046" s="44"/>
      <c r="C4046" s="44"/>
      <c r="D4046" s="45"/>
      <c r="E4046" s="44"/>
      <c r="F4046" s="44"/>
      <c r="G4046" s="45"/>
      <c r="H4046" s="45"/>
      <c r="I4046" s="44"/>
      <c r="J4046" s="44"/>
      <c r="K4046" s="44"/>
      <c r="L4046" s="44" t="str">
        <f>IF(G4046="","",IF(D4046-G4046&gt;=System_Config!$B$9,"✅ COMPLIANT","⚠️ BREACH"))</f>
        <v/>
      </c>
      <c r="M4046" s="44">
        <f t="shared" si="63"/>
        <v>1900</v>
      </c>
    </row>
    <row r="4047" spans="1:13" ht="18" customHeight="1" x14ac:dyDescent="0.25">
      <c r="A4047" s="42"/>
      <c r="B4047" s="42"/>
      <c r="C4047" s="42"/>
      <c r="D4047" s="43"/>
      <c r="E4047" s="42"/>
      <c r="F4047" s="42"/>
      <c r="G4047" s="43"/>
      <c r="H4047" s="43"/>
      <c r="I4047" s="42"/>
      <c r="J4047" s="42"/>
      <c r="K4047" s="42"/>
      <c r="L4047" s="42" t="str">
        <f>IF(G4047="","",IF(D4047-G4047&gt;=System_Config!$B$9,"✅ COMPLIANT","⚠️ BREACH"))</f>
        <v/>
      </c>
      <c r="M4047" s="42">
        <f t="shared" si="63"/>
        <v>1900</v>
      </c>
    </row>
    <row r="4048" spans="1:13" ht="18" customHeight="1" x14ac:dyDescent="0.25">
      <c r="A4048" s="44"/>
      <c r="B4048" s="44"/>
      <c r="C4048" s="44"/>
      <c r="D4048" s="45"/>
      <c r="E4048" s="44"/>
      <c r="F4048" s="44"/>
      <c r="G4048" s="45"/>
      <c r="H4048" s="45"/>
      <c r="I4048" s="44"/>
      <c r="J4048" s="44"/>
      <c r="K4048" s="44"/>
      <c r="L4048" s="44" t="str">
        <f>IF(G4048="","",IF(D4048-G4048&gt;=System_Config!$B$9,"✅ COMPLIANT","⚠️ BREACH"))</f>
        <v/>
      </c>
      <c r="M4048" s="44">
        <f t="shared" si="63"/>
        <v>1900</v>
      </c>
    </row>
    <row r="4049" spans="1:13" ht="18" customHeight="1" x14ac:dyDescent="0.25">
      <c r="A4049" s="42"/>
      <c r="B4049" s="42"/>
      <c r="C4049" s="42"/>
      <c r="D4049" s="43"/>
      <c r="E4049" s="42"/>
      <c r="F4049" s="42"/>
      <c r="G4049" s="43"/>
      <c r="H4049" s="43"/>
      <c r="I4049" s="42"/>
      <c r="J4049" s="42"/>
      <c r="K4049" s="42"/>
      <c r="L4049" s="42" t="str">
        <f>IF(G4049="","",IF(D4049-G4049&gt;=System_Config!$B$9,"✅ COMPLIANT","⚠️ BREACH"))</f>
        <v/>
      </c>
      <c r="M4049" s="42">
        <f t="shared" si="63"/>
        <v>1900</v>
      </c>
    </row>
    <row r="4050" spans="1:13" ht="18" customHeight="1" x14ac:dyDescent="0.25">
      <c r="A4050" s="44"/>
      <c r="B4050" s="44"/>
      <c r="C4050" s="44"/>
      <c r="D4050" s="45"/>
      <c r="E4050" s="44"/>
      <c r="F4050" s="44"/>
      <c r="G4050" s="45"/>
      <c r="H4050" s="45"/>
      <c r="I4050" s="44"/>
      <c r="J4050" s="44"/>
      <c r="K4050" s="44"/>
      <c r="L4050" s="44" t="str">
        <f>IF(G4050="","",IF(D4050-G4050&gt;=System_Config!$B$9,"✅ COMPLIANT","⚠️ BREACH"))</f>
        <v/>
      </c>
      <c r="M4050" s="44">
        <f t="shared" si="63"/>
        <v>1900</v>
      </c>
    </row>
    <row r="4051" spans="1:13" ht="18" customHeight="1" x14ac:dyDescent="0.25">
      <c r="A4051" s="42"/>
      <c r="B4051" s="42"/>
      <c r="C4051" s="42"/>
      <c r="D4051" s="43"/>
      <c r="E4051" s="42"/>
      <c r="F4051" s="42"/>
      <c r="G4051" s="43"/>
      <c r="H4051" s="43"/>
      <c r="I4051" s="42"/>
      <c r="J4051" s="42"/>
      <c r="K4051" s="42"/>
      <c r="L4051" s="42" t="str">
        <f>IF(G4051="","",IF(D4051-G4051&gt;=System_Config!$B$9,"✅ COMPLIANT","⚠️ BREACH"))</f>
        <v/>
      </c>
      <c r="M4051" s="42">
        <f t="shared" si="63"/>
        <v>1900</v>
      </c>
    </row>
    <row r="4052" spans="1:13" ht="18" customHeight="1" x14ac:dyDescent="0.25">
      <c r="A4052" s="44"/>
      <c r="B4052" s="44"/>
      <c r="C4052" s="44"/>
      <c r="D4052" s="45"/>
      <c r="E4052" s="44"/>
      <c r="F4052" s="44"/>
      <c r="G4052" s="45"/>
      <c r="H4052" s="45"/>
      <c r="I4052" s="44"/>
      <c r="J4052" s="44"/>
      <c r="K4052" s="44"/>
      <c r="L4052" s="44" t="str">
        <f>IF(G4052="","",IF(D4052-G4052&gt;=System_Config!$B$9,"✅ COMPLIANT","⚠️ BREACH"))</f>
        <v/>
      </c>
      <c r="M4052" s="44">
        <f t="shared" si="63"/>
        <v>1900</v>
      </c>
    </row>
    <row r="4053" spans="1:13" ht="18" customHeight="1" x14ac:dyDescent="0.25">
      <c r="A4053" s="42"/>
      <c r="B4053" s="42"/>
      <c r="C4053" s="42"/>
      <c r="D4053" s="43"/>
      <c r="E4053" s="42"/>
      <c r="F4053" s="42"/>
      <c r="G4053" s="43"/>
      <c r="H4053" s="43"/>
      <c r="I4053" s="42"/>
      <c r="J4053" s="42"/>
      <c r="K4053" s="42"/>
      <c r="L4053" s="42" t="str">
        <f>IF(G4053="","",IF(D4053-G4053&gt;=System_Config!$B$9,"✅ COMPLIANT","⚠️ BREACH"))</f>
        <v/>
      </c>
      <c r="M4053" s="42">
        <f t="shared" si="63"/>
        <v>1900</v>
      </c>
    </row>
    <row r="4054" spans="1:13" ht="18" customHeight="1" x14ac:dyDescent="0.25">
      <c r="A4054" s="44"/>
      <c r="B4054" s="44"/>
      <c r="C4054" s="44"/>
      <c r="D4054" s="45"/>
      <c r="E4054" s="44"/>
      <c r="F4054" s="44"/>
      <c r="G4054" s="45"/>
      <c r="H4054" s="45"/>
      <c r="I4054" s="44"/>
      <c r="J4054" s="44"/>
      <c r="K4054" s="44"/>
      <c r="L4054" s="44" t="str">
        <f>IF(G4054="","",IF(D4054-G4054&gt;=System_Config!$B$9,"✅ COMPLIANT","⚠️ BREACH"))</f>
        <v/>
      </c>
      <c r="M4054" s="44">
        <f t="shared" si="63"/>
        <v>1900</v>
      </c>
    </row>
    <row r="4055" spans="1:13" ht="18" customHeight="1" x14ac:dyDescent="0.25">
      <c r="A4055" s="42"/>
      <c r="B4055" s="42"/>
      <c r="C4055" s="42"/>
      <c r="D4055" s="43"/>
      <c r="E4055" s="42"/>
      <c r="F4055" s="42"/>
      <c r="G4055" s="43"/>
      <c r="H4055" s="43"/>
      <c r="I4055" s="42"/>
      <c r="J4055" s="42"/>
      <c r="K4055" s="42"/>
      <c r="L4055" s="42" t="str">
        <f>IF(G4055="","",IF(D4055-G4055&gt;=System_Config!$B$9,"✅ COMPLIANT","⚠️ BREACH"))</f>
        <v/>
      </c>
      <c r="M4055" s="42">
        <f t="shared" si="63"/>
        <v>1900</v>
      </c>
    </row>
    <row r="4056" spans="1:13" ht="18" customHeight="1" x14ac:dyDescent="0.25">
      <c r="A4056" s="44"/>
      <c r="B4056" s="44"/>
      <c r="C4056" s="44"/>
      <c r="D4056" s="45"/>
      <c r="E4056" s="44"/>
      <c r="F4056" s="44"/>
      <c r="G4056" s="45"/>
      <c r="H4056" s="45"/>
      <c r="I4056" s="44"/>
      <c r="J4056" s="44"/>
      <c r="K4056" s="44"/>
      <c r="L4056" s="44" t="str">
        <f>IF(G4056="","",IF(D4056-G4056&gt;=System_Config!$B$9,"✅ COMPLIANT","⚠️ BREACH"))</f>
        <v/>
      </c>
      <c r="M4056" s="44">
        <f t="shared" si="63"/>
        <v>1900</v>
      </c>
    </row>
    <row r="4057" spans="1:13" ht="18" customHeight="1" x14ac:dyDescent="0.25">
      <c r="A4057" s="42"/>
      <c r="B4057" s="42"/>
      <c r="C4057" s="42"/>
      <c r="D4057" s="43"/>
      <c r="E4057" s="42"/>
      <c r="F4057" s="42"/>
      <c r="G4057" s="43"/>
      <c r="H4057" s="43"/>
      <c r="I4057" s="42"/>
      <c r="J4057" s="42"/>
      <c r="K4057" s="42"/>
      <c r="L4057" s="42" t="str">
        <f>IF(G4057="","",IF(D4057-G4057&gt;=System_Config!$B$9,"✅ COMPLIANT","⚠️ BREACH"))</f>
        <v/>
      </c>
      <c r="M4057" s="42">
        <f t="shared" si="63"/>
        <v>1900</v>
      </c>
    </row>
    <row r="4058" spans="1:13" ht="18" customHeight="1" x14ac:dyDescent="0.25">
      <c r="A4058" s="44"/>
      <c r="B4058" s="44"/>
      <c r="C4058" s="44"/>
      <c r="D4058" s="45"/>
      <c r="E4058" s="44"/>
      <c r="F4058" s="44"/>
      <c r="G4058" s="45"/>
      <c r="H4058" s="45"/>
      <c r="I4058" s="44"/>
      <c r="J4058" s="44"/>
      <c r="K4058" s="44"/>
      <c r="L4058" s="44" t="str">
        <f>IF(G4058="","",IF(D4058-G4058&gt;=System_Config!$B$9,"✅ COMPLIANT","⚠️ BREACH"))</f>
        <v/>
      </c>
      <c r="M4058" s="44">
        <f t="shared" si="63"/>
        <v>1900</v>
      </c>
    </row>
    <row r="4059" spans="1:13" ht="18" customHeight="1" x14ac:dyDescent="0.25">
      <c r="A4059" s="42"/>
      <c r="B4059" s="42"/>
      <c r="C4059" s="42"/>
      <c r="D4059" s="43"/>
      <c r="E4059" s="42"/>
      <c r="F4059" s="42"/>
      <c r="G4059" s="43"/>
      <c r="H4059" s="43"/>
      <c r="I4059" s="42"/>
      <c r="J4059" s="42"/>
      <c r="K4059" s="42"/>
      <c r="L4059" s="42" t="str">
        <f>IF(G4059="","",IF(D4059-G4059&gt;=System_Config!$B$9,"✅ COMPLIANT","⚠️ BREACH"))</f>
        <v/>
      </c>
      <c r="M4059" s="42">
        <f t="shared" si="63"/>
        <v>1900</v>
      </c>
    </row>
    <row r="4060" spans="1:13" ht="18" customHeight="1" x14ac:dyDescent="0.25">
      <c r="A4060" s="44"/>
      <c r="B4060" s="44"/>
      <c r="C4060" s="44"/>
      <c r="D4060" s="45"/>
      <c r="E4060" s="44"/>
      <c r="F4060" s="44"/>
      <c r="G4060" s="45"/>
      <c r="H4060" s="45"/>
      <c r="I4060" s="44"/>
      <c r="J4060" s="44"/>
      <c r="K4060" s="44"/>
      <c r="L4060" s="44" t="str">
        <f>IF(G4060="","",IF(D4060-G4060&gt;=System_Config!$B$9,"✅ COMPLIANT","⚠️ BREACH"))</f>
        <v/>
      </c>
      <c r="M4060" s="44">
        <f t="shared" si="63"/>
        <v>1900</v>
      </c>
    </row>
    <row r="4061" spans="1:13" ht="18" customHeight="1" x14ac:dyDescent="0.25">
      <c r="A4061" s="42"/>
      <c r="B4061" s="42"/>
      <c r="C4061" s="42"/>
      <c r="D4061" s="43"/>
      <c r="E4061" s="42"/>
      <c r="F4061" s="42"/>
      <c r="G4061" s="43"/>
      <c r="H4061" s="43"/>
      <c r="I4061" s="42"/>
      <c r="J4061" s="42"/>
      <c r="K4061" s="42"/>
      <c r="L4061" s="42" t="str">
        <f>IF(G4061="","",IF(D4061-G4061&gt;=System_Config!$B$9,"✅ COMPLIANT","⚠️ BREACH"))</f>
        <v/>
      </c>
      <c r="M4061" s="42">
        <f t="shared" si="63"/>
        <v>1900</v>
      </c>
    </row>
    <row r="4062" spans="1:13" ht="18" customHeight="1" x14ac:dyDescent="0.25">
      <c r="A4062" s="44"/>
      <c r="B4062" s="44"/>
      <c r="C4062" s="44"/>
      <c r="D4062" s="45"/>
      <c r="E4062" s="44"/>
      <c r="F4062" s="44"/>
      <c r="G4062" s="45"/>
      <c r="H4062" s="45"/>
      <c r="I4062" s="44"/>
      <c r="J4062" s="44"/>
      <c r="K4062" s="44"/>
      <c r="L4062" s="44" t="str">
        <f>IF(G4062="","",IF(D4062-G4062&gt;=System_Config!$B$9,"✅ COMPLIANT","⚠️ BREACH"))</f>
        <v/>
      </c>
      <c r="M4062" s="44">
        <f t="shared" si="63"/>
        <v>1900</v>
      </c>
    </row>
    <row r="4063" spans="1:13" ht="18" customHeight="1" x14ac:dyDescent="0.25">
      <c r="A4063" s="42"/>
      <c r="B4063" s="42"/>
      <c r="C4063" s="42"/>
      <c r="D4063" s="43"/>
      <c r="E4063" s="42"/>
      <c r="F4063" s="42"/>
      <c r="G4063" s="43"/>
      <c r="H4063" s="43"/>
      <c r="I4063" s="42"/>
      <c r="J4063" s="42"/>
      <c r="K4063" s="42"/>
      <c r="L4063" s="42" t="str">
        <f>IF(G4063="","",IF(D4063-G4063&gt;=System_Config!$B$9,"✅ COMPLIANT","⚠️ BREACH"))</f>
        <v/>
      </c>
      <c r="M4063" s="42">
        <f t="shared" si="63"/>
        <v>1900</v>
      </c>
    </row>
    <row r="4064" spans="1:13" ht="18" customHeight="1" x14ac:dyDescent="0.25">
      <c r="A4064" s="44"/>
      <c r="B4064" s="44"/>
      <c r="C4064" s="44"/>
      <c r="D4064" s="45"/>
      <c r="E4064" s="44"/>
      <c r="F4064" s="44"/>
      <c r="G4064" s="45"/>
      <c r="H4064" s="45"/>
      <c r="I4064" s="44"/>
      <c r="J4064" s="44"/>
      <c r="K4064" s="44"/>
      <c r="L4064" s="44" t="str">
        <f>IF(G4064="","",IF(D4064-G4064&gt;=System_Config!$B$9,"✅ COMPLIANT","⚠️ BREACH"))</f>
        <v/>
      </c>
      <c r="M4064" s="44">
        <f t="shared" si="63"/>
        <v>1900</v>
      </c>
    </row>
    <row r="4065" spans="1:13" ht="18" customHeight="1" x14ac:dyDescent="0.25">
      <c r="A4065" s="42"/>
      <c r="B4065" s="42"/>
      <c r="C4065" s="42"/>
      <c r="D4065" s="43"/>
      <c r="E4065" s="42"/>
      <c r="F4065" s="42"/>
      <c r="G4065" s="43"/>
      <c r="H4065" s="43"/>
      <c r="I4065" s="42"/>
      <c r="J4065" s="42"/>
      <c r="K4065" s="42"/>
      <c r="L4065" s="42" t="str">
        <f>IF(G4065="","",IF(D4065-G4065&gt;=System_Config!$B$9,"✅ COMPLIANT","⚠️ BREACH"))</f>
        <v/>
      </c>
      <c r="M4065" s="42">
        <f t="shared" si="63"/>
        <v>1900</v>
      </c>
    </row>
    <row r="4066" spans="1:13" ht="18" customHeight="1" x14ac:dyDescent="0.25">
      <c r="A4066" s="44"/>
      <c r="B4066" s="44"/>
      <c r="C4066" s="44"/>
      <c r="D4066" s="45"/>
      <c r="E4066" s="44"/>
      <c r="F4066" s="44"/>
      <c r="G4066" s="45"/>
      <c r="H4066" s="45"/>
      <c r="I4066" s="44"/>
      <c r="J4066" s="44"/>
      <c r="K4066" s="44"/>
      <c r="L4066" s="44" t="str">
        <f>IF(G4066="","",IF(D4066-G4066&gt;=System_Config!$B$9,"✅ COMPLIANT","⚠️ BREACH"))</f>
        <v/>
      </c>
      <c r="M4066" s="44">
        <f t="shared" si="63"/>
        <v>1900</v>
      </c>
    </row>
    <row r="4067" spans="1:13" ht="18" customHeight="1" x14ac:dyDescent="0.25">
      <c r="A4067" s="42"/>
      <c r="B4067" s="42"/>
      <c r="C4067" s="42"/>
      <c r="D4067" s="43"/>
      <c r="E4067" s="42"/>
      <c r="F4067" s="42"/>
      <c r="G4067" s="43"/>
      <c r="H4067" s="43"/>
      <c r="I4067" s="42"/>
      <c r="J4067" s="42"/>
      <c r="K4067" s="42"/>
      <c r="L4067" s="42" t="str">
        <f>IF(G4067="","",IF(D4067-G4067&gt;=System_Config!$B$9,"✅ COMPLIANT","⚠️ BREACH"))</f>
        <v/>
      </c>
      <c r="M4067" s="42">
        <f t="shared" si="63"/>
        <v>1900</v>
      </c>
    </row>
    <row r="4068" spans="1:13" ht="18" customHeight="1" x14ac:dyDescent="0.25">
      <c r="A4068" s="44"/>
      <c r="B4068" s="44"/>
      <c r="C4068" s="44"/>
      <c r="D4068" s="45"/>
      <c r="E4068" s="44"/>
      <c r="F4068" s="44"/>
      <c r="G4068" s="45"/>
      <c r="H4068" s="45"/>
      <c r="I4068" s="44"/>
      <c r="J4068" s="44"/>
      <c r="K4068" s="44"/>
      <c r="L4068" s="44" t="str">
        <f>IF(G4068="","",IF(D4068-G4068&gt;=System_Config!$B$9,"✅ COMPLIANT","⚠️ BREACH"))</f>
        <v/>
      </c>
      <c r="M4068" s="44">
        <f t="shared" si="63"/>
        <v>1900</v>
      </c>
    </row>
    <row r="4069" spans="1:13" ht="18" customHeight="1" x14ac:dyDescent="0.25">
      <c r="A4069" s="42"/>
      <c r="B4069" s="42"/>
      <c r="C4069" s="42"/>
      <c r="D4069" s="43"/>
      <c r="E4069" s="42"/>
      <c r="F4069" s="42"/>
      <c r="G4069" s="43"/>
      <c r="H4069" s="43"/>
      <c r="I4069" s="42"/>
      <c r="J4069" s="42"/>
      <c r="K4069" s="42"/>
      <c r="L4069" s="42" t="str">
        <f>IF(G4069="","",IF(D4069-G4069&gt;=System_Config!$B$9,"✅ COMPLIANT","⚠️ BREACH"))</f>
        <v/>
      </c>
      <c r="M4069" s="42">
        <f t="shared" si="63"/>
        <v>1900</v>
      </c>
    </row>
    <row r="4070" spans="1:13" ht="18" customHeight="1" x14ac:dyDescent="0.25">
      <c r="A4070" s="44"/>
      <c r="B4070" s="44"/>
      <c r="C4070" s="44"/>
      <c r="D4070" s="45"/>
      <c r="E4070" s="44"/>
      <c r="F4070" s="44"/>
      <c r="G4070" s="45"/>
      <c r="H4070" s="45"/>
      <c r="I4070" s="44"/>
      <c r="J4070" s="44"/>
      <c r="K4070" s="44"/>
      <c r="L4070" s="44" t="str">
        <f>IF(G4070="","",IF(D4070-G4070&gt;=System_Config!$B$9,"✅ COMPLIANT","⚠️ BREACH"))</f>
        <v/>
      </c>
      <c r="M4070" s="44">
        <f t="shared" si="63"/>
        <v>1900</v>
      </c>
    </row>
    <row r="4071" spans="1:13" ht="18" customHeight="1" x14ac:dyDescent="0.25">
      <c r="A4071" s="42"/>
      <c r="B4071" s="42"/>
      <c r="C4071" s="42"/>
      <c r="D4071" s="43"/>
      <c r="E4071" s="42"/>
      <c r="F4071" s="42"/>
      <c r="G4071" s="43"/>
      <c r="H4071" s="43"/>
      <c r="I4071" s="42"/>
      <c r="J4071" s="42"/>
      <c r="K4071" s="42"/>
      <c r="L4071" s="42" t="str">
        <f>IF(G4071="","",IF(D4071-G4071&gt;=System_Config!$B$9,"✅ COMPLIANT","⚠️ BREACH"))</f>
        <v/>
      </c>
      <c r="M4071" s="42">
        <f t="shared" si="63"/>
        <v>1900</v>
      </c>
    </row>
    <row r="4072" spans="1:13" ht="18" customHeight="1" x14ac:dyDescent="0.25">
      <c r="A4072" s="44"/>
      <c r="B4072" s="44"/>
      <c r="C4072" s="44"/>
      <c r="D4072" s="45"/>
      <c r="E4072" s="44"/>
      <c r="F4072" s="44"/>
      <c r="G4072" s="45"/>
      <c r="H4072" s="45"/>
      <c r="I4072" s="44"/>
      <c r="J4072" s="44"/>
      <c r="K4072" s="44"/>
      <c r="L4072" s="44" t="str">
        <f>IF(G4072="","",IF(D4072-G4072&gt;=System_Config!$B$9,"✅ COMPLIANT","⚠️ BREACH"))</f>
        <v/>
      </c>
      <c r="M4072" s="44">
        <f t="shared" si="63"/>
        <v>1900</v>
      </c>
    </row>
    <row r="4073" spans="1:13" ht="18" customHeight="1" x14ac:dyDescent="0.25">
      <c r="A4073" s="42"/>
      <c r="B4073" s="42"/>
      <c r="C4073" s="42"/>
      <c r="D4073" s="43"/>
      <c r="E4073" s="42"/>
      <c r="F4073" s="42"/>
      <c r="G4073" s="43"/>
      <c r="H4073" s="43"/>
      <c r="I4073" s="42"/>
      <c r="J4073" s="42"/>
      <c r="K4073" s="42"/>
      <c r="L4073" s="42" t="str">
        <f>IF(G4073="","",IF(D4073-G4073&gt;=System_Config!$B$9,"✅ COMPLIANT","⚠️ BREACH"))</f>
        <v/>
      </c>
      <c r="M4073" s="42">
        <f t="shared" si="63"/>
        <v>1900</v>
      </c>
    </row>
    <row r="4074" spans="1:13" ht="18" customHeight="1" x14ac:dyDescent="0.25">
      <c r="A4074" s="44"/>
      <c r="B4074" s="44"/>
      <c r="C4074" s="44"/>
      <c r="D4074" s="45"/>
      <c r="E4074" s="44"/>
      <c r="F4074" s="44"/>
      <c r="G4074" s="45"/>
      <c r="H4074" s="45"/>
      <c r="I4074" s="44"/>
      <c r="J4074" s="44"/>
      <c r="K4074" s="44"/>
      <c r="L4074" s="44" t="str">
        <f>IF(G4074="","",IF(D4074-G4074&gt;=System_Config!$B$9,"✅ COMPLIANT","⚠️ BREACH"))</f>
        <v/>
      </c>
      <c r="M4074" s="44">
        <f t="shared" si="63"/>
        <v>1900</v>
      </c>
    </row>
    <row r="4075" spans="1:13" ht="18" customHeight="1" x14ac:dyDescent="0.25">
      <c r="A4075" s="42"/>
      <c r="B4075" s="42"/>
      <c r="C4075" s="42"/>
      <c r="D4075" s="43"/>
      <c r="E4075" s="42"/>
      <c r="F4075" s="42"/>
      <c r="G4075" s="43"/>
      <c r="H4075" s="43"/>
      <c r="I4075" s="42"/>
      <c r="J4075" s="42"/>
      <c r="K4075" s="42"/>
      <c r="L4075" s="42" t="str">
        <f>IF(G4075="","",IF(D4075-G4075&gt;=System_Config!$B$9,"✅ COMPLIANT","⚠️ BREACH"))</f>
        <v/>
      </c>
      <c r="M4075" s="42">
        <f t="shared" si="63"/>
        <v>1900</v>
      </c>
    </row>
    <row r="4076" spans="1:13" ht="18" customHeight="1" x14ac:dyDescent="0.25">
      <c r="A4076" s="44"/>
      <c r="B4076" s="44"/>
      <c r="C4076" s="44"/>
      <c r="D4076" s="45"/>
      <c r="E4076" s="44"/>
      <c r="F4076" s="44"/>
      <c r="G4076" s="45"/>
      <c r="H4076" s="45"/>
      <c r="I4076" s="44"/>
      <c r="J4076" s="44"/>
      <c r="K4076" s="44"/>
      <c r="L4076" s="44" t="str">
        <f>IF(G4076="","",IF(D4076-G4076&gt;=System_Config!$B$9,"✅ COMPLIANT","⚠️ BREACH"))</f>
        <v/>
      </c>
      <c r="M4076" s="44">
        <f t="shared" si="63"/>
        <v>1900</v>
      </c>
    </row>
    <row r="4077" spans="1:13" ht="18" customHeight="1" x14ac:dyDescent="0.25">
      <c r="A4077" s="42"/>
      <c r="B4077" s="42"/>
      <c r="C4077" s="42"/>
      <c r="D4077" s="43"/>
      <c r="E4077" s="42"/>
      <c r="F4077" s="42"/>
      <c r="G4077" s="43"/>
      <c r="H4077" s="43"/>
      <c r="I4077" s="42"/>
      <c r="J4077" s="42"/>
      <c r="K4077" s="42"/>
      <c r="L4077" s="42" t="str">
        <f>IF(G4077="","",IF(D4077-G4077&gt;=System_Config!$B$9,"✅ COMPLIANT","⚠️ BREACH"))</f>
        <v/>
      </c>
      <c r="M4077" s="42">
        <f t="shared" si="63"/>
        <v>1900</v>
      </c>
    </row>
    <row r="4078" spans="1:13" ht="18" customHeight="1" x14ac:dyDescent="0.25">
      <c r="A4078" s="44"/>
      <c r="B4078" s="44"/>
      <c r="C4078" s="44"/>
      <c r="D4078" s="45"/>
      <c r="E4078" s="44"/>
      <c r="F4078" s="44"/>
      <c r="G4078" s="45"/>
      <c r="H4078" s="45"/>
      <c r="I4078" s="44"/>
      <c r="J4078" s="44"/>
      <c r="K4078" s="44"/>
      <c r="L4078" s="44" t="str">
        <f>IF(G4078="","",IF(D4078-G4078&gt;=System_Config!$B$9,"✅ COMPLIANT","⚠️ BREACH"))</f>
        <v/>
      </c>
      <c r="M4078" s="44">
        <f t="shared" si="63"/>
        <v>1900</v>
      </c>
    </row>
    <row r="4079" spans="1:13" ht="18" customHeight="1" x14ac:dyDescent="0.25">
      <c r="A4079" s="42"/>
      <c r="B4079" s="42"/>
      <c r="C4079" s="42"/>
      <c r="D4079" s="43"/>
      <c r="E4079" s="42"/>
      <c r="F4079" s="42"/>
      <c r="G4079" s="43"/>
      <c r="H4079" s="43"/>
      <c r="I4079" s="42"/>
      <c r="J4079" s="42"/>
      <c r="K4079" s="42"/>
      <c r="L4079" s="42" t="str">
        <f>IF(G4079="","",IF(D4079-G4079&gt;=System_Config!$B$9,"✅ COMPLIANT","⚠️ BREACH"))</f>
        <v/>
      </c>
      <c r="M4079" s="42">
        <f t="shared" si="63"/>
        <v>1900</v>
      </c>
    </row>
    <row r="4080" spans="1:13" ht="18" customHeight="1" x14ac:dyDescent="0.25">
      <c r="A4080" s="44"/>
      <c r="B4080" s="44"/>
      <c r="C4080" s="44"/>
      <c r="D4080" s="45"/>
      <c r="E4080" s="44"/>
      <c r="F4080" s="44"/>
      <c r="G4080" s="45"/>
      <c r="H4080" s="45"/>
      <c r="I4080" s="44"/>
      <c r="J4080" s="44"/>
      <c r="K4080" s="44"/>
      <c r="L4080" s="44" t="str">
        <f>IF(G4080="","",IF(D4080-G4080&gt;=System_Config!$B$9,"✅ COMPLIANT","⚠️ BREACH"))</f>
        <v/>
      </c>
      <c r="M4080" s="44">
        <f t="shared" si="63"/>
        <v>1900</v>
      </c>
    </row>
    <row r="4081" spans="1:13" ht="18" customHeight="1" x14ac:dyDescent="0.25">
      <c r="A4081" s="42"/>
      <c r="B4081" s="42"/>
      <c r="C4081" s="42"/>
      <c r="D4081" s="43"/>
      <c r="E4081" s="42"/>
      <c r="F4081" s="42"/>
      <c r="G4081" s="43"/>
      <c r="H4081" s="43"/>
      <c r="I4081" s="42"/>
      <c r="J4081" s="42"/>
      <c r="K4081" s="42"/>
      <c r="L4081" s="42" t="str">
        <f>IF(G4081="","",IF(D4081-G4081&gt;=System_Config!$B$9,"✅ COMPLIANT","⚠️ BREACH"))</f>
        <v/>
      </c>
      <c r="M4081" s="42">
        <f t="shared" si="63"/>
        <v>1900</v>
      </c>
    </row>
    <row r="4082" spans="1:13" ht="18" customHeight="1" x14ac:dyDescent="0.25">
      <c r="A4082" s="44"/>
      <c r="B4082" s="44"/>
      <c r="C4082" s="44"/>
      <c r="D4082" s="45"/>
      <c r="E4082" s="44"/>
      <c r="F4082" s="44"/>
      <c r="G4082" s="45"/>
      <c r="H4082" s="45"/>
      <c r="I4082" s="44"/>
      <c r="J4082" s="44"/>
      <c r="K4082" s="44"/>
      <c r="L4082" s="44" t="str">
        <f>IF(G4082="","",IF(D4082-G4082&gt;=System_Config!$B$9,"✅ COMPLIANT","⚠️ BREACH"))</f>
        <v/>
      </c>
      <c r="M4082" s="44">
        <f t="shared" si="63"/>
        <v>1900</v>
      </c>
    </row>
    <row r="4083" spans="1:13" ht="18" customHeight="1" x14ac:dyDescent="0.25">
      <c r="A4083" s="42"/>
      <c r="B4083" s="42"/>
      <c r="C4083" s="42"/>
      <c r="D4083" s="43"/>
      <c r="E4083" s="42"/>
      <c r="F4083" s="42"/>
      <c r="G4083" s="43"/>
      <c r="H4083" s="43"/>
      <c r="I4083" s="42"/>
      <c r="J4083" s="42"/>
      <c r="K4083" s="42"/>
      <c r="L4083" s="42" t="str">
        <f>IF(G4083="","",IF(D4083-G4083&gt;=System_Config!$B$9,"✅ COMPLIANT","⚠️ BREACH"))</f>
        <v/>
      </c>
      <c r="M4083" s="42">
        <f t="shared" si="63"/>
        <v>1900</v>
      </c>
    </row>
    <row r="4084" spans="1:13" ht="18" customHeight="1" x14ac:dyDescent="0.25">
      <c r="A4084" s="44"/>
      <c r="B4084" s="44"/>
      <c r="C4084" s="44"/>
      <c r="D4084" s="45"/>
      <c r="E4084" s="44"/>
      <c r="F4084" s="44"/>
      <c r="G4084" s="45"/>
      <c r="H4084" s="45"/>
      <c r="I4084" s="44"/>
      <c r="J4084" s="44"/>
      <c r="K4084" s="44"/>
      <c r="L4084" s="44" t="str">
        <f>IF(G4084="","",IF(D4084-G4084&gt;=System_Config!$B$9,"✅ COMPLIANT","⚠️ BREACH"))</f>
        <v/>
      </c>
      <c r="M4084" s="44">
        <f t="shared" si="63"/>
        <v>1900</v>
      </c>
    </row>
    <row r="4085" spans="1:13" ht="18" customHeight="1" x14ac:dyDescent="0.25">
      <c r="A4085" s="42"/>
      <c r="B4085" s="42"/>
      <c r="C4085" s="42"/>
      <c r="D4085" s="43"/>
      <c r="E4085" s="42"/>
      <c r="F4085" s="42"/>
      <c r="G4085" s="43"/>
      <c r="H4085" s="43"/>
      <c r="I4085" s="42"/>
      <c r="J4085" s="42"/>
      <c r="K4085" s="42"/>
      <c r="L4085" s="42" t="str">
        <f>IF(G4085="","",IF(D4085-G4085&gt;=System_Config!$B$9,"✅ COMPLIANT","⚠️ BREACH"))</f>
        <v/>
      </c>
      <c r="M4085" s="42">
        <f t="shared" si="63"/>
        <v>1900</v>
      </c>
    </row>
    <row r="4086" spans="1:13" ht="18" customHeight="1" x14ac:dyDescent="0.25">
      <c r="A4086" s="44"/>
      <c r="B4086" s="44"/>
      <c r="C4086" s="44"/>
      <c r="D4086" s="45"/>
      <c r="E4086" s="44"/>
      <c r="F4086" s="44"/>
      <c r="G4086" s="45"/>
      <c r="H4086" s="45"/>
      <c r="I4086" s="44"/>
      <c r="J4086" s="44"/>
      <c r="K4086" s="44"/>
      <c r="L4086" s="44" t="str">
        <f>IF(G4086="","",IF(D4086-G4086&gt;=System_Config!$B$9,"✅ COMPLIANT","⚠️ BREACH"))</f>
        <v/>
      </c>
      <c r="M4086" s="44">
        <f t="shared" si="63"/>
        <v>1900</v>
      </c>
    </row>
    <row r="4087" spans="1:13" ht="18" customHeight="1" x14ac:dyDescent="0.25">
      <c r="A4087" s="42"/>
      <c r="B4087" s="42"/>
      <c r="C4087" s="42"/>
      <c r="D4087" s="43"/>
      <c r="E4087" s="42"/>
      <c r="F4087" s="42"/>
      <c r="G4087" s="43"/>
      <c r="H4087" s="43"/>
      <c r="I4087" s="42"/>
      <c r="J4087" s="42"/>
      <c r="K4087" s="42"/>
      <c r="L4087" s="42" t="str">
        <f>IF(G4087="","",IF(D4087-G4087&gt;=System_Config!$B$9,"✅ COMPLIANT","⚠️ BREACH"))</f>
        <v/>
      </c>
      <c r="M4087" s="42">
        <f t="shared" si="63"/>
        <v>1900</v>
      </c>
    </row>
    <row r="4088" spans="1:13" ht="18" customHeight="1" x14ac:dyDescent="0.25">
      <c r="A4088" s="44"/>
      <c r="B4088" s="44"/>
      <c r="C4088" s="44"/>
      <c r="D4088" s="45"/>
      <c r="E4088" s="44"/>
      <c r="F4088" s="44"/>
      <c r="G4088" s="45"/>
      <c r="H4088" s="45"/>
      <c r="I4088" s="44"/>
      <c r="J4088" s="44"/>
      <c r="K4088" s="44"/>
      <c r="L4088" s="44" t="str">
        <f>IF(G4088="","",IF(D4088-G4088&gt;=System_Config!$B$9,"✅ COMPLIANT","⚠️ BREACH"))</f>
        <v/>
      </c>
      <c r="M4088" s="44">
        <f t="shared" si="63"/>
        <v>1900</v>
      </c>
    </row>
    <row r="4089" spans="1:13" ht="18" customHeight="1" x14ac:dyDescent="0.25">
      <c r="A4089" s="42"/>
      <c r="B4089" s="42"/>
      <c r="C4089" s="42"/>
      <c r="D4089" s="43"/>
      <c r="E4089" s="42"/>
      <c r="F4089" s="42"/>
      <c r="G4089" s="43"/>
      <c r="H4089" s="43"/>
      <c r="I4089" s="42"/>
      <c r="J4089" s="42"/>
      <c r="K4089" s="42"/>
      <c r="L4089" s="42" t="str">
        <f>IF(G4089="","",IF(D4089-G4089&gt;=System_Config!$B$9,"✅ COMPLIANT","⚠️ BREACH"))</f>
        <v/>
      </c>
      <c r="M4089" s="42">
        <f t="shared" si="63"/>
        <v>1900</v>
      </c>
    </row>
    <row r="4090" spans="1:13" ht="18" customHeight="1" x14ac:dyDescent="0.25">
      <c r="A4090" s="44"/>
      <c r="B4090" s="44"/>
      <c r="C4090" s="44"/>
      <c r="D4090" s="45"/>
      <c r="E4090" s="44"/>
      <c r="F4090" s="44"/>
      <c r="G4090" s="45"/>
      <c r="H4090" s="45"/>
      <c r="I4090" s="44"/>
      <c r="J4090" s="44"/>
      <c r="K4090" s="44"/>
      <c r="L4090" s="44" t="str">
        <f>IF(G4090="","",IF(D4090-G4090&gt;=System_Config!$B$9,"✅ COMPLIANT","⚠️ BREACH"))</f>
        <v/>
      </c>
      <c r="M4090" s="44">
        <f t="shared" si="63"/>
        <v>1900</v>
      </c>
    </row>
    <row r="4091" spans="1:13" ht="18" customHeight="1" x14ac:dyDescent="0.25">
      <c r="A4091" s="42"/>
      <c r="B4091" s="42"/>
      <c r="C4091" s="42"/>
      <c r="D4091" s="43"/>
      <c r="E4091" s="42"/>
      <c r="F4091" s="42"/>
      <c r="G4091" s="43"/>
      <c r="H4091" s="43"/>
      <c r="I4091" s="42"/>
      <c r="J4091" s="42"/>
      <c r="K4091" s="42"/>
      <c r="L4091" s="42" t="str">
        <f>IF(G4091="","",IF(D4091-G4091&gt;=System_Config!$B$9,"✅ COMPLIANT","⚠️ BREACH"))</f>
        <v/>
      </c>
      <c r="M4091" s="42">
        <f t="shared" si="63"/>
        <v>1900</v>
      </c>
    </row>
    <row r="4092" spans="1:13" ht="18" customHeight="1" x14ac:dyDescent="0.25">
      <c r="A4092" s="44"/>
      <c r="B4092" s="44"/>
      <c r="C4092" s="44"/>
      <c r="D4092" s="45"/>
      <c r="E4092" s="44"/>
      <c r="F4092" s="44"/>
      <c r="G4092" s="45"/>
      <c r="H4092" s="45"/>
      <c r="I4092" s="44"/>
      <c r="J4092" s="44"/>
      <c r="K4092" s="44"/>
      <c r="L4092" s="44" t="str">
        <f>IF(G4092="","",IF(D4092-G4092&gt;=System_Config!$B$9,"✅ COMPLIANT","⚠️ BREACH"))</f>
        <v/>
      </c>
      <c r="M4092" s="44">
        <f t="shared" si="63"/>
        <v>1900</v>
      </c>
    </row>
    <row r="4093" spans="1:13" ht="18" customHeight="1" x14ac:dyDescent="0.25">
      <c r="A4093" s="42"/>
      <c r="B4093" s="42"/>
      <c r="C4093" s="42"/>
      <c r="D4093" s="43"/>
      <c r="E4093" s="42"/>
      <c r="F4093" s="42"/>
      <c r="G4093" s="43"/>
      <c r="H4093" s="43"/>
      <c r="I4093" s="42"/>
      <c r="J4093" s="42"/>
      <c r="K4093" s="42"/>
      <c r="L4093" s="42" t="str">
        <f>IF(G4093="","",IF(D4093-G4093&gt;=System_Config!$B$9,"✅ COMPLIANT","⚠️ BREACH"))</f>
        <v/>
      </c>
      <c r="M4093" s="42">
        <f t="shared" si="63"/>
        <v>1900</v>
      </c>
    </row>
    <row r="4094" spans="1:13" ht="18" customHeight="1" x14ac:dyDescent="0.25">
      <c r="A4094" s="44"/>
      <c r="B4094" s="44"/>
      <c r="C4094" s="44"/>
      <c r="D4094" s="45"/>
      <c r="E4094" s="44"/>
      <c r="F4094" s="44"/>
      <c r="G4094" s="45"/>
      <c r="H4094" s="45"/>
      <c r="I4094" s="44"/>
      <c r="J4094" s="44"/>
      <c r="K4094" s="44"/>
      <c r="L4094" s="44" t="str">
        <f>IF(G4094="","",IF(D4094-G4094&gt;=System_Config!$B$9,"✅ COMPLIANT","⚠️ BREACH"))</f>
        <v/>
      </c>
      <c r="M4094" s="44">
        <f t="shared" si="63"/>
        <v>1900</v>
      </c>
    </row>
    <row r="4095" spans="1:13" ht="18" customHeight="1" x14ac:dyDescent="0.25">
      <c r="A4095" s="42"/>
      <c r="B4095" s="42"/>
      <c r="C4095" s="42"/>
      <c r="D4095" s="43"/>
      <c r="E4095" s="42"/>
      <c r="F4095" s="42"/>
      <c r="G4095" s="43"/>
      <c r="H4095" s="43"/>
      <c r="I4095" s="42"/>
      <c r="J4095" s="42"/>
      <c r="K4095" s="42"/>
      <c r="L4095" s="42" t="str">
        <f>IF(G4095="","",IF(D4095-G4095&gt;=System_Config!$B$9,"✅ COMPLIANT","⚠️ BREACH"))</f>
        <v/>
      </c>
      <c r="M4095" s="42">
        <f t="shared" si="63"/>
        <v>1900</v>
      </c>
    </row>
    <row r="4096" spans="1:13" ht="18" customHeight="1" x14ac:dyDescent="0.25">
      <c r="A4096" s="44"/>
      <c r="B4096" s="44"/>
      <c r="C4096" s="44"/>
      <c r="D4096" s="45"/>
      <c r="E4096" s="44"/>
      <c r="F4096" s="44"/>
      <c r="G4096" s="45"/>
      <c r="H4096" s="45"/>
      <c r="I4096" s="44"/>
      <c r="J4096" s="44"/>
      <c r="K4096" s="44"/>
      <c r="L4096" s="44" t="str">
        <f>IF(G4096="","",IF(D4096-G4096&gt;=System_Config!$B$9,"✅ COMPLIANT","⚠️ BREACH"))</f>
        <v/>
      </c>
      <c r="M4096" s="44">
        <f t="shared" si="63"/>
        <v>1900</v>
      </c>
    </row>
    <row r="4097" spans="1:13" ht="18" customHeight="1" x14ac:dyDescent="0.25">
      <c r="A4097" s="42"/>
      <c r="B4097" s="42"/>
      <c r="C4097" s="42"/>
      <c r="D4097" s="43"/>
      <c r="E4097" s="42"/>
      <c r="F4097" s="42"/>
      <c r="G4097" s="43"/>
      <c r="H4097" s="43"/>
      <c r="I4097" s="42"/>
      <c r="J4097" s="42"/>
      <c r="K4097" s="42"/>
      <c r="L4097" s="42" t="str">
        <f>IF(G4097="","",IF(D4097-G4097&gt;=System_Config!$B$9,"✅ COMPLIANT","⚠️ BREACH"))</f>
        <v/>
      </c>
      <c r="M4097" s="42">
        <f t="shared" si="63"/>
        <v>1900</v>
      </c>
    </row>
    <row r="4098" spans="1:13" ht="18" customHeight="1" x14ac:dyDescent="0.25">
      <c r="A4098" s="44"/>
      <c r="B4098" s="44"/>
      <c r="C4098" s="44"/>
      <c r="D4098" s="45"/>
      <c r="E4098" s="44"/>
      <c r="F4098" s="44"/>
      <c r="G4098" s="45"/>
      <c r="H4098" s="45"/>
      <c r="I4098" s="44"/>
      <c r="J4098" s="44"/>
      <c r="K4098" s="44"/>
      <c r="L4098" s="44" t="str">
        <f>IF(G4098="","",IF(D4098-G4098&gt;=System_Config!$B$9,"✅ COMPLIANT","⚠️ BREACH"))</f>
        <v/>
      </c>
      <c r="M4098" s="44">
        <f t="shared" si="63"/>
        <v>1900</v>
      </c>
    </row>
    <row r="4099" spans="1:13" ht="18" customHeight="1" x14ac:dyDescent="0.25">
      <c r="A4099" s="42"/>
      <c r="B4099" s="42"/>
      <c r="C4099" s="42"/>
      <c r="D4099" s="43"/>
      <c r="E4099" s="42"/>
      <c r="F4099" s="42"/>
      <c r="G4099" s="43"/>
      <c r="H4099" s="43"/>
      <c r="I4099" s="42"/>
      <c r="J4099" s="42"/>
      <c r="K4099" s="42"/>
      <c r="L4099" s="42" t="str">
        <f>IF(G4099="","",IF(D4099-G4099&gt;=System_Config!$B$9,"✅ COMPLIANT","⚠️ BREACH"))</f>
        <v/>
      </c>
      <c r="M4099" s="42">
        <f t="shared" si="63"/>
        <v>1900</v>
      </c>
    </row>
    <row r="4100" spans="1:13" ht="18" customHeight="1" x14ac:dyDescent="0.25">
      <c r="A4100" s="44"/>
      <c r="B4100" s="44"/>
      <c r="C4100" s="44"/>
      <c r="D4100" s="45"/>
      <c r="E4100" s="44"/>
      <c r="F4100" s="44"/>
      <c r="G4100" s="45"/>
      <c r="H4100" s="45"/>
      <c r="I4100" s="44"/>
      <c r="J4100" s="44"/>
      <c r="K4100" s="44"/>
      <c r="L4100" s="44" t="str">
        <f>IF(G4100="","",IF(D4100-G4100&gt;=System_Config!$B$9,"✅ COMPLIANT","⚠️ BREACH"))</f>
        <v/>
      </c>
      <c r="M4100" s="44">
        <f t="shared" ref="M4100:M4163" si="64">IFERROR(YEAR(E4100),"")</f>
        <v>1900</v>
      </c>
    </row>
    <row r="4101" spans="1:13" ht="18" customHeight="1" x14ac:dyDescent="0.25">
      <c r="A4101" s="42"/>
      <c r="B4101" s="42"/>
      <c r="C4101" s="42"/>
      <c r="D4101" s="43"/>
      <c r="E4101" s="42"/>
      <c r="F4101" s="42"/>
      <c r="G4101" s="43"/>
      <c r="H4101" s="43"/>
      <c r="I4101" s="42"/>
      <c r="J4101" s="42"/>
      <c r="K4101" s="42"/>
      <c r="L4101" s="42" t="str">
        <f>IF(G4101="","",IF(D4101-G4101&gt;=System_Config!$B$9,"✅ COMPLIANT","⚠️ BREACH"))</f>
        <v/>
      </c>
      <c r="M4101" s="42">
        <f t="shared" si="64"/>
        <v>1900</v>
      </c>
    </row>
    <row r="4102" spans="1:13" ht="18" customHeight="1" x14ac:dyDescent="0.25">
      <c r="A4102" s="44"/>
      <c r="B4102" s="44"/>
      <c r="C4102" s="44"/>
      <c r="D4102" s="45"/>
      <c r="E4102" s="44"/>
      <c r="F4102" s="44"/>
      <c r="G4102" s="45"/>
      <c r="H4102" s="45"/>
      <c r="I4102" s="44"/>
      <c r="J4102" s="44"/>
      <c r="K4102" s="44"/>
      <c r="L4102" s="44" t="str">
        <f>IF(G4102="","",IF(D4102-G4102&gt;=System_Config!$B$9,"✅ COMPLIANT","⚠️ BREACH"))</f>
        <v/>
      </c>
      <c r="M4102" s="44">
        <f t="shared" si="64"/>
        <v>1900</v>
      </c>
    </row>
    <row r="4103" spans="1:13" ht="18" customHeight="1" x14ac:dyDescent="0.25">
      <c r="A4103" s="42"/>
      <c r="B4103" s="42"/>
      <c r="C4103" s="42"/>
      <c r="D4103" s="43"/>
      <c r="E4103" s="42"/>
      <c r="F4103" s="42"/>
      <c r="G4103" s="43"/>
      <c r="H4103" s="43"/>
      <c r="I4103" s="42"/>
      <c r="J4103" s="42"/>
      <c r="K4103" s="42"/>
      <c r="L4103" s="42" t="str">
        <f>IF(G4103="","",IF(D4103-G4103&gt;=System_Config!$B$9,"✅ COMPLIANT","⚠️ BREACH"))</f>
        <v/>
      </c>
      <c r="M4103" s="42">
        <f t="shared" si="64"/>
        <v>1900</v>
      </c>
    </row>
    <row r="4104" spans="1:13" ht="18" customHeight="1" x14ac:dyDescent="0.25">
      <c r="A4104" s="44"/>
      <c r="B4104" s="44"/>
      <c r="C4104" s="44"/>
      <c r="D4104" s="45"/>
      <c r="E4104" s="44"/>
      <c r="F4104" s="44"/>
      <c r="G4104" s="45"/>
      <c r="H4104" s="45"/>
      <c r="I4104" s="44"/>
      <c r="J4104" s="44"/>
      <c r="K4104" s="44"/>
      <c r="L4104" s="44" t="str">
        <f>IF(G4104="","",IF(D4104-G4104&gt;=System_Config!$B$9,"✅ COMPLIANT","⚠️ BREACH"))</f>
        <v/>
      </c>
      <c r="M4104" s="44">
        <f t="shared" si="64"/>
        <v>1900</v>
      </c>
    </row>
    <row r="4105" spans="1:13" ht="18" customHeight="1" x14ac:dyDescent="0.25">
      <c r="A4105" s="42"/>
      <c r="B4105" s="42"/>
      <c r="C4105" s="42"/>
      <c r="D4105" s="43"/>
      <c r="E4105" s="42"/>
      <c r="F4105" s="42"/>
      <c r="G4105" s="43"/>
      <c r="H4105" s="43"/>
      <c r="I4105" s="42"/>
      <c r="J4105" s="42"/>
      <c r="K4105" s="42"/>
      <c r="L4105" s="42" t="str">
        <f>IF(G4105="","",IF(D4105-G4105&gt;=System_Config!$B$9,"✅ COMPLIANT","⚠️ BREACH"))</f>
        <v/>
      </c>
      <c r="M4105" s="42">
        <f t="shared" si="64"/>
        <v>1900</v>
      </c>
    </row>
    <row r="4106" spans="1:13" ht="18" customHeight="1" x14ac:dyDescent="0.25">
      <c r="A4106" s="44"/>
      <c r="B4106" s="44"/>
      <c r="C4106" s="44"/>
      <c r="D4106" s="45"/>
      <c r="E4106" s="44"/>
      <c r="F4106" s="44"/>
      <c r="G4106" s="45"/>
      <c r="H4106" s="45"/>
      <c r="I4106" s="44"/>
      <c r="J4106" s="44"/>
      <c r="K4106" s="44"/>
      <c r="L4106" s="44" t="str">
        <f>IF(G4106="","",IF(D4106-G4106&gt;=System_Config!$B$9,"✅ COMPLIANT","⚠️ BREACH"))</f>
        <v/>
      </c>
      <c r="M4106" s="44">
        <f t="shared" si="64"/>
        <v>1900</v>
      </c>
    </row>
    <row r="4107" spans="1:13" ht="18" customHeight="1" x14ac:dyDescent="0.25">
      <c r="A4107" s="42"/>
      <c r="B4107" s="42"/>
      <c r="C4107" s="42"/>
      <c r="D4107" s="43"/>
      <c r="E4107" s="42"/>
      <c r="F4107" s="42"/>
      <c r="G4107" s="43"/>
      <c r="H4107" s="43"/>
      <c r="I4107" s="42"/>
      <c r="J4107" s="42"/>
      <c r="K4107" s="42"/>
      <c r="L4107" s="42" t="str">
        <f>IF(G4107="","",IF(D4107-G4107&gt;=System_Config!$B$9,"✅ COMPLIANT","⚠️ BREACH"))</f>
        <v/>
      </c>
      <c r="M4107" s="42">
        <f t="shared" si="64"/>
        <v>1900</v>
      </c>
    </row>
    <row r="4108" spans="1:13" ht="18" customHeight="1" x14ac:dyDescent="0.25">
      <c r="A4108" s="44"/>
      <c r="B4108" s="44"/>
      <c r="C4108" s="44"/>
      <c r="D4108" s="45"/>
      <c r="E4108" s="44"/>
      <c r="F4108" s="44"/>
      <c r="G4108" s="45"/>
      <c r="H4108" s="45"/>
      <c r="I4108" s="44"/>
      <c r="J4108" s="44"/>
      <c r="K4108" s="44"/>
      <c r="L4108" s="44" t="str">
        <f>IF(G4108="","",IF(D4108-G4108&gt;=System_Config!$B$9,"✅ COMPLIANT","⚠️ BREACH"))</f>
        <v/>
      </c>
      <c r="M4108" s="44">
        <f t="shared" si="64"/>
        <v>1900</v>
      </c>
    </row>
    <row r="4109" spans="1:13" ht="18" customHeight="1" x14ac:dyDescent="0.25">
      <c r="A4109" s="42"/>
      <c r="B4109" s="42"/>
      <c r="C4109" s="42"/>
      <c r="D4109" s="43"/>
      <c r="E4109" s="42"/>
      <c r="F4109" s="42"/>
      <c r="G4109" s="43"/>
      <c r="H4109" s="43"/>
      <c r="I4109" s="42"/>
      <c r="J4109" s="42"/>
      <c r="K4109" s="42"/>
      <c r="L4109" s="42" t="str">
        <f>IF(G4109="","",IF(D4109-G4109&gt;=System_Config!$B$9,"✅ COMPLIANT","⚠️ BREACH"))</f>
        <v/>
      </c>
      <c r="M4109" s="42">
        <f t="shared" si="64"/>
        <v>1900</v>
      </c>
    </row>
    <row r="4110" spans="1:13" ht="18" customHeight="1" x14ac:dyDescent="0.25">
      <c r="A4110" s="44"/>
      <c r="B4110" s="44"/>
      <c r="C4110" s="44"/>
      <c r="D4110" s="45"/>
      <c r="E4110" s="44"/>
      <c r="F4110" s="44"/>
      <c r="G4110" s="45"/>
      <c r="H4110" s="45"/>
      <c r="I4110" s="44"/>
      <c r="J4110" s="44"/>
      <c r="K4110" s="44"/>
      <c r="L4110" s="44" t="str">
        <f>IF(G4110="","",IF(D4110-G4110&gt;=System_Config!$B$9,"✅ COMPLIANT","⚠️ BREACH"))</f>
        <v/>
      </c>
      <c r="M4110" s="44">
        <f t="shared" si="64"/>
        <v>1900</v>
      </c>
    </row>
    <row r="4111" spans="1:13" ht="18" customHeight="1" x14ac:dyDescent="0.25">
      <c r="A4111" s="42"/>
      <c r="B4111" s="42"/>
      <c r="C4111" s="42"/>
      <c r="D4111" s="43"/>
      <c r="E4111" s="42"/>
      <c r="F4111" s="42"/>
      <c r="G4111" s="43"/>
      <c r="H4111" s="43"/>
      <c r="I4111" s="42"/>
      <c r="J4111" s="42"/>
      <c r="K4111" s="42"/>
      <c r="L4111" s="42" t="str">
        <f>IF(G4111="","",IF(D4111-G4111&gt;=System_Config!$B$9,"✅ COMPLIANT","⚠️ BREACH"))</f>
        <v/>
      </c>
      <c r="M4111" s="42">
        <f t="shared" si="64"/>
        <v>1900</v>
      </c>
    </row>
    <row r="4112" spans="1:13" ht="18" customHeight="1" x14ac:dyDescent="0.25">
      <c r="A4112" s="44"/>
      <c r="B4112" s="44"/>
      <c r="C4112" s="44"/>
      <c r="D4112" s="45"/>
      <c r="E4112" s="44"/>
      <c r="F4112" s="44"/>
      <c r="G4112" s="45"/>
      <c r="H4112" s="45"/>
      <c r="I4112" s="44"/>
      <c r="J4112" s="44"/>
      <c r="K4112" s="44"/>
      <c r="L4112" s="44" t="str">
        <f>IF(G4112="","",IF(D4112-G4112&gt;=System_Config!$B$9,"✅ COMPLIANT","⚠️ BREACH"))</f>
        <v/>
      </c>
      <c r="M4112" s="44">
        <f t="shared" si="64"/>
        <v>1900</v>
      </c>
    </row>
    <row r="4113" spans="1:13" ht="18" customHeight="1" x14ac:dyDescent="0.25">
      <c r="A4113" s="42"/>
      <c r="B4113" s="42"/>
      <c r="C4113" s="42"/>
      <c r="D4113" s="43"/>
      <c r="E4113" s="42"/>
      <c r="F4113" s="42"/>
      <c r="G4113" s="43"/>
      <c r="H4113" s="43"/>
      <c r="I4113" s="42"/>
      <c r="J4113" s="42"/>
      <c r="K4113" s="42"/>
      <c r="L4113" s="42" t="str">
        <f>IF(G4113="","",IF(D4113-G4113&gt;=System_Config!$B$9,"✅ COMPLIANT","⚠️ BREACH"))</f>
        <v/>
      </c>
      <c r="M4113" s="42">
        <f t="shared" si="64"/>
        <v>1900</v>
      </c>
    </row>
    <row r="4114" spans="1:13" ht="18" customHeight="1" x14ac:dyDescent="0.25">
      <c r="A4114" s="44"/>
      <c r="B4114" s="44"/>
      <c r="C4114" s="44"/>
      <c r="D4114" s="45"/>
      <c r="E4114" s="44"/>
      <c r="F4114" s="44"/>
      <c r="G4114" s="45"/>
      <c r="H4114" s="45"/>
      <c r="I4114" s="44"/>
      <c r="J4114" s="44"/>
      <c r="K4114" s="44"/>
      <c r="L4114" s="44" t="str">
        <f>IF(G4114="","",IF(D4114-G4114&gt;=System_Config!$B$9,"✅ COMPLIANT","⚠️ BREACH"))</f>
        <v/>
      </c>
      <c r="M4114" s="44">
        <f t="shared" si="64"/>
        <v>1900</v>
      </c>
    </row>
    <row r="4115" spans="1:13" ht="18" customHeight="1" x14ac:dyDescent="0.25">
      <c r="A4115" s="42"/>
      <c r="B4115" s="42"/>
      <c r="C4115" s="42"/>
      <c r="D4115" s="43"/>
      <c r="E4115" s="42"/>
      <c r="F4115" s="42"/>
      <c r="G4115" s="43"/>
      <c r="H4115" s="43"/>
      <c r="I4115" s="42"/>
      <c r="J4115" s="42"/>
      <c r="K4115" s="42"/>
      <c r="L4115" s="42" t="str">
        <f>IF(G4115="","",IF(D4115-G4115&gt;=System_Config!$B$9,"✅ COMPLIANT","⚠️ BREACH"))</f>
        <v/>
      </c>
      <c r="M4115" s="42">
        <f t="shared" si="64"/>
        <v>1900</v>
      </c>
    </row>
    <row r="4116" spans="1:13" ht="18" customHeight="1" x14ac:dyDescent="0.25">
      <c r="A4116" s="44"/>
      <c r="B4116" s="44"/>
      <c r="C4116" s="44"/>
      <c r="D4116" s="45"/>
      <c r="E4116" s="44"/>
      <c r="F4116" s="44"/>
      <c r="G4116" s="45"/>
      <c r="H4116" s="45"/>
      <c r="I4116" s="44"/>
      <c r="J4116" s="44"/>
      <c r="K4116" s="44"/>
      <c r="L4116" s="44" t="str">
        <f>IF(G4116="","",IF(D4116-G4116&gt;=System_Config!$B$9,"✅ COMPLIANT","⚠️ BREACH"))</f>
        <v/>
      </c>
      <c r="M4116" s="44">
        <f t="shared" si="64"/>
        <v>1900</v>
      </c>
    </row>
    <row r="4117" spans="1:13" ht="18" customHeight="1" x14ac:dyDescent="0.25">
      <c r="A4117" s="42"/>
      <c r="B4117" s="42"/>
      <c r="C4117" s="42"/>
      <c r="D4117" s="43"/>
      <c r="E4117" s="42"/>
      <c r="F4117" s="42"/>
      <c r="G4117" s="43"/>
      <c r="H4117" s="43"/>
      <c r="I4117" s="42"/>
      <c r="J4117" s="42"/>
      <c r="K4117" s="42"/>
      <c r="L4117" s="42" t="str">
        <f>IF(G4117="","",IF(D4117-G4117&gt;=System_Config!$B$9,"✅ COMPLIANT","⚠️ BREACH"))</f>
        <v/>
      </c>
      <c r="M4117" s="42">
        <f t="shared" si="64"/>
        <v>1900</v>
      </c>
    </row>
    <row r="4118" spans="1:13" ht="18" customHeight="1" x14ac:dyDescent="0.25">
      <c r="A4118" s="44"/>
      <c r="B4118" s="44"/>
      <c r="C4118" s="44"/>
      <c r="D4118" s="45"/>
      <c r="E4118" s="44"/>
      <c r="F4118" s="44"/>
      <c r="G4118" s="45"/>
      <c r="H4118" s="45"/>
      <c r="I4118" s="44"/>
      <c r="J4118" s="44"/>
      <c r="K4118" s="44"/>
      <c r="L4118" s="44" t="str">
        <f>IF(G4118="","",IF(D4118-G4118&gt;=System_Config!$B$9,"✅ COMPLIANT","⚠️ BREACH"))</f>
        <v/>
      </c>
      <c r="M4118" s="44">
        <f t="shared" si="64"/>
        <v>1900</v>
      </c>
    </row>
    <row r="4119" spans="1:13" ht="18" customHeight="1" x14ac:dyDescent="0.25">
      <c r="A4119" s="42"/>
      <c r="B4119" s="42"/>
      <c r="C4119" s="42"/>
      <c r="D4119" s="43"/>
      <c r="E4119" s="42"/>
      <c r="F4119" s="42"/>
      <c r="G4119" s="43"/>
      <c r="H4119" s="43"/>
      <c r="I4119" s="42"/>
      <c r="J4119" s="42"/>
      <c r="K4119" s="42"/>
      <c r="L4119" s="42" t="str">
        <f>IF(G4119="","",IF(D4119-G4119&gt;=System_Config!$B$9,"✅ COMPLIANT","⚠️ BREACH"))</f>
        <v/>
      </c>
      <c r="M4119" s="42">
        <f t="shared" si="64"/>
        <v>1900</v>
      </c>
    </row>
    <row r="4120" spans="1:13" ht="18" customHeight="1" x14ac:dyDescent="0.25">
      <c r="A4120" s="44"/>
      <c r="B4120" s="44"/>
      <c r="C4120" s="44"/>
      <c r="D4120" s="45"/>
      <c r="E4120" s="44"/>
      <c r="F4120" s="44"/>
      <c r="G4120" s="45"/>
      <c r="H4120" s="45"/>
      <c r="I4120" s="44"/>
      <c r="J4120" s="44"/>
      <c r="K4120" s="44"/>
      <c r="L4120" s="44" t="str">
        <f>IF(G4120="","",IF(D4120-G4120&gt;=System_Config!$B$9,"✅ COMPLIANT","⚠️ BREACH"))</f>
        <v/>
      </c>
      <c r="M4120" s="44">
        <f t="shared" si="64"/>
        <v>1900</v>
      </c>
    </row>
    <row r="4121" spans="1:13" ht="18" customHeight="1" x14ac:dyDescent="0.25">
      <c r="A4121" s="42"/>
      <c r="B4121" s="42"/>
      <c r="C4121" s="42"/>
      <c r="D4121" s="43"/>
      <c r="E4121" s="42"/>
      <c r="F4121" s="42"/>
      <c r="G4121" s="43"/>
      <c r="H4121" s="43"/>
      <c r="I4121" s="42"/>
      <c r="J4121" s="42"/>
      <c r="K4121" s="42"/>
      <c r="L4121" s="42" t="str">
        <f>IF(G4121="","",IF(D4121-G4121&gt;=System_Config!$B$9,"✅ COMPLIANT","⚠️ BREACH"))</f>
        <v/>
      </c>
      <c r="M4121" s="42">
        <f t="shared" si="64"/>
        <v>1900</v>
      </c>
    </row>
    <row r="4122" spans="1:13" ht="18" customHeight="1" x14ac:dyDescent="0.25">
      <c r="A4122" s="44"/>
      <c r="B4122" s="44"/>
      <c r="C4122" s="44"/>
      <c r="D4122" s="45"/>
      <c r="E4122" s="44"/>
      <c r="F4122" s="44"/>
      <c r="G4122" s="45"/>
      <c r="H4122" s="45"/>
      <c r="I4122" s="44"/>
      <c r="J4122" s="44"/>
      <c r="K4122" s="44"/>
      <c r="L4122" s="44" t="str">
        <f>IF(G4122="","",IF(D4122-G4122&gt;=System_Config!$B$9,"✅ COMPLIANT","⚠️ BREACH"))</f>
        <v/>
      </c>
      <c r="M4122" s="44">
        <f t="shared" si="64"/>
        <v>1900</v>
      </c>
    </row>
    <row r="4123" spans="1:13" ht="18" customHeight="1" x14ac:dyDescent="0.25">
      <c r="A4123" s="42"/>
      <c r="B4123" s="42"/>
      <c r="C4123" s="42"/>
      <c r="D4123" s="43"/>
      <c r="E4123" s="42"/>
      <c r="F4123" s="42"/>
      <c r="G4123" s="43"/>
      <c r="H4123" s="43"/>
      <c r="I4123" s="42"/>
      <c r="J4123" s="42"/>
      <c r="K4123" s="42"/>
      <c r="L4123" s="42" t="str">
        <f>IF(G4123="","",IF(D4123-G4123&gt;=System_Config!$B$9,"✅ COMPLIANT","⚠️ BREACH"))</f>
        <v/>
      </c>
      <c r="M4123" s="42">
        <f t="shared" si="64"/>
        <v>1900</v>
      </c>
    </row>
    <row r="4124" spans="1:13" ht="18" customHeight="1" x14ac:dyDescent="0.25">
      <c r="A4124" s="44"/>
      <c r="B4124" s="44"/>
      <c r="C4124" s="44"/>
      <c r="D4124" s="45"/>
      <c r="E4124" s="44"/>
      <c r="F4124" s="44"/>
      <c r="G4124" s="45"/>
      <c r="H4124" s="45"/>
      <c r="I4124" s="44"/>
      <c r="J4124" s="44"/>
      <c r="K4124" s="44"/>
      <c r="L4124" s="44" t="str">
        <f>IF(G4124="","",IF(D4124-G4124&gt;=System_Config!$B$9,"✅ COMPLIANT","⚠️ BREACH"))</f>
        <v/>
      </c>
      <c r="M4124" s="44">
        <f t="shared" si="64"/>
        <v>1900</v>
      </c>
    </row>
    <row r="4125" spans="1:13" ht="18" customHeight="1" x14ac:dyDescent="0.25">
      <c r="A4125" s="42"/>
      <c r="B4125" s="42"/>
      <c r="C4125" s="42"/>
      <c r="D4125" s="43"/>
      <c r="E4125" s="42"/>
      <c r="F4125" s="42"/>
      <c r="G4125" s="43"/>
      <c r="H4125" s="43"/>
      <c r="I4125" s="42"/>
      <c r="J4125" s="42"/>
      <c r="K4125" s="42"/>
      <c r="L4125" s="42" t="str">
        <f>IF(G4125="","",IF(D4125-G4125&gt;=System_Config!$B$9,"✅ COMPLIANT","⚠️ BREACH"))</f>
        <v/>
      </c>
      <c r="M4125" s="42">
        <f t="shared" si="64"/>
        <v>1900</v>
      </c>
    </row>
    <row r="4126" spans="1:13" ht="18" customHeight="1" x14ac:dyDescent="0.25">
      <c r="A4126" s="44"/>
      <c r="B4126" s="44"/>
      <c r="C4126" s="44"/>
      <c r="D4126" s="45"/>
      <c r="E4126" s="44"/>
      <c r="F4126" s="44"/>
      <c r="G4126" s="45"/>
      <c r="H4126" s="45"/>
      <c r="I4126" s="44"/>
      <c r="J4126" s="44"/>
      <c r="K4126" s="44"/>
      <c r="L4126" s="44" t="str">
        <f>IF(G4126="","",IF(D4126-G4126&gt;=System_Config!$B$9,"✅ COMPLIANT","⚠️ BREACH"))</f>
        <v/>
      </c>
      <c r="M4126" s="44">
        <f t="shared" si="64"/>
        <v>1900</v>
      </c>
    </row>
    <row r="4127" spans="1:13" ht="18" customHeight="1" x14ac:dyDescent="0.25">
      <c r="A4127" s="42"/>
      <c r="B4127" s="42"/>
      <c r="C4127" s="42"/>
      <c r="D4127" s="43"/>
      <c r="E4127" s="42"/>
      <c r="F4127" s="42"/>
      <c r="G4127" s="43"/>
      <c r="H4127" s="43"/>
      <c r="I4127" s="42"/>
      <c r="J4127" s="42"/>
      <c r="K4127" s="42"/>
      <c r="L4127" s="42" t="str">
        <f>IF(G4127="","",IF(D4127-G4127&gt;=System_Config!$B$9,"✅ COMPLIANT","⚠️ BREACH"))</f>
        <v/>
      </c>
      <c r="M4127" s="42">
        <f t="shared" si="64"/>
        <v>1900</v>
      </c>
    </row>
    <row r="4128" spans="1:13" ht="18" customHeight="1" x14ac:dyDescent="0.25">
      <c r="A4128" s="44"/>
      <c r="B4128" s="44"/>
      <c r="C4128" s="44"/>
      <c r="D4128" s="45"/>
      <c r="E4128" s="44"/>
      <c r="F4128" s="44"/>
      <c r="G4128" s="45"/>
      <c r="H4128" s="45"/>
      <c r="I4128" s="44"/>
      <c r="J4128" s="44"/>
      <c r="K4128" s="44"/>
      <c r="L4128" s="44" t="str">
        <f>IF(G4128="","",IF(D4128-G4128&gt;=System_Config!$B$9,"✅ COMPLIANT","⚠️ BREACH"))</f>
        <v/>
      </c>
      <c r="M4128" s="44">
        <f t="shared" si="64"/>
        <v>1900</v>
      </c>
    </row>
    <row r="4129" spans="1:13" ht="18" customHeight="1" x14ac:dyDescent="0.25">
      <c r="A4129" s="42"/>
      <c r="B4129" s="42"/>
      <c r="C4129" s="42"/>
      <c r="D4129" s="43"/>
      <c r="E4129" s="42"/>
      <c r="F4129" s="42"/>
      <c r="G4129" s="43"/>
      <c r="H4129" s="43"/>
      <c r="I4129" s="42"/>
      <c r="J4129" s="42"/>
      <c r="K4129" s="42"/>
      <c r="L4129" s="42" t="str">
        <f>IF(G4129="","",IF(D4129-G4129&gt;=System_Config!$B$9,"✅ COMPLIANT","⚠️ BREACH"))</f>
        <v/>
      </c>
      <c r="M4129" s="42">
        <f t="shared" si="64"/>
        <v>1900</v>
      </c>
    </row>
    <row r="4130" spans="1:13" ht="18" customHeight="1" x14ac:dyDescent="0.25">
      <c r="A4130" s="44"/>
      <c r="B4130" s="44"/>
      <c r="C4130" s="44"/>
      <c r="D4130" s="45"/>
      <c r="E4130" s="44"/>
      <c r="F4130" s="44"/>
      <c r="G4130" s="45"/>
      <c r="H4130" s="45"/>
      <c r="I4130" s="44"/>
      <c r="J4130" s="44"/>
      <c r="K4130" s="44"/>
      <c r="L4130" s="44" t="str">
        <f>IF(G4130="","",IF(D4130-G4130&gt;=System_Config!$B$9,"✅ COMPLIANT","⚠️ BREACH"))</f>
        <v/>
      </c>
      <c r="M4130" s="44">
        <f t="shared" si="64"/>
        <v>1900</v>
      </c>
    </row>
    <row r="4131" spans="1:13" ht="18" customHeight="1" x14ac:dyDescent="0.25">
      <c r="A4131" s="42"/>
      <c r="B4131" s="42"/>
      <c r="C4131" s="42"/>
      <c r="D4131" s="43"/>
      <c r="E4131" s="42"/>
      <c r="F4131" s="42"/>
      <c r="G4131" s="43"/>
      <c r="H4131" s="43"/>
      <c r="I4131" s="42"/>
      <c r="J4131" s="42"/>
      <c r="K4131" s="42"/>
      <c r="L4131" s="42" t="str">
        <f>IF(G4131="","",IF(D4131-G4131&gt;=System_Config!$B$9,"✅ COMPLIANT","⚠️ BREACH"))</f>
        <v/>
      </c>
      <c r="M4131" s="42">
        <f t="shared" si="64"/>
        <v>1900</v>
      </c>
    </row>
    <row r="4132" spans="1:13" ht="18" customHeight="1" x14ac:dyDescent="0.25">
      <c r="A4132" s="44"/>
      <c r="B4132" s="44"/>
      <c r="C4132" s="44"/>
      <c r="D4132" s="45"/>
      <c r="E4132" s="44"/>
      <c r="F4132" s="44"/>
      <c r="G4132" s="45"/>
      <c r="H4132" s="45"/>
      <c r="I4132" s="44"/>
      <c r="J4132" s="44"/>
      <c r="K4132" s="44"/>
      <c r="L4132" s="44" t="str">
        <f>IF(G4132="","",IF(D4132-G4132&gt;=System_Config!$B$9,"✅ COMPLIANT","⚠️ BREACH"))</f>
        <v/>
      </c>
      <c r="M4132" s="44">
        <f t="shared" si="64"/>
        <v>1900</v>
      </c>
    </row>
    <row r="4133" spans="1:13" ht="18" customHeight="1" x14ac:dyDescent="0.25">
      <c r="A4133" s="42"/>
      <c r="B4133" s="42"/>
      <c r="C4133" s="42"/>
      <c r="D4133" s="43"/>
      <c r="E4133" s="42"/>
      <c r="F4133" s="42"/>
      <c r="G4133" s="43"/>
      <c r="H4133" s="43"/>
      <c r="I4133" s="42"/>
      <c r="J4133" s="42"/>
      <c r="K4133" s="42"/>
      <c r="L4133" s="42" t="str">
        <f>IF(G4133="","",IF(D4133-G4133&gt;=System_Config!$B$9,"✅ COMPLIANT","⚠️ BREACH"))</f>
        <v/>
      </c>
      <c r="M4133" s="42">
        <f t="shared" si="64"/>
        <v>1900</v>
      </c>
    </row>
    <row r="4134" spans="1:13" ht="18" customHeight="1" x14ac:dyDescent="0.25">
      <c r="A4134" s="44"/>
      <c r="B4134" s="44"/>
      <c r="C4134" s="44"/>
      <c r="D4134" s="45"/>
      <c r="E4134" s="44"/>
      <c r="F4134" s="44"/>
      <c r="G4134" s="45"/>
      <c r="H4134" s="45"/>
      <c r="I4134" s="44"/>
      <c r="J4134" s="44"/>
      <c r="K4134" s="44"/>
      <c r="L4134" s="44" t="str">
        <f>IF(G4134="","",IF(D4134-G4134&gt;=System_Config!$B$9,"✅ COMPLIANT","⚠️ BREACH"))</f>
        <v/>
      </c>
      <c r="M4134" s="44">
        <f t="shared" si="64"/>
        <v>1900</v>
      </c>
    </row>
    <row r="4135" spans="1:13" ht="18" customHeight="1" x14ac:dyDescent="0.25">
      <c r="A4135" s="42"/>
      <c r="B4135" s="42"/>
      <c r="C4135" s="42"/>
      <c r="D4135" s="43"/>
      <c r="E4135" s="42"/>
      <c r="F4135" s="42"/>
      <c r="G4135" s="43"/>
      <c r="H4135" s="43"/>
      <c r="I4135" s="42"/>
      <c r="J4135" s="42"/>
      <c r="K4135" s="42"/>
      <c r="L4135" s="42" t="str">
        <f>IF(G4135="","",IF(D4135-G4135&gt;=System_Config!$B$9,"✅ COMPLIANT","⚠️ BREACH"))</f>
        <v/>
      </c>
      <c r="M4135" s="42">
        <f t="shared" si="64"/>
        <v>1900</v>
      </c>
    </row>
    <row r="4136" spans="1:13" ht="18" customHeight="1" x14ac:dyDescent="0.25">
      <c r="A4136" s="44"/>
      <c r="B4136" s="44"/>
      <c r="C4136" s="44"/>
      <c r="D4136" s="45"/>
      <c r="E4136" s="44"/>
      <c r="F4136" s="44"/>
      <c r="G4136" s="45"/>
      <c r="H4136" s="45"/>
      <c r="I4136" s="44"/>
      <c r="J4136" s="44"/>
      <c r="K4136" s="44"/>
      <c r="L4136" s="44" t="str">
        <f>IF(G4136="","",IF(D4136-G4136&gt;=System_Config!$B$9,"✅ COMPLIANT","⚠️ BREACH"))</f>
        <v/>
      </c>
      <c r="M4136" s="44">
        <f t="shared" si="64"/>
        <v>1900</v>
      </c>
    </row>
    <row r="4137" spans="1:13" ht="18" customHeight="1" x14ac:dyDescent="0.25">
      <c r="A4137" s="42"/>
      <c r="B4137" s="42"/>
      <c r="C4137" s="42"/>
      <c r="D4137" s="43"/>
      <c r="E4137" s="42"/>
      <c r="F4137" s="42"/>
      <c r="G4137" s="43"/>
      <c r="H4137" s="43"/>
      <c r="I4137" s="42"/>
      <c r="J4137" s="42"/>
      <c r="K4137" s="42"/>
      <c r="L4137" s="42" t="str">
        <f>IF(G4137="","",IF(D4137-G4137&gt;=System_Config!$B$9,"✅ COMPLIANT","⚠️ BREACH"))</f>
        <v/>
      </c>
      <c r="M4137" s="42">
        <f t="shared" si="64"/>
        <v>1900</v>
      </c>
    </row>
    <row r="4138" spans="1:13" ht="18" customHeight="1" x14ac:dyDescent="0.25">
      <c r="A4138" s="44"/>
      <c r="B4138" s="44"/>
      <c r="C4138" s="44"/>
      <c r="D4138" s="45"/>
      <c r="E4138" s="44"/>
      <c r="F4138" s="44"/>
      <c r="G4138" s="45"/>
      <c r="H4138" s="45"/>
      <c r="I4138" s="44"/>
      <c r="J4138" s="44"/>
      <c r="K4138" s="44"/>
      <c r="L4138" s="44" t="str">
        <f>IF(G4138="","",IF(D4138-G4138&gt;=System_Config!$B$9,"✅ COMPLIANT","⚠️ BREACH"))</f>
        <v/>
      </c>
      <c r="M4138" s="44">
        <f t="shared" si="64"/>
        <v>1900</v>
      </c>
    </row>
    <row r="4139" spans="1:13" ht="18" customHeight="1" x14ac:dyDescent="0.25">
      <c r="A4139" s="42"/>
      <c r="B4139" s="42"/>
      <c r="C4139" s="42"/>
      <c r="D4139" s="43"/>
      <c r="E4139" s="42"/>
      <c r="F4139" s="42"/>
      <c r="G4139" s="43"/>
      <c r="H4139" s="43"/>
      <c r="I4139" s="42"/>
      <c r="J4139" s="42"/>
      <c r="K4139" s="42"/>
      <c r="L4139" s="42" t="str">
        <f>IF(G4139="","",IF(D4139-G4139&gt;=System_Config!$B$9,"✅ COMPLIANT","⚠️ BREACH"))</f>
        <v/>
      </c>
      <c r="M4139" s="42">
        <f t="shared" si="64"/>
        <v>1900</v>
      </c>
    </row>
    <row r="4140" spans="1:13" ht="18" customHeight="1" x14ac:dyDescent="0.25">
      <c r="A4140" s="44"/>
      <c r="B4140" s="44"/>
      <c r="C4140" s="44"/>
      <c r="D4140" s="45"/>
      <c r="E4140" s="44"/>
      <c r="F4140" s="44"/>
      <c r="G4140" s="45"/>
      <c r="H4140" s="45"/>
      <c r="I4140" s="44"/>
      <c r="J4140" s="44"/>
      <c r="K4140" s="44"/>
      <c r="L4140" s="44" t="str">
        <f>IF(G4140="","",IF(D4140-G4140&gt;=System_Config!$B$9,"✅ COMPLIANT","⚠️ BREACH"))</f>
        <v/>
      </c>
      <c r="M4140" s="44">
        <f t="shared" si="64"/>
        <v>1900</v>
      </c>
    </row>
    <row r="4141" spans="1:13" ht="18" customHeight="1" x14ac:dyDescent="0.25">
      <c r="A4141" s="42"/>
      <c r="B4141" s="42"/>
      <c r="C4141" s="42"/>
      <c r="D4141" s="43"/>
      <c r="E4141" s="42"/>
      <c r="F4141" s="42"/>
      <c r="G4141" s="43"/>
      <c r="H4141" s="43"/>
      <c r="I4141" s="42"/>
      <c r="J4141" s="42"/>
      <c r="K4141" s="42"/>
      <c r="L4141" s="42" t="str">
        <f>IF(G4141="","",IF(D4141-G4141&gt;=System_Config!$B$9,"✅ COMPLIANT","⚠️ BREACH"))</f>
        <v/>
      </c>
      <c r="M4141" s="42">
        <f t="shared" si="64"/>
        <v>1900</v>
      </c>
    </row>
    <row r="4142" spans="1:13" ht="18" customHeight="1" x14ac:dyDescent="0.25">
      <c r="A4142" s="44"/>
      <c r="B4142" s="44"/>
      <c r="C4142" s="44"/>
      <c r="D4142" s="45"/>
      <c r="E4142" s="44"/>
      <c r="F4142" s="44"/>
      <c r="G4142" s="45"/>
      <c r="H4142" s="45"/>
      <c r="I4142" s="44"/>
      <c r="J4142" s="44"/>
      <c r="K4142" s="44"/>
      <c r="L4142" s="44" t="str">
        <f>IF(G4142="","",IF(D4142-G4142&gt;=System_Config!$B$9,"✅ COMPLIANT","⚠️ BREACH"))</f>
        <v/>
      </c>
      <c r="M4142" s="44">
        <f t="shared" si="64"/>
        <v>1900</v>
      </c>
    </row>
    <row r="4143" spans="1:13" ht="18" customHeight="1" x14ac:dyDescent="0.25">
      <c r="A4143" s="42"/>
      <c r="B4143" s="42"/>
      <c r="C4143" s="42"/>
      <c r="D4143" s="43"/>
      <c r="E4143" s="42"/>
      <c r="F4143" s="42"/>
      <c r="G4143" s="43"/>
      <c r="H4143" s="43"/>
      <c r="I4143" s="42"/>
      <c r="J4143" s="42"/>
      <c r="K4143" s="42"/>
      <c r="L4143" s="42" t="str">
        <f>IF(G4143="","",IF(D4143-G4143&gt;=System_Config!$B$9,"✅ COMPLIANT","⚠️ BREACH"))</f>
        <v/>
      </c>
      <c r="M4143" s="42">
        <f t="shared" si="64"/>
        <v>1900</v>
      </c>
    </row>
    <row r="4144" spans="1:13" ht="18" customHeight="1" x14ac:dyDescent="0.25">
      <c r="A4144" s="44"/>
      <c r="B4144" s="44"/>
      <c r="C4144" s="44"/>
      <c r="D4144" s="45"/>
      <c r="E4144" s="44"/>
      <c r="F4144" s="44"/>
      <c r="G4144" s="45"/>
      <c r="H4144" s="45"/>
      <c r="I4144" s="44"/>
      <c r="J4144" s="44"/>
      <c r="K4144" s="44"/>
      <c r="L4144" s="44" t="str">
        <f>IF(G4144="","",IF(D4144-G4144&gt;=System_Config!$B$9,"✅ COMPLIANT","⚠️ BREACH"))</f>
        <v/>
      </c>
      <c r="M4144" s="44">
        <f t="shared" si="64"/>
        <v>1900</v>
      </c>
    </row>
    <row r="4145" spans="1:13" ht="18" customHeight="1" x14ac:dyDescent="0.25">
      <c r="A4145" s="42"/>
      <c r="B4145" s="42"/>
      <c r="C4145" s="42"/>
      <c r="D4145" s="43"/>
      <c r="E4145" s="42"/>
      <c r="F4145" s="42"/>
      <c r="G4145" s="43"/>
      <c r="H4145" s="43"/>
      <c r="I4145" s="42"/>
      <c r="J4145" s="42"/>
      <c r="K4145" s="42"/>
      <c r="L4145" s="42" t="str">
        <f>IF(G4145="","",IF(D4145-G4145&gt;=System_Config!$B$9,"✅ COMPLIANT","⚠️ BREACH"))</f>
        <v/>
      </c>
      <c r="M4145" s="42">
        <f t="shared" si="64"/>
        <v>1900</v>
      </c>
    </row>
    <row r="4146" spans="1:13" ht="18" customHeight="1" x14ac:dyDescent="0.25">
      <c r="A4146" s="44"/>
      <c r="B4146" s="44"/>
      <c r="C4146" s="44"/>
      <c r="D4146" s="45"/>
      <c r="E4146" s="44"/>
      <c r="F4146" s="44"/>
      <c r="G4146" s="45"/>
      <c r="H4146" s="45"/>
      <c r="I4146" s="44"/>
      <c r="J4146" s="44"/>
      <c r="K4146" s="44"/>
      <c r="L4146" s="44" t="str">
        <f>IF(G4146="","",IF(D4146-G4146&gt;=System_Config!$B$9,"✅ COMPLIANT","⚠️ BREACH"))</f>
        <v/>
      </c>
      <c r="M4146" s="44">
        <f t="shared" si="64"/>
        <v>1900</v>
      </c>
    </row>
    <row r="4147" spans="1:13" ht="18" customHeight="1" x14ac:dyDescent="0.25">
      <c r="A4147" s="42"/>
      <c r="B4147" s="42"/>
      <c r="C4147" s="42"/>
      <c r="D4147" s="43"/>
      <c r="E4147" s="42"/>
      <c r="F4147" s="42"/>
      <c r="G4147" s="43"/>
      <c r="H4147" s="43"/>
      <c r="I4147" s="42"/>
      <c r="J4147" s="42"/>
      <c r="K4147" s="42"/>
      <c r="L4147" s="42" t="str">
        <f>IF(G4147="","",IF(D4147-G4147&gt;=System_Config!$B$9,"✅ COMPLIANT","⚠️ BREACH"))</f>
        <v/>
      </c>
      <c r="M4147" s="42">
        <f t="shared" si="64"/>
        <v>1900</v>
      </c>
    </row>
    <row r="4148" spans="1:13" ht="18" customHeight="1" x14ac:dyDescent="0.25">
      <c r="A4148" s="44"/>
      <c r="B4148" s="44"/>
      <c r="C4148" s="44"/>
      <c r="D4148" s="45"/>
      <c r="E4148" s="44"/>
      <c r="F4148" s="44"/>
      <c r="G4148" s="45"/>
      <c r="H4148" s="45"/>
      <c r="I4148" s="44"/>
      <c r="J4148" s="44"/>
      <c r="K4148" s="44"/>
      <c r="L4148" s="44" t="str">
        <f>IF(G4148="","",IF(D4148-G4148&gt;=System_Config!$B$9,"✅ COMPLIANT","⚠️ BREACH"))</f>
        <v/>
      </c>
      <c r="M4148" s="44">
        <f t="shared" si="64"/>
        <v>1900</v>
      </c>
    </row>
    <row r="4149" spans="1:13" ht="18" customHeight="1" x14ac:dyDescent="0.25">
      <c r="A4149" s="42"/>
      <c r="B4149" s="42"/>
      <c r="C4149" s="42"/>
      <c r="D4149" s="43"/>
      <c r="E4149" s="42"/>
      <c r="F4149" s="42"/>
      <c r="G4149" s="43"/>
      <c r="H4149" s="43"/>
      <c r="I4149" s="42"/>
      <c r="J4149" s="42"/>
      <c r="K4149" s="42"/>
      <c r="L4149" s="42" t="str">
        <f>IF(G4149="","",IF(D4149-G4149&gt;=System_Config!$B$9,"✅ COMPLIANT","⚠️ BREACH"))</f>
        <v/>
      </c>
      <c r="M4149" s="42">
        <f t="shared" si="64"/>
        <v>1900</v>
      </c>
    </row>
    <row r="4150" spans="1:13" ht="18" customHeight="1" x14ac:dyDescent="0.25">
      <c r="A4150" s="44"/>
      <c r="B4150" s="44"/>
      <c r="C4150" s="44"/>
      <c r="D4150" s="45"/>
      <c r="E4150" s="44"/>
      <c r="F4150" s="44"/>
      <c r="G4150" s="45"/>
      <c r="H4150" s="45"/>
      <c r="I4150" s="44"/>
      <c r="J4150" s="44"/>
      <c r="K4150" s="44"/>
      <c r="L4150" s="44" t="str">
        <f>IF(G4150="","",IF(D4150-G4150&gt;=System_Config!$B$9,"✅ COMPLIANT","⚠️ BREACH"))</f>
        <v/>
      </c>
      <c r="M4150" s="44">
        <f t="shared" si="64"/>
        <v>1900</v>
      </c>
    </row>
    <row r="4151" spans="1:13" ht="18" customHeight="1" x14ac:dyDescent="0.25">
      <c r="A4151" s="42"/>
      <c r="B4151" s="42"/>
      <c r="C4151" s="42"/>
      <c r="D4151" s="43"/>
      <c r="E4151" s="42"/>
      <c r="F4151" s="42"/>
      <c r="G4151" s="43"/>
      <c r="H4151" s="43"/>
      <c r="I4151" s="42"/>
      <c r="J4151" s="42"/>
      <c r="K4151" s="42"/>
      <c r="L4151" s="42" t="str">
        <f>IF(G4151="","",IF(D4151-G4151&gt;=System_Config!$B$9,"✅ COMPLIANT","⚠️ BREACH"))</f>
        <v/>
      </c>
      <c r="M4151" s="42">
        <f t="shared" si="64"/>
        <v>1900</v>
      </c>
    </row>
    <row r="4152" spans="1:13" ht="18" customHeight="1" x14ac:dyDescent="0.25">
      <c r="A4152" s="44"/>
      <c r="B4152" s="44"/>
      <c r="C4152" s="44"/>
      <c r="D4152" s="45"/>
      <c r="E4152" s="44"/>
      <c r="F4152" s="44"/>
      <c r="G4152" s="45"/>
      <c r="H4152" s="45"/>
      <c r="I4152" s="44"/>
      <c r="J4152" s="44"/>
      <c r="K4152" s="44"/>
      <c r="L4152" s="44" t="str">
        <f>IF(G4152="","",IF(D4152-G4152&gt;=System_Config!$B$9,"✅ COMPLIANT","⚠️ BREACH"))</f>
        <v/>
      </c>
      <c r="M4152" s="44">
        <f t="shared" si="64"/>
        <v>1900</v>
      </c>
    </row>
    <row r="4153" spans="1:13" ht="18" customHeight="1" x14ac:dyDescent="0.25">
      <c r="A4153" s="42"/>
      <c r="B4153" s="42"/>
      <c r="C4153" s="42"/>
      <c r="D4153" s="43"/>
      <c r="E4153" s="42"/>
      <c r="F4153" s="42"/>
      <c r="G4153" s="43"/>
      <c r="H4153" s="43"/>
      <c r="I4153" s="42"/>
      <c r="J4153" s="42"/>
      <c r="K4153" s="42"/>
      <c r="L4153" s="42" t="str">
        <f>IF(G4153="","",IF(D4153-G4153&gt;=System_Config!$B$9,"✅ COMPLIANT","⚠️ BREACH"))</f>
        <v/>
      </c>
      <c r="M4153" s="42">
        <f t="shared" si="64"/>
        <v>1900</v>
      </c>
    </row>
    <row r="4154" spans="1:13" ht="18" customHeight="1" x14ac:dyDescent="0.25">
      <c r="A4154" s="44"/>
      <c r="B4154" s="44"/>
      <c r="C4154" s="44"/>
      <c r="D4154" s="45"/>
      <c r="E4154" s="44"/>
      <c r="F4154" s="44"/>
      <c r="G4154" s="45"/>
      <c r="H4154" s="45"/>
      <c r="I4154" s="44"/>
      <c r="J4154" s="44"/>
      <c r="K4154" s="44"/>
      <c r="L4154" s="44" t="str">
        <f>IF(G4154="","",IF(D4154-G4154&gt;=System_Config!$B$9,"✅ COMPLIANT","⚠️ BREACH"))</f>
        <v/>
      </c>
      <c r="M4154" s="44">
        <f t="shared" si="64"/>
        <v>1900</v>
      </c>
    </row>
    <row r="4155" spans="1:13" ht="18" customHeight="1" x14ac:dyDescent="0.25">
      <c r="A4155" s="42"/>
      <c r="B4155" s="42"/>
      <c r="C4155" s="42"/>
      <c r="D4155" s="43"/>
      <c r="E4155" s="42"/>
      <c r="F4155" s="42"/>
      <c r="G4155" s="43"/>
      <c r="H4155" s="43"/>
      <c r="I4155" s="42"/>
      <c r="J4155" s="42"/>
      <c r="K4155" s="42"/>
      <c r="L4155" s="42" t="str">
        <f>IF(G4155="","",IF(D4155-G4155&gt;=System_Config!$B$9,"✅ COMPLIANT","⚠️ BREACH"))</f>
        <v/>
      </c>
      <c r="M4155" s="42">
        <f t="shared" si="64"/>
        <v>1900</v>
      </c>
    </row>
    <row r="4156" spans="1:13" ht="18" customHeight="1" x14ac:dyDescent="0.25">
      <c r="A4156" s="44"/>
      <c r="B4156" s="44"/>
      <c r="C4156" s="44"/>
      <c r="D4156" s="45"/>
      <c r="E4156" s="44"/>
      <c r="F4156" s="44"/>
      <c r="G4156" s="45"/>
      <c r="H4156" s="45"/>
      <c r="I4156" s="44"/>
      <c r="J4156" s="44"/>
      <c r="K4156" s="44"/>
      <c r="L4156" s="44" t="str">
        <f>IF(G4156="","",IF(D4156-G4156&gt;=System_Config!$B$9,"✅ COMPLIANT","⚠️ BREACH"))</f>
        <v/>
      </c>
      <c r="M4156" s="44">
        <f t="shared" si="64"/>
        <v>1900</v>
      </c>
    </row>
    <row r="4157" spans="1:13" ht="18" customHeight="1" x14ac:dyDescent="0.25">
      <c r="A4157" s="42"/>
      <c r="B4157" s="42"/>
      <c r="C4157" s="42"/>
      <c r="D4157" s="43"/>
      <c r="E4157" s="42"/>
      <c r="F4157" s="42"/>
      <c r="G4157" s="43"/>
      <c r="H4157" s="43"/>
      <c r="I4157" s="42"/>
      <c r="J4157" s="42"/>
      <c r="K4157" s="42"/>
      <c r="L4157" s="42" t="str">
        <f>IF(G4157="","",IF(D4157-G4157&gt;=System_Config!$B$9,"✅ COMPLIANT","⚠️ BREACH"))</f>
        <v/>
      </c>
      <c r="M4157" s="42">
        <f t="shared" si="64"/>
        <v>1900</v>
      </c>
    </row>
    <row r="4158" spans="1:13" ht="18" customHeight="1" x14ac:dyDescent="0.25">
      <c r="A4158" s="44"/>
      <c r="B4158" s="44"/>
      <c r="C4158" s="44"/>
      <c r="D4158" s="45"/>
      <c r="E4158" s="44"/>
      <c r="F4158" s="44"/>
      <c r="G4158" s="45"/>
      <c r="H4158" s="45"/>
      <c r="I4158" s="44"/>
      <c r="J4158" s="44"/>
      <c r="K4158" s="44"/>
      <c r="L4158" s="44" t="str">
        <f>IF(G4158="","",IF(D4158-G4158&gt;=System_Config!$B$9,"✅ COMPLIANT","⚠️ BREACH"))</f>
        <v/>
      </c>
      <c r="M4158" s="44">
        <f t="shared" si="64"/>
        <v>1900</v>
      </c>
    </row>
    <row r="4159" spans="1:13" ht="18" customHeight="1" x14ac:dyDescent="0.25">
      <c r="A4159" s="42"/>
      <c r="B4159" s="42"/>
      <c r="C4159" s="42"/>
      <c r="D4159" s="43"/>
      <c r="E4159" s="42"/>
      <c r="F4159" s="42"/>
      <c r="G4159" s="43"/>
      <c r="H4159" s="43"/>
      <c r="I4159" s="42"/>
      <c r="J4159" s="42"/>
      <c r="K4159" s="42"/>
      <c r="L4159" s="42" t="str">
        <f>IF(G4159="","",IF(D4159-G4159&gt;=System_Config!$B$9,"✅ COMPLIANT","⚠️ BREACH"))</f>
        <v/>
      </c>
      <c r="M4159" s="42">
        <f t="shared" si="64"/>
        <v>1900</v>
      </c>
    </row>
    <row r="4160" spans="1:13" ht="18" customHeight="1" x14ac:dyDescent="0.25">
      <c r="A4160" s="44"/>
      <c r="B4160" s="44"/>
      <c r="C4160" s="44"/>
      <c r="D4160" s="45"/>
      <c r="E4160" s="44"/>
      <c r="F4160" s="44"/>
      <c r="G4160" s="45"/>
      <c r="H4160" s="45"/>
      <c r="I4160" s="44"/>
      <c r="J4160" s="44"/>
      <c r="K4160" s="44"/>
      <c r="L4160" s="44" t="str">
        <f>IF(G4160="","",IF(D4160-G4160&gt;=System_Config!$B$9,"✅ COMPLIANT","⚠️ BREACH"))</f>
        <v/>
      </c>
      <c r="M4160" s="44">
        <f t="shared" si="64"/>
        <v>1900</v>
      </c>
    </row>
    <row r="4161" spans="1:13" ht="18" customHeight="1" x14ac:dyDescent="0.25">
      <c r="A4161" s="42"/>
      <c r="B4161" s="42"/>
      <c r="C4161" s="42"/>
      <c r="D4161" s="43"/>
      <c r="E4161" s="42"/>
      <c r="F4161" s="42"/>
      <c r="G4161" s="43"/>
      <c r="H4161" s="43"/>
      <c r="I4161" s="42"/>
      <c r="J4161" s="42"/>
      <c r="K4161" s="42"/>
      <c r="L4161" s="42" t="str">
        <f>IF(G4161="","",IF(D4161-G4161&gt;=System_Config!$B$9,"✅ COMPLIANT","⚠️ BREACH"))</f>
        <v/>
      </c>
      <c r="M4161" s="42">
        <f t="shared" si="64"/>
        <v>1900</v>
      </c>
    </row>
    <row r="4162" spans="1:13" ht="18" customHeight="1" x14ac:dyDescent="0.25">
      <c r="A4162" s="44"/>
      <c r="B4162" s="44"/>
      <c r="C4162" s="44"/>
      <c r="D4162" s="45"/>
      <c r="E4162" s="44"/>
      <c r="F4162" s="44"/>
      <c r="G4162" s="45"/>
      <c r="H4162" s="45"/>
      <c r="I4162" s="44"/>
      <c r="J4162" s="44"/>
      <c r="K4162" s="44"/>
      <c r="L4162" s="44" t="str">
        <f>IF(G4162="","",IF(D4162-G4162&gt;=System_Config!$B$9,"✅ COMPLIANT","⚠️ BREACH"))</f>
        <v/>
      </c>
      <c r="M4162" s="44">
        <f t="shared" si="64"/>
        <v>1900</v>
      </c>
    </row>
    <row r="4163" spans="1:13" ht="18" customHeight="1" x14ac:dyDescent="0.25">
      <c r="A4163" s="42"/>
      <c r="B4163" s="42"/>
      <c r="C4163" s="42"/>
      <c r="D4163" s="43"/>
      <c r="E4163" s="42"/>
      <c r="F4163" s="42"/>
      <c r="G4163" s="43"/>
      <c r="H4163" s="43"/>
      <c r="I4163" s="42"/>
      <c r="J4163" s="42"/>
      <c r="K4163" s="42"/>
      <c r="L4163" s="42" t="str">
        <f>IF(G4163="","",IF(D4163-G4163&gt;=System_Config!$B$9,"✅ COMPLIANT","⚠️ BREACH"))</f>
        <v/>
      </c>
      <c r="M4163" s="42">
        <f t="shared" si="64"/>
        <v>1900</v>
      </c>
    </row>
    <row r="4164" spans="1:13" ht="18" customHeight="1" x14ac:dyDescent="0.25">
      <c r="A4164" s="44"/>
      <c r="B4164" s="44"/>
      <c r="C4164" s="44"/>
      <c r="D4164" s="45"/>
      <c r="E4164" s="44"/>
      <c r="F4164" s="44"/>
      <c r="G4164" s="45"/>
      <c r="H4164" s="45"/>
      <c r="I4164" s="44"/>
      <c r="J4164" s="44"/>
      <c r="K4164" s="44"/>
      <c r="L4164" s="44" t="str">
        <f>IF(G4164="","",IF(D4164-G4164&gt;=System_Config!$B$9,"✅ COMPLIANT","⚠️ BREACH"))</f>
        <v/>
      </c>
      <c r="M4164" s="44">
        <f t="shared" ref="M4164:M4227" si="65">IFERROR(YEAR(E4164),"")</f>
        <v>1900</v>
      </c>
    </row>
    <row r="4165" spans="1:13" ht="18" customHeight="1" x14ac:dyDescent="0.25">
      <c r="A4165" s="42"/>
      <c r="B4165" s="42"/>
      <c r="C4165" s="42"/>
      <c r="D4165" s="43"/>
      <c r="E4165" s="42"/>
      <c r="F4165" s="42"/>
      <c r="G4165" s="43"/>
      <c r="H4165" s="43"/>
      <c r="I4165" s="42"/>
      <c r="J4165" s="42"/>
      <c r="K4165" s="42"/>
      <c r="L4165" s="42" t="str">
        <f>IF(G4165="","",IF(D4165-G4165&gt;=System_Config!$B$9,"✅ COMPLIANT","⚠️ BREACH"))</f>
        <v/>
      </c>
      <c r="M4165" s="42">
        <f t="shared" si="65"/>
        <v>1900</v>
      </c>
    </row>
    <row r="4166" spans="1:13" ht="18" customHeight="1" x14ac:dyDescent="0.25">
      <c r="A4166" s="44"/>
      <c r="B4166" s="44"/>
      <c r="C4166" s="44"/>
      <c r="D4166" s="45"/>
      <c r="E4166" s="44"/>
      <c r="F4166" s="44"/>
      <c r="G4166" s="45"/>
      <c r="H4166" s="45"/>
      <c r="I4166" s="44"/>
      <c r="J4166" s="44"/>
      <c r="K4166" s="44"/>
      <c r="L4166" s="44" t="str">
        <f>IF(G4166="","",IF(D4166-G4166&gt;=System_Config!$B$9,"✅ COMPLIANT","⚠️ BREACH"))</f>
        <v/>
      </c>
      <c r="M4166" s="44">
        <f t="shared" si="65"/>
        <v>1900</v>
      </c>
    </row>
    <row r="4167" spans="1:13" ht="18" customHeight="1" x14ac:dyDescent="0.25">
      <c r="A4167" s="42"/>
      <c r="B4167" s="42"/>
      <c r="C4167" s="42"/>
      <c r="D4167" s="43"/>
      <c r="E4167" s="42"/>
      <c r="F4167" s="42"/>
      <c r="G4167" s="43"/>
      <c r="H4167" s="43"/>
      <c r="I4167" s="42"/>
      <c r="J4167" s="42"/>
      <c r="K4167" s="42"/>
      <c r="L4167" s="42" t="str">
        <f>IF(G4167="","",IF(D4167-G4167&gt;=System_Config!$B$9,"✅ COMPLIANT","⚠️ BREACH"))</f>
        <v/>
      </c>
      <c r="M4167" s="42">
        <f t="shared" si="65"/>
        <v>1900</v>
      </c>
    </row>
    <row r="4168" spans="1:13" ht="18" customHeight="1" x14ac:dyDescent="0.25">
      <c r="A4168" s="44"/>
      <c r="B4168" s="44"/>
      <c r="C4168" s="44"/>
      <c r="D4168" s="45"/>
      <c r="E4168" s="44"/>
      <c r="F4168" s="44"/>
      <c r="G4168" s="45"/>
      <c r="H4168" s="45"/>
      <c r="I4168" s="44"/>
      <c r="J4168" s="44"/>
      <c r="K4168" s="44"/>
      <c r="L4168" s="44" t="str">
        <f>IF(G4168="","",IF(D4168-G4168&gt;=System_Config!$B$9,"✅ COMPLIANT","⚠️ BREACH"))</f>
        <v/>
      </c>
      <c r="M4168" s="44">
        <f t="shared" si="65"/>
        <v>1900</v>
      </c>
    </row>
    <row r="4169" spans="1:13" ht="18" customHeight="1" x14ac:dyDescent="0.25">
      <c r="A4169" s="42"/>
      <c r="B4169" s="42"/>
      <c r="C4169" s="42"/>
      <c r="D4169" s="43"/>
      <c r="E4169" s="42"/>
      <c r="F4169" s="42"/>
      <c r="G4169" s="43"/>
      <c r="H4169" s="43"/>
      <c r="I4169" s="42"/>
      <c r="J4169" s="42"/>
      <c r="K4169" s="42"/>
      <c r="L4169" s="42" t="str">
        <f>IF(G4169="","",IF(D4169-G4169&gt;=System_Config!$B$9,"✅ COMPLIANT","⚠️ BREACH"))</f>
        <v/>
      </c>
      <c r="M4169" s="42">
        <f t="shared" si="65"/>
        <v>1900</v>
      </c>
    </row>
    <row r="4170" spans="1:13" ht="18" customHeight="1" x14ac:dyDescent="0.25">
      <c r="A4170" s="44"/>
      <c r="B4170" s="44"/>
      <c r="C4170" s="44"/>
      <c r="D4170" s="45"/>
      <c r="E4170" s="44"/>
      <c r="F4170" s="44"/>
      <c r="G4170" s="45"/>
      <c r="H4170" s="45"/>
      <c r="I4170" s="44"/>
      <c r="J4170" s="44"/>
      <c r="K4170" s="44"/>
      <c r="L4170" s="44" t="str">
        <f>IF(G4170="","",IF(D4170-G4170&gt;=System_Config!$B$9,"✅ COMPLIANT","⚠️ BREACH"))</f>
        <v/>
      </c>
      <c r="M4170" s="44">
        <f t="shared" si="65"/>
        <v>1900</v>
      </c>
    </row>
    <row r="4171" spans="1:13" ht="18" customHeight="1" x14ac:dyDescent="0.25">
      <c r="A4171" s="42"/>
      <c r="B4171" s="42"/>
      <c r="C4171" s="42"/>
      <c r="D4171" s="43"/>
      <c r="E4171" s="42"/>
      <c r="F4171" s="42"/>
      <c r="G4171" s="43"/>
      <c r="H4171" s="43"/>
      <c r="I4171" s="42"/>
      <c r="J4171" s="42"/>
      <c r="K4171" s="42"/>
      <c r="L4171" s="42" t="str">
        <f>IF(G4171="","",IF(D4171-G4171&gt;=System_Config!$B$9,"✅ COMPLIANT","⚠️ BREACH"))</f>
        <v/>
      </c>
      <c r="M4171" s="42">
        <f t="shared" si="65"/>
        <v>1900</v>
      </c>
    </row>
    <row r="4172" spans="1:13" ht="18" customHeight="1" x14ac:dyDescent="0.25">
      <c r="A4172" s="44"/>
      <c r="B4172" s="44"/>
      <c r="C4172" s="44"/>
      <c r="D4172" s="45"/>
      <c r="E4172" s="44"/>
      <c r="F4172" s="44"/>
      <c r="G4172" s="45"/>
      <c r="H4172" s="45"/>
      <c r="I4172" s="44"/>
      <c r="J4172" s="44"/>
      <c r="K4172" s="44"/>
      <c r="L4172" s="44" t="str">
        <f>IF(G4172="","",IF(D4172-G4172&gt;=System_Config!$B$9,"✅ COMPLIANT","⚠️ BREACH"))</f>
        <v/>
      </c>
      <c r="M4172" s="44">
        <f t="shared" si="65"/>
        <v>1900</v>
      </c>
    </row>
    <row r="4173" spans="1:13" ht="18" customHeight="1" x14ac:dyDescent="0.25">
      <c r="A4173" s="42"/>
      <c r="B4173" s="42"/>
      <c r="C4173" s="42"/>
      <c r="D4173" s="43"/>
      <c r="E4173" s="42"/>
      <c r="F4173" s="42"/>
      <c r="G4173" s="43"/>
      <c r="H4173" s="43"/>
      <c r="I4173" s="42"/>
      <c r="J4173" s="42"/>
      <c r="K4173" s="42"/>
      <c r="L4173" s="42" t="str">
        <f>IF(G4173="","",IF(D4173-G4173&gt;=System_Config!$B$9,"✅ COMPLIANT","⚠️ BREACH"))</f>
        <v/>
      </c>
      <c r="M4173" s="42">
        <f t="shared" si="65"/>
        <v>1900</v>
      </c>
    </row>
    <row r="4174" spans="1:13" ht="18" customHeight="1" x14ac:dyDescent="0.25">
      <c r="A4174" s="44"/>
      <c r="B4174" s="44"/>
      <c r="C4174" s="44"/>
      <c r="D4174" s="45"/>
      <c r="E4174" s="44"/>
      <c r="F4174" s="44"/>
      <c r="G4174" s="45"/>
      <c r="H4174" s="45"/>
      <c r="I4174" s="44"/>
      <c r="J4174" s="44"/>
      <c r="K4174" s="44"/>
      <c r="L4174" s="44" t="str">
        <f>IF(G4174="","",IF(D4174-G4174&gt;=System_Config!$B$9,"✅ COMPLIANT","⚠️ BREACH"))</f>
        <v/>
      </c>
      <c r="M4174" s="44">
        <f t="shared" si="65"/>
        <v>1900</v>
      </c>
    </row>
    <row r="4175" spans="1:13" ht="18" customHeight="1" x14ac:dyDescent="0.25">
      <c r="A4175" s="42"/>
      <c r="B4175" s="42"/>
      <c r="C4175" s="42"/>
      <c r="D4175" s="43"/>
      <c r="E4175" s="42"/>
      <c r="F4175" s="42"/>
      <c r="G4175" s="43"/>
      <c r="H4175" s="43"/>
      <c r="I4175" s="42"/>
      <c r="J4175" s="42"/>
      <c r="K4175" s="42"/>
      <c r="L4175" s="42" t="str">
        <f>IF(G4175="","",IF(D4175-G4175&gt;=System_Config!$B$9,"✅ COMPLIANT","⚠️ BREACH"))</f>
        <v/>
      </c>
      <c r="M4175" s="42">
        <f t="shared" si="65"/>
        <v>1900</v>
      </c>
    </row>
    <row r="4176" spans="1:13" ht="18" customHeight="1" x14ac:dyDescent="0.25">
      <c r="A4176" s="44"/>
      <c r="B4176" s="44"/>
      <c r="C4176" s="44"/>
      <c r="D4176" s="45"/>
      <c r="E4176" s="44"/>
      <c r="F4176" s="44"/>
      <c r="G4176" s="45"/>
      <c r="H4176" s="45"/>
      <c r="I4176" s="44"/>
      <c r="J4176" s="44"/>
      <c r="K4176" s="44"/>
      <c r="L4176" s="44" t="str">
        <f>IF(G4176="","",IF(D4176-G4176&gt;=System_Config!$B$9,"✅ COMPLIANT","⚠️ BREACH"))</f>
        <v/>
      </c>
      <c r="M4176" s="44">
        <f t="shared" si="65"/>
        <v>1900</v>
      </c>
    </row>
    <row r="4177" spans="1:13" ht="18" customHeight="1" x14ac:dyDescent="0.25">
      <c r="A4177" s="42"/>
      <c r="B4177" s="42"/>
      <c r="C4177" s="42"/>
      <c r="D4177" s="43"/>
      <c r="E4177" s="42"/>
      <c r="F4177" s="42"/>
      <c r="G4177" s="43"/>
      <c r="H4177" s="43"/>
      <c r="I4177" s="42"/>
      <c r="J4177" s="42"/>
      <c r="K4177" s="42"/>
      <c r="L4177" s="42" t="str">
        <f>IF(G4177="","",IF(D4177-G4177&gt;=System_Config!$B$9,"✅ COMPLIANT","⚠️ BREACH"))</f>
        <v/>
      </c>
      <c r="M4177" s="42">
        <f t="shared" si="65"/>
        <v>1900</v>
      </c>
    </row>
    <row r="4178" spans="1:13" ht="18" customHeight="1" x14ac:dyDescent="0.25">
      <c r="A4178" s="44"/>
      <c r="B4178" s="44"/>
      <c r="C4178" s="44"/>
      <c r="D4178" s="45"/>
      <c r="E4178" s="44"/>
      <c r="F4178" s="44"/>
      <c r="G4178" s="45"/>
      <c r="H4178" s="45"/>
      <c r="I4178" s="44"/>
      <c r="J4178" s="44"/>
      <c r="K4178" s="44"/>
      <c r="L4178" s="44" t="str">
        <f>IF(G4178="","",IF(D4178-G4178&gt;=System_Config!$B$9,"✅ COMPLIANT","⚠️ BREACH"))</f>
        <v/>
      </c>
      <c r="M4178" s="44">
        <f t="shared" si="65"/>
        <v>1900</v>
      </c>
    </row>
    <row r="4179" spans="1:13" ht="18" customHeight="1" x14ac:dyDescent="0.25">
      <c r="A4179" s="42"/>
      <c r="B4179" s="42"/>
      <c r="C4179" s="42"/>
      <c r="D4179" s="43"/>
      <c r="E4179" s="42"/>
      <c r="F4179" s="42"/>
      <c r="G4179" s="43"/>
      <c r="H4179" s="43"/>
      <c r="I4179" s="42"/>
      <c r="J4179" s="42"/>
      <c r="K4179" s="42"/>
      <c r="L4179" s="42" t="str">
        <f>IF(G4179="","",IF(D4179-G4179&gt;=System_Config!$B$9,"✅ COMPLIANT","⚠️ BREACH"))</f>
        <v/>
      </c>
      <c r="M4179" s="42">
        <f t="shared" si="65"/>
        <v>1900</v>
      </c>
    </row>
    <row r="4180" spans="1:13" ht="18" customHeight="1" x14ac:dyDescent="0.25">
      <c r="A4180" s="44"/>
      <c r="B4180" s="44"/>
      <c r="C4180" s="44"/>
      <c r="D4180" s="45"/>
      <c r="E4180" s="44"/>
      <c r="F4180" s="44"/>
      <c r="G4180" s="45"/>
      <c r="H4180" s="45"/>
      <c r="I4180" s="44"/>
      <c r="J4180" s="44"/>
      <c r="K4180" s="44"/>
      <c r="L4180" s="44" t="str">
        <f>IF(G4180="","",IF(D4180-G4180&gt;=System_Config!$B$9,"✅ COMPLIANT","⚠️ BREACH"))</f>
        <v/>
      </c>
      <c r="M4180" s="44">
        <f t="shared" si="65"/>
        <v>1900</v>
      </c>
    </row>
    <row r="4181" spans="1:13" ht="18" customHeight="1" x14ac:dyDescent="0.25">
      <c r="A4181" s="42"/>
      <c r="B4181" s="42"/>
      <c r="C4181" s="42"/>
      <c r="D4181" s="43"/>
      <c r="E4181" s="42"/>
      <c r="F4181" s="42"/>
      <c r="G4181" s="43"/>
      <c r="H4181" s="43"/>
      <c r="I4181" s="42"/>
      <c r="J4181" s="42"/>
      <c r="K4181" s="42"/>
      <c r="L4181" s="42" t="str">
        <f>IF(G4181="","",IF(D4181-G4181&gt;=System_Config!$B$9,"✅ COMPLIANT","⚠️ BREACH"))</f>
        <v/>
      </c>
      <c r="M4181" s="42">
        <f t="shared" si="65"/>
        <v>1900</v>
      </c>
    </row>
    <row r="4182" spans="1:13" ht="18" customHeight="1" x14ac:dyDescent="0.25">
      <c r="A4182" s="44"/>
      <c r="B4182" s="44"/>
      <c r="C4182" s="44"/>
      <c r="D4182" s="45"/>
      <c r="E4182" s="44"/>
      <c r="F4182" s="44"/>
      <c r="G4182" s="45"/>
      <c r="H4182" s="45"/>
      <c r="I4182" s="44"/>
      <c r="J4182" s="44"/>
      <c r="K4182" s="44"/>
      <c r="L4182" s="44" t="str">
        <f>IF(G4182="","",IF(D4182-G4182&gt;=System_Config!$B$9,"✅ COMPLIANT","⚠️ BREACH"))</f>
        <v/>
      </c>
      <c r="M4182" s="44">
        <f t="shared" si="65"/>
        <v>1900</v>
      </c>
    </row>
    <row r="4183" spans="1:13" ht="18" customHeight="1" x14ac:dyDescent="0.25">
      <c r="A4183" s="42"/>
      <c r="B4183" s="42"/>
      <c r="C4183" s="42"/>
      <c r="D4183" s="43"/>
      <c r="E4183" s="42"/>
      <c r="F4183" s="42"/>
      <c r="G4183" s="43"/>
      <c r="H4183" s="43"/>
      <c r="I4183" s="42"/>
      <c r="J4183" s="42"/>
      <c r="K4183" s="42"/>
      <c r="L4183" s="42" t="str">
        <f>IF(G4183="","",IF(D4183-G4183&gt;=System_Config!$B$9,"✅ COMPLIANT","⚠️ BREACH"))</f>
        <v/>
      </c>
      <c r="M4183" s="42">
        <f t="shared" si="65"/>
        <v>1900</v>
      </c>
    </row>
    <row r="4184" spans="1:13" ht="18" customHeight="1" x14ac:dyDescent="0.25">
      <c r="A4184" s="44"/>
      <c r="B4184" s="44"/>
      <c r="C4184" s="44"/>
      <c r="D4184" s="45"/>
      <c r="E4184" s="44"/>
      <c r="F4184" s="44"/>
      <c r="G4184" s="45"/>
      <c r="H4184" s="45"/>
      <c r="I4184" s="44"/>
      <c r="J4184" s="44"/>
      <c r="K4184" s="44"/>
      <c r="L4184" s="44" t="str">
        <f>IF(G4184="","",IF(D4184-G4184&gt;=System_Config!$B$9,"✅ COMPLIANT","⚠️ BREACH"))</f>
        <v/>
      </c>
      <c r="M4184" s="44">
        <f t="shared" si="65"/>
        <v>1900</v>
      </c>
    </row>
    <row r="4185" spans="1:13" ht="18" customHeight="1" x14ac:dyDescent="0.25">
      <c r="A4185" s="42"/>
      <c r="B4185" s="42"/>
      <c r="C4185" s="42"/>
      <c r="D4185" s="43"/>
      <c r="E4185" s="42"/>
      <c r="F4185" s="42"/>
      <c r="G4185" s="43"/>
      <c r="H4185" s="43"/>
      <c r="I4185" s="42"/>
      <c r="J4185" s="42"/>
      <c r="K4185" s="42"/>
      <c r="L4185" s="42" t="str">
        <f>IF(G4185="","",IF(D4185-G4185&gt;=System_Config!$B$9,"✅ COMPLIANT","⚠️ BREACH"))</f>
        <v/>
      </c>
      <c r="M4185" s="42">
        <f t="shared" si="65"/>
        <v>1900</v>
      </c>
    </row>
    <row r="4186" spans="1:13" ht="18" customHeight="1" x14ac:dyDescent="0.25">
      <c r="A4186" s="44"/>
      <c r="B4186" s="44"/>
      <c r="C4186" s="44"/>
      <c r="D4186" s="45"/>
      <c r="E4186" s="44"/>
      <c r="F4186" s="44"/>
      <c r="G4186" s="45"/>
      <c r="H4186" s="45"/>
      <c r="I4186" s="44"/>
      <c r="J4186" s="44"/>
      <c r="K4186" s="44"/>
      <c r="L4186" s="44" t="str">
        <f>IF(G4186="","",IF(D4186-G4186&gt;=System_Config!$B$9,"✅ COMPLIANT","⚠️ BREACH"))</f>
        <v/>
      </c>
      <c r="M4186" s="44">
        <f t="shared" si="65"/>
        <v>1900</v>
      </c>
    </row>
    <row r="4187" spans="1:13" ht="18" customHeight="1" x14ac:dyDescent="0.25">
      <c r="A4187" s="42"/>
      <c r="B4187" s="42"/>
      <c r="C4187" s="42"/>
      <c r="D4187" s="43"/>
      <c r="E4187" s="42"/>
      <c r="F4187" s="42"/>
      <c r="G4187" s="43"/>
      <c r="H4187" s="43"/>
      <c r="I4187" s="42"/>
      <c r="J4187" s="42"/>
      <c r="K4187" s="42"/>
      <c r="L4187" s="42" t="str">
        <f>IF(G4187="","",IF(D4187-G4187&gt;=System_Config!$B$9,"✅ COMPLIANT","⚠️ BREACH"))</f>
        <v/>
      </c>
      <c r="M4187" s="42">
        <f t="shared" si="65"/>
        <v>1900</v>
      </c>
    </row>
    <row r="4188" spans="1:13" ht="18" customHeight="1" x14ac:dyDescent="0.25">
      <c r="A4188" s="44"/>
      <c r="B4188" s="44"/>
      <c r="C4188" s="44"/>
      <c r="D4188" s="45"/>
      <c r="E4188" s="44"/>
      <c r="F4188" s="44"/>
      <c r="G4188" s="45"/>
      <c r="H4188" s="45"/>
      <c r="I4188" s="44"/>
      <c r="J4188" s="44"/>
      <c r="K4188" s="44"/>
      <c r="L4188" s="44" t="str">
        <f>IF(G4188="","",IF(D4188-G4188&gt;=System_Config!$B$9,"✅ COMPLIANT","⚠️ BREACH"))</f>
        <v/>
      </c>
      <c r="M4188" s="44">
        <f t="shared" si="65"/>
        <v>1900</v>
      </c>
    </row>
    <row r="4189" spans="1:13" ht="18" customHeight="1" x14ac:dyDescent="0.25">
      <c r="A4189" s="42"/>
      <c r="B4189" s="42"/>
      <c r="C4189" s="42"/>
      <c r="D4189" s="43"/>
      <c r="E4189" s="42"/>
      <c r="F4189" s="42"/>
      <c r="G4189" s="43"/>
      <c r="H4189" s="43"/>
      <c r="I4189" s="42"/>
      <c r="J4189" s="42"/>
      <c r="K4189" s="42"/>
      <c r="L4189" s="42" t="str">
        <f>IF(G4189="","",IF(D4189-G4189&gt;=System_Config!$B$9,"✅ COMPLIANT","⚠️ BREACH"))</f>
        <v/>
      </c>
      <c r="M4189" s="42">
        <f t="shared" si="65"/>
        <v>1900</v>
      </c>
    </row>
    <row r="4190" spans="1:13" ht="18" customHeight="1" x14ac:dyDescent="0.25">
      <c r="A4190" s="44"/>
      <c r="B4190" s="44"/>
      <c r="C4190" s="44"/>
      <c r="D4190" s="45"/>
      <c r="E4190" s="44"/>
      <c r="F4190" s="44"/>
      <c r="G4190" s="45"/>
      <c r="H4190" s="45"/>
      <c r="I4190" s="44"/>
      <c r="J4190" s="44"/>
      <c r="K4190" s="44"/>
      <c r="L4190" s="44" t="str">
        <f>IF(G4190="","",IF(D4190-G4190&gt;=System_Config!$B$9,"✅ COMPLIANT","⚠️ BREACH"))</f>
        <v/>
      </c>
      <c r="M4190" s="44">
        <f t="shared" si="65"/>
        <v>1900</v>
      </c>
    </row>
    <row r="4191" spans="1:13" ht="18" customHeight="1" x14ac:dyDescent="0.25">
      <c r="A4191" s="42"/>
      <c r="B4191" s="42"/>
      <c r="C4191" s="42"/>
      <c r="D4191" s="43"/>
      <c r="E4191" s="42"/>
      <c r="F4191" s="42"/>
      <c r="G4191" s="43"/>
      <c r="H4191" s="43"/>
      <c r="I4191" s="42"/>
      <c r="J4191" s="42"/>
      <c r="K4191" s="42"/>
      <c r="L4191" s="42" t="str">
        <f>IF(G4191="","",IF(D4191-G4191&gt;=System_Config!$B$9,"✅ COMPLIANT","⚠️ BREACH"))</f>
        <v/>
      </c>
      <c r="M4191" s="42">
        <f t="shared" si="65"/>
        <v>1900</v>
      </c>
    </row>
    <row r="4192" spans="1:13" ht="18" customHeight="1" x14ac:dyDescent="0.25">
      <c r="A4192" s="44"/>
      <c r="B4192" s="44"/>
      <c r="C4192" s="44"/>
      <c r="D4192" s="45"/>
      <c r="E4192" s="44"/>
      <c r="F4192" s="44"/>
      <c r="G4192" s="45"/>
      <c r="H4192" s="45"/>
      <c r="I4192" s="44"/>
      <c r="J4192" s="44"/>
      <c r="K4192" s="44"/>
      <c r="L4192" s="44" t="str">
        <f>IF(G4192="","",IF(D4192-G4192&gt;=System_Config!$B$9,"✅ COMPLIANT","⚠️ BREACH"))</f>
        <v/>
      </c>
      <c r="M4192" s="44">
        <f t="shared" si="65"/>
        <v>1900</v>
      </c>
    </row>
    <row r="4193" spans="1:13" ht="18" customHeight="1" x14ac:dyDescent="0.25">
      <c r="A4193" s="42"/>
      <c r="B4193" s="42"/>
      <c r="C4193" s="42"/>
      <c r="D4193" s="43"/>
      <c r="E4193" s="42"/>
      <c r="F4193" s="42"/>
      <c r="G4193" s="43"/>
      <c r="H4193" s="43"/>
      <c r="I4193" s="42"/>
      <c r="J4193" s="42"/>
      <c r="K4193" s="42"/>
      <c r="L4193" s="42" t="str">
        <f>IF(G4193="","",IF(D4193-G4193&gt;=System_Config!$B$9,"✅ COMPLIANT","⚠️ BREACH"))</f>
        <v/>
      </c>
      <c r="M4193" s="42">
        <f t="shared" si="65"/>
        <v>1900</v>
      </c>
    </row>
    <row r="4194" spans="1:13" ht="18" customHeight="1" x14ac:dyDescent="0.25">
      <c r="A4194" s="44"/>
      <c r="B4194" s="44"/>
      <c r="C4194" s="44"/>
      <c r="D4194" s="45"/>
      <c r="E4194" s="44"/>
      <c r="F4194" s="44"/>
      <c r="G4194" s="45"/>
      <c r="H4194" s="45"/>
      <c r="I4194" s="44"/>
      <c r="J4194" s="44"/>
      <c r="K4194" s="44"/>
      <c r="L4194" s="44" t="str">
        <f>IF(G4194="","",IF(D4194-G4194&gt;=System_Config!$B$9,"✅ COMPLIANT","⚠️ BREACH"))</f>
        <v/>
      </c>
      <c r="M4194" s="44">
        <f t="shared" si="65"/>
        <v>1900</v>
      </c>
    </row>
    <row r="4195" spans="1:13" ht="18" customHeight="1" x14ac:dyDescent="0.25">
      <c r="A4195" s="42"/>
      <c r="B4195" s="42"/>
      <c r="C4195" s="42"/>
      <c r="D4195" s="43"/>
      <c r="E4195" s="42"/>
      <c r="F4195" s="42"/>
      <c r="G4195" s="43"/>
      <c r="H4195" s="43"/>
      <c r="I4195" s="42"/>
      <c r="J4195" s="42"/>
      <c r="K4195" s="42"/>
      <c r="L4195" s="42" t="str">
        <f>IF(G4195="","",IF(D4195-G4195&gt;=System_Config!$B$9,"✅ COMPLIANT","⚠️ BREACH"))</f>
        <v/>
      </c>
      <c r="M4195" s="42">
        <f t="shared" si="65"/>
        <v>1900</v>
      </c>
    </row>
    <row r="4196" spans="1:13" ht="18" customHeight="1" x14ac:dyDescent="0.25">
      <c r="A4196" s="44"/>
      <c r="B4196" s="44"/>
      <c r="C4196" s="44"/>
      <c r="D4196" s="45"/>
      <c r="E4196" s="44"/>
      <c r="F4196" s="44"/>
      <c r="G4196" s="45"/>
      <c r="H4196" s="45"/>
      <c r="I4196" s="44"/>
      <c r="J4196" s="44"/>
      <c r="K4196" s="44"/>
      <c r="L4196" s="44" t="str">
        <f>IF(G4196="","",IF(D4196-G4196&gt;=System_Config!$B$9,"✅ COMPLIANT","⚠️ BREACH"))</f>
        <v/>
      </c>
      <c r="M4196" s="44">
        <f t="shared" si="65"/>
        <v>1900</v>
      </c>
    </row>
    <row r="4197" spans="1:13" ht="18" customHeight="1" x14ac:dyDescent="0.25">
      <c r="A4197" s="42"/>
      <c r="B4197" s="42"/>
      <c r="C4197" s="42"/>
      <c r="D4197" s="43"/>
      <c r="E4197" s="42"/>
      <c r="F4197" s="42"/>
      <c r="G4197" s="43"/>
      <c r="H4197" s="43"/>
      <c r="I4197" s="42"/>
      <c r="J4197" s="42"/>
      <c r="K4197" s="42"/>
      <c r="L4197" s="42" t="str">
        <f>IF(G4197="","",IF(D4197-G4197&gt;=System_Config!$B$9,"✅ COMPLIANT","⚠️ BREACH"))</f>
        <v/>
      </c>
      <c r="M4197" s="42">
        <f t="shared" si="65"/>
        <v>1900</v>
      </c>
    </row>
    <row r="4198" spans="1:13" ht="18" customHeight="1" x14ac:dyDescent="0.25">
      <c r="A4198" s="44"/>
      <c r="B4198" s="44"/>
      <c r="C4198" s="44"/>
      <c r="D4198" s="45"/>
      <c r="E4198" s="44"/>
      <c r="F4198" s="44"/>
      <c r="G4198" s="45"/>
      <c r="H4198" s="45"/>
      <c r="I4198" s="44"/>
      <c r="J4198" s="44"/>
      <c r="K4198" s="44"/>
      <c r="L4198" s="44" t="str">
        <f>IF(G4198="","",IF(D4198-G4198&gt;=System_Config!$B$9,"✅ COMPLIANT","⚠️ BREACH"))</f>
        <v/>
      </c>
      <c r="M4198" s="44">
        <f t="shared" si="65"/>
        <v>1900</v>
      </c>
    </row>
    <row r="4199" spans="1:13" ht="18" customHeight="1" x14ac:dyDescent="0.25">
      <c r="A4199" s="42"/>
      <c r="B4199" s="42"/>
      <c r="C4199" s="42"/>
      <c r="D4199" s="43"/>
      <c r="E4199" s="42"/>
      <c r="F4199" s="42"/>
      <c r="G4199" s="43"/>
      <c r="H4199" s="43"/>
      <c r="I4199" s="42"/>
      <c r="J4199" s="42"/>
      <c r="K4199" s="42"/>
      <c r="L4199" s="42" t="str">
        <f>IF(G4199="","",IF(D4199-G4199&gt;=System_Config!$B$9,"✅ COMPLIANT","⚠️ BREACH"))</f>
        <v/>
      </c>
      <c r="M4199" s="42">
        <f t="shared" si="65"/>
        <v>1900</v>
      </c>
    </row>
    <row r="4200" spans="1:13" ht="18" customHeight="1" x14ac:dyDescent="0.25">
      <c r="A4200" s="44"/>
      <c r="B4200" s="44"/>
      <c r="C4200" s="44"/>
      <c r="D4200" s="45"/>
      <c r="E4200" s="44"/>
      <c r="F4200" s="44"/>
      <c r="G4200" s="45"/>
      <c r="H4200" s="45"/>
      <c r="I4200" s="44"/>
      <c r="J4200" s="44"/>
      <c r="K4200" s="44"/>
      <c r="L4200" s="44" t="str">
        <f>IF(G4200="","",IF(D4200-G4200&gt;=System_Config!$B$9,"✅ COMPLIANT","⚠️ BREACH"))</f>
        <v/>
      </c>
      <c r="M4200" s="44">
        <f t="shared" si="65"/>
        <v>1900</v>
      </c>
    </row>
    <row r="4201" spans="1:13" ht="18" customHeight="1" x14ac:dyDescent="0.25">
      <c r="A4201" s="42"/>
      <c r="B4201" s="42"/>
      <c r="C4201" s="42"/>
      <c r="D4201" s="43"/>
      <c r="E4201" s="42"/>
      <c r="F4201" s="42"/>
      <c r="G4201" s="43"/>
      <c r="H4201" s="43"/>
      <c r="I4201" s="42"/>
      <c r="J4201" s="42"/>
      <c r="K4201" s="42"/>
      <c r="L4201" s="42" t="str">
        <f>IF(G4201="","",IF(D4201-G4201&gt;=System_Config!$B$9,"✅ COMPLIANT","⚠️ BREACH"))</f>
        <v/>
      </c>
      <c r="M4201" s="42">
        <f t="shared" si="65"/>
        <v>1900</v>
      </c>
    </row>
    <row r="4202" spans="1:13" ht="18" customHeight="1" x14ac:dyDescent="0.25">
      <c r="A4202" s="44"/>
      <c r="B4202" s="44"/>
      <c r="C4202" s="44"/>
      <c r="D4202" s="45"/>
      <c r="E4202" s="44"/>
      <c r="F4202" s="44"/>
      <c r="G4202" s="45"/>
      <c r="H4202" s="45"/>
      <c r="I4202" s="44"/>
      <c r="J4202" s="44"/>
      <c r="K4202" s="44"/>
      <c r="L4202" s="44" t="str">
        <f>IF(G4202="","",IF(D4202-G4202&gt;=System_Config!$B$9,"✅ COMPLIANT","⚠️ BREACH"))</f>
        <v/>
      </c>
      <c r="M4202" s="44">
        <f t="shared" si="65"/>
        <v>1900</v>
      </c>
    </row>
    <row r="4203" spans="1:13" ht="18" customHeight="1" x14ac:dyDescent="0.25">
      <c r="A4203" s="42"/>
      <c r="B4203" s="42"/>
      <c r="C4203" s="42"/>
      <c r="D4203" s="43"/>
      <c r="E4203" s="42"/>
      <c r="F4203" s="42"/>
      <c r="G4203" s="43"/>
      <c r="H4203" s="43"/>
      <c r="I4203" s="42"/>
      <c r="J4203" s="42"/>
      <c r="K4203" s="42"/>
      <c r="L4203" s="42" t="str">
        <f>IF(G4203="","",IF(D4203-G4203&gt;=System_Config!$B$9,"✅ COMPLIANT","⚠️ BREACH"))</f>
        <v/>
      </c>
      <c r="M4203" s="42">
        <f t="shared" si="65"/>
        <v>1900</v>
      </c>
    </row>
    <row r="4204" spans="1:13" ht="18" customHeight="1" x14ac:dyDescent="0.25">
      <c r="A4204" s="44"/>
      <c r="B4204" s="44"/>
      <c r="C4204" s="44"/>
      <c r="D4204" s="45"/>
      <c r="E4204" s="44"/>
      <c r="F4204" s="44"/>
      <c r="G4204" s="45"/>
      <c r="H4204" s="45"/>
      <c r="I4204" s="44"/>
      <c r="J4204" s="44"/>
      <c r="K4204" s="44"/>
      <c r="L4204" s="44" t="str">
        <f>IF(G4204="","",IF(D4204-G4204&gt;=System_Config!$B$9,"✅ COMPLIANT","⚠️ BREACH"))</f>
        <v/>
      </c>
      <c r="M4204" s="44">
        <f t="shared" si="65"/>
        <v>1900</v>
      </c>
    </row>
    <row r="4205" spans="1:13" ht="18" customHeight="1" x14ac:dyDescent="0.25">
      <c r="A4205" s="42"/>
      <c r="B4205" s="42"/>
      <c r="C4205" s="42"/>
      <c r="D4205" s="43"/>
      <c r="E4205" s="42"/>
      <c r="F4205" s="42"/>
      <c r="G4205" s="43"/>
      <c r="H4205" s="43"/>
      <c r="I4205" s="42"/>
      <c r="J4205" s="42"/>
      <c r="K4205" s="42"/>
      <c r="L4205" s="42" t="str">
        <f>IF(G4205="","",IF(D4205-G4205&gt;=System_Config!$B$9,"✅ COMPLIANT","⚠️ BREACH"))</f>
        <v/>
      </c>
      <c r="M4205" s="42">
        <f t="shared" si="65"/>
        <v>1900</v>
      </c>
    </row>
    <row r="4206" spans="1:13" ht="18" customHeight="1" x14ac:dyDescent="0.25">
      <c r="A4206" s="44"/>
      <c r="B4206" s="44"/>
      <c r="C4206" s="44"/>
      <c r="D4206" s="45"/>
      <c r="E4206" s="44"/>
      <c r="F4206" s="44"/>
      <c r="G4206" s="45"/>
      <c r="H4206" s="45"/>
      <c r="I4206" s="44"/>
      <c r="J4206" s="44"/>
      <c r="K4206" s="44"/>
      <c r="L4206" s="44" t="str">
        <f>IF(G4206="","",IF(D4206-G4206&gt;=System_Config!$B$9,"✅ COMPLIANT","⚠️ BREACH"))</f>
        <v/>
      </c>
      <c r="M4206" s="44">
        <f t="shared" si="65"/>
        <v>1900</v>
      </c>
    </row>
    <row r="4207" spans="1:13" ht="18" customHeight="1" x14ac:dyDescent="0.25">
      <c r="A4207" s="42"/>
      <c r="B4207" s="42"/>
      <c r="C4207" s="42"/>
      <c r="D4207" s="43"/>
      <c r="E4207" s="42"/>
      <c r="F4207" s="42"/>
      <c r="G4207" s="43"/>
      <c r="H4207" s="43"/>
      <c r="I4207" s="42"/>
      <c r="J4207" s="42"/>
      <c r="K4207" s="42"/>
      <c r="L4207" s="42" t="str">
        <f>IF(G4207="","",IF(D4207-G4207&gt;=System_Config!$B$9,"✅ COMPLIANT","⚠️ BREACH"))</f>
        <v/>
      </c>
      <c r="M4207" s="42">
        <f t="shared" si="65"/>
        <v>1900</v>
      </c>
    </row>
    <row r="4208" spans="1:13" ht="18" customHeight="1" x14ac:dyDescent="0.25">
      <c r="A4208" s="44"/>
      <c r="B4208" s="44"/>
      <c r="C4208" s="44"/>
      <c r="D4208" s="45"/>
      <c r="E4208" s="44"/>
      <c r="F4208" s="44"/>
      <c r="G4208" s="45"/>
      <c r="H4208" s="45"/>
      <c r="I4208" s="44"/>
      <c r="J4208" s="44"/>
      <c r="K4208" s="44"/>
      <c r="L4208" s="44" t="str">
        <f>IF(G4208="","",IF(D4208-G4208&gt;=System_Config!$B$9,"✅ COMPLIANT","⚠️ BREACH"))</f>
        <v/>
      </c>
      <c r="M4208" s="44">
        <f t="shared" si="65"/>
        <v>1900</v>
      </c>
    </row>
    <row r="4209" spans="1:13" ht="18" customHeight="1" x14ac:dyDescent="0.25">
      <c r="A4209" s="42"/>
      <c r="B4209" s="42"/>
      <c r="C4209" s="42"/>
      <c r="D4209" s="43"/>
      <c r="E4209" s="42"/>
      <c r="F4209" s="42"/>
      <c r="G4209" s="43"/>
      <c r="H4209" s="43"/>
      <c r="I4209" s="42"/>
      <c r="J4209" s="42"/>
      <c r="K4209" s="42"/>
      <c r="L4209" s="42" t="str">
        <f>IF(G4209="","",IF(D4209-G4209&gt;=System_Config!$B$9,"✅ COMPLIANT","⚠️ BREACH"))</f>
        <v/>
      </c>
      <c r="M4209" s="42">
        <f t="shared" si="65"/>
        <v>1900</v>
      </c>
    </row>
    <row r="4210" spans="1:13" ht="18" customHeight="1" x14ac:dyDescent="0.25">
      <c r="A4210" s="44"/>
      <c r="B4210" s="44"/>
      <c r="C4210" s="44"/>
      <c r="D4210" s="45"/>
      <c r="E4210" s="44"/>
      <c r="F4210" s="44"/>
      <c r="G4210" s="45"/>
      <c r="H4210" s="45"/>
      <c r="I4210" s="44"/>
      <c r="J4210" s="44"/>
      <c r="K4210" s="44"/>
      <c r="L4210" s="44" t="str">
        <f>IF(G4210="","",IF(D4210-G4210&gt;=System_Config!$B$9,"✅ COMPLIANT","⚠️ BREACH"))</f>
        <v/>
      </c>
      <c r="M4210" s="44">
        <f t="shared" si="65"/>
        <v>1900</v>
      </c>
    </row>
    <row r="4211" spans="1:13" ht="18" customHeight="1" x14ac:dyDescent="0.25">
      <c r="A4211" s="42"/>
      <c r="B4211" s="42"/>
      <c r="C4211" s="42"/>
      <c r="D4211" s="43"/>
      <c r="E4211" s="42"/>
      <c r="F4211" s="42"/>
      <c r="G4211" s="43"/>
      <c r="H4211" s="43"/>
      <c r="I4211" s="42"/>
      <c r="J4211" s="42"/>
      <c r="K4211" s="42"/>
      <c r="L4211" s="42" t="str">
        <f>IF(G4211="","",IF(D4211-G4211&gt;=System_Config!$B$9,"✅ COMPLIANT","⚠️ BREACH"))</f>
        <v/>
      </c>
      <c r="M4211" s="42">
        <f t="shared" si="65"/>
        <v>1900</v>
      </c>
    </row>
    <row r="4212" spans="1:13" ht="18" customHeight="1" x14ac:dyDescent="0.25">
      <c r="A4212" s="44"/>
      <c r="B4212" s="44"/>
      <c r="C4212" s="44"/>
      <c r="D4212" s="45"/>
      <c r="E4212" s="44"/>
      <c r="F4212" s="44"/>
      <c r="G4212" s="45"/>
      <c r="H4212" s="45"/>
      <c r="I4212" s="44"/>
      <c r="J4212" s="44"/>
      <c r="K4212" s="44"/>
      <c r="L4212" s="44" t="str">
        <f>IF(G4212="","",IF(D4212-G4212&gt;=System_Config!$B$9,"✅ COMPLIANT","⚠️ BREACH"))</f>
        <v/>
      </c>
      <c r="M4212" s="44">
        <f t="shared" si="65"/>
        <v>1900</v>
      </c>
    </row>
    <row r="4213" spans="1:13" ht="18" customHeight="1" x14ac:dyDescent="0.25">
      <c r="A4213" s="42"/>
      <c r="B4213" s="42"/>
      <c r="C4213" s="42"/>
      <c r="D4213" s="43"/>
      <c r="E4213" s="42"/>
      <c r="F4213" s="42"/>
      <c r="G4213" s="43"/>
      <c r="H4213" s="43"/>
      <c r="I4213" s="42"/>
      <c r="J4213" s="42"/>
      <c r="K4213" s="42"/>
      <c r="L4213" s="42" t="str">
        <f>IF(G4213="","",IF(D4213-G4213&gt;=System_Config!$B$9,"✅ COMPLIANT","⚠️ BREACH"))</f>
        <v/>
      </c>
      <c r="M4213" s="42">
        <f t="shared" si="65"/>
        <v>1900</v>
      </c>
    </row>
    <row r="4214" spans="1:13" ht="18" customHeight="1" x14ac:dyDescent="0.25">
      <c r="A4214" s="44"/>
      <c r="B4214" s="44"/>
      <c r="C4214" s="44"/>
      <c r="D4214" s="45"/>
      <c r="E4214" s="44"/>
      <c r="F4214" s="44"/>
      <c r="G4214" s="45"/>
      <c r="H4214" s="45"/>
      <c r="I4214" s="44"/>
      <c r="J4214" s="44"/>
      <c r="K4214" s="44"/>
      <c r="L4214" s="44" t="str">
        <f>IF(G4214="","",IF(D4214-G4214&gt;=System_Config!$B$9,"✅ COMPLIANT","⚠️ BREACH"))</f>
        <v/>
      </c>
      <c r="M4214" s="44">
        <f t="shared" si="65"/>
        <v>1900</v>
      </c>
    </row>
    <row r="4215" spans="1:13" ht="18" customHeight="1" x14ac:dyDescent="0.25">
      <c r="A4215" s="42"/>
      <c r="B4215" s="42"/>
      <c r="C4215" s="42"/>
      <c r="D4215" s="43"/>
      <c r="E4215" s="42"/>
      <c r="F4215" s="42"/>
      <c r="G4215" s="43"/>
      <c r="H4215" s="43"/>
      <c r="I4215" s="42"/>
      <c r="J4215" s="42"/>
      <c r="K4215" s="42"/>
      <c r="L4215" s="42" t="str">
        <f>IF(G4215="","",IF(D4215-G4215&gt;=System_Config!$B$9,"✅ COMPLIANT","⚠️ BREACH"))</f>
        <v/>
      </c>
      <c r="M4215" s="42">
        <f t="shared" si="65"/>
        <v>1900</v>
      </c>
    </row>
    <row r="4216" spans="1:13" ht="18" customHeight="1" x14ac:dyDescent="0.25">
      <c r="A4216" s="44"/>
      <c r="B4216" s="44"/>
      <c r="C4216" s="44"/>
      <c r="D4216" s="45"/>
      <c r="E4216" s="44"/>
      <c r="F4216" s="44"/>
      <c r="G4216" s="45"/>
      <c r="H4216" s="45"/>
      <c r="I4216" s="44"/>
      <c r="J4216" s="44"/>
      <c r="K4216" s="44"/>
      <c r="L4216" s="44" t="str">
        <f>IF(G4216="","",IF(D4216-G4216&gt;=System_Config!$B$9,"✅ COMPLIANT","⚠️ BREACH"))</f>
        <v/>
      </c>
      <c r="M4216" s="44">
        <f t="shared" si="65"/>
        <v>1900</v>
      </c>
    </row>
    <row r="4217" spans="1:13" ht="18" customHeight="1" x14ac:dyDescent="0.25">
      <c r="A4217" s="42"/>
      <c r="B4217" s="42"/>
      <c r="C4217" s="42"/>
      <c r="D4217" s="43"/>
      <c r="E4217" s="42"/>
      <c r="F4217" s="42"/>
      <c r="G4217" s="43"/>
      <c r="H4217" s="43"/>
      <c r="I4217" s="42"/>
      <c r="J4217" s="42"/>
      <c r="K4217" s="42"/>
      <c r="L4217" s="42" t="str">
        <f>IF(G4217="","",IF(D4217-G4217&gt;=System_Config!$B$9,"✅ COMPLIANT","⚠️ BREACH"))</f>
        <v/>
      </c>
      <c r="M4217" s="42">
        <f t="shared" si="65"/>
        <v>1900</v>
      </c>
    </row>
    <row r="4218" spans="1:13" ht="18" customHeight="1" x14ac:dyDescent="0.25">
      <c r="A4218" s="44"/>
      <c r="B4218" s="44"/>
      <c r="C4218" s="44"/>
      <c r="D4218" s="45"/>
      <c r="E4218" s="44"/>
      <c r="F4218" s="44"/>
      <c r="G4218" s="45"/>
      <c r="H4218" s="45"/>
      <c r="I4218" s="44"/>
      <c r="J4218" s="44"/>
      <c r="K4218" s="44"/>
      <c r="L4218" s="44" t="str">
        <f>IF(G4218="","",IF(D4218-G4218&gt;=System_Config!$B$9,"✅ COMPLIANT","⚠️ BREACH"))</f>
        <v/>
      </c>
      <c r="M4218" s="44">
        <f t="shared" si="65"/>
        <v>1900</v>
      </c>
    </row>
    <row r="4219" spans="1:13" ht="18" customHeight="1" x14ac:dyDescent="0.25">
      <c r="A4219" s="42"/>
      <c r="B4219" s="42"/>
      <c r="C4219" s="42"/>
      <c r="D4219" s="43"/>
      <c r="E4219" s="42"/>
      <c r="F4219" s="42"/>
      <c r="G4219" s="43"/>
      <c r="H4219" s="43"/>
      <c r="I4219" s="42"/>
      <c r="J4219" s="42"/>
      <c r="K4219" s="42"/>
      <c r="L4219" s="42" t="str">
        <f>IF(G4219="","",IF(D4219-G4219&gt;=System_Config!$B$9,"✅ COMPLIANT","⚠️ BREACH"))</f>
        <v/>
      </c>
      <c r="M4219" s="42">
        <f t="shared" si="65"/>
        <v>1900</v>
      </c>
    </row>
    <row r="4220" spans="1:13" ht="18" customHeight="1" x14ac:dyDescent="0.25">
      <c r="A4220" s="44"/>
      <c r="B4220" s="44"/>
      <c r="C4220" s="44"/>
      <c r="D4220" s="45"/>
      <c r="E4220" s="44"/>
      <c r="F4220" s="44"/>
      <c r="G4220" s="45"/>
      <c r="H4220" s="45"/>
      <c r="I4220" s="44"/>
      <c r="J4220" s="44"/>
      <c r="K4220" s="44"/>
      <c r="L4220" s="44" t="str">
        <f>IF(G4220="","",IF(D4220-G4220&gt;=System_Config!$B$9,"✅ COMPLIANT","⚠️ BREACH"))</f>
        <v/>
      </c>
      <c r="M4220" s="44">
        <f t="shared" si="65"/>
        <v>1900</v>
      </c>
    </row>
    <row r="4221" spans="1:13" ht="18" customHeight="1" x14ac:dyDescent="0.25">
      <c r="A4221" s="42"/>
      <c r="B4221" s="42"/>
      <c r="C4221" s="42"/>
      <c r="D4221" s="43"/>
      <c r="E4221" s="42"/>
      <c r="F4221" s="42"/>
      <c r="G4221" s="43"/>
      <c r="H4221" s="43"/>
      <c r="I4221" s="42"/>
      <c r="J4221" s="42"/>
      <c r="K4221" s="42"/>
      <c r="L4221" s="42" t="str">
        <f>IF(G4221="","",IF(D4221-G4221&gt;=System_Config!$B$9,"✅ COMPLIANT","⚠️ BREACH"))</f>
        <v/>
      </c>
      <c r="M4221" s="42">
        <f t="shared" si="65"/>
        <v>1900</v>
      </c>
    </row>
    <row r="4222" spans="1:13" ht="18" customHeight="1" x14ac:dyDescent="0.25">
      <c r="A4222" s="44"/>
      <c r="B4222" s="44"/>
      <c r="C4222" s="44"/>
      <c r="D4222" s="45"/>
      <c r="E4222" s="44"/>
      <c r="F4222" s="44"/>
      <c r="G4222" s="45"/>
      <c r="H4222" s="45"/>
      <c r="I4222" s="44"/>
      <c r="J4222" s="44"/>
      <c r="K4222" s="44"/>
      <c r="L4222" s="44" t="str">
        <f>IF(G4222="","",IF(D4222-G4222&gt;=System_Config!$B$9,"✅ COMPLIANT","⚠️ BREACH"))</f>
        <v/>
      </c>
      <c r="M4222" s="44">
        <f t="shared" si="65"/>
        <v>1900</v>
      </c>
    </row>
    <row r="4223" spans="1:13" ht="18" customHeight="1" x14ac:dyDescent="0.25">
      <c r="A4223" s="42"/>
      <c r="B4223" s="42"/>
      <c r="C4223" s="42"/>
      <c r="D4223" s="43"/>
      <c r="E4223" s="42"/>
      <c r="F4223" s="42"/>
      <c r="G4223" s="43"/>
      <c r="H4223" s="43"/>
      <c r="I4223" s="42"/>
      <c r="J4223" s="42"/>
      <c r="K4223" s="42"/>
      <c r="L4223" s="42" t="str">
        <f>IF(G4223="","",IF(D4223-G4223&gt;=System_Config!$B$9,"✅ COMPLIANT","⚠️ BREACH"))</f>
        <v/>
      </c>
      <c r="M4223" s="42">
        <f t="shared" si="65"/>
        <v>1900</v>
      </c>
    </row>
    <row r="4224" spans="1:13" ht="18" customHeight="1" x14ac:dyDescent="0.25">
      <c r="A4224" s="44"/>
      <c r="B4224" s="44"/>
      <c r="C4224" s="44"/>
      <c r="D4224" s="45"/>
      <c r="E4224" s="44"/>
      <c r="F4224" s="44"/>
      <c r="G4224" s="45"/>
      <c r="H4224" s="45"/>
      <c r="I4224" s="44"/>
      <c r="J4224" s="44"/>
      <c r="K4224" s="44"/>
      <c r="L4224" s="44" t="str">
        <f>IF(G4224="","",IF(D4224-G4224&gt;=System_Config!$B$9,"✅ COMPLIANT","⚠️ BREACH"))</f>
        <v/>
      </c>
      <c r="M4224" s="44">
        <f t="shared" si="65"/>
        <v>1900</v>
      </c>
    </row>
    <row r="4225" spans="1:13" ht="18" customHeight="1" x14ac:dyDescent="0.25">
      <c r="A4225" s="42"/>
      <c r="B4225" s="42"/>
      <c r="C4225" s="42"/>
      <c r="D4225" s="43"/>
      <c r="E4225" s="42"/>
      <c r="F4225" s="42"/>
      <c r="G4225" s="43"/>
      <c r="H4225" s="43"/>
      <c r="I4225" s="42"/>
      <c r="J4225" s="42"/>
      <c r="K4225" s="42"/>
      <c r="L4225" s="42" t="str">
        <f>IF(G4225="","",IF(D4225-G4225&gt;=System_Config!$B$9,"✅ COMPLIANT","⚠️ BREACH"))</f>
        <v/>
      </c>
      <c r="M4225" s="42">
        <f t="shared" si="65"/>
        <v>1900</v>
      </c>
    </row>
    <row r="4226" spans="1:13" ht="18" customHeight="1" x14ac:dyDescent="0.25">
      <c r="A4226" s="44"/>
      <c r="B4226" s="44"/>
      <c r="C4226" s="44"/>
      <c r="D4226" s="45"/>
      <c r="E4226" s="44"/>
      <c r="F4226" s="44"/>
      <c r="G4226" s="45"/>
      <c r="H4226" s="45"/>
      <c r="I4226" s="44"/>
      <c r="J4226" s="44"/>
      <c r="K4226" s="44"/>
      <c r="L4226" s="44" t="str">
        <f>IF(G4226="","",IF(D4226-G4226&gt;=System_Config!$B$9,"✅ COMPLIANT","⚠️ BREACH"))</f>
        <v/>
      </c>
      <c r="M4226" s="44">
        <f t="shared" si="65"/>
        <v>1900</v>
      </c>
    </row>
    <row r="4227" spans="1:13" ht="18" customHeight="1" x14ac:dyDescent="0.25">
      <c r="A4227" s="42"/>
      <c r="B4227" s="42"/>
      <c r="C4227" s="42"/>
      <c r="D4227" s="43"/>
      <c r="E4227" s="42"/>
      <c r="F4227" s="42"/>
      <c r="G4227" s="43"/>
      <c r="H4227" s="43"/>
      <c r="I4227" s="42"/>
      <c r="J4227" s="42"/>
      <c r="K4227" s="42"/>
      <c r="L4227" s="42" t="str">
        <f>IF(G4227="","",IF(D4227-G4227&gt;=System_Config!$B$9,"✅ COMPLIANT","⚠️ BREACH"))</f>
        <v/>
      </c>
      <c r="M4227" s="42">
        <f t="shared" si="65"/>
        <v>1900</v>
      </c>
    </row>
    <row r="4228" spans="1:13" ht="18" customHeight="1" x14ac:dyDescent="0.25">
      <c r="A4228" s="44"/>
      <c r="B4228" s="44"/>
      <c r="C4228" s="44"/>
      <c r="D4228" s="45"/>
      <c r="E4228" s="44"/>
      <c r="F4228" s="44"/>
      <c r="G4228" s="45"/>
      <c r="H4228" s="45"/>
      <c r="I4228" s="44"/>
      <c r="J4228" s="44"/>
      <c r="K4228" s="44"/>
      <c r="L4228" s="44" t="str">
        <f>IF(G4228="","",IF(D4228-G4228&gt;=System_Config!$B$9,"✅ COMPLIANT","⚠️ BREACH"))</f>
        <v/>
      </c>
      <c r="M4228" s="44">
        <f t="shared" ref="M4228:M4291" si="66">IFERROR(YEAR(E4228),"")</f>
        <v>1900</v>
      </c>
    </row>
    <row r="4229" spans="1:13" ht="18" customHeight="1" x14ac:dyDescent="0.25">
      <c r="A4229" s="42"/>
      <c r="B4229" s="42"/>
      <c r="C4229" s="42"/>
      <c r="D4229" s="43"/>
      <c r="E4229" s="42"/>
      <c r="F4229" s="42"/>
      <c r="G4229" s="43"/>
      <c r="H4229" s="43"/>
      <c r="I4229" s="42"/>
      <c r="J4229" s="42"/>
      <c r="K4229" s="42"/>
      <c r="L4229" s="42" t="str">
        <f>IF(G4229="","",IF(D4229-G4229&gt;=System_Config!$B$9,"✅ COMPLIANT","⚠️ BREACH"))</f>
        <v/>
      </c>
      <c r="M4229" s="42">
        <f t="shared" si="66"/>
        <v>1900</v>
      </c>
    </row>
    <row r="4230" spans="1:13" ht="18" customHeight="1" x14ac:dyDescent="0.25">
      <c r="A4230" s="44"/>
      <c r="B4230" s="44"/>
      <c r="C4230" s="44"/>
      <c r="D4230" s="45"/>
      <c r="E4230" s="44"/>
      <c r="F4230" s="44"/>
      <c r="G4230" s="45"/>
      <c r="H4230" s="45"/>
      <c r="I4230" s="44"/>
      <c r="J4230" s="44"/>
      <c r="K4230" s="44"/>
      <c r="L4230" s="44" t="str">
        <f>IF(G4230="","",IF(D4230-G4230&gt;=System_Config!$B$9,"✅ COMPLIANT","⚠️ BREACH"))</f>
        <v/>
      </c>
      <c r="M4230" s="44">
        <f t="shared" si="66"/>
        <v>1900</v>
      </c>
    </row>
    <row r="4231" spans="1:13" ht="18" customHeight="1" x14ac:dyDescent="0.25">
      <c r="A4231" s="42"/>
      <c r="B4231" s="42"/>
      <c r="C4231" s="42"/>
      <c r="D4231" s="43"/>
      <c r="E4231" s="42"/>
      <c r="F4231" s="42"/>
      <c r="G4231" s="43"/>
      <c r="H4231" s="43"/>
      <c r="I4231" s="42"/>
      <c r="J4231" s="42"/>
      <c r="K4231" s="42"/>
      <c r="L4231" s="42" t="str">
        <f>IF(G4231="","",IF(D4231-G4231&gt;=System_Config!$B$9,"✅ COMPLIANT","⚠️ BREACH"))</f>
        <v/>
      </c>
      <c r="M4231" s="42">
        <f t="shared" si="66"/>
        <v>1900</v>
      </c>
    </row>
    <row r="4232" spans="1:13" ht="18" customHeight="1" x14ac:dyDescent="0.25">
      <c r="A4232" s="44"/>
      <c r="B4232" s="44"/>
      <c r="C4232" s="44"/>
      <c r="D4232" s="45"/>
      <c r="E4232" s="44"/>
      <c r="F4232" s="44"/>
      <c r="G4232" s="45"/>
      <c r="H4232" s="45"/>
      <c r="I4232" s="44"/>
      <c r="J4232" s="44"/>
      <c r="K4232" s="44"/>
      <c r="L4232" s="44" t="str">
        <f>IF(G4232="","",IF(D4232-G4232&gt;=System_Config!$B$9,"✅ COMPLIANT","⚠️ BREACH"))</f>
        <v/>
      </c>
      <c r="M4232" s="44">
        <f t="shared" si="66"/>
        <v>1900</v>
      </c>
    </row>
    <row r="4233" spans="1:13" ht="18" customHeight="1" x14ac:dyDescent="0.25">
      <c r="A4233" s="42"/>
      <c r="B4233" s="42"/>
      <c r="C4233" s="42"/>
      <c r="D4233" s="43"/>
      <c r="E4233" s="42"/>
      <c r="F4233" s="42"/>
      <c r="G4233" s="43"/>
      <c r="H4233" s="43"/>
      <c r="I4233" s="42"/>
      <c r="J4233" s="42"/>
      <c r="K4233" s="42"/>
      <c r="L4233" s="42" t="str">
        <f>IF(G4233="","",IF(D4233-G4233&gt;=System_Config!$B$9,"✅ COMPLIANT","⚠️ BREACH"))</f>
        <v/>
      </c>
      <c r="M4233" s="42">
        <f t="shared" si="66"/>
        <v>1900</v>
      </c>
    </row>
    <row r="4234" spans="1:13" ht="18" customHeight="1" x14ac:dyDescent="0.25">
      <c r="A4234" s="44"/>
      <c r="B4234" s="44"/>
      <c r="C4234" s="44"/>
      <c r="D4234" s="45"/>
      <c r="E4234" s="44"/>
      <c r="F4234" s="44"/>
      <c r="G4234" s="45"/>
      <c r="H4234" s="45"/>
      <c r="I4234" s="44"/>
      <c r="J4234" s="44"/>
      <c r="K4234" s="44"/>
      <c r="L4234" s="44" t="str">
        <f>IF(G4234="","",IF(D4234-G4234&gt;=System_Config!$B$9,"✅ COMPLIANT","⚠️ BREACH"))</f>
        <v/>
      </c>
      <c r="M4234" s="44">
        <f t="shared" si="66"/>
        <v>1900</v>
      </c>
    </row>
    <row r="4235" spans="1:13" ht="18" customHeight="1" x14ac:dyDescent="0.25">
      <c r="A4235" s="42"/>
      <c r="B4235" s="42"/>
      <c r="C4235" s="42"/>
      <c r="D4235" s="43"/>
      <c r="E4235" s="42"/>
      <c r="F4235" s="42"/>
      <c r="G4235" s="43"/>
      <c r="H4235" s="43"/>
      <c r="I4235" s="42"/>
      <c r="J4235" s="42"/>
      <c r="K4235" s="42"/>
      <c r="L4235" s="42" t="str">
        <f>IF(G4235="","",IF(D4235-G4235&gt;=System_Config!$B$9,"✅ COMPLIANT","⚠️ BREACH"))</f>
        <v/>
      </c>
      <c r="M4235" s="42">
        <f t="shared" si="66"/>
        <v>1900</v>
      </c>
    </row>
    <row r="4236" spans="1:13" ht="18" customHeight="1" x14ac:dyDescent="0.25">
      <c r="A4236" s="44"/>
      <c r="B4236" s="44"/>
      <c r="C4236" s="44"/>
      <c r="D4236" s="45"/>
      <c r="E4236" s="44"/>
      <c r="F4236" s="44"/>
      <c r="G4236" s="45"/>
      <c r="H4236" s="45"/>
      <c r="I4236" s="44"/>
      <c r="J4236" s="44"/>
      <c r="K4236" s="44"/>
      <c r="L4236" s="44" t="str">
        <f>IF(G4236="","",IF(D4236-G4236&gt;=System_Config!$B$9,"✅ COMPLIANT","⚠️ BREACH"))</f>
        <v/>
      </c>
      <c r="M4236" s="44">
        <f t="shared" si="66"/>
        <v>1900</v>
      </c>
    </row>
    <row r="4237" spans="1:13" ht="18" customHeight="1" x14ac:dyDescent="0.25">
      <c r="A4237" s="42"/>
      <c r="B4237" s="42"/>
      <c r="C4237" s="42"/>
      <c r="D4237" s="43"/>
      <c r="E4237" s="42"/>
      <c r="F4237" s="42"/>
      <c r="G4237" s="43"/>
      <c r="H4237" s="43"/>
      <c r="I4237" s="42"/>
      <c r="J4237" s="42"/>
      <c r="K4237" s="42"/>
      <c r="L4237" s="42" t="str">
        <f>IF(G4237="","",IF(D4237-G4237&gt;=System_Config!$B$9,"✅ COMPLIANT","⚠️ BREACH"))</f>
        <v/>
      </c>
      <c r="M4237" s="42">
        <f t="shared" si="66"/>
        <v>1900</v>
      </c>
    </row>
    <row r="4238" spans="1:13" ht="18" customHeight="1" x14ac:dyDescent="0.25">
      <c r="A4238" s="44"/>
      <c r="B4238" s="44"/>
      <c r="C4238" s="44"/>
      <c r="D4238" s="45"/>
      <c r="E4238" s="44"/>
      <c r="F4238" s="44"/>
      <c r="G4238" s="45"/>
      <c r="H4238" s="45"/>
      <c r="I4238" s="44"/>
      <c r="J4238" s="44"/>
      <c r="K4238" s="44"/>
      <c r="L4238" s="44" t="str">
        <f>IF(G4238="","",IF(D4238-G4238&gt;=System_Config!$B$9,"✅ COMPLIANT","⚠️ BREACH"))</f>
        <v/>
      </c>
      <c r="M4238" s="44">
        <f t="shared" si="66"/>
        <v>1900</v>
      </c>
    </row>
    <row r="4239" spans="1:13" ht="18" customHeight="1" x14ac:dyDescent="0.25">
      <c r="A4239" s="42"/>
      <c r="B4239" s="42"/>
      <c r="C4239" s="42"/>
      <c r="D4239" s="43"/>
      <c r="E4239" s="42"/>
      <c r="F4239" s="42"/>
      <c r="G4239" s="43"/>
      <c r="H4239" s="43"/>
      <c r="I4239" s="42"/>
      <c r="J4239" s="42"/>
      <c r="K4239" s="42"/>
      <c r="L4239" s="42" t="str">
        <f>IF(G4239="","",IF(D4239-G4239&gt;=System_Config!$B$9,"✅ COMPLIANT","⚠️ BREACH"))</f>
        <v/>
      </c>
      <c r="M4239" s="42">
        <f t="shared" si="66"/>
        <v>1900</v>
      </c>
    </row>
    <row r="4240" spans="1:13" ht="18" customHeight="1" x14ac:dyDescent="0.25">
      <c r="A4240" s="44"/>
      <c r="B4240" s="44"/>
      <c r="C4240" s="44"/>
      <c r="D4240" s="45"/>
      <c r="E4240" s="44"/>
      <c r="F4240" s="44"/>
      <c r="G4240" s="45"/>
      <c r="H4240" s="45"/>
      <c r="I4240" s="44"/>
      <c r="J4240" s="44"/>
      <c r="K4240" s="44"/>
      <c r="L4240" s="44" t="str">
        <f>IF(G4240="","",IF(D4240-G4240&gt;=System_Config!$B$9,"✅ COMPLIANT","⚠️ BREACH"))</f>
        <v/>
      </c>
      <c r="M4240" s="44">
        <f t="shared" si="66"/>
        <v>1900</v>
      </c>
    </row>
    <row r="4241" spans="1:13" ht="18" customHeight="1" x14ac:dyDescent="0.25">
      <c r="A4241" s="42"/>
      <c r="B4241" s="42"/>
      <c r="C4241" s="42"/>
      <c r="D4241" s="43"/>
      <c r="E4241" s="42"/>
      <c r="F4241" s="42"/>
      <c r="G4241" s="43"/>
      <c r="H4241" s="43"/>
      <c r="I4241" s="42"/>
      <c r="J4241" s="42"/>
      <c r="K4241" s="42"/>
      <c r="L4241" s="42" t="str">
        <f>IF(G4241="","",IF(D4241-G4241&gt;=System_Config!$B$9,"✅ COMPLIANT","⚠️ BREACH"))</f>
        <v/>
      </c>
      <c r="M4241" s="42">
        <f t="shared" si="66"/>
        <v>1900</v>
      </c>
    </row>
    <row r="4242" spans="1:13" ht="18" customHeight="1" x14ac:dyDescent="0.25">
      <c r="A4242" s="44"/>
      <c r="B4242" s="44"/>
      <c r="C4242" s="44"/>
      <c r="D4242" s="45"/>
      <c r="E4242" s="44"/>
      <c r="F4242" s="44"/>
      <c r="G4242" s="45"/>
      <c r="H4242" s="45"/>
      <c r="I4242" s="44"/>
      <c r="J4242" s="44"/>
      <c r="K4242" s="44"/>
      <c r="L4242" s="44" t="str">
        <f>IF(G4242="","",IF(D4242-G4242&gt;=System_Config!$B$9,"✅ COMPLIANT","⚠️ BREACH"))</f>
        <v/>
      </c>
      <c r="M4242" s="44">
        <f t="shared" si="66"/>
        <v>1900</v>
      </c>
    </row>
    <row r="4243" spans="1:13" ht="18" customHeight="1" x14ac:dyDescent="0.25">
      <c r="A4243" s="42"/>
      <c r="B4243" s="42"/>
      <c r="C4243" s="42"/>
      <c r="D4243" s="43"/>
      <c r="E4243" s="42"/>
      <c r="F4243" s="42"/>
      <c r="G4243" s="43"/>
      <c r="H4243" s="43"/>
      <c r="I4243" s="42"/>
      <c r="J4243" s="42"/>
      <c r="K4243" s="42"/>
      <c r="L4243" s="42" t="str">
        <f>IF(G4243="","",IF(D4243-G4243&gt;=System_Config!$B$9,"✅ COMPLIANT","⚠️ BREACH"))</f>
        <v/>
      </c>
      <c r="M4243" s="42">
        <f t="shared" si="66"/>
        <v>1900</v>
      </c>
    </row>
    <row r="4244" spans="1:13" ht="18" customHeight="1" x14ac:dyDescent="0.25">
      <c r="A4244" s="44"/>
      <c r="B4244" s="44"/>
      <c r="C4244" s="44"/>
      <c r="D4244" s="45"/>
      <c r="E4244" s="44"/>
      <c r="F4244" s="44"/>
      <c r="G4244" s="45"/>
      <c r="H4244" s="45"/>
      <c r="I4244" s="44"/>
      <c r="J4244" s="44"/>
      <c r="K4244" s="44"/>
      <c r="L4244" s="44" t="str">
        <f>IF(G4244="","",IF(D4244-G4244&gt;=System_Config!$B$9,"✅ COMPLIANT","⚠️ BREACH"))</f>
        <v/>
      </c>
      <c r="M4244" s="44">
        <f t="shared" si="66"/>
        <v>1900</v>
      </c>
    </row>
    <row r="4245" spans="1:13" ht="18" customHeight="1" x14ac:dyDescent="0.25">
      <c r="A4245" s="42"/>
      <c r="B4245" s="42"/>
      <c r="C4245" s="42"/>
      <c r="D4245" s="43"/>
      <c r="E4245" s="42"/>
      <c r="F4245" s="42"/>
      <c r="G4245" s="43"/>
      <c r="H4245" s="43"/>
      <c r="I4245" s="42"/>
      <c r="J4245" s="42"/>
      <c r="K4245" s="42"/>
      <c r="L4245" s="42" t="str">
        <f>IF(G4245="","",IF(D4245-G4245&gt;=System_Config!$B$9,"✅ COMPLIANT","⚠️ BREACH"))</f>
        <v/>
      </c>
      <c r="M4245" s="42">
        <f t="shared" si="66"/>
        <v>1900</v>
      </c>
    </row>
    <row r="4246" spans="1:13" ht="18" customHeight="1" x14ac:dyDescent="0.25">
      <c r="A4246" s="44"/>
      <c r="B4246" s="44"/>
      <c r="C4246" s="44"/>
      <c r="D4246" s="45"/>
      <c r="E4246" s="44"/>
      <c r="F4246" s="44"/>
      <c r="G4246" s="45"/>
      <c r="H4246" s="45"/>
      <c r="I4246" s="44"/>
      <c r="J4246" s="44"/>
      <c r="K4246" s="44"/>
      <c r="L4246" s="44" t="str">
        <f>IF(G4246="","",IF(D4246-G4246&gt;=System_Config!$B$9,"✅ COMPLIANT","⚠️ BREACH"))</f>
        <v/>
      </c>
      <c r="M4246" s="44">
        <f t="shared" si="66"/>
        <v>1900</v>
      </c>
    </row>
    <row r="4247" spans="1:13" ht="18" customHeight="1" x14ac:dyDescent="0.25">
      <c r="A4247" s="42"/>
      <c r="B4247" s="42"/>
      <c r="C4247" s="42"/>
      <c r="D4247" s="43"/>
      <c r="E4247" s="42"/>
      <c r="F4247" s="42"/>
      <c r="G4247" s="43"/>
      <c r="H4247" s="43"/>
      <c r="I4247" s="42"/>
      <c r="J4247" s="42"/>
      <c r="K4247" s="42"/>
      <c r="L4247" s="42" t="str">
        <f>IF(G4247="","",IF(D4247-G4247&gt;=System_Config!$B$9,"✅ COMPLIANT","⚠️ BREACH"))</f>
        <v/>
      </c>
      <c r="M4247" s="42">
        <f t="shared" si="66"/>
        <v>1900</v>
      </c>
    </row>
    <row r="4248" spans="1:13" ht="18" customHeight="1" x14ac:dyDescent="0.25">
      <c r="A4248" s="44"/>
      <c r="B4248" s="44"/>
      <c r="C4248" s="44"/>
      <c r="D4248" s="45"/>
      <c r="E4248" s="44"/>
      <c r="F4248" s="44"/>
      <c r="G4248" s="45"/>
      <c r="H4248" s="45"/>
      <c r="I4248" s="44"/>
      <c r="J4248" s="44"/>
      <c r="K4248" s="44"/>
      <c r="L4248" s="44" t="str">
        <f>IF(G4248="","",IF(D4248-G4248&gt;=System_Config!$B$9,"✅ COMPLIANT","⚠️ BREACH"))</f>
        <v/>
      </c>
      <c r="M4248" s="44">
        <f t="shared" si="66"/>
        <v>1900</v>
      </c>
    </row>
    <row r="4249" spans="1:13" ht="18" customHeight="1" x14ac:dyDescent="0.25">
      <c r="A4249" s="42"/>
      <c r="B4249" s="42"/>
      <c r="C4249" s="42"/>
      <c r="D4249" s="43"/>
      <c r="E4249" s="42"/>
      <c r="F4249" s="42"/>
      <c r="G4249" s="43"/>
      <c r="H4249" s="43"/>
      <c r="I4249" s="42"/>
      <c r="J4249" s="42"/>
      <c r="K4249" s="42"/>
      <c r="L4249" s="42" t="str">
        <f>IF(G4249="","",IF(D4249-G4249&gt;=System_Config!$B$9,"✅ COMPLIANT","⚠️ BREACH"))</f>
        <v/>
      </c>
      <c r="M4249" s="42">
        <f t="shared" si="66"/>
        <v>1900</v>
      </c>
    </row>
    <row r="4250" spans="1:13" ht="18" customHeight="1" x14ac:dyDescent="0.25">
      <c r="A4250" s="44"/>
      <c r="B4250" s="44"/>
      <c r="C4250" s="44"/>
      <c r="D4250" s="45"/>
      <c r="E4250" s="44"/>
      <c r="F4250" s="44"/>
      <c r="G4250" s="45"/>
      <c r="H4250" s="45"/>
      <c r="I4250" s="44"/>
      <c r="J4250" s="44"/>
      <c r="K4250" s="44"/>
      <c r="L4250" s="44" t="str">
        <f>IF(G4250="","",IF(D4250-G4250&gt;=System_Config!$B$9,"✅ COMPLIANT","⚠️ BREACH"))</f>
        <v/>
      </c>
      <c r="M4250" s="44">
        <f t="shared" si="66"/>
        <v>1900</v>
      </c>
    </row>
    <row r="4251" spans="1:13" ht="18" customHeight="1" x14ac:dyDescent="0.25">
      <c r="A4251" s="42"/>
      <c r="B4251" s="42"/>
      <c r="C4251" s="42"/>
      <c r="D4251" s="43"/>
      <c r="E4251" s="42"/>
      <c r="F4251" s="42"/>
      <c r="G4251" s="43"/>
      <c r="H4251" s="43"/>
      <c r="I4251" s="42"/>
      <c r="J4251" s="42"/>
      <c r="K4251" s="42"/>
      <c r="L4251" s="42" t="str">
        <f>IF(G4251="","",IF(D4251-G4251&gt;=System_Config!$B$9,"✅ COMPLIANT","⚠️ BREACH"))</f>
        <v/>
      </c>
      <c r="M4251" s="42">
        <f t="shared" si="66"/>
        <v>1900</v>
      </c>
    </row>
    <row r="4252" spans="1:13" ht="18" customHeight="1" x14ac:dyDescent="0.25">
      <c r="A4252" s="44"/>
      <c r="B4252" s="44"/>
      <c r="C4252" s="44"/>
      <c r="D4252" s="45"/>
      <c r="E4252" s="44"/>
      <c r="F4252" s="44"/>
      <c r="G4252" s="45"/>
      <c r="H4252" s="45"/>
      <c r="I4252" s="44"/>
      <c r="J4252" s="44"/>
      <c r="K4252" s="44"/>
      <c r="L4252" s="44" t="str">
        <f>IF(G4252="","",IF(D4252-G4252&gt;=System_Config!$B$9,"✅ COMPLIANT","⚠️ BREACH"))</f>
        <v/>
      </c>
      <c r="M4252" s="44">
        <f t="shared" si="66"/>
        <v>1900</v>
      </c>
    </row>
    <row r="4253" spans="1:13" ht="18" customHeight="1" x14ac:dyDescent="0.25">
      <c r="A4253" s="42"/>
      <c r="B4253" s="42"/>
      <c r="C4253" s="42"/>
      <c r="D4253" s="43"/>
      <c r="E4253" s="42"/>
      <c r="F4253" s="42"/>
      <c r="G4253" s="43"/>
      <c r="H4253" s="43"/>
      <c r="I4253" s="42"/>
      <c r="J4253" s="42"/>
      <c r="K4253" s="42"/>
      <c r="L4253" s="42" t="str">
        <f>IF(G4253="","",IF(D4253-G4253&gt;=System_Config!$B$9,"✅ COMPLIANT","⚠️ BREACH"))</f>
        <v/>
      </c>
      <c r="M4253" s="42">
        <f t="shared" si="66"/>
        <v>1900</v>
      </c>
    </row>
    <row r="4254" spans="1:13" ht="18" customHeight="1" x14ac:dyDescent="0.25">
      <c r="A4254" s="44"/>
      <c r="B4254" s="44"/>
      <c r="C4254" s="44"/>
      <c r="D4254" s="45"/>
      <c r="E4254" s="44"/>
      <c r="F4254" s="44"/>
      <c r="G4254" s="45"/>
      <c r="H4254" s="45"/>
      <c r="I4254" s="44"/>
      <c r="J4254" s="44"/>
      <c r="K4254" s="44"/>
      <c r="L4254" s="44" t="str">
        <f>IF(G4254="","",IF(D4254-G4254&gt;=System_Config!$B$9,"✅ COMPLIANT","⚠️ BREACH"))</f>
        <v/>
      </c>
      <c r="M4254" s="44">
        <f t="shared" si="66"/>
        <v>1900</v>
      </c>
    </row>
    <row r="4255" spans="1:13" ht="18" customHeight="1" x14ac:dyDescent="0.25">
      <c r="A4255" s="42"/>
      <c r="B4255" s="42"/>
      <c r="C4255" s="42"/>
      <c r="D4255" s="43"/>
      <c r="E4255" s="42"/>
      <c r="F4255" s="42"/>
      <c r="G4255" s="43"/>
      <c r="H4255" s="43"/>
      <c r="I4255" s="42"/>
      <c r="J4255" s="42"/>
      <c r="K4255" s="42"/>
      <c r="L4255" s="42" t="str">
        <f>IF(G4255="","",IF(D4255-G4255&gt;=System_Config!$B$9,"✅ COMPLIANT","⚠️ BREACH"))</f>
        <v/>
      </c>
      <c r="M4255" s="42">
        <f t="shared" si="66"/>
        <v>1900</v>
      </c>
    </row>
    <row r="4256" spans="1:13" ht="18" customHeight="1" x14ac:dyDescent="0.25">
      <c r="A4256" s="44"/>
      <c r="B4256" s="44"/>
      <c r="C4256" s="44"/>
      <c r="D4256" s="45"/>
      <c r="E4256" s="44"/>
      <c r="F4256" s="44"/>
      <c r="G4256" s="45"/>
      <c r="H4256" s="45"/>
      <c r="I4256" s="44"/>
      <c r="J4256" s="44"/>
      <c r="K4256" s="44"/>
      <c r="L4256" s="44" t="str">
        <f>IF(G4256="","",IF(D4256-G4256&gt;=System_Config!$B$9,"✅ COMPLIANT","⚠️ BREACH"))</f>
        <v/>
      </c>
      <c r="M4256" s="44">
        <f t="shared" si="66"/>
        <v>1900</v>
      </c>
    </row>
    <row r="4257" spans="1:13" ht="18" customHeight="1" x14ac:dyDescent="0.25">
      <c r="A4257" s="42"/>
      <c r="B4257" s="42"/>
      <c r="C4257" s="42"/>
      <c r="D4257" s="43"/>
      <c r="E4257" s="42"/>
      <c r="F4257" s="42"/>
      <c r="G4257" s="43"/>
      <c r="H4257" s="43"/>
      <c r="I4257" s="42"/>
      <c r="J4257" s="42"/>
      <c r="K4257" s="42"/>
      <c r="L4257" s="42" t="str">
        <f>IF(G4257="","",IF(D4257-G4257&gt;=System_Config!$B$9,"✅ COMPLIANT","⚠️ BREACH"))</f>
        <v/>
      </c>
      <c r="M4257" s="42">
        <f t="shared" si="66"/>
        <v>1900</v>
      </c>
    </row>
    <row r="4258" spans="1:13" ht="18" customHeight="1" x14ac:dyDescent="0.25">
      <c r="A4258" s="44"/>
      <c r="B4258" s="44"/>
      <c r="C4258" s="44"/>
      <c r="D4258" s="45"/>
      <c r="E4258" s="44"/>
      <c r="F4258" s="44"/>
      <c r="G4258" s="45"/>
      <c r="H4258" s="45"/>
      <c r="I4258" s="44"/>
      <c r="J4258" s="44"/>
      <c r="K4258" s="44"/>
      <c r="L4258" s="44" t="str">
        <f>IF(G4258="","",IF(D4258-G4258&gt;=System_Config!$B$9,"✅ COMPLIANT","⚠️ BREACH"))</f>
        <v/>
      </c>
      <c r="M4258" s="44">
        <f t="shared" si="66"/>
        <v>1900</v>
      </c>
    </row>
    <row r="4259" spans="1:13" ht="18" customHeight="1" x14ac:dyDescent="0.25">
      <c r="A4259" s="42"/>
      <c r="B4259" s="42"/>
      <c r="C4259" s="42"/>
      <c r="D4259" s="43"/>
      <c r="E4259" s="42"/>
      <c r="F4259" s="42"/>
      <c r="G4259" s="43"/>
      <c r="H4259" s="43"/>
      <c r="I4259" s="42"/>
      <c r="J4259" s="42"/>
      <c r="K4259" s="42"/>
      <c r="L4259" s="42" t="str">
        <f>IF(G4259="","",IF(D4259-G4259&gt;=System_Config!$B$9,"✅ COMPLIANT","⚠️ BREACH"))</f>
        <v/>
      </c>
      <c r="M4259" s="42">
        <f t="shared" si="66"/>
        <v>1900</v>
      </c>
    </row>
    <row r="4260" spans="1:13" ht="18" customHeight="1" x14ac:dyDescent="0.25">
      <c r="A4260" s="44"/>
      <c r="B4260" s="44"/>
      <c r="C4260" s="44"/>
      <c r="D4260" s="45"/>
      <c r="E4260" s="44"/>
      <c r="F4260" s="44"/>
      <c r="G4260" s="45"/>
      <c r="H4260" s="45"/>
      <c r="I4260" s="44"/>
      <c r="J4260" s="44"/>
      <c r="K4260" s="44"/>
      <c r="L4260" s="44" t="str">
        <f>IF(G4260="","",IF(D4260-G4260&gt;=System_Config!$B$9,"✅ COMPLIANT","⚠️ BREACH"))</f>
        <v/>
      </c>
      <c r="M4260" s="44">
        <f t="shared" si="66"/>
        <v>1900</v>
      </c>
    </row>
    <row r="4261" spans="1:13" ht="18" customHeight="1" x14ac:dyDescent="0.25">
      <c r="A4261" s="42"/>
      <c r="B4261" s="42"/>
      <c r="C4261" s="42"/>
      <c r="D4261" s="43"/>
      <c r="E4261" s="42"/>
      <c r="F4261" s="42"/>
      <c r="G4261" s="43"/>
      <c r="H4261" s="43"/>
      <c r="I4261" s="42"/>
      <c r="J4261" s="42"/>
      <c r="K4261" s="42"/>
      <c r="L4261" s="42" t="str">
        <f>IF(G4261="","",IF(D4261-G4261&gt;=System_Config!$B$9,"✅ COMPLIANT","⚠️ BREACH"))</f>
        <v/>
      </c>
      <c r="M4261" s="42">
        <f t="shared" si="66"/>
        <v>1900</v>
      </c>
    </row>
    <row r="4262" spans="1:13" ht="18" customHeight="1" x14ac:dyDescent="0.25">
      <c r="A4262" s="44"/>
      <c r="B4262" s="44"/>
      <c r="C4262" s="44"/>
      <c r="D4262" s="45"/>
      <c r="E4262" s="44"/>
      <c r="F4262" s="44"/>
      <c r="G4262" s="45"/>
      <c r="H4262" s="45"/>
      <c r="I4262" s="44"/>
      <c r="J4262" s="44"/>
      <c r="K4262" s="44"/>
      <c r="L4262" s="44" t="str">
        <f>IF(G4262="","",IF(D4262-G4262&gt;=System_Config!$B$9,"✅ COMPLIANT","⚠️ BREACH"))</f>
        <v/>
      </c>
      <c r="M4262" s="44">
        <f t="shared" si="66"/>
        <v>1900</v>
      </c>
    </row>
    <row r="4263" spans="1:13" ht="18" customHeight="1" x14ac:dyDescent="0.25">
      <c r="A4263" s="42"/>
      <c r="B4263" s="42"/>
      <c r="C4263" s="42"/>
      <c r="D4263" s="43"/>
      <c r="E4263" s="42"/>
      <c r="F4263" s="42"/>
      <c r="G4263" s="43"/>
      <c r="H4263" s="43"/>
      <c r="I4263" s="42"/>
      <c r="J4263" s="42"/>
      <c r="K4263" s="42"/>
      <c r="L4263" s="42" t="str">
        <f>IF(G4263="","",IF(D4263-G4263&gt;=System_Config!$B$9,"✅ COMPLIANT","⚠️ BREACH"))</f>
        <v/>
      </c>
      <c r="M4263" s="42">
        <f t="shared" si="66"/>
        <v>1900</v>
      </c>
    </row>
    <row r="4264" spans="1:13" ht="18" customHeight="1" x14ac:dyDescent="0.25">
      <c r="A4264" s="44"/>
      <c r="B4264" s="44"/>
      <c r="C4264" s="44"/>
      <c r="D4264" s="45"/>
      <c r="E4264" s="44"/>
      <c r="F4264" s="44"/>
      <c r="G4264" s="45"/>
      <c r="H4264" s="45"/>
      <c r="I4264" s="44"/>
      <c r="J4264" s="44"/>
      <c r="K4264" s="44"/>
      <c r="L4264" s="44" t="str">
        <f>IF(G4264="","",IF(D4264-G4264&gt;=System_Config!$B$9,"✅ COMPLIANT","⚠️ BREACH"))</f>
        <v/>
      </c>
      <c r="M4264" s="44">
        <f t="shared" si="66"/>
        <v>1900</v>
      </c>
    </row>
    <row r="4265" spans="1:13" ht="18" customHeight="1" x14ac:dyDescent="0.25">
      <c r="A4265" s="42"/>
      <c r="B4265" s="42"/>
      <c r="C4265" s="42"/>
      <c r="D4265" s="43"/>
      <c r="E4265" s="42"/>
      <c r="F4265" s="42"/>
      <c r="G4265" s="43"/>
      <c r="H4265" s="43"/>
      <c r="I4265" s="42"/>
      <c r="J4265" s="42"/>
      <c r="K4265" s="42"/>
      <c r="L4265" s="42" t="str">
        <f>IF(G4265="","",IF(D4265-G4265&gt;=System_Config!$B$9,"✅ COMPLIANT","⚠️ BREACH"))</f>
        <v/>
      </c>
      <c r="M4265" s="42">
        <f t="shared" si="66"/>
        <v>1900</v>
      </c>
    </row>
    <row r="4266" spans="1:13" ht="18" customHeight="1" x14ac:dyDescent="0.25">
      <c r="A4266" s="44"/>
      <c r="B4266" s="44"/>
      <c r="C4266" s="44"/>
      <c r="D4266" s="45"/>
      <c r="E4266" s="44"/>
      <c r="F4266" s="44"/>
      <c r="G4266" s="45"/>
      <c r="H4266" s="45"/>
      <c r="I4266" s="44"/>
      <c r="J4266" s="44"/>
      <c r="K4266" s="44"/>
      <c r="L4266" s="44" t="str">
        <f>IF(G4266="","",IF(D4266-G4266&gt;=System_Config!$B$9,"✅ COMPLIANT","⚠️ BREACH"))</f>
        <v/>
      </c>
      <c r="M4266" s="44">
        <f t="shared" si="66"/>
        <v>1900</v>
      </c>
    </row>
    <row r="4267" spans="1:13" ht="18" customHeight="1" x14ac:dyDescent="0.25">
      <c r="A4267" s="42"/>
      <c r="B4267" s="42"/>
      <c r="C4267" s="42"/>
      <c r="D4267" s="43"/>
      <c r="E4267" s="42"/>
      <c r="F4267" s="42"/>
      <c r="G4267" s="43"/>
      <c r="H4267" s="43"/>
      <c r="I4267" s="42"/>
      <c r="J4267" s="42"/>
      <c r="K4267" s="42"/>
      <c r="L4267" s="42" t="str">
        <f>IF(G4267="","",IF(D4267-G4267&gt;=System_Config!$B$9,"✅ COMPLIANT","⚠️ BREACH"))</f>
        <v/>
      </c>
      <c r="M4267" s="42">
        <f t="shared" si="66"/>
        <v>1900</v>
      </c>
    </row>
    <row r="4268" spans="1:13" ht="18" customHeight="1" x14ac:dyDescent="0.25">
      <c r="A4268" s="44"/>
      <c r="B4268" s="44"/>
      <c r="C4268" s="44"/>
      <c r="D4268" s="45"/>
      <c r="E4268" s="44"/>
      <c r="F4268" s="44"/>
      <c r="G4268" s="45"/>
      <c r="H4268" s="45"/>
      <c r="I4268" s="44"/>
      <c r="J4268" s="44"/>
      <c r="K4268" s="44"/>
      <c r="L4268" s="44" t="str">
        <f>IF(G4268="","",IF(D4268-G4268&gt;=System_Config!$B$9,"✅ COMPLIANT","⚠️ BREACH"))</f>
        <v/>
      </c>
      <c r="M4268" s="44">
        <f t="shared" si="66"/>
        <v>1900</v>
      </c>
    </row>
    <row r="4269" spans="1:13" ht="18" customHeight="1" x14ac:dyDescent="0.25">
      <c r="A4269" s="42"/>
      <c r="B4269" s="42"/>
      <c r="C4269" s="42"/>
      <c r="D4269" s="43"/>
      <c r="E4269" s="42"/>
      <c r="F4269" s="42"/>
      <c r="G4269" s="43"/>
      <c r="H4269" s="43"/>
      <c r="I4269" s="42"/>
      <c r="J4269" s="42"/>
      <c r="K4269" s="42"/>
      <c r="L4269" s="42" t="str">
        <f>IF(G4269="","",IF(D4269-G4269&gt;=System_Config!$B$9,"✅ COMPLIANT","⚠️ BREACH"))</f>
        <v/>
      </c>
      <c r="M4269" s="42">
        <f t="shared" si="66"/>
        <v>1900</v>
      </c>
    </row>
    <row r="4270" spans="1:13" ht="18" customHeight="1" x14ac:dyDescent="0.25">
      <c r="A4270" s="44"/>
      <c r="B4270" s="44"/>
      <c r="C4270" s="44"/>
      <c r="D4270" s="45"/>
      <c r="E4270" s="44"/>
      <c r="F4270" s="44"/>
      <c r="G4270" s="45"/>
      <c r="H4270" s="45"/>
      <c r="I4270" s="44"/>
      <c r="J4270" s="44"/>
      <c r="K4270" s="44"/>
      <c r="L4270" s="44" t="str">
        <f>IF(G4270="","",IF(D4270-G4270&gt;=System_Config!$B$9,"✅ COMPLIANT","⚠️ BREACH"))</f>
        <v/>
      </c>
      <c r="M4270" s="44">
        <f t="shared" si="66"/>
        <v>1900</v>
      </c>
    </row>
    <row r="4271" spans="1:13" ht="18" customHeight="1" x14ac:dyDescent="0.25">
      <c r="A4271" s="42"/>
      <c r="B4271" s="42"/>
      <c r="C4271" s="42"/>
      <c r="D4271" s="43"/>
      <c r="E4271" s="42"/>
      <c r="F4271" s="42"/>
      <c r="G4271" s="43"/>
      <c r="H4271" s="43"/>
      <c r="I4271" s="42"/>
      <c r="J4271" s="42"/>
      <c r="K4271" s="42"/>
      <c r="L4271" s="42" t="str">
        <f>IF(G4271="","",IF(D4271-G4271&gt;=System_Config!$B$9,"✅ COMPLIANT","⚠️ BREACH"))</f>
        <v/>
      </c>
      <c r="M4271" s="42">
        <f t="shared" si="66"/>
        <v>1900</v>
      </c>
    </row>
    <row r="4272" spans="1:13" ht="18" customHeight="1" x14ac:dyDescent="0.25">
      <c r="A4272" s="44"/>
      <c r="B4272" s="44"/>
      <c r="C4272" s="44"/>
      <c r="D4272" s="45"/>
      <c r="E4272" s="44"/>
      <c r="F4272" s="44"/>
      <c r="G4272" s="45"/>
      <c r="H4272" s="45"/>
      <c r="I4272" s="44"/>
      <c r="J4272" s="44"/>
      <c r="K4272" s="44"/>
      <c r="L4272" s="44" t="str">
        <f>IF(G4272="","",IF(D4272-G4272&gt;=System_Config!$B$9,"✅ COMPLIANT","⚠️ BREACH"))</f>
        <v/>
      </c>
      <c r="M4272" s="44">
        <f t="shared" si="66"/>
        <v>1900</v>
      </c>
    </row>
    <row r="4273" spans="1:13" ht="18" customHeight="1" x14ac:dyDescent="0.25">
      <c r="A4273" s="42"/>
      <c r="B4273" s="42"/>
      <c r="C4273" s="42"/>
      <c r="D4273" s="43"/>
      <c r="E4273" s="42"/>
      <c r="F4273" s="42"/>
      <c r="G4273" s="43"/>
      <c r="H4273" s="43"/>
      <c r="I4273" s="42"/>
      <c r="J4273" s="42"/>
      <c r="K4273" s="42"/>
      <c r="L4273" s="42" t="str">
        <f>IF(G4273="","",IF(D4273-G4273&gt;=System_Config!$B$9,"✅ COMPLIANT","⚠️ BREACH"))</f>
        <v/>
      </c>
      <c r="M4273" s="42">
        <f t="shared" si="66"/>
        <v>1900</v>
      </c>
    </row>
    <row r="4274" spans="1:13" ht="18" customHeight="1" x14ac:dyDescent="0.25">
      <c r="A4274" s="44"/>
      <c r="B4274" s="44"/>
      <c r="C4274" s="44"/>
      <c r="D4274" s="45"/>
      <c r="E4274" s="44"/>
      <c r="F4274" s="44"/>
      <c r="G4274" s="45"/>
      <c r="H4274" s="45"/>
      <c r="I4274" s="44"/>
      <c r="J4274" s="44"/>
      <c r="K4274" s="44"/>
      <c r="L4274" s="44" t="str">
        <f>IF(G4274="","",IF(D4274-G4274&gt;=System_Config!$B$9,"✅ COMPLIANT","⚠️ BREACH"))</f>
        <v/>
      </c>
      <c r="M4274" s="44">
        <f t="shared" si="66"/>
        <v>1900</v>
      </c>
    </row>
    <row r="4275" spans="1:13" ht="18" customHeight="1" x14ac:dyDescent="0.25">
      <c r="A4275" s="42"/>
      <c r="B4275" s="42"/>
      <c r="C4275" s="42"/>
      <c r="D4275" s="43"/>
      <c r="E4275" s="42"/>
      <c r="F4275" s="42"/>
      <c r="G4275" s="43"/>
      <c r="H4275" s="43"/>
      <c r="I4275" s="42"/>
      <c r="J4275" s="42"/>
      <c r="K4275" s="42"/>
      <c r="L4275" s="42" t="str">
        <f>IF(G4275="","",IF(D4275-G4275&gt;=System_Config!$B$9,"✅ COMPLIANT","⚠️ BREACH"))</f>
        <v/>
      </c>
      <c r="M4275" s="42">
        <f t="shared" si="66"/>
        <v>1900</v>
      </c>
    </row>
    <row r="4276" spans="1:13" ht="18" customHeight="1" x14ac:dyDescent="0.25">
      <c r="A4276" s="44"/>
      <c r="B4276" s="44"/>
      <c r="C4276" s="44"/>
      <c r="D4276" s="45"/>
      <c r="E4276" s="44"/>
      <c r="F4276" s="44"/>
      <c r="G4276" s="45"/>
      <c r="H4276" s="45"/>
      <c r="I4276" s="44"/>
      <c r="J4276" s="44"/>
      <c r="K4276" s="44"/>
      <c r="L4276" s="44" t="str">
        <f>IF(G4276="","",IF(D4276-G4276&gt;=System_Config!$B$9,"✅ COMPLIANT","⚠️ BREACH"))</f>
        <v/>
      </c>
      <c r="M4276" s="44">
        <f t="shared" si="66"/>
        <v>1900</v>
      </c>
    </row>
    <row r="4277" spans="1:13" ht="18" customHeight="1" x14ac:dyDescent="0.25">
      <c r="A4277" s="42"/>
      <c r="B4277" s="42"/>
      <c r="C4277" s="42"/>
      <c r="D4277" s="43"/>
      <c r="E4277" s="42"/>
      <c r="F4277" s="42"/>
      <c r="G4277" s="43"/>
      <c r="H4277" s="43"/>
      <c r="I4277" s="42"/>
      <c r="J4277" s="42"/>
      <c r="K4277" s="42"/>
      <c r="L4277" s="42" t="str">
        <f>IF(G4277="","",IF(D4277-G4277&gt;=System_Config!$B$9,"✅ COMPLIANT","⚠️ BREACH"))</f>
        <v/>
      </c>
      <c r="M4277" s="42">
        <f t="shared" si="66"/>
        <v>1900</v>
      </c>
    </row>
    <row r="4278" spans="1:13" ht="18" customHeight="1" x14ac:dyDescent="0.25">
      <c r="A4278" s="44"/>
      <c r="B4278" s="44"/>
      <c r="C4278" s="44"/>
      <c r="D4278" s="45"/>
      <c r="E4278" s="44"/>
      <c r="F4278" s="44"/>
      <c r="G4278" s="45"/>
      <c r="H4278" s="45"/>
      <c r="I4278" s="44"/>
      <c r="J4278" s="44"/>
      <c r="K4278" s="44"/>
      <c r="L4278" s="44" t="str">
        <f>IF(G4278="","",IF(D4278-G4278&gt;=System_Config!$B$9,"✅ COMPLIANT","⚠️ BREACH"))</f>
        <v/>
      </c>
      <c r="M4278" s="44">
        <f t="shared" si="66"/>
        <v>1900</v>
      </c>
    </row>
    <row r="4279" spans="1:13" ht="18" customHeight="1" x14ac:dyDescent="0.25">
      <c r="A4279" s="42"/>
      <c r="B4279" s="42"/>
      <c r="C4279" s="42"/>
      <c r="D4279" s="43"/>
      <c r="E4279" s="42"/>
      <c r="F4279" s="42"/>
      <c r="G4279" s="43"/>
      <c r="H4279" s="43"/>
      <c r="I4279" s="42"/>
      <c r="J4279" s="42"/>
      <c r="K4279" s="42"/>
      <c r="L4279" s="42" t="str">
        <f>IF(G4279="","",IF(D4279-G4279&gt;=System_Config!$B$9,"✅ COMPLIANT","⚠️ BREACH"))</f>
        <v/>
      </c>
      <c r="M4279" s="42">
        <f t="shared" si="66"/>
        <v>1900</v>
      </c>
    </row>
    <row r="4280" spans="1:13" ht="18" customHeight="1" x14ac:dyDescent="0.25">
      <c r="A4280" s="44"/>
      <c r="B4280" s="44"/>
      <c r="C4280" s="44"/>
      <c r="D4280" s="45"/>
      <c r="E4280" s="44"/>
      <c r="F4280" s="44"/>
      <c r="G4280" s="45"/>
      <c r="H4280" s="45"/>
      <c r="I4280" s="44"/>
      <c r="J4280" s="44"/>
      <c r="K4280" s="44"/>
      <c r="L4280" s="44" t="str">
        <f>IF(G4280="","",IF(D4280-G4280&gt;=System_Config!$B$9,"✅ COMPLIANT","⚠️ BREACH"))</f>
        <v/>
      </c>
      <c r="M4280" s="44">
        <f t="shared" si="66"/>
        <v>1900</v>
      </c>
    </row>
    <row r="4281" spans="1:13" ht="18" customHeight="1" x14ac:dyDescent="0.25">
      <c r="A4281" s="42"/>
      <c r="B4281" s="42"/>
      <c r="C4281" s="42"/>
      <c r="D4281" s="43"/>
      <c r="E4281" s="42"/>
      <c r="F4281" s="42"/>
      <c r="G4281" s="43"/>
      <c r="H4281" s="43"/>
      <c r="I4281" s="42"/>
      <c r="J4281" s="42"/>
      <c r="K4281" s="42"/>
      <c r="L4281" s="42" t="str">
        <f>IF(G4281="","",IF(D4281-G4281&gt;=System_Config!$B$9,"✅ COMPLIANT","⚠️ BREACH"))</f>
        <v/>
      </c>
      <c r="M4281" s="42">
        <f t="shared" si="66"/>
        <v>1900</v>
      </c>
    </row>
    <row r="4282" spans="1:13" ht="18" customHeight="1" x14ac:dyDescent="0.25">
      <c r="A4282" s="44"/>
      <c r="B4282" s="44"/>
      <c r="C4282" s="44"/>
      <c r="D4282" s="45"/>
      <c r="E4282" s="44"/>
      <c r="F4282" s="44"/>
      <c r="G4282" s="45"/>
      <c r="H4282" s="45"/>
      <c r="I4282" s="44"/>
      <c r="J4282" s="44"/>
      <c r="K4282" s="44"/>
      <c r="L4282" s="44" t="str">
        <f>IF(G4282="","",IF(D4282-G4282&gt;=System_Config!$B$9,"✅ COMPLIANT","⚠️ BREACH"))</f>
        <v/>
      </c>
      <c r="M4282" s="44">
        <f t="shared" si="66"/>
        <v>1900</v>
      </c>
    </row>
    <row r="4283" spans="1:13" ht="18" customHeight="1" x14ac:dyDescent="0.25">
      <c r="A4283" s="42"/>
      <c r="B4283" s="42"/>
      <c r="C4283" s="42"/>
      <c r="D4283" s="43"/>
      <c r="E4283" s="42"/>
      <c r="F4283" s="42"/>
      <c r="G4283" s="43"/>
      <c r="H4283" s="43"/>
      <c r="I4283" s="42"/>
      <c r="J4283" s="42"/>
      <c r="K4283" s="42"/>
      <c r="L4283" s="42" t="str">
        <f>IF(G4283="","",IF(D4283-G4283&gt;=System_Config!$B$9,"✅ COMPLIANT","⚠️ BREACH"))</f>
        <v/>
      </c>
      <c r="M4283" s="42">
        <f t="shared" si="66"/>
        <v>1900</v>
      </c>
    </row>
    <row r="4284" spans="1:13" ht="18" customHeight="1" x14ac:dyDescent="0.25">
      <c r="A4284" s="44"/>
      <c r="B4284" s="44"/>
      <c r="C4284" s="44"/>
      <c r="D4284" s="45"/>
      <c r="E4284" s="44"/>
      <c r="F4284" s="44"/>
      <c r="G4284" s="45"/>
      <c r="H4284" s="45"/>
      <c r="I4284" s="44"/>
      <c r="J4284" s="44"/>
      <c r="K4284" s="44"/>
      <c r="L4284" s="44" t="str">
        <f>IF(G4284="","",IF(D4284-G4284&gt;=System_Config!$B$9,"✅ COMPLIANT","⚠️ BREACH"))</f>
        <v/>
      </c>
      <c r="M4284" s="44">
        <f t="shared" si="66"/>
        <v>1900</v>
      </c>
    </row>
    <row r="4285" spans="1:13" ht="18" customHeight="1" x14ac:dyDescent="0.25">
      <c r="A4285" s="42"/>
      <c r="B4285" s="42"/>
      <c r="C4285" s="42"/>
      <c r="D4285" s="43"/>
      <c r="E4285" s="42"/>
      <c r="F4285" s="42"/>
      <c r="G4285" s="43"/>
      <c r="H4285" s="43"/>
      <c r="I4285" s="42"/>
      <c r="J4285" s="42"/>
      <c r="K4285" s="42"/>
      <c r="L4285" s="42" t="str">
        <f>IF(G4285="","",IF(D4285-G4285&gt;=System_Config!$B$9,"✅ COMPLIANT","⚠️ BREACH"))</f>
        <v/>
      </c>
      <c r="M4285" s="42">
        <f t="shared" si="66"/>
        <v>1900</v>
      </c>
    </row>
    <row r="4286" spans="1:13" ht="18" customHeight="1" x14ac:dyDescent="0.25">
      <c r="A4286" s="44"/>
      <c r="B4286" s="44"/>
      <c r="C4286" s="44"/>
      <c r="D4286" s="45"/>
      <c r="E4286" s="44"/>
      <c r="F4286" s="44"/>
      <c r="G4286" s="45"/>
      <c r="H4286" s="45"/>
      <c r="I4286" s="44"/>
      <c r="J4286" s="44"/>
      <c r="K4286" s="44"/>
      <c r="L4286" s="44" t="str">
        <f>IF(G4286="","",IF(D4286-G4286&gt;=System_Config!$B$9,"✅ COMPLIANT","⚠️ BREACH"))</f>
        <v/>
      </c>
      <c r="M4286" s="44">
        <f t="shared" si="66"/>
        <v>1900</v>
      </c>
    </row>
    <row r="4287" spans="1:13" ht="18" customHeight="1" x14ac:dyDescent="0.25">
      <c r="A4287" s="42"/>
      <c r="B4287" s="42"/>
      <c r="C4287" s="42"/>
      <c r="D4287" s="43"/>
      <c r="E4287" s="42"/>
      <c r="F4287" s="42"/>
      <c r="G4287" s="43"/>
      <c r="H4287" s="43"/>
      <c r="I4287" s="42"/>
      <c r="J4287" s="42"/>
      <c r="K4287" s="42"/>
      <c r="L4287" s="42" t="str">
        <f>IF(G4287="","",IF(D4287-G4287&gt;=System_Config!$B$9,"✅ COMPLIANT","⚠️ BREACH"))</f>
        <v/>
      </c>
      <c r="M4287" s="42">
        <f t="shared" si="66"/>
        <v>1900</v>
      </c>
    </row>
    <row r="4288" spans="1:13" ht="18" customHeight="1" x14ac:dyDescent="0.25">
      <c r="A4288" s="44"/>
      <c r="B4288" s="44"/>
      <c r="C4288" s="44"/>
      <c r="D4288" s="45"/>
      <c r="E4288" s="44"/>
      <c r="F4288" s="44"/>
      <c r="G4288" s="45"/>
      <c r="H4288" s="45"/>
      <c r="I4288" s="44"/>
      <c r="J4288" s="44"/>
      <c r="K4288" s="44"/>
      <c r="L4288" s="44" t="str">
        <f>IF(G4288="","",IF(D4288-G4288&gt;=System_Config!$B$9,"✅ COMPLIANT","⚠️ BREACH"))</f>
        <v/>
      </c>
      <c r="M4288" s="44">
        <f t="shared" si="66"/>
        <v>1900</v>
      </c>
    </row>
    <row r="4289" spans="1:13" ht="18" customHeight="1" x14ac:dyDescent="0.25">
      <c r="A4289" s="42"/>
      <c r="B4289" s="42"/>
      <c r="C4289" s="42"/>
      <c r="D4289" s="43"/>
      <c r="E4289" s="42"/>
      <c r="F4289" s="42"/>
      <c r="G4289" s="43"/>
      <c r="H4289" s="43"/>
      <c r="I4289" s="42"/>
      <c r="J4289" s="42"/>
      <c r="K4289" s="42"/>
      <c r="L4289" s="42" t="str">
        <f>IF(G4289="","",IF(D4289-G4289&gt;=System_Config!$B$9,"✅ COMPLIANT","⚠️ BREACH"))</f>
        <v/>
      </c>
      <c r="M4289" s="42">
        <f t="shared" si="66"/>
        <v>1900</v>
      </c>
    </row>
    <row r="4290" spans="1:13" ht="18" customHeight="1" x14ac:dyDescent="0.25">
      <c r="A4290" s="44"/>
      <c r="B4290" s="44"/>
      <c r="C4290" s="44"/>
      <c r="D4290" s="45"/>
      <c r="E4290" s="44"/>
      <c r="F4290" s="44"/>
      <c r="G4290" s="45"/>
      <c r="H4290" s="45"/>
      <c r="I4290" s="44"/>
      <c r="J4290" s="44"/>
      <c r="K4290" s="44"/>
      <c r="L4290" s="44" t="str">
        <f>IF(G4290="","",IF(D4290-G4290&gt;=System_Config!$B$9,"✅ COMPLIANT","⚠️ BREACH"))</f>
        <v/>
      </c>
      <c r="M4290" s="44">
        <f t="shared" si="66"/>
        <v>1900</v>
      </c>
    </row>
    <row r="4291" spans="1:13" ht="18" customHeight="1" x14ac:dyDescent="0.25">
      <c r="A4291" s="42"/>
      <c r="B4291" s="42"/>
      <c r="C4291" s="42"/>
      <c r="D4291" s="43"/>
      <c r="E4291" s="42"/>
      <c r="F4291" s="42"/>
      <c r="G4291" s="43"/>
      <c r="H4291" s="43"/>
      <c r="I4291" s="42"/>
      <c r="J4291" s="42"/>
      <c r="K4291" s="42"/>
      <c r="L4291" s="42" t="str">
        <f>IF(G4291="","",IF(D4291-G4291&gt;=System_Config!$B$9,"✅ COMPLIANT","⚠️ BREACH"))</f>
        <v/>
      </c>
      <c r="M4291" s="42">
        <f t="shared" si="66"/>
        <v>1900</v>
      </c>
    </row>
    <row r="4292" spans="1:13" ht="18" customHeight="1" x14ac:dyDescent="0.25">
      <c r="A4292" s="44"/>
      <c r="B4292" s="44"/>
      <c r="C4292" s="44"/>
      <c r="D4292" s="45"/>
      <c r="E4292" s="44"/>
      <c r="F4292" s="44"/>
      <c r="G4292" s="45"/>
      <c r="H4292" s="45"/>
      <c r="I4292" s="44"/>
      <c r="J4292" s="44"/>
      <c r="K4292" s="44"/>
      <c r="L4292" s="44" t="str">
        <f>IF(G4292="","",IF(D4292-G4292&gt;=System_Config!$B$9,"✅ COMPLIANT","⚠️ BREACH"))</f>
        <v/>
      </c>
      <c r="M4292" s="44">
        <f t="shared" ref="M4292:M4355" si="67">IFERROR(YEAR(E4292),"")</f>
        <v>1900</v>
      </c>
    </row>
    <row r="4293" spans="1:13" ht="18" customHeight="1" x14ac:dyDescent="0.25">
      <c r="A4293" s="42"/>
      <c r="B4293" s="42"/>
      <c r="C4293" s="42"/>
      <c r="D4293" s="43"/>
      <c r="E4293" s="42"/>
      <c r="F4293" s="42"/>
      <c r="G4293" s="43"/>
      <c r="H4293" s="43"/>
      <c r="I4293" s="42"/>
      <c r="J4293" s="42"/>
      <c r="K4293" s="42"/>
      <c r="L4293" s="42" t="str">
        <f>IF(G4293="","",IF(D4293-G4293&gt;=System_Config!$B$9,"✅ COMPLIANT","⚠️ BREACH"))</f>
        <v/>
      </c>
      <c r="M4293" s="42">
        <f t="shared" si="67"/>
        <v>1900</v>
      </c>
    </row>
    <row r="4294" spans="1:13" ht="18" customHeight="1" x14ac:dyDescent="0.25">
      <c r="A4294" s="44"/>
      <c r="B4294" s="44"/>
      <c r="C4294" s="44"/>
      <c r="D4294" s="45"/>
      <c r="E4294" s="44"/>
      <c r="F4294" s="44"/>
      <c r="G4294" s="45"/>
      <c r="H4294" s="45"/>
      <c r="I4294" s="44"/>
      <c r="J4294" s="44"/>
      <c r="K4294" s="44"/>
      <c r="L4294" s="44" t="str">
        <f>IF(G4294="","",IF(D4294-G4294&gt;=System_Config!$B$9,"✅ COMPLIANT","⚠️ BREACH"))</f>
        <v/>
      </c>
      <c r="M4294" s="44">
        <f t="shared" si="67"/>
        <v>1900</v>
      </c>
    </row>
    <row r="4295" spans="1:13" ht="18" customHeight="1" x14ac:dyDescent="0.25">
      <c r="A4295" s="42"/>
      <c r="B4295" s="42"/>
      <c r="C4295" s="42"/>
      <c r="D4295" s="43"/>
      <c r="E4295" s="42"/>
      <c r="F4295" s="42"/>
      <c r="G4295" s="43"/>
      <c r="H4295" s="43"/>
      <c r="I4295" s="42"/>
      <c r="J4295" s="42"/>
      <c r="K4295" s="42"/>
      <c r="L4295" s="42" t="str">
        <f>IF(G4295="","",IF(D4295-G4295&gt;=System_Config!$B$9,"✅ COMPLIANT","⚠️ BREACH"))</f>
        <v/>
      </c>
      <c r="M4295" s="42">
        <f t="shared" si="67"/>
        <v>1900</v>
      </c>
    </row>
    <row r="4296" spans="1:13" ht="18" customHeight="1" x14ac:dyDescent="0.25">
      <c r="A4296" s="44"/>
      <c r="B4296" s="44"/>
      <c r="C4296" s="44"/>
      <c r="D4296" s="45"/>
      <c r="E4296" s="44"/>
      <c r="F4296" s="44"/>
      <c r="G4296" s="45"/>
      <c r="H4296" s="45"/>
      <c r="I4296" s="44"/>
      <c r="J4296" s="44"/>
      <c r="K4296" s="44"/>
      <c r="L4296" s="44" t="str">
        <f>IF(G4296="","",IF(D4296-G4296&gt;=System_Config!$B$9,"✅ COMPLIANT","⚠️ BREACH"))</f>
        <v/>
      </c>
      <c r="M4296" s="44">
        <f t="shared" si="67"/>
        <v>1900</v>
      </c>
    </row>
    <row r="4297" spans="1:13" ht="18" customHeight="1" x14ac:dyDescent="0.25">
      <c r="A4297" s="42"/>
      <c r="B4297" s="42"/>
      <c r="C4297" s="42"/>
      <c r="D4297" s="43"/>
      <c r="E4297" s="42"/>
      <c r="F4297" s="42"/>
      <c r="G4297" s="43"/>
      <c r="H4297" s="43"/>
      <c r="I4297" s="42"/>
      <c r="J4297" s="42"/>
      <c r="K4297" s="42"/>
      <c r="L4297" s="42" t="str">
        <f>IF(G4297="","",IF(D4297-G4297&gt;=System_Config!$B$9,"✅ COMPLIANT","⚠️ BREACH"))</f>
        <v/>
      </c>
      <c r="M4297" s="42">
        <f t="shared" si="67"/>
        <v>1900</v>
      </c>
    </row>
    <row r="4298" spans="1:13" ht="18" customHeight="1" x14ac:dyDescent="0.25">
      <c r="A4298" s="44"/>
      <c r="B4298" s="44"/>
      <c r="C4298" s="44"/>
      <c r="D4298" s="45"/>
      <c r="E4298" s="44"/>
      <c r="F4298" s="44"/>
      <c r="G4298" s="45"/>
      <c r="H4298" s="45"/>
      <c r="I4298" s="44"/>
      <c r="J4298" s="44"/>
      <c r="K4298" s="44"/>
      <c r="L4298" s="44" t="str">
        <f>IF(G4298="","",IF(D4298-G4298&gt;=System_Config!$B$9,"✅ COMPLIANT","⚠️ BREACH"))</f>
        <v/>
      </c>
      <c r="M4298" s="44">
        <f t="shared" si="67"/>
        <v>1900</v>
      </c>
    </row>
    <row r="4299" spans="1:13" ht="18" customHeight="1" x14ac:dyDescent="0.25">
      <c r="A4299" s="42"/>
      <c r="B4299" s="42"/>
      <c r="C4299" s="42"/>
      <c r="D4299" s="43"/>
      <c r="E4299" s="42"/>
      <c r="F4299" s="42"/>
      <c r="G4299" s="43"/>
      <c r="H4299" s="43"/>
      <c r="I4299" s="42"/>
      <c r="J4299" s="42"/>
      <c r="K4299" s="42"/>
      <c r="L4299" s="42" t="str">
        <f>IF(G4299="","",IF(D4299-G4299&gt;=System_Config!$B$9,"✅ COMPLIANT","⚠️ BREACH"))</f>
        <v/>
      </c>
      <c r="M4299" s="42">
        <f t="shared" si="67"/>
        <v>1900</v>
      </c>
    </row>
    <row r="4300" spans="1:13" ht="18" customHeight="1" x14ac:dyDescent="0.25">
      <c r="A4300" s="44"/>
      <c r="B4300" s="44"/>
      <c r="C4300" s="44"/>
      <c r="D4300" s="45"/>
      <c r="E4300" s="44"/>
      <c r="F4300" s="44"/>
      <c r="G4300" s="45"/>
      <c r="H4300" s="45"/>
      <c r="I4300" s="44"/>
      <c r="J4300" s="44"/>
      <c r="K4300" s="44"/>
      <c r="L4300" s="44" t="str">
        <f>IF(G4300="","",IF(D4300-G4300&gt;=System_Config!$B$9,"✅ COMPLIANT","⚠️ BREACH"))</f>
        <v/>
      </c>
      <c r="M4300" s="44">
        <f t="shared" si="67"/>
        <v>1900</v>
      </c>
    </row>
    <row r="4301" spans="1:13" ht="18" customHeight="1" x14ac:dyDescent="0.25">
      <c r="A4301" s="42"/>
      <c r="B4301" s="42"/>
      <c r="C4301" s="42"/>
      <c r="D4301" s="43"/>
      <c r="E4301" s="42"/>
      <c r="F4301" s="42"/>
      <c r="G4301" s="43"/>
      <c r="H4301" s="43"/>
      <c r="I4301" s="42"/>
      <c r="J4301" s="42"/>
      <c r="K4301" s="42"/>
      <c r="L4301" s="42" t="str">
        <f>IF(G4301="","",IF(D4301-G4301&gt;=System_Config!$B$9,"✅ COMPLIANT","⚠️ BREACH"))</f>
        <v/>
      </c>
      <c r="M4301" s="42">
        <f t="shared" si="67"/>
        <v>1900</v>
      </c>
    </row>
    <row r="4302" spans="1:13" ht="18" customHeight="1" x14ac:dyDescent="0.25">
      <c r="A4302" s="44"/>
      <c r="B4302" s="44"/>
      <c r="C4302" s="44"/>
      <c r="D4302" s="45"/>
      <c r="E4302" s="44"/>
      <c r="F4302" s="44"/>
      <c r="G4302" s="45"/>
      <c r="H4302" s="45"/>
      <c r="I4302" s="44"/>
      <c r="J4302" s="44"/>
      <c r="K4302" s="44"/>
      <c r="L4302" s="44" t="str">
        <f>IF(G4302="","",IF(D4302-G4302&gt;=System_Config!$B$9,"✅ COMPLIANT","⚠️ BREACH"))</f>
        <v/>
      </c>
      <c r="M4302" s="44">
        <f t="shared" si="67"/>
        <v>1900</v>
      </c>
    </row>
    <row r="4303" spans="1:13" ht="18" customHeight="1" x14ac:dyDescent="0.25">
      <c r="A4303" s="42"/>
      <c r="B4303" s="42"/>
      <c r="C4303" s="42"/>
      <c r="D4303" s="43"/>
      <c r="E4303" s="42"/>
      <c r="F4303" s="42"/>
      <c r="G4303" s="43"/>
      <c r="H4303" s="43"/>
      <c r="I4303" s="42"/>
      <c r="J4303" s="42"/>
      <c r="K4303" s="42"/>
      <c r="L4303" s="42" t="str">
        <f>IF(G4303="","",IF(D4303-G4303&gt;=System_Config!$B$9,"✅ COMPLIANT","⚠️ BREACH"))</f>
        <v/>
      </c>
      <c r="M4303" s="42">
        <f t="shared" si="67"/>
        <v>1900</v>
      </c>
    </row>
    <row r="4304" spans="1:13" ht="18" customHeight="1" x14ac:dyDescent="0.25">
      <c r="A4304" s="44"/>
      <c r="B4304" s="44"/>
      <c r="C4304" s="44"/>
      <c r="D4304" s="45"/>
      <c r="E4304" s="44"/>
      <c r="F4304" s="44"/>
      <c r="G4304" s="45"/>
      <c r="H4304" s="45"/>
      <c r="I4304" s="44"/>
      <c r="J4304" s="44"/>
      <c r="K4304" s="44"/>
      <c r="L4304" s="44" t="str">
        <f>IF(G4304="","",IF(D4304-G4304&gt;=System_Config!$B$9,"✅ COMPLIANT","⚠️ BREACH"))</f>
        <v/>
      </c>
      <c r="M4304" s="44">
        <f t="shared" si="67"/>
        <v>1900</v>
      </c>
    </row>
    <row r="4305" spans="1:13" ht="18" customHeight="1" x14ac:dyDescent="0.25">
      <c r="A4305" s="42"/>
      <c r="B4305" s="42"/>
      <c r="C4305" s="42"/>
      <c r="D4305" s="43"/>
      <c r="E4305" s="42"/>
      <c r="F4305" s="42"/>
      <c r="G4305" s="43"/>
      <c r="H4305" s="43"/>
      <c r="I4305" s="42"/>
      <c r="J4305" s="42"/>
      <c r="K4305" s="42"/>
      <c r="L4305" s="42" t="str">
        <f>IF(G4305="","",IF(D4305-G4305&gt;=System_Config!$B$9,"✅ COMPLIANT","⚠️ BREACH"))</f>
        <v/>
      </c>
      <c r="M4305" s="42">
        <f t="shared" si="67"/>
        <v>1900</v>
      </c>
    </row>
    <row r="4306" spans="1:13" ht="18" customHeight="1" x14ac:dyDescent="0.25">
      <c r="A4306" s="44"/>
      <c r="B4306" s="44"/>
      <c r="C4306" s="44"/>
      <c r="D4306" s="45"/>
      <c r="E4306" s="44"/>
      <c r="F4306" s="44"/>
      <c r="G4306" s="45"/>
      <c r="H4306" s="45"/>
      <c r="I4306" s="44"/>
      <c r="J4306" s="44"/>
      <c r="K4306" s="44"/>
      <c r="L4306" s="44" t="str">
        <f>IF(G4306="","",IF(D4306-G4306&gt;=System_Config!$B$9,"✅ COMPLIANT","⚠️ BREACH"))</f>
        <v/>
      </c>
      <c r="M4306" s="44">
        <f t="shared" si="67"/>
        <v>1900</v>
      </c>
    </row>
    <row r="4307" spans="1:13" ht="18" customHeight="1" x14ac:dyDescent="0.25">
      <c r="A4307" s="42"/>
      <c r="B4307" s="42"/>
      <c r="C4307" s="42"/>
      <c r="D4307" s="43"/>
      <c r="E4307" s="42"/>
      <c r="F4307" s="42"/>
      <c r="G4307" s="43"/>
      <c r="H4307" s="43"/>
      <c r="I4307" s="42"/>
      <c r="J4307" s="42"/>
      <c r="K4307" s="42"/>
      <c r="L4307" s="42" t="str">
        <f>IF(G4307="","",IF(D4307-G4307&gt;=System_Config!$B$9,"✅ COMPLIANT","⚠️ BREACH"))</f>
        <v/>
      </c>
      <c r="M4307" s="42">
        <f t="shared" si="67"/>
        <v>1900</v>
      </c>
    </row>
    <row r="4308" spans="1:13" ht="18" customHeight="1" x14ac:dyDescent="0.25">
      <c r="A4308" s="44"/>
      <c r="B4308" s="44"/>
      <c r="C4308" s="44"/>
      <c r="D4308" s="45"/>
      <c r="E4308" s="44"/>
      <c r="F4308" s="44"/>
      <c r="G4308" s="45"/>
      <c r="H4308" s="45"/>
      <c r="I4308" s="44"/>
      <c r="J4308" s="44"/>
      <c r="K4308" s="44"/>
      <c r="L4308" s="44" t="str">
        <f>IF(G4308="","",IF(D4308-G4308&gt;=System_Config!$B$9,"✅ COMPLIANT","⚠️ BREACH"))</f>
        <v/>
      </c>
      <c r="M4308" s="44">
        <f t="shared" si="67"/>
        <v>1900</v>
      </c>
    </row>
    <row r="4309" spans="1:13" ht="18" customHeight="1" x14ac:dyDescent="0.25">
      <c r="A4309" s="42"/>
      <c r="B4309" s="42"/>
      <c r="C4309" s="42"/>
      <c r="D4309" s="43"/>
      <c r="E4309" s="42"/>
      <c r="F4309" s="42"/>
      <c r="G4309" s="43"/>
      <c r="H4309" s="43"/>
      <c r="I4309" s="42"/>
      <c r="J4309" s="42"/>
      <c r="K4309" s="42"/>
      <c r="L4309" s="42" t="str">
        <f>IF(G4309="","",IF(D4309-G4309&gt;=System_Config!$B$9,"✅ COMPLIANT","⚠️ BREACH"))</f>
        <v/>
      </c>
      <c r="M4309" s="42">
        <f t="shared" si="67"/>
        <v>1900</v>
      </c>
    </row>
    <row r="4310" spans="1:13" ht="18" customHeight="1" x14ac:dyDescent="0.25">
      <c r="A4310" s="44"/>
      <c r="B4310" s="44"/>
      <c r="C4310" s="44"/>
      <c r="D4310" s="45"/>
      <c r="E4310" s="44"/>
      <c r="F4310" s="44"/>
      <c r="G4310" s="45"/>
      <c r="H4310" s="45"/>
      <c r="I4310" s="44"/>
      <c r="J4310" s="44"/>
      <c r="K4310" s="44"/>
      <c r="L4310" s="44" t="str">
        <f>IF(G4310="","",IF(D4310-G4310&gt;=System_Config!$B$9,"✅ COMPLIANT","⚠️ BREACH"))</f>
        <v/>
      </c>
      <c r="M4310" s="44">
        <f t="shared" si="67"/>
        <v>1900</v>
      </c>
    </row>
    <row r="4311" spans="1:13" ht="18" customHeight="1" x14ac:dyDescent="0.25">
      <c r="A4311" s="42"/>
      <c r="B4311" s="42"/>
      <c r="C4311" s="42"/>
      <c r="D4311" s="43"/>
      <c r="E4311" s="42"/>
      <c r="F4311" s="42"/>
      <c r="G4311" s="43"/>
      <c r="H4311" s="43"/>
      <c r="I4311" s="42"/>
      <c r="J4311" s="42"/>
      <c r="K4311" s="42"/>
      <c r="L4311" s="42" t="str">
        <f>IF(G4311="","",IF(D4311-G4311&gt;=System_Config!$B$9,"✅ COMPLIANT","⚠️ BREACH"))</f>
        <v/>
      </c>
      <c r="M4311" s="42">
        <f t="shared" si="67"/>
        <v>1900</v>
      </c>
    </row>
    <row r="4312" spans="1:13" ht="18" customHeight="1" x14ac:dyDescent="0.25">
      <c r="A4312" s="44"/>
      <c r="B4312" s="44"/>
      <c r="C4312" s="44"/>
      <c r="D4312" s="45"/>
      <c r="E4312" s="44"/>
      <c r="F4312" s="44"/>
      <c r="G4312" s="45"/>
      <c r="H4312" s="45"/>
      <c r="I4312" s="44"/>
      <c r="J4312" s="44"/>
      <c r="K4312" s="44"/>
      <c r="L4312" s="44" t="str">
        <f>IF(G4312="","",IF(D4312-G4312&gt;=System_Config!$B$9,"✅ COMPLIANT","⚠️ BREACH"))</f>
        <v/>
      </c>
      <c r="M4312" s="44">
        <f t="shared" si="67"/>
        <v>1900</v>
      </c>
    </row>
    <row r="4313" spans="1:13" ht="18" customHeight="1" x14ac:dyDescent="0.25">
      <c r="A4313" s="42"/>
      <c r="B4313" s="42"/>
      <c r="C4313" s="42"/>
      <c r="D4313" s="43"/>
      <c r="E4313" s="42"/>
      <c r="F4313" s="42"/>
      <c r="G4313" s="43"/>
      <c r="H4313" s="43"/>
      <c r="I4313" s="42"/>
      <c r="J4313" s="42"/>
      <c r="K4313" s="42"/>
      <c r="L4313" s="42" t="str">
        <f>IF(G4313="","",IF(D4313-G4313&gt;=System_Config!$B$9,"✅ COMPLIANT","⚠️ BREACH"))</f>
        <v/>
      </c>
      <c r="M4313" s="42">
        <f t="shared" si="67"/>
        <v>1900</v>
      </c>
    </row>
    <row r="4314" spans="1:13" ht="18" customHeight="1" x14ac:dyDescent="0.25">
      <c r="A4314" s="44"/>
      <c r="B4314" s="44"/>
      <c r="C4314" s="44"/>
      <c r="D4314" s="45"/>
      <c r="E4314" s="44"/>
      <c r="F4314" s="44"/>
      <c r="G4314" s="45"/>
      <c r="H4314" s="45"/>
      <c r="I4314" s="44"/>
      <c r="J4314" s="44"/>
      <c r="K4314" s="44"/>
      <c r="L4314" s="44" t="str">
        <f>IF(G4314="","",IF(D4314-G4314&gt;=System_Config!$B$9,"✅ COMPLIANT","⚠️ BREACH"))</f>
        <v/>
      </c>
      <c r="M4314" s="44">
        <f t="shared" si="67"/>
        <v>1900</v>
      </c>
    </row>
    <row r="4315" spans="1:13" ht="18" customHeight="1" x14ac:dyDescent="0.25">
      <c r="A4315" s="42"/>
      <c r="B4315" s="42"/>
      <c r="C4315" s="42"/>
      <c r="D4315" s="43"/>
      <c r="E4315" s="42"/>
      <c r="F4315" s="42"/>
      <c r="G4315" s="43"/>
      <c r="H4315" s="43"/>
      <c r="I4315" s="42"/>
      <c r="J4315" s="42"/>
      <c r="K4315" s="42"/>
      <c r="L4315" s="42" t="str">
        <f>IF(G4315="","",IF(D4315-G4315&gt;=System_Config!$B$9,"✅ COMPLIANT","⚠️ BREACH"))</f>
        <v/>
      </c>
      <c r="M4315" s="42">
        <f t="shared" si="67"/>
        <v>1900</v>
      </c>
    </row>
    <row r="4316" spans="1:13" ht="18" customHeight="1" x14ac:dyDescent="0.25">
      <c r="A4316" s="44"/>
      <c r="B4316" s="44"/>
      <c r="C4316" s="44"/>
      <c r="D4316" s="45"/>
      <c r="E4316" s="44"/>
      <c r="F4316" s="44"/>
      <c r="G4316" s="45"/>
      <c r="H4316" s="45"/>
      <c r="I4316" s="44"/>
      <c r="J4316" s="44"/>
      <c r="K4316" s="44"/>
      <c r="L4316" s="44" t="str">
        <f>IF(G4316="","",IF(D4316-G4316&gt;=System_Config!$B$9,"✅ COMPLIANT","⚠️ BREACH"))</f>
        <v/>
      </c>
      <c r="M4316" s="44">
        <f t="shared" si="67"/>
        <v>1900</v>
      </c>
    </row>
    <row r="4317" spans="1:13" ht="18" customHeight="1" x14ac:dyDescent="0.25">
      <c r="A4317" s="42"/>
      <c r="B4317" s="42"/>
      <c r="C4317" s="42"/>
      <c r="D4317" s="43"/>
      <c r="E4317" s="42"/>
      <c r="F4317" s="42"/>
      <c r="G4317" s="43"/>
      <c r="H4317" s="43"/>
      <c r="I4317" s="42"/>
      <c r="J4317" s="42"/>
      <c r="K4317" s="42"/>
      <c r="L4317" s="42" t="str">
        <f>IF(G4317="","",IF(D4317-G4317&gt;=System_Config!$B$9,"✅ COMPLIANT","⚠️ BREACH"))</f>
        <v/>
      </c>
      <c r="M4317" s="42">
        <f t="shared" si="67"/>
        <v>1900</v>
      </c>
    </row>
    <row r="4318" spans="1:13" ht="18" customHeight="1" x14ac:dyDescent="0.25">
      <c r="A4318" s="44"/>
      <c r="B4318" s="44"/>
      <c r="C4318" s="44"/>
      <c r="D4318" s="45"/>
      <c r="E4318" s="44"/>
      <c r="F4318" s="44"/>
      <c r="G4318" s="45"/>
      <c r="H4318" s="45"/>
      <c r="I4318" s="44"/>
      <c r="J4318" s="44"/>
      <c r="K4318" s="44"/>
      <c r="L4318" s="44" t="str">
        <f>IF(G4318="","",IF(D4318-G4318&gt;=System_Config!$B$9,"✅ COMPLIANT","⚠️ BREACH"))</f>
        <v/>
      </c>
      <c r="M4318" s="44">
        <f t="shared" si="67"/>
        <v>1900</v>
      </c>
    </row>
    <row r="4319" spans="1:13" ht="18" customHeight="1" x14ac:dyDescent="0.25">
      <c r="A4319" s="42"/>
      <c r="B4319" s="42"/>
      <c r="C4319" s="42"/>
      <c r="D4319" s="43"/>
      <c r="E4319" s="42"/>
      <c r="F4319" s="42"/>
      <c r="G4319" s="43"/>
      <c r="H4319" s="43"/>
      <c r="I4319" s="42"/>
      <c r="J4319" s="42"/>
      <c r="K4319" s="42"/>
      <c r="L4319" s="42" t="str">
        <f>IF(G4319="","",IF(D4319-G4319&gt;=System_Config!$B$9,"✅ COMPLIANT","⚠️ BREACH"))</f>
        <v/>
      </c>
      <c r="M4319" s="42">
        <f t="shared" si="67"/>
        <v>1900</v>
      </c>
    </row>
    <row r="4320" spans="1:13" ht="18" customHeight="1" x14ac:dyDescent="0.25">
      <c r="A4320" s="44"/>
      <c r="B4320" s="44"/>
      <c r="C4320" s="44"/>
      <c r="D4320" s="45"/>
      <c r="E4320" s="44"/>
      <c r="F4320" s="44"/>
      <c r="G4320" s="45"/>
      <c r="H4320" s="45"/>
      <c r="I4320" s="44"/>
      <c r="J4320" s="44"/>
      <c r="K4320" s="44"/>
      <c r="L4320" s="44" t="str">
        <f>IF(G4320="","",IF(D4320-G4320&gt;=System_Config!$B$9,"✅ COMPLIANT","⚠️ BREACH"))</f>
        <v/>
      </c>
      <c r="M4320" s="44">
        <f t="shared" si="67"/>
        <v>1900</v>
      </c>
    </row>
    <row r="4321" spans="1:13" ht="18" customHeight="1" x14ac:dyDescent="0.25">
      <c r="A4321" s="42"/>
      <c r="B4321" s="42"/>
      <c r="C4321" s="42"/>
      <c r="D4321" s="43"/>
      <c r="E4321" s="42"/>
      <c r="F4321" s="42"/>
      <c r="G4321" s="43"/>
      <c r="H4321" s="43"/>
      <c r="I4321" s="42"/>
      <c r="J4321" s="42"/>
      <c r="K4321" s="42"/>
      <c r="L4321" s="42" t="str">
        <f>IF(G4321="","",IF(D4321-G4321&gt;=System_Config!$B$9,"✅ COMPLIANT","⚠️ BREACH"))</f>
        <v/>
      </c>
      <c r="M4321" s="42">
        <f t="shared" si="67"/>
        <v>1900</v>
      </c>
    </row>
    <row r="4322" spans="1:13" ht="18" customHeight="1" x14ac:dyDescent="0.25">
      <c r="A4322" s="44"/>
      <c r="B4322" s="44"/>
      <c r="C4322" s="44"/>
      <c r="D4322" s="45"/>
      <c r="E4322" s="44"/>
      <c r="F4322" s="44"/>
      <c r="G4322" s="45"/>
      <c r="H4322" s="45"/>
      <c r="I4322" s="44"/>
      <c r="J4322" s="44"/>
      <c r="K4322" s="44"/>
      <c r="L4322" s="44" t="str">
        <f>IF(G4322="","",IF(D4322-G4322&gt;=System_Config!$B$9,"✅ COMPLIANT","⚠️ BREACH"))</f>
        <v/>
      </c>
      <c r="M4322" s="44">
        <f t="shared" si="67"/>
        <v>1900</v>
      </c>
    </row>
    <row r="4323" spans="1:13" ht="18" customHeight="1" x14ac:dyDescent="0.25">
      <c r="A4323" s="42"/>
      <c r="B4323" s="42"/>
      <c r="C4323" s="42"/>
      <c r="D4323" s="43"/>
      <c r="E4323" s="42"/>
      <c r="F4323" s="42"/>
      <c r="G4323" s="43"/>
      <c r="H4323" s="43"/>
      <c r="I4323" s="42"/>
      <c r="J4323" s="42"/>
      <c r="K4323" s="42"/>
      <c r="L4323" s="42" t="str">
        <f>IF(G4323="","",IF(D4323-G4323&gt;=System_Config!$B$9,"✅ COMPLIANT","⚠️ BREACH"))</f>
        <v/>
      </c>
      <c r="M4323" s="42">
        <f t="shared" si="67"/>
        <v>1900</v>
      </c>
    </row>
    <row r="4324" spans="1:13" ht="18" customHeight="1" x14ac:dyDescent="0.25">
      <c r="A4324" s="44"/>
      <c r="B4324" s="44"/>
      <c r="C4324" s="44"/>
      <c r="D4324" s="45"/>
      <c r="E4324" s="44"/>
      <c r="F4324" s="44"/>
      <c r="G4324" s="45"/>
      <c r="H4324" s="45"/>
      <c r="I4324" s="44"/>
      <c r="J4324" s="44"/>
      <c r="K4324" s="44"/>
      <c r="L4324" s="44" t="str">
        <f>IF(G4324="","",IF(D4324-G4324&gt;=System_Config!$B$9,"✅ COMPLIANT","⚠️ BREACH"))</f>
        <v/>
      </c>
      <c r="M4324" s="44">
        <f t="shared" si="67"/>
        <v>1900</v>
      </c>
    </row>
    <row r="4325" spans="1:13" ht="18" customHeight="1" x14ac:dyDescent="0.25">
      <c r="A4325" s="42"/>
      <c r="B4325" s="42"/>
      <c r="C4325" s="42"/>
      <c r="D4325" s="43"/>
      <c r="E4325" s="42"/>
      <c r="F4325" s="42"/>
      <c r="G4325" s="43"/>
      <c r="H4325" s="43"/>
      <c r="I4325" s="42"/>
      <c r="J4325" s="42"/>
      <c r="K4325" s="42"/>
      <c r="L4325" s="42" t="str">
        <f>IF(G4325="","",IF(D4325-G4325&gt;=System_Config!$B$9,"✅ COMPLIANT","⚠️ BREACH"))</f>
        <v/>
      </c>
      <c r="M4325" s="42">
        <f t="shared" si="67"/>
        <v>1900</v>
      </c>
    </row>
    <row r="4326" spans="1:13" ht="18" customHeight="1" x14ac:dyDescent="0.25">
      <c r="A4326" s="44"/>
      <c r="B4326" s="44"/>
      <c r="C4326" s="44"/>
      <c r="D4326" s="45"/>
      <c r="E4326" s="44"/>
      <c r="F4326" s="44"/>
      <c r="G4326" s="45"/>
      <c r="H4326" s="45"/>
      <c r="I4326" s="44"/>
      <c r="J4326" s="44"/>
      <c r="K4326" s="44"/>
      <c r="L4326" s="44" t="str">
        <f>IF(G4326="","",IF(D4326-G4326&gt;=System_Config!$B$9,"✅ COMPLIANT","⚠️ BREACH"))</f>
        <v/>
      </c>
      <c r="M4326" s="44">
        <f t="shared" si="67"/>
        <v>1900</v>
      </c>
    </row>
    <row r="4327" spans="1:13" ht="18" customHeight="1" x14ac:dyDescent="0.25">
      <c r="A4327" s="42"/>
      <c r="B4327" s="42"/>
      <c r="C4327" s="42"/>
      <c r="D4327" s="43"/>
      <c r="E4327" s="42"/>
      <c r="F4327" s="42"/>
      <c r="G4327" s="43"/>
      <c r="H4327" s="43"/>
      <c r="I4327" s="42"/>
      <c r="J4327" s="42"/>
      <c r="K4327" s="42"/>
      <c r="L4327" s="42" t="str">
        <f>IF(G4327="","",IF(D4327-G4327&gt;=System_Config!$B$9,"✅ COMPLIANT","⚠️ BREACH"))</f>
        <v/>
      </c>
      <c r="M4327" s="42">
        <f t="shared" si="67"/>
        <v>1900</v>
      </c>
    </row>
    <row r="4328" spans="1:13" ht="18" customHeight="1" x14ac:dyDescent="0.25">
      <c r="A4328" s="44"/>
      <c r="B4328" s="44"/>
      <c r="C4328" s="44"/>
      <c r="D4328" s="45"/>
      <c r="E4328" s="44"/>
      <c r="F4328" s="44"/>
      <c r="G4328" s="45"/>
      <c r="H4328" s="45"/>
      <c r="I4328" s="44"/>
      <c r="J4328" s="44"/>
      <c r="K4328" s="44"/>
      <c r="L4328" s="44" t="str">
        <f>IF(G4328="","",IF(D4328-G4328&gt;=System_Config!$B$9,"✅ COMPLIANT","⚠️ BREACH"))</f>
        <v/>
      </c>
      <c r="M4328" s="44">
        <f t="shared" si="67"/>
        <v>1900</v>
      </c>
    </row>
    <row r="4329" spans="1:13" ht="18" customHeight="1" x14ac:dyDescent="0.25">
      <c r="A4329" s="42"/>
      <c r="B4329" s="42"/>
      <c r="C4329" s="42"/>
      <c r="D4329" s="43"/>
      <c r="E4329" s="42"/>
      <c r="F4329" s="42"/>
      <c r="G4329" s="43"/>
      <c r="H4329" s="43"/>
      <c r="I4329" s="42"/>
      <c r="J4329" s="42"/>
      <c r="K4329" s="42"/>
      <c r="L4329" s="42" t="str">
        <f>IF(G4329="","",IF(D4329-G4329&gt;=System_Config!$B$9,"✅ COMPLIANT","⚠️ BREACH"))</f>
        <v/>
      </c>
      <c r="M4329" s="42">
        <f t="shared" si="67"/>
        <v>1900</v>
      </c>
    </row>
    <row r="4330" spans="1:13" ht="18" customHeight="1" x14ac:dyDescent="0.25">
      <c r="A4330" s="44"/>
      <c r="B4330" s="44"/>
      <c r="C4330" s="44"/>
      <c r="D4330" s="45"/>
      <c r="E4330" s="44"/>
      <c r="F4330" s="44"/>
      <c r="G4330" s="45"/>
      <c r="H4330" s="45"/>
      <c r="I4330" s="44"/>
      <c r="J4330" s="44"/>
      <c r="K4330" s="44"/>
      <c r="L4330" s="44" t="str">
        <f>IF(G4330="","",IF(D4330-G4330&gt;=System_Config!$B$9,"✅ COMPLIANT","⚠️ BREACH"))</f>
        <v/>
      </c>
      <c r="M4330" s="44">
        <f t="shared" si="67"/>
        <v>1900</v>
      </c>
    </row>
    <row r="4331" spans="1:13" ht="18" customHeight="1" x14ac:dyDescent="0.25">
      <c r="A4331" s="42"/>
      <c r="B4331" s="42"/>
      <c r="C4331" s="42"/>
      <c r="D4331" s="43"/>
      <c r="E4331" s="42"/>
      <c r="F4331" s="42"/>
      <c r="G4331" s="43"/>
      <c r="H4331" s="43"/>
      <c r="I4331" s="42"/>
      <c r="J4331" s="42"/>
      <c r="K4331" s="42"/>
      <c r="L4331" s="42" t="str">
        <f>IF(G4331="","",IF(D4331-G4331&gt;=System_Config!$B$9,"✅ COMPLIANT","⚠️ BREACH"))</f>
        <v/>
      </c>
      <c r="M4331" s="42">
        <f t="shared" si="67"/>
        <v>1900</v>
      </c>
    </row>
    <row r="4332" spans="1:13" ht="18" customHeight="1" x14ac:dyDescent="0.25">
      <c r="A4332" s="44"/>
      <c r="B4332" s="44"/>
      <c r="C4332" s="44"/>
      <c r="D4332" s="45"/>
      <c r="E4332" s="44"/>
      <c r="F4332" s="44"/>
      <c r="G4332" s="45"/>
      <c r="H4332" s="45"/>
      <c r="I4332" s="44"/>
      <c r="J4332" s="44"/>
      <c r="K4332" s="44"/>
      <c r="L4332" s="44" t="str">
        <f>IF(G4332="","",IF(D4332-G4332&gt;=System_Config!$B$9,"✅ COMPLIANT","⚠️ BREACH"))</f>
        <v/>
      </c>
      <c r="M4332" s="44">
        <f t="shared" si="67"/>
        <v>1900</v>
      </c>
    </row>
    <row r="4333" spans="1:13" ht="18" customHeight="1" x14ac:dyDescent="0.25">
      <c r="A4333" s="42"/>
      <c r="B4333" s="42"/>
      <c r="C4333" s="42"/>
      <c r="D4333" s="43"/>
      <c r="E4333" s="42"/>
      <c r="F4333" s="42"/>
      <c r="G4333" s="43"/>
      <c r="H4333" s="43"/>
      <c r="I4333" s="42"/>
      <c r="J4333" s="42"/>
      <c r="K4333" s="42"/>
      <c r="L4333" s="42" t="str">
        <f>IF(G4333="","",IF(D4333-G4333&gt;=System_Config!$B$9,"✅ COMPLIANT","⚠️ BREACH"))</f>
        <v/>
      </c>
      <c r="M4333" s="42">
        <f t="shared" si="67"/>
        <v>1900</v>
      </c>
    </row>
    <row r="4334" spans="1:13" ht="18" customHeight="1" x14ac:dyDescent="0.25">
      <c r="A4334" s="44"/>
      <c r="B4334" s="44"/>
      <c r="C4334" s="44"/>
      <c r="D4334" s="45"/>
      <c r="E4334" s="44"/>
      <c r="F4334" s="44"/>
      <c r="G4334" s="45"/>
      <c r="H4334" s="45"/>
      <c r="I4334" s="44"/>
      <c r="J4334" s="44"/>
      <c r="K4334" s="44"/>
      <c r="L4334" s="44" t="str">
        <f>IF(G4334="","",IF(D4334-G4334&gt;=System_Config!$B$9,"✅ COMPLIANT","⚠️ BREACH"))</f>
        <v/>
      </c>
      <c r="M4334" s="44">
        <f t="shared" si="67"/>
        <v>1900</v>
      </c>
    </row>
    <row r="4335" spans="1:13" ht="18" customHeight="1" x14ac:dyDescent="0.25">
      <c r="A4335" s="42"/>
      <c r="B4335" s="42"/>
      <c r="C4335" s="42"/>
      <c r="D4335" s="43"/>
      <c r="E4335" s="42"/>
      <c r="F4335" s="42"/>
      <c r="G4335" s="43"/>
      <c r="H4335" s="43"/>
      <c r="I4335" s="42"/>
      <c r="J4335" s="42"/>
      <c r="K4335" s="42"/>
      <c r="L4335" s="42" t="str">
        <f>IF(G4335="","",IF(D4335-G4335&gt;=System_Config!$B$9,"✅ COMPLIANT","⚠️ BREACH"))</f>
        <v/>
      </c>
      <c r="M4335" s="42">
        <f t="shared" si="67"/>
        <v>1900</v>
      </c>
    </row>
    <row r="4336" spans="1:13" ht="18" customHeight="1" x14ac:dyDescent="0.25">
      <c r="A4336" s="44"/>
      <c r="B4336" s="44"/>
      <c r="C4336" s="44"/>
      <c r="D4336" s="45"/>
      <c r="E4336" s="44"/>
      <c r="F4336" s="44"/>
      <c r="G4336" s="45"/>
      <c r="H4336" s="45"/>
      <c r="I4336" s="44"/>
      <c r="J4336" s="44"/>
      <c r="K4336" s="44"/>
      <c r="L4336" s="44" t="str">
        <f>IF(G4336="","",IF(D4336-G4336&gt;=System_Config!$B$9,"✅ COMPLIANT","⚠️ BREACH"))</f>
        <v/>
      </c>
      <c r="M4336" s="44">
        <f t="shared" si="67"/>
        <v>1900</v>
      </c>
    </row>
    <row r="4337" spans="1:13" ht="18" customHeight="1" x14ac:dyDescent="0.25">
      <c r="A4337" s="42"/>
      <c r="B4337" s="42"/>
      <c r="C4337" s="42"/>
      <c r="D4337" s="43"/>
      <c r="E4337" s="42"/>
      <c r="F4337" s="42"/>
      <c r="G4337" s="43"/>
      <c r="H4337" s="43"/>
      <c r="I4337" s="42"/>
      <c r="J4337" s="42"/>
      <c r="K4337" s="42"/>
      <c r="L4337" s="42" t="str">
        <f>IF(G4337="","",IF(D4337-G4337&gt;=System_Config!$B$9,"✅ COMPLIANT","⚠️ BREACH"))</f>
        <v/>
      </c>
      <c r="M4337" s="42">
        <f t="shared" si="67"/>
        <v>1900</v>
      </c>
    </row>
    <row r="4338" spans="1:13" ht="18" customHeight="1" x14ac:dyDescent="0.25">
      <c r="A4338" s="44"/>
      <c r="B4338" s="44"/>
      <c r="C4338" s="44"/>
      <c r="D4338" s="45"/>
      <c r="E4338" s="44"/>
      <c r="F4338" s="44"/>
      <c r="G4338" s="45"/>
      <c r="H4338" s="45"/>
      <c r="I4338" s="44"/>
      <c r="J4338" s="44"/>
      <c r="K4338" s="44"/>
      <c r="L4338" s="44" t="str">
        <f>IF(G4338="","",IF(D4338-G4338&gt;=System_Config!$B$9,"✅ COMPLIANT","⚠️ BREACH"))</f>
        <v/>
      </c>
      <c r="M4338" s="44">
        <f t="shared" si="67"/>
        <v>1900</v>
      </c>
    </row>
    <row r="4339" spans="1:13" ht="18" customHeight="1" x14ac:dyDescent="0.25">
      <c r="A4339" s="42"/>
      <c r="B4339" s="42"/>
      <c r="C4339" s="42"/>
      <c r="D4339" s="43"/>
      <c r="E4339" s="42"/>
      <c r="F4339" s="42"/>
      <c r="G4339" s="43"/>
      <c r="H4339" s="43"/>
      <c r="I4339" s="42"/>
      <c r="J4339" s="42"/>
      <c r="K4339" s="42"/>
      <c r="L4339" s="42" t="str">
        <f>IF(G4339="","",IF(D4339-G4339&gt;=System_Config!$B$9,"✅ COMPLIANT","⚠️ BREACH"))</f>
        <v/>
      </c>
      <c r="M4339" s="42">
        <f t="shared" si="67"/>
        <v>1900</v>
      </c>
    </row>
    <row r="4340" spans="1:13" ht="18" customHeight="1" x14ac:dyDescent="0.25">
      <c r="A4340" s="44"/>
      <c r="B4340" s="44"/>
      <c r="C4340" s="44"/>
      <c r="D4340" s="45"/>
      <c r="E4340" s="44"/>
      <c r="F4340" s="44"/>
      <c r="G4340" s="45"/>
      <c r="H4340" s="45"/>
      <c r="I4340" s="44"/>
      <c r="J4340" s="44"/>
      <c r="K4340" s="44"/>
      <c r="L4340" s="44" t="str">
        <f>IF(G4340="","",IF(D4340-G4340&gt;=System_Config!$B$9,"✅ COMPLIANT","⚠️ BREACH"))</f>
        <v/>
      </c>
      <c r="M4340" s="44">
        <f t="shared" si="67"/>
        <v>1900</v>
      </c>
    </row>
    <row r="4341" spans="1:13" ht="18" customHeight="1" x14ac:dyDescent="0.25">
      <c r="A4341" s="42"/>
      <c r="B4341" s="42"/>
      <c r="C4341" s="42"/>
      <c r="D4341" s="43"/>
      <c r="E4341" s="42"/>
      <c r="F4341" s="42"/>
      <c r="G4341" s="43"/>
      <c r="H4341" s="43"/>
      <c r="I4341" s="42"/>
      <c r="J4341" s="42"/>
      <c r="K4341" s="42"/>
      <c r="L4341" s="42" t="str">
        <f>IF(G4341="","",IF(D4341-G4341&gt;=System_Config!$B$9,"✅ COMPLIANT","⚠️ BREACH"))</f>
        <v/>
      </c>
      <c r="M4341" s="42">
        <f t="shared" si="67"/>
        <v>1900</v>
      </c>
    </row>
    <row r="4342" spans="1:13" ht="18" customHeight="1" x14ac:dyDescent="0.25">
      <c r="A4342" s="44"/>
      <c r="B4342" s="44"/>
      <c r="C4342" s="44"/>
      <c r="D4342" s="45"/>
      <c r="E4342" s="44"/>
      <c r="F4342" s="44"/>
      <c r="G4342" s="45"/>
      <c r="H4342" s="45"/>
      <c r="I4342" s="44"/>
      <c r="J4342" s="44"/>
      <c r="K4342" s="44"/>
      <c r="L4342" s="44" t="str">
        <f>IF(G4342="","",IF(D4342-G4342&gt;=System_Config!$B$9,"✅ COMPLIANT","⚠️ BREACH"))</f>
        <v/>
      </c>
      <c r="M4342" s="44">
        <f t="shared" si="67"/>
        <v>1900</v>
      </c>
    </row>
    <row r="4343" spans="1:13" ht="18" customHeight="1" x14ac:dyDescent="0.25">
      <c r="A4343" s="42"/>
      <c r="B4343" s="42"/>
      <c r="C4343" s="42"/>
      <c r="D4343" s="43"/>
      <c r="E4343" s="42"/>
      <c r="F4343" s="42"/>
      <c r="G4343" s="43"/>
      <c r="H4343" s="43"/>
      <c r="I4343" s="42"/>
      <c r="J4343" s="42"/>
      <c r="K4343" s="42"/>
      <c r="L4343" s="42" t="str">
        <f>IF(G4343="","",IF(D4343-G4343&gt;=System_Config!$B$9,"✅ COMPLIANT","⚠️ BREACH"))</f>
        <v/>
      </c>
      <c r="M4343" s="42">
        <f t="shared" si="67"/>
        <v>1900</v>
      </c>
    </row>
    <row r="4344" spans="1:13" ht="18" customHeight="1" x14ac:dyDescent="0.25">
      <c r="A4344" s="44"/>
      <c r="B4344" s="44"/>
      <c r="C4344" s="44"/>
      <c r="D4344" s="45"/>
      <c r="E4344" s="44"/>
      <c r="F4344" s="44"/>
      <c r="G4344" s="45"/>
      <c r="H4344" s="45"/>
      <c r="I4344" s="44"/>
      <c r="J4344" s="44"/>
      <c r="K4344" s="44"/>
      <c r="L4344" s="44" t="str">
        <f>IF(G4344="","",IF(D4344-G4344&gt;=System_Config!$B$9,"✅ COMPLIANT","⚠️ BREACH"))</f>
        <v/>
      </c>
      <c r="M4344" s="44">
        <f t="shared" si="67"/>
        <v>1900</v>
      </c>
    </row>
    <row r="4345" spans="1:13" ht="18" customHeight="1" x14ac:dyDescent="0.25">
      <c r="A4345" s="42"/>
      <c r="B4345" s="42"/>
      <c r="C4345" s="42"/>
      <c r="D4345" s="43"/>
      <c r="E4345" s="42"/>
      <c r="F4345" s="42"/>
      <c r="G4345" s="43"/>
      <c r="H4345" s="43"/>
      <c r="I4345" s="42"/>
      <c r="J4345" s="42"/>
      <c r="K4345" s="42"/>
      <c r="L4345" s="42" t="str">
        <f>IF(G4345="","",IF(D4345-G4345&gt;=System_Config!$B$9,"✅ COMPLIANT","⚠️ BREACH"))</f>
        <v/>
      </c>
      <c r="M4345" s="42">
        <f t="shared" si="67"/>
        <v>1900</v>
      </c>
    </row>
    <row r="4346" spans="1:13" ht="18" customHeight="1" x14ac:dyDescent="0.25">
      <c r="A4346" s="44"/>
      <c r="B4346" s="44"/>
      <c r="C4346" s="44"/>
      <c r="D4346" s="45"/>
      <c r="E4346" s="44"/>
      <c r="F4346" s="44"/>
      <c r="G4346" s="45"/>
      <c r="H4346" s="45"/>
      <c r="I4346" s="44"/>
      <c r="J4346" s="44"/>
      <c r="K4346" s="44"/>
      <c r="L4346" s="44" t="str">
        <f>IF(G4346="","",IF(D4346-G4346&gt;=System_Config!$B$9,"✅ COMPLIANT","⚠️ BREACH"))</f>
        <v/>
      </c>
      <c r="M4346" s="44">
        <f t="shared" si="67"/>
        <v>1900</v>
      </c>
    </row>
    <row r="4347" spans="1:13" ht="18" customHeight="1" x14ac:dyDescent="0.25">
      <c r="A4347" s="42"/>
      <c r="B4347" s="42"/>
      <c r="C4347" s="42"/>
      <c r="D4347" s="43"/>
      <c r="E4347" s="42"/>
      <c r="F4347" s="42"/>
      <c r="G4347" s="43"/>
      <c r="H4347" s="43"/>
      <c r="I4347" s="42"/>
      <c r="J4347" s="42"/>
      <c r="K4347" s="42"/>
      <c r="L4347" s="42" t="str">
        <f>IF(G4347="","",IF(D4347-G4347&gt;=System_Config!$B$9,"✅ COMPLIANT","⚠️ BREACH"))</f>
        <v/>
      </c>
      <c r="M4347" s="42">
        <f t="shared" si="67"/>
        <v>1900</v>
      </c>
    </row>
    <row r="4348" spans="1:13" ht="18" customHeight="1" x14ac:dyDescent="0.25">
      <c r="A4348" s="44"/>
      <c r="B4348" s="44"/>
      <c r="C4348" s="44"/>
      <c r="D4348" s="45"/>
      <c r="E4348" s="44"/>
      <c r="F4348" s="44"/>
      <c r="G4348" s="45"/>
      <c r="H4348" s="45"/>
      <c r="I4348" s="44"/>
      <c r="J4348" s="44"/>
      <c r="K4348" s="44"/>
      <c r="L4348" s="44" t="str">
        <f>IF(G4348="","",IF(D4348-G4348&gt;=System_Config!$B$9,"✅ COMPLIANT","⚠️ BREACH"))</f>
        <v/>
      </c>
      <c r="M4348" s="44">
        <f t="shared" si="67"/>
        <v>1900</v>
      </c>
    </row>
    <row r="4349" spans="1:13" ht="18" customHeight="1" x14ac:dyDescent="0.25">
      <c r="A4349" s="42"/>
      <c r="B4349" s="42"/>
      <c r="C4349" s="42"/>
      <c r="D4349" s="43"/>
      <c r="E4349" s="42"/>
      <c r="F4349" s="42"/>
      <c r="G4349" s="43"/>
      <c r="H4349" s="43"/>
      <c r="I4349" s="42"/>
      <c r="J4349" s="42"/>
      <c r="K4349" s="42"/>
      <c r="L4349" s="42" t="str">
        <f>IF(G4349="","",IF(D4349-G4349&gt;=System_Config!$B$9,"✅ COMPLIANT","⚠️ BREACH"))</f>
        <v/>
      </c>
      <c r="M4349" s="42">
        <f t="shared" si="67"/>
        <v>1900</v>
      </c>
    </row>
    <row r="4350" spans="1:13" ht="18" customHeight="1" x14ac:dyDescent="0.25">
      <c r="A4350" s="44"/>
      <c r="B4350" s="44"/>
      <c r="C4350" s="44"/>
      <c r="D4350" s="45"/>
      <c r="E4350" s="44"/>
      <c r="F4350" s="44"/>
      <c r="G4350" s="45"/>
      <c r="H4350" s="45"/>
      <c r="I4350" s="44"/>
      <c r="J4350" s="44"/>
      <c r="K4350" s="44"/>
      <c r="L4350" s="44" t="str">
        <f>IF(G4350="","",IF(D4350-G4350&gt;=System_Config!$B$9,"✅ COMPLIANT","⚠️ BREACH"))</f>
        <v/>
      </c>
      <c r="M4350" s="44">
        <f t="shared" si="67"/>
        <v>1900</v>
      </c>
    </row>
    <row r="4351" spans="1:13" ht="18" customHeight="1" x14ac:dyDescent="0.25">
      <c r="A4351" s="42"/>
      <c r="B4351" s="42"/>
      <c r="C4351" s="42"/>
      <c r="D4351" s="43"/>
      <c r="E4351" s="42"/>
      <c r="F4351" s="42"/>
      <c r="G4351" s="43"/>
      <c r="H4351" s="43"/>
      <c r="I4351" s="42"/>
      <c r="J4351" s="42"/>
      <c r="K4351" s="42"/>
      <c r="L4351" s="42" t="str">
        <f>IF(G4351="","",IF(D4351-G4351&gt;=System_Config!$B$9,"✅ COMPLIANT","⚠️ BREACH"))</f>
        <v/>
      </c>
      <c r="M4351" s="42">
        <f t="shared" si="67"/>
        <v>1900</v>
      </c>
    </row>
    <row r="4352" spans="1:13" ht="18" customHeight="1" x14ac:dyDescent="0.25">
      <c r="A4352" s="44"/>
      <c r="B4352" s="44"/>
      <c r="C4352" s="44"/>
      <c r="D4352" s="45"/>
      <c r="E4352" s="44"/>
      <c r="F4352" s="44"/>
      <c r="G4352" s="45"/>
      <c r="H4352" s="45"/>
      <c r="I4352" s="44"/>
      <c r="J4352" s="44"/>
      <c r="K4352" s="44"/>
      <c r="L4352" s="44" t="str">
        <f>IF(G4352="","",IF(D4352-G4352&gt;=System_Config!$B$9,"✅ COMPLIANT","⚠️ BREACH"))</f>
        <v/>
      </c>
      <c r="M4352" s="44">
        <f t="shared" si="67"/>
        <v>1900</v>
      </c>
    </row>
    <row r="4353" spans="1:13" ht="18" customHeight="1" x14ac:dyDescent="0.25">
      <c r="A4353" s="42"/>
      <c r="B4353" s="42"/>
      <c r="C4353" s="42"/>
      <c r="D4353" s="43"/>
      <c r="E4353" s="42"/>
      <c r="F4353" s="42"/>
      <c r="G4353" s="43"/>
      <c r="H4353" s="43"/>
      <c r="I4353" s="42"/>
      <c r="J4353" s="42"/>
      <c r="K4353" s="42"/>
      <c r="L4353" s="42" t="str">
        <f>IF(G4353="","",IF(D4353-G4353&gt;=System_Config!$B$9,"✅ COMPLIANT","⚠️ BREACH"))</f>
        <v/>
      </c>
      <c r="M4353" s="42">
        <f t="shared" si="67"/>
        <v>1900</v>
      </c>
    </row>
    <row r="4354" spans="1:13" ht="18" customHeight="1" x14ac:dyDescent="0.25">
      <c r="A4354" s="44"/>
      <c r="B4354" s="44"/>
      <c r="C4354" s="44"/>
      <c r="D4354" s="45"/>
      <c r="E4354" s="44"/>
      <c r="F4354" s="44"/>
      <c r="G4354" s="45"/>
      <c r="H4354" s="45"/>
      <c r="I4354" s="44"/>
      <c r="J4354" s="44"/>
      <c r="K4354" s="44"/>
      <c r="L4354" s="44" t="str">
        <f>IF(G4354="","",IF(D4354-G4354&gt;=System_Config!$B$9,"✅ COMPLIANT","⚠️ BREACH"))</f>
        <v/>
      </c>
      <c r="M4354" s="44">
        <f t="shared" si="67"/>
        <v>1900</v>
      </c>
    </row>
    <row r="4355" spans="1:13" ht="18" customHeight="1" x14ac:dyDescent="0.25">
      <c r="A4355" s="42"/>
      <c r="B4355" s="42"/>
      <c r="C4355" s="42"/>
      <c r="D4355" s="43"/>
      <c r="E4355" s="42"/>
      <c r="F4355" s="42"/>
      <c r="G4355" s="43"/>
      <c r="H4355" s="43"/>
      <c r="I4355" s="42"/>
      <c r="J4355" s="42"/>
      <c r="K4355" s="42"/>
      <c r="L4355" s="42" t="str">
        <f>IF(G4355="","",IF(D4355-G4355&gt;=System_Config!$B$9,"✅ COMPLIANT","⚠️ BREACH"))</f>
        <v/>
      </c>
      <c r="M4355" s="42">
        <f t="shared" si="67"/>
        <v>1900</v>
      </c>
    </row>
    <row r="4356" spans="1:13" ht="18" customHeight="1" x14ac:dyDescent="0.25">
      <c r="A4356" s="44"/>
      <c r="B4356" s="44"/>
      <c r="C4356" s="44"/>
      <c r="D4356" s="45"/>
      <c r="E4356" s="44"/>
      <c r="F4356" s="44"/>
      <c r="G4356" s="45"/>
      <c r="H4356" s="45"/>
      <c r="I4356" s="44"/>
      <c r="J4356" s="44"/>
      <c r="K4356" s="44"/>
      <c r="L4356" s="44" t="str">
        <f>IF(G4356="","",IF(D4356-G4356&gt;=System_Config!$B$9,"✅ COMPLIANT","⚠️ BREACH"))</f>
        <v/>
      </c>
      <c r="M4356" s="44">
        <f t="shared" ref="M4356:M4419" si="68">IFERROR(YEAR(E4356),"")</f>
        <v>1900</v>
      </c>
    </row>
    <row r="4357" spans="1:13" ht="18" customHeight="1" x14ac:dyDescent="0.25">
      <c r="A4357" s="42"/>
      <c r="B4357" s="42"/>
      <c r="C4357" s="42"/>
      <c r="D4357" s="43"/>
      <c r="E4357" s="42"/>
      <c r="F4357" s="42"/>
      <c r="G4357" s="43"/>
      <c r="H4357" s="43"/>
      <c r="I4357" s="42"/>
      <c r="J4357" s="42"/>
      <c r="K4357" s="42"/>
      <c r="L4357" s="42" t="str">
        <f>IF(G4357="","",IF(D4357-G4357&gt;=System_Config!$B$9,"✅ COMPLIANT","⚠️ BREACH"))</f>
        <v/>
      </c>
      <c r="M4357" s="42">
        <f t="shared" si="68"/>
        <v>1900</v>
      </c>
    </row>
    <row r="4358" spans="1:13" ht="18" customHeight="1" x14ac:dyDescent="0.25">
      <c r="A4358" s="44"/>
      <c r="B4358" s="44"/>
      <c r="C4358" s="44"/>
      <c r="D4358" s="45"/>
      <c r="E4358" s="44"/>
      <c r="F4358" s="44"/>
      <c r="G4358" s="45"/>
      <c r="H4358" s="45"/>
      <c r="I4358" s="44"/>
      <c r="J4358" s="44"/>
      <c r="K4358" s="44"/>
      <c r="L4358" s="44" t="str">
        <f>IF(G4358="","",IF(D4358-G4358&gt;=System_Config!$B$9,"✅ COMPLIANT","⚠️ BREACH"))</f>
        <v/>
      </c>
      <c r="M4358" s="44">
        <f t="shared" si="68"/>
        <v>1900</v>
      </c>
    </row>
    <row r="4359" spans="1:13" ht="18" customHeight="1" x14ac:dyDescent="0.25">
      <c r="A4359" s="42"/>
      <c r="B4359" s="42"/>
      <c r="C4359" s="42"/>
      <c r="D4359" s="43"/>
      <c r="E4359" s="42"/>
      <c r="F4359" s="42"/>
      <c r="G4359" s="43"/>
      <c r="H4359" s="43"/>
      <c r="I4359" s="42"/>
      <c r="J4359" s="42"/>
      <c r="K4359" s="42"/>
      <c r="L4359" s="42" t="str">
        <f>IF(G4359="","",IF(D4359-G4359&gt;=System_Config!$B$9,"✅ COMPLIANT","⚠️ BREACH"))</f>
        <v/>
      </c>
      <c r="M4359" s="42">
        <f t="shared" si="68"/>
        <v>1900</v>
      </c>
    </row>
    <row r="4360" spans="1:13" ht="18" customHeight="1" x14ac:dyDescent="0.25">
      <c r="A4360" s="44"/>
      <c r="B4360" s="44"/>
      <c r="C4360" s="44"/>
      <c r="D4360" s="45"/>
      <c r="E4360" s="44"/>
      <c r="F4360" s="44"/>
      <c r="G4360" s="45"/>
      <c r="H4360" s="45"/>
      <c r="I4360" s="44"/>
      <c r="J4360" s="44"/>
      <c r="K4360" s="44"/>
      <c r="L4360" s="44" t="str">
        <f>IF(G4360="","",IF(D4360-G4360&gt;=System_Config!$B$9,"✅ COMPLIANT","⚠️ BREACH"))</f>
        <v/>
      </c>
      <c r="M4360" s="44">
        <f t="shared" si="68"/>
        <v>1900</v>
      </c>
    </row>
    <row r="4361" spans="1:13" ht="18" customHeight="1" x14ac:dyDescent="0.25">
      <c r="A4361" s="42"/>
      <c r="B4361" s="42"/>
      <c r="C4361" s="42"/>
      <c r="D4361" s="43"/>
      <c r="E4361" s="42"/>
      <c r="F4361" s="42"/>
      <c r="G4361" s="43"/>
      <c r="H4361" s="43"/>
      <c r="I4361" s="42"/>
      <c r="J4361" s="42"/>
      <c r="K4361" s="42"/>
      <c r="L4361" s="42" t="str">
        <f>IF(G4361="","",IF(D4361-G4361&gt;=System_Config!$B$9,"✅ COMPLIANT","⚠️ BREACH"))</f>
        <v/>
      </c>
      <c r="M4361" s="42">
        <f t="shared" si="68"/>
        <v>1900</v>
      </c>
    </row>
    <row r="4362" spans="1:13" ht="18" customHeight="1" x14ac:dyDescent="0.25">
      <c r="A4362" s="44"/>
      <c r="B4362" s="44"/>
      <c r="C4362" s="44"/>
      <c r="D4362" s="45"/>
      <c r="E4362" s="44"/>
      <c r="F4362" s="44"/>
      <c r="G4362" s="45"/>
      <c r="H4362" s="45"/>
      <c r="I4362" s="44"/>
      <c r="J4362" s="44"/>
      <c r="K4362" s="44"/>
      <c r="L4362" s="44" t="str">
        <f>IF(G4362="","",IF(D4362-G4362&gt;=System_Config!$B$9,"✅ COMPLIANT","⚠️ BREACH"))</f>
        <v/>
      </c>
      <c r="M4362" s="44">
        <f t="shared" si="68"/>
        <v>1900</v>
      </c>
    </row>
    <row r="4363" spans="1:13" ht="18" customHeight="1" x14ac:dyDescent="0.25">
      <c r="A4363" s="42"/>
      <c r="B4363" s="42"/>
      <c r="C4363" s="42"/>
      <c r="D4363" s="43"/>
      <c r="E4363" s="42"/>
      <c r="F4363" s="42"/>
      <c r="G4363" s="43"/>
      <c r="H4363" s="43"/>
      <c r="I4363" s="42"/>
      <c r="J4363" s="42"/>
      <c r="K4363" s="42"/>
      <c r="L4363" s="42" t="str">
        <f>IF(G4363="","",IF(D4363-G4363&gt;=System_Config!$B$9,"✅ COMPLIANT","⚠️ BREACH"))</f>
        <v/>
      </c>
      <c r="M4363" s="42">
        <f t="shared" si="68"/>
        <v>1900</v>
      </c>
    </row>
    <row r="4364" spans="1:13" ht="18" customHeight="1" x14ac:dyDescent="0.25">
      <c r="A4364" s="44"/>
      <c r="B4364" s="44"/>
      <c r="C4364" s="44"/>
      <c r="D4364" s="45"/>
      <c r="E4364" s="44"/>
      <c r="F4364" s="44"/>
      <c r="G4364" s="45"/>
      <c r="H4364" s="45"/>
      <c r="I4364" s="44"/>
      <c r="J4364" s="44"/>
      <c r="K4364" s="44"/>
      <c r="L4364" s="44" t="str">
        <f>IF(G4364="","",IF(D4364-G4364&gt;=System_Config!$B$9,"✅ COMPLIANT","⚠️ BREACH"))</f>
        <v/>
      </c>
      <c r="M4364" s="44">
        <f t="shared" si="68"/>
        <v>1900</v>
      </c>
    </row>
    <row r="4365" spans="1:13" ht="18" customHeight="1" x14ac:dyDescent="0.25">
      <c r="A4365" s="42"/>
      <c r="B4365" s="42"/>
      <c r="C4365" s="42"/>
      <c r="D4365" s="43"/>
      <c r="E4365" s="42"/>
      <c r="F4365" s="42"/>
      <c r="G4365" s="43"/>
      <c r="H4365" s="43"/>
      <c r="I4365" s="42"/>
      <c r="J4365" s="42"/>
      <c r="K4365" s="42"/>
      <c r="L4365" s="42" t="str">
        <f>IF(G4365="","",IF(D4365-G4365&gt;=System_Config!$B$9,"✅ COMPLIANT","⚠️ BREACH"))</f>
        <v/>
      </c>
      <c r="M4365" s="42">
        <f t="shared" si="68"/>
        <v>1900</v>
      </c>
    </row>
    <row r="4366" spans="1:13" ht="18" customHeight="1" x14ac:dyDescent="0.25">
      <c r="A4366" s="44"/>
      <c r="B4366" s="44"/>
      <c r="C4366" s="44"/>
      <c r="D4366" s="45"/>
      <c r="E4366" s="44"/>
      <c r="F4366" s="44"/>
      <c r="G4366" s="45"/>
      <c r="H4366" s="45"/>
      <c r="I4366" s="44"/>
      <c r="J4366" s="44"/>
      <c r="K4366" s="44"/>
      <c r="L4366" s="44" t="str">
        <f>IF(G4366="","",IF(D4366-G4366&gt;=System_Config!$B$9,"✅ COMPLIANT","⚠️ BREACH"))</f>
        <v/>
      </c>
      <c r="M4366" s="44">
        <f t="shared" si="68"/>
        <v>1900</v>
      </c>
    </row>
    <row r="4367" spans="1:13" ht="18" customHeight="1" x14ac:dyDescent="0.25">
      <c r="A4367" s="42"/>
      <c r="B4367" s="42"/>
      <c r="C4367" s="42"/>
      <c r="D4367" s="43"/>
      <c r="E4367" s="42"/>
      <c r="F4367" s="42"/>
      <c r="G4367" s="43"/>
      <c r="H4367" s="43"/>
      <c r="I4367" s="42"/>
      <c r="J4367" s="42"/>
      <c r="K4367" s="42"/>
      <c r="L4367" s="42" t="str">
        <f>IF(G4367="","",IF(D4367-G4367&gt;=System_Config!$B$9,"✅ COMPLIANT","⚠️ BREACH"))</f>
        <v/>
      </c>
      <c r="M4367" s="42">
        <f t="shared" si="68"/>
        <v>1900</v>
      </c>
    </row>
    <row r="4368" spans="1:13" ht="18" customHeight="1" x14ac:dyDescent="0.25">
      <c r="A4368" s="44"/>
      <c r="B4368" s="44"/>
      <c r="C4368" s="44"/>
      <c r="D4368" s="45"/>
      <c r="E4368" s="44"/>
      <c r="F4368" s="44"/>
      <c r="G4368" s="45"/>
      <c r="H4368" s="45"/>
      <c r="I4368" s="44"/>
      <c r="J4368" s="44"/>
      <c r="K4368" s="44"/>
      <c r="L4368" s="44" t="str">
        <f>IF(G4368="","",IF(D4368-G4368&gt;=System_Config!$B$9,"✅ COMPLIANT","⚠️ BREACH"))</f>
        <v/>
      </c>
      <c r="M4368" s="44">
        <f t="shared" si="68"/>
        <v>1900</v>
      </c>
    </row>
    <row r="4369" spans="1:13" ht="18" customHeight="1" x14ac:dyDescent="0.25">
      <c r="A4369" s="42"/>
      <c r="B4369" s="42"/>
      <c r="C4369" s="42"/>
      <c r="D4369" s="43"/>
      <c r="E4369" s="42"/>
      <c r="F4369" s="42"/>
      <c r="G4369" s="43"/>
      <c r="H4369" s="43"/>
      <c r="I4369" s="42"/>
      <c r="J4369" s="42"/>
      <c r="K4369" s="42"/>
      <c r="L4369" s="42" t="str">
        <f>IF(G4369="","",IF(D4369-G4369&gt;=System_Config!$B$9,"✅ COMPLIANT","⚠️ BREACH"))</f>
        <v/>
      </c>
      <c r="M4369" s="42">
        <f t="shared" si="68"/>
        <v>1900</v>
      </c>
    </row>
    <row r="4370" spans="1:13" ht="18" customHeight="1" x14ac:dyDescent="0.25">
      <c r="A4370" s="44"/>
      <c r="B4370" s="44"/>
      <c r="C4370" s="44"/>
      <c r="D4370" s="45"/>
      <c r="E4370" s="44"/>
      <c r="F4370" s="44"/>
      <c r="G4370" s="45"/>
      <c r="H4370" s="45"/>
      <c r="I4370" s="44"/>
      <c r="J4370" s="44"/>
      <c r="K4370" s="44"/>
      <c r="L4370" s="44" t="str">
        <f>IF(G4370="","",IF(D4370-G4370&gt;=System_Config!$B$9,"✅ COMPLIANT","⚠️ BREACH"))</f>
        <v/>
      </c>
      <c r="M4370" s="44">
        <f t="shared" si="68"/>
        <v>1900</v>
      </c>
    </row>
    <row r="4371" spans="1:13" ht="18" customHeight="1" x14ac:dyDescent="0.25">
      <c r="A4371" s="42"/>
      <c r="B4371" s="42"/>
      <c r="C4371" s="42"/>
      <c r="D4371" s="43"/>
      <c r="E4371" s="42"/>
      <c r="F4371" s="42"/>
      <c r="G4371" s="43"/>
      <c r="H4371" s="43"/>
      <c r="I4371" s="42"/>
      <c r="J4371" s="42"/>
      <c r="K4371" s="42"/>
      <c r="L4371" s="42" t="str">
        <f>IF(G4371="","",IF(D4371-G4371&gt;=System_Config!$B$9,"✅ COMPLIANT","⚠️ BREACH"))</f>
        <v/>
      </c>
      <c r="M4371" s="42">
        <f t="shared" si="68"/>
        <v>1900</v>
      </c>
    </row>
    <row r="4372" spans="1:13" ht="18" customHeight="1" x14ac:dyDescent="0.25">
      <c r="A4372" s="44"/>
      <c r="B4372" s="44"/>
      <c r="C4372" s="44"/>
      <c r="D4372" s="45"/>
      <c r="E4372" s="44"/>
      <c r="F4372" s="44"/>
      <c r="G4372" s="45"/>
      <c r="H4372" s="45"/>
      <c r="I4372" s="44"/>
      <c r="J4372" s="44"/>
      <c r="K4372" s="44"/>
      <c r="L4372" s="44" t="str">
        <f>IF(G4372="","",IF(D4372-G4372&gt;=System_Config!$B$9,"✅ COMPLIANT","⚠️ BREACH"))</f>
        <v/>
      </c>
      <c r="M4372" s="44">
        <f t="shared" si="68"/>
        <v>1900</v>
      </c>
    </row>
    <row r="4373" spans="1:13" ht="18" customHeight="1" x14ac:dyDescent="0.25">
      <c r="A4373" s="42"/>
      <c r="B4373" s="42"/>
      <c r="C4373" s="42"/>
      <c r="D4373" s="43"/>
      <c r="E4373" s="42"/>
      <c r="F4373" s="42"/>
      <c r="G4373" s="43"/>
      <c r="H4373" s="43"/>
      <c r="I4373" s="42"/>
      <c r="J4373" s="42"/>
      <c r="K4373" s="42"/>
      <c r="L4373" s="42" t="str">
        <f>IF(G4373="","",IF(D4373-G4373&gt;=System_Config!$B$9,"✅ COMPLIANT","⚠️ BREACH"))</f>
        <v/>
      </c>
      <c r="M4373" s="42">
        <f t="shared" si="68"/>
        <v>1900</v>
      </c>
    </row>
    <row r="4374" spans="1:13" ht="18" customHeight="1" x14ac:dyDescent="0.25">
      <c r="A4374" s="44"/>
      <c r="B4374" s="44"/>
      <c r="C4374" s="44"/>
      <c r="D4374" s="45"/>
      <c r="E4374" s="44"/>
      <c r="F4374" s="44"/>
      <c r="G4374" s="45"/>
      <c r="H4374" s="45"/>
      <c r="I4374" s="44"/>
      <c r="J4374" s="44"/>
      <c r="K4374" s="44"/>
      <c r="L4374" s="44" t="str">
        <f>IF(G4374="","",IF(D4374-G4374&gt;=System_Config!$B$9,"✅ COMPLIANT","⚠️ BREACH"))</f>
        <v/>
      </c>
      <c r="M4374" s="44">
        <f t="shared" si="68"/>
        <v>1900</v>
      </c>
    </row>
    <row r="4375" spans="1:13" ht="18" customHeight="1" x14ac:dyDescent="0.25">
      <c r="A4375" s="42"/>
      <c r="B4375" s="42"/>
      <c r="C4375" s="42"/>
      <c r="D4375" s="43"/>
      <c r="E4375" s="42"/>
      <c r="F4375" s="42"/>
      <c r="G4375" s="43"/>
      <c r="H4375" s="43"/>
      <c r="I4375" s="42"/>
      <c r="J4375" s="42"/>
      <c r="K4375" s="42"/>
      <c r="L4375" s="42" t="str">
        <f>IF(G4375="","",IF(D4375-G4375&gt;=System_Config!$B$9,"✅ COMPLIANT","⚠️ BREACH"))</f>
        <v/>
      </c>
      <c r="M4375" s="42">
        <f t="shared" si="68"/>
        <v>1900</v>
      </c>
    </row>
    <row r="4376" spans="1:13" ht="18" customHeight="1" x14ac:dyDescent="0.25">
      <c r="A4376" s="44"/>
      <c r="B4376" s="44"/>
      <c r="C4376" s="44"/>
      <c r="D4376" s="45"/>
      <c r="E4376" s="44"/>
      <c r="F4376" s="44"/>
      <c r="G4376" s="45"/>
      <c r="H4376" s="45"/>
      <c r="I4376" s="44"/>
      <c r="J4376" s="44"/>
      <c r="K4376" s="44"/>
      <c r="L4376" s="44" t="str">
        <f>IF(G4376="","",IF(D4376-G4376&gt;=System_Config!$B$9,"✅ COMPLIANT","⚠️ BREACH"))</f>
        <v/>
      </c>
      <c r="M4376" s="44">
        <f t="shared" si="68"/>
        <v>1900</v>
      </c>
    </row>
    <row r="4377" spans="1:13" ht="18" customHeight="1" x14ac:dyDescent="0.25">
      <c r="A4377" s="42"/>
      <c r="B4377" s="42"/>
      <c r="C4377" s="42"/>
      <c r="D4377" s="43"/>
      <c r="E4377" s="42"/>
      <c r="F4377" s="42"/>
      <c r="G4377" s="43"/>
      <c r="H4377" s="43"/>
      <c r="I4377" s="42"/>
      <c r="J4377" s="42"/>
      <c r="K4377" s="42"/>
      <c r="L4377" s="42" t="str">
        <f>IF(G4377="","",IF(D4377-G4377&gt;=System_Config!$B$9,"✅ COMPLIANT","⚠️ BREACH"))</f>
        <v/>
      </c>
      <c r="M4377" s="42">
        <f t="shared" si="68"/>
        <v>1900</v>
      </c>
    </row>
    <row r="4378" spans="1:13" ht="18" customHeight="1" x14ac:dyDescent="0.25">
      <c r="A4378" s="44"/>
      <c r="B4378" s="44"/>
      <c r="C4378" s="44"/>
      <c r="D4378" s="45"/>
      <c r="E4378" s="44"/>
      <c r="F4378" s="44"/>
      <c r="G4378" s="45"/>
      <c r="H4378" s="45"/>
      <c r="I4378" s="44"/>
      <c r="J4378" s="44"/>
      <c r="K4378" s="44"/>
      <c r="L4378" s="44" t="str">
        <f>IF(G4378="","",IF(D4378-G4378&gt;=System_Config!$B$9,"✅ COMPLIANT","⚠️ BREACH"))</f>
        <v/>
      </c>
      <c r="M4378" s="44">
        <f t="shared" si="68"/>
        <v>1900</v>
      </c>
    </row>
    <row r="4379" spans="1:13" ht="18" customHeight="1" x14ac:dyDescent="0.25">
      <c r="A4379" s="42"/>
      <c r="B4379" s="42"/>
      <c r="C4379" s="42"/>
      <c r="D4379" s="43"/>
      <c r="E4379" s="42"/>
      <c r="F4379" s="42"/>
      <c r="G4379" s="43"/>
      <c r="H4379" s="43"/>
      <c r="I4379" s="42"/>
      <c r="J4379" s="42"/>
      <c r="K4379" s="42"/>
      <c r="L4379" s="42" t="str">
        <f>IF(G4379="","",IF(D4379-G4379&gt;=System_Config!$B$9,"✅ COMPLIANT","⚠️ BREACH"))</f>
        <v/>
      </c>
      <c r="M4379" s="42">
        <f t="shared" si="68"/>
        <v>1900</v>
      </c>
    </row>
    <row r="4380" spans="1:13" ht="18" customHeight="1" x14ac:dyDescent="0.25">
      <c r="A4380" s="44"/>
      <c r="B4380" s="44"/>
      <c r="C4380" s="44"/>
      <c r="D4380" s="45"/>
      <c r="E4380" s="44"/>
      <c r="F4380" s="44"/>
      <c r="G4380" s="45"/>
      <c r="H4380" s="45"/>
      <c r="I4380" s="44"/>
      <c r="J4380" s="44"/>
      <c r="K4380" s="44"/>
      <c r="L4380" s="44" t="str">
        <f>IF(G4380="","",IF(D4380-G4380&gt;=System_Config!$B$9,"✅ COMPLIANT","⚠️ BREACH"))</f>
        <v/>
      </c>
      <c r="M4380" s="44">
        <f t="shared" si="68"/>
        <v>1900</v>
      </c>
    </row>
    <row r="4381" spans="1:13" ht="18" customHeight="1" x14ac:dyDescent="0.25">
      <c r="A4381" s="42"/>
      <c r="B4381" s="42"/>
      <c r="C4381" s="42"/>
      <c r="D4381" s="43"/>
      <c r="E4381" s="42"/>
      <c r="F4381" s="42"/>
      <c r="G4381" s="43"/>
      <c r="H4381" s="43"/>
      <c r="I4381" s="42"/>
      <c r="J4381" s="42"/>
      <c r="K4381" s="42"/>
      <c r="L4381" s="42" t="str">
        <f>IF(G4381="","",IF(D4381-G4381&gt;=System_Config!$B$9,"✅ COMPLIANT","⚠️ BREACH"))</f>
        <v/>
      </c>
      <c r="M4381" s="42">
        <f t="shared" si="68"/>
        <v>1900</v>
      </c>
    </row>
    <row r="4382" spans="1:13" ht="18" customHeight="1" x14ac:dyDescent="0.25">
      <c r="A4382" s="44"/>
      <c r="B4382" s="44"/>
      <c r="C4382" s="44"/>
      <c r="D4382" s="45"/>
      <c r="E4382" s="44"/>
      <c r="F4382" s="44"/>
      <c r="G4382" s="45"/>
      <c r="H4382" s="45"/>
      <c r="I4382" s="44"/>
      <c r="J4382" s="44"/>
      <c r="K4382" s="44"/>
      <c r="L4382" s="44" t="str">
        <f>IF(G4382="","",IF(D4382-G4382&gt;=System_Config!$B$9,"✅ COMPLIANT","⚠️ BREACH"))</f>
        <v/>
      </c>
      <c r="M4382" s="44">
        <f t="shared" si="68"/>
        <v>1900</v>
      </c>
    </row>
    <row r="4383" spans="1:13" ht="18" customHeight="1" x14ac:dyDescent="0.25">
      <c r="A4383" s="42"/>
      <c r="B4383" s="42"/>
      <c r="C4383" s="42"/>
      <c r="D4383" s="43"/>
      <c r="E4383" s="42"/>
      <c r="F4383" s="42"/>
      <c r="G4383" s="43"/>
      <c r="H4383" s="43"/>
      <c r="I4383" s="42"/>
      <c r="J4383" s="42"/>
      <c r="K4383" s="42"/>
      <c r="L4383" s="42" t="str">
        <f>IF(G4383="","",IF(D4383-G4383&gt;=System_Config!$B$9,"✅ COMPLIANT","⚠️ BREACH"))</f>
        <v/>
      </c>
      <c r="M4383" s="42">
        <f t="shared" si="68"/>
        <v>1900</v>
      </c>
    </row>
    <row r="4384" spans="1:13" ht="18" customHeight="1" x14ac:dyDescent="0.25">
      <c r="A4384" s="44"/>
      <c r="B4384" s="44"/>
      <c r="C4384" s="44"/>
      <c r="D4384" s="45"/>
      <c r="E4384" s="44"/>
      <c r="F4384" s="44"/>
      <c r="G4384" s="45"/>
      <c r="H4384" s="45"/>
      <c r="I4384" s="44"/>
      <c r="J4384" s="44"/>
      <c r="K4384" s="44"/>
      <c r="L4384" s="44" t="str">
        <f>IF(G4384="","",IF(D4384-G4384&gt;=System_Config!$B$9,"✅ COMPLIANT","⚠️ BREACH"))</f>
        <v/>
      </c>
      <c r="M4384" s="44">
        <f t="shared" si="68"/>
        <v>1900</v>
      </c>
    </row>
    <row r="4385" spans="1:13" ht="18" customHeight="1" x14ac:dyDescent="0.25">
      <c r="A4385" s="42"/>
      <c r="B4385" s="42"/>
      <c r="C4385" s="42"/>
      <c r="D4385" s="43"/>
      <c r="E4385" s="42"/>
      <c r="F4385" s="42"/>
      <c r="G4385" s="43"/>
      <c r="H4385" s="43"/>
      <c r="I4385" s="42"/>
      <c r="J4385" s="42"/>
      <c r="K4385" s="42"/>
      <c r="L4385" s="42" t="str">
        <f>IF(G4385="","",IF(D4385-G4385&gt;=System_Config!$B$9,"✅ COMPLIANT","⚠️ BREACH"))</f>
        <v/>
      </c>
      <c r="M4385" s="42">
        <f t="shared" si="68"/>
        <v>1900</v>
      </c>
    </row>
    <row r="4386" spans="1:13" ht="18" customHeight="1" x14ac:dyDescent="0.25">
      <c r="A4386" s="44"/>
      <c r="B4386" s="44"/>
      <c r="C4386" s="44"/>
      <c r="D4386" s="45"/>
      <c r="E4386" s="44"/>
      <c r="F4386" s="44"/>
      <c r="G4386" s="45"/>
      <c r="H4386" s="45"/>
      <c r="I4386" s="44"/>
      <c r="J4386" s="44"/>
      <c r="K4386" s="44"/>
      <c r="L4386" s="44" t="str">
        <f>IF(G4386="","",IF(D4386-G4386&gt;=System_Config!$B$9,"✅ COMPLIANT","⚠️ BREACH"))</f>
        <v/>
      </c>
      <c r="M4386" s="44">
        <f t="shared" si="68"/>
        <v>1900</v>
      </c>
    </row>
    <row r="4387" spans="1:13" ht="18" customHeight="1" x14ac:dyDescent="0.25">
      <c r="A4387" s="42"/>
      <c r="B4387" s="42"/>
      <c r="C4387" s="42"/>
      <c r="D4387" s="43"/>
      <c r="E4387" s="42"/>
      <c r="F4387" s="42"/>
      <c r="G4387" s="43"/>
      <c r="H4387" s="43"/>
      <c r="I4387" s="42"/>
      <c r="J4387" s="42"/>
      <c r="K4387" s="42"/>
      <c r="L4387" s="42" t="str">
        <f>IF(G4387="","",IF(D4387-G4387&gt;=System_Config!$B$9,"✅ COMPLIANT","⚠️ BREACH"))</f>
        <v/>
      </c>
      <c r="M4387" s="42">
        <f t="shared" si="68"/>
        <v>1900</v>
      </c>
    </row>
    <row r="4388" spans="1:13" ht="18" customHeight="1" x14ac:dyDescent="0.25">
      <c r="A4388" s="44"/>
      <c r="B4388" s="44"/>
      <c r="C4388" s="44"/>
      <c r="D4388" s="45"/>
      <c r="E4388" s="44"/>
      <c r="F4388" s="44"/>
      <c r="G4388" s="45"/>
      <c r="H4388" s="45"/>
      <c r="I4388" s="44"/>
      <c r="J4388" s="44"/>
      <c r="K4388" s="44"/>
      <c r="L4388" s="44" t="str">
        <f>IF(G4388="","",IF(D4388-G4388&gt;=System_Config!$B$9,"✅ COMPLIANT","⚠️ BREACH"))</f>
        <v/>
      </c>
      <c r="M4388" s="44">
        <f t="shared" si="68"/>
        <v>1900</v>
      </c>
    </row>
    <row r="4389" spans="1:13" ht="18" customHeight="1" x14ac:dyDescent="0.25">
      <c r="A4389" s="42"/>
      <c r="B4389" s="42"/>
      <c r="C4389" s="42"/>
      <c r="D4389" s="43"/>
      <c r="E4389" s="42"/>
      <c r="F4389" s="42"/>
      <c r="G4389" s="43"/>
      <c r="H4389" s="43"/>
      <c r="I4389" s="42"/>
      <c r="J4389" s="42"/>
      <c r="K4389" s="42"/>
      <c r="L4389" s="42" t="str">
        <f>IF(G4389="","",IF(D4389-G4389&gt;=System_Config!$B$9,"✅ COMPLIANT","⚠️ BREACH"))</f>
        <v/>
      </c>
      <c r="M4389" s="42">
        <f t="shared" si="68"/>
        <v>1900</v>
      </c>
    </row>
    <row r="4390" spans="1:13" ht="18" customHeight="1" x14ac:dyDescent="0.25">
      <c r="A4390" s="44"/>
      <c r="B4390" s="44"/>
      <c r="C4390" s="44"/>
      <c r="D4390" s="45"/>
      <c r="E4390" s="44"/>
      <c r="F4390" s="44"/>
      <c r="G4390" s="45"/>
      <c r="H4390" s="45"/>
      <c r="I4390" s="44"/>
      <c r="J4390" s="44"/>
      <c r="K4390" s="44"/>
      <c r="L4390" s="44" t="str">
        <f>IF(G4390="","",IF(D4390-G4390&gt;=System_Config!$B$9,"✅ COMPLIANT","⚠️ BREACH"))</f>
        <v/>
      </c>
      <c r="M4390" s="44">
        <f t="shared" si="68"/>
        <v>1900</v>
      </c>
    </row>
    <row r="4391" spans="1:13" ht="18" customHeight="1" x14ac:dyDescent="0.25">
      <c r="A4391" s="42"/>
      <c r="B4391" s="42"/>
      <c r="C4391" s="42"/>
      <c r="D4391" s="43"/>
      <c r="E4391" s="42"/>
      <c r="F4391" s="42"/>
      <c r="G4391" s="43"/>
      <c r="H4391" s="43"/>
      <c r="I4391" s="42"/>
      <c r="J4391" s="42"/>
      <c r="K4391" s="42"/>
      <c r="L4391" s="42" t="str">
        <f>IF(G4391="","",IF(D4391-G4391&gt;=System_Config!$B$9,"✅ COMPLIANT","⚠️ BREACH"))</f>
        <v/>
      </c>
      <c r="M4391" s="42">
        <f t="shared" si="68"/>
        <v>1900</v>
      </c>
    </row>
    <row r="4392" spans="1:13" ht="18" customHeight="1" x14ac:dyDescent="0.25">
      <c r="A4392" s="44"/>
      <c r="B4392" s="44"/>
      <c r="C4392" s="44"/>
      <c r="D4392" s="45"/>
      <c r="E4392" s="44"/>
      <c r="F4392" s="44"/>
      <c r="G4392" s="45"/>
      <c r="H4392" s="45"/>
      <c r="I4392" s="44"/>
      <c r="J4392" s="44"/>
      <c r="K4392" s="44"/>
      <c r="L4392" s="44" t="str">
        <f>IF(G4392="","",IF(D4392-G4392&gt;=System_Config!$B$9,"✅ COMPLIANT","⚠️ BREACH"))</f>
        <v/>
      </c>
      <c r="M4392" s="44">
        <f t="shared" si="68"/>
        <v>1900</v>
      </c>
    </row>
    <row r="4393" spans="1:13" ht="18" customHeight="1" x14ac:dyDescent="0.25">
      <c r="A4393" s="42"/>
      <c r="B4393" s="42"/>
      <c r="C4393" s="42"/>
      <c r="D4393" s="43"/>
      <c r="E4393" s="42"/>
      <c r="F4393" s="42"/>
      <c r="G4393" s="43"/>
      <c r="H4393" s="43"/>
      <c r="I4393" s="42"/>
      <c r="J4393" s="42"/>
      <c r="K4393" s="42"/>
      <c r="L4393" s="42" t="str">
        <f>IF(G4393="","",IF(D4393-G4393&gt;=System_Config!$B$9,"✅ COMPLIANT","⚠️ BREACH"))</f>
        <v/>
      </c>
      <c r="M4393" s="42">
        <f t="shared" si="68"/>
        <v>1900</v>
      </c>
    </row>
    <row r="4394" spans="1:13" ht="18" customHeight="1" x14ac:dyDescent="0.25">
      <c r="A4394" s="44"/>
      <c r="B4394" s="44"/>
      <c r="C4394" s="44"/>
      <c r="D4394" s="45"/>
      <c r="E4394" s="44"/>
      <c r="F4394" s="44"/>
      <c r="G4394" s="45"/>
      <c r="H4394" s="45"/>
      <c r="I4394" s="44"/>
      <c r="J4394" s="44"/>
      <c r="K4394" s="44"/>
      <c r="L4394" s="44" t="str">
        <f>IF(G4394="","",IF(D4394-G4394&gt;=System_Config!$B$9,"✅ COMPLIANT","⚠️ BREACH"))</f>
        <v/>
      </c>
      <c r="M4394" s="44">
        <f t="shared" si="68"/>
        <v>1900</v>
      </c>
    </row>
    <row r="4395" spans="1:13" ht="18" customHeight="1" x14ac:dyDescent="0.25">
      <c r="A4395" s="42"/>
      <c r="B4395" s="42"/>
      <c r="C4395" s="42"/>
      <c r="D4395" s="43"/>
      <c r="E4395" s="42"/>
      <c r="F4395" s="42"/>
      <c r="G4395" s="43"/>
      <c r="H4395" s="43"/>
      <c r="I4395" s="42"/>
      <c r="J4395" s="42"/>
      <c r="K4395" s="42"/>
      <c r="L4395" s="42" t="str">
        <f>IF(G4395="","",IF(D4395-G4395&gt;=System_Config!$B$9,"✅ COMPLIANT","⚠️ BREACH"))</f>
        <v/>
      </c>
      <c r="M4395" s="42">
        <f t="shared" si="68"/>
        <v>1900</v>
      </c>
    </row>
    <row r="4396" spans="1:13" ht="18" customHeight="1" x14ac:dyDescent="0.25">
      <c r="A4396" s="44"/>
      <c r="B4396" s="44"/>
      <c r="C4396" s="44"/>
      <c r="D4396" s="45"/>
      <c r="E4396" s="44"/>
      <c r="F4396" s="44"/>
      <c r="G4396" s="45"/>
      <c r="H4396" s="45"/>
      <c r="I4396" s="44"/>
      <c r="J4396" s="44"/>
      <c r="K4396" s="44"/>
      <c r="L4396" s="44" t="str">
        <f>IF(G4396="","",IF(D4396-G4396&gt;=System_Config!$B$9,"✅ COMPLIANT","⚠️ BREACH"))</f>
        <v/>
      </c>
      <c r="M4396" s="44">
        <f t="shared" si="68"/>
        <v>1900</v>
      </c>
    </row>
    <row r="4397" spans="1:13" ht="18" customHeight="1" x14ac:dyDescent="0.25">
      <c r="A4397" s="42"/>
      <c r="B4397" s="42"/>
      <c r="C4397" s="42"/>
      <c r="D4397" s="43"/>
      <c r="E4397" s="42"/>
      <c r="F4397" s="42"/>
      <c r="G4397" s="43"/>
      <c r="H4397" s="43"/>
      <c r="I4397" s="42"/>
      <c r="J4397" s="42"/>
      <c r="K4397" s="42"/>
      <c r="L4397" s="42" t="str">
        <f>IF(G4397="","",IF(D4397-G4397&gt;=System_Config!$B$9,"✅ COMPLIANT","⚠️ BREACH"))</f>
        <v/>
      </c>
      <c r="M4397" s="42">
        <f t="shared" si="68"/>
        <v>1900</v>
      </c>
    </row>
    <row r="4398" spans="1:13" ht="18" customHeight="1" x14ac:dyDescent="0.25">
      <c r="A4398" s="44"/>
      <c r="B4398" s="44"/>
      <c r="C4398" s="44"/>
      <c r="D4398" s="45"/>
      <c r="E4398" s="44"/>
      <c r="F4398" s="44"/>
      <c r="G4398" s="45"/>
      <c r="H4398" s="45"/>
      <c r="I4398" s="44"/>
      <c r="J4398" s="44"/>
      <c r="K4398" s="44"/>
      <c r="L4398" s="44" t="str">
        <f>IF(G4398="","",IF(D4398-G4398&gt;=System_Config!$B$9,"✅ COMPLIANT","⚠️ BREACH"))</f>
        <v/>
      </c>
      <c r="M4398" s="44">
        <f t="shared" si="68"/>
        <v>1900</v>
      </c>
    </row>
    <row r="4399" spans="1:13" ht="18" customHeight="1" x14ac:dyDescent="0.25">
      <c r="A4399" s="42"/>
      <c r="B4399" s="42"/>
      <c r="C4399" s="42"/>
      <c r="D4399" s="43"/>
      <c r="E4399" s="42"/>
      <c r="F4399" s="42"/>
      <c r="G4399" s="43"/>
      <c r="H4399" s="43"/>
      <c r="I4399" s="42"/>
      <c r="J4399" s="42"/>
      <c r="K4399" s="42"/>
      <c r="L4399" s="42" t="str">
        <f>IF(G4399="","",IF(D4399-G4399&gt;=System_Config!$B$9,"✅ COMPLIANT","⚠️ BREACH"))</f>
        <v/>
      </c>
      <c r="M4399" s="42">
        <f t="shared" si="68"/>
        <v>1900</v>
      </c>
    </row>
    <row r="4400" spans="1:13" ht="18" customHeight="1" x14ac:dyDescent="0.25">
      <c r="A4400" s="44"/>
      <c r="B4400" s="44"/>
      <c r="C4400" s="44"/>
      <c r="D4400" s="45"/>
      <c r="E4400" s="44"/>
      <c r="F4400" s="44"/>
      <c r="G4400" s="45"/>
      <c r="H4400" s="45"/>
      <c r="I4400" s="44"/>
      <c r="J4400" s="44"/>
      <c r="K4400" s="44"/>
      <c r="L4400" s="44" t="str">
        <f>IF(G4400="","",IF(D4400-G4400&gt;=System_Config!$B$9,"✅ COMPLIANT","⚠️ BREACH"))</f>
        <v/>
      </c>
      <c r="M4400" s="44">
        <f t="shared" si="68"/>
        <v>1900</v>
      </c>
    </row>
    <row r="4401" spans="1:13" ht="18" customHeight="1" x14ac:dyDescent="0.25">
      <c r="A4401" s="42"/>
      <c r="B4401" s="42"/>
      <c r="C4401" s="42"/>
      <c r="D4401" s="43"/>
      <c r="E4401" s="42"/>
      <c r="F4401" s="42"/>
      <c r="G4401" s="43"/>
      <c r="H4401" s="43"/>
      <c r="I4401" s="42"/>
      <c r="J4401" s="42"/>
      <c r="K4401" s="42"/>
      <c r="L4401" s="42" t="str">
        <f>IF(G4401="","",IF(D4401-G4401&gt;=System_Config!$B$9,"✅ COMPLIANT","⚠️ BREACH"))</f>
        <v/>
      </c>
      <c r="M4401" s="42">
        <f t="shared" si="68"/>
        <v>1900</v>
      </c>
    </row>
    <row r="4402" spans="1:13" ht="18" customHeight="1" x14ac:dyDescent="0.25">
      <c r="A4402" s="44"/>
      <c r="B4402" s="44"/>
      <c r="C4402" s="44"/>
      <c r="D4402" s="45"/>
      <c r="E4402" s="44"/>
      <c r="F4402" s="44"/>
      <c r="G4402" s="45"/>
      <c r="H4402" s="45"/>
      <c r="I4402" s="44"/>
      <c r="J4402" s="44"/>
      <c r="K4402" s="44"/>
      <c r="L4402" s="44" t="str">
        <f>IF(G4402="","",IF(D4402-G4402&gt;=System_Config!$B$9,"✅ COMPLIANT","⚠️ BREACH"))</f>
        <v/>
      </c>
      <c r="M4402" s="44">
        <f t="shared" si="68"/>
        <v>1900</v>
      </c>
    </row>
    <row r="4403" spans="1:13" ht="18" customHeight="1" x14ac:dyDescent="0.25">
      <c r="A4403" s="42"/>
      <c r="B4403" s="42"/>
      <c r="C4403" s="42"/>
      <c r="D4403" s="43"/>
      <c r="E4403" s="42"/>
      <c r="F4403" s="42"/>
      <c r="G4403" s="43"/>
      <c r="H4403" s="43"/>
      <c r="I4403" s="42"/>
      <c r="J4403" s="42"/>
      <c r="K4403" s="42"/>
      <c r="L4403" s="42" t="str">
        <f>IF(G4403="","",IF(D4403-G4403&gt;=System_Config!$B$9,"✅ COMPLIANT","⚠️ BREACH"))</f>
        <v/>
      </c>
      <c r="M4403" s="42">
        <f t="shared" si="68"/>
        <v>1900</v>
      </c>
    </row>
    <row r="4404" spans="1:13" ht="18" customHeight="1" x14ac:dyDescent="0.25">
      <c r="A4404" s="44"/>
      <c r="B4404" s="44"/>
      <c r="C4404" s="44"/>
      <c r="D4404" s="45"/>
      <c r="E4404" s="44"/>
      <c r="F4404" s="44"/>
      <c r="G4404" s="45"/>
      <c r="H4404" s="45"/>
      <c r="I4404" s="44"/>
      <c r="J4404" s="44"/>
      <c r="K4404" s="44"/>
      <c r="L4404" s="44" t="str">
        <f>IF(G4404="","",IF(D4404-G4404&gt;=System_Config!$B$9,"✅ COMPLIANT","⚠️ BREACH"))</f>
        <v/>
      </c>
      <c r="M4404" s="44">
        <f t="shared" si="68"/>
        <v>1900</v>
      </c>
    </row>
    <row r="4405" spans="1:13" ht="18" customHeight="1" x14ac:dyDescent="0.25">
      <c r="A4405" s="42"/>
      <c r="B4405" s="42"/>
      <c r="C4405" s="42"/>
      <c r="D4405" s="43"/>
      <c r="E4405" s="42"/>
      <c r="F4405" s="42"/>
      <c r="G4405" s="43"/>
      <c r="H4405" s="43"/>
      <c r="I4405" s="42"/>
      <c r="J4405" s="42"/>
      <c r="K4405" s="42"/>
      <c r="L4405" s="42" t="str">
        <f>IF(G4405="","",IF(D4405-G4405&gt;=System_Config!$B$9,"✅ COMPLIANT","⚠️ BREACH"))</f>
        <v/>
      </c>
      <c r="M4405" s="42">
        <f t="shared" si="68"/>
        <v>1900</v>
      </c>
    </row>
    <row r="4406" spans="1:13" ht="18" customHeight="1" x14ac:dyDescent="0.25">
      <c r="A4406" s="44"/>
      <c r="B4406" s="44"/>
      <c r="C4406" s="44"/>
      <c r="D4406" s="45"/>
      <c r="E4406" s="44"/>
      <c r="F4406" s="44"/>
      <c r="G4406" s="45"/>
      <c r="H4406" s="45"/>
      <c r="I4406" s="44"/>
      <c r="J4406" s="44"/>
      <c r="K4406" s="44"/>
      <c r="L4406" s="44" t="str">
        <f>IF(G4406="","",IF(D4406-G4406&gt;=System_Config!$B$9,"✅ COMPLIANT","⚠️ BREACH"))</f>
        <v/>
      </c>
      <c r="M4406" s="44">
        <f t="shared" si="68"/>
        <v>1900</v>
      </c>
    </row>
    <row r="4407" spans="1:13" ht="18" customHeight="1" x14ac:dyDescent="0.25">
      <c r="A4407" s="42"/>
      <c r="B4407" s="42"/>
      <c r="C4407" s="42"/>
      <c r="D4407" s="43"/>
      <c r="E4407" s="42"/>
      <c r="F4407" s="42"/>
      <c r="G4407" s="43"/>
      <c r="H4407" s="43"/>
      <c r="I4407" s="42"/>
      <c r="J4407" s="42"/>
      <c r="K4407" s="42"/>
      <c r="L4407" s="42" t="str">
        <f>IF(G4407="","",IF(D4407-G4407&gt;=System_Config!$B$9,"✅ COMPLIANT","⚠️ BREACH"))</f>
        <v/>
      </c>
      <c r="M4407" s="42">
        <f t="shared" si="68"/>
        <v>1900</v>
      </c>
    </row>
    <row r="4408" spans="1:13" ht="18" customHeight="1" x14ac:dyDescent="0.25">
      <c r="A4408" s="44"/>
      <c r="B4408" s="44"/>
      <c r="C4408" s="44"/>
      <c r="D4408" s="45"/>
      <c r="E4408" s="44"/>
      <c r="F4408" s="44"/>
      <c r="G4408" s="45"/>
      <c r="H4408" s="45"/>
      <c r="I4408" s="44"/>
      <c r="J4408" s="44"/>
      <c r="K4408" s="44"/>
      <c r="L4408" s="44" t="str">
        <f>IF(G4408="","",IF(D4408-G4408&gt;=System_Config!$B$9,"✅ COMPLIANT","⚠️ BREACH"))</f>
        <v/>
      </c>
      <c r="M4408" s="44">
        <f t="shared" si="68"/>
        <v>1900</v>
      </c>
    </row>
    <row r="4409" spans="1:13" ht="18" customHeight="1" x14ac:dyDescent="0.25">
      <c r="A4409" s="42"/>
      <c r="B4409" s="42"/>
      <c r="C4409" s="42"/>
      <c r="D4409" s="43"/>
      <c r="E4409" s="42"/>
      <c r="F4409" s="42"/>
      <c r="G4409" s="43"/>
      <c r="H4409" s="43"/>
      <c r="I4409" s="42"/>
      <c r="J4409" s="42"/>
      <c r="K4409" s="42"/>
      <c r="L4409" s="42" t="str">
        <f>IF(G4409="","",IF(D4409-G4409&gt;=System_Config!$B$9,"✅ COMPLIANT","⚠️ BREACH"))</f>
        <v/>
      </c>
      <c r="M4409" s="42">
        <f t="shared" si="68"/>
        <v>1900</v>
      </c>
    </row>
    <row r="4410" spans="1:13" ht="18" customHeight="1" x14ac:dyDescent="0.25">
      <c r="A4410" s="44"/>
      <c r="B4410" s="44"/>
      <c r="C4410" s="44"/>
      <c r="D4410" s="45"/>
      <c r="E4410" s="44"/>
      <c r="F4410" s="44"/>
      <c r="G4410" s="45"/>
      <c r="H4410" s="45"/>
      <c r="I4410" s="44"/>
      <c r="J4410" s="44"/>
      <c r="K4410" s="44"/>
      <c r="L4410" s="44" t="str">
        <f>IF(G4410="","",IF(D4410-G4410&gt;=System_Config!$B$9,"✅ COMPLIANT","⚠️ BREACH"))</f>
        <v/>
      </c>
      <c r="M4410" s="44">
        <f t="shared" si="68"/>
        <v>1900</v>
      </c>
    </row>
    <row r="4411" spans="1:13" ht="18" customHeight="1" x14ac:dyDescent="0.25">
      <c r="A4411" s="42"/>
      <c r="B4411" s="42"/>
      <c r="C4411" s="42"/>
      <c r="D4411" s="43"/>
      <c r="E4411" s="42"/>
      <c r="F4411" s="42"/>
      <c r="G4411" s="43"/>
      <c r="H4411" s="43"/>
      <c r="I4411" s="42"/>
      <c r="J4411" s="42"/>
      <c r="K4411" s="42"/>
      <c r="L4411" s="42" t="str">
        <f>IF(G4411="","",IF(D4411-G4411&gt;=System_Config!$B$9,"✅ COMPLIANT","⚠️ BREACH"))</f>
        <v/>
      </c>
      <c r="M4411" s="42">
        <f t="shared" si="68"/>
        <v>1900</v>
      </c>
    </row>
    <row r="4412" spans="1:13" ht="18" customHeight="1" x14ac:dyDescent="0.25">
      <c r="A4412" s="44"/>
      <c r="B4412" s="44"/>
      <c r="C4412" s="44"/>
      <c r="D4412" s="45"/>
      <c r="E4412" s="44"/>
      <c r="F4412" s="44"/>
      <c r="G4412" s="45"/>
      <c r="H4412" s="45"/>
      <c r="I4412" s="44"/>
      <c r="J4412" s="44"/>
      <c r="K4412" s="44"/>
      <c r="L4412" s="44" t="str">
        <f>IF(G4412="","",IF(D4412-G4412&gt;=System_Config!$B$9,"✅ COMPLIANT","⚠️ BREACH"))</f>
        <v/>
      </c>
      <c r="M4412" s="44">
        <f t="shared" si="68"/>
        <v>1900</v>
      </c>
    </row>
    <row r="4413" spans="1:13" ht="18" customHeight="1" x14ac:dyDescent="0.25">
      <c r="A4413" s="42"/>
      <c r="B4413" s="42"/>
      <c r="C4413" s="42"/>
      <c r="D4413" s="43"/>
      <c r="E4413" s="42"/>
      <c r="F4413" s="42"/>
      <c r="G4413" s="43"/>
      <c r="H4413" s="43"/>
      <c r="I4413" s="42"/>
      <c r="J4413" s="42"/>
      <c r="K4413" s="42"/>
      <c r="L4413" s="42" t="str">
        <f>IF(G4413="","",IF(D4413-G4413&gt;=System_Config!$B$9,"✅ COMPLIANT","⚠️ BREACH"))</f>
        <v/>
      </c>
      <c r="M4413" s="42">
        <f t="shared" si="68"/>
        <v>1900</v>
      </c>
    </row>
    <row r="4414" spans="1:13" ht="18" customHeight="1" x14ac:dyDescent="0.25">
      <c r="A4414" s="44"/>
      <c r="B4414" s="44"/>
      <c r="C4414" s="44"/>
      <c r="D4414" s="45"/>
      <c r="E4414" s="44"/>
      <c r="F4414" s="44"/>
      <c r="G4414" s="45"/>
      <c r="H4414" s="45"/>
      <c r="I4414" s="44"/>
      <c r="J4414" s="44"/>
      <c r="K4414" s="44"/>
      <c r="L4414" s="44" t="str">
        <f>IF(G4414="","",IF(D4414-G4414&gt;=System_Config!$B$9,"✅ COMPLIANT","⚠️ BREACH"))</f>
        <v/>
      </c>
      <c r="M4414" s="44">
        <f t="shared" si="68"/>
        <v>1900</v>
      </c>
    </row>
    <row r="4415" spans="1:13" ht="18" customHeight="1" x14ac:dyDescent="0.25">
      <c r="A4415" s="42"/>
      <c r="B4415" s="42"/>
      <c r="C4415" s="42"/>
      <c r="D4415" s="43"/>
      <c r="E4415" s="42"/>
      <c r="F4415" s="42"/>
      <c r="G4415" s="43"/>
      <c r="H4415" s="43"/>
      <c r="I4415" s="42"/>
      <c r="J4415" s="42"/>
      <c r="K4415" s="42"/>
      <c r="L4415" s="42" t="str">
        <f>IF(G4415="","",IF(D4415-G4415&gt;=System_Config!$B$9,"✅ COMPLIANT","⚠️ BREACH"))</f>
        <v/>
      </c>
      <c r="M4415" s="42">
        <f t="shared" si="68"/>
        <v>1900</v>
      </c>
    </row>
    <row r="4416" spans="1:13" ht="18" customHeight="1" x14ac:dyDescent="0.25">
      <c r="A4416" s="44"/>
      <c r="B4416" s="44"/>
      <c r="C4416" s="44"/>
      <c r="D4416" s="45"/>
      <c r="E4416" s="44"/>
      <c r="F4416" s="44"/>
      <c r="G4416" s="45"/>
      <c r="H4416" s="45"/>
      <c r="I4416" s="44"/>
      <c r="J4416" s="44"/>
      <c r="K4416" s="44"/>
      <c r="L4416" s="44" t="str">
        <f>IF(G4416="","",IF(D4416-G4416&gt;=System_Config!$B$9,"✅ COMPLIANT","⚠️ BREACH"))</f>
        <v/>
      </c>
      <c r="M4416" s="44">
        <f t="shared" si="68"/>
        <v>1900</v>
      </c>
    </row>
    <row r="4417" spans="1:13" ht="18" customHeight="1" x14ac:dyDescent="0.25">
      <c r="A4417" s="42"/>
      <c r="B4417" s="42"/>
      <c r="C4417" s="42"/>
      <c r="D4417" s="43"/>
      <c r="E4417" s="42"/>
      <c r="F4417" s="42"/>
      <c r="G4417" s="43"/>
      <c r="H4417" s="43"/>
      <c r="I4417" s="42"/>
      <c r="J4417" s="42"/>
      <c r="K4417" s="42"/>
      <c r="L4417" s="42" t="str">
        <f>IF(G4417="","",IF(D4417-G4417&gt;=System_Config!$B$9,"✅ COMPLIANT","⚠️ BREACH"))</f>
        <v/>
      </c>
      <c r="M4417" s="42">
        <f t="shared" si="68"/>
        <v>1900</v>
      </c>
    </row>
    <row r="4418" spans="1:13" ht="18" customHeight="1" x14ac:dyDescent="0.25">
      <c r="A4418" s="44"/>
      <c r="B4418" s="44"/>
      <c r="C4418" s="44"/>
      <c r="D4418" s="45"/>
      <c r="E4418" s="44"/>
      <c r="F4418" s="44"/>
      <c r="G4418" s="45"/>
      <c r="H4418" s="45"/>
      <c r="I4418" s="44"/>
      <c r="J4418" s="44"/>
      <c r="K4418" s="44"/>
      <c r="L4418" s="44" t="str">
        <f>IF(G4418="","",IF(D4418-G4418&gt;=System_Config!$B$9,"✅ COMPLIANT","⚠️ BREACH"))</f>
        <v/>
      </c>
      <c r="M4418" s="44">
        <f t="shared" si="68"/>
        <v>1900</v>
      </c>
    </row>
    <row r="4419" spans="1:13" ht="18" customHeight="1" x14ac:dyDescent="0.25">
      <c r="A4419" s="42"/>
      <c r="B4419" s="42"/>
      <c r="C4419" s="42"/>
      <c r="D4419" s="43"/>
      <c r="E4419" s="42"/>
      <c r="F4419" s="42"/>
      <c r="G4419" s="43"/>
      <c r="H4419" s="43"/>
      <c r="I4419" s="42"/>
      <c r="J4419" s="42"/>
      <c r="K4419" s="42"/>
      <c r="L4419" s="42" t="str">
        <f>IF(G4419="","",IF(D4419-G4419&gt;=System_Config!$B$9,"✅ COMPLIANT","⚠️ BREACH"))</f>
        <v/>
      </c>
      <c r="M4419" s="42">
        <f t="shared" si="68"/>
        <v>1900</v>
      </c>
    </row>
    <row r="4420" spans="1:13" ht="18" customHeight="1" x14ac:dyDescent="0.25">
      <c r="A4420" s="44"/>
      <c r="B4420" s="44"/>
      <c r="C4420" s="44"/>
      <c r="D4420" s="45"/>
      <c r="E4420" s="44"/>
      <c r="F4420" s="44"/>
      <c r="G4420" s="45"/>
      <c r="H4420" s="45"/>
      <c r="I4420" s="44"/>
      <c r="J4420" s="44"/>
      <c r="K4420" s="44"/>
      <c r="L4420" s="44" t="str">
        <f>IF(G4420="","",IF(D4420-G4420&gt;=System_Config!$B$9,"✅ COMPLIANT","⚠️ BREACH"))</f>
        <v/>
      </c>
      <c r="M4420" s="44">
        <f t="shared" ref="M4420:M4483" si="69">IFERROR(YEAR(E4420),"")</f>
        <v>1900</v>
      </c>
    </row>
    <row r="4421" spans="1:13" ht="18" customHeight="1" x14ac:dyDescent="0.25">
      <c r="A4421" s="42"/>
      <c r="B4421" s="42"/>
      <c r="C4421" s="42"/>
      <c r="D4421" s="43"/>
      <c r="E4421" s="42"/>
      <c r="F4421" s="42"/>
      <c r="G4421" s="43"/>
      <c r="H4421" s="43"/>
      <c r="I4421" s="42"/>
      <c r="J4421" s="42"/>
      <c r="K4421" s="42"/>
      <c r="L4421" s="42" t="str">
        <f>IF(G4421="","",IF(D4421-G4421&gt;=System_Config!$B$9,"✅ COMPLIANT","⚠️ BREACH"))</f>
        <v/>
      </c>
      <c r="M4421" s="42">
        <f t="shared" si="69"/>
        <v>1900</v>
      </c>
    </row>
    <row r="4422" spans="1:13" ht="18" customHeight="1" x14ac:dyDescent="0.25">
      <c r="A4422" s="44"/>
      <c r="B4422" s="44"/>
      <c r="C4422" s="44"/>
      <c r="D4422" s="45"/>
      <c r="E4422" s="44"/>
      <c r="F4422" s="44"/>
      <c r="G4422" s="45"/>
      <c r="H4422" s="45"/>
      <c r="I4422" s="44"/>
      <c r="J4422" s="44"/>
      <c r="K4422" s="44"/>
      <c r="L4422" s="44" t="str">
        <f>IF(G4422="","",IF(D4422-G4422&gt;=System_Config!$B$9,"✅ COMPLIANT","⚠️ BREACH"))</f>
        <v/>
      </c>
      <c r="M4422" s="44">
        <f t="shared" si="69"/>
        <v>1900</v>
      </c>
    </row>
    <row r="4423" spans="1:13" ht="18" customHeight="1" x14ac:dyDescent="0.25">
      <c r="A4423" s="42"/>
      <c r="B4423" s="42"/>
      <c r="C4423" s="42"/>
      <c r="D4423" s="43"/>
      <c r="E4423" s="42"/>
      <c r="F4423" s="42"/>
      <c r="G4423" s="43"/>
      <c r="H4423" s="43"/>
      <c r="I4423" s="42"/>
      <c r="J4423" s="42"/>
      <c r="K4423" s="42"/>
      <c r="L4423" s="42" t="str">
        <f>IF(G4423="","",IF(D4423-G4423&gt;=System_Config!$B$9,"✅ COMPLIANT","⚠️ BREACH"))</f>
        <v/>
      </c>
      <c r="M4423" s="42">
        <f t="shared" si="69"/>
        <v>1900</v>
      </c>
    </row>
    <row r="4424" spans="1:13" ht="18" customHeight="1" x14ac:dyDescent="0.25">
      <c r="A4424" s="44"/>
      <c r="B4424" s="44"/>
      <c r="C4424" s="44"/>
      <c r="D4424" s="45"/>
      <c r="E4424" s="44"/>
      <c r="F4424" s="44"/>
      <c r="G4424" s="45"/>
      <c r="H4424" s="45"/>
      <c r="I4424" s="44"/>
      <c r="J4424" s="44"/>
      <c r="K4424" s="44"/>
      <c r="L4424" s="44" t="str">
        <f>IF(G4424="","",IF(D4424-G4424&gt;=System_Config!$B$9,"✅ COMPLIANT","⚠️ BREACH"))</f>
        <v/>
      </c>
      <c r="M4424" s="44">
        <f t="shared" si="69"/>
        <v>1900</v>
      </c>
    </row>
    <row r="4425" spans="1:13" ht="18" customHeight="1" x14ac:dyDescent="0.25">
      <c r="A4425" s="42"/>
      <c r="B4425" s="42"/>
      <c r="C4425" s="42"/>
      <c r="D4425" s="43"/>
      <c r="E4425" s="42"/>
      <c r="F4425" s="42"/>
      <c r="G4425" s="43"/>
      <c r="H4425" s="43"/>
      <c r="I4425" s="42"/>
      <c r="J4425" s="42"/>
      <c r="K4425" s="42"/>
      <c r="L4425" s="42" t="str">
        <f>IF(G4425="","",IF(D4425-G4425&gt;=System_Config!$B$9,"✅ COMPLIANT","⚠️ BREACH"))</f>
        <v/>
      </c>
      <c r="M4425" s="42">
        <f t="shared" si="69"/>
        <v>1900</v>
      </c>
    </row>
    <row r="4426" spans="1:13" ht="18" customHeight="1" x14ac:dyDescent="0.25">
      <c r="A4426" s="44"/>
      <c r="B4426" s="44"/>
      <c r="C4426" s="44"/>
      <c r="D4426" s="45"/>
      <c r="E4426" s="44"/>
      <c r="F4426" s="44"/>
      <c r="G4426" s="45"/>
      <c r="H4426" s="45"/>
      <c r="I4426" s="44"/>
      <c r="J4426" s="44"/>
      <c r="K4426" s="44"/>
      <c r="L4426" s="44" t="str">
        <f>IF(G4426="","",IF(D4426-G4426&gt;=System_Config!$B$9,"✅ COMPLIANT","⚠️ BREACH"))</f>
        <v/>
      </c>
      <c r="M4426" s="44">
        <f t="shared" si="69"/>
        <v>1900</v>
      </c>
    </row>
    <row r="4427" spans="1:13" ht="18" customHeight="1" x14ac:dyDescent="0.25">
      <c r="A4427" s="42"/>
      <c r="B4427" s="42"/>
      <c r="C4427" s="42"/>
      <c r="D4427" s="43"/>
      <c r="E4427" s="42"/>
      <c r="F4427" s="42"/>
      <c r="G4427" s="43"/>
      <c r="H4427" s="43"/>
      <c r="I4427" s="42"/>
      <c r="J4427" s="42"/>
      <c r="K4427" s="42"/>
      <c r="L4427" s="42" t="str">
        <f>IF(G4427="","",IF(D4427-G4427&gt;=System_Config!$B$9,"✅ COMPLIANT","⚠️ BREACH"))</f>
        <v/>
      </c>
      <c r="M4427" s="42">
        <f t="shared" si="69"/>
        <v>1900</v>
      </c>
    </row>
    <row r="4428" spans="1:13" ht="18" customHeight="1" x14ac:dyDescent="0.25">
      <c r="A4428" s="44"/>
      <c r="B4428" s="44"/>
      <c r="C4428" s="44"/>
      <c r="D4428" s="45"/>
      <c r="E4428" s="44"/>
      <c r="F4428" s="44"/>
      <c r="G4428" s="45"/>
      <c r="H4428" s="45"/>
      <c r="I4428" s="44"/>
      <c r="J4428" s="44"/>
      <c r="K4428" s="44"/>
      <c r="L4428" s="44" t="str">
        <f>IF(G4428="","",IF(D4428-G4428&gt;=System_Config!$B$9,"✅ COMPLIANT","⚠️ BREACH"))</f>
        <v/>
      </c>
      <c r="M4428" s="44">
        <f t="shared" si="69"/>
        <v>1900</v>
      </c>
    </row>
    <row r="4429" spans="1:13" ht="18" customHeight="1" x14ac:dyDescent="0.25">
      <c r="A4429" s="42"/>
      <c r="B4429" s="42"/>
      <c r="C4429" s="42"/>
      <c r="D4429" s="43"/>
      <c r="E4429" s="42"/>
      <c r="F4429" s="42"/>
      <c r="G4429" s="43"/>
      <c r="H4429" s="43"/>
      <c r="I4429" s="42"/>
      <c r="J4429" s="42"/>
      <c r="K4429" s="42"/>
      <c r="L4429" s="42" t="str">
        <f>IF(G4429="","",IF(D4429-G4429&gt;=System_Config!$B$9,"✅ COMPLIANT","⚠️ BREACH"))</f>
        <v/>
      </c>
      <c r="M4429" s="42">
        <f t="shared" si="69"/>
        <v>1900</v>
      </c>
    </row>
    <row r="4430" spans="1:13" ht="18" customHeight="1" x14ac:dyDescent="0.25">
      <c r="A4430" s="44"/>
      <c r="B4430" s="44"/>
      <c r="C4430" s="44"/>
      <c r="D4430" s="45"/>
      <c r="E4430" s="44"/>
      <c r="F4430" s="44"/>
      <c r="G4430" s="45"/>
      <c r="H4430" s="45"/>
      <c r="I4430" s="44"/>
      <c r="J4430" s="44"/>
      <c r="K4430" s="44"/>
      <c r="L4430" s="44" t="str">
        <f>IF(G4430="","",IF(D4430-G4430&gt;=System_Config!$B$9,"✅ COMPLIANT","⚠️ BREACH"))</f>
        <v/>
      </c>
      <c r="M4430" s="44">
        <f t="shared" si="69"/>
        <v>1900</v>
      </c>
    </row>
    <row r="4431" spans="1:13" ht="18" customHeight="1" x14ac:dyDescent="0.25">
      <c r="A4431" s="42"/>
      <c r="B4431" s="42"/>
      <c r="C4431" s="42"/>
      <c r="D4431" s="43"/>
      <c r="E4431" s="42"/>
      <c r="F4431" s="42"/>
      <c r="G4431" s="43"/>
      <c r="H4431" s="43"/>
      <c r="I4431" s="42"/>
      <c r="J4431" s="42"/>
      <c r="K4431" s="42"/>
      <c r="L4431" s="42" t="str">
        <f>IF(G4431="","",IF(D4431-G4431&gt;=System_Config!$B$9,"✅ COMPLIANT","⚠️ BREACH"))</f>
        <v/>
      </c>
      <c r="M4431" s="42">
        <f t="shared" si="69"/>
        <v>1900</v>
      </c>
    </row>
    <row r="4432" spans="1:13" ht="18" customHeight="1" x14ac:dyDescent="0.25">
      <c r="A4432" s="44"/>
      <c r="B4432" s="44"/>
      <c r="C4432" s="44"/>
      <c r="D4432" s="45"/>
      <c r="E4432" s="44"/>
      <c r="F4432" s="44"/>
      <c r="G4432" s="45"/>
      <c r="H4432" s="45"/>
      <c r="I4432" s="44"/>
      <c r="J4432" s="44"/>
      <c r="K4432" s="44"/>
      <c r="L4432" s="44" t="str">
        <f>IF(G4432="","",IF(D4432-G4432&gt;=System_Config!$B$9,"✅ COMPLIANT","⚠️ BREACH"))</f>
        <v/>
      </c>
      <c r="M4432" s="44">
        <f t="shared" si="69"/>
        <v>1900</v>
      </c>
    </row>
    <row r="4433" spans="1:13" ht="18" customHeight="1" x14ac:dyDescent="0.25">
      <c r="A4433" s="42"/>
      <c r="B4433" s="42"/>
      <c r="C4433" s="42"/>
      <c r="D4433" s="43"/>
      <c r="E4433" s="42"/>
      <c r="F4433" s="42"/>
      <c r="G4433" s="43"/>
      <c r="H4433" s="43"/>
      <c r="I4433" s="42"/>
      <c r="J4433" s="42"/>
      <c r="K4433" s="42"/>
      <c r="L4433" s="42" t="str">
        <f>IF(G4433="","",IF(D4433-G4433&gt;=System_Config!$B$9,"✅ COMPLIANT","⚠️ BREACH"))</f>
        <v/>
      </c>
      <c r="M4433" s="42">
        <f t="shared" si="69"/>
        <v>1900</v>
      </c>
    </row>
    <row r="4434" spans="1:13" ht="18" customHeight="1" x14ac:dyDescent="0.25">
      <c r="A4434" s="44"/>
      <c r="B4434" s="44"/>
      <c r="C4434" s="44"/>
      <c r="D4434" s="45"/>
      <c r="E4434" s="44"/>
      <c r="F4434" s="44"/>
      <c r="G4434" s="45"/>
      <c r="H4434" s="45"/>
      <c r="I4434" s="44"/>
      <c r="J4434" s="44"/>
      <c r="K4434" s="44"/>
      <c r="L4434" s="44" t="str">
        <f>IF(G4434="","",IF(D4434-G4434&gt;=System_Config!$B$9,"✅ COMPLIANT","⚠️ BREACH"))</f>
        <v/>
      </c>
      <c r="M4434" s="44">
        <f t="shared" si="69"/>
        <v>1900</v>
      </c>
    </row>
    <row r="4435" spans="1:13" ht="18" customHeight="1" x14ac:dyDescent="0.25">
      <c r="A4435" s="42"/>
      <c r="B4435" s="42"/>
      <c r="C4435" s="42"/>
      <c r="D4435" s="43"/>
      <c r="E4435" s="42"/>
      <c r="F4435" s="42"/>
      <c r="G4435" s="43"/>
      <c r="H4435" s="43"/>
      <c r="I4435" s="42"/>
      <c r="J4435" s="42"/>
      <c r="K4435" s="42"/>
      <c r="L4435" s="42" t="str">
        <f>IF(G4435="","",IF(D4435-G4435&gt;=System_Config!$B$9,"✅ COMPLIANT","⚠️ BREACH"))</f>
        <v/>
      </c>
      <c r="M4435" s="42">
        <f t="shared" si="69"/>
        <v>1900</v>
      </c>
    </row>
    <row r="4436" spans="1:13" ht="18" customHeight="1" x14ac:dyDescent="0.25">
      <c r="A4436" s="44"/>
      <c r="B4436" s="44"/>
      <c r="C4436" s="44"/>
      <c r="D4436" s="45"/>
      <c r="E4436" s="44"/>
      <c r="F4436" s="44"/>
      <c r="G4436" s="45"/>
      <c r="H4436" s="45"/>
      <c r="I4436" s="44"/>
      <c r="J4436" s="44"/>
      <c r="K4436" s="44"/>
      <c r="L4436" s="44" t="str">
        <f>IF(G4436="","",IF(D4436-G4436&gt;=System_Config!$B$9,"✅ COMPLIANT","⚠️ BREACH"))</f>
        <v/>
      </c>
      <c r="M4436" s="44">
        <f t="shared" si="69"/>
        <v>1900</v>
      </c>
    </row>
    <row r="4437" spans="1:13" ht="18" customHeight="1" x14ac:dyDescent="0.25">
      <c r="A4437" s="42"/>
      <c r="B4437" s="42"/>
      <c r="C4437" s="42"/>
      <c r="D4437" s="43"/>
      <c r="E4437" s="42"/>
      <c r="F4437" s="42"/>
      <c r="G4437" s="43"/>
      <c r="H4437" s="43"/>
      <c r="I4437" s="42"/>
      <c r="J4437" s="42"/>
      <c r="K4437" s="42"/>
      <c r="L4437" s="42" t="str">
        <f>IF(G4437="","",IF(D4437-G4437&gt;=System_Config!$B$9,"✅ COMPLIANT","⚠️ BREACH"))</f>
        <v/>
      </c>
      <c r="M4437" s="42">
        <f t="shared" si="69"/>
        <v>1900</v>
      </c>
    </row>
    <row r="4438" spans="1:13" ht="18" customHeight="1" x14ac:dyDescent="0.25">
      <c r="A4438" s="44"/>
      <c r="B4438" s="44"/>
      <c r="C4438" s="44"/>
      <c r="D4438" s="45"/>
      <c r="E4438" s="44"/>
      <c r="F4438" s="44"/>
      <c r="G4438" s="45"/>
      <c r="H4438" s="45"/>
      <c r="I4438" s="44"/>
      <c r="J4438" s="44"/>
      <c r="K4438" s="44"/>
      <c r="L4438" s="44" t="str">
        <f>IF(G4438="","",IF(D4438-G4438&gt;=System_Config!$B$9,"✅ COMPLIANT","⚠️ BREACH"))</f>
        <v/>
      </c>
      <c r="M4438" s="44">
        <f t="shared" si="69"/>
        <v>1900</v>
      </c>
    </row>
    <row r="4439" spans="1:13" ht="18" customHeight="1" x14ac:dyDescent="0.25">
      <c r="A4439" s="42"/>
      <c r="B4439" s="42"/>
      <c r="C4439" s="42"/>
      <c r="D4439" s="43"/>
      <c r="E4439" s="42"/>
      <c r="F4439" s="42"/>
      <c r="G4439" s="43"/>
      <c r="H4439" s="43"/>
      <c r="I4439" s="42"/>
      <c r="J4439" s="42"/>
      <c r="K4439" s="42"/>
      <c r="L4439" s="42" t="str">
        <f>IF(G4439="","",IF(D4439-G4439&gt;=System_Config!$B$9,"✅ COMPLIANT","⚠️ BREACH"))</f>
        <v/>
      </c>
      <c r="M4439" s="42">
        <f t="shared" si="69"/>
        <v>1900</v>
      </c>
    </row>
    <row r="4440" spans="1:13" ht="18" customHeight="1" x14ac:dyDescent="0.25">
      <c r="A4440" s="44"/>
      <c r="B4440" s="44"/>
      <c r="C4440" s="44"/>
      <c r="D4440" s="45"/>
      <c r="E4440" s="44"/>
      <c r="F4440" s="44"/>
      <c r="G4440" s="45"/>
      <c r="H4440" s="45"/>
      <c r="I4440" s="44"/>
      <c r="J4440" s="44"/>
      <c r="K4440" s="44"/>
      <c r="L4440" s="44" t="str">
        <f>IF(G4440="","",IF(D4440-G4440&gt;=System_Config!$B$9,"✅ COMPLIANT","⚠️ BREACH"))</f>
        <v/>
      </c>
      <c r="M4440" s="44">
        <f t="shared" si="69"/>
        <v>1900</v>
      </c>
    </row>
    <row r="4441" spans="1:13" ht="18" customHeight="1" x14ac:dyDescent="0.25">
      <c r="A4441" s="42"/>
      <c r="B4441" s="42"/>
      <c r="C4441" s="42"/>
      <c r="D4441" s="43"/>
      <c r="E4441" s="42"/>
      <c r="F4441" s="42"/>
      <c r="G4441" s="43"/>
      <c r="H4441" s="43"/>
      <c r="I4441" s="42"/>
      <c r="J4441" s="42"/>
      <c r="K4441" s="42"/>
      <c r="L4441" s="42" t="str">
        <f>IF(G4441="","",IF(D4441-G4441&gt;=System_Config!$B$9,"✅ COMPLIANT","⚠️ BREACH"))</f>
        <v/>
      </c>
      <c r="M4441" s="42">
        <f t="shared" si="69"/>
        <v>1900</v>
      </c>
    </row>
    <row r="4442" spans="1:13" ht="18" customHeight="1" x14ac:dyDescent="0.25">
      <c r="A4442" s="44"/>
      <c r="B4442" s="44"/>
      <c r="C4442" s="44"/>
      <c r="D4442" s="45"/>
      <c r="E4442" s="44"/>
      <c r="F4442" s="44"/>
      <c r="G4442" s="45"/>
      <c r="H4442" s="45"/>
      <c r="I4442" s="44"/>
      <c r="J4442" s="44"/>
      <c r="K4442" s="44"/>
      <c r="L4442" s="44" t="str">
        <f>IF(G4442="","",IF(D4442-G4442&gt;=System_Config!$B$9,"✅ COMPLIANT","⚠️ BREACH"))</f>
        <v/>
      </c>
      <c r="M4442" s="44">
        <f t="shared" si="69"/>
        <v>1900</v>
      </c>
    </row>
    <row r="4443" spans="1:13" ht="18" customHeight="1" x14ac:dyDescent="0.25">
      <c r="A4443" s="42"/>
      <c r="B4443" s="42"/>
      <c r="C4443" s="42"/>
      <c r="D4443" s="43"/>
      <c r="E4443" s="42"/>
      <c r="F4443" s="42"/>
      <c r="G4443" s="43"/>
      <c r="H4443" s="43"/>
      <c r="I4443" s="42"/>
      <c r="J4443" s="42"/>
      <c r="K4443" s="42"/>
      <c r="L4443" s="42" t="str">
        <f>IF(G4443="","",IF(D4443-G4443&gt;=System_Config!$B$9,"✅ COMPLIANT","⚠️ BREACH"))</f>
        <v/>
      </c>
      <c r="M4443" s="42">
        <f t="shared" si="69"/>
        <v>1900</v>
      </c>
    </row>
    <row r="4444" spans="1:13" ht="18" customHeight="1" x14ac:dyDescent="0.25">
      <c r="A4444" s="44"/>
      <c r="B4444" s="44"/>
      <c r="C4444" s="44"/>
      <c r="D4444" s="45"/>
      <c r="E4444" s="44"/>
      <c r="F4444" s="44"/>
      <c r="G4444" s="45"/>
      <c r="H4444" s="45"/>
      <c r="I4444" s="44"/>
      <c r="J4444" s="44"/>
      <c r="K4444" s="44"/>
      <c r="L4444" s="44" t="str">
        <f>IF(G4444="","",IF(D4444-G4444&gt;=System_Config!$B$9,"✅ COMPLIANT","⚠️ BREACH"))</f>
        <v/>
      </c>
      <c r="M4444" s="44">
        <f t="shared" si="69"/>
        <v>1900</v>
      </c>
    </row>
    <row r="4445" spans="1:13" ht="18" customHeight="1" x14ac:dyDescent="0.25">
      <c r="A4445" s="42"/>
      <c r="B4445" s="42"/>
      <c r="C4445" s="42"/>
      <c r="D4445" s="43"/>
      <c r="E4445" s="42"/>
      <c r="F4445" s="42"/>
      <c r="G4445" s="43"/>
      <c r="H4445" s="43"/>
      <c r="I4445" s="42"/>
      <c r="J4445" s="42"/>
      <c r="K4445" s="42"/>
      <c r="L4445" s="42" t="str">
        <f>IF(G4445="","",IF(D4445-G4445&gt;=System_Config!$B$9,"✅ COMPLIANT","⚠️ BREACH"))</f>
        <v/>
      </c>
      <c r="M4445" s="42">
        <f t="shared" si="69"/>
        <v>1900</v>
      </c>
    </row>
    <row r="4446" spans="1:13" ht="18" customHeight="1" x14ac:dyDescent="0.25">
      <c r="A4446" s="44"/>
      <c r="B4446" s="44"/>
      <c r="C4446" s="44"/>
      <c r="D4446" s="45"/>
      <c r="E4446" s="44"/>
      <c r="F4446" s="44"/>
      <c r="G4446" s="45"/>
      <c r="H4446" s="45"/>
      <c r="I4446" s="44"/>
      <c r="J4446" s="44"/>
      <c r="K4446" s="44"/>
      <c r="L4446" s="44" t="str">
        <f>IF(G4446="","",IF(D4446-G4446&gt;=System_Config!$B$9,"✅ COMPLIANT","⚠️ BREACH"))</f>
        <v/>
      </c>
      <c r="M4446" s="44">
        <f t="shared" si="69"/>
        <v>1900</v>
      </c>
    </row>
    <row r="4447" spans="1:13" ht="18" customHeight="1" x14ac:dyDescent="0.25">
      <c r="A4447" s="42"/>
      <c r="B4447" s="42"/>
      <c r="C4447" s="42"/>
      <c r="D4447" s="43"/>
      <c r="E4447" s="42"/>
      <c r="F4447" s="42"/>
      <c r="G4447" s="43"/>
      <c r="H4447" s="43"/>
      <c r="I4447" s="42"/>
      <c r="J4447" s="42"/>
      <c r="K4447" s="42"/>
      <c r="L4447" s="42" t="str">
        <f>IF(G4447="","",IF(D4447-G4447&gt;=System_Config!$B$9,"✅ COMPLIANT","⚠️ BREACH"))</f>
        <v/>
      </c>
      <c r="M4447" s="42">
        <f t="shared" si="69"/>
        <v>1900</v>
      </c>
    </row>
    <row r="4448" spans="1:13" ht="18" customHeight="1" x14ac:dyDescent="0.25">
      <c r="A4448" s="44"/>
      <c r="B4448" s="44"/>
      <c r="C4448" s="44"/>
      <c r="D4448" s="45"/>
      <c r="E4448" s="44"/>
      <c r="F4448" s="44"/>
      <c r="G4448" s="45"/>
      <c r="H4448" s="45"/>
      <c r="I4448" s="44"/>
      <c r="J4448" s="44"/>
      <c r="K4448" s="44"/>
      <c r="L4448" s="44" t="str">
        <f>IF(G4448="","",IF(D4448-G4448&gt;=System_Config!$B$9,"✅ COMPLIANT","⚠️ BREACH"))</f>
        <v/>
      </c>
      <c r="M4448" s="44">
        <f t="shared" si="69"/>
        <v>1900</v>
      </c>
    </row>
    <row r="4449" spans="1:13" ht="18" customHeight="1" x14ac:dyDescent="0.25">
      <c r="A4449" s="42"/>
      <c r="B4449" s="42"/>
      <c r="C4449" s="42"/>
      <c r="D4449" s="43"/>
      <c r="E4449" s="42"/>
      <c r="F4449" s="42"/>
      <c r="G4449" s="43"/>
      <c r="H4449" s="43"/>
      <c r="I4449" s="42"/>
      <c r="J4449" s="42"/>
      <c r="K4449" s="42"/>
      <c r="L4449" s="42" t="str">
        <f>IF(G4449="","",IF(D4449-G4449&gt;=System_Config!$B$9,"✅ COMPLIANT","⚠️ BREACH"))</f>
        <v/>
      </c>
      <c r="M4449" s="42">
        <f t="shared" si="69"/>
        <v>1900</v>
      </c>
    </row>
    <row r="4450" spans="1:13" ht="18" customHeight="1" x14ac:dyDescent="0.25">
      <c r="A4450" s="44"/>
      <c r="B4450" s="44"/>
      <c r="C4450" s="44"/>
      <c r="D4450" s="45"/>
      <c r="E4450" s="44"/>
      <c r="F4450" s="44"/>
      <c r="G4450" s="45"/>
      <c r="H4450" s="45"/>
      <c r="I4450" s="44"/>
      <c r="J4450" s="44"/>
      <c r="K4450" s="44"/>
      <c r="L4450" s="44" t="str">
        <f>IF(G4450="","",IF(D4450-G4450&gt;=System_Config!$B$9,"✅ COMPLIANT","⚠️ BREACH"))</f>
        <v/>
      </c>
      <c r="M4450" s="44">
        <f t="shared" si="69"/>
        <v>1900</v>
      </c>
    </row>
    <row r="4451" spans="1:13" ht="18" customHeight="1" x14ac:dyDescent="0.25">
      <c r="A4451" s="42"/>
      <c r="B4451" s="42"/>
      <c r="C4451" s="42"/>
      <c r="D4451" s="43"/>
      <c r="E4451" s="42"/>
      <c r="F4451" s="42"/>
      <c r="G4451" s="43"/>
      <c r="H4451" s="43"/>
      <c r="I4451" s="42"/>
      <c r="J4451" s="42"/>
      <c r="K4451" s="42"/>
      <c r="L4451" s="42" t="str">
        <f>IF(G4451="","",IF(D4451-G4451&gt;=System_Config!$B$9,"✅ COMPLIANT","⚠️ BREACH"))</f>
        <v/>
      </c>
      <c r="M4451" s="42">
        <f t="shared" si="69"/>
        <v>1900</v>
      </c>
    </row>
    <row r="4452" spans="1:13" ht="18" customHeight="1" x14ac:dyDescent="0.25">
      <c r="A4452" s="44"/>
      <c r="B4452" s="44"/>
      <c r="C4452" s="44"/>
      <c r="D4452" s="45"/>
      <c r="E4452" s="44"/>
      <c r="F4452" s="44"/>
      <c r="G4452" s="45"/>
      <c r="H4452" s="45"/>
      <c r="I4452" s="44"/>
      <c r="J4452" s="44"/>
      <c r="K4452" s="44"/>
      <c r="L4452" s="44" t="str">
        <f>IF(G4452="","",IF(D4452-G4452&gt;=System_Config!$B$9,"✅ COMPLIANT","⚠️ BREACH"))</f>
        <v/>
      </c>
      <c r="M4452" s="44">
        <f t="shared" si="69"/>
        <v>1900</v>
      </c>
    </row>
    <row r="4453" spans="1:13" ht="18" customHeight="1" x14ac:dyDescent="0.25">
      <c r="A4453" s="42"/>
      <c r="B4453" s="42"/>
      <c r="C4453" s="42"/>
      <c r="D4453" s="43"/>
      <c r="E4453" s="42"/>
      <c r="F4453" s="42"/>
      <c r="G4453" s="43"/>
      <c r="H4453" s="43"/>
      <c r="I4453" s="42"/>
      <c r="J4453" s="42"/>
      <c r="K4453" s="42"/>
      <c r="L4453" s="42" t="str">
        <f>IF(G4453="","",IF(D4453-G4453&gt;=System_Config!$B$9,"✅ COMPLIANT","⚠️ BREACH"))</f>
        <v/>
      </c>
      <c r="M4453" s="42">
        <f t="shared" si="69"/>
        <v>1900</v>
      </c>
    </row>
    <row r="4454" spans="1:13" ht="18" customHeight="1" x14ac:dyDescent="0.25">
      <c r="A4454" s="44"/>
      <c r="B4454" s="44"/>
      <c r="C4454" s="44"/>
      <c r="D4454" s="45"/>
      <c r="E4454" s="44"/>
      <c r="F4454" s="44"/>
      <c r="G4454" s="45"/>
      <c r="H4454" s="45"/>
      <c r="I4454" s="44"/>
      <c r="J4454" s="44"/>
      <c r="K4454" s="44"/>
      <c r="L4454" s="44" t="str">
        <f>IF(G4454="","",IF(D4454-G4454&gt;=System_Config!$B$9,"✅ COMPLIANT","⚠️ BREACH"))</f>
        <v/>
      </c>
      <c r="M4454" s="44">
        <f t="shared" si="69"/>
        <v>1900</v>
      </c>
    </row>
    <row r="4455" spans="1:13" ht="18" customHeight="1" x14ac:dyDescent="0.25">
      <c r="A4455" s="42"/>
      <c r="B4455" s="42"/>
      <c r="C4455" s="42"/>
      <c r="D4455" s="43"/>
      <c r="E4455" s="42"/>
      <c r="F4455" s="42"/>
      <c r="G4455" s="43"/>
      <c r="H4455" s="43"/>
      <c r="I4455" s="42"/>
      <c r="J4455" s="42"/>
      <c r="K4455" s="42"/>
      <c r="L4455" s="42" t="str">
        <f>IF(G4455="","",IF(D4455-G4455&gt;=System_Config!$B$9,"✅ COMPLIANT","⚠️ BREACH"))</f>
        <v/>
      </c>
      <c r="M4455" s="42">
        <f t="shared" si="69"/>
        <v>1900</v>
      </c>
    </row>
    <row r="4456" spans="1:13" ht="18" customHeight="1" x14ac:dyDescent="0.25">
      <c r="A4456" s="44"/>
      <c r="B4456" s="44"/>
      <c r="C4456" s="44"/>
      <c r="D4456" s="45"/>
      <c r="E4456" s="44"/>
      <c r="F4456" s="44"/>
      <c r="G4456" s="45"/>
      <c r="H4456" s="45"/>
      <c r="I4456" s="44"/>
      <c r="J4456" s="44"/>
      <c r="K4456" s="44"/>
      <c r="L4456" s="44" t="str">
        <f>IF(G4456="","",IF(D4456-G4456&gt;=System_Config!$B$9,"✅ COMPLIANT","⚠️ BREACH"))</f>
        <v/>
      </c>
      <c r="M4456" s="44">
        <f t="shared" si="69"/>
        <v>1900</v>
      </c>
    </row>
    <row r="4457" spans="1:13" ht="18" customHeight="1" x14ac:dyDescent="0.25">
      <c r="A4457" s="42"/>
      <c r="B4457" s="42"/>
      <c r="C4457" s="42"/>
      <c r="D4457" s="43"/>
      <c r="E4457" s="42"/>
      <c r="F4457" s="42"/>
      <c r="G4457" s="43"/>
      <c r="H4457" s="43"/>
      <c r="I4457" s="42"/>
      <c r="J4457" s="42"/>
      <c r="K4457" s="42"/>
      <c r="L4457" s="42" t="str">
        <f>IF(G4457="","",IF(D4457-G4457&gt;=System_Config!$B$9,"✅ COMPLIANT","⚠️ BREACH"))</f>
        <v/>
      </c>
      <c r="M4457" s="42">
        <f t="shared" si="69"/>
        <v>1900</v>
      </c>
    </row>
    <row r="4458" spans="1:13" ht="18" customHeight="1" x14ac:dyDescent="0.25">
      <c r="A4458" s="44"/>
      <c r="B4458" s="44"/>
      <c r="C4458" s="44"/>
      <c r="D4458" s="45"/>
      <c r="E4458" s="44"/>
      <c r="F4458" s="44"/>
      <c r="G4458" s="45"/>
      <c r="H4458" s="45"/>
      <c r="I4458" s="44"/>
      <c r="J4458" s="44"/>
      <c r="K4458" s="44"/>
      <c r="L4458" s="44" t="str">
        <f>IF(G4458="","",IF(D4458-G4458&gt;=System_Config!$B$9,"✅ COMPLIANT","⚠️ BREACH"))</f>
        <v/>
      </c>
      <c r="M4458" s="44">
        <f t="shared" si="69"/>
        <v>1900</v>
      </c>
    </row>
    <row r="4459" spans="1:13" ht="18" customHeight="1" x14ac:dyDescent="0.25">
      <c r="A4459" s="42"/>
      <c r="B4459" s="42"/>
      <c r="C4459" s="42"/>
      <c r="D4459" s="43"/>
      <c r="E4459" s="42"/>
      <c r="F4459" s="42"/>
      <c r="G4459" s="43"/>
      <c r="H4459" s="43"/>
      <c r="I4459" s="42"/>
      <c r="J4459" s="42"/>
      <c r="K4459" s="42"/>
      <c r="L4459" s="42" t="str">
        <f>IF(G4459="","",IF(D4459-G4459&gt;=System_Config!$B$9,"✅ COMPLIANT","⚠️ BREACH"))</f>
        <v/>
      </c>
      <c r="M4459" s="42">
        <f t="shared" si="69"/>
        <v>1900</v>
      </c>
    </row>
    <row r="4460" spans="1:13" ht="18" customHeight="1" x14ac:dyDescent="0.25">
      <c r="A4460" s="44"/>
      <c r="B4460" s="44"/>
      <c r="C4460" s="44"/>
      <c r="D4460" s="45"/>
      <c r="E4460" s="44"/>
      <c r="F4460" s="44"/>
      <c r="G4460" s="45"/>
      <c r="H4460" s="45"/>
      <c r="I4460" s="44"/>
      <c r="J4460" s="44"/>
      <c r="K4460" s="44"/>
      <c r="L4460" s="44" t="str">
        <f>IF(G4460="","",IF(D4460-G4460&gt;=System_Config!$B$9,"✅ COMPLIANT","⚠️ BREACH"))</f>
        <v/>
      </c>
      <c r="M4460" s="44">
        <f t="shared" si="69"/>
        <v>1900</v>
      </c>
    </row>
    <row r="4461" spans="1:13" ht="18" customHeight="1" x14ac:dyDescent="0.25">
      <c r="A4461" s="42"/>
      <c r="B4461" s="42"/>
      <c r="C4461" s="42"/>
      <c r="D4461" s="43"/>
      <c r="E4461" s="42"/>
      <c r="F4461" s="42"/>
      <c r="G4461" s="43"/>
      <c r="H4461" s="43"/>
      <c r="I4461" s="42"/>
      <c r="J4461" s="42"/>
      <c r="K4461" s="42"/>
      <c r="L4461" s="42" t="str">
        <f>IF(G4461="","",IF(D4461-G4461&gt;=System_Config!$B$9,"✅ COMPLIANT","⚠️ BREACH"))</f>
        <v/>
      </c>
      <c r="M4461" s="42">
        <f t="shared" si="69"/>
        <v>1900</v>
      </c>
    </row>
    <row r="4462" spans="1:13" ht="18" customHeight="1" x14ac:dyDescent="0.25">
      <c r="A4462" s="44"/>
      <c r="B4462" s="44"/>
      <c r="C4462" s="44"/>
      <c r="D4462" s="45"/>
      <c r="E4462" s="44"/>
      <c r="F4462" s="44"/>
      <c r="G4462" s="45"/>
      <c r="H4462" s="45"/>
      <c r="I4462" s="44"/>
      <c r="J4462" s="44"/>
      <c r="K4462" s="44"/>
      <c r="L4462" s="44" t="str">
        <f>IF(G4462="","",IF(D4462-G4462&gt;=System_Config!$B$9,"✅ COMPLIANT","⚠️ BREACH"))</f>
        <v/>
      </c>
      <c r="M4462" s="44">
        <f t="shared" si="69"/>
        <v>1900</v>
      </c>
    </row>
    <row r="4463" spans="1:13" ht="18" customHeight="1" x14ac:dyDescent="0.25">
      <c r="A4463" s="42"/>
      <c r="B4463" s="42"/>
      <c r="C4463" s="42"/>
      <c r="D4463" s="43"/>
      <c r="E4463" s="42"/>
      <c r="F4463" s="42"/>
      <c r="G4463" s="43"/>
      <c r="H4463" s="43"/>
      <c r="I4463" s="42"/>
      <c r="J4463" s="42"/>
      <c r="K4463" s="42"/>
      <c r="L4463" s="42" t="str">
        <f>IF(G4463="","",IF(D4463-G4463&gt;=System_Config!$B$9,"✅ COMPLIANT","⚠️ BREACH"))</f>
        <v/>
      </c>
      <c r="M4463" s="42">
        <f t="shared" si="69"/>
        <v>1900</v>
      </c>
    </row>
    <row r="4464" spans="1:13" ht="18" customHeight="1" x14ac:dyDescent="0.25">
      <c r="A4464" s="44"/>
      <c r="B4464" s="44"/>
      <c r="C4464" s="44"/>
      <c r="D4464" s="45"/>
      <c r="E4464" s="44"/>
      <c r="F4464" s="44"/>
      <c r="G4464" s="45"/>
      <c r="H4464" s="45"/>
      <c r="I4464" s="44"/>
      <c r="J4464" s="44"/>
      <c r="K4464" s="44"/>
      <c r="L4464" s="44" t="str">
        <f>IF(G4464="","",IF(D4464-G4464&gt;=System_Config!$B$9,"✅ COMPLIANT","⚠️ BREACH"))</f>
        <v/>
      </c>
      <c r="M4464" s="44">
        <f t="shared" si="69"/>
        <v>1900</v>
      </c>
    </row>
    <row r="4465" spans="1:13" ht="18" customHeight="1" x14ac:dyDescent="0.25">
      <c r="A4465" s="42"/>
      <c r="B4465" s="42"/>
      <c r="C4465" s="42"/>
      <c r="D4465" s="43"/>
      <c r="E4465" s="42"/>
      <c r="F4465" s="42"/>
      <c r="G4465" s="43"/>
      <c r="H4465" s="43"/>
      <c r="I4465" s="42"/>
      <c r="J4465" s="42"/>
      <c r="K4465" s="42"/>
      <c r="L4465" s="42" t="str">
        <f>IF(G4465="","",IF(D4465-G4465&gt;=System_Config!$B$9,"✅ COMPLIANT","⚠️ BREACH"))</f>
        <v/>
      </c>
      <c r="M4465" s="42">
        <f t="shared" si="69"/>
        <v>1900</v>
      </c>
    </row>
    <row r="4466" spans="1:13" ht="18" customHeight="1" x14ac:dyDescent="0.25">
      <c r="A4466" s="44"/>
      <c r="B4466" s="44"/>
      <c r="C4466" s="44"/>
      <c r="D4466" s="45"/>
      <c r="E4466" s="44"/>
      <c r="F4466" s="44"/>
      <c r="G4466" s="45"/>
      <c r="H4466" s="45"/>
      <c r="I4466" s="44"/>
      <c r="J4466" s="44"/>
      <c r="K4466" s="44"/>
      <c r="L4466" s="44" t="str">
        <f>IF(G4466="","",IF(D4466-G4466&gt;=System_Config!$B$9,"✅ COMPLIANT","⚠️ BREACH"))</f>
        <v/>
      </c>
      <c r="M4466" s="44">
        <f t="shared" si="69"/>
        <v>1900</v>
      </c>
    </row>
    <row r="4467" spans="1:13" ht="18" customHeight="1" x14ac:dyDescent="0.25">
      <c r="A4467" s="42"/>
      <c r="B4467" s="42"/>
      <c r="C4467" s="42"/>
      <c r="D4467" s="43"/>
      <c r="E4467" s="42"/>
      <c r="F4467" s="42"/>
      <c r="G4467" s="43"/>
      <c r="H4467" s="43"/>
      <c r="I4467" s="42"/>
      <c r="J4467" s="42"/>
      <c r="K4467" s="42"/>
      <c r="L4467" s="42" t="str">
        <f>IF(G4467="","",IF(D4467-G4467&gt;=System_Config!$B$9,"✅ COMPLIANT","⚠️ BREACH"))</f>
        <v/>
      </c>
      <c r="M4467" s="42">
        <f t="shared" si="69"/>
        <v>1900</v>
      </c>
    </row>
    <row r="4468" spans="1:13" ht="18" customHeight="1" x14ac:dyDescent="0.25">
      <c r="A4468" s="44"/>
      <c r="B4468" s="44"/>
      <c r="C4468" s="44"/>
      <c r="D4468" s="45"/>
      <c r="E4468" s="44"/>
      <c r="F4468" s="44"/>
      <c r="G4468" s="45"/>
      <c r="H4468" s="45"/>
      <c r="I4468" s="44"/>
      <c r="J4468" s="44"/>
      <c r="K4468" s="44"/>
      <c r="L4468" s="44" t="str">
        <f>IF(G4468="","",IF(D4468-G4468&gt;=System_Config!$B$9,"✅ COMPLIANT","⚠️ BREACH"))</f>
        <v/>
      </c>
      <c r="M4468" s="44">
        <f t="shared" si="69"/>
        <v>1900</v>
      </c>
    </row>
    <row r="4469" spans="1:13" ht="18" customHeight="1" x14ac:dyDescent="0.25">
      <c r="A4469" s="42"/>
      <c r="B4469" s="42"/>
      <c r="C4469" s="42"/>
      <c r="D4469" s="43"/>
      <c r="E4469" s="42"/>
      <c r="F4469" s="42"/>
      <c r="G4469" s="43"/>
      <c r="H4469" s="43"/>
      <c r="I4469" s="42"/>
      <c r="J4469" s="42"/>
      <c r="K4469" s="42"/>
      <c r="L4469" s="42" t="str">
        <f>IF(G4469="","",IF(D4469-G4469&gt;=System_Config!$B$9,"✅ COMPLIANT","⚠️ BREACH"))</f>
        <v/>
      </c>
      <c r="M4469" s="42">
        <f t="shared" si="69"/>
        <v>1900</v>
      </c>
    </row>
    <row r="4470" spans="1:13" ht="18" customHeight="1" x14ac:dyDescent="0.25">
      <c r="A4470" s="44"/>
      <c r="B4470" s="44"/>
      <c r="C4470" s="44"/>
      <c r="D4470" s="45"/>
      <c r="E4470" s="44"/>
      <c r="F4470" s="44"/>
      <c r="G4470" s="45"/>
      <c r="H4470" s="45"/>
      <c r="I4470" s="44"/>
      <c r="J4470" s="44"/>
      <c r="K4470" s="44"/>
      <c r="L4470" s="44" t="str">
        <f>IF(G4470="","",IF(D4470-G4470&gt;=System_Config!$B$9,"✅ COMPLIANT","⚠️ BREACH"))</f>
        <v/>
      </c>
      <c r="M4470" s="44">
        <f t="shared" si="69"/>
        <v>1900</v>
      </c>
    </row>
    <row r="4471" spans="1:13" ht="18" customHeight="1" x14ac:dyDescent="0.25">
      <c r="A4471" s="42"/>
      <c r="B4471" s="42"/>
      <c r="C4471" s="42"/>
      <c r="D4471" s="43"/>
      <c r="E4471" s="42"/>
      <c r="F4471" s="42"/>
      <c r="G4471" s="43"/>
      <c r="H4471" s="43"/>
      <c r="I4471" s="42"/>
      <c r="J4471" s="42"/>
      <c r="K4471" s="42"/>
      <c r="L4471" s="42" t="str">
        <f>IF(G4471="","",IF(D4471-G4471&gt;=System_Config!$B$9,"✅ COMPLIANT","⚠️ BREACH"))</f>
        <v/>
      </c>
      <c r="M4471" s="42">
        <f t="shared" si="69"/>
        <v>1900</v>
      </c>
    </row>
    <row r="4472" spans="1:13" ht="18" customHeight="1" x14ac:dyDescent="0.25">
      <c r="A4472" s="44"/>
      <c r="B4472" s="44"/>
      <c r="C4472" s="44"/>
      <c r="D4472" s="45"/>
      <c r="E4472" s="44"/>
      <c r="F4472" s="44"/>
      <c r="G4472" s="45"/>
      <c r="H4472" s="45"/>
      <c r="I4472" s="44"/>
      <c r="J4472" s="44"/>
      <c r="K4472" s="44"/>
      <c r="L4472" s="44" t="str">
        <f>IF(G4472="","",IF(D4472-G4472&gt;=System_Config!$B$9,"✅ COMPLIANT","⚠️ BREACH"))</f>
        <v/>
      </c>
      <c r="M4472" s="44">
        <f t="shared" si="69"/>
        <v>1900</v>
      </c>
    </row>
    <row r="4473" spans="1:13" ht="18" customHeight="1" x14ac:dyDescent="0.25">
      <c r="A4473" s="42"/>
      <c r="B4473" s="42"/>
      <c r="C4473" s="42"/>
      <c r="D4473" s="43"/>
      <c r="E4473" s="42"/>
      <c r="F4473" s="42"/>
      <c r="G4473" s="43"/>
      <c r="H4473" s="43"/>
      <c r="I4473" s="42"/>
      <c r="J4473" s="42"/>
      <c r="K4473" s="42"/>
      <c r="L4473" s="42" t="str">
        <f>IF(G4473="","",IF(D4473-G4473&gt;=System_Config!$B$9,"✅ COMPLIANT","⚠️ BREACH"))</f>
        <v/>
      </c>
      <c r="M4473" s="42">
        <f t="shared" si="69"/>
        <v>1900</v>
      </c>
    </row>
    <row r="4474" spans="1:13" ht="18" customHeight="1" x14ac:dyDescent="0.25">
      <c r="A4474" s="44"/>
      <c r="B4474" s="44"/>
      <c r="C4474" s="44"/>
      <c r="D4474" s="45"/>
      <c r="E4474" s="44"/>
      <c r="F4474" s="44"/>
      <c r="G4474" s="45"/>
      <c r="H4474" s="45"/>
      <c r="I4474" s="44"/>
      <c r="J4474" s="44"/>
      <c r="K4474" s="44"/>
      <c r="L4474" s="44" t="str">
        <f>IF(G4474="","",IF(D4474-G4474&gt;=System_Config!$B$9,"✅ COMPLIANT","⚠️ BREACH"))</f>
        <v/>
      </c>
      <c r="M4474" s="44">
        <f t="shared" si="69"/>
        <v>1900</v>
      </c>
    </row>
    <row r="4475" spans="1:13" ht="18" customHeight="1" x14ac:dyDescent="0.25">
      <c r="A4475" s="42"/>
      <c r="B4475" s="42"/>
      <c r="C4475" s="42"/>
      <c r="D4475" s="43"/>
      <c r="E4475" s="42"/>
      <c r="F4475" s="42"/>
      <c r="G4475" s="43"/>
      <c r="H4475" s="43"/>
      <c r="I4475" s="42"/>
      <c r="J4475" s="42"/>
      <c r="K4475" s="42"/>
      <c r="L4475" s="42" t="str">
        <f>IF(G4475="","",IF(D4475-G4475&gt;=System_Config!$B$9,"✅ COMPLIANT","⚠️ BREACH"))</f>
        <v/>
      </c>
      <c r="M4475" s="42">
        <f t="shared" si="69"/>
        <v>1900</v>
      </c>
    </row>
    <row r="4476" spans="1:13" ht="18" customHeight="1" x14ac:dyDescent="0.25">
      <c r="A4476" s="44"/>
      <c r="B4476" s="44"/>
      <c r="C4476" s="44"/>
      <c r="D4476" s="45"/>
      <c r="E4476" s="44"/>
      <c r="F4476" s="44"/>
      <c r="G4476" s="45"/>
      <c r="H4476" s="45"/>
      <c r="I4476" s="44"/>
      <c r="J4476" s="44"/>
      <c r="K4476" s="44"/>
      <c r="L4476" s="44" t="str">
        <f>IF(G4476="","",IF(D4476-G4476&gt;=System_Config!$B$9,"✅ COMPLIANT","⚠️ BREACH"))</f>
        <v/>
      </c>
      <c r="M4476" s="44">
        <f t="shared" si="69"/>
        <v>1900</v>
      </c>
    </row>
    <row r="4477" spans="1:13" ht="18" customHeight="1" x14ac:dyDescent="0.25">
      <c r="A4477" s="42"/>
      <c r="B4477" s="42"/>
      <c r="C4477" s="42"/>
      <c r="D4477" s="43"/>
      <c r="E4477" s="42"/>
      <c r="F4477" s="42"/>
      <c r="G4477" s="43"/>
      <c r="H4477" s="43"/>
      <c r="I4477" s="42"/>
      <c r="J4477" s="42"/>
      <c r="K4477" s="42"/>
      <c r="L4477" s="42" t="str">
        <f>IF(G4477="","",IF(D4477-G4477&gt;=System_Config!$B$9,"✅ COMPLIANT","⚠️ BREACH"))</f>
        <v/>
      </c>
      <c r="M4477" s="42">
        <f t="shared" si="69"/>
        <v>1900</v>
      </c>
    </row>
    <row r="4478" spans="1:13" ht="18" customHeight="1" x14ac:dyDescent="0.25">
      <c r="A4478" s="44"/>
      <c r="B4478" s="44"/>
      <c r="C4478" s="44"/>
      <c r="D4478" s="45"/>
      <c r="E4478" s="44"/>
      <c r="F4478" s="44"/>
      <c r="G4478" s="45"/>
      <c r="H4478" s="45"/>
      <c r="I4478" s="44"/>
      <c r="J4478" s="44"/>
      <c r="K4478" s="44"/>
      <c r="L4478" s="44" t="str">
        <f>IF(G4478="","",IF(D4478-G4478&gt;=System_Config!$B$9,"✅ COMPLIANT","⚠️ BREACH"))</f>
        <v/>
      </c>
      <c r="M4478" s="44">
        <f t="shared" si="69"/>
        <v>1900</v>
      </c>
    </row>
    <row r="4479" spans="1:13" ht="18" customHeight="1" x14ac:dyDescent="0.25">
      <c r="A4479" s="42"/>
      <c r="B4479" s="42"/>
      <c r="C4479" s="42"/>
      <c r="D4479" s="43"/>
      <c r="E4479" s="42"/>
      <c r="F4479" s="42"/>
      <c r="G4479" s="43"/>
      <c r="H4479" s="43"/>
      <c r="I4479" s="42"/>
      <c r="J4479" s="42"/>
      <c r="K4479" s="42"/>
      <c r="L4479" s="42" t="str">
        <f>IF(G4479="","",IF(D4479-G4479&gt;=System_Config!$B$9,"✅ COMPLIANT","⚠️ BREACH"))</f>
        <v/>
      </c>
      <c r="M4479" s="42">
        <f t="shared" si="69"/>
        <v>1900</v>
      </c>
    </row>
    <row r="4480" spans="1:13" ht="18" customHeight="1" x14ac:dyDescent="0.25">
      <c r="A4480" s="44"/>
      <c r="B4480" s="44"/>
      <c r="C4480" s="44"/>
      <c r="D4480" s="45"/>
      <c r="E4480" s="44"/>
      <c r="F4480" s="44"/>
      <c r="G4480" s="45"/>
      <c r="H4480" s="45"/>
      <c r="I4480" s="44"/>
      <c r="J4480" s="44"/>
      <c r="K4480" s="44"/>
      <c r="L4480" s="44" t="str">
        <f>IF(G4480="","",IF(D4480-G4480&gt;=System_Config!$B$9,"✅ COMPLIANT","⚠️ BREACH"))</f>
        <v/>
      </c>
      <c r="M4480" s="44">
        <f t="shared" si="69"/>
        <v>1900</v>
      </c>
    </row>
    <row r="4481" spans="1:13" ht="18" customHeight="1" x14ac:dyDescent="0.25">
      <c r="A4481" s="42"/>
      <c r="B4481" s="42"/>
      <c r="C4481" s="42"/>
      <c r="D4481" s="43"/>
      <c r="E4481" s="42"/>
      <c r="F4481" s="42"/>
      <c r="G4481" s="43"/>
      <c r="H4481" s="43"/>
      <c r="I4481" s="42"/>
      <c r="J4481" s="42"/>
      <c r="K4481" s="42"/>
      <c r="L4481" s="42" t="str">
        <f>IF(G4481="","",IF(D4481-G4481&gt;=System_Config!$B$9,"✅ COMPLIANT","⚠️ BREACH"))</f>
        <v/>
      </c>
      <c r="M4481" s="42">
        <f t="shared" si="69"/>
        <v>1900</v>
      </c>
    </row>
    <row r="4482" spans="1:13" ht="18" customHeight="1" x14ac:dyDescent="0.25">
      <c r="A4482" s="44"/>
      <c r="B4482" s="44"/>
      <c r="C4482" s="44"/>
      <c r="D4482" s="45"/>
      <c r="E4482" s="44"/>
      <c r="F4482" s="44"/>
      <c r="G4482" s="45"/>
      <c r="H4482" s="45"/>
      <c r="I4482" s="44"/>
      <c r="J4482" s="44"/>
      <c r="K4482" s="44"/>
      <c r="L4482" s="44" t="str">
        <f>IF(G4482="","",IF(D4482-G4482&gt;=System_Config!$B$9,"✅ COMPLIANT","⚠️ BREACH"))</f>
        <v/>
      </c>
      <c r="M4482" s="44">
        <f t="shared" si="69"/>
        <v>1900</v>
      </c>
    </row>
    <row r="4483" spans="1:13" ht="18" customHeight="1" x14ac:dyDescent="0.25">
      <c r="A4483" s="42"/>
      <c r="B4483" s="42"/>
      <c r="C4483" s="42"/>
      <c r="D4483" s="43"/>
      <c r="E4483" s="42"/>
      <c r="F4483" s="42"/>
      <c r="G4483" s="43"/>
      <c r="H4483" s="43"/>
      <c r="I4483" s="42"/>
      <c r="J4483" s="42"/>
      <c r="K4483" s="42"/>
      <c r="L4483" s="42" t="str">
        <f>IF(G4483="","",IF(D4483-G4483&gt;=System_Config!$B$9,"✅ COMPLIANT","⚠️ BREACH"))</f>
        <v/>
      </c>
      <c r="M4483" s="42">
        <f t="shared" si="69"/>
        <v>1900</v>
      </c>
    </row>
    <row r="4484" spans="1:13" ht="18" customHeight="1" x14ac:dyDescent="0.25">
      <c r="A4484" s="44"/>
      <c r="B4484" s="44"/>
      <c r="C4484" s="44"/>
      <c r="D4484" s="45"/>
      <c r="E4484" s="44"/>
      <c r="F4484" s="44"/>
      <c r="G4484" s="45"/>
      <c r="H4484" s="45"/>
      <c r="I4484" s="44"/>
      <c r="J4484" s="44"/>
      <c r="K4484" s="44"/>
      <c r="L4484" s="44" t="str">
        <f>IF(G4484="","",IF(D4484-G4484&gt;=System_Config!$B$9,"✅ COMPLIANT","⚠️ BREACH"))</f>
        <v/>
      </c>
      <c r="M4484" s="44">
        <f t="shared" ref="M4484:M4547" si="70">IFERROR(YEAR(E4484),"")</f>
        <v>1900</v>
      </c>
    </row>
    <row r="4485" spans="1:13" ht="18" customHeight="1" x14ac:dyDescent="0.25">
      <c r="A4485" s="42"/>
      <c r="B4485" s="42"/>
      <c r="C4485" s="42"/>
      <c r="D4485" s="43"/>
      <c r="E4485" s="42"/>
      <c r="F4485" s="42"/>
      <c r="G4485" s="43"/>
      <c r="H4485" s="43"/>
      <c r="I4485" s="42"/>
      <c r="J4485" s="42"/>
      <c r="K4485" s="42"/>
      <c r="L4485" s="42" t="str">
        <f>IF(G4485="","",IF(D4485-G4485&gt;=System_Config!$B$9,"✅ COMPLIANT","⚠️ BREACH"))</f>
        <v/>
      </c>
      <c r="M4485" s="42">
        <f t="shared" si="70"/>
        <v>1900</v>
      </c>
    </row>
    <row r="4486" spans="1:13" ht="18" customHeight="1" x14ac:dyDescent="0.25">
      <c r="A4486" s="44"/>
      <c r="B4486" s="44"/>
      <c r="C4486" s="44"/>
      <c r="D4486" s="45"/>
      <c r="E4486" s="44"/>
      <c r="F4486" s="44"/>
      <c r="G4486" s="45"/>
      <c r="H4486" s="45"/>
      <c r="I4486" s="44"/>
      <c r="J4486" s="44"/>
      <c r="K4486" s="44"/>
      <c r="L4486" s="44" t="str">
        <f>IF(G4486="","",IF(D4486-G4486&gt;=System_Config!$B$9,"✅ COMPLIANT","⚠️ BREACH"))</f>
        <v/>
      </c>
      <c r="M4486" s="44">
        <f t="shared" si="70"/>
        <v>1900</v>
      </c>
    </row>
    <row r="4487" spans="1:13" ht="18" customHeight="1" x14ac:dyDescent="0.25">
      <c r="A4487" s="42"/>
      <c r="B4487" s="42"/>
      <c r="C4487" s="42"/>
      <c r="D4487" s="43"/>
      <c r="E4487" s="42"/>
      <c r="F4487" s="42"/>
      <c r="G4487" s="43"/>
      <c r="H4487" s="43"/>
      <c r="I4487" s="42"/>
      <c r="J4487" s="42"/>
      <c r="K4487" s="42"/>
      <c r="L4487" s="42" t="str">
        <f>IF(G4487="","",IF(D4487-G4487&gt;=System_Config!$B$9,"✅ COMPLIANT","⚠️ BREACH"))</f>
        <v/>
      </c>
      <c r="M4487" s="42">
        <f t="shared" si="70"/>
        <v>1900</v>
      </c>
    </row>
    <row r="4488" spans="1:13" ht="18" customHeight="1" x14ac:dyDescent="0.25">
      <c r="A4488" s="44"/>
      <c r="B4488" s="44"/>
      <c r="C4488" s="44"/>
      <c r="D4488" s="45"/>
      <c r="E4488" s="44"/>
      <c r="F4488" s="44"/>
      <c r="G4488" s="45"/>
      <c r="H4488" s="45"/>
      <c r="I4488" s="44"/>
      <c r="J4488" s="44"/>
      <c r="K4488" s="44"/>
      <c r="L4488" s="44" t="str">
        <f>IF(G4488="","",IF(D4488-G4488&gt;=System_Config!$B$9,"✅ COMPLIANT","⚠️ BREACH"))</f>
        <v/>
      </c>
      <c r="M4488" s="44">
        <f t="shared" si="70"/>
        <v>1900</v>
      </c>
    </row>
    <row r="4489" spans="1:13" ht="18" customHeight="1" x14ac:dyDescent="0.25">
      <c r="A4489" s="42"/>
      <c r="B4489" s="42"/>
      <c r="C4489" s="42"/>
      <c r="D4489" s="43"/>
      <c r="E4489" s="42"/>
      <c r="F4489" s="42"/>
      <c r="G4489" s="43"/>
      <c r="H4489" s="43"/>
      <c r="I4489" s="42"/>
      <c r="J4489" s="42"/>
      <c r="K4489" s="42"/>
      <c r="L4489" s="42" t="str">
        <f>IF(G4489="","",IF(D4489-G4489&gt;=System_Config!$B$9,"✅ COMPLIANT","⚠️ BREACH"))</f>
        <v/>
      </c>
      <c r="M4489" s="42">
        <f t="shared" si="70"/>
        <v>1900</v>
      </c>
    </row>
    <row r="4490" spans="1:13" ht="18" customHeight="1" x14ac:dyDescent="0.25">
      <c r="A4490" s="44"/>
      <c r="B4490" s="44"/>
      <c r="C4490" s="44"/>
      <c r="D4490" s="45"/>
      <c r="E4490" s="44"/>
      <c r="F4490" s="44"/>
      <c r="G4490" s="45"/>
      <c r="H4490" s="45"/>
      <c r="I4490" s="44"/>
      <c r="J4490" s="44"/>
      <c r="K4490" s="44"/>
      <c r="L4490" s="44" t="str">
        <f>IF(G4490="","",IF(D4490-G4490&gt;=System_Config!$B$9,"✅ COMPLIANT","⚠️ BREACH"))</f>
        <v/>
      </c>
      <c r="M4490" s="44">
        <f t="shared" si="70"/>
        <v>1900</v>
      </c>
    </row>
    <row r="4491" spans="1:13" ht="18" customHeight="1" x14ac:dyDescent="0.25">
      <c r="A4491" s="42"/>
      <c r="B4491" s="42"/>
      <c r="C4491" s="42"/>
      <c r="D4491" s="43"/>
      <c r="E4491" s="42"/>
      <c r="F4491" s="42"/>
      <c r="G4491" s="43"/>
      <c r="H4491" s="43"/>
      <c r="I4491" s="42"/>
      <c r="J4491" s="42"/>
      <c r="K4491" s="42"/>
      <c r="L4491" s="42" t="str">
        <f>IF(G4491="","",IF(D4491-G4491&gt;=System_Config!$B$9,"✅ COMPLIANT","⚠️ BREACH"))</f>
        <v/>
      </c>
      <c r="M4491" s="42">
        <f t="shared" si="70"/>
        <v>1900</v>
      </c>
    </row>
    <row r="4492" spans="1:13" ht="18" customHeight="1" x14ac:dyDescent="0.25">
      <c r="A4492" s="44"/>
      <c r="B4492" s="44"/>
      <c r="C4492" s="44"/>
      <c r="D4492" s="45"/>
      <c r="E4492" s="44"/>
      <c r="F4492" s="44"/>
      <c r="G4492" s="45"/>
      <c r="H4492" s="45"/>
      <c r="I4492" s="44"/>
      <c r="J4492" s="44"/>
      <c r="K4492" s="44"/>
      <c r="L4492" s="44" t="str">
        <f>IF(G4492="","",IF(D4492-G4492&gt;=System_Config!$B$9,"✅ COMPLIANT","⚠️ BREACH"))</f>
        <v/>
      </c>
      <c r="M4492" s="44">
        <f t="shared" si="70"/>
        <v>1900</v>
      </c>
    </row>
    <row r="4493" spans="1:13" ht="18" customHeight="1" x14ac:dyDescent="0.25">
      <c r="A4493" s="42"/>
      <c r="B4493" s="42"/>
      <c r="C4493" s="42"/>
      <c r="D4493" s="43"/>
      <c r="E4493" s="42"/>
      <c r="F4493" s="42"/>
      <c r="G4493" s="43"/>
      <c r="H4493" s="43"/>
      <c r="I4493" s="42"/>
      <c r="J4493" s="42"/>
      <c r="K4493" s="42"/>
      <c r="L4493" s="42" t="str">
        <f>IF(G4493="","",IF(D4493-G4493&gt;=System_Config!$B$9,"✅ COMPLIANT","⚠️ BREACH"))</f>
        <v/>
      </c>
      <c r="M4493" s="42">
        <f t="shared" si="70"/>
        <v>1900</v>
      </c>
    </row>
    <row r="4494" spans="1:13" ht="18" customHeight="1" x14ac:dyDescent="0.25">
      <c r="A4494" s="44"/>
      <c r="B4494" s="44"/>
      <c r="C4494" s="44"/>
      <c r="D4494" s="45"/>
      <c r="E4494" s="44"/>
      <c r="F4494" s="44"/>
      <c r="G4494" s="45"/>
      <c r="H4494" s="45"/>
      <c r="I4494" s="44"/>
      <c r="J4494" s="44"/>
      <c r="K4494" s="44"/>
      <c r="L4494" s="44" t="str">
        <f>IF(G4494="","",IF(D4494-G4494&gt;=System_Config!$B$9,"✅ COMPLIANT","⚠️ BREACH"))</f>
        <v/>
      </c>
      <c r="M4494" s="44">
        <f t="shared" si="70"/>
        <v>1900</v>
      </c>
    </row>
    <row r="4495" spans="1:13" ht="18" customHeight="1" x14ac:dyDescent="0.25">
      <c r="A4495" s="42"/>
      <c r="B4495" s="42"/>
      <c r="C4495" s="42"/>
      <c r="D4495" s="43"/>
      <c r="E4495" s="42"/>
      <c r="F4495" s="42"/>
      <c r="G4495" s="43"/>
      <c r="H4495" s="43"/>
      <c r="I4495" s="42"/>
      <c r="J4495" s="42"/>
      <c r="K4495" s="42"/>
      <c r="L4495" s="42" t="str">
        <f>IF(G4495="","",IF(D4495-G4495&gt;=System_Config!$B$9,"✅ COMPLIANT","⚠️ BREACH"))</f>
        <v/>
      </c>
      <c r="M4495" s="42">
        <f t="shared" si="70"/>
        <v>1900</v>
      </c>
    </row>
    <row r="4496" spans="1:13" ht="18" customHeight="1" x14ac:dyDescent="0.25">
      <c r="A4496" s="44"/>
      <c r="B4496" s="44"/>
      <c r="C4496" s="44"/>
      <c r="D4496" s="45"/>
      <c r="E4496" s="44"/>
      <c r="F4496" s="44"/>
      <c r="G4496" s="45"/>
      <c r="H4496" s="45"/>
      <c r="I4496" s="44"/>
      <c r="J4496" s="44"/>
      <c r="K4496" s="44"/>
      <c r="L4496" s="44" t="str">
        <f>IF(G4496="","",IF(D4496-G4496&gt;=System_Config!$B$9,"✅ COMPLIANT","⚠️ BREACH"))</f>
        <v/>
      </c>
      <c r="M4496" s="44">
        <f t="shared" si="70"/>
        <v>1900</v>
      </c>
    </row>
    <row r="4497" spans="1:13" ht="18" customHeight="1" x14ac:dyDescent="0.25">
      <c r="A4497" s="42"/>
      <c r="B4497" s="42"/>
      <c r="C4497" s="42"/>
      <c r="D4497" s="43"/>
      <c r="E4497" s="42"/>
      <c r="F4497" s="42"/>
      <c r="G4497" s="43"/>
      <c r="H4497" s="43"/>
      <c r="I4497" s="42"/>
      <c r="J4497" s="42"/>
      <c r="K4497" s="42"/>
      <c r="L4497" s="42" t="str">
        <f>IF(G4497="","",IF(D4497-G4497&gt;=System_Config!$B$9,"✅ COMPLIANT","⚠️ BREACH"))</f>
        <v/>
      </c>
      <c r="M4497" s="42">
        <f t="shared" si="70"/>
        <v>1900</v>
      </c>
    </row>
    <row r="4498" spans="1:13" ht="18" customHeight="1" x14ac:dyDescent="0.25">
      <c r="A4498" s="44"/>
      <c r="B4498" s="44"/>
      <c r="C4498" s="44"/>
      <c r="D4498" s="45"/>
      <c r="E4498" s="44"/>
      <c r="F4498" s="44"/>
      <c r="G4498" s="45"/>
      <c r="H4498" s="45"/>
      <c r="I4498" s="44"/>
      <c r="J4498" s="44"/>
      <c r="K4498" s="44"/>
      <c r="L4498" s="44" t="str">
        <f>IF(G4498="","",IF(D4498-G4498&gt;=System_Config!$B$9,"✅ COMPLIANT","⚠️ BREACH"))</f>
        <v/>
      </c>
      <c r="M4498" s="44">
        <f t="shared" si="70"/>
        <v>1900</v>
      </c>
    </row>
    <row r="4499" spans="1:13" ht="18" customHeight="1" x14ac:dyDescent="0.25">
      <c r="A4499" s="42"/>
      <c r="B4499" s="42"/>
      <c r="C4499" s="42"/>
      <c r="D4499" s="43"/>
      <c r="E4499" s="42"/>
      <c r="F4499" s="42"/>
      <c r="G4499" s="43"/>
      <c r="H4499" s="43"/>
      <c r="I4499" s="42"/>
      <c r="J4499" s="42"/>
      <c r="K4499" s="42"/>
      <c r="L4499" s="42" t="str">
        <f>IF(G4499="","",IF(D4499-G4499&gt;=System_Config!$B$9,"✅ COMPLIANT","⚠️ BREACH"))</f>
        <v/>
      </c>
      <c r="M4499" s="42">
        <f t="shared" si="70"/>
        <v>1900</v>
      </c>
    </row>
    <row r="4500" spans="1:13" ht="18" customHeight="1" x14ac:dyDescent="0.25">
      <c r="A4500" s="44"/>
      <c r="B4500" s="44"/>
      <c r="C4500" s="44"/>
      <c r="D4500" s="45"/>
      <c r="E4500" s="44"/>
      <c r="F4500" s="44"/>
      <c r="G4500" s="45"/>
      <c r="H4500" s="45"/>
      <c r="I4500" s="44"/>
      <c r="J4500" s="44"/>
      <c r="K4500" s="44"/>
      <c r="L4500" s="44" t="str">
        <f>IF(G4500="","",IF(D4500-G4500&gt;=System_Config!$B$9,"✅ COMPLIANT","⚠️ BREACH"))</f>
        <v/>
      </c>
      <c r="M4500" s="44">
        <f t="shared" si="70"/>
        <v>1900</v>
      </c>
    </row>
    <row r="4501" spans="1:13" ht="18" customHeight="1" x14ac:dyDescent="0.25">
      <c r="A4501" s="42"/>
      <c r="B4501" s="42"/>
      <c r="C4501" s="42"/>
      <c r="D4501" s="43"/>
      <c r="E4501" s="42"/>
      <c r="F4501" s="42"/>
      <c r="G4501" s="43"/>
      <c r="H4501" s="43"/>
      <c r="I4501" s="42"/>
      <c r="J4501" s="42"/>
      <c r="K4501" s="42"/>
      <c r="L4501" s="42" t="str">
        <f>IF(G4501="","",IF(D4501-G4501&gt;=System_Config!$B$9,"✅ COMPLIANT","⚠️ BREACH"))</f>
        <v/>
      </c>
      <c r="M4501" s="42">
        <f t="shared" si="70"/>
        <v>1900</v>
      </c>
    </row>
    <row r="4502" spans="1:13" ht="18" customHeight="1" x14ac:dyDescent="0.25">
      <c r="A4502" s="44"/>
      <c r="B4502" s="44"/>
      <c r="C4502" s="44"/>
      <c r="D4502" s="45"/>
      <c r="E4502" s="44"/>
      <c r="F4502" s="44"/>
      <c r="G4502" s="45"/>
      <c r="H4502" s="45"/>
      <c r="I4502" s="44"/>
      <c r="J4502" s="44"/>
      <c r="K4502" s="44"/>
      <c r="L4502" s="44" t="str">
        <f>IF(G4502="","",IF(D4502-G4502&gt;=System_Config!$B$9,"✅ COMPLIANT","⚠️ BREACH"))</f>
        <v/>
      </c>
      <c r="M4502" s="44">
        <f t="shared" si="70"/>
        <v>1900</v>
      </c>
    </row>
    <row r="4503" spans="1:13" ht="18" customHeight="1" x14ac:dyDescent="0.25">
      <c r="A4503" s="42"/>
      <c r="B4503" s="42"/>
      <c r="C4503" s="42"/>
      <c r="D4503" s="43"/>
      <c r="E4503" s="42"/>
      <c r="F4503" s="42"/>
      <c r="G4503" s="43"/>
      <c r="H4503" s="43"/>
      <c r="I4503" s="42"/>
      <c r="J4503" s="42"/>
      <c r="K4503" s="42"/>
      <c r="L4503" s="42" t="str">
        <f>IF(G4503="","",IF(D4503-G4503&gt;=System_Config!$B$9,"✅ COMPLIANT","⚠️ BREACH"))</f>
        <v/>
      </c>
      <c r="M4503" s="42">
        <f t="shared" si="70"/>
        <v>1900</v>
      </c>
    </row>
    <row r="4504" spans="1:13" ht="18" customHeight="1" x14ac:dyDescent="0.25">
      <c r="A4504" s="44"/>
      <c r="B4504" s="44"/>
      <c r="C4504" s="44"/>
      <c r="D4504" s="45"/>
      <c r="E4504" s="44"/>
      <c r="F4504" s="44"/>
      <c r="G4504" s="45"/>
      <c r="H4504" s="45"/>
      <c r="I4504" s="44"/>
      <c r="J4504" s="44"/>
      <c r="K4504" s="44"/>
      <c r="L4504" s="44" t="str">
        <f>IF(G4504="","",IF(D4504-G4504&gt;=System_Config!$B$9,"✅ COMPLIANT","⚠️ BREACH"))</f>
        <v/>
      </c>
      <c r="M4504" s="44">
        <f t="shared" si="70"/>
        <v>1900</v>
      </c>
    </row>
    <row r="4505" spans="1:13" ht="18" customHeight="1" x14ac:dyDescent="0.25">
      <c r="A4505" s="42"/>
      <c r="B4505" s="42"/>
      <c r="C4505" s="42"/>
      <c r="D4505" s="43"/>
      <c r="E4505" s="42"/>
      <c r="F4505" s="42"/>
      <c r="G4505" s="43"/>
      <c r="H4505" s="43"/>
      <c r="I4505" s="42"/>
      <c r="J4505" s="42"/>
      <c r="K4505" s="42"/>
      <c r="L4505" s="42" t="str">
        <f>IF(G4505="","",IF(D4505-G4505&gt;=System_Config!$B$9,"✅ COMPLIANT","⚠️ BREACH"))</f>
        <v/>
      </c>
      <c r="M4505" s="42">
        <f t="shared" si="70"/>
        <v>1900</v>
      </c>
    </row>
    <row r="4506" spans="1:13" ht="18" customHeight="1" x14ac:dyDescent="0.25">
      <c r="A4506" s="44"/>
      <c r="B4506" s="44"/>
      <c r="C4506" s="44"/>
      <c r="D4506" s="45"/>
      <c r="E4506" s="44"/>
      <c r="F4506" s="44"/>
      <c r="G4506" s="45"/>
      <c r="H4506" s="45"/>
      <c r="I4506" s="44"/>
      <c r="J4506" s="44"/>
      <c r="K4506" s="44"/>
      <c r="L4506" s="44" t="str">
        <f>IF(G4506="","",IF(D4506-G4506&gt;=System_Config!$B$9,"✅ COMPLIANT","⚠️ BREACH"))</f>
        <v/>
      </c>
      <c r="M4506" s="44">
        <f t="shared" si="70"/>
        <v>1900</v>
      </c>
    </row>
    <row r="4507" spans="1:13" ht="18" customHeight="1" x14ac:dyDescent="0.25">
      <c r="A4507" s="42"/>
      <c r="B4507" s="42"/>
      <c r="C4507" s="42"/>
      <c r="D4507" s="43"/>
      <c r="E4507" s="42"/>
      <c r="F4507" s="42"/>
      <c r="G4507" s="43"/>
      <c r="H4507" s="43"/>
      <c r="I4507" s="42"/>
      <c r="J4507" s="42"/>
      <c r="K4507" s="42"/>
      <c r="L4507" s="42" t="str">
        <f>IF(G4507="","",IF(D4507-G4507&gt;=System_Config!$B$9,"✅ COMPLIANT","⚠️ BREACH"))</f>
        <v/>
      </c>
      <c r="M4507" s="42">
        <f t="shared" si="70"/>
        <v>1900</v>
      </c>
    </row>
    <row r="4508" spans="1:13" ht="18" customHeight="1" x14ac:dyDescent="0.25">
      <c r="A4508" s="44"/>
      <c r="B4508" s="44"/>
      <c r="C4508" s="44"/>
      <c r="D4508" s="45"/>
      <c r="E4508" s="44"/>
      <c r="F4508" s="44"/>
      <c r="G4508" s="45"/>
      <c r="H4508" s="45"/>
      <c r="I4508" s="44"/>
      <c r="J4508" s="44"/>
      <c r="K4508" s="44"/>
      <c r="L4508" s="44" t="str">
        <f>IF(G4508="","",IF(D4508-G4508&gt;=System_Config!$B$9,"✅ COMPLIANT","⚠️ BREACH"))</f>
        <v/>
      </c>
      <c r="M4508" s="44">
        <f t="shared" si="70"/>
        <v>1900</v>
      </c>
    </row>
    <row r="4509" spans="1:13" ht="18" customHeight="1" x14ac:dyDescent="0.25">
      <c r="A4509" s="42"/>
      <c r="B4509" s="42"/>
      <c r="C4509" s="42"/>
      <c r="D4509" s="43"/>
      <c r="E4509" s="42"/>
      <c r="F4509" s="42"/>
      <c r="G4509" s="43"/>
      <c r="H4509" s="43"/>
      <c r="I4509" s="42"/>
      <c r="J4509" s="42"/>
      <c r="K4509" s="42"/>
      <c r="L4509" s="42" t="str">
        <f>IF(G4509="","",IF(D4509-G4509&gt;=System_Config!$B$9,"✅ COMPLIANT","⚠️ BREACH"))</f>
        <v/>
      </c>
      <c r="M4509" s="42">
        <f t="shared" si="70"/>
        <v>1900</v>
      </c>
    </row>
    <row r="4510" spans="1:13" ht="18" customHeight="1" x14ac:dyDescent="0.25">
      <c r="A4510" s="44"/>
      <c r="B4510" s="44"/>
      <c r="C4510" s="44"/>
      <c r="D4510" s="45"/>
      <c r="E4510" s="44"/>
      <c r="F4510" s="44"/>
      <c r="G4510" s="45"/>
      <c r="H4510" s="45"/>
      <c r="I4510" s="44"/>
      <c r="J4510" s="44"/>
      <c r="K4510" s="44"/>
      <c r="L4510" s="44" t="str">
        <f>IF(G4510="","",IF(D4510-G4510&gt;=System_Config!$B$9,"✅ COMPLIANT","⚠️ BREACH"))</f>
        <v/>
      </c>
      <c r="M4510" s="44">
        <f t="shared" si="70"/>
        <v>1900</v>
      </c>
    </row>
    <row r="4511" spans="1:13" ht="18" customHeight="1" x14ac:dyDescent="0.25">
      <c r="A4511" s="42"/>
      <c r="B4511" s="42"/>
      <c r="C4511" s="42"/>
      <c r="D4511" s="43"/>
      <c r="E4511" s="42"/>
      <c r="F4511" s="42"/>
      <c r="G4511" s="43"/>
      <c r="H4511" s="43"/>
      <c r="I4511" s="42"/>
      <c r="J4511" s="42"/>
      <c r="K4511" s="42"/>
      <c r="L4511" s="42" t="str">
        <f>IF(G4511="","",IF(D4511-G4511&gt;=System_Config!$B$9,"✅ COMPLIANT","⚠️ BREACH"))</f>
        <v/>
      </c>
      <c r="M4511" s="42">
        <f t="shared" si="70"/>
        <v>1900</v>
      </c>
    </row>
    <row r="4512" spans="1:13" ht="18" customHeight="1" x14ac:dyDescent="0.25">
      <c r="A4512" s="44"/>
      <c r="B4512" s="44"/>
      <c r="C4512" s="44"/>
      <c r="D4512" s="45"/>
      <c r="E4512" s="44"/>
      <c r="F4512" s="44"/>
      <c r="G4512" s="45"/>
      <c r="H4512" s="45"/>
      <c r="I4512" s="44"/>
      <c r="J4512" s="44"/>
      <c r="K4512" s="44"/>
      <c r="L4512" s="44" t="str">
        <f>IF(G4512="","",IF(D4512-G4512&gt;=System_Config!$B$9,"✅ COMPLIANT","⚠️ BREACH"))</f>
        <v/>
      </c>
      <c r="M4512" s="44">
        <f t="shared" si="70"/>
        <v>1900</v>
      </c>
    </row>
    <row r="4513" spans="1:13" ht="18" customHeight="1" x14ac:dyDescent="0.25">
      <c r="A4513" s="42"/>
      <c r="B4513" s="42"/>
      <c r="C4513" s="42"/>
      <c r="D4513" s="43"/>
      <c r="E4513" s="42"/>
      <c r="F4513" s="42"/>
      <c r="G4513" s="43"/>
      <c r="H4513" s="43"/>
      <c r="I4513" s="42"/>
      <c r="J4513" s="42"/>
      <c r="K4513" s="42"/>
      <c r="L4513" s="42" t="str">
        <f>IF(G4513="","",IF(D4513-G4513&gt;=System_Config!$B$9,"✅ COMPLIANT","⚠️ BREACH"))</f>
        <v/>
      </c>
      <c r="M4513" s="42">
        <f t="shared" si="70"/>
        <v>1900</v>
      </c>
    </row>
    <row r="4514" spans="1:13" ht="18" customHeight="1" x14ac:dyDescent="0.25">
      <c r="A4514" s="44"/>
      <c r="B4514" s="44"/>
      <c r="C4514" s="44"/>
      <c r="D4514" s="45"/>
      <c r="E4514" s="44"/>
      <c r="F4514" s="44"/>
      <c r="G4514" s="45"/>
      <c r="H4514" s="45"/>
      <c r="I4514" s="44"/>
      <c r="J4514" s="44"/>
      <c r="K4514" s="44"/>
      <c r="L4514" s="44" t="str">
        <f>IF(G4514="","",IF(D4514-G4514&gt;=System_Config!$B$9,"✅ COMPLIANT","⚠️ BREACH"))</f>
        <v/>
      </c>
      <c r="M4514" s="44">
        <f t="shared" si="70"/>
        <v>1900</v>
      </c>
    </row>
    <row r="4515" spans="1:13" ht="18" customHeight="1" x14ac:dyDescent="0.25">
      <c r="A4515" s="42"/>
      <c r="B4515" s="42"/>
      <c r="C4515" s="42"/>
      <c r="D4515" s="43"/>
      <c r="E4515" s="42"/>
      <c r="F4515" s="42"/>
      <c r="G4515" s="43"/>
      <c r="H4515" s="43"/>
      <c r="I4515" s="42"/>
      <c r="J4515" s="42"/>
      <c r="K4515" s="42"/>
      <c r="L4515" s="42" t="str">
        <f>IF(G4515="","",IF(D4515-G4515&gt;=System_Config!$B$9,"✅ COMPLIANT","⚠️ BREACH"))</f>
        <v/>
      </c>
      <c r="M4515" s="42">
        <f t="shared" si="70"/>
        <v>1900</v>
      </c>
    </row>
    <row r="4516" spans="1:13" ht="18" customHeight="1" x14ac:dyDescent="0.25">
      <c r="A4516" s="44"/>
      <c r="B4516" s="44"/>
      <c r="C4516" s="44"/>
      <c r="D4516" s="45"/>
      <c r="E4516" s="44"/>
      <c r="F4516" s="44"/>
      <c r="G4516" s="45"/>
      <c r="H4516" s="45"/>
      <c r="I4516" s="44"/>
      <c r="J4516" s="44"/>
      <c r="K4516" s="44"/>
      <c r="L4516" s="44" t="str">
        <f>IF(G4516="","",IF(D4516-G4516&gt;=System_Config!$B$9,"✅ COMPLIANT","⚠️ BREACH"))</f>
        <v/>
      </c>
      <c r="M4516" s="44">
        <f t="shared" si="70"/>
        <v>1900</v>
      </c>
    </row>
    <row r="4517" spans="1:13" ht="18" customHeight="1" x14ac:dyDescent="0.25">
      <c r="A4517" s="42"/>
      <c r="B4517" s="42"/>
      <c r="C4517" s="42"/>
      <c r="D4517" s="43"/>
      <c r="E4517" s="42"/>
      <c r="F4517" s="42"/>
      <c r="G4517" s="43"/>
      <c r="H4517" s="43"/>
      <c r="I4517" s="42"/>
      <c r="J4517" s="42"/>
      <c r="K4517" s="42"/>
      <c r="L4517" s="42" t="str">
        <f>IF(G4517="","",IF(D4517-G4517&gt;=System_Config!$B$9,"✅ COMPLIANT","⚠️ BREACH"))</f>
        <v/>
      </c>
      <c r="M4517" s="42">
        <f t="shared" si="70"/>
        <v>1900</v>
      </c>
    </row>
    <row r="4518" spans="1:13" ht="18" customHeight="1" x14ac:dyDescent="0.25">
      <c r="A4518" s="44"/>
      <c r="B4518" s="44"/>
      <c r="C4518" s="44"/>
      <c r="D4518" s="45"/>
      <c r="E4518" s="44"/>
      <c r="F4518" s="44"/>
      <c r="G4518" s="45"/>
      <c r="H4518" s="45"/>
      <c r="I4518" s="44"/>
      <c r="J4518" s="44"/>
      <c r="K4518" s="44"/>
      <c r="L4518" s="44" t="str">
        <f>IF(G4518="","",IF(D4518-G4518&gt;=System_Config!$B$9,"✅ COMPLIANT","⚠️ BREACH"))</f>
        <v/>
      </c>
      <c r="M4518" s="44">
        <f t="shared" si="70"/>
        <v>1900</v>
      </c>
    </row>
    <row r="4519" spans="1:13" ht="18" customHeight="1" x14ac:dyDescent="0.25">
      <c r="A4519" s="42"/>
      <c r="B4519" s="42"/>
      <c r="C4519" s="42"/>
      <c r="D4519" s="43"/>
      <c r="E4519" s="42"/>
      <c r="F4519" s="42"/>
      <c r="G4519" s="43"/>
      <c r="H4519" s="43"/>
      <c r="I4519" s="42"/>
      <c r="J4519" s="42"/>
      <c r="K4519" s="42"/>
      <c r="L4519" s="42" t="str">
        <f>IF(G4519="","",IF(D4519-G4519&gt;=System_Config!$B$9,"✅ COMPLIANT","⚠️ BREACH"))</f>
        <v/>
      </c>
      <c r="M4519" s="42">
        <f t="shared" si="70"/>
        <v>1900</v>
      </c>
    </row>
    <row r="4520" spans="1:13" ht="18" customHeight="1" x14ac:dyDescent="0.25">
      <c r="A4520" s="44"/>
      <c r="B4520" s="44"/>
      <c r="C4520" s="44"/>
      <c r="D4520" s="45"/>
      <c r="E4520" s="44"/>
      <c r="F4520" s="44"/>
      <c r="G4520" s="45"/>
      <c r="H4520" s="45"/>
      <c r="I4520" s="44"/>
      <c r="J4520" s="44"/>
      <c r="K4520" s="44"/>
      <c r="L4520" s="44" t="str">
        <f>IF(G4520="","",IF(D4520-G4520&gt;=System_Config!$B$9,"✅ COMPLIANT","⚠️ BREACH"))</f>
        <v/>
      </c>
      <c r="M4520" s="44">
        <f t="shared" si="70"/>
        <v>1900</v>
      </c>
    </row>
    <row r="4521" spans="1:13" ht="18" customHeight="1" x14ac:dyDescent="0.25">
      <c r="A4521" s="42"/>
      <c r="B4521" s="42"/>
      <c r="C4521" s="42"/>
      <c r="D4521" s="43"/>
      <c r="E4521" s="42"/>
      <c r="F4521" s="42"/>
      <c r="G4521" s="43"/>
      <c r="H4521" s="43"/>
      <c r="I4521" s="42"/>
      <c r="J4521" s="42"/>
      <c r="K4521" s="42"/>
      <c r="L4521" s="42" t="str">
        <f>IF(G4521="","",IF(D4521-G4521&gt;=System_Config!$B$9,"✅ COMPLIANT","⚠️ BREACH"))</f>
        <v/>
      </c>
      <c r="M4521" s="42">
        <f t="shared" si="70"/>
        <v>1900</v>
      </c>
    </row>
    <row r="4522" spans="1:13" ht="18" customHeight="1" x14ac:dyDescent="0.25">
      <c r="A4522" s="44"/>
      <c r="B4522" s="44"/>
      <c r="C4522" s="44"/>
      <c r="D4522" s="45"/>
      <c r="E4522" s="44"/>
      <c r="F4522" s="44"/>
      <c r="G4522" s="45"/>
      <c r="H4522" s="45"/>
      <c r="I4522" s="44"/>
      <c r="J4522" s="44"/>
      <c r="K4522" s="44"/>
      <c r="L4522" s="44" t="str">
        <f>IF(G4522="","",IF(D4522-G4522&gt;=System_Config!$B$9,"✅ COMPLIANT","⚠️ BREACH"))</f>
        <v/>
      </c>
      <c r="M4522" s="44">
        <f t="shared" si="70"/>
        <v>1900</v>
      </c>
    </row>
    <row r="4523" spans="1:13" ht="18" customHeight="1" x14ac:dyDescent="0.25">
      <c r="A4523" s="42"/>
      <c r="B4523" s="42"/>
      <c r="C4523" s="42"/>
      <c r="D4523" s="43"/>
      <c r="E4523" s="42"/>
      <c r="F4523" s="42"/>
      <c r="G4523" s="43"/>
      <c r="H4523" s="43"/>
      <c r="I4523" s="42"/>
      <c r="J4523" s="42"/>
      <c r="K4523" s="42"/>
      <c r="L4523" s="42" t="str">
        <f>IF(G4523="","",IF(D4523-G4523&gt;=System_Config!$B$9,"✅ COMPLIANT","⚠️ BREACH"))</f>
        <v/>
      </c>
      <c r="M4523" s="42">
        <f t="shared" si="70"/>
        <v>1900</v>
      </c>
    </row>
    <row r="4524" spans="1:13" ht="18" customHeight="1" x14ac:dyDescent="0.25">
      <c r="A4524" s="44"/>
      <c r="B4524" s="44"/>
      <c r="C4524" s="44"/>
      <c r="D4524" s="45"/>
      <c r="E4524" s="44"/>
      <c r="F4524" s="44"/>
      <c r="G4524" s="45"/>
      <c r="H4524" s="45"/>
      <c r="I4524" s="44"/>
      <c r="J4524" s="44"/>
      <c r="K4524" s="44"/>
      <c r="L4524" s="44" t="str">
        <f>IF(G4524="","",IF(D4524-G4524&gt;=System_Config!$B$9,"✅ COMPLIANT","⚠️ BREACH"))</f>
        <v/>
      </c>
      <c r="M4524" s="44">
        <f t="shared" si="70"/>
        <v>1900</v>
      </c>
    </row>
    <row r="4525" spans="1:13" ht="18" customHeight="1" x14ac:dyDescent="0.25">
      <c r="A4525" s="42"/>
      <c r="B4525" s="42"/>
      <c r="C4525" s="42"/>
      <c r="D4525" s="43"/>
      <c r="E4525" s="42"/>
      <c r="F4525" s="42"/>
      <c r="G4525" s="43"/>
      <c r="H4525" s="43"/>
      <c r="I4525" s="42"/>
      <c r="J4525" s="42"/>
      <c r="K4525" s="42"/>
      <c r="L4525" s="42" t="str">
        <f>IF(G4525="","",IF(D4525-G4525&gt;=System_Config!$B$9,"✅ COMPLIANT","⚠️ BREACH"))</f>
        <v/>
      </c>
      <c r="M4525" s="42">
        <f t="shared" si="70"/>
        <v>1900</v>
      </c>
    </row>
    <row r="4526" spans="1:13" ht="18" customHeight="1" x14ac:dyDescent="0.25">
      <c r="A4526" s="44"/>
      <c r="B4526" s="44"/>
      <c r="C4526" s="44"/>
      <c r="D4526" s="45"/>
      <c r="E4526" s="44"/>
      <c r="F4526" s="44"/>
      <c r="G4526" s="45"/>
      <c r="H4526" s="45"/>
      <c r="I4526" s="44"/>
      <c r="J4526" s="44"/>
      <c r="K4526" s="44"/>
      <c r="L4526" s="44" t="str">
        <f>IF(G4526="","",IF(D4526-G4526&gt;=System_Config!$B$9,"✅ COMPLIANT","⚠️ BREACH"))</f>
        <v/>
      </c>
      <c r="M4526" s="44">
        <f t="shared" si="70"/>
        <v>1900</v>
      </c>
    </row>
    <row r="4527" spans="1:13" ht="18" customHeight="1" x14ac:dyDescent="0.25">
      <c r="A4527" s="42"/>
      <c r="B4527" s="42"/>
      <c r="C4527" s="42"/>
      <c r="D4527" s="43"/>
      <c r="E4527" s="42"/>
      <c r="F4527" s="42"/>
      <c r="G4527" s="43"/>
      <c r="H4527" s="43"/>
      <c r="I4527" s="42"/>
      <c r="J4527" s="42"/>
      <c r="K4527" s="42"/>
      <c r="L4527" s="42" t="str">
        <f>IF(G4527="","",IF(D4527-G4527&gt;=System_Config!$B$9,"✅ COMPLIANT","⚠️ BREACH"))</f>
        <v/>
      </c>
      <c r="M4527" s="42">
        <f t="shared" si="70"/>
        <v>1900</v>
      </c>
    </row>
    <row r="4528" spans="1:13" ht="18" customHeight="1" x14ac:dyDescent="0.25">
      <c r="A4528" s="44"/>
      <c r="B4528" s="44"/>
      <c r="C4528" s="44"/>
      <c r="D4528" s="45"/>
      <c r="E4528" s="44"/>
      <c r="F4528" s="44"/>
      <c r="G4528" s="45"/>
      <c r="H4528" s="45"/>
      <c r="I4528" s="44"/>
      <c r="J4528" s="44"/>
      <c r="K4528" s="44"/>
      <c r="L4528" s="44" t="str">
        <f>IF(G4528="","",IF(D4528-G4528&gt;=System_Config!$B$9,"✅ COMPLIANT","⚠️ BREACH"))</f>
        <v/>
      </c>
      <c r="M4528" s="44">
        <f t="shared" si="70"/>
        <v>1900</v>
      </c>
    </row>
    <row r="4529" spans="1:13" ht="18" customHeight="1" x14ac:dyDescent="0.25">
      <c r="A4529" s="42"/>
      <c r="B4529" s="42"/>
      <c r="C4529" s="42"/>
      <c r="D4529" s="43"/>
      <c r="E4529" s="42"/>
      <c r="F4529" s="42"/>
      <c r="G4529" s="43"/>
      <c r="H4529" s="43"/>
      <c r="I4529" s="42"/>
      <c r="J4529" s="42"/>
      <c r="K4529" s="42"/>
      <c r="L4529" s="42" t="str">
        <f>IF(G4529="","",IF(D4529-G4529&gt;=System_Config!$B$9,"✅ COMPLIANT","⚠️ BREACH"))</f>
        <v/>
      </c>
      <c r="M4529" s="42">
        <f t="shared" si="70"/>
        <v>1900</v>
      </c>
    </row>
    <row r="4530" spans="1:13" ht="18" customHeight="1" x14ac:dyDescent="0.25">
      <c r="A4530" s="44"/>
      <c r="B4530" s="44"/>
      <c r="C4530" s="44"/>
      <c r="D4530" s="45"/>
      <c r="E4530" s="44"/>
      <c r="F4530" s="44"/>
      <c r="G4530" s="45"/>
      <c r="H4530" s="45"/>
      <c r="I4530" s="44"/>
      <c r="J4530" s="44"/>
      <c r="K4530" s="44"/>
      <c r="L4530" s="44" t="str">
        <f>IF(G4530="","",IF(D4530-G4530&gt;=System_Config!$B$9,"✅ COMPLIANT","⚠️ BREACH"))</f>
        <v/>
      </c>
      <c r="M4530" s="44">
        <f t="shared" si="70"/>
        <v>1900</v>
      </c>
    </row>
    <row r="4531" spans="1:13" ht="18" customHeight="1" x14ac:dyDescent="0.25">
      <c r="A4531" s="42"/>
      <c r="B4531" s="42"/>
      <c r="C4531" s="42"/>
      <c r="D4531" s="43"/>
      <c r="E4531" s="42"/>
      <c r="F4531" s="42"/>
      <c r="G4531" s="43"/>
      <c r="H4531" s="43"/>
      <c r="I4531" s="42"/>
      <c r="J4531" s="42"/>
      <c r="K4531" s="42"/>
      <c r="L4531" s="42" t="str">
        <f>IF(G4531="","",IF(D4531-G4531&gt;=System_Config!$B$9,"✅ COMPLIANT","⚠️ BREACH"))</f>
        <v/>
      </c>
      <c r="M4531" s="42">
        <f t="shared" si="70"/>
        <v>1900</v>
      </c>
    </row>
    <row r="4532" spans="1:13" ht="18" customHeight="1" x14ac:dyDescent="0.25">
      <c r="A4532" s="44"/>
      <c r="B4532" s="44"/>
      <c r="C4532" s="44"/>
      <c r="D4532" s="45"/>
      <c r="E4532" s="44"/>
      <c r="F4532" s="44"/>
      <c r="G4532" s="45"/>
      <c r="H4532" s="45"/>
      <c r="I4532" s="44"/>
      <c r="J4532" s="44"/>
      <c r="K4532" s="44"/>
      <c r="L4532" s="44" t="str">
        <f>IF(G4532="","",IF(D4532-G4532&gt;=System_Config!$B$9,"✅ COMPLIANT","⚠️ BREACH"))</f>
        <v/>
      </c>
      <c r="M4532" s="44">
        <f t="shared" si="70"/>
        <v>1900</v>
      </c>
    </row>
    <row r="4533" spans="1:13" ht="18" customHeight="1" x14ac:dyDescent="0.25">
      <c r="A4533" s="42"/>
      <c r="B4533" s="42"/>
      <c r="C4533" s="42"/>
      <c r="D4533" s="43"/>
      <c r="E4533" s="42"/>
      <c r="F4533" s="42"/>
      <c r="G4533" s="43"/>
      <c r="H4533" s="43"/>
      <c r="I4533" s="42"/>
      <c r="J4533" s="42"/>
      <c r="K4533" s="42"/>
      <c r="L4533" s="42" t="str">
        <f>IF(G4533="","",IF(D4533-G4533&gt;=System_Config!$B$9,"✅ COMPLIANT","⚠️ BREACH"))</f>
        <v/>
      </c>
      <c r="M4533" s="42">
        <f t="shared" si="70"/>
        <v>1900</v>
      </c>
    </row>
    <row r="4534" spans="1:13" ht="18" customHeight="1" x14ac:dyDescent="0.25">
      <c r="A4534" s="44"/>
      <c r="B4534" s="44"/>
      <c r="C4534" s="44"/>
      <c r="D4534" s="45"/>
      <c r="E4534" s="44"/>
      <c r="F4534" s="44"/>
      <c r="G4534" s="45"/>
      <c r="H4534" s="45"/>
      <c r="I4534" s="44"/>
      <c r="J4534" s="44"/>
      <c r="K4534" s="44"/>
      <c r="L4534" s="44" t="str">
        <f>IF(G4534="","",IF(D4534-G4534&gt;=System_Config!$B$9,"✅ COMPLIANT","⚠️ BREACH"))</f>
        <v/>
      </c>
      <c r="M4534" s="44">
        <f t="shared" si="70"/>
        <v>1900</v>
      </c>
    </row>
    <row r="4535" spans="1:13" ht="18" customHeight="1" x14ac:dyDescent="0.25">
      <c r="A4535" s="42"/>
      <c r="B4535" s="42"/>
      <c r="C4535" s="42"/>
      <c r="D4535" s="43"/>
      <c r="E4535" s="42"/>
      <c r="F4535" s="42"/>
      <c r="G4535" s="43"/>
      <c r="H4535" s="43"/>
      <c r="I4535" s="42"/>
      <c r="J4535" s="42"/>
      <c r="K4535" s="42"/>
      <c r="L4535" s="42" t="str">
        <f>IF(G4535="","",IF(D4535-G4535&gt;=System_Config!$B$9,"✅ COMPLIANT","⚠️ BREACH"))</f>
        <v/>
      </c>
      <c r="M4535" s="42">
        <f t="shared" si="70"/>
        <v>1900</v>
      </c>
    </row>
    <row r="4536" spans="1:13" ht="18" customHeight="1" x14ac:dyDescent="0.25">
      <c r="A4536" s="44"/>
      <c r="B4536" s="44"/>
      <c r="C4536" s="44"/>
      <c r="D4536" s="45"/>
      <c r="E4536" s="44"/>
      <c r="F4536" s="44"/>
      <c r="G4536" s="45"/>
      <c r="H4536" s="45"/>
      <c r="I4536" s="44"/>
      <c r="J4536" s="44"/>
      <c r="K4536" s="44"/>
      <c r="L4536" s="44" t="str">
        <f>IF(G4536="","",IF(D4536-G4536&gt;=System_Config!$B$9,"✅ COMPLIANT","⚠️ BREACH"))</f>
        <v/>
      </c>
      <c r="M4536" s="44">
        <f t="shared" si="70"/>
        <v>1900</v>
      </c>
    </row>
    <row r="4537" spans="1:13" ht="18" customHeight="1" x14ac:dyDescent="0.25">
      <c r="A4537" s="42"/>
      <c r="B4537" s="42"/>
      <c r="C4537" s="42"/>
      <c r="D4537" s="43"/>
      <c r="E4537" s="42"/>
      <c r="F4537" s="42"/>
      <c r="G4537" s="43"/>
      <c r="H4537" s="43"/>
      <c r="I4537" s="42"/>
      <c r="J4537" s="42"/>
      <c r="K4537" s="42"/>
      <c r="L4537" s="42" t="str">
        <f>IF(G4537="","",IF(D4537-G4537&gt;=System_Config!$B$9,"✅ COMPLIANT","⚠️ BREACH"))</f>
        <v/>
      </c>
      <c r="M4537" s="42">
        <f t="shared" si="70"/>
        <v>1900</v>
      </c>
    </row>
    <row r="4538" spans="1:13" ht="18" customHeight="1" x14ac:dyDescent="0.25">
      <c r="A4538" s="44"/>
      <c r="B4538" s="44"/>
      <c r="C4538" s="44"/>
      <c r="D4538" s="45"/>
      <c r="E4538" s="44"/>
      <c r="F4538" s="44"/>
      <c r="G4538" s="45"/>
      <c r="H4538" s="45"/>
      <c r="I4538" s="44"/>
      <c r="J4538" s="44"/>
      <c r="K4538" s="44"/>
      <c r="L4538" s="44" t="str">
        <f>IF(G4538="","",IF(D4538-G4538&gt;=System_Config!$B$9,"✅ COMPLIANT","⚠️ BREACH"))</f>
        <v/>
      </c>
      <c r="M4538" s="44">
        <f t="shared" si="70"/>
        <v>1900</v>
      </c>
    </row>
    <row r="4539" spans="1:13" ht="18" customHeight="1" x14ac:dyDescent="0.25">
      <c r="A4539" s="42"/>
      <c r="B4539" s="42"/>
      <c r="C4539" s="42"/>
      <c r="D4539" s="43"/>
      <c r="E4539" s="42"/>
      <c r="F4539" s="42"/>
      <c r="G4539" s="43"/>
      <c r="H4539" s="43"/>
      <c r="I4539" s="42"/>
      <c r="J4539" s="42"/>
      <c r="K4539" s="42"/>
      <c r="L4539" s="42" t="str">
        <f>IF(G4539="","",IF(D4539-G4539&gt;=System_Config!$B$9,"✅ COMPLIANT","⚠️ BREACH"))</f>
        <v/>
      </c>
      <c r="M4539" s="42">
        <f t="shared" si="70"/>
        <v>1900</v>
      </c>
    </row>
    <row r="4540" spans="1:13" ht="18" customHeight="1" x14ac:dyDescent="0.25">
      <c r="A4540" s="44"/>
      <c r="B4540" s="44"/>
      <c r="C4540" s="44"/>
      <c r="D4540" s="45"/>
      <c r="E4540" s="44"/>
      <c r="F4540" s="44"/>
      <c r="G4540" s="45"/>
      <c r="H4540" s="45"/>
      <c r="I4540" s="44"/>
      <c r="J4540" s="44"/>
      <c r="K4540" s="44"/>
      <c r="L4540" s="44" t="str">
        <f>IF(G4540="","",IF(D4540-G4540&gt;=System_Config!$B$9,"✅ COMPLIANT","⚠️ BREACH"))</f>
        <v/>
      </c>
      <c r="M4540" s="44">
        <f t="shared" si="70"/>
        <v>1900</v>
      </c>
    </row>
    <row r="4541" spans="1:13" ht="18" customHeight="1" x14ac:dyDescent="0.25">
      <c r="A4541" s="42"/>
      <c r="B4541" s="42"/>
      <c r="C4541" s="42"/>
      <c r="D4541" s="43"/>
      <c r="E4541" s="42"/>
      <c r="F4541" s="42"/>
      <c r="G4541" s="43"/>
      <c r="H4541" s="43"/>
      <c r="I4541" s="42"/>
      <c r="J4541" s="42"/>
      <c r="K4541" s="42"/>
      <c r="L4541" s="42" t="str">
        <f>IF(G4541="","",IF(D4541-G4541&gt;=System_Config!$B$9,"✅ COMPLIANT","⚠️ BREACH"))</f>
        <v/>
      </c>
      <c r="M4541" s="42">
        <f t="shared" si="70"/>
        <v>1900</v>
      </c>
    </row>
    <row r="4542" spans="1:13" ht="18" customHeight="1" x14ac:dyDescent="0.25">
      <c r="A4542" s="44"/>
      <c r="B4542" s="44"/>
      <c r="C4542" s="44"/>
      <c r="D4542" s="45"/>
      <c r="E4542" s="44"/>
      <c r="F4542" s="44"/>
      <c r="G4542" s="45"/>
      <c r="H4542" s="45"/>
      <c r="I4542" s="44"/>
      <c r="J4542" s="44"/>
      <c r="K4542" s="44"/>
      <c r="L4542" s="44" t="str">
        <f>IF(G4542="","",IF(D4542-G4542&gt;=System_Config!$B$9,"✅ COMPLIANT","⚠️ BREACH"))</f>
        <v/>
      </c>
      <c r="M4542" s="44">
        <f t="shared" si="70"/>
        <v>1900</v>
      </c>
    </row>
    <row r="4543" spans="1:13" ht="18" customHeight="1" x14ac:dyDescent="0.25">
      <c r="A4543" s="42"/>
      <c r="B4543" s="42"/>
      <c r="C4543" s="42"/>
      <c r="D4543" s="43"/>
      <c r="E4543" s="42"/>
      <c r="F4543" s="42"/>
      <c r="G4543" s="43"/>
      <c r="H4543" s="43"/>
      <c r="I4543" s="42"/>
      <c r="J4543" s="42"/>
      <c r="K4543" s="42"/>
      <c r="L4543" s="42" t="str">
        <f>IF(G4543="","",IF(D4543-G4543&gt;=System_Config!$B$9,"✅ COMPLIANT","⚠️ BREACH"))</f>
        <v/>
      </c>
      <c r="M4543" s="42">
        <f t="shared" si="70"/>
        <v>1900</v>
      </c>
    </row>
    <row r="4544" spans="1:13" ht="18" customHeight="1" x14ac:dyDescent="0.25">
      <c r="A4544" s="44"/>
      <c r="B4544" s="44"/>
      <c r="C4544" s="44"/>
      <c r="D4544" s="45"/>
      <c r="E4544" s="44"/>
      <c r="F4544" s="44"/>
      <c r="G4544" s="45"/>
      <c r="H4544" s="45"/>
      <c r="I4544" s="44"/>
      <c r="J4544" s="44"/>
      <c r="K4544" s="44"/>
      <c r="L4544" s="44" t="str">
        <f>IF(G4544="","",IF(D4544-G4544&gt;=System_Config!$B$9,"✅ COMPLIANT","⚠️ BREACH"))</f>
        <v/>
      </c>
      <c r="M4544" s="44">
        <f t="shared" si="70"/>
        <v>1900</v>
      </c>
    </row>
    <row r="4545" spans="1:13" ht="18" customHeight="1" x14ac:dyDescent="0.25">
      <c r="A4545" s="42"/>
      <c r="B4545" s="42"/>
      <c r="C4545" s="42"/>
      <c r="D4545" s="43"/>
      <c r="E4545" s="42"/>
      <c r="F4545" s="42"/>
      <c r="G4545" s="43"/>
      <c r="H4545" s="43"/>
      <c r="I4545" s="42"/>
      <c r="J4545" s="42"/>
      <c r="K4545" s="42"/>
      <c r="L4545" s="42" t="str">
        <f>IF(G4545="","",IF(D4545-G4545&gt;=System_Config!$B$9,"✅ COMPLIANT","⚠️ BREACH"))</f>
        <v/>
      </c>
      <c r="M4545" s="42">
        <f t="shared" si="70"/>
        <v>1900</v>
      </c>
    </row>
    <row r="4546" spans="1:13" ht="18" customHeight="1" x14ac:dyDescent="0.25">
      <c r="A4546" s="44"/>
      <c r="B4546" s="44"/>
      <c r="C4546" s="44"/>
      <c r="D4546" s="45"/>
      <c r="E4546" s="44"/>
      <c r="F4546" s="44"/>
      <c r="G4546" s="45"/>
      <c r="H4546" s="45"/>
      <c r="I4546" s="44"/>
      <c r="J4546" s="44"/>
      <c r="K4546" s="44"/>
      <c r="L4546" s="44" t="str">
        <f>IF(G4546="","",IF(D4546-G4546&gt;=System_Config!$B$9,"✅ COMPLIANT","⚠️ BREACH"))</f>
        <v/>
      </c>
      <c r="M4546" s="44">
        <f t="shared" si="70"/>
        <v>1900</v>
      </c>
    </row>
    <row r="4547" spans="1:13" ht="18" customHeight="1" x14ac:dyDescent="0.25">
      <c r="A4547" s="42"/>
      <c r="B4547" s="42"/>
      <c r="C4547" s="42"/>
      <c r="D4547" s="43"/>
      <c r="E4547" s="42"/>
      <c r="F4547" s="42"/>
      <c r="G4547" s="43"/>
      <c r="H4547" s="43"/>
      <c r="I4547" s="42"/>
      <c r="J4547" s="42"/>
      <c r="K4547" s="42"/>
      <c r="L4547" s="42" t="str">
        <f>IF(G4547="","",IF(D4547-G4547&gt;=System_Config!$B$9,"✅ COMPLIANT","⚠️ BREACH"))</f>
        <v/>
      </c>
      <c r="M4547" s="42">
        <f t="shared" si="70"/>
        <v>1900</v>
      </c>
    </row>
    <row r="4548" spans="1:13" ht="18" customHeight="1" x14ac:dyDescent="0.25">
      <c r="A4548" s="44"/>
      <c r="B4548" s="44"/>
      <c r="C4548" s="44"/>
      <c r="D4548" s="45"/>
      <c r="E4548" s="44"/>
      <c r="F4548" s="44"/>
      <c r="G4548" s="45"/>
      <c r="H4548" s="45"/>
      <c r="I4548" s="44"/>
      <c r="J4548" s="44"/>
      <c r="K4548" s="44"/>
      <c r="L4548" s="44" t="str">
        <f>IF(G4548="","",IF(D4548-G4548&gt;=System_Config!$B$9,"✅ COMPLIANT","⚠️ BREACH"))</f>
        <v/>
      </c>
      <c r="M4548" s="44">
        <f t="shared" ref="M4548:M4611" si="71">IFERROR(YEAR(E4548),"")</f>
        <v>1900</v>
      </c>
    </row>
    <row r="4549" spans="1:13" ht="18" customHeight="1" x14ac:dyDescent="0.25">
      <c r="A4549" s="42"/>
      <c r="B4549" s="42"/>
      <c r="C4549" s="42"/>
      <c r="D4549" s="43"/>
      <c r="E4549" s="42"/>
      <c r="F4549" s="42"/>
      <c r="G4549" s="43"/>
      <c r="H4549" s="43"/>
      <c r="I4549" s="42"/>
      <c r="J4549" s="42"/>
      <c r="K4549" s="42"/>
      <c r="L4549" s="42" t="str">
        <f>IF(G4549="","",IF(D4549-G4549&gt;=System_Config!$B$9,"✅ COMPLIANT","⚠️ BREACH"))</f>
        <v/>
      </c>
      <c r="M4549" s="42">
        <f t="shared" si="71"/>
        <v>1900</v>
      </c>
    </row>
    <row r="4550" spans="1:13" ht="18" customHeight="1" x14ac:dyDescent="0.25">
      <c r="A4550" s="44"/>
      <c r="B4550" s="44"/>
      <c r="C4550" s="44"/>
      <c r="D4550" s="45"/>
      <c r="E4550" s="44"/>
      <c r="F4550" s="44"/>
      <c r="G4550" s="45"/>
      <c r="H4550" s="45"/>
      <c r="I4550" s="44"/>
      <c r="J4550" s="44"/>
      <c r="K4550" s="44"/>
      <c r="L4550" s="44" t="str">
        <f>IF(G4550="","",IF(D4550-G4550&gt;=System_Config!$B$9,"✅ COMPLIANT","⚠️ BREACH"))</f>
        <v/>
      </c>
      <c r="M4550" s="44">
        <f t="shared" si="71"/>
        <v>1900</v>
      </c>
    </row>
    <row r="4551" spans="1:13" ht="18" customHeight="1" x14ac:dyDescent="0.25">
      <c r="A4551" s="42"/>
      <c r="B4551" s="42"/>
      <c r="C4551" s="42"/>
      <c r="D4551" s="43"/>
      <c r="E4551" s="42"/>
      <c r="F4551" s="42"/>
      <c r="G4551" s="43"/>
      <c r="H4551" s="43"/>
      <c r="I4551" s="42"/>
      <c r="J4551" s="42"/>
      <c r="K4551" s="42"/>
      <c r="L4551" s="42" t="str">
        <f>IF(G4551="","",IF(D4551-G4551&gt;=System_Config!$B$9,"✅ COMPLIANT","⚠️ BREACH"))</f>
        <v/>
      </c>
      <c r="M4551" s="42">
        <f t="shared" si="71"/>
        <v>1900</v>
      </c>
    </row>
    <row r="4552" spans="1:13" ht="18" customHeight="1" x14ac:dyDescent="0.25">
      <c r="A4552" s="44"/>
      <c r="B4552" s="44"/>
      <c r="C4552" s="44"/>
      <c r="D4552" s="45"/>
      <c r="E4552" s="44"/>
      <c r="F4552" s="44"/>
      <c r="G4552" s="45"/>
      <c r="H4552" s="45"/>
      <c r="I4552" s="44"/>
      <c r="J4552" s="44"/>
      <c r="K4552" s="44"/>
      <c r="L4552" s="44" t="str">
        <f>IF(G4552="","",IF(D4552-G4552&gt;=System_Config!$B$9,"✅ COMPLIANT","⚠️ BREACH"))</f>
        <v/>
      </c>
      <c r="M4552" s="44">
        <f t="shared" si="71"/>
        <v>1900</v>
      </c>
    </row>
    <row r="4553" spans="1:13" ht="18" customHeight="1" x14ac:dyDescent="0.25">
      <c r="A4553" s="42"/>
      <c r="B4553" s="42"/>
      <c r="C4553" s="42"/>
      <c r="D4553" s="43"/>
      <c r="E4553" s="42"/>
      <c r="F4553" s="42"/>
      <c r="G4553" s="43"/>
      <c r="H4553" s="43"/>
      <c r="I4553" s="42"/>
      <c r="J4553" s="42"/>
      <c r="K4553" s="42"/>
      <c r="L4553" s="42" t="str">
        <f>IF(G4553="","",IF(D4553-G4553&gt;=System_Config!$B$9,"✅ COMPLIANT","⚠️ BREACH"))</f>
        <v/>
      </c>
      <c r="M4553" s="42">
        <f t="shared" si="71"/>
        <v>1900</v>
      </c>
    </row>
    <row r="4554" spans="1:13" ht="18" customHeight="1" x14ac:dyDescent="0.25">
      <c r="A4554" s="44"/>
      <c r="B4554" s="44"/>
      <c r="C4554" s="44"/>
      <c r="D4554" s="45"/>
      <c r="E4554" s="44"/>
      <c r="F4554" s="44"/>
      <c r="G4554" s="45"/>
      <c r="H4554" s="45"/>
      <c r="I4554" s="44"/>
      <c r="J4554" s="44"/>
      <c r="K4554" s="44"/>
      <c r="L4554" s="44" t="str">
        <f>IF(G4554="","",IF(D4554-G4554&gt;=System_Config!$B$9,"✅ COMPLIANT","⚠️ BREACH"))</f>
        <v/>
      </c>
      <c r="M4554" s="44">
        <f t="shared" si="71"/>
        <v>1900</v>
      </c>
    </row>
    <row r="4555" spans="1:13" ht="18" customHeight="1" x14ac:dyDescent="0.25">
      <c r="A4555" s="42"/>
      <c r="B4555" s="42"/>
      <c r="C4555" s="42"/>
      <c r="D4555" s="43"/>
      <c r="E4555" s="42"/>
      <c r="F4555" s="42"/>
      <c r="G4555" s="43"/>
      <c r="H4555" s="43"/>
      <c r="I4555" s="42"/>
      <c r="J4555" s="42"/>
      <c r="K4555" s="42"/>
      <c r="L4555" s="42" t="str">
        <f>IF(G4555="","",IF(D4555-G4555&gt;=System_Config!$B$9,"✅ COMPLIANT","⚠️ BREACH"))</f>
        <v/>
      </c>
      <c r="M4555" s="42">
        <f t="shared" si="71"/>
        <v>1900</v>
      </c>
    </row>
    <row r="4556" spans="1:13" ht="18" customHeight="1" x14ac:dyDescent="0.25">
      <c r="A4556" s="44"/>
      <c r="B4556" s="44"/>
      <c r="C4556" s="44"/>
      <c r="D4556" s="45"/>
      <c r="E4556" s="44"/>
      <c r="F4556" s="44"/>
      <c r="G4556" s="45"/>
      <c r="H4556" s="45"/>
      <c r="I4556" s="44"/>
      <c r="J4556" s="44"/>
      <c r="K4556" s="44"/>
      <c r="L4556" s="44" t="str">
        <f>IF(G4556="","",IF(D4556-G4556&gt;=System_Config!$B$9,"✅ COMPLIANT","⚠️ BREACH"))</f>
        <v/>
      </c>
      <c r="M4556" s="44">
        <f t="shared" si="71"/>
        <v>1900</v>
      </c>
    </row>
    <row r="4557" spans="1:13" ht="18" customHeight="1" x14ac:dyDescent="0.25">
      <c r="A4557" s="42"/>
      <c r="B4557" s="42"/>
      <c r="C4557" s="42"/>
      <c r="D4557" s="43"/>
      <c r="E4557" s="42"/>
      <c r="F4557" s="42"/>
      <c r="G4557" s="43"/>
      <c r="H4557" s="43"/>
      <c r="I4557" s="42"/>
      <c r="J4557" s="42"/>
      <c r="K4557" s="42"/>
      <c r="L4557" s="42" t="str">
        <f>IF(G4557="","",IF(D4557-G4557&gt;=System_Config!$B$9,"✅ COMPLIANT","⚠️ BREACH"))</f>
        <v/>
      </c>
      <c r="M4557" s="42">
        <f t="shared" si="71"/>
        <v>1900</v>
      </c>
    </row>
    <row r="4558" spans="1:13" ht="18" customHeight="1" x14ac:dyDescent="0.25">
      <c r="A4558" s="44"/>
      <c r="B4558" s="44"/>
      <c r="C4558" s="44"/>
      <c r="D4558" s="45"/>
      <c r="E4558" s="44"/>
      <c r="F4558" s="44"/>
      <c r="G4558" s="45"/>
      <c r="H4558" s="45"/>
      <c r="I4558" s="44"/>
      <c r="J4558" s="44"/>
      <c r="K4558" s="44"/>
      <c r="L4558" s="44" t="str">
        <f>IF(G4558="","",IF(D4558-G4558&gt;=System_Config!$B$9,"✅ COMPLIANT","⚠️ BREACH"))</f>
        <v/>
      </c>
      <c r="M4558" s="44">
        <f t="shared" si="71"/>
        <v>1900</v>
      </c>
    </row>
    <row r="4559" spans="1:13" ht="18" customHeight="1" x14ac:dyDescent="0.25">
      <c r="A4559" s="42"/>
      <c r="B4559" s="42"/>
      <c r="C4559" s="42"/>
      <c r="D4559" s="43"/>
      <c r="E4559" s="42"/>
      <c r="F4559" s="42"/>
      <c r="G4559" s="43"/>
      <c r="H4559" s="43"/>
      <c r="I4559" s="42"/>
      <c r="J4559" s="42"/>
      <c r="K4559" s="42"/>
      <c r="L4559" s="42" t="str">
        <f>IF(G4559="","",IF(D4559-G4559&gt;=System_Config!$B$9,"✅ COMPLIANT","⚠️ BREACH"))</f>
        <v/>
      </c>
      <c r="M4559" s="42">
        <f t="shared" si="71"/>
        <v>1900</v>
      </c>
    </row>
    <row r="4560" spans="1:13" ht="18" customHeight="1" x14ac:dyDescent="0.25">
      <c r="A4560" s="44"/>
      <c r="B4560" s="44"/>
      <c r="C4560" s="44"/>
      <c r="D4560" s="45"/>
      <c r="E4560" s="44"/>
      <c r="F4560" s="44"/>
      <c r="G4560" s="45"/>
      <c r="H4560" s="45"/>
      <c r="I4560" s="44"/>
      <c r="J4560" s="44"/>
      <c r="K4560" s="44"/>
      <c r="L4560" s="44" t="str">
        <f>IF(G4560="","",IF(D4560-G4560&gt;=System_Config!$B$9,"✅ COMPLIANT","⚠️ BREACH"))</f>
        <v/>
      </c>
      <c r="M4560" s="44">
        <f t="shared" si="71"/>
        <v>1900</v>
      </c>
    </row>
    <row r="4561" spans="1:13" ht="18" customHeight="1" x14ac:dyDescent="0.25">
      <c r="A4561" s="42"/>
      <c r="B4561" s="42"/>
      <c r="C4561" s="42"/>
      <c r="D4561" s="43"/>
      <c r="E4561" s="42"/>
      <c r="F4561" s="42"/>
      <c r="G4561" s="43"/>
      <c r="H4561" s="43"/>
      <c r="I4561" s="42"/>
      <c r="J4561" s="42"/>
      <c r="K4561" s="42"/>
      <c r="L4561" s="42" t="str">
        <f>IF(G4561="","",IF(D4561-G4561&gt;=System_Config!$B$9,"✅ COMPLIANT","⚠️ BREACH"))</f>
        <v/>
      </c>
      <c r="M4561" s="42">
        <f t="shared" si="71"/>
        <v>1900</v>
      </c>
    </row>
    <row r="4562" spans="1:13" ht="18" customHeight="1" x14ac:dyDescent="0.25">
      <c r="A4562" s="44"/>
      <c r="B4562" s="44"/>
      <c r="C4562" s="44"/>
      <c r="D4562" s="45"/>
      <c r="E4562" s="44"/>
      <c r="F4562" s="44"/>
      <c r="G4562" s="45"/>
      <c r="H4562" s="45"/>
      <c r="I4562" s="44"/>
      <c r="J4562" s="44"/>
      <c r="K4562" s="44"/>
      <c r="L4562" s="44" t="str">
        <f>IF(G4562="","",IF(D4562-G4562&gt;=System_Config!$B$9,"✅ COMPLIANT","⚠️ BREACH"))</f>
        <v/>
      </c>
      <c r="M4562" s="44">
        <f t="shared" si="71"/>
        <v>1900</v>
      </c>
    </row>
    <row r="4563" spans="1:13" ht="18" customHeight="1" x14ac:dyDescent="0.25">
      <c r="A4563" s="42"/>
      <c r="B4563" s="42"/>
      <c r="C4563" s="42"/>
      <c r="D4563" s="43"/>
      <c r="E4563" s="42"/>
      <c r="F4563" s="42"/>
      <c r="G4563" s="43"/>
      <c r="H4563" s="43"/>
      <c r="I4563" s="42"/>
      <c r="J4563" s="42"/>
      <c r="K4563" s="42"/>
      <c r="L4563" s="42" t="str">
        <f>IF(G4563="","",IF(D4563-G4563&gt;=System_Config!$B$9,"✅ COMPLIANT","⚠️ BREACH"))</f>
        <v/>
      </c>
      <c r="M4563" s="42">
        <f t="shared" si="71"/>
        <v>1900</v>
      </c>
    </row>
    <row r="4564" spans="1:13" ht="18" customHeight="1" x14ac:dyDescent="0.25">
      <c r="A4564" s="44"/>
      <c r="B4564" s="44"/>
      <c r="C4564" s="44"/>
      <c r="D4564" s="45"/>
      <c r="E4564" s="44"/>
      <c r="F4564" s="44"/>
      <c r="G4564" s="45"/>
      <c r="H4564" s="45"/>
      <c r="I4564" s="44"/>
      <c r="J4564" s="44"/>
      <c r="K4564" s="44"/>
      <c r="L4564" s="44" t="str">
        <f>IF(G4564="","",IF(D4564-G4564&gt;=System_Config!$B$9,"✅ COMPLIANT","⚠️ BREACH"))</f>
        <v/>
      </c>
      <c r="M4564" s="44">
        <f t="shared" si="71"/>
        <v>1900</v>
      </c>
    </row>
    <row r="4565" spans="1:13" ht="18" customHeight="1" x14ac:dyDescent="0.25">
      <c r="A4565" s="42"/>
      <c r="B4565" s="42"/>
      <c r="C4565" s="42"/>
      <c r="D4565" s="43"/>
      <c r="E4565" s="42"/>
      <c r="F4565" s="42"/>
      <c r="G4565" s="43"/>
      <c r="H4565" s="43"/>
      <c r="I4565" s="42"/>
      <c r="J4565" s="42"/>
      <c r="K4565" s="42"/>
      <c r="L4565" s="42" t="str">
        <f>IF(G4565="","",IF(D4565-G4565&gt;=System_Config!$B$9,"✅ COMPLIANT","⚠️ BREACH"))</f>
        <v/>
      </c>
      <c r="M4565" s="42">
        <f t="shared" si="71"/>
        <v>1900</v>
      </c>
    </row>
    <row r="4566" spans="1:13" ht="18" customHeight="1" x14ac:dyDescent="0.25">
      <c r="A4566" s="44"/>
      <c r="B4566" s="44"/>
      <c r="C4566" s="44"/>
      <c r="D4566" s="45"/>
      <c r="E4566" s="44"/>
      <c r="F4566" s="44"/>
      <c r="G4566" s="45"/>
      <c r="H4566" s="45"/>
      <c r="I4566" s="44"/>
      <c r="J4566" s="44"/>
      <c r="K4566" s="44"/>
      <c r="L4566" s="44" t="str">
        <f>IF(G4566="","",IF(D4566-G4566&gt;=System_Config!$B$9,"✅ COMPLIANT","⚠️ BREACH"))</f>
        <v/>
      </c>
      <c r="M4566" s="44">
        <f t="shared" si="71"/>
        <v>1900</v>
      </c>
    </row>
    <row r="4567" spans="1:13" ht="18" customHeight="1" x14ac:dyDescent="0.25">
      <c r="A4567" s="42"/>
      <c r="B4567" s="42"/>
      <c r="C4567" s="42"/>
      <c r="D4567" s="43"/>
      <c r="E4567" s="42"/>
      <c r="F4567" s="42"/>
      <c r="G4567" s="43"/>
      <c r="H4567" s="43"/>
      <c r="I4567" s="42"/>
      <c r="J4567" s="42"/>
      <c r="K4567" s="42"/>
      <c r="L4567" s="42" t="str">
        <f>IF(G4567="","",IF(D4567-G4567&gt;=System_Config!$B$9,"✅ COMPLIANT","⚠️ BREACH"))</f>
        <v/>
      </c>
      <c r="M4567" s="42">
        <f t="shared" si="71"/>
        <v>1900</v>
      </c>
    </row>
    <row r="4568" spans="1:13" ht="18" customHeight="1" x14ac:dyDescent="0.25">
      <c r="A4568" s="44"/>
      <c r="B4568" s="44"/>
      <c r="C4568" s="44"/>
      <c r="D4568" s="45"/>
      <c r="E4568" s="44"/>
      <c r="F4568" s="44"/>
      <c r="G4568" s="45"/>
      <c r="H4568" s="45"/>
      <c r="I4568" s="44"/>
      <c r="J4568" s="44"/>
      <c r="K4568" s="44"/>
      <c r="L4568" s="44" t="str">
        <f>IF(G4568="","",IF(D4568-G4568&gt;=System_Config!$B$9,"✅ COMPLIANT","⚠️ BREACH"))</f>
        <v/>
      </c>
      <c r="M4568" s="44">
        <f t="shared" si="71"/>
        <v>1900</v>
      </c>
    </row>
    <row r="4569" spans="1:13" ht="18" customHeight="1" x14ac:dyDescent="0.25">
      <c r="A4569" s="42"/>
      <c r="B4569" s="42"/>
      <c r="C4569" s="42"/>
      <c r="D4569" s="43"/>
      <c r="E4569" s="42"/>
      <c r="F4569" s="42"/>
      <c r="G4569" s="43"/>
      <c r="H4569" s="43"/>
      <c r="I4569" s="42"/>
      <c r="J4569" s="42"/>
      <c r="K4569" s="42"/>
      <c r="L4569" s="42" t="str">
        <f>IF(G4569="","",IF(D4569-G4569&gt;=System_Config!$B$9,"✅ COMPLIANT","⚠️ BREACH"))</f>
        <v/>
      </c>
      <c r="M4569" s="42">
        <f t="shared" si="71"/>
        <v>1900</v>
      </c>
    </row>
    <row r="4570" spans="1:13" ht="18" customHeight="1" x14ac:dyDescent="0.25">
      <c r="A4570" s="44"/>
      <c r="B4570" s="44"/>
      <c r="C4570" s="44"/>
      <c r="D4570" s="45"/>
      <c r="E4570" s="44"/>
      <c r="F4570" s="44"/>
      <c r="G4570" s="45"/>
      <c r="H4570" s="45"/>
      <c r="I4570" s="44"/>
      <c r="J4570" s="44"/>
      <c r="K4570" s="44"/>
      <c r="L4570" s="44" t="str">
        <f>IF(G4570="","",IF(D4570-G4570&gt;=System_Config!$B$9,"✅ COMPLIANT","⚠️ BREACH"))</f>
        <v/>
      </c>
      <c r="M4570" s="44">
        <f t="shared" si="71"/>
        <v>1900</v>
      </c>
    </row>
    <row r="4571" spans="1:13" ht="18" customHeight="1" x14ac:dyDescent="0.25">
      <c r="A4571" s="42"/>
      <c r="B4571" s="42"/>
      <c r="C4571" s="42"/>
      <c r="D4571" s="43"/>
      <c r="E4571" s="42"/>
      <c r="F4571" s="42"/>
      <c r="G4571" s="43"/>
      <c r="H4571" s="43"/>
      <c r="I4571" s="42"/>
      <c r="J4571" s="42"/>
      <c r="K4571" s="42"/>
      <c r="L4571" s="42" t="str">
        <f>IF(G4571="","",IF(D4571-G4571&gt;=System_Config!$B$9,"✅ COMPLIANT","⚠️ BREACH"))</f>
        <v/>
      </c>
      <c r="M4571" s="42">
        <f t="shared" si="71"/>
        <v>1900</v>
      </c>
    </row>
    <row r="4572" spans="1:13" ht="18" customHeight="1" x14ac:dyDescent="0.25">
      <c r="A4572" s="44"/>
      <c r="B4572" s="44"/>
      <c r="C4572" s="44"/>
      <c r="D4572" s="45"/>
      <c r="E4572" s="44"/>
      <c r="F4572" s="44"/>
      <c r="G4572" s="45"/>
      <c r="H4572" s="45"/>
      <c r="I4572" s="44"/>
      <c r="J4572" s="44"/>
      <c r="K4572" s="44"/>
      <c r="L4572" s="44" t="str">
        <f>IF(G4572="","",IF(D4572-G4572&gt;=System_Config!$B$9,"✅ COMPLIANT","⚠️ BREACH"))</f>
        <v/>
      </c>
      <c r="M4572" s="44">
        <f t="shared" si="71"/>
        <v>1900</v>
      </c>
    </row>
    <row r="4573" spans="1:13" ht="18" customHeight="1" x14ac:dyDescent="0.25">
      <c r="A4573" s="42"/>
      <c r="B4573" s="42"/>
      <c r="C4573" s="42"/>
      <c r="D4573" s="43"/>
      <c r="E4573" s="42"/>
      <c r="F4573" s="42"/>
      <c r="G4573" s="43"/>
      <c r="H4573" s="43"/>
      <c r="I4573" s="42"/>
      <c r="J4573" s="42"/>
      <c r="K4573" s="42"/>
      <c r="L4573" s="42" t="str">
        <f>IF(G4573="","",IF(D4573-G4573&gt;=System_Config!$B$9,"✅ COMPLIANT","⚠️ BREACH"))</f>
        <v/>
      </c>
      <c r="M4573" s="42">
        <f t="shared" si="71"/>
        <v>1900</v>
      </c>
    </row>
    <row r="4574" spans="1:13" ht="18" customHeight="1" x14ac:dyDescent="0.25">
      <c r="A4574" s="44"/>
      <c r="B4574" s="44"/>
      <c r="C4574" s="44"/>
      <c r="D4574" s="45"/>
      <c r="E4574" s="44"/>
      <c r="F4574" s="44"/>
      <c r="G4574" s="45"/>
      <c r="H4574" s="45"/>
      <c r="I4574" s="44"/>
      <c r="J4574" s="44"/>
      <c r="K4574" s="44"/>
      <c r="L4574" s="44" t="str">
        <f>IF(G4574="","",IF(D4574-G4574&gt;=System_Config!$B$9,"✅ COMPLIANT","⚠️ BREACH"))</f>
        <v/>
      </c>
      <c r="M4574" s="44">
        <f t="shared" si="71"/>
        <v>1900</v>
      </c>
    </row>
    <row r="4575" spans="1:13" ht="18" customHeight="1" x14ac:dyDescent="0.25">
      <c r="A4575" s="42"/>
      <c r="B4575" s="42"/>
      <c r="C4575" s="42"/>
      <c r="D4575" s="43"/>
      <c r="E4575" s="42"/>
      <c r="F4575" s="42"/>
      <c r="G4575" s="43"/>
      <c r="H4575" s="43"/>
      <c r="I4575" s="42"/>
      <c r="J4575" s="42"/>
      <c r="K4575" s="42"/>
      <c r="L4575" s="42" t="str">
        <f>IF(G4575="","",IF(D4575-G4575&gt;=System_Config!$B$9,"✅ COMPLIANT","⚠️ BREACH"))</f>
        <v/>
      </c>
      <c r="M4575" s="42">
        <f t="shared" si="71"/>
        <v>1900</v>
      </c>
    </row>
    <row r="4576" spans="1:13" ht="18" customHeight="1" x14ac:dyDescent="0.25">
      <c r="A4576" s="44"/>
      <c r="B4576" s="44"/>
      <c r="C4576" s="44"/>
      <c r="D4576" s="45"/>
      <c r="E4576" s="44"/>
      <c r="F4576" s="44"/>
      <c r="G4576" s="45"/>
      <c r="H4576" s="45"/>
      <c r="I4576" s="44"/>
      <c r="J4576" s="44"/>
      <c r="K4576" s="44"/>
      <c r="L4576" s="44" t="str">
        <f>IF(G4576="","",IF(D4576-G4576&gt;=System_Config!$B$9,"✅ COMPLIANT","⚠️ BREACH"))</f>
        <v/>
      </c>
      <c r="M4576" s="44">
        <f t="shared" si="71"/>
        <v>1900</v>
      </c>
    </row>
    <row r="4577" spans="1:13" ht="18" customHeight="1" x14ac:dyDescent="0.25">
      <c r="A4577" s="42"/>
      <c r="B4577" s="42"/>
      <c r="C4577" s="42"/>
      <c r="D4577" s="43"/>
      <c r="E4577" s="42"/>
      <c r="F4577" s="42"/>
      <c r="G4577" s="43"/>
      <c r="H4577" s="43"/>
      <c r="I4577" s="42"/>
      <c r="J4577" s="42"/>
      <c r="K4577" s="42"/>
      <c r="L4577" s="42" t="str">
        <f>IF(G4577="","",IF(D4577-G4577&gt;=System_Config!$B$9,"✅ COMPLIANT","⚠️ BREACH"))</f>
        <v/>
      </c>
      <c r="M4577" s="42">
        <f t="shared" si="71"/>
        <v>1900</v>
      </c>
    </row>
    <row r="4578" spans="1:13" ht="18" customHeight="1" x14ac:dyDescent="0.25">
      <c r="A4578" s="44"/>
      <c r="B4578" s="44"/>
      <c r="C4578" s="44"/>
      <c r="D4578" s="45"/>
      <c r="E4578" s="44"/>
      <c r="F4578" s="44"/>
      <c r="G4578" s="45"/>
      <c r="H4578" s="45"/>
      <c r="I4578" s="44"/>
      <c r="J4578" s="44"/>
      <c r="K4578" s="44"/>
      <c r="L4578" s="44" t="str">
        <f>IF(G4578="","",IF(D4578-G4578&gt;=System_Config!$B$9,"✅ COMPLIANT","⚠️ BREACH"))</f>
        <v/>
      </c>
      <c r="M4578" s="44">
        <f t="shared" si="71"/>
        <v>1900</v>
      </c>
    </row>
    <row r="4579" spans="1:13" ht="18" customHeight="1" x14ac:dyDescent="0.25">
      <c r="A4579" s="42"/>
      <c r="B4579" s="42"/>
      <c r="C4579" s="42"/>
      <c r="D4579" s="43"/>
      <c r="E4579" s="42"/>
      <c r="F4579" s="42"/>
      <c r="G4579" s="43"/>
      <c r="H4579" s="43"/>
      <c r="I4579" s="42"/>
      <c r="J4579" s="42"/>
      <c r="K4579" s="42"/>
      <c r="L4579" s="42" t="str">
        <f>IF(G4579="","",IF(D4579-G4579&gt;=System_Config!$B$9,"✅ COMPLIANT","⚠️ BREACH"))</f>
        <v/>
      </c>
      <c r="M4579" s="42">
        <f t="shared" si="71"/>
        <v>1900</v>
      </c>
    </row>
    <row r="4580" spans="1:13" ht="18" customHeight="1" x14ac:dyDescent="0.25">
      <c r="A4580" s="44"/>
      <c r="B4580" s="44"/>
      <c r="C4580" s="44"/>
      <c r="D4580" s="45"/>
      <c r="E4580" s="44"/>
      <c r="F4580" s="44"/>
      <c r="G4580" s="45"/>
      <c r="H4580" s="45"/>
      <c r="I4580" s="44"/>
      <c r="J4580" s="44"/>
      <c r="K4580" s="44"/>
      <c r="L4580" s="44" t="str">
        <f>IF(G4580="","",IF(D4580-G4580&gt;=System_Config!$B$9,"✅ COMPLIANT","⚠️ BREACH"))</f>
        <v/>
      </c>
      <c r="M4580" s="44">
        <f t="shared" si="71"/>
        <v>1900</v>
      </c>
    </row>
    <row r="4581" spans="1:13" ht="18" customHeight="1" x14ac:dyDescent="0.25">
      <c r="A4581" s="42"/>
      <c r="B4581" s="42"/>
      <c r="C4581" s="42"/>
      <c r="D4581" s="43"/>
      <c r="E4581" s="42"/>
      <c r="F4581" s="42"/>
      <c r="G4581" s="43"/>
      <c r="H4581" s="43"/>
      <c r="I4581" s="42"/>
      <c r="J4581" s="42"/>
      <c r="K4581" s="42"/>
      <c r="L4581" s="42" t="str">
        <f>IF(G4581="","",IF(D4581-G4581&gt;=System_Config!$B$9,"✅ COMPLIANT","⚠️ BREACH"))</f>
        <v/>
      </c>
      <c r="M4581" s="42">
        <f t="shared" si="71"/>
        <v>1900</v>
      </c>
    </row>
    <row r="4582" spans="1:13" ht="18" customHeight="1" x14ac:dyDescent="0.25">
      <c r="A4582" s="44"/>
      <c r="B4582" s="44"/>
      <c r="C4582" s="44"/>
      <c r="D4582" s="45"/>
      <c r="E4582" s="44"/>
      <c r="F4582" s="44"/>
      <c r="G4582" s="45"/>
      <c r="H4582" s="45"/>
      <c r="I4582" s="44"/>
      <c r="J4582" s="44"/>
      <c r="K4582" s="44"/>
      <c r="L4582" s="44" t="str">
        <f>IF(G4582="","",IF(D4582-G4582&gt;=System_Config!$B$9,"✅ COMPLIANT","⚠️ BREACH"))</f>
        <v/>
      </c>
      <c r="M4582" s="44">
        <f t="shared" si="71"/>
        <v>1900</v>
      </c>
    </row>
    <row r="4583" spans="1:13" ht="18" customHeight="1" x14ac:dyDescent="0.25">
      <c r="A4583" s="42"/>
      <c r="B4583" s="42"/>
      <c r="C4583" s="42"/>
      <c r="D4583" s="43"/>
      <c r="E4583" s="42"/>
      <c r="F4583" s="42"/>
      <c r="G4583" s="43"/>
      <c r="H4583" s="43"/>
      <c r="I4583" s="42"/>
      <c r="J4583" s="42"/>
      <c r="K4583" s="42"/>
      <c r="L4583" s="42" t="str">
        <f>IF(G4583="","",IF(D4583-G4583&gt;=System_Config!$B$9,"✅ COMPLIANT","⚠️ BREACH"))</f>
        <v/>
      </c>
      <c r="M4583" s="42">
        <f t="shared" si="71"/>
        <v>1900</v>
      </c>
    </row>
    <row r="4584" spans="1:13" ht="18" customHeight="1" x14ac:dyDescent="0.25">
      <c r="A4584" s="44"/>
      <c r="B4584" s="44"/>
      <c r="C4584" s="44"/>
      <c r="D4584" s="45"/>
      <c r="E4584" s="44"/>
      <c r="F4584" s="44"/>
      <c r="G4584" s="45"/>
      <c r="H4584" s="45"/>
      <c r="I4584" s="44"/>
      <c r="J4584" s="44"/>
      <c r="K4584" s="44"/>
      <c r="L4584" s="44" t="str">
        <f>IF(G4584="","",IF(D4584-G4584&gt;=System_Config!$B$9,"✅ COMPLIANT","⚠️ BREACH"))</f>
        <v/>
      </c>
      <c r="M4584" s="44">
        <f t="shared" si="71"/>
        <v>1900</v>
      </c>
    </row>
    <row r="4585" spans="1:13" ht="18" customHeight="1" x14ac:dyDescent="0.25">
      <c r="A4585" s="42"/>
      <c r="B4585" s="42"/>
      <c r="C4585" s="42"/>
      <c r="D4585" s="43"/>
      <c r="E4585" s="42"/>
      <c r="F4585" s="42"/>
      <c r="G4585" s="43"/>
      <c r="H4585" s="43"/>
      <c r="I4585" s="42"/>
      <c r="J4585" s="42"/>
      <c r="K4585" s="42"/>
      <c r="L4585" s="42" t="str">
        <f>IF(G4585="","",IF(D4585-G4585&gt;=System_Config!$B$9,"✅ COMPLIANT","⚠️ BREACH"))</f>
        <v/>
      </c>
      <c r="M4585" s="42">
        <f t="shared" si="71"/>
        <v>1900</v>
      </c>
    </row>
    <row r="4586" spans="1:13" ht="18" customHeight="1" x14ac:dyDescent="0.25">
      <c r="A4586" s="44"/>
      <c r="B4586" s="44"/>
      <c r="C4586" s="44"/>
      <c r="D4586" s="45"/>
      <c r="E4586" s="44"/>
      <c r="F4586" s="44"/>
      <c r="G4586" s="45"/>
      <c r="H4586" s="45"/>
      <c r="I4586" s="44"/>
      <c r="J4586" s="44"/>
      <c r="K4586" s="44"/>
      <c r="L4586" s="44" t="str">
        <f>IF(G4586="","",IF(D4586-G4586&gt;=System_Config!$B$9,"✅ COMPLIANT","⚠️ BREACH"))</f>
        <v/>
      </c>
      <c r="M4586" s="44">
        <f t="shared" si="71"/>
        <v>1900</v>
      </c>
    </row>
    <row r="4587" spans="1:13" ht="18" customHeight="1" x14ac:dyDescent="0.25">
      <c r="A4587" s="42"/>
      <c r="B4587" s="42"/>
      <c r="C4587" s="42"/>
      <c r="D4587" s="43"/>
      <c r="E4587" s="42"/>
      <c r="F4587" s="42"/>
      <c r="G4587" s="43"/>
      <c r="H4587" s="43"/>
      <c r="I4587" s="42"/>
      <c r="J4587" s="42"/>
      <c r="K4587" s="42"/>
      <c r="L4587" s="42" t="str">
        <f>IF(G4587="","",IF(D4587-G4587&gt;=System_Config!$B$9,"✅ COMPLIANT","⚠️ BREACH"))</f>
        <v/>
      </c>
      <c r="M4587" s="42">
        <f t="shared" si="71"/>
        <v>1900</v>
      </c>
    </row>
    <row r="4588" spans="1:13" ht="18" customHeight="1" x14ac:dyDescent="0.25">
      <c r="A4588" s="44"/>
      <c r="B4588" s="44"/>
      <c r="C4588" s="44"/>
      <c r="D4588" s="45"/>
      <c r="E4588" s="44"/>
      <c r="F4588" s="44"/>
      <c r="G4588" s="45"/>
      <c r="H4588" s="45"/>
      <c r="I4588" s="44"/>
      <c r="J4588" s="44"/>
      <c r="K4588" s="44"/>
      <c r="L4588" s="44" t="str">
        <f>IF(G4588="","",IF(D4588-G4588&gt;=System_Config!$B$9,"✅ COMPLIANT","⚠️ BREACH"))</f>
        <v/>
      </c>
      <c r="M4588" s="44">
        <f t="shared" si="71"/>
        <v>1900</v>
      </c>
    </row>
    <row r="4589" spans="1:13" ht="18" customHeight="1" x14ac:dyDescent="0.25">
      <c r="A4589" s="42"/>
      <c r="B4589" s="42"/>
      <c r="C4589" s="42"/>
      <c r="D4589" s="43"/>
      <c r="E4589" s="42"/>
      <c r="F4589" s="42"/>
      <c r="G4589" s="43"/>
      <c r="H4589" s="43"/>
      <c r="I4589" s="42"/>
      <c r="J4589" s="42"/>
      <c r="K4589" s="42"/>
      <c r="L4589" s="42" t="str">
        <f>IF(G4589="","",IF(D4589-G4589&gt;=System_Config!$B$9,"✅ COMPLIANT","⚠️ BREACH"))</f>
        <v/>
      </c>
      <c r="M4589" s="42">
        <f t="shared" si="71"/>
        <v>1900</v>
      </c>
    </row>
    <row r="4590" spans="1:13" ht="18" customHeight="1" x14ac:dyDescent="0.25">
      <c r="A4590" s="44"/>
      <c r="B4590" s="44"/>
      <c r="C4590" s="44"/>
      <c r="D4590" s="45"/>
      <c r="E4590" s="44"/>
      <c r="F4590" s="44"/>
      <c r="G4590" s="45"/>
      <c r="H4590" s="45"/>
      <c r="I4590" s="44"/>
      <c r="J4590" s="44"/>
      <c r="K4590" s="44"/>
      <c r="L4590" s="44" t="str">
        <f>IF(G4590="","",IF(D4590-G4590&gt;=System_Config!$B$9,"✅ COMPLIANT","⚠️ BREACH"))</f>
        <v/>
      </c>
      <c r="M4590" s="44">
        <f t="shared" si="71"/>
        <v>1900</v>
      </c>
    </row>
    <row r="4591" spans="1:13" ht="18" customHeight="1" x14ac:dyDescent="0.25">
      <c r="A4591" s="42"/>
      <c r="B4591" s="42"/>
      <c r="C4591" s="42"/>
      <c r="D4591" s="43"/>
      <c r="E4591" s="42"/>
      <c r="F4591" s="42"/>
      <c r="G4591" s="43"/>
      <c r="H4591" s="43"/>
      <c r="I4591" s="42"/>
      <c r="J4591" s="42"/>
      <c r="K4591" s="42"/>
      <c r="L4591" s="42" t="str">
        <f>IF(G4591="","",IF(D4591-G4591&gt;=System_Config!$B$9,"✅ COMPLIANT","⚠️ BREACH"))</f>
        <v/>
      </c>
      <c r="M4591" s="42">
        <f t="shared" si="71"/>
        <v>1900</v>
      </c>
    </row>
    <row r="4592" spans="1:13" ht="18" customHeight="1" x14ac:dyDescent="0.25">
      <c r="A4592" s="44"/>
      <c r="B4592" s="44"/>
      <c r="C4592" s="44"/>
      <c r="D4592" s="45"/>
      <c r="E4592" s="44"/>
      <c r="F4592" s="44"/>
      <c r="G4592" s="45"/>
      <c r="H4592" s="45"/>
      <c r="I4592" s="44"/>
      <c r="J4592" s="44"/>
      <c r="K4592" s="44"/>
      <c r="L4592" s="44" t="str">
        <f>IF(G4592="","",IF(D4592-G4592&gt;=System_Config!$B$9,"✅ COMPLIANT","⚠️ BREACH"))</f>
        <v/>
      </c>
      <c r="M4592" s="44">
        <f t="shared" si="71"/>
        <v>1900</v>
      </c>
    </row>
    <row r="4593" spans="1:13" ht="18" customHeight="1" x14ac:dyDescent="0.25">
      <c r="A4593" s="42"/>
      <c r="B4593" s="42"/>
      <c r="C4593" s="42"/>
      <c r="D4593" s="43"/>
      <c r="E4593" s="42"/>
      <c r="F4593" s="42"/>
      <c r="G4593" s="43"/>
      <c r="H4593" s="43"/>
      <c r="I4593" s="42"/>
      <c r="J4593" s="42"/>
      <c r="K4593" s="42"/>
      <c r="L4593" s="42" t="str">
        <f>IF(G4593="","",IF(D4593-G4593&gt;=System_Config!$B$9,"✅ COMPLIANT","⚠️ BREACH"))</f>
        <v/>
      </c>
      <c r="M4593" s="42">
        <f t="shared" si="71"/>
        <v>1900</v>
      </c>
    </row>
    <row r="4594" spans="1:13" ht="18" customHeight="1" x14ac:dyDescent="0.25">
      <c r="A4594" s="44"/>
      <c r="B4594" s="44"/>
      <c r="C4594" s="44"/>
      <c r="D4594" s="45"/>
      <c r="E4594" s="44"/>
      <c r="F4594" s="44"/>
      <c r="G4594" s="45"/>
      <c r="H4594" s="45"/>
      <c r="I4594" s="44"/>
      <c r="J4594" s="44"/>
      <c r="K4594" s="44"/>
      <c r="L4594" s="44" t="str">
        <f>IF(G4594="","",IF(D4594-G4594&gt;=System_Config!$B$9,"✅ COMPLIANT","⚠️ BREACH"))</f>
        <v/>
      </c>
      <c r="M4594" s="44">
        <f t="shared" si="71"/>
        <v>1900</v>
      </c>
    </row>
    <row r="4595" spans="1:13" ht="18" customHeight="1" x14ac:dyDescent="0.25">
      <c r="A4595" s="42"/>
      <c r="B4595" s="42"/>
      <c r="C4595" s="42"/>
      <c r="D4595" s="43"/>
      <c r="E4595" s="42"/>
      <c r="F4595" s="42"/>
      <c r="G4595" s="43"/>
      <c r="H4595" s="43"/>
      <c r="I4595" s="42"/>
      <c r="J4595" s="42"/>
      <c r="K4595" s="42"/>
      <c r="L4595" s="42" t="str">
        <f>IF(G4595="","",IF(D4595-G4595&gt;=System_Config!$B$9,"✅ COMPLIANT","⚠️ BREACH"))</f>
        <v/>
      </c>
      <c r="M4595" s="42">
        <f t="shared" si="71"/>
        <v>1900</v>
      </c>
    </row>
    <row r="4596" spans="1:13" ht="18" customHeight="1" x14ac:dyDescent="0.25">
      <c r="A4596" s="44"/>
      <c r="B4596" s="44"/>
      <c r="C4596" s="44"/>
      <c r="D4596" s="45"/>
      <c r="E4596" s="44"/>
      <c r="F4596" s="44"/>
      <c r="G4596" s="45"/>
      <c r="H4596" s="45"/>
      <c r="I4596" s="44"/>
      <c r="J4596" s="44"/>
      <c r="K4596" s="44"/>
      <c r="L4596" s="44" t="str">
        <f>IF(G4596="","",IF(D4596-G4596&gt;=System_Config!$B$9,"✅ COMPLIANT","⚠️ BREACH"))</f>
        <v/>
      </c>
      <c r="M4596" s="44">
        <f t="shared" si="71"/>
        <v>1900</v>
      </c>
    </row>
    <row r="4597" spans="1:13" ht="18" customHeight="1" x14ac:dyDescent="0.25">
      <c r="A4597" s="42"/>
      <c r="B4597" s="42"/>
      <c r="C4597" s="42"/>
      <c r="D4597" s="43"/>
      <c r="E4597" s="42"/>
      <c r="F4597" s="42"/>
      <c r="G4597" s="43"/>
      <c r="H4597" s="43"/>
      <c r="I4597" s="42"/>
      <c r="J4597" s="42"/>
      <c r="K4597" s="42"/>
      <c r="L4597" s="42" t="str">
        <f>IF(G4597="","",IF(D4597-G4597&gt;=System_Config!$B$9,"✅ COMPLIANT","⚠️ BREACH"))</f>
        <v/>
      </c>
      <c r="M4597" s="42">
        <f t="shared" si="71"/>
        <v>1900</v>
      </c>
    </row>
    <row r="4598" spans="1:13" ht="18" customHeight="1" x14ac:dyDescent="0.25">
      <c r="A4598" s="44"/>
      <c r="B4598" s="44"/>
      <c r="C4598" s="44"/>
      <c r="D4598" s="45"/>
      <c r="E4598" s="44"/>
      <c r="F4598" s="44"/>
      <c r="G4598" s="45"/>
      <c r="H4598" s="45"/>
      <c r="I4598" s="44"/>
      <c r="J4598" s="44"/>
      <c r="K4598" s="44"/>
      <c r="L4598" s="44" t="str">
        <f>IF(G4598="","",IF(D4598-G4598&gt;=System_Config!$B$9,"✅ COMPLIANT","⚠️ BREACH"))</f>
        <v/>
      </c>
      <c r="M4598" s="44">
        <f t="shared" si="71"/>
        <v>1900</v>
      </c>
    </row>
    <row r="4599" spans="1:13" ht="18" customHeight="1" x14ac:dyDescent="0.25">
      <c r="A4599" s="42"/>
      <c r="B4599" s="42"/>
      <c r="C4599" s="42"/>
      <c r="D4599" s="43"/>
      <c r="E4599" s="42"/>
      <c r="F4599" s="42"/>
      <c r="G4599" s="43"/>
      <c r="H4599" s="43"/>
      <c r="I4599" s="42"/>
      <c r="J4599" s="42"/>
      <c r="K4599" s="42"/>
      <c r="L4599" s="42" t="str">
        <f>IF(G4599="","",IF(D4599-G4599&gt;=System_Config!$B$9,"✅ COMPLIANT","⚠️ BREACH"))</f>
        <v/>
      </c>
      <c r="M4599" s="42">
        <f t="shared" si="71"/>
        <v>1900</v>
      </c>
    </row>
    <row r="4600" spans="1:13" ht="18" customHeight="1" x14ac:dyDescent="0.25">
      <c r="A4600" s="44"/>
      <c r="B4600" s="44"/>
      <c r="C4600" s="44"/>
      <c r="D4600" s="45"/>
      <c r="E4600" s="44"/>
      <c r="F4600" s="44"/>
      <c r="G4600" s="45"/>
      <c r="H4600" s="45"/>
      <c r="I4600" s="44"/>
      <c r="J4600" s="44"/>
      <c r="K4600" s="44"/>
      <c r="L4600" s="44" t="str">
        <f>IF(G4600="","",IF(D4600-G4600&gt;=System_Config!$B$9,"✅ COMPLIANT","⚠️ BREACH"))</f>
        <v/>
      </c>
      <c r="M4600" s="44">
        <f t="shared" si="71"/>
        <v>1900</v>
      </c>
    </row>
    <row r="4601" spans="1:13" ht="18" customHeight="1" x14ac:dyDescent="0.25">
      <c r="A4601" s="42"/>
      <c r="B4601" s="42"/>
      <c r="C4601" s="42"/>
      <c r="D4601" s="43"/>
      <c r="E4601" s="42"/>
      <c r="F4601" s="42"/>
      <c r="G4601" s="43"/>
      <c r="H4601" s="43"/>
      <c r="I4601" s="42"/>
      <c r="J4601" s="42"/>
      <c r="K4601" s="42"/>
      <c r="L4601" s="42" t="str">
        <f>IF(G4601="","",IF(D4601-G4601&gt;=System_Config!$B$9,"✅ COMPLIANT","⚠️ BREACH"))</f>
        <v/>
      </c>
      <c r="M4601" s="42">
        <f t="shared" si="71"/>
        <v>1900</v>
      </c>
    </row>
    <row r="4602" spans="1:13" ht="18" customHeight="1" x14ac:dyDescent="0.25">
      <c r="A4602" s="44"/>
      <c r="B4602" s="44"/>
      <c r="C4602" s="44"/>
      <c r="D4602" s="45"/>
      <c r="E4602" s="44"/>
      <c r="F4602" s="44"/>
      <c r="G4602" s="45"/>
      <c r="H4602" s="45"/>
      <c r="I4602" s="44"/>
      <c r="J4602" s="44"/>
      <c r="K4602" s="44"/>
      <c r="L4602" s="44" t="str">
        <f>IF(G4602="","",IF(D4602-G4602&gt;=System_Config!$B$9,"✅ COMPLIANT","⚠️ BREACH"))</f>
        <v/>
      </c>
      <c r="M4602" s="44">
        <f t="shared" si="71"/>
        <v>1900</v>
      </c>
    </row>
    <row r="4603" spans="1:13" ht="18" customHeight="1" x14ac:dyDescent="0.25">
      <c r="A4603" s="42"/>
      <c r="B4603" s="42"/>
      <c r="C4603" s="42"/>
      <c r="D4603" s="43"/>
      <c r="E4603" s="42"/>
      <c r="F4603" s="42"/>
      <c r="G4603" s="43"/>
      <c r="H4603" s="43"/>
      <c r="I4603" s="42"/>
      <c r="J4603" s="42"/>
      <c r="K4603" s="42"/>
      <c r="L4603" s="42" t="str">
        <f>IF(G4603="","",IF(D4603-G4603&gt;=System_Config!$B$9,"✅ COMPLIANT","⚠️ BREACH"))</f>
        <v/>
      </c>
      <c r="M4603" s="42">
        <f t="shared" si="71"/>
        <v>1900</v>
      </c>
    </row>
    <row r="4604" spans="1:13" ht="18" customHeight="1" x14ac:dyDescent="0.25">
      <c r="A4604" s="44"/>
      <c r="B4604" s="44"/>
      <c r="C4604" s="44"/>
      <c r="D4604" s="45"/>
      <c r="E4604" s="44"/>
      <c r="F4604" s="44"/>
      <c r="G4604" s="45"/>
      <c r="H4604" s="45"/>
      <c r="I4604" s="44"/>
      <c r="J4604" s="44"/>
      <c r="K4604" s="44"/>
      <c r="L4604" s="44" t="str">
        <f>IF(G4604="","",IF(D4604-G4604&gt;=System_Config!$B$9,"✅ COMPLIANT","⚠️ BREACH"))</f>
        <v/>
      </c>
      <c r="M4604" s="44">
        <f t="shared" si="71"/>
        <v>1900</v>
      </c>
    </row>
    <row r="4605" spans="1:13" ht="18" customHeight="1" x14ac:dyDescent="0.25">
      <c r="A4605" s="42"/>
      <c r="B4605" s="42"/>
      <c r="C4605" s="42"/>
      <c r="D4605" s="43"/>
      <c r="E4605" s="42"/>
      <c r="F4605" s="42"/>
      <c r="G4605" s="43"/>
      <c r="H4605" s="43"/>
      <c r="I4605" s="42"/>
      <c r="J4605" s="42"/>
      <c r="K4605" s="42"/>
      <c r="L4605" s="42" t="str">
        <f>IF(G4605="","",IF(D4605-G4605&gt;=System_Config!$B$9,"✅ COMPLIANT","⚠️ BREACH"))</f>
        <v/>
      </c>
      <c r="M4605" s="42">
        <f t="shared" si="71"/>
        <v>1900</v>
      </c>
    </row>
    <row r="4606" spans="1:13" ht="18" customHeight="1" x14ac:dyDescent="0.25">
      <c r="A4606" s="44"/>
      <c r="B4606" s="44"/>
      <c r="C4606" s="44"/>
      <c r="D4606" s="45"/>
      <c r="E4606" s="44"/>
      <c r="F4606" s="44"/>
      <c r="G4606" s="45"/>
      <c r="H4606" s="45"/>
      <c r="I4606" s="44"/>
      <c r="J4606" s="44"/>
      <c r="K4606" s="44"/>
      <c r="L4606" s="44" t="str">
        <f>IF(G4606="","",IF(D4606-G4606&gt;=System_Config!$B$9,"✅ COMPLIANT","⚠️ BREACH"))</f>
        <v/>
      </c>
      <c r="M4606" s="44">
        <f t="shared" si="71"/>
        <v>1900</v>
      </c>
    </row>
    <row r="4607" spans="1:13" ht="18" customHeight="1" x14ac:dyDescent="0.25">
      <c r="A4607" s="42"/>
      <c r="B4607" s="42"/>
      <c r="C4607" s="42"/>
      <c r="D4607" s="43"/>
      <c r="E4607" s="42"/>
      <c r="F4607" s="42"/>
      <c r="G4607" s="43"/>
      <c r="H4607" s="43"/>
      <c r="I4607" s="42"/>
      <c r="J4607" s="42"/>
      <c r="K4607" s="42"/>
      <c r="L4607" s="42" t="str">
        <f>IF(G4607="","",IF(D4607-G4607&gt;=System_Config!$B$9,"✅ COMPLIANT","⚠️ BREACH"))</f>
        <v/>
      </c>
      <c r="M4607" s="42">
        <f t="shared" si="71"/>
        <v>1900</v>
      </c>
    </row>
    <row r="4608" spans="1:13" ht="18" customHeight="1" x14ac:dyDescent="0.25">
      <c r="A4608" s="44"/>
      <c r="B4608" s="44"/>
      <c r="C4608" s="44"/>
      <c r="D4608" s="45"/>
      <c r="E4608" s="44"/>
      <c r="F4608" s="44"/>
      <c r="G4608" s="45"/>
      <c r="H4608" s="45"/>
      <c r="I4608" s="44"/>
      <c r="J4608" s="44"/>
      <c r="K4608" s="44"/>
      <c r="L4608" s="44" t="str">
        <f>IF(G4608="","",IF(D4608-G4608&gt;=System_Config!$B$9,"✅ COMPLIANT","⚠️ BREACH"))</f>
        <v/>
      </c>
      <c r="M4608" s="44">
        <f t="shared" si="71"/>
        <v>1900</v>
      </c>
    </row>
    <row r="4609" spans="1:13" ht="18" customHeight="1" x14ac:dyDescent="0.25">
      <c r="A4609" s="42"/>
      <c r="B4609" s="42"/>
      <c r="C4609" s="42"/>
      <c r="D4609" s="43"/>
      <c r="E4609" s="42"/>
      <c r="F4609" s="42"/>
      <c r="G4609" s="43"/>
      <c r="H4609" s="43"/>
      <c r="I4609" s="42"/>
      <c r="J4609" s="42"/>
      <c r="K4609" s="42"/>
      <c r="L4609" s="42" t="str">
        <f>IF(G4609="","",IF(D4609-G4609&gt;=System_Config!$B$9,"✅ COMPLIANT","⚠️ BREACH"))</f>
        <v/>
      </c>
      <c r="M4609" s="42">
        <f t="shared" si="71"/>
        <v>1900</v>
      </c>
    </row>
    <row r="4610" spans="1:13" ht="18" customHeight="1" x14ac:dyDescent="0.25">
      <c r="A4610" s="44"/>
      <c r="B4610" s="44"/>
      <c r="C4610" s="44"/>
      <c r="D4610" s="45"/>
      <c r="E4610" s="44"/>
      <c r="F4610" s="44"/>
      <c r="G4610" s="45"/>
      <c r="H4610" s="45"/>
      <c r="I4610" s="44"/>
      <c r="J4610" s="44"/>
      <c r="K4610" s="44"/>
      <c r="L4610" s="44" t="str">
        <f>IF(G4610="","",IF(D4610-G4610&gt;=System_Config!$B$9,"✅ COMPLIANT","⚠️ BREACH"))</f>
        <v/>
      </c>
      <c r="M4610" s="44">
        <f t="shared" si="71"/>
        <v>1900</v>
      </c>
    </row>
    <row r="4611" spans="1:13" ht="18" customHeight="1" x14ac:dyDescent="0.25">
      <c r="A4611" s="42"/>
      <c r="B4611" s="42"/>
      <c r="C4611" s="42"/>
      <c r="D4611" s="43"/>
      <c r="E4611" s="42"/>
      <c r="F4611" s="42"/>
      <c r="G4611" s="43"/>
      <c r="H4611" s="43"/>
      <c r="I4611" s="42"/>
      <c r="J4611" s="42"/>
      <c r="K4611" s="42"/>
      <c r="L4611" s="42" t="str">
        <f>IF(G4611="","",IF(D4611-G4611&gt;=System_Config!$B$9,"✅ COMPLIANT","⚠️ BREACH"))</f>
        <v/>
      </c>
      <c r="M4611" s="42">
        <f t="shared" si="71"/>
        <v>1900</v>
      </c>
    </row>
    <row r="4612" spans="1:13" ht="18" customHeight="1" x14ac:dyDescent="0.25">
      <c r="A4612" s="44"/>
      <c r="B4612" s="44"/>
      <c r="C4612" s="44"/>
      <c r="D4612" s="45"/>
      <c r="E4612" s="44"/>
      <c r="F4612" s="44"/>
      <c r="G4612" s="45"/>
      <c r="H4612" s="45"/>
      <c r="I4612" s="44"/>
      <c r="J4612" s="44"/>
      <c r="K4612" s="44"/>
      <c r="L4612" s="44" t="str">
        <f>IF(G4612="","",IF(D4612-G4612&gt;=System_Config!$B$9,"✅ COMPLIANT","⚠️ BREACH"))</f>
        <v/>
      </c>
      <c r="M4612" s="44">
        <f t="shared" ref="M4612:M4675" si="72">IFERROR(YEAR(E4612),"")</f>
        <v>1900</v>
      </c>
    </row>
    <row r="4613" spans="1:13" ht="18" customHeight="1" x14ac:dyDescent="0.25">
      <c r="A4613" s="42"/>
      <c r="B4613" s="42"/>
      <c r="C4613" s="42"/>
      <c r="D4613" s="43"/>
      <c r="E4613" s="42"/>
      <c r="F4613" s="42"/>
      <c r="G4613" s="43"/>
      <c r="H4613" s="43"/>
      <c r="I4613" s="42"/>
      <c r="J4613" s="42"/>
      <c r="K4613" s="42"/>
      <c r="L4613" s="42" t="str">
        <f>IF(G4613="","",IF(D4613-G4613&gt;=System_Config!$B$9,"✅ COMPLIANT","⚠️ BREACH"))</f>
        <v/>
      </c>
      <c r="M4613" s="42">
        <f t="shared" si="72"/>
        <v>1900</v>
      </c>
    </row>
    <row r="4614" spans="1:13" ht="18" customHeight="1" x14ac:dyDescent="0.25">
      <c r="A4614" s="44"/>
      <c r="B4614" s="44"/>
      <c r="C4614" s="44"/>
      <c r="D4614" s="45"/>
      <c r="E4614" s="44"/>
      <c r="F4614" s="44"/>
      <c r="G4614" s="45"/>
      <c r="H4614" s="45"/>
      <c r="I4614" s="44"/>
      <c r="J4614" s="44"/>
      <c r="K4614" s="44"/>
      <c r="L4614" s="44" t="str">
        <f>IF(G4614="","",IF(D4614-G4614&gt;=System_Config!$B$9,"✅ COMPLIANT","⚠️ BREACH"))</f>
        <v/>
      </c>
      <c r="M4614" s="44">
        <f t="shared" si="72"/>
        <v>1900</v>
      </c>
    </row>
    <row r="4615" spans="1:13" ht="18" customHeight="1" x14ac:dyDescent="0.25">
      <c r="A4615" s="42"/>
      <c r="B4615" s="42"/>
      <c r="C4615" s="42"/>
      <c r="D4615" s="43"/>
      <c r="E4615" s="42"/>
      <c r="F4615" s="42"/>
      <c r="G4615" s="43"/>
      <c r="H4615" s="43"/>
      <c r="I4615" s="42"/>
      <c r="J4615" s="42"/>
      <c r="K4615" s="42"/>
      <c r="L4615" s="42" t="str">
        <f>IF(G4615="","",IF(D4615-G4615&gt;=System_Config!$B$9,"✅ COMPLIANT","⚠️ BREACH"))</f>
        <v/>
      </c>
      <c r="M4615" s="42">
        <f t="shared" si="72"/>
        <v>1900</v>
      </c>
    </row>
    <row r="4616" spans="1:13" ht="18" customHeight="1" x14ac:dyDescent="0.25">
      <c r="A4616" s="44"/>
      <c r="B4616" s="44"/>
      <c r="C4616" s="44"/>
      <c r="D4616" s="45"/>
      <c r="E4616" s="44"/>
      <c r="F4616" s="44"/>
      <c r="G4616" s="45"/>
      <c r="H4616" s="45"/>
      <c r="I4616" s="44"/>
      <c r="J4616" s="44"/>
      <c r="K4616" s="44"/>
      <c r="L4616" s="44" t="str">
        <f>IF(G4616="","",IF(D4616-G4616&gt;=System_Config!$B$9,"✅ COMPLIANT","⚠️ BREACH"))</f>
        <v/>
      </c>
      <c r="M4616" s="44">
        <f t="shared" si="72"/>
        <v>1900</v>
      </c>
    </row>
    <row r="4617" spans="1:13" ht="18" customHeight="1" x14ac:dyDescent="0.25">
      <c r="A4617" s="42"/>
      <c r="B4617" s="42"/>
      <c r="C4617" s="42"/>
      <c r="D4617" s="43"/>
      <c r="E4617" s="42"/>
      <c r="F4617" s="42"/>
      <c r="G4617" s="43"/>
      <c r="H4617" s="43"/>
      <c r="I4617" s="42"/>
      <c r="J4617" s="42"/>
      <c r="K4617" s="42"/>
      <c r="L4617" s="42" t="str">
        <f>IF(G4617="","",IF(D4617-G4617&gt;=System_Config!$B$9,"✅ COMPLIANT","⚠️ BREACH"))</f>
        <v/>
      </c>
      <c r="M4617" s="42">
        <f t="shared" si="72"/>
        <v>1900</v>
      </c>
    </row>
    <row r="4618" spans="1:13" ht="18" customHeight="1" x14ac:dyDescent="0.25">
      <c r="A4618" s="44"/>
      <c r="B4618" s="44"/>
      <c r="C4618" s="44"/>
      <c r="D4618" s="45"/>
      <c r="E4618" s="44"/>
      <c r="F4618" s="44"/>
      <c r="G4618" s="45"/>
      <c r="H4618" s="45"/>
      <c r="I4618" s="44"/>
      <c r="J4618" s="44"/>
      <c r="K4618" s="44"/>
      <c r="L4618" s="44" t="str">
        <f>IF(G4618="","",IF(D4618-G4618&gt;=System_Config!$B$9,"✅ COMPLIANT","⚠️ BREACH"))</f>
        <v/>
      </c>
      <c r="M4618" s="44">
        <f t="shared" si="72"/>
        <v>1900</v>
      </c>
    </row>
    <row r="4619" spans="1:13" ht="18" customHeight="1" x14ac:dyDescent="0.25">
      <c r="A4619" s="42"/>
      <c r="B4619" s="42"/>
      <c r="C4619" s="42"/>
      <c r="D4619" s="43"/>
      <c r="E4619" s="42"/>
      <c r="F4619" s="42"/>
      <c r="G4619" s="43"/>
      <c r="H4619" s="43"/>
      <c r="I4619" s="42"/>
      <c r="J4619" s="42"/>
      <c r="K4619" s="42"/>
      <c r="L4619" s="42" t="str">
        <f>IF(G4619="","",IF(D4619-G4619&gt;=System_Config!$B$9,"✅ COMPLIANT","⚠️ BREACH"))</f>
        <v/>
      </c>
      <c r="M4619" s="42">
        <f t="shared" si="72"/>
        <v>1900</v>
      </c>
    </row>
    <row r="4620" spans="1:13" ht="18" customHeight="1" x14ac:dyDescent="0.25">
      <c r="A4620" s="44"/>
      <c r="B4620" s="44"/>
      <c r="C4620" s="44"/>
      <c r="D4620" s="45"/>
      <c r="E4620" s="44"/>
      <c r="F4620" s="44"/>
      <c r="G4620" s="45"/>
      <c r="H4620" s="45"/>
      <c r="I4620" s="44"/>
      <c r="J4620" s="44"/>
      <c r="K4620" s="44"/>
      <c r="L4620" s="44" t="str">
        <f>IF(G4620="","",IF(D4620-G4620&gt;=System_Config!$B$9,"✅ COMPLIANT","⚠️ BREACH"))</f>
        <v/>
      </c>
      <c r="M4620" s="44">
        <f t="shared" si="72"/>
        <v>1900</v>
      </c>
    </row>
    <row r="4621" spans="1:13" ht="18" customHeight="1" x14ac:dyDescent="0.25">
      <c r="A4621" s="42"/>
      <c r="B4621" s="42"/>
      <c r="C4621" s="42"/>
      <c r="D4621" s="43"/>
      <c r="E4621" s="42"/>
      <c r="F4621" s="42"/>
      <c r="G4621" s="43"/>
      <c r="H4621" s="43"/>
      <c r="I4621" s="42"/>
      <c r="J4621" s="42"/>
      <c r="K4621" s="42"/>
      <c r="L4621" s="42" t="str">
        <f>IF(G4621="","",IF(D4621-G4621&gt;=System_Config!$B$9,"✅ COMPLIANT","⚠️ BREACH"))</f>
        <v/>
      </c>
      <c r="M4621" s="42">
        <f t="shared" si="72"/>
        <v>1900</v>
      </c>
    </row>
    <row r="4622" spans="1:13" ht="18" customHeight="1" x14ac:dyDescent="0.25">
      <c r="A4622" s="44"/>
      <c r="B4622" s="44"/>
      <c r="C4622" s="44"/>
      <c r="D4622" s="45"/>
      <c r="E4622" s="44"/>
      <c r="F4622" s="44"/>
      <c r="G4622" s="45"/>
      <c r="H4622" s="45"/>
      <c r="I4622" s="44"/>
      <c r="J4622" s="44"/>
      <c r="K4622" s="44"/>
      <c r="L4622" s="44" t="str">
        <f>IF(G4622="","",IF(D4622-G4622&gt;=System_Config!$B$9,"✅ COMPLIANT","⚠️ BREACH"))</f>
        <v/>
      </c>
      <c r="M4622" s="44">
        <f t="shared" si="72"/>
        <v>1900</v>
      </c>
    </row>
    <row r="4623" spans="1:13" ht="18" customHeight="1" x14ac:dyDescent="0.25">
      <c r="A4623" s="42"/>
      <c r="B4623" s="42"/>
      <c r="C4623" s="42"/>
      <c r="D4623" s="43"/>
      <c r="E4623" s="42"/>
      <c r="F4623" s="42"/>
      <c r="G4623" s="43"/>
      <c r="H4623" s="43"/>
      <c r="I4623" s="42"/>
      <c r="J4623" s="42"/>
      <c r="K4623" s="42"/>
      <c r="L4623" s="42" t="str">
        <f>IF(G4623="","",IF(D4623-G4623&gt;=System_Config!$B$9,"✅ COMPLIANT","⚠️ BREACH"))</f>
        <v/>
      </c>
      <c r="M4623" s="42">
        <f t="shared" si="72"/>
        <v>1900</v>
      </c>
    </row>
    <row r="4624" spans="1:13" ht="18" customHeight="1" x14ac:dyDescent="0.25">
      <c r="A4624" s="44"/>
      <c r="B4624" s="44"/>
      <c r="C4624" s="44"/>
      <c r="D4624" s="45"/>
      <c r="E4624" s="44"/>
      <c r="F4624" s="44"/>
      <c r="G4624" s="45"/>
      <c r="H4624" s="45"/>
      <c r="I4624" s="44"/>
      <c r="J4624" s="44"/>
      <c r="K4624" s="44"/>
      <c r="L4624" s="44" t="str">
        <f>IF(G4624="","",IF(D4624-G4624&gt;=System_Config!$B$9,"✅ COMPLIANT","⚠️ BREACH"))</f>
        <v/>
      </c>
      <c r="M4624" s="44">
        <f t="shared" si="72"/>
        <v>1900</v>
      </c>
    </row>
    <row r="4625" spans="1:13" ht="18" customHeight="1" x14ac:dyDescent="0.25">
      <c r="A4625" s="42"/>
      <c r="B4625" s="42"/>
      <c r="C4625" s="42"/>
      <c r="D4625" s="43"/>
      <c r="E4625" s="42"/>
      <c r="F4625" s="42"/>
      <c r="G4625" s="43"/>
      <c r="H4625" s="43"/>
      <c r="I4625" s="42"/>
      <c r="J4625" s="42"/>
      <c r="K4625" s="42"/>
      <c r="L4625" s="42" t="str">
        <f>IF(G4625="","",IF(D4625-G4625&gt;=System_Config!$B$9,"✅ COMPLIANT","⚠️ BREACH"))</f>
        <v/>
      </c>
      <c r="M4625" s="42">
        <f t="shared" si="72"/>
        <v>1900</v>
      </c>
    </row>
    <row r="4626" spans="1:13" ht="18" customHeight="1" x14ac:dyDescent="0.25">
      <c r="A4626" s="44"/>
      <c r="B4626" s="44"/>
      <c r="C4626" s="44"/>
      <c r="D4626" s="45"/>
      <c r="E4626" s="44"/>
      <c r="F4626" s="44"/>
      <c r="G4626" s="45"/>
      <c r="H4626" s="45"/>
      <c r="I4626" s="44"/>
      <c r="J4626" s="44"/>
      <c r="K4626" s="44"/>
      <c r="L4626" s="44" t="str">
        <f>IF(G4626="","",IF(D4626-G4626&gt;=System_Config!$B$9,"✅ COMPLIANT","⚠️ BREACH"))</f>
        <v/>
      </c>
      <c r="M4626" s="44">
        <f t="shared" si="72"/>
        <v>1900</v>
      </c>
    </row>
    <row r="4627" spans="1:13" ht="18" customHeight="1" x14ac:dyDescent="0.25">
      <c r="A4627" s="42"/>
      <c r="B4627" s="42"/>
      <c r="C4627" s="42"/>
      <c r="D4627" s="43"/>
      <c r="E4627" s="42"/>
      <c r="F4627" s="42"/>
      <c r="G4627" s="43"/>
      <c r="H4627" s="43"/>
      <c r="I4627" s="42"/>
      <c r="J4627" s="42"/>
      <c r="K4627" s="42"/>
      <c r="L4627" s="42" t="str">
        <f>IF(G4627="","",IF(D4627-G4627&gt;=System_Config!$B$9,"✅ COMPLIANT","⚠️ BREACH"))</f>
        <v/>
      </c>
      <c r="M4627" s="42">
        <f t="shared" si="72"/>
        <v>1900</v>
      </c>
    </row>
    <row r="4628" spans="1:13" ht="18" customHeight="1" x14ac:dyDescent="0.25">
      <c r="A4628" s="44"/>
      <c r="B4628" s="44"/>
      <c r="C4628" s="44"/>
      <c r="D4628" s="45"/>
      <c r="E4628" s="44"/>
      <c r="F4628" s="44"/>
      <c r="G4628" s="45"/>
      <c r="H4628" s="45"/>
      <c r="I4628" s="44"/>
      <c r="J4628" s="44"/>
      <c r="K4628" s="44"/>
      <c r="L4628" s="44" t="str">
        <f>IF(G4628="","",IF(D4628-G4628&gt;=System_Config!$B$9,"✅ COMPLIANT","⚠️ BREACH"))</f>
        <v/>
      </c>
      <c r="M4628" s="44">
        <f t="shared" si="72"/>
        <v>1900</v>
      </c>
    </row>
    <row r="4629" spans="1:13" ht="18" customHeight="1" x14ac:dyDescent="0.25">
      <c r="A4629" s="42"/>
      <c r="B4629" s="42"/>
      <c r="C4629" s="42"/>
      <c r="D4629" s="43"/>
      <c r="E4629" s="42"/>
      <c r="F4629" s="42"/>
      <c r="G4629" s="43"/>
      <c r="H4629" s="43"/>
      <c r="I4629" s="42"/>
      <c r="J4629" s="42"/>
      <c r="K4629" s="42"/>
      <c r="L4629" s="42" t="str">
        <f>IF(G4629="","",IF(D4629-G4629&gt;=System_Config!$B$9,"✅ COMPLIANT","⚠️ BREACH"))</f>
        <v/>
      </c>
      <c r="M4629" s="42">
        <f t="shared" si="72"/>
        <v>1900</v>
      </c>
    </row>
    <row r="4630" spans="1:13" ht="18" customHeight="1" x14ac:dyDescent="0.25">
      <c r="A4630" s="44"/>
      <c r="B4630" s="44"/>
      <c r="C4630" s="44"/>
      <c r="D4630" s="45"/>
      <c r="E4630" s="44"/>
      <c r="F4630" s="44"/>
      <c r="G4630" s="45"/>
      <c r="H4630" s="45"/>
      <c r="I4630" s="44"/>
      <c r="J4630" s="44"/>
      <c r="K4630" s="44"/>
      <c r="L4630" s="44" t="str">
        <f>IF(G4630="","",IF(D4630-G4630&gt;=System_Config!$B$9,"✅ COMPLIANT","⚠️ BREACH"))</f>
        <v/>
      </c>
      <c r="M4630" s="44">
        <f t="shared" si="72"/>
        <v>1900</v>
      </c>
    </row>
    <row r="4631" spans="1:13" ht="18" customHeight="1" x14ac:dyDescent="0.25">
      <c r="A4631" s="42"/>
      <c r="B4631" s="42"/>
      <c r="C4631" s="42"/>
      <c r="D4631" s="43"/>
      <c r="E4631" s="42"/>
      <c r="F4631" s="42"/>
      <c r="G4631" s="43"/>
      <c r="H4631" s="43"/>
      <c r="I4631" s="42"/>
      <c r="J4631" s="42"/>
      <c r="K4631" s="42"/>
      <c r="L4631" s="42" t="str">
        <f>IF(G4631="","",IF(D4631-G4631&gt;=System_Config!$B$9,"✅ COMPLIANT","⚠️ BREACH"))</f>
        <v/>
      </c>
      <c r="M4631" s="42">
        <f t="shared" si="72"/>
        <v>1900</v>
      </c>
    </row>
    <row r="4632" spans="1:13" ht="18" customHeight="1" x14ac:dyDescent="0.25">
      <c r="A4632" s="44"/>
      <c r="B4632" s="44"/>
      <c r="C4632" s="44"/>
      <c r="D4632" s="45"/>
      <c r="E4632" s="44"/>
      <c r="F4632" s="44"/>
      <c r="G4632" s="45"/>
      <c r="H4632" s="45"/>
      <c r="I4632" s="44"/>
      <c r="J4632" s="44"/>
      <c r="K4632" s="44"/>
      <c r="L4632" s="44" t="str">
        <f>IF(G4632="","",IF(D4632-G4632&gt;=System_Config!$B$9,"✅ COMPLIANT","⚠️ BREACH"))</f>
        <v/>
      </c>
      <c r="M4632" s="44">
        <f t="shared" si="72"/>
        <v>1900</v>
      </c>
    </row>
    <row r="4633" spans="1:13" ht="18" customHeight="1" x14ac:dyDescent="0.25">
      <c r="A4633" s="42"/>
      <c r="B4633" s="42"/>
      <c r="C4633" s="42"/>
      <c r="D4633" s="43"/>
      <c r="E4633" s="42"/>
      <c r="F4633" s="42"/>
      <c r="G4633" s="43"/>
      <c r="H4633" s="43"/>
      <c r="I4633" s="42"/>
      <c r="J4633" s="42"/>
      <c r="K4633" s="42"/>
      <c r="L4633" s="42" t="str">
        <f>IF(G4633="","",IF(D4633-G4633&gt;=System_Config!$B$9,"✅ COMPLIANT","⚠️ BREACH"))</f>
        <v/>
      </c>
      <c r="M4633" s="42">
        <f t="shared" si="72"/>
        <v>1900</v>
      </c>
    </row>
    <row r="4634" spans="1:13" ht="18" customHeight="1" x14ac:dyDescent="0.25">
      <c r="A4634" s="44"/>
      <c r="B4634" s="44"/>
      <c r="C4634" s="44"/>
      <c r="D4634" s="45"/>
      <c r="E4634" s="44"/>
      <c r="F4634" s="44"/>
      <c r="G4634" s="45"/>
      <c r="H4634" s="45"/>
      <c r="I4634" s="44"/>
      <c r="J4634" s="44"/>
      <c r="K4634" s="44"/>
      <c r="L4634" s="44" t="str">
        <f>IF(G4634="","",IF(D4634-G4634&gt;=System_Config!$B$9,"✅ COMPLIANT","⚠️ BREACH"))</f>
        <v/>
      </c>
      <c r="M4634" s="44">
        <f t="shared" si="72"/>
        <v>1900</v>
      </c>
    </row>
    <row r="4635" spans="1:13" ht="18" customHeight="1" x14ac:dyDescent="0.25">
      <c r="A4635" s="42"/>
      <c r="B4635" s="42"/>
      <c r="C4635" s="42"/>
      <c r="D4635" s="43"/>
      <c r="E4635" s="42"/>
      <c r="F4635" s="42"/>
      <c r="G4635" s="43"/>
      <c r="H4635" s="43"/>
      <c r="I4635" s="42"/>
      <c r="J4635" s="42"/>
      <c r="K4635" s="42"/>
      <c r="L4635" s="42" t="str">
        <f>IF(G4635="","",IF(D4635-G4635&gt;=System_Config!$B$9,"✅ COMPLIANT","⚠️ BREACH"))</f>
        <v/>
      </c>
      <c r="M4635" s="42">
        <f t="shared" si="72"/>
        <v>1900</v>
      </c>
    </row>
    <row r="4636" spans="1:13" ht="18" customHeight="1" x14ac:dyDescent="0.25">
      <c r="A4636" s="44"/>
      <c r="B4636" s="44"/>
      <c r="C4636" s="44"/>
      <c r="D4636" s="45"/>
      <c r="E4636" s="44"/>
      <c r="F4636" s="44"/>
      <c r="G4636" s="45"/>
      <c r="H4636" s="45"/>
      <c r="I4636" s="44"/>
      <c r="J4636" s="44"/>
      <c r="K4636" s="44"/>
      <c r="L4636" s="44" t="str">
        <f>IF(G4636="","",IF(D4636-G4636&gt;=System_Config!$B$9,"✅ COMPLIANT","⚠️ BREACH"))</f>
        <v/>
      </c>
      <c r="M4636" s="44">
        <f t="shared" si="72"/>
        <v>1900</v>
      </c>
    </row>
    <row r="4637" spans="1:13" ht="18" customHeight="1" x14ac:dyDescent="0.25">
      <c r="A4637" s="42"/>
      <c r="B4637" s="42"/>
      <c r="C4637" s="42"/>
      <c r="D4637" s="43"/>
      <c r="E4637" s="42"/>
      <c r="F4637" s="42"/>
      <c r="G4637" s="43"/>
      <c r="H4637" s="43"/>
      <c r="I4637" s="42"/>
      <c r="J4637" s="42"/>
      <c r="K4637" s="42"/>
      <c r="L4637" s="42" t="str">
        <f>IF(G4637="","",IF(D4637-G4637&gt;=System_Config!$B$9,"✅ COMPLIANT","⚠️ BREACH"))</f>
        <v/>
      </c>
      <c r="M4637" s="42">
        <f t="shared" si="72"/>
        <v>1900</v>
      </c>
    </row>
    <row r="4638" spans="1:13" ht="18" customHeight="1" x14ac:dyDescent="0.25">
      <c r="A4638" s="44"/>
      <c r="B4638" s="44"/>
      <c r="C4638" s="44"/>
      <c r="D4638" s="45"/>
      <c r="E4638" s="44"/>
      <c r="F4638" s="44"/>
      <c r="G4638" s="45"/>
      <c r="H4638" s="45"/>
      <c r="I4638" s="44"/>
      <c r="J4638" s="44"/>
      <c r="K4638" s="44"/>
      <c r="L4638" s="44" t="str">
        <f>IF(G4638="","",IF(D4638-G4638&gt;=System_Config!$B$9,"✅ COMPLIANT","⚠️ BREACH"))</f>
        <v/>
      </c>
      <c r="M4638" s="44">
        <f t="shared" si="72"/>
        <v>1900</v>
      </c>
    </row>
    <row r="4639" spans="1:13" ht="18" customHeight="1" x14ac:dyDescent="0.25">
      <c r="A4639" s="42"/>
      <c r="B4639" s="42"/>
      <c r="C4639" s="42"/>
      <c r="D4639" s="43"/>
      <c r="E4639" s="42"/>
      <c r="F4639" s="42"/>
      <c r="G4639" s="43"/>
      <c r="H4639" s="43"/>
      <c r="I4639" s="42"/>
      <c r="J4639" s="42"/>
      <c r="K4639" s="42"/>
      <c r="L4639" s="42" t="str">
        <f>IF(G4639="","",IF(D4639-G4639&gt;=System_Config!$B$9,"✅ COMPLIANT","⚠️ BREACH"))</f>
        <v/>
      </c>
      <c r="M4639" s="42">
        <f t="shared" si="72"/>
        <v>1900</v>
      </c>
    </row>
    <row r="4640" spans="1:13" ht="18" customHeight="1" x14ac:dyDescent="0.25">
      <c r="A4640" s="44"/>
      <c r="B4640" s="44"/>
      <c r="C4640" s="44"/>
      <c r="D4640" s="45"/>
      <c r="E4640" s="44"/>
      <c r="F4640" s="44"/>
      <c r="G4640" s="45"/>
      <c r="H4640" s="45"/>
      <c r="I4640" s="44"/>
      <c r="J4640" s="44"/>
      <c r="K4640" s="44"/>
      <c r="L4640" s="44" t="str">
        <f>IF(G4640="","",IF(D4640-G4640&gt;=System_Config!$B$9,"✅ COMPLIANT","⚠️ BREACH"))</f>
        <v/>
      </c>
      <c r="M4640" s="44">
        <f t="shared" si="72"/>
        <v>1900</v>
      </c>
    </row>
    <row r="4641" spans="1:13" ht="18" customHeight="1" x14ac:dyDescent="0.25">
      <c r="A4641" s="42"/>
      <c r="B4641" s="42"/>
      <c r="C4641" s="42"/>
      <c r="D4641" s="43"/>
      <c r="E4641" s="42"/>
      <c r="F4641" s="42"/>
      <c r="G4641" s="43"/>
      <c r="H4641" s="43"/>
      <c r="I4641" s="42"/>
      <c r="J4641" s="42"/>
      <c r="K4641" s="42"/>
      <c r="L4641" s="42" t="str">
        <f>IF(G4641="","",IF(D4641-G4641&gt;=System_Config!$B$9,"✅ COMPLIANT","⚠️ BREACH"))</f>
        <v/>
      </c>
      <c r="M4641" s="42">
        <f t="shared" si="72"/>
        <v>1900</v>
      </c>
    </row>
    <row r="4642" spans="1:13" ht="18" customHeight="1" x14ac:dyDescent="0.25">
      <c r="A4642" s="44"/>
      <c r="B4642" s="44"/>
      <c r="C4642" s="44"/>
      <c r="D4642" s="45"/>
      <c r="E4642" s="44"/>
      <c r="F4642" s="44"/>
      <c r="G4642" s="45"/>
      <c r="H4642" s="45"/>
      <c r="I4642" s="44"/>
      <c r="J4642" s="44"/>
      <c r="K4642" s="44"/>
      <c r="L4642" s="44" t="str">
        <f>IF(G4642="","",IF(D4642-G4642&gt;=System_Config!$B$9,"✅ COMPLIANT","⚠️ BREACH"))</f>
        <v/>
      </c>
      <c r="M4642" s="44">
        <f t="shared" si="72"/>
        <v>1900</v>
      </c>
    </row>
    <row r="4643" spans="1:13" ht="18" customHeight="1" x14ac:dyDescent="0.25">
      <c r="A4643" s="42"/>
      <c r="B4643" s="42"/>
      <c r="C4643" s="42"/>
      <c r="D4643" s="43"/>
      <c r="E4643" s="42"/>
      <c r="F4643" s="42"/>
      <c r="G4643" s="43"/>
      <c r="H4643" s="43"/>
      <c r="I4643" s="42"/>
      <c r="J4643" s="42"/>
      <c r="K4643" s="42"/>
      <c r="L4643" s="42" t="str">
        <f>IF(G4643="","",IF(D4643-G4643&gt;=System_Config!$B$9,"✅ COMPLIANT","⚠️ BREACH"))</f>
        <v/>
      </c>
      <c r="M4643" s="42">
        <f t="shared" si="72"/>
        <v>1900</v>
      </c>
    </row>
    <row r="4644" spans="1:13" ht="18" customHeight="1" x14ac:dyDescent="0.25">
      <c r="A4644" s="44"/>
      <c r="B4644" s="44"/>
      <c r="C4644" s="44"/>
      <c r="D4644" s="45"/>
      <c r="E4644" s="44"/>
      <c r="F4644" s="44"/>
      <c r="G4644" s="45"/>
      <c r="H4644" s="45"/>
      <c r="I4644" s="44"/>
      <c r="J4644" s="44"/>
      <c r="K4644" s="44"/>
      <c r="L4644" s="44" t="str">
        <f>IF(G4644="","",IF(D4644-G4644&gt;=System_Config!$B$9,"✅ COMPLIANT","⚠️ BREACH"))</f>
        <v/>
      </c>
      <c r="M4644" s="44">
        <f t="shared" si="72"/>
        <v>1900</v>
      </c>
    </row>
    <row r="4645" spans="1:13" ht="18" customHeight="1" x14ac:dyDescent="0.25">
      <c r="A4645" s="42"/>
      <c r="B4645" s="42"/>
      <c r="C4645" s="42"/>
      <c r="D4645" s="43"/>
      <c r="E4645" s="42"/>
      <c r="F4645" s="42"/>
      <c r="G4645" s="43"/>
      <c r="H4645" s="43"/>
      <c r="I4645" s="42"/>
      <c r="J4645" s="42"/>
      <c r="K4645" s="42"/>
      <c r="L4645" s="42" t="str">
        <f>IF(G4645="","",IF(D4645-G4645&gt;=System_Config!$B$9,"✅ COMPLIANT","⚠️ BREACH"))</f>
        <v/>
      </c>
      <c r="M4645" s="42">
        <f t="shared" si="72"/>
        <v>1900</v>
      </c>
    </row>
    <row r="4646" spans="1:13" ht="18" customHeight="1" x14ac:dyDescent="0.25">
      <c r="A4646" s="44"/>
      <c r="B4646" s="44"/>
      <c r="C4646" s="44"/>
      <c r="D4646" s="45"/>
      <c r="E4646" s="44"/>
      <c r="F4646" s="44"/>
      <c r="G4646" s="45"/>
      <c r="H4646" s="45"/>
      <c r="I4646" s="44"/>
      <c r="J4646" s="44"/>
      <c r="K4646" s="44"/>
      <c r="L4646" s="44" t="str">
        <f>IF(G4646="","",IF(D4646-G4646&gt;=System_Config!$B$9,"✅ COMPLIANT","⚠️ BREACH"))</f>
        <v/>
      </c>
      <c r="M4646" s="44">
        <f t="shared" si="72"/>
        <v>1900</v>
      </c>
    </row>
    <row r="4647" spans="1:13" ht="18" customHeight="1" x14ac:dyDescent="0.25">
      <c r="A4647" s="42"/>
      <c r="B4647" s="42"/>
      <c r="C4647" s="42"/>
      <c r="D4647" s="43"/>
      <c r="E4647" s="42"/>
      <c r="F4647" s="42"/>
      <c r="G4647" s="43"/>
      <c r="H4647" s="43"/>
      <c r="I4647" s="42"/>
      <c r="J4647" s="42"/>
      <c r="K4647" s="42"/>
      <c r="L4647" s="42" t="str">
        <f>IF(G4647="","",IF(D4647-G4647&gt;=System_Config!$B$9,"✅ COMPLIANT","⚠️ BREACH"))</f>
        <v/>
      </c>
      <c r="M4647" s="42">
        <f t="shared" si="72"/>
        <v>1900</v>
      </c>
    </row>
    <row r="4648" spans="1:13" ht="18" customHeight="1" x14ac:dyDescent="0.25">
      <c r="A4648" s="44"/>
      <c r="B4648" s="44"/>
      <c r="C4648" s="44"/>
      <c r="D4648" s="45"/>
      <c r="E4648" s="44"/>
      <c r="F4648" s="44"/>
      <c r="G4648" s="45"/>
      <c r="H4648" s="45"/>
      <c r="I4648" s="44"/>
      <c r="J4648" s="44"/>
      <c r="K4648" s="44"/>
      <c r="L4648" s="44" t="str">
        <f>IF(G4648="","",IF(D4648-G4648&gt;=System_Config!$B$9,"✅ COMPLIANT","⚠️ BREACH"))</f>
        <v/>
      </c>
      <c r="M4648" s="44">
        <f t="shared" si="72"/>
        <v>1900</v>
      </c>
    </row>
    <row r="4649" spans="1:13" ht="18" customHeight="1" x14ac:dyDescent="0.25">
      <c r="A4649" s="42"/>
      <c r="B4649" s="42"/>
      <c r="C4649" s="42"/>
      <c r="D4649" s="43"/>
      <c r="E4649" s="42"/>
      <c r="F4649" s="42"/>
      <c r="G4649" s="43"/>
      <c r="H4649" s="43"/>
      <c r="I4649" s="42"/>
      <c r="J4649" s="42"/>
      <c r="K4649" s="42"/>
      <c r="L4649" s="42" t="str">
        <f>IF(G4649="","",IF(D4649-G4649&gt;=System_Config!$B$9,"✅ COMPLIANT","⚠️ BREACH"))</f>
        <v/>
      </c>
      <c r="M4649" s="42">
        <f t="shared" si="72"/>
        <v>1900</v>
      </c>
    </row>
    <row r="4650" spans="1:13" ht="18" customHeight="1" x14ac:dyDescent="0.25">
      <c r="A4650" s="44"/>
      <c r="B4650" s="44"/>
      <c r="C4650" s="44"/>
      <c r="D4650" s="45"/>
      <c r="E4650" s="44"/>
      <c r="F4650" s="44"/>
      <c r="G4650" s="45"/>
      <c r="H4650" s="45"/>
      <c r="I4650" s="44"/>
      <c r="J4650" s="44"/>
      <c r="K4650" s="44"/>
      <c r="L4650" s="44" t="str">
        <f>IF(G4650="","",IF(D4650-G4650&gt;=System_Config!$B$9,"✅ COMPLIANT","⚠️ BREACH"))</f>
        <v/>
      </c>
      <c r="M4650" s="44">
        <f t="shared" si="72"/>
        <v>1900</v>
      </c>
    </row>
    <row r="4651" spans="1:13" ht="18" customHeight="1" x14ac:dyDescent="0.25">
      <c r="A4651" s="42"/>
      <c r="B4651" s="42"/>
      <c r="C4651" s="42"/>
      <c r="D4651" s="43"/>
      <c r="E4651" s="42"/>
      <c r="F4651" s="42"/>
      <c r="G4651" s="43"/>
      <c r="H4651" s="43"/>
      <c r="I4651" s="42"/>
      <c r="J4651" s="42"/>
      <c r="K4651" s="42"/>
      <c r="L4651" s="42" t="str">
        <f>IF(G4651="","",IF(D4651-G4651&gt;=System_Config!$B$9,"✅ COMPLIANT","⚠️ BREACH"))</f>
        <v/>
      </c>
      <c r="M4651" s="42">
        <f t="shared" si="72"/>
        <v>1900</v>
      </c>
    </row>
    <row r="4652" spans="1:13" ht="18" customHeight="1" x14ac:dyDescent="0.25">
      <c r="A4652" s="44"/>
      <c r="B4652" s="44"/>
      <c r="C4652" s="44"/>
      <c r="D4652" s="45"/>
      <c r="E4652" s="44"/>
      <c r="F4652" s="44"/>
      <c r="G4652" s="45"/>
      <c r="H4652" s="45"/>
      <c r="I4652" s="44"/>
      <c r="J4652" s="44"/>
      <c r="K4652" s="44"/>
      <c r="L4652" s="44" t="str">
        <f>IF(G4652="","",IF(D4652-G4652&gt;=System_Config!$B$9,"✅ COMPLIANT","⚠️ BREACH"))</f>
        <v/>
      </c>
      <c r="M4652" s="44">
        <f t="shared" si="72"/>
        <v>1900</v>
      </c>
    </row>
    <row r="4653" spans="1:13" ht="18" customHeight="1" x14ac:dyDescent="0.25">
      <c r="A4653" s="42"/>
      <c r="B4653" s="42"/>
      <c r="C4653" s="42"/>
      <c r="D4653" s="43"/>
      <c r="E4653" s="42"/>
      <c r="F4653" s="42"/>
      <c r="G4653" s="43"/>
      <c r="H4653" s="43"/>
      <c r="I4653" s="42"/>
      <c r="J4653" s="42"/>
      <c r="K4653" s="42"/>
      <c r="L4653" s="42" t="str">
        <f>IF(G4653="","",IF(D4653-G4653&gt;=System_Config!$B$9,"✅ COMPLIANT","⚠️ BREACH"))</f>
        <v/>
      </c>
      <c r="M4653" s="42">
        <f t="shared" si="72"/>
        <v>1900</v>
      </c>
    </row>
    <row r="4654" spans="1:13" ht="18" customHeight="1" x14ac:dyDescent="0.25">
      <c r="A4654" s="44"/>
      <c r="B4654" s="44"/>
      <c r="C4654" s="44"/>
      <c r="D4654" s="45"/>
      <c r="E4654" s="44"/>
      <c r="F4654" s="44"/>
      <c r="G4654" s="45"/>
      <c r="H4654" s="45"/>
      <c r="I4654" s="44"/>
      <c r="J4654" s="44"/>
      <c r="K4654" s="44"/>
      <c r="L4654" s="44" t="str">
        <f>IF(G4654="","",IF(D4654-G4654&gt;=System_Config!$B$9,"✅ COMPLIANT","⚠️ BREACH"))</f>
        <v/>
      </c>
      <c r="M4654" s="44">
        <f t="shared" si="72"/>
        <v>1900</v>
      </c>
    </row>
    <row r="4655" spans="1:13" ht="18" customHeight="1" x14ac:dyDescent="0.25">
      <c r="A4655" s="42"/>
      <c r="B4655" s="42"/>
      <c r="C4655" s="42"/>
      <c r="D4655" s="43"/>
      <c r="E4655" s="42"/>
      <c r="F4655" s="42"/>
      <c r="G4655" s="43"/>
      <c r="H4655" s="43"/>
      <c r="I4655" s="42"/>
      <c r="J4655" s="42"/>
      <c r="K4655" s="42"/>
      <c r="L4655" s="42" t="str">
        <f>IF(G4655="","",IF(D4655-G4655&gt;=System_Config!$B$9,"✅ COMPLIANT","⚠️ BREACH"))</f>
        <v/>
      </c>
      <c r="M4655" s="42">
        <f t="shared" si="72"/>
        <v>1900</v>
      </c>
    </row>
    <row r="4656" spans="1:13" ht="18" customHeight="1" x14ac:dyDescent="0.25">
      <c r="A4656" s="44"/>
      <c r="B4656" s="44"/>
      <c r="C4656" s="44"/>
      <c r="D4656" s="45"/>
      <c r="E4656" s="44"/>
      <c r="F4656" s="44"/>
      <c r="G4656" s="45"/>
      <c r="H4656" s="45"/>
      <c r="I4656" s="44"/>
      <c r="J4656" s="44"/>
      <c r="K4656" s="44"/>
      <c r="L4656" s="44" t="str">
        <f>IF(G4656="","",IF(D4656-G4656&gt;=System_Config!$B$9,"✅ COMPLIANT","⚠️ BREACH"))</f>
        <v/>
      </c>
      <c r="M4656" s="44">
        <f t="shared" si="72"/>
        <v>1900</v>
      </c>
    </row>
    <row r="4657" spans="1:13" ht="18" customHeight="1" x14ac:dyDescent="0.25">
      <c r="A4657" s="42"/>
      <c r="B4657" s="42"/>
      <c r="C4657" s="42"/>
      <c r="D4657" s="43"/>
      <c r="E4657" s="42"/>
      <c r="F4657" s="42"/>
      <c r="G4657" s="43"/>
      <c r="H4657" s="43"/>
      <c r="I4657" s="42"/>
      <c r="J4657" s="42"/>
      <c r="K4657" s="42"/>
      <c r="L4657" s="42" t="str">
        <f>IF(G4657="","",IF(D4657-G4657&gt;=System_Config!$B$9,"✅ COMPLIANT","⚠️ BREACH"))</f>
        <v/>
      </c>
      <c r="M4657" s="42">
        <f t="shared" si="72"/>
        <v>1900</v>
      </c>
    </row>
    <row r="4658" spans="1:13" ht="18" customHeight="1" x14ac:dyDescent="0.25">
      <c r="A4658" s="44"/>
      <c r="B4658" s="44"/>
      <c r="C4658" s="44"/>
      <c r="D4658" s="45"/>
      <c r="E4658" s="44"/>
      <c r="F4658" s="44"/>
      <c r="G4658" s="45"/>
      <c r="H4658" s="45"/>
      <c r="I4658" s="44"/>
      <c r="J4658" s="44"/>
      <c r="K4658" s="44"/>
      <c r="L4658" s="44" t="str">
        <f>IF(G4658="","",IF(D4658-G4658&gt;=System_Config!$B$9,"✅ COMPLIANT","⚠️ BREACH"))</f>
        <v/>
      </c>
      <c r="M4658" s="44">
        <f t="shared" si="72"/>
        <v>1900</v>
      </c>
    </row>
    <row r="4659" spans="1:13" ht="18" customHeight="1" x14ac:dyDescent="0.25">
      <c r="A4659" s="42"/>
      <c r="B4659" s="42"/>
      <c r="C4659" s="42"/>
      <c r="D4659" s="43"/>
      <c r="E4659" s="42"/>
      <c r="F4659" s="42"/>
      <c r="G4659" s="43"/>
      <c r="H4659" s="43"/>
      <c r="I4659" s="42"/>
      <c r="J4659" s="42"/>
      <c r="K4659" s="42"/>
      <c r="L4659" s="42" t="str">
        <f>IF(G4659="","",IF(D4659-G4659&gt;=System_Config!$B$9,"✅ COMPLIANT","⚠️ BREACH"))</f>
        <v/>
      </c>
      <c r="M4659" s="42">
        <f t="shared" si="72"/>
        <v>1900</v>
      </c>
    </row>
    <row r="4660" spans="1:13" ht="18" customHeight="1" x14ac:dyDescent="0.25">
      <c r="A4660" s="44"/>
      <c r="B4660" s="44"/>
      <c r="C4660" s="44"/>
      <c r="D4660" s="45"/>
      <c r="E4660" s="44"/>
      <c r="F4660" s="44"/>
      <c r="G4660" s="45"/>
      <c r="H4660" s="45"/>
      <c r="I4660" s="44"/>
      <c r="J4660" s="44"/>
      <c r="K4660" s="44"/>
      <c r="L4660" s="44" t="str">
        <f>IF(G4660="","",IF(D4660-G4660&gt;=System_Config!$B$9,"✅ COMPLIANT","⚠️ BREACH"))</f>
        <v/>
      </c>
      <c r="M4660" s="44">
        <f t="shared" si="72"/>
        <v>1900</v>
      </c>
    </row>
    <row r="4661" spans="1:13" ht="18" customHeight="1" x14ac:dyDescent="0.25">
      <c r="A4661" s="42"/>
      <c r="B4661" s="42"/>
      <c r="C4661" s="42"/>
      <c r="D4661" s="43"/>
      <c r="E4661" s="42"/>
      <c r="F4661" s="42"/>
      <c r="G4661" s="43"/>
      <c r="H4661" s="43"/>
      <c r="I4661" s="42"/>
      <c r="J4661" s="42"/>
      <c r="K4661" s="42"/>
      <c r="L4661" s="42" t="str">
        <f>IF(G4661="","",IF(D4661-G4661&gt;=System_Config!$B$9,"✅ COMPLIANT","⚠️ BREACH"))</f>
        <v/>
      </c>
      <c r="M4661" s="42">
        <f t="shared" si="72"/>
        <v>1900</v>
      </c>
    </row>
    <row r="4662" spans="1:13" ht="18" customHeight="1" x14ac:dyDescent="0.25">
      <c r="A4662" s="44"/>
      <c r="B4662" s="44"/>
      <c r="C4662" s="44"/>
      <c r="D4662" s="45"/>
      <c r="E4662" s="44"/>
      <c r="F4662" s="44"/>
      <c r="G4662" s="45"/>
      <c r="H4662" s="45"/>
      <c r="I4662" s="44"/>
      <c r="J4662" s="44"/>
      <c r="K4662" s="44"/>
      <c r="L4662" s="44" t="str">
        <f>IF(G4662="","",IF(D4662-G4662&gt;=System_Config!$B$9,"✅ COMPLIANT","⚠️ BREACH"))</f>
        <v/>
      </c>
      <c r="M4662" s="44">
        <f t="shared" si="72"/>
        <v>1900</v>
      </c>
    </row>
    <row r="4663" spans="1:13" ht="18" customHeight="1" x14ac:dyDescent="0.25">
      <c r="A4663" s="42"/>
      <c r="B4663" s="42"/>
      <c r="C4663" s="42"/>
      <c r="D4663" s="43"/>
      <c r="E4663" s="42"/>
      <c r="F4663" s="42"/>
      <c r="G4663" s="43"/>
      <c r="H4663" s="43"/>
      <c r="I4663" s="42"/>
      <c r="J4663" s="42"/>
      <c r="K4663" s="42"/>
      <c r="L4663" s="42" t="str">
        <f>IF(G4663="","",IF(D4663-G4663&gt;=System_Config!$B$9,"✅ COMPLIANT","⚠️ BREACH"))</f>
        <v/>
      </c>
      <c r="M4663" s="42">
        <f t="shared" si="72"/>
        <v>1900</v>
      </c>
    </row>
    <row r="4664" spans="1:13" ht="18" customHeight="1" x14ac:dyDescent="0.25">
      <c r="A4664" s="44"/>
      <c r="B4664" s="44"/>
      <c r="C4664" s="44"/>
      <c r="D4664" s="45"/>
      <c r="E4664" s="44"/>
      <c r="F4664" s="44"/>
      <c r="G4664" s="45"/>
      <c r="H4664" s="45"/>
      <c r="I4664" s="44"/>
      <c r="J4664" s="44"/>
      <c r="K4664" s="44"/>
      <c r="L4664" s="44" t="str">
        <f>IF(G4664="","",IF(D4664-G4664&gt;=System_Config!$B$9,"✅ COMPLIANT","⚠️ BREACH"))</f>
        <v/>
      </c>
      <c r="M4664" s="44">
        <f t="shared" si="72"/>
        <v>1900</v>
      </c>
    </row>
    <row r="4665" spans="1:13" ht="18" customHeight="1" x14ac:dyDescent="0.25">
      <c r="A4665" s="42"/>
      <c r="B4665" s="42"/>
      <c r="C4665" s="42"/>
      <c r="D4665" s="43"/>
      <c r="E4665" s="42"/>
      <c r="F4665" s="42"/>
      <c r="G4665" s="43"/>
      <c r="H4665" s="43"/>
      <c r="I4665" s="42"/>
      <c r="J4665" s="42"/>
      <c r="K4665" s="42"/>
      <c r="L4665" s="42" t="str">
        <f>IF(G4665="","",IF(D4665-G4665&gt;=System_Config!$B$9,"✅ COMPLIANT","⚠️ BREACH"))</f>
        <v/>
      </c>
      <c r="M4665" s="42">
        <f t="shared" si="72"/>
        <v>1900</v>
      </c>
    </row>
    <row r="4666" spans="1:13" ht="18" customHeight="1" x14ac:dyDescent="0.25">
      <c r="A4666" s="44"/>
      <c r="B4666" s="44"/>
      <c r="C4666" s="44"/>
      <c r="D4666" s="45"/>
      <c r="E4666" s="44"/>
      <c r="F4666" s="44"/>
      <c r="G4666" s="45"/>
      <c r="H4666" s="45"/>
      <c r="I4666" s="44"/>
      <c r="J4666" s="44"/>
      <c r="K4666" s="44"/>
      <c r="L4666" s="44" t="str">
        <f>IF(G4666="","",IF(D4666-G4666&gt;=System_Config!$B$9,"✅ COMPLIANT","⚠️ BREACH"))</f>
        <v/>
      </c>
      <c r="M4666" s="44">
        <f t="shared" si="72"/>
        <v>1900</v>
      </c>
    </row>
    <row r="4667" spans="1:13" ht="18" customHeight="1" x14ac:dyDescent="0.25">
      <c r="A4667" s="42"/>
      <c r="B4667" s="42"/>
      <c r="C4667" s="42"/>
      <c r="D4667" s="43"/>
      <c r="E4667" s="42"/>
      <c r="F4667" s="42"/>
      <c r="G4667" s="43"/>
      <c r="H4667" s="43"/>
      <c r="I4667" s="42"/>
      <c r="J4667" s="42"/>
      <c r="K4667" s="42"/>
      <c r="L4667" s="42" t="str">
        <f>IF(G4667="","",IF(D4667-G4667&gt;=System_Config!$B$9,"✅ COMPLIANT","⚠️ BREACH"))</f>
        <v/>
      </c>
      <c r="M4667" s="42">
        <f t="shared" si="72"/>
        <v>1900</v>
      </c>
    </row>
    <row r="4668" spans="1:13" ht="18" customHeight="1" x14ac:dyDescent="0.25">
      <c r="A4668" s="44"/>
      <c r="B4668" s="44"/>
      <c r="C4668" s="44"/>
      <c r="D4668" s="45"/>
      <c r="E4668" s="44"/>
      <c r="F4668" s="44"/>
      <c r="G4668" s="45"/>
      <c r="H4668" s="45"/>
      <c r="I4668" s="44"/>
      <c r="J4668" s="44"/>
      <c r="K4668" s="44"/>
      <c r="L4668" s="44" t="str">
        <f>IF(G4668="","",IF(D4668-G4668&gt;=System_Config!$B$9,"✅ COMPLIANT","⚠️ BREACH"))</f>
        <v/>
      </c>
      <c r="M4668" s="44">
        <f t="shared" si="72"/>
        <v>1900</v>
      </c>
    </row>
    <row r="4669" spans="1:13" ht="18" customHeight="1" x14ac:dyDescent="0.25">
      <c r="A4669" s="42"/>
      <c r="B4669" s="42"/>
      <c r="C4669" s="42"/>
      <c r="D4669" s="43"/>
      <c r="E4669" s="42"/>
      <c r="F4669" s="42"/>
      <c r="G4669" s="43"/>
      <c r="H4669" s="43"/>
      <c r="I4669" s="42"/>
      <c r="J4669" s="42"/>
      <c r="K4669" s="42"/>
      <c r="L4669" s="42" t="str">
        <f>IF(G4669="","",IF(D4669-G4669&gt;=System_Config!$B$9,"✅ COMPLIANT","⚠️ BREACH"))</f>
        <v/>
      </c>
      <c r="M4669" s="42">
        <f t="shared" si="72"/>
        <v>1900</v>
      </c>
    </row>
    <row r="4670" spans="1:13" ht="18" customHeight="1" x14ac:dyDescent="0.25">
      <c r="A4670" s="44"/>
      <c r="B4670" s="44"/>
      <c r="C4670" s="44"/>
      <c r="D4670" s="45"/>
      <c r="E4670" s="44"/>
      <c r="F4670" s="44"/>
      <c r="G4670" s="45"/>
      <c r="H4670" s="45"/>
      <c r="I4670" s="44"/>
      <c r="J4670" s="44"/>
      <c r="K4670" s="44"/>
      <c r="L4670" s="44" t="str">
        <f>IF(G4670="","",IF(D4670-G4670&gt;=System_Config!$B$9,"✅ COMPLIANT","⚠️ BREACH"))</f>
        <v/>
      </c>
      <c r="M4670" s="44">
        <f t="shared" si="72"/>
        <v>1900</v>
      </c>
    </row>
    <row r="4671" spans="1:13" ht="18" customHeight="1" x14ac:dyDescent="0.25">
      <c r="A4671" s="42"/>
      <c r="B4671" s="42"/>
      <c r="C4671" s="42"/>
      <c r="D4671" s="43"/>
      <c r="E4671" s="42"/>
      <c r="F4671" s="42"/>
      <c r="G4671" s="43"/>
      <c r="H4671" s="43"/>
      <c r="I4671" s="42"/>
      <c r="J4671" s="42"/>
      <c r="K4671" s="42"/>
      <c r="L4671" s="42" t="str">
        <f>IF(G4671="","",IF(D4671-G4671&gt;=System_Config!$B$9,"✅ COMPLIANT","⚠️ BREACH"))</f>
        <v/>
      </c>
      <c r="M4671" s="42">
        <f t="shared" si="72"/>
        <v>1900</v>
      </c>
    </row>
    <row r="4672" spans="1:13" ht="18" customHeight="1" x14ac:dyDescent="0.25">
      <c r="A4672" s="44"/>
      <c r="B4672" s="44"/>
      <c r="C4672" s="44"/>
      <c r="D4672" s="45"/>
      <c r="E4672" s="44"/>
      <c r="F4672" s="44"/>
      <c r="G4672" s="45"/>
      <c r="H4672" s="45"/>
      <c r="I4672" s="44"/>
      <c r="J4672" s="44"/>
      <c r="K4672" s="44"/>
      <c r="L4672" s="44" t="str">
        <f>IF(G4672="","",IF(D4672-G4672&gt;=System_Config!$B$9,"✅ COMPLIANT","⚠️ BREACH"))</f>
        <v/>
      </c>
      <c r="M4672" s="44">
        <f t="shared" si="72"/>
        <v>1900</v>
      </c>
    </row>
    <row r="4673" spans="1:13" ht="18" customHeight="1" x14ac:dyDescent="0.25">
      <c r="A4673" s="42"/>
      <c r="B4673" s="42"/>
      <c r="C4673" s="42"/>
      <c r="D4673" s="43"/>
      <c r="E4673" s="42"/>
      <c r="F4673" s="42"/>
      <c r="G4673" s="43"/>
      <c r="H4673" s="43"/>
      <c r="I4673" s="42"/>
      <c r="J4673" s="42"/>
      <c r="K4673" s="42"/>
      <c r="L4673" s="42" t="str">
        <f>IF(G4673="","",IF(D4673-G4673&gt;=System_Config!$B$9,"✅ COMPLIANT","⚠️ BREACH"))</f>
        <v/>
      </c>
      <c r="M4673" s="42">
        <f t="shared" si="72"/>
        <v>1900</v>
      </c>
    </row>
    <row r="4674" spans="1:13" ht="18" customHeight="1" x14ac:dyDescent="0.25">
      <c r="A4674" s="44"/>
      <c r="B4674" s="44"/>
      <c r="C4674" s="44"/>
      <c r="D4674" s="45"/>
      <c r="E4674" s="44"/>
      <c r="F4674" s="44"/>
      <c r="G4674" s="45"/>
      <c r="H4674" s="45"/>
      <c r="I4674" s="44"/>
      <c r="J4674" s="44"/>
      <c r="K4674" s="44"/>
      <c r="L4674" s="44" t="str">
        <f>IF(G4674="","",IF(D4674-G4674&gt;=System_Config!$B$9,"✅ COMPLIANT","⚠️ BREACH"))</f>
        <v/>
      </c>
      <c r="M4674" s="44">
        <f t="shared" si="72"/>
        <v>1900</v>
      </c>
    </row>
    <row r="4675" spans="1:13" ht="18" customHeight="1" x14ac:dyDescent="0.25">
      <c r="A4675" s="42"/>
      <c r="B4675" s="42"/>
      <c r="C4675" s="42"/>
      <c r="D4675" s="43"/>
      <c r="E4675" s="42"/>
      <c r="F4675" s="42"/>
      <c r="G4675" s="43"/>
      <c r="H4675" s="43"/>
      <c r="I4675" s="42"/>
      <c r="J4675" s="42"/>
      <c r="K4675" s="42"/>
      <c r="L4675" s="42" t="str">
        <f>IF(G4675="","",IF(D4675-G4675&gt;=System_Config!$B$9,"✅ COMPLIANT","⚠️ BREACH"))</f>
        <v/>
      </c>
      <c r="M4675" s="42">
        <f t="shared" si="72"/>
        <v>1900</v>
      </c>
    </row>
    <row r="4676" spans="1:13" ht="18" customHeight="1" x14ac:dyDescent="0.25">
      <c r="A4676" s="44"/>
      <c r="B4676" s="44"/>
      <c r="C4676" s="44"/>
      <c r="D4676" s="45"/>
      <c r="E4676" s="44"/>
      <c r="F4676" s="44"/>
      <c r="G4676" s="45"/>
      <c r="H4676" s="45"/>
      <c r="I4676" s="44"/>
      <c r="J4676" s="44"/>
      <c r="K4676" s="44"/>
      <c r="L4676" s="44" t="str">
        <f>IF(G4676="","",IF(D4676-G4676&gt;=System_Config!$B$9,"✅ COMPLIANT","⚠️ BREACH"))</f>
        <v/>
      </c>
      <c r="M4676" s="44">
        <f t="shared" ref="M4676:M4739" si="73">IFERROR(YEAR(E4676),"")</f>
        <v>1900</v>
      </c>
    </row>
    <row r="4677" spans="1:13" ht="18" customHeight="1" x14ac:dyDescent="0.25">
      <c r="A4677" s="42"/>
      <c r="B4677" s="42"/>
      <c r="C4677" s="42"/>
      <c r="D4677" s="43"/>
      <c r="E4677" s="42"/>
      <c r="F4677" s="42"/>
      <c r="G4677" s="43"/>
      <c r="H4677" s="43"/>
      <c r="I4677" s="42"/>
      <c r="J4677" s="42"/>
      <c r="K4677" s="42"/>
      <c r="L4677" s="42" t="str">
        <f>IF(G4677="","",IF(D4677-G4677&gt;=System_Config!$B$9,"✅ COMPLIANT","⚠️ BREACH"))</f>
        <v/>
      </c>
      <c r="M4677" s="42">
        <f t="shared" si="73"/>
        <v>1900</v>
      </c>
    </row>
    <row r="4678" spans="1:13" ht="18" customHeight="1" x14ac:dyDescent="0.25">
      <c r="A4678" s="44"/>
      <c r="B4678" s="44"/>
      <c r="C4678" s="44"/>
      <c r="D4678" s="45"/>
      <c r="E4678" s="44"/>
      <c r="F4678" s="44"/>
      <c r="G4678" s="45"/>
      <c r="H4678" s="45"/>
      <c r="I4678" s="44"/>
      <c r="J4678" s="44"/>
      <c r="K4678" s="44"/>
      <c r="L4678" s="44" t="str">
        <f>IF(G4678="","",IF(D4678-G4678&gt;=System_Config!$B$9,"✅ COMPLIANT","⚠️ BREACH"))</f>
        <v/>
      </c>
      <c r="M4678" s="44">
        <f t="shared" si="73"/>
        <v>1900</v>
      </c>
    </row>
    <row r="4679" spans="1:13" ht="18" customHeight="1" x14ac:dyDescent="0.25">
      <c r="A4679" s="42"/>
      <c r="B4679" s="42"/>
      <c r="C4679" s="42"/>
      <c r="D4679" s="43"/>
      <c r="E4679" s="42"/>
      <c r="F4679" s="42"/>
      <c r="G4679" s="43"/>
      <c r="H4679" s="43"/>
      <c r="I4679" s="42"/>
      <c r="J4679" s="42"/>
      <c r="K4679" s="42"/>
      <c r="L4679" s="42" t="str">
        <f>IF(G4679="","",IF(D4679-G4679&gt;=System_Config!$B$9,"✅ COMPLIANT","⚠️ BREACH"))</f>
        <v/>
      </c>
      <c r="M4679" s="42">
        <f t="shared" si="73"/>
        <v>1900</v>
      </c>
    </row>
    <row r="4680" spans="1:13" ht="18" customHeight="1" x14ac:dyDescent="0.25">
      <c r="A4680" s="44"/>
      <c r="B4680" s="44"/>
      <c r="C4680" s="44"/>
      <c r="D4680" s="45"/>
      <c r="E4680" s="44"/>
      <c r="F4680" s="44"/>
      <c r="G4680" s="45"/>
      <c r="H4680" s="45"/>
      <c r="I4680" s="44"/>
      <c r="J4680" s="44"/>
      <c r="K4680" s="44"/>
      <c r="L4680" s="44" t="str">
        <f>IF(G4680="","",IF(D4680-G4680&gt;=System_Config!$B$9,"✅ COMPLIANT","⚠️ BREACH"))</f>
        <v/>
      </c>
      <c r="M4680" s="44">
        <f t="shared" si="73"/>
        <v>1900</v>
      </c>
    </row>
    <row r="4681" spans="1:13" ht="18" customHeight="1" x14ac:dyDescent="0.25">
      <c r="A4681" s="42"/>
      <c r="B4681" s="42"/>
      <c r="C4681" s="42"/>
      <c r="D4681" s="43"/>
      <c r="E4681" s="42"/>
      <c r="F4681" s="42"/>
      <c r="G4681" s="43"/>
      <c r="H4681" s="43"/>
      <c r="I4681" s="42"/>
      <c r="J4681" s="42"/>
      <c r="K4681" s="42"/>
      <c r="L4681" s="42" t="str">
        <f>IF(G4681="","",IF(D4681-G4681&gt;=System_Config!$B$9,"✅ COMPLIANT","⚠️ BREACH"))</f>
        <v/>
      </c>
      <c r="M4681" s="42">
        <f t="shared" si="73"/>
        <v>1900</v>
      </c>
    </row>
    <row r="4682" spans="1:13" ht="18" customHeight="1" x14ac:dyDescent="0.25">
      <c r="A4682" s="44"/>
      <c r="B4682" s="44"/>
      <c r="C4682" s="44"/>
      <c r="D4682" s="45"/>
      <c r="E4682" s="44"/>
      <c r="F4682" s="44"/>
      <c r="G4682" s="45"/>
      <c r="H4682" s="45"/>
      <c r="I4682" s="44"/>
      <c r="J4682" s="44"/>
      <c r="K4682" s="44"/>
      <c r="L4682" s="44" t="str">
        <f>IF(G4682="","",IF(D4682-G4682&gt;=System_Config!$B$9,"✅ COMPLIANT","⚠️ BREACH"))</f>
        <v/>
      </c>
      <c r="M4682" s="44">
        <f t="shared" si="73"/>
        <v>1900</v>
      </c>
    </row>
    <row r="4683" spans="1:13" ht="18" customHeight="1" x14ac:dyDescent="0.25">
      <c r="A4683" s="42"/>
      <c r="B4683" s="42"/>
      <c r="C4683" s="42"/>
      <c r="D4683" s="43"/>
      <c r="E4683" s="42"/>
      <c r="F4683" s="42"/>
      <c r="G4683" s="43"/>
      <c r="H4683" s="43"/>
      <c r="I4683" s="42"/>
      <c r="J4683" s="42"/>
      <c r="K4683" s="42"/>
      <c r="L4683" s="42" t="str">
        <f>IF(G4683="","",IF(D4683-G4683&gt;=System_Config!$B$9,"✅ COMPLIANT","⚠️ BREACH"))</f>
        <v/>
      </c>
      <c r="M4683" s="42">
        <f t="shared" si="73"/>
        <v>1900</v>
      </c>
    </row>
    <row r="4684" spans="1:13" ht="18" customHeight="1" x14ac:dyDescent="0.25">
      <c r="A4684" s="44"/>
      <c r="B4684" s="44"/>
      <c r="C4684" s="44"/>
      <c r="D4684" s="45"/>
      <c r="E4684" s="44"/>
      <c r="F4684" s="44"/>
      <c r="G4684" s="45"/>
      <c r="H4684" s="45"/>
      <c r="I4684" s="44"/>
      <c r="J4684" s="44"/>
      <c r="K4684" s="44"/>
      <c r="L4684" s="44" t="str">
        <f>IF(G4684="","",IF(D4684-G4684&gt;=System_Config!$B$9,"✅ COMPLIANT","⚠️ BREACH"))</f>
        <v/>
      </c>
      <c r="M4684" s="44">
        <f t="shared" si="73"/>
        <v>1900</v>
      </c>
    </row>
    <row r="4685" spans="1:13" ht="18" customHeight="1" x14ac:dyDescent="0.25">
      <c r="A4685" s="42"/>
      <c r="B4685" s="42"/>
      <c r="C4685" s="42"/>
      <c r="D4685" s="43"/>
      <c r="E4685" s="42"/>
      <c r="F4685" s="42"/>
      <c r="G4685" s="43"/>
      <c r="H4685" s="43"/>
      <c r="I4685" s="42"/>
      <c r="J4685" s="42"/>
      <c r="K4685" s="42"/>
      <c r="L4685" s="42" t="str">
        <f>IF(G4685="","",IF(D4685-G4685&gt;=System_Config!$B$9,"✅ COMPLIANT","⚠️ BREACH"))</f>
        <v/>
      </c>
      <c r="M4685" s="42">
        <f t="shared" si="73"/>
        <v>1900</v>
      </c>
    </row>
    <row r="4686" spans="1:13" ht="18" customHeight="1" x14ac:dyDescent="0.25">
      <c r="A4686" s="44"/>
      <c r="B4686" s="44"/>
      <c r="C4686" s="44"/>
      <c r="D4686" s="45"/>
      <c r="E4686" s="44"/>
      <c r="F4686" s="44"/>
      <c r="G4686" s="45"/>
      <c r="H4686" s="45"/>
      <c r="I4686" s="44"/>
      <c r="J4686" s="44"/>
      <c r="K4686" s="44"/>
      <c r="L4686" s="44" t="str">
        <f>IF(G4686="","",IF(D4686-G4686&gt;=System_Config!$B$9,"✅ COMPLIANT","⚠️ BREACH"))</f>
        <v/>
      </c>
      <c r="M4686" s="44">
        <f t="shared" si="73"/>
        <v>1900</v>
      </c>
    </row>
    <row r="4687" spans="1:13" ht="18" customHeight="1" x14ac:dyDescent="0.25">
      <c r="A4687" s="42"/>
      <c r="B4687" s="42"/>
      <c r="C4687" s="42"/>
      <c r="D4687" s="43"/>
      <c r="E4687" s="42"/>
      <c r="F4687" s="42"/>
      <c r="G4687" s="43"/>
      <c r="H4687" s="43"/>
      <c r="I4687" s="42"/>
      <c r="J4687" s="42"/>
      <c r="K4687" s="42"/>
      <c r="L4687" s="42" t="str">
        <f>IF(G4687="","",IF(D4687-G4687&gt;=System_Config!$B$9,"✅ COMPLIANT","⚠️ BREACH"))</f>
        <v/>
      </c>
      <c r="M4687" s="42">
        <f t="shared" si="73"/>
        <v>1900</v>
      </c>
    </row>
    <row r="4688" spans="1:13" ht="18" customHeight="1" x14ac:dyDescent="0.25">
      <c r="A4688" s="44"/>
      <c r="B4688" s="44"/>
      <c r="C4688" s="44"/>
      <c r="D4688" s="45"/>
      <c r="E4688" s="44"/>
      <c r="F4688" s="44"/>
      <c r="G4688" s="45"/>
      <c r="H4688" s="45"/>
      <c r="I4688" s="44"/>
      <c r="J4688" s="44"/>
      <c r="K4688" s="44"/>
      <c r="L4688" s="44" t="str">
        <f>IF(G4688="","",IF(D4688-G4688&gt;=System_Config!$B$9,"✅ COMPLIANT","⚠️ BREACH"))</f>
        <v/>
      </c>
      <c r="M4688" s="44">
        <f t="shared" si="73"/>
        <v>1900</v>
      </c>
    </row>
    <row r="4689" spans="1:13" ht="18" customHeight="1" x14ac:dyDescent="0.25">
      <c r="A4689" s="42"/>
      <c r="B4689" s="42"/>
      <c r="C4689" s="42"/>
      <c r="D4689" s="43"/>
      <c r="E4689" s="42"/>
      <c r="F4689" s="42"/>
      <c r="G4689" s="43"/>
      <c r="H4689" s="43"/>
      <c r="I4689" s="42"/>
      <c r="J4689" s="42"/>
      <c r="K4689" s="42"/>
      <c r="L4689" s="42" t="str">
        <f>IF(G4689="","",IF(D4689-G4689&gt;=System_Config!$B$9,"✅ COMPLIANT","⚠️ BREACH"))</f>
        <v/>
      </c>
      <c r="M4689" s="42">
        <f t="shared" si="73"/>
        <v>1900</v>
      </c>
    </row>
    <row r="4690" spans="1:13" ht="18" customHeight="1" x14ac:dyDescent="0.25">
      <c r="A4690" s="44"/>
      <c r="B4690" s="44"/>
      <c r="C4690" s="44"/>
      <c r="D4690" s="45"/>
      <c r="E4690" s="44"/>
      <c r="F4690" s="44"/>
      <c r="G4690" s="45"/>
      <c r="H4690" s="45"/>
      <c r="I4690" s="44"/>
      <c r="J4690" s="44"/>
      <c r="K4690" s="44"/>
      <c r="L4690" s="44" t="str">
        <f>IF(G4690="","",IF(D4690-G4690&gt;=System_Config!$B$9,"✅ COMPLIANT","⚠️ BREACH"))</f>
        <v/>
      </c>
      <c r="M4690" s="44">
        <f t="shared" si="73"/>
        <v>1900</v>
      </c>
    </row>
    <row r="4691" spans="1:13" ht="18" customHeight="1" x14ac:dyDescent="0.25">
      <c r="A4691" s="42"/>
      <c r="B4691" s="42"/>
      <c r="C4691" s="42"/>
      <c r="D4691" s="43"/>
      <c r="E4691" s="42"/>
      <c r="F4691" s="42"/>
      <c r="G4691" s="43"/>
      <c r="H4691" s="43"/>
      <c r="I4691" s="42"/>
      <c r="J4691" s="42"/>
      <c r="K4691" s="42"/>
      <c r="L4691" s="42" t="str">
        <f>IF(G4691="","",IF(D4691-G4691&gt;=System_Config!$B$9,"✅ COMPLIANT","⚠️ BREACH"))</f>
        <v/>
      </c>
      <c r="M4691" s="42">
        <f t="shared" si="73"/>
        <v>1900</v>
      </c>
    </row>
    <row r="4692" spans="1:13" ht="18" customHeight="1" x14ac:dyDescent="0.25">
      <c r="A4692" s="44"/>
      <c r="B4692" s="44"/>
      <c r="C4692" s="44"/>
      <c r="D4692" s="45"/>
      <c r="E4692" s="44"/>
      <c r="F4692" s="44"/>
      <c r="G4692" s="45"/>
      <c r="H4692" s="45"/>
      <c r="I4692" s="44"/>
      <c r="J4692" s="44"/>
      <c r="K4692" s="44"/>
      <c r="L4692" s="44" t="str">
        <f>IF(G4692="","",IF(D4692-G4692&gt;=System_Config!$B$9,"✅ COMPLIANT","⚠️ BREACH"))</f>
        <v/>
      </c>
      <c r="M4692" s="44">
        <f t="shared" si="73"/>
        <v>1900</v>
      </c>
    </row>
    <row r="4693" spans="1:13" ht="18" customHeight="1" x14ac:dyDescent="0.25">
      <c r="A4693" s="42"/>
      <c r="B4693" s="42"/>
      <c r="C4693" s="42"/>
      <c r="D4693" s="43"/>
      <c r="E4693" s="42"/>
      <c r="F4693" s="42"/>
      <c r="G4693" s="43"/>
      <c r="H4693" s="43"/>
      <c r="I4693" s="42"/>
      <c r="J4693" s="42"/>
      <c r="K4693" s="42"/>
      <c r="L4693" s="42" t="str">
        <f>IF(G4693="","",IF(D4693-G4693&gt;=System_Config!$B$9,"✅ COMPLIANT","⚠️ BREACH"))</f>
        <v/>
      </c>
      <c r="M4693" s="42">
        <f t="shared" si="73"/>
        <v>1900</v>
      </c>
    </row>
    <row r="4694" spans="1:13" ht="18" customHeight="1" x14ac:dyDescent="0.25">
      <c r="A4694" s="44"/>
      <c r="B4694" s="44"/>
      <c r="C4694" s="44"/>
      <c r="D4694" s="45"/>
      <c r="E4694" s="44"/>
      <c r="F4694" s="44"/>
      <c r="G4694" s="45"/>
      <c r="H4694" s="45"/>
      <c r="I4694" s="44"/>
      <c r="J4694" s="44"/>
      <c r="K4694" s="44"/>
      <c r="L4694" s="44" t="str">
        <f>IF(G4694="","",IF(D4694-G4694&gt;=System_Config!$B$9,"✅ COMPLIANT","⚠️ BREACH"))</f>
        <v/>
      </c>
      <c r="M4694" s="44">
        <f t="shared" si="73"/>
        <v>1900</v>
      </c>
    </row>
    <row r="4695" spans="1:13" ht="18" customHeight="1" x14ac:dyDescent="0.25">
      <c r="A4695" s="42"/>
      <c r="B4695" s="42"/>
      <c r="C4695" s="42"/>
      <c r="D4695" s="43"/>
      <c r="E4695" s="42"/>
      <c r="F4695" s="42"/>
      <c r="G4695" s="43"/>
      <c r="H4695" s="43"/>
      <c r="I4695" s="42"/>
      <c r="J4695" s="42"/>
      <c r="K4695" s="42"/>
      <c r="L4695" s="42" t="str">
        <f>IF(G4695="","",IF(D4695-G4695&gt;=System_Config!$B$9,"✅ COMPLIANT","⚠️ BREACH"))</f>
        <v/>
      </c>
      <c r="M4695" s="42">
        <f t="shared" si="73"/>
        <v>1900</v>
      </c>
    </row>
    <row r="4696" spans="1:13" ht="18" customHeight="1" x14ac:dyDescent="0.25">
      <c r="A4696" s="44"/>
      <c r="B4696" s="44"/>
      <c r="C4696" s="44"/>
      <c r="D4696" s="45"/>
      <c r="E4696" s="44"/>
      <c r="F4696" s="44"/>
      <c r="G4696" s="45"/>
      <c r="H4696" s="45"/>
      <c r="I4696" s="44"/>
      <c r="J4696" s="44"/>
      <c r="K4696" s="44"/>
      <c r="L4696" s="44" t="str">
        <f>IF(G4696="","",IF(D4696-G4696&gt;=System_Config!$B$9,"✅ COMPLIANT","⚠️ BREACH"))</f>
        <v/>
      </c>
      <c r="M4696" s="44">
        <f t="shared" si="73"/>
        <v>1900</v>
      </c>
    </row>
    <row r="4697" spans="1:13" ht="18" customHeight="1" x14ac:dyDescent="0.25">
      <c r="A4697" s="42"/>
      <c r="B4697" s="42"/>
      <c r="C4697" s="42"/>
      <c r="D4697" s="43"/>
      <c r="E4697" s="42"/>
      <c r="F4697" s="42"/>
      <c r="G4697" s="43"/>
      <c r="H4697" s="43"/>
      <c r="I4697" s="42"/>
      <c r="J4697" s="42"/>
      <c r="K4697" s="42"/>
      <c r="L4697" s="42" t="str">
        <f>IF(G4697="","",IF(D4697-G4697&gt;=System_Config!$B$9,"✅ COMPLIANT","⚠️ BREACH"))</f>
        <v/>
      </c>
      <c r="M4697" s="42">
        <f t="shared" si="73"/>
        <v>1900</v>
      </c>
    </row>
    <row r="4698" spans="1:13" ht="18" customHeight="1" x14ac:dyDescent="0.25">
      <c r="A4698" s="44"/>
      <c r="B4698" s="44"/>
      <c r="C4698" s="44"/>
      <c r="D4698" s="45"/>
      <c r="E4698" s="44"/>
      <c r="F4698" s="44"/>
      <c r="G4698" s="45"/>
      <c r="H4698" s="45"/>
      <c r="I4698" s="44"/>
      <c r="J4698" s="44"/>
      <c r="K4698" s="44"/>
      <c r="L4698" s="44" t="str">
        <f>IF(G4698="","",IF(D4698-G4698&gt;=System_Config!$B$9,"✅ COMPLIANT","⚠️ BREACH"))</f>
        <v/>
      </c>
      <c r="M4698" s="44">
        <f t="shared" si="73"/>
        <v>1900</v>
      </c>
    </row>
    <row r="4699" spans="1:13" ht="18" customHeight="1" x14ac:dyDescent="0.25">
      <c r="A4699" s="42"/>
      <c r="B4699" s="42"/>
      <c r="C4699" s="42"/>
      <c r="D4699" s="43"/>
      <c r="E4699" s="42"/>
      <c r="F4699" s="42"/>
      <c r="G4699" s="43"/>
      <c r="H4699" s="43"/>
      <c r="I4699" s="42"/>
      <c r="J4699" s="42"/>
      <c r="K4699" s="42"/>
      <c r="L4699" s="42" t="str">
        <f>IF(G4699="","",IF(D4699-G4699&gt;=System_Config!$B$9,"✅ COMPLIANT","⚠️ BREACH"))</f>
        <v/>
      </c>
      <c r="M4699" s="42">
        <f t="shared" si="73"/>
        <v>1900</v>
      </c>
    </row>
    <row r="4700" spans="1:13" ht="18" customHeight="1" x14ac:dyDescent="0.25">
      <c r="A4700" s="44"/>
      <c r="B4700" s="44"/>
      <c r="C4700" s="44"/>
      <c r="D4700" s="45"/>
      <c r="E4700" s="44"/>
      <c r="F4700" s="44"/>
      <c r="G4700" s="45"/>
      <c r="H4700" s="45"/>
      <c r="I4700" s="44"/>
      <c r="J4700" s="44"/>
      <c r="K4700" s="44"/>
      <c r="L4700" s="44" t="str">
        <f>IF(G4700="","",IF(D4700-G4700&gt;=System_Config!$B$9,"✅ COMPLIANT","⚠️ BREACH"))</f>
        <v/>
      </c>
      <c r="M4700" s="44">
        <f t="shared" si="73"/>
        <v>1900</v>
      </c>
    </row>
    <row r="4701" spans="1:13" ht="18" customHeight="1" x14ac:dyDescent="0.25">
      <c r="A4701" s="42"/>
      <c r="B4701" s="42"/>
      <c r="C4701" s="42"/>
      <c r="D4701" s="43"/>
      <c r="E4701" s="42"/>
      <c r="F4701" s="42"/>
      <c r="G4701" s="43"/>
      <c r="H4701" s="43"/>
      <c r="I4701" s="42"/>
      <c r="J4701" s="42"/>
      <c r="K4701" s="42"/>
      <c r="L4701" s="42" t="str">
        <f>IF(G4701="","",IF(D4701-G4701&gt;=System_Config!$B$9,"✅ COMPLIANT","⚠️ BREACH"))</f>
        <v/>
      </c>
      <c r="M4701" s="42">
        <f t="shared" si="73"/>
        <v>1900</v>
      </c>
    </row>
    <row r="4702" spans="1:13" ht="18" customHeight="1" x14ac:dyDescent="0.25">
      <c r="A4702" s="44"/>
      <c r="B4702" s="44"/>
      <c r="C4702" s="44"/>
      <c r="D4702" s="45"/>
      <c r="E4702" s="44"/>
      <c r="F4702" s="44"/>
      <c r="G4702" s="45"/>
      <c r="H4702" s="45"/>
      <c r="I4702" s="44"/>
      <c r="J4702" s="44"/>
      <c r="K4702" s="44"/>
      <c r="L4702" s="44" t="str">
        <f>IF(G4702="","",IF(D4702-G4702&gt;=System_Config!$B$9,"✅ COMPLIANT","⚠️ BREACH"))</f>
        <v/>
      </c>
      <c r="M4702" s="44">
        <f t="shared" si="73"/>
        <v>1900</v>
      </c>
    </row>
    <row r="4703" spans="1:13" ht="18" customHeight="1" x14ac:dyDescent="0.25">
      <c r="A4703" s="42"/>
      <c r="B4703" s="42"/>
      <c r="C4703" s="42"/>
      <c r="D4703" s="43"/>
      <c r="E4703" s="42"/>
      <c r="F4703" s="42"/>
      <c r="G4703" s="43"/>
      <c r="H4703" s="43"/>
      <c r="I4703" s="42"/>
      <c r="J4703" s="42"/>
      <c r="K4703" s="42"/>
      <c r="L4703" s="42" t="str">
        <f>IF(G4703="","",IF(D4703-G4703&gt;=System_Config!$B$9,"✅ COMPLIANT","⚠️ BREACH"))</f>
        <v/>
      </c>
      <c r="M4703" s="42">
        <f t="shared" si="73"/>
        <v>1900</v>
      </c>
    </row>
    <row r="4704" spans="1:13" ht="18" customHeight="1" x14ac:dyDescent="0.25">
      <c r="A4704" s="44"/>
      <c r="B4704" s="44"/>
      <c r="C4704" s="44"/>
      <c r="D4704" s="45"/>
      <c r="E4704" s="44"/>
      <c r="F4704" s="44"/>
      <c r="G4704" s="45"/>
      <c r="H4704" s="45"/>
      <c r="I4704" s="44"/>
      <c r="J4704" s="44"/>
      <c r="K4704" s="44"/>
      <c r="L4704" s="44" t="str">
        <f>IF(G4704="","",IF(D4704-G4704&gt;=System_Config!$B$9,"✅ COMPLIANT","⚠️ BREACH"))</f>
        <v/>
      </c>
      <c r="M4704" s="44">
        <f t="shared" si="73"/>
        <v>1900</v>
      </c>
    </row>
    <row r="4705" spans="1:13" ht="18" customHeight="1" x14ac:dyDescent="0.25">
      <c r="A4705" s="42"/>
      <c r="B4705" s="42"/>
      <c r="C4705" s="42"/>
      <c r="D4705" s="43"/>
      <c r="E4705" s="42"/>
      <c r="F4705" s="42"/>
      <c r="G4705" s="43"/>
      <c r="H4705" s="43"/>
      <c r="I4705" s="42"/>
      <c r="J4705" s="42"/>
      <c r="K4705" s="42"/>
      <c r="L4705" s="42" t="str">
        <f>IF(G4705="","",IF(D4705-G4705&gt;=System_Config!$B$9,"✅ COMPLIANT","⚠️ BREACH"))</f>
        <v/>
      </c>
      <c r="M4705" s="42">
        <f t="shared" si="73"/>
        <v>1900</v>
      </c>
    </row>
    <row r="4706" spans="1:13" ht="18" customHeight="1" x14ac:dyDescent="0.25">
      <c r="A4706" s="44"/>
      <c r="B4706" s="44"/>
      <c r="C4706" s="44"/>
      <c r="D4706" s="45"/>
      <c r="E4706" s="44"/>
      <c r="F4706" s="44"/>
      <c r="G4706" s="45"/>
      <c r="H4706" s="45"/>
      <c r="I4706" s="44"/>
      <c r="J4706" s="44"/>
      <c r="K4706" s="44"/>
      <c r="L4706" s="44" t="str">
        <f>IF(G4706="","",IF(D4706-G4706&gt;=System_Config!$B$9,"✅ COMPLIANT","⚠️ BREACH"))</f>
        <v/>
      </c>
      <c r="M4706" s="44">
        <f t="shared" si="73"/>
        <v>1900</v>
      </c>
    </row>
    <row r="4707" spans="1:13" ht="18" customHeight="1" x14ac:dyDescent="0.25">
      <c r="A4707" s="42"/>
      <c r="B4707" s="42"/>
      <c r="C4707" s="42"/>
      <c r="D4707" s="43"/>
      <c r="E4707" s="42"/>
      <c r="F4707" s="42"/>
      <c r="G4707" s="43"/>
      <c r="H4707" s="43"/>
      <c r="I4707" s="42"/>
      <c r="J4707" s="42"/>
      <c r="K4707" s="42"/>
      <c r="L4707" s="42" t="str">
        <f>IF(G4707="","",IF(D4707-G4707&gt;=System_Config!$B$9,"✅ COMPLIANT","⚠️ BREACH"))</f>
        <v/>
      </c>
      <c r="M4707" s="42">
        <f t="shared" si="73"/>
        <v>1900</v>
      </c>
    </row>
    <row r="4708" spans="1:13" ht="18" customHeight="1" x14ac:dyDescent="0.25">
      <c r="A4708" s="44"/>
      <c r="B4708" s="44"/>
      <c r="C4708" s="44"/>
      <c r="D4708" s="45"/>
      <c r="E4708" s="44"/>
      <c r="F4708" s="44"/>
      <c r="G4708" s="45"/>
      <c r="H4708" s="45"/>
      <c r="I4708" s="44"/>
      <c r="J4708" s="44"/>
      <c r="K4708" s="44"/>
      <c r="L4708" s="44" t="str">
        <f>IF(G4708="","",IF(D4708-G4708&gt;=System_Config!$B$9,"✅ COMPLIANT","⚠️ BREACH"))</f>
        <v/>
      </c>
      <c r="M4708" s="44">
        <f t="shared" si="73"/>
        <v>1900</v>
      </c>
    </row>
    <row r="4709" spans="1:13" ht="18" customHeight="1" x14ac:dyDescent="0.25">
      <c r="A4709" s="42"/>
      <c r="B4709" s="42"/>
      <c r="C4709" s="42"/>
      <c r="D4709" s="43"/>
      <c r="E4709" s="42"/>
      <c r="F4709" s="42"/>
      <c r="G4709" s="43"/>
      <c r="H4709" s="43"/>
      <c r="I4709" s="42"/>
      <c r="J4709" s="42"/>
      <c r="K4709" s="42"/>
      <c r="L4709" s="42" t="str">
        <f>IF(G4709="","",IF(D4709-G4709&gt;=System_Config!$B$9,"✅ COMPLIANT","⚠️ BREACH"))</f>
        <v/>
      </c>
      <c r="M4709" s="42">
        <f t="shared" si="73"/>
        <v>1900</v>
      </c>
    </row>
    <row r="4710" spans="1:13" ht="18" customHeight="1" x14ac:dyDescent="0.25">
      <c r="A4710" s="44"/>
      <c r="B4710" s="44"/>
      <c r="C4710" s="44"/>
      <c r="D4710" s="45"/>
      <c r="E4710" s="44"/>
      <c r="F4710" s="44"/>
      <c r="G4710" s="45"/>
      <c r="H4710" s="45"/>
      <c r="I4710" s="44"/>
      <c r="J4710" s="44"/>
      <c r="K4710" s="44"/>
      <c r="L4710" s="44" t="str">
        <f>IF(G4710="","",IF(D4710-G4710&gt;=System_Config!$B$9,"✅ COMPLIANT","⚠️ BREACH"))</f>
        <v/>
      </c>
      <c r="M4710" s="44">
        <f t="shared" si="73"/>
        <v>1900</v>
      </c>
    </row>
    <row r="4711" spans="1:13" ht="18" customHeight="1" x14ac:dyDescent="0.25">
      <c r="A4711" s="42"/>
      <c r="B4711" s="42"/>
      <c r="C4711" s="42"/>
      <c r="D4711" s="43"/>
      <c r="E4711" s="42"/>
      <c r="F4711" s="42"/>
      <c r="G4711" s="43"/>
      <c r="H4711" s="43"/>
      <c r="I4711" s="42"/>
      <c r="J4711" s="42"/>
      <c r="K4711" s="42"/>
      <c r="L4711" s="42" t="str">
        <f>IF(G4711="","",IF(D4711-G4711&gt;=System_Config!$B$9,"✅ COMPLIANT","⚠️ BREACH"))</f>
        <v/>
      </c>
      <c r="M4711" s="42">
        <f t="shared" si="73"/>
        <v>1900</v>
      </c>
    </row>
    <row r="4712" spans="1:13" ht="18" customHeight="1" x14ac:dyDescent="0.25">
      <c r="A4712" s="44"/>
      <c r="B4712" s="44"/>
      <c r="C4712" s="44"/>
      <c r="D4712" s="45"/>
      <c r="E4712" s="44"/>
      <c r="F4712" s="44"/>
      <c r="G4712" s="45"/>
      <c r="H4712" s="45"/>
      <c r="I4712" s="44"/>
      <c r="J4712" s="44"/>
      <c r="K4712" s="44"/>
      <c r="L4712" s="44" t="str">
        <f>IF(G4712="","",IF(D4712-G4712&gt;=System_Config!$B$9,"✅ COMPLIANT","⚠️ BREACH"))</f>
        <v/>
      </c>
      <c r="M4712" s="44">
        <f t="shared" si="73"/>
        <v>1900</v>
      </c>
    </row>
    <row r="4713" spans="1:13" ht="18" customHeight="1" x14ac:dyDescent="0.25">
      <c r="A4713" s="42"/>
      <c r="B4713" s="42"/>
      <c r="C4713" s="42"/>
      <c r="D4713" s="43"/>
      <c r="E4713" s="42"/>
      <c r="F4713" s="42"/>
      <c r="G4713" s="43"/>
      <c r="H4713" s="43"/>
      <c r="I4713" s="42"/>
      <c r="J4713" s="42"/>
      <c r="K4713" s="42"/>
      <c r="L4713" s="42" t="str">
        <f>IF(G4713="","",IF(D4713-G4713&gt;=System_Config!$B$9,"✅ COMPLIANT","⚠️ BREACH"))</f>
        <v/>
      </c>
      <c r="M4713" s="42">
        <f t="shared" si="73"/>
        <v>1900</v>
      </c>
    </row>
    <row r="4714" spans="1:13" ht="18" customHeight="1" x14ac:dyDescent="0.25">
      <c r="A4714" s="44"/>
      <c r="B4714" s="44"/>
      <c r="C4714" s="44"/>
      <c r="D4714" s="45"/>
      <c r="E4714" s="44"/>
      <c r="F4714" s="44"/>
      <c r="G4714" s="45"/>
      <c r="H4714" s="45"/>
      <c r="I4714" s="44"/>
      <c r="J4714" s="44"/>
      <c r="K4714" s="44"/>
      <c r="L4714" s="44" t="str">
        <f>IF(G4714="","",IF(D4714-G4714&gt;=System_Config!$B$9,"✅ COMPLIANT","⚠️ BREACH"))</f>
        <v/>
      </c>
      <c r="M4714" s="44">
        <f t="shared" si="73"/>
        <v>1900</v>
      </c>
    </row>
    <row r="4715" spans="1:13" ht="18" customHeight="1" x14ac:dyDescent="0.25">
      <c r="A4715" s="42"/>
      <c r="B4715" s="42"/>
      <c r="C4715" s="42"/>
      <c r="D4715" s="43"/>
      <c r="E4715" s="42"/>
      <c r="F4715" s="42"/>
      <c r="G4715" s="43"/>
      <c r="H4715" s="43"/>
      <c r="I4715" s="42"/>
      <c r="J4715" s="42"/>
      <c r="K4715" s="42"/>
      <c r="L4715" s="42" t="str">
        <f>IF(G4715="","",IF(D4715-G4715&gt;=System_Config!$B$9,"✅ COMPLIANT","⚠️ BREACH"))</f>
        <v/>
      </c>
      <c r="M4715" s="42">
        <f t="shared" si="73"/>
        <v>1900</v>
      </c>
    </row>
    <row r="4716" spans="1:13" ht="18" customHeight="1" x14ac:dyDescent="0.25">
      <c r="A4716" s="44"/>
      <c r="B4716" s="44"/>
      <c r="C4716" s="44"/>
      <c r="D4716" s="45"/>
      <c r="E4716" s="44"/>
      <c r="F4716" s="44"/>
      <c r="G4716" s="45"/>
      <c r="H4716" s="45"/>
      <c r="I4716" s="44"/>
      <c r="J4716" s="44"/>
      <c r="K4716" s="44"/>
      <c r="L4716" s="44" t="str">
        <f>IF(G4716="","",IF(D4716-G4716&gt;=System_Config!$B$9,"✅ COMPLIANT","⚠️ BREACH"))</f>
        <v/>
      </c>
      <c r="M4716" s="44">
        <f t="shared" si="73"/>
        <v>1900</v>
      </c>
    </row>
    <row r="4717" spans="1:13" ht="18" customHeight="1" x14ac:dyDescent="0.25">
      <c r="A4717" s="42"/>
      <c r="B4717" s="42"/>
      <c r="C4717" s="42"/>
      <c r="D4717" s="43"/>
      <c r="E4717" s="42"/>
      <c r="F4717" s="42"/>
      <c r="G4717" s="43"/>
      <c r="H4717" s="43"/>
      <c r="I4717" s="42"/>
      <c r="J4717" s="42"/>
      <c r="K4717" s="42"/>
      <c r="L4717" s="42" t="str">
        <f>IF(G4717="","",IF(D4717-G4717&gt;=System_Config!$B$9,"✅ COMPLIANT","⚠️ BREACH"))</f>
        <v/>
      </c>
      <c r="M4717" s="42">
        <f t="shared" si="73"/>
        <v>1900</v>
      </c>
    </row>
    <row r="4718" spans="1:13" ht="18" customHeight="1" x14ac:dyDescent="0.25">
      <c r="A4718" s="44"/>
      <c r="B4718" s="44"/>
      <c r="C4718" s="44"/>
      <c r="D4718" s="45"/>
      <c r="E4718" s="44"/>
      <c r="F4718" s="44"/>
      <c r="G4718" s="45"/>
      <c r="H4718" s="45"/>
      <c r="I4718" s="44"/>
      <c r="J4718" s="44"/>
      <c r="K4718" s="44"/>
      <c r="L4718" s="44" t="str">
        <f>IF(G4718="","",IF(D4718-G4718&gt;=System_Config!$B$9,"✅ COMPLIANT","⚠️ BREACH"))</f>
        <v/>
      </c>
      <c r="M4718" s="44">
        <f t="shared" si="73"/>
        <v>1900</v>
      </c>
    </row>
    <row r="4719" spans="1:13" ht="18" customHeight="1" x14ac:dyDescent="0.25">
      <c r="A4719" s="42"/>
      <c r="B4719" s="42"/>
      <c r="C4719" s="42"/>
      <c r="D4719" s="43"/>
      <c r="E4719" s="42"/>
      <c r="F4719" s="42"/>
      <c r="G4719" s="43"/>
      <c r="H4719" s="43"/>
      <c r="I4719" s="42"/>
      <c r="J4719" s="42"/>
      <c r="K4719" s="42"/>
      <c r="L4719" s="42" t="str">
        <f>IF(G4719="","",IF(D4719-G4719&gt;=System_Config!$B$9,"✅ COMPLIANT","⚠️ BREACH"))</f>
        <v/>
      </c>
      <c r="M4719" s="42">
        <f t="shared" si="73"/>
        <v>1900</v>
      </c>
    </row>
    <row r="4720" spans="1:13" ht="18" customHeight="1" x14ac:dyDescent="0.25">
      <c r="A4720" s="44"/>
      <c r="B4720" s="44"/>
      <c r="C4720" s="44"/>
      <c r="D4720" s="45"/>
      <c r="E4720" s="44"/>
      <c r="F4720" s="44"/>
      <c r="G4720" s="45"/>
      <c r="H4720" s="45"/>
      <c r="I4720" s="44"/>
      <c r="J4720" s="44"/>
      <c r="K4720" s="44"/>
      <c r="L4720" s="44" t="str">
        <f>IF(G4720="","",IF(D4720-G4720&gt;=System_Config!$B$9,"✅ COMPLIANT","⚠️ BREACH"))</f>
        <v/>
      </c>
      <c r="M4720" s="44">
        <f t="shared" si="73"/>
        <v>1900</v>
      </c>
    </row>
    <row r="4721" spans="1:13" ht="18" customHeight="1" x14ac:dyDescent="0.25">
      <c r="A4721" s="42"/>
      <c r="B4721" s="42"/>
      <c r="C4721" s="42"/>
      <c r="D4721" s="43"/>
      <c r="E4721" s="42"/>
      <c r="F4721" s="42"/>
      <c r="G4721" s="43"/>
      <c r="H4721" s="43"/>
      <c r="I4721" s="42"/>
      <c r="J4721" s="42"/>
      <c r="K4721" s="42"/>
      <c r="L4721" s="42" t="str">
        <f>IF(G4721="","",IF(D4721-G4721&gt;=System_Config!$B$9,"✅ COMPLIANT","⚠️ BREACH"))</f>
        <v/>
      </c>
      <c r="M4721" s="42">
        <f t="shared" si="73"/>
        <v>1900</v>
      </c>
    </row>
    <row r="4722" spans="1:13" ht="18" customHeight="1" x14ac:dyDescent="0.25">
      <c r="A4722" s="44"/>
      <c r="B4722" s="44"/>
      <c r="C4722" s="44"/>
      <c r="D4722" s="45"/>
      <c r="E4722" s="44"/>
      <c r="F4722" s="44"/>
      <c r="G4722" s="45"/>
      <c r="H4722" s="45"/>
      <c r="I4722" s="44"/>
      <c r="J4722" s="44"/>
      <c r="K4722" s="44"/>
      <c r="L4722" s="44" t="str">
        <f>IF(G4722="","",IF(D4722-G4722&gt;=System_Config!$B$9,"✅ COMPLIANT","⚠️ BREACH"))</f>
        <v/>
      </c>
      <c r="M4722" s="44">
        <f t="shared" si="73"/>
        <v>1900</v>
      </c>
    </row>
    <row r="4723" spans="1:13" ht="18" customHeight="1" x14ac:dyDescent="0.25">
      <c r="A4723" s="42"/>
      <c r="B4723" s="42"/>
      <c r="C4723" s="42"/>
      <c r="D4723" s="43"/>
      <c r="E4723" s="42"/>
      <c r="F4723" s="42"/>
      <c r="G4723" s="43"/>
      <c r="H4723" s="43"/>
      <c r="I4723" s="42"/>
      <c r="J4723" s="42"/>
      <c r="K4723" s="42"/>
      <c r="L4723" s="42" t="str">
        <f>IF(G4723="","",IF(D4723-G4723&gt;=System_Config!$B$9,"✅ COMPLIANT","⚠️ BREACH"))</f>
        <v/>
      </c>
      <c r="M4723" s="42">
        <f t="shared" si="73"/>
        <v>1900</v>
      </c>
    </row>
    <row r="4724" spans="1:13" ht="18" customHeight="1" x14ac:dyDescent="0.25">
      <c r="A4724" s="44"/>
      <c r="B4724" s="44"/>
      <c r="C4724" s="44"/>
      <c r="D4724" s="45"/>
      <c r="E4724" s="44"/>
      <c r="F4724" s="44"/>
      <c r="G4724" s="45"/>
      <c r="H4724" s="45"/>
      <c r="I4724" s="44"/>
      <c r="J4724" s="44"/>
      <c r="K4724" s="44"/>
      <c r="L4724" s="44" t="str">
        <f>IF(G4724="","",IF(D4724-G4724&gt;=System_Config!$B$9,"✅ COMPLIANT","⚠️ BREACH"))</f>
        <v/>
      </c>
      <c r="M4724" s="44">
        <f t="shared" si="73"/>
        <v>1900</v>
      </c>
    </row>
    <row r="4725" spans="1:13" ht="18" customHeight="1" x14ac:dyDescent="0.25">
      <c r="A4725" s="42"/>
      <c r="B4725" s="42"/>
      <c r="C4725" s="42"/>
      <c r="D4725" s="43"/>
      <c r="E4725" s="42"/>
      <c r="F4725" s="42"/>
      <c r="G4725" s="43"/>
      <c r="H4725" s="43"/>
      <c r="I4725" s="42"/>
      <c r="J4725" s="42"/>
      <c r="K4725" s="42"/>
      <c r="L4725" s="42" t="str">
        <f>IF(G4725="","",IF(D4725-G4725&gt;=System_Config!$B$9,"✅ COMPLIANT","⚠️ BREACH"))</f>
        <v/>
      </c>
      <c r="M4725" s="42">
        <f t="shared" si="73"/>
        <v>1900</v>
      </c>
    </row>
    <row r="4726" spans="1:13" ht="18" customHeight="1" x14ac:dyDescent="0.25">
      <c r="A4726" s="44"/>
      <c r="B4726" s="44"/>
      <c r="C4726" s="44"/>
      <c r="D4726" s="45"/>
      <c r="E4726" s="44"/>
      <c r="F4726" s="44"/>
      <c r="G4726" s="45"/>
      <c r="H4726" s="45"/>
      <c r="I4726" s="44"/>
      <c r="J4726" s="44"/>
      <c r="K4726" s="44"/>
      <c r="L4726" s="44" t="str">
        <f>IF(G4726="","",IF(D4726-G4726&gt;=System_Config!$B$9,"✅ COMPLIANT","⚠️ BREACH"))</f>
        <v/>
      </c>
      <c r="M4726" s="44">
        <f t="shared" si="73"/>
        <v>1900</v>
      </c>
    </row>
    <row r="4727" spans="1:13" ht="18" customHeight="1" x14ac:dyDescent="0.25">
      <c r="A4727" s="42"/>
      <c r="B4727" s="42"/>
      <c r="C4727" s="42"/>
      <c r="D4727" s="43"/>
      <c r="E4727" s="42"/>
      <c r="F4727" s="42"/>
      <c r="G4727" s="43"/>
      <c r="H4727" s="43"/>
      <c r="I4727" s="42"/>
      <c r="J4727" s="42"/>
      <c r="K4727" s="42"/>
      <c r="L4727" s="42" t="str">
        <f>IF(G4727="","",IF(D4727-G4727&gt;=System_Config!$B$9,"✅ COMPLIANT","⚠️ BREACH"))</f>
        <v/>
      </c>
      <c r="M4727" s="42">
        <f t="shared" si="73"/>
        <v>1900</v>
      </c>
    </row>
    <row r="4728" spans="1:13" ht="18" customHeight="1" x14ac:dyDescent="0.25">
      <c r="A4728" s="44"/>
      <c r="B4728" s="44"/>
      <c r="C4728" s="44"/>
      <c r="D4728" s="45"/>
      <c r="E4728" s="44"/>
      <c r="F4728" s="44"/>
      <c r="G4728" s="45"/>
      <c r="H4728" s="45"/>
      <c r="I4728" s="44"/>
      <c r="J4728" s="44"/>
      <c r="K4728" s="44"/>
      <c r="L4728" s="44" t="str">
        <f>IF(G4728="","",IF(D4728-G4728&gt;=System_Config!$B$9,"✅ COMPLIANT","⚠️ BREACH"))</f>
        <v/>
      </c>
      <c r="M4728" s="44">
        <f t="shared" si="73"/>
        <v>1900</v>
      </c>
    </row>
    <row r="4729" spans="1:13" ht="18" customHeight="1" x14ac:dyDescent="0.25">
      <c r="A4729" s="42"/>
      <c r="B4729" s="42"/>
      <c r="C4729" s="42"/>
      <c r="D4729" s="43"/>
      <c r="E4729" s="42"/>
      <c r="F4729" s="42"/>
      <c r="G4729" s="43"/>
      <c r="H4729" s="43"/>
      <c r="I4729" s="42"/>
      <c r="J4729" s="42"/>
      <c r="K4729" s="42"/>
      <c r="L4729" s="42" t="str">
        <f>IF(G4729="","",IF(D4729-G4729&gt;=System_Config!$B$9,"✅ COMPLIANT","⚠️ BREACH"))</f>
        <v/>
      </c>
      <c r="M4729" s="42">
        <f t="shared" si="73"/>
        <v>1900</v>
      </c>
    </row>
    <row r="4730" spans="1:13" ht="18" customHeight="1" x14ac:dyDescent="0.25">
      <c r="A4730" s="44"/>
      <c r="B4730" s="44"/>
      <c r="C4730" s="44"/>
      <c r="D4730" s="45"/>
      <c r="E4730" s="44"/>
      <c r="F4730" s="44"/>
      <c r="G4730" s="45"/>
      <c r="H4730" s="45"/>
      <c r="I4730" s="44"/>
      <c r="J4730" s="44"/>
      <c r="K4730" s="44"/>
      <c r="L4730" s="44" t="str">
        <f>IF(G4730="","",IF(D4730-G4730&gt;=System_Config!$B$9,"✅ COMPLIANT","⚠️ BREACH"))</f>
        <v/>
      </c>
      <c r="M4730" s="44">
        <f t="shared" si="73"/>
        <v>1900</v>
      </c>
    </row>
    <row r="4731" spans="1:13" ht="18" customHeight="1" x14ac:dyDescent="0.25">
      <c r="A4731" s="42"/>
      <c r="B4731" s="42"/>
      <c r="C4731" s="42"/>
      <c r="D4731" s="43"/>
      <c r="E4731" s="42"/>
      <c r="F4731" s="42"/>
      <c r="G4731" s="43"/>
      <c r="H4731" s="43"/>
      <c r="I4731" s="42"/>
      <c r="J4731" s="42"/>
      <c r="K4731" s="42"/>
      <c r="L4731" s="42" t="str">
        <f>IF(G4731="","",IF(D4731-G4731&gt;=System_Config!$B$9,"✅ COMPLIANT","⚠️ BREACH"))</f>
        <v/>
      </c>
      <c r="M4731" s="42">
        <f t="shared" si="73"/>
        <v>1900</v>
      </c>
    </row>
    <row r="4732" spans="1:13" ht="18" customHeight="1" x14ac:dyDescent="0.25">
      <c r="A4732" s="44"/>
      <c r="B4732" s="44"/>
      <c r="C4732" s="44"/>
      <c r="D4732" s="45"/>
      <c r="E4732" s="44"/>
      <c r="F4732" s="44"/>
      <c r="G4732" s="45"/>
      <c r="H4732" s="45"/>
      <c r="I4732" s="44"/>
      <c r="J4732" s="44"/>
      <c r="K4732" s="44"/>
      <c r="L4732" s="44" t="str">
        <f>IF(G4732="","",IF(D4732-G4732&gt;=System_Config!$B$9,"✅ COMPLIANT","⚠️ BREACH"))</f>
        <v/>
      </c>
      <c r="M4732" s="44">
        <f t="shared" si="73"/>
        <v>1900</v>
      </c>
    </row>
    <row r="4733" spans="1:13" ht="18" customHeight="1" x14ac:dyDescent="0.25">
      <c r="A4733" s="42"/>
      <c r="B4733" s="42"/>
      <c r="C4733" s="42"/>
      <c r="D4733" s="43"/>
      <c r="E4733" s="42"/>
      <c r="F4733" s="42"/>
      <c r="G4733" s="43"/>
      <c r="H4733" s="43"/>
      <c r="I4733" s="42"/>
      <c r="J4733" s="42"/>
      <c r="K4733" s="42"/>
      <c r="L4733" s="42" t="str">
        <f>IF(G4733="","",IF(D4733-G4733&gt;=System_Config!$B$9,"✅ COMPLIANT","⚠️ BREACH"))</f>
        <v/>
      </c>
      <c r="M4733" s="42">
        <f t="shared" si="73"/>
        <v>1900</v>
      </c>
    </row>
    <row r="4734" spans="1:13" ht="18" customHeight="1" x14ac:dyDescent="0.25">
      <c r="A4734" s="44"/>
      <c r="B4734" s="44"/>
      <c r="C4734" s="44"/>
      <c r="D4734" s="45"/>
      <c r="E4734" s="44"/>
      <c r="F4734" s="44"/>
      <c r="G4734" s="45"/>
      <c r="H4734" s="45"/>
      <c r="I4734" s="44"/>
      <c r="J4734" s="44"/>
      <c r="K4734" s="44"/>
      <c r="L4734" s="44" t="str">
        <f>IF(G4734="","",IF(D4734-G4734&gt;=System_Config!$B$9,"✅ COMPLIANT","⚠️ BREACH"))</f>
        <v/>
      </c>
      <c r="M4734" s="44">
        <f t="shared" si="73"/>
        <v>1900</v>
      </c>
    </row>
    <row r="4735" spans="1:13" ht="18" customHeight="1" x14ac:dyDescent="0.25">
      <c r="A4735" s="42"/>
      <c r="B4735" s="42"/>
      <c r="C4735" s="42"/>
      <c r="D4735" s="43"/>
      <c r="E4735" s="42"/>
      <c r="F4735" s="42"/>
      <c r="G4735" s="43"/>
      <c r="H4735" s="43"/>
      <c r="I4735" s="42"/>
      <c r="J4735" s="42"/>
      <c r="K4735" s="42"/>
      <c r="L4735" s="42" t="str">
        <f>IF(G4735="","",IF(D4735-G4735&gt;=System_Config!$B$9,"✅ COMPLIANT","⚠️ BREACH"))</f>
        <v/>
      </c>
      <c r="M4735" s="42">
        <f t="shared" si="73"/>
        <v>1900</v>
      </c>
    </row>
    <row r="4736" spans="1:13" ht="18" customHeight="1" x14ac:dyDescent="0.25">
      <c r="A4736" s="44"/>
      <c r="B4736" s="44"/>
      <c r="C4736" s="44"/>
      <c r="D4736" s="45"/>
      <c r="E4736" s="44"/>
      <c r="F4736" s="44"/>
      <c r="G4736" s="45"/>
      <c r="H4736" s="45"/>
      <c r="I4736" s="44"/>
      <c r="J4736" s="44"/>
      <c r="K4736" s="44"/>
      <c r="L4736" s="44" t="str">
        <f>IF(G4736="","",IF(D4736-G4736&gt;=System_Config!$B$9,"✅ COMPLIANT","⚠️ BREACH"))</f>
        <v/>
      </c>
      <c r="M4736" s="44">
        <f t="shared" si="73"/>
        <v>1900</v>
      </c>
    </row>
    <row r="4737" spans="1:13" ht="18" customHeight="1" x14ac:dyDescent="0.25">
      <c r="A4737" s="42"/>
      <c r="B4737" s="42"/>
      <c r="C4737" s="42"/>
      <c r="D4737" s="43"/>
      <c r="E4737" s="42"/>
      <c r="F4737" s="42"/>
      <c r="G4737" s="43"/>
      <c r="H4737" s="43"/>
      <c r="I4737" s="42"/>
      <c r="J4737" s="42"/>
      <c r="K4737" s="42"/>
      <c r="L4737" s="42" t="str">
        <f>IF(G4737="","",IF(D4737-G4737&gt;=System_Config!$B$9,"✅ COMPLIANT","⚠️ BREACH"))</f>
        <v/>
      </c>
      <c r="M4737" s="42">
        <f t="shared" si="73"/>
        <v>1900</v>
      </c>
    </row>
    <row r="4738" spans="1:13" ht="18" customHeight="1" x14ac:dyDescent="0.25">
      <c r="A4738" s="44"/>
      <c r="B4738" s="44"/>
      <c r="C4738" s="44"/>
      <c r="D4738" s="45"/>
      <c r="E4738" s="44"/>
      <c r="F4738" s="44"/>
      <c r="G4738" s="45"/>
      <c r="H4738" s="45"/>
      <c r="I4738" s="44"/>
      <c r="J4738" s="44"/>
      <c r="K4738" s="44"/>
      <c r="L4738" s="44" t="str">
        <f>IF(G4738="","",IF(D4738-G4738&gt;=System_Config!$B$9,"✅ COMPLIANT","⚠️ BREACH"))</f>
        <v/>
      </c>
      <c r="M4738" s="44">
        <f t="shared" si="73"/>
        <v>1900</v>
      </c>
    </row>
    <row r="4739" spans="1:13" ht="18" customHeight="1" x14ac:dyDescent="0.25">
      <c r="A4739" s="42"/>
      <c r="B4739" s="42"/>
      <c r="C4739" s="42"/>
      <c r="D4739" s="43"/>
      <c r="E4739" s="42"/>
      <c r="F4739" s="42"/>
      <c r="G4739" s="43"/>
      <c r="H4739" s="43"/>
      <c r="I4739" s="42"/>
      <c r="J4739" s="42"/>
      <c r="K4739" s="42"/>
      <c r="L4739" s="42" t="str">
        <f>IF(G4739="","",IF(D4739-G4739&gt;=System_Config!$B$9,"✅ COMPLIANT","⚠️ BREACH"))</f>
        <v/>
      </c>
      <c r="M4739" s="42">
        <f t="shared" si="73"/>
        <v>1900</v>
      </c>
    </row>
    <row r="4740" spans="1:13" ht="18" customHeight="1" x14ac:dyDescent="0.25">
      <c r="A4740" s="44"/>
      <c r="B4740" s="44"/>
      <c r="C4740" s="44"/>
      <c r="D4740" s="45"/>
      <c r="E4740" s="44"/>
      <c r="F4740" s="44"/>
      <c r="G4740" s="45"/>
      <c r="H4740" s="45"/>
      <c r="I4740" s="44"/>
      <c r="J4740" s="44"/>
      <c r="K4740" s="44"/>
      <c r="L4740" s="44" t="str">
        <f>IF(G4740="","",IF(D4740-G4740&gt;=System_Config!$B$9,"✅ COMPLIANT","⚠️ BREACH"))</f>
        <v/>
      </c>
      <c r="M4740" s="44">
        <f t="shared" ref="M4740:M4803" si="74">IFERROR(YEAR(E4740),"")</f>
        <v>1900</v>
      </c>
    </row>
    <row r="4741" spans="1:13" ht="18" customHeight="1" x14ac:dyDescent="0.25">
      <c r="A4741" s="42"/>
      <c r="B4741" s="42"/>
      <c r="C4741" s="42"/>
      <c r="D4741" s="43"/>
      <c r="E4741" s="42"/>
      <c r="F4741" s="42"/>
      <c r="G4741" s="43"/>
      <c r="H4741" s="43"/>
      <c r="I4741" s="42"/>
      <c r="J4741" s="42"/>
      <c r="K4741" s="42"/>
      <c r="L4741" s="42" t="str">
        <f>IF(G4741="","",IF(D4741-G4741&gt;=System_Config!$B$9,"✅ COMPLIANT","⚠️ BREACH"))</f>
        <v/>
      </c>
      <c r="M4741" s="42">
        <f t="shared" si="74"/>
        <v>1900</v>
      </c>
    </row>
    <row r="4742" spans="1:13" ht="18" customHeight="1" x14ac:dyDescent="0.25">
      <c r="A4742" s="44"/>
      <c r="B4742" s="44"/>
      <c r="C4742" s="44"/>
      <c r="D4742" s="45"/>
      <c r="E4742" s="44"/>
      <c r="F4742" s="44"/>
      <c r="G4742" s="45"/>
      <c r="H4742" s="45"/>
      <c r="I4742" s="44"/>
      <c r="J4742" s="44"/>
      <c r="K4742" s="44"/>
      <c r="L4742" s="44" t="str">
        <f>IF(G4742="","",IF(D4742-G4742&gt;=System_Config!$B$9,"✅ COMPLIANT","⚠️ BREACH"))</f>
        <v/>
      </c>
      <c r="M4742" s="44">
        <f t="shared" si="74"/>
        <v>1900</v>
      </c>
    </row>
    <row r="4743" spans="1:13" ht="18" customHeight="1" x14ac:dyDescent="0.25">
      <c r="A4743" s="42"/>
      <c r="B4743" s="42"/>
      <c r="C4743" s="42"/>
      <c r="D4743" s="43"/>
      <c r="E4743" s="42"/>
      <c r="F4743" s="42"/>
      <c r="G4743" s="43"/>
      <c r="H4743" s="43"/>
      <c r="I4743" s="42"/>
      <c r="J4743" s="42"/>
      <c r="K4743" s="42"/>
      <c r="L4743" s="42" t="str">
        <f>IF(G4743="","",IF(D4743-G4743&gt;=System_Config!$B$9,"✅ COMPLIANT","⚠️ BREACH"))</f>
        <v/>
      </c>
      <c r="M4743" s="42">
        <f t="shared" si="74"/>
        <v>1900</v>
      </c>
    </row>
    <row r="4744" spans="1:13" ht="18" customHeight="1" x14ac:dyDescent="0.25">
      <c r="A4744" s="44"/>
      <c r="B4744" s="44"/>
      <c r="C4744" s="44"/>
      <c r="D4744" s="45"/>
      <c r="E4744" s="44"/>
      <c r="F4744" s="44"/>
      <c r="G4744" s="45"/>
      <c r="H4744" s="45"/>
      <c r="I4744" s="44"/>
      <c r="J4744" s="44"/>
      <c r="K4744" s="44"/>
      <c r="L4744" s="44" t="str">
        <f>IF(G4744="","",IF(D4744-G4744&gt;=System_Config!$B$9,"✅ COMPLIANT","⚠️ BREACH"))</f>
        <v/>
      </c>
      <c r="M4744" s="44">
        <f t="shared" si="74"/>
        <v>1900</v>
      </c>
    </row>
    <row r="4745" spans="1:13" ht="18" customHeight="1" x14ac:dyDescent="0.25">
      <c r="A4745" s="42"/>
      <c r="B4745" s="42"/>
      <c r="C4745" s="42"/>
      <c r="D4745" s="43"/>
      <c r="E4745" s="42"/>
      <c r="F4745" s="42"/>
      <c r="G4745" s="43"/>
      <c r="H4745" s="43"/>
      <c r="I4745" s="42"/>
      <c r="J4745" s="42"/>
      <c r="K4745" s="42"/>
      <c r="L4745" s="42" t="str">
        <f>IF(G4745="","",IF(D4745-G4745&gt;=System_Config!$B$9,"✅ COMPLIANT","⚠️ BREACH"))</f>
        <v/>
      </c>
      <c r="M4745" s="42">
        <f t="shared" si="74"/>
        <v>1900</v>
      </c>
    </row>
    <row r="4746" spans="1:13" ht="18" customHeight="1" x14ac:dyDescent="0.25">
      <c r="A4746" s="44"/>
      <c r="B4746" s="44"/>
      <c r="C4746" s="44"/>
      <c r="D4746" s="45"/>
      <c r="E4746" s="44"/>
      <c r="F4746" s="44"/>
      <c r="G4746" s="45"/>
      <c r="H4746" s="45"/>
      <c r="I4746" s="44"/>
      <c r="J4746" s="44"/>
      <c r="K4746" s="44"/>
      <c r="L4746" s="44" t="str">
        <f>IF(G4746="","",IF(D4746-G4746&gt;=System_Config!$B$9,"✅ COMPLIANT","⚠️ BREACH"))</f>
        <v/>
      </c>
      <c r="M4746" s="44">
        <f t="shared" si="74"/>
        <v>1900</v>
      </c>
    </row>
    <row r="4747" spans="1:13" ht="18" customHeight="1" x14ac:dyDescent="0.25">
      <c r="A4747" s="42"/>
      <c r="B4747" s="42"/>
      <c r="C4747" s="42"/>
      <c r="D4747" s="43"/>
      <c r="E4747" s="42"/>
      <c r="F4747" s="42"/>
      <c r="G4747" s="43"/>
      <c r="H4747" s="43"/>
      <c r="I4747" s="42"/>
      <c r="J4747" s="42"/>
      <c r="K4747" s="42"/>
      <c r="L4747" s="42" t="str">
        <f>IF(G4747="","",IF(D4747-G4747&gt;=System_Config!$B$9,"✅ COMPLIANT","⚠️ BREACH"))</f>
        <v/>
      </c>
      <c r="M4747" s="42">
        <f t="shared" si="74"/>
        <v>1900</v>
      </c>
    </row>
    <row r="4748" spans="1:13" ht="18" customHeight="1" x14ac:dyDescent="0.25">
      <c r="A4748" s="44"/>
      <c r="B4748" s="44"/>
      <c r="C4748" s="44"/>
      <c r="D4748" s="45"/>
      <c r="E4748" s="44"/>
      <c r="F4748" s="44"/>
      <c r="G4748" s="45"/>
      <c r="H4748" s="45"/>
      <c r="I4748" s="44"/>
      <c r="J4748" s="44"/>
      <c r="K4748" s="44"/>
      <c r="L4748" s="44" t="str">
        <f>IF(G4748="","",IF(D4748-G4748&gt;=System_Config!$B$9,"✅ COMPLIANT","⚠️ BREACH"))</f>
        <v/>
      </c>
      <c r="M4748" s="44">
        <f t="shared" si="74"/>
        <v>1900</v>
      </c>
    </row>
    <row r="4749" spans="1:13" ht="18" customHeight="1" x14ac:dyDescent="0.25">
      <c r="A4749" s="42"/>
      <c r="B4749" s="42"/>
      <c r="C4749" s="42"/>
      <c r="D4749" s="43"/>
      <c r="E4749" s="42"/>
      <c r="F4749" s="42"/>
      <c r="G4749" s="43"/>
      <c r="H4749" s="43"/>
      <c r="I4749" s="42"/>
      <c r="J4749" s="42"/>
      <c r="K4749" s="42"/>
      <c r="L4749" s="42" t="str">
        <f>IF(G4749="","",IF(D4749-G4749&gt;=System_Config!$B$9,"✅ COMPLIANT","⚠️ BREACH"))</f>
        <v/>
      </c>
      <c r="M4749" s="42">
        <f t="shared" si="74"/>
        <v>1900</v>
      </c>
    </row>
    <row r="4750" spans="1:13" ht="18" customHeight="1" x14ac:dyDescent="0.25">
      <c r="A4750" s="44"/>
      <c r="B4750" s="44"/>
      <c r="C4750" s="44"/>
      <c r="D4750" s="45"/>
      <c r="E4750" s="44"/>
      <c r="F4750" s="44"/>
      <c r="G4750" s="45"/>
      <c r="H4750" s="45"/>
      <c r="I4750" s="44"/>
      <c r="J4750" s="44"/>
      <c r="K4750" s="44"/>
      <c r="L4750" s="44" t="str">
        <f>IF(G4750="","",IF(D4750-G4750&gt;=System_Config!$B$9,"✅ COMPLIANT","⚠️ BREACH"))</f>
        <v/>
      </c>
      <c r="M4750" s="44">
        <f t="shared" si="74"/>
        <v>1900</v>
      </c>
    </row>
    <row r="4751" spans="1:13" ht="18" customHeight="1" x14ac:dyDescent="0.25">
      <c r="A4751" s="42"/>
      <c r="B4751" s="42"/>
      <c r="C4751" s="42"/>
      <c r="D4751" s="43"/>
      <c r="E4751" s="42"/>
      <c r="F4751" s="42"/>
      <c r="G4751" s="43"/>
      <c r="H4751" s="43"/>
      <c r="I4751" s="42"/>
      <c r="J4751" s="42"/>
      <c r="K4751" s="42"/>
      <c r="L4751" s="42" t="str">
        <f>IF(G4751="","",IF(D4751-G4751&gt;=System_Config!$B$9,"✅ COMPLIANT","⚠️ BREACH"))</f>
        <v/>
      </c>
      <c r="M4751" s="42">
        <f t="shared" si="74"/>
        <v>1900</v>
      </c>
    </row>
    <row r="4752" spans="1:13" ht="18" customHeight="1" x14ac:dyDescent="0.25">
      <c r="A4752" s="44"/>
      <c r="B4752" s="44"/>
      <c r="C4752" s="44"/>
      <c r="D4752" s="45"/>
      <c r="E4752" s="44"/>
      <c r="F4752" s="44"/>
      <c r="G4752" s="45"/>
      <c r="H4752" s="45"/>
      <c r="I4752" s="44"/>
      <c r="J4752" s="44"/>
      <c r="K4752" s="44"/>
      <c r="L4752" s="44" t="str">
        <f>IF(G4752="","",IF(D4752-G4752&gt;=System_Config!$B$9,"✅ COMPLIANT","⚠️ BREACH"))</f>
        <v/>
      </c>
      <c r="M4752" s="44">
        <f t="shared" si="74"/>
        <v>1900</v>
      </c>
    </row>
    <row r="4753" spans="1:13" ht="18" customHeight="1" x14ac:dyDescent="0.25">
      <c r="A4753" s="42"/>
      <c r="B4753" s="42"/>
      <c r="C4753" s="42"/>
      <c r="D4753" s="43"/>
      <c r="E4753" s="42"/>
      <c r="F4753" s="42"/>
      <c r="G4753" s="43"/>
      <c r="H4753" s="43"/>
      <c r="I4753" s="42"/>
      <c r="J4753" s="42"/>
      <c r="K4753" s="42"/>
      <c r="L4753" s="42" t="str">
        <f>IF(G4753="","",IF(D4753-G4753&gt;=System_Config!$B$9,"✅ COMPLIANT","⚠️ BREACH"))</f>
        <v/>
      </c>
      <c r="M4753" s="42">
        <f t="shared" si="74"/>
        <v>1900</v>
      </c>
    </row>
    <row r="4754" spans="1:13" ht="18" customHeight="1" x14ac:dyDescent="0.25">
      <c r="A4754" s="44"/>
      <c r="B4754" s="44"/>
      <c r="C4754" s="44"/>
      <c r="D4754" s="45"/>
      <c r="E4754" s="44"/>
      <c r="F4754" s="44"/>
      <c r="G4754" s="45"/>
      <c r="H4754" s="45"/>
      <c r="I4754" s="44"/>
      <c r="J4754" s="44"/>
      <c r="K4754" s="44"/>
      <c r="L4754" s="44" t="str">
        <f>IF(G4754="","",IF(D4754-G4754&gt;=System_Config!$B$9,"✅ COMPLIANT","⚠️ BREACH"))</f>
        <v/>
      </c>
      <c r="M4754" s="44">
        <f t="shared" si="74"/>
        <v>1900</v>
      </c>
    </row>
    <row r="4755" spans="1:13" ht="18" customHeight="1" x14ac:dyDescent="0.25">
      <c r="A4755" s="42"/>
      <c r="B4755" s="42"/>
      <c r="C4755" s="42"/>
      <c r="D4755" s="43"/>
      <c r="E4755" s="42"/>
      <c r="F4755" s="42"/>
      <c r="G4755" s="43"/>
      <c r="H4755" s="43"/>
      <c r="I4755" s="42"/>
      <c r="J4755" s="42"/>
      <c r="K4755" s="42"/>
      <c r="L4755" s="42" t="str">
        <f>IF(G4755="","",IF(D4755-G4755&gt;=System_Config!$B$9,"✅ COMPLIANT","⚠️ BREACH"))</f>
        <v/>
      </c>
      <c r="M4755" s="42">
        <f t="shared" si="74"/>
        <v>1900</v>
      </c>
    </row>
    <row r="4756" spans="1:13" ht="18" customHeight="1" x14ac:dyDescent="0.25">
      <c r="A4756" s="44"/>
      <c r="B4756" s="44"/>
      <c r="C4756" s="44"/>
      <c r="D4756" s="45"/>
      <c r="E4756" s="44"/>
      <c r="F4756" s="44"/>
      <c r="G4756" s="45"/>
      <c r="H4756" s="45"/>
      <c r="I4756" s="44"/>
      <c r="J4756" s="44"/>
      <c r="K4756" s="44"/>
      <c r="L4756" s="44" t="str">
        <f>IF(G4756="","",IF(D4756-G4756&gt;=System_Config!$B$9,"✅ COMPLIANT","⚠️ BREACH"))</f>
        <v/>
      </c>
      <c r="M4756" s="44">
        <f t="shared" si="74"/>
        <v>1900</v>
      </c>
    </row>
    <row r="4757" spans="1:13" ht="18" customHeight="1" x14ac:dyDescent="0.25">
      <c r="A4757" s="42"/>
      <c r="B4757" s="42"/>
      <c r="C4757" s="42"/>
      <c r="D4757" s="43"/>
      <c r="E4757" s="42"/>
      <c r="F4757" s="42"/>
      <c r="G4757" s="43"/>
      <c r="H4757" s="43"/>
      <c r="I4757" s="42"/>
      <c r="J4757" s="42"/>
      <c r="K4757" s="42"/>
      <c r="L4757" s="42" t="str">
        <f>IF(G4757="","",IF(D4757-G4757&gt;=System_Config!$B$9,"✅ COMPLIANT","⚠️ BREACH"))</f>
        <v/>
      </c>
      <c r="M4757" s="42">
        <f t="shared" si="74"/>
        <v>1900</v>
      </c>
    </row>
    <row r="4758" spans="1:13" ht="18" customHeight="1" x14ac:dyDescent="0.25">
      <c r="A4758" s="44"/>
      <c r="B4758" s="44"/>
      <c r="C4758" s="44"/>
      <c r="D4758" s="45"/>
      <c r="E4758" s="44"/>
      <c r="F4758" s="44"/>
      <c r="G4758" s="45"/>
      <c r="H4758" s="45"/>
      <c r="I4758" s="44"/>
      <c r="J4758" s="44"/>
      <c r="K4758" s="44"/>
      <c r="L4758" s="44" t="str">
        <f>IF(G4758="","",IF(D4758-G4758&gt;=System_Config!$B$9,"✅ COMPLIANT","⚠️ BREACH"))</f>
        <v/>
      </c>
      <c r="M4758" s="44">
        <f t="shared" si="74"/>
        <v>1900</v>
      </c>
    </row>
    <row r="4759" spans="1:13" ht="18" customHeight="1" x14ac:dyDescent="0.25">
      <c r="A4759" s="42"/>
      <c r="B4759" s="42"/>
      <c r="C4759" s="42"/>
      <c r="D4759" s="43"/>
      <c r="E4759" s="42"/>
      <c r="F4759" s="42"/>
      <c r="G4759" s="43"/>
      <c r="H4759" s="43"/>
      <c r="I4759" s="42"/>
      <c r="J4759" s="42"/>
      <c r="K4759" s="42"/>
      <c r="L4759" s="42" t="str">
        <f>IF(G4759="","",IF(D4759-G4759&gt;=System_Config!$B$9,"✅ COMPLIANT","⚠️ BREACH"))</f>
        <v/>
      </c>
      <c r="M4759" s="42">
        <f t="shared" si="74"/>
        <v>1900</v>
      </c>
    </row>
    <row r="4760" spans="1:13" ht="18" customHeight="1" x14ac:dyDescent="0.25">
      <c r="A4760" s="44"/>
      <c r="B4760" s="44"/>
      <c r="C4760" s="44"/>
      <c r="D4760" s="45"/>
      <c r="E4760" s="44"/>
      <c r="F4760" s="44"/>
      <c r="G4760" s="45"/>
      <c r="H4760" s="45"/>
      <c r="I4760" s="44"/>
      <c r="J4760" s="44"/>
      <c r="K4760" s="44"/>
      <c r="L4760" s="44" t="str">
        <f>IF(G4760="","",IF(D4760-G4760&gt;=System_Config!$B$9,"✅ COMPLIANT","⚠️ BREACH"))</f>
        <v/>
      </c>
      <c r="M4760" s="44">
        <f t="shared" si="74"/>
        <v>1900</v>
      </c>
    </row>
    <row r="4761" spans="1:13" ht="18" customHeight="1" x14ac:dyDescent="0.25">
      <c r="A4761" s="42"/>
      <c r="B4761" s="42"/>
      <c r="C4761" s="42"/>
      <c r="D4761" s="43"/>
      <c r="E4761" s="42"/>
      <c r="F4761" s="42"/>
      <c r="G4761" s="43"/>
      <c r="H4761" s="43"/>
      <c r="I4761" s="42"/>
      <c r="J4761" s="42"/>
      <c r="K4761" s="42"/>
      <c r="L4761" s="42" t="str">
        <f>IF(G4761="","",IF(D4761-G4761&gt;=System_Config!$B$9,"✅ COMPLIANT","⚠️ BREACH"))</f>
        <v/>
      </c>
      <c r="M4761" s="42">
        <f t="shared" si="74"/>
        <v>1900</v>
      </c>
    </row>
    <row r="4762" spans="1:13" ht="18" customHeight="1" x14ac:dyDescent="0.25">
      <c r="A4762" s="44"/>
      <c r="B4762" s="44"/>
      <c r="C4762" s="44"/>
      <c r="D4762" s="45"/>
      <c r="E4762" s="44"/>
      <c r="F4762" s="44"/>
      <c r="G4762" s="45"/>
      <c r="H4762" s="45"/>
      <c r="I4762" s="44"/>
      <c r="J4762" s="44"/>
      <c r="K4762" s="44"/>
      <c r="L4762" s="44" t="str">
        <f>IF(G4762="","",IF(D4762-G4762&gt;=System_Config!$B$9,"✅ COMPLIANT","⚠️ BREACH"))</f>
        <v/>
      </c>
      <c r="M4762" s="44">
        <f t="shared" si="74"/>
        <v>1900</v>
      </c>
    </row>
    <row r="4763" spans="1:13" ht="18" customHeight="1" x14ac:dyDescent="0.25">
      <c r="A4763" s="42"/>
      <c r="B4763" s="42"/>
      <c r="C4763" s="42"/>
      <c r="D4763" s="43"/>
      <c r="E4763" s="42"/>
      <c r="F4763" s="42"/>
      <c r="G4763" s="43"/>
      <c r="H4763" s="43"/>
      <c r="I4763" s="42"/>
      <c r="J4763" s="42"/>
      <c r="K4763" s="42"/>
      <c r="L4763" s="42" t="str">
        <f>IF(G4763="","",IF(D4763-G4763&gt;=System_Config!$B$9,"✅ COMPLIANT","⚠️ BREACH"))</f>
        <v/>
      </c>
      <c r="M4763" s="42">
        <f t="shared" si="74"/>
        <v>1900</v>
      </c>
    </row>
    <row r="4764" spans="1:13" ht="18" customHeight="1" x14ac:dyDescent="0.25">
      <c r="A4764" s="44"/>
      <c r="B4764" s="44"/>
      <c r="C4764" s="44"/>
      <c r="D4764" s="45"/>
      <c r="E4764" s="44"/>
      <c r="F4764" s="44"/>
      <c r="G4764" s="45"/>
      <c r="H4764" s="45"/>
      <c r="I4764" s="44"/>
      <c r="J4764" s="44"/>
      <c r="K4764" s="44"/>
      <c r="L4764" s="44" t="str">
        <f>IF(G4764="","",IF(D4764-G4764&gt;=System_Config!$B$9,"✅ COMPLIANT","⚠️ BREACH"))</f>
        <v/>
      </c>
      <c r="M4764" s="44">
        <f t="shared" si="74"/>
        <v>1900</v>
      </c>
    </row>
    <row r="4765" spans="1:13" ht="18" customHeight="1" x14ac:dyDescent="0.25">
      <c r="A4765" s="42"/>
      <c r="B4765" s="42"/>
      <c r="C4765" s="42"/>
      <c r="D4765" s="43"/>
      <c r="E4765" s="42"/>
      <c r="F4765" s="42"/>
      <c r="G4765" s="43"/>
      <c r="H4765" s="43"/>
      <c r="I4765" s="42"/>
      <c r="J4765" s="42"/>
      <c r="K4765" s="42"/>
      <c r="L4765" s="42" t="str">
        <f>IF(G4765="","",IF(D4765-G4765&gt;=System_Config!$B$9,"✅ COMPLIANT","⚠️ BREACH"))</f>
        <v/>
      </c>
      <c r="M4765" s="42">
        <f t="shared" si="74"/>
        <v>1900</v>
      </c>
    </row>
    <row r="4766" spans="1:13" ht="18" customHeight="1" x14ac:dyDescent="0.25">
      <c r="A4766" s="44"/>
      <c r="B4766" s="44"/>
      <c r="C4766" s="44"/>
      <c r="D4766" s="45"/>
      <c r="E4766" s="44"/>
      <c r="F4766" s="44"/>
      <c r="G4766" s="45"/>
      <c r="H4766" s="45"/>
      <c r="I4766" s="44"/>
      <c r="J4766" s="44"/>
      <c r="K4766" s="44"/>
      <c r="L4766" s="44" t="str">
        <f>IF(G4766="","",IF(D4766-G4766&gt;=System_Config!$B$9,"✅ COMPLIANT","⚠️ BREACH"))</f>
        <v/>
      </c>
      <c r="M4766" s="44">
        <f t="shared" si="74"/>
        <v>1900</v>
      </c>
    </row>
    <row r="4767" spans="1:13" ht="18" customHeight="1" x14ac:dyDescent="0.25">
      <c r="A4767" s="42"/>
      <c r="B4767" s="42"/>
      <c r="C4767" s="42"/>
      <c r="D4767" s="43"/>
      <c r="E4767" s="42"/>
      <c r="F4767" s="42"/>
      <c r="G4767" s="43"/>
      <c r="H4767" s="43"/>
      <c r="I4767" s="42"/>
      <c r="J4767" s="42"/>
      <c r="K4767" s="42"/>
      <c r="L4767" s="42" t="str">
        <f>IF(G4767="","",IF(D4767-G4767&gt;=System_Config!$B$9,"✅ COMPLIANT","⚠️ BREACH"))</f>
        <v/>
      </c>
      <c r="M4767" s="42">
        <f t="shared" si="74"/>
        <v>1900</v>
      </c>
    </row>
    <row r="4768" spans="1:13" ht="18" customHeight="1" x14ac:dyDescent="0.25">
      <c r="A4768" s="44"/>
      <c r="B4768" s="44"/>
      <c r="C4768" s="44"/>
      <c r="D4768" s="45"/>
      <c r="E4768" s="44"/>
      <c r="F4768" s="44"/>
      <c r="G4768" s="45"/>
      <c r="H4768" s="45"/>
      <c r="I4768" s="44"/>
      <c r="J4768" s="44"/>
      <c r="K4768" s="44"/>
      <c r="L4768" s="44" t="str">
        <f>IF(G4768="","",IF(D4768-G4768&gt;=System_Config!$B$9,"✅ COMPLIANT","⚠️ BREACH"))</f>
        <v/>
      </c>
      <c r="M4768" s="44">
        <f t="shared" si="74"/>
        <v>1900</v>
      </c>
    </row>
    <row r="4769" spans="1:13" ht="18" customHeight="1" x14ac:dyDescent="0.25">
      <c r="A4769" s="42"/>
      <c r="B4769" s="42"/>
      <c r="C4769" s="42"/>
      <c r="D4769" s="43"/>
      <c r="E4769" s="42"/>
      <c r="F4769" s="42"/>
      <c r="G4769" s="43"/>
      <c r="H4769" s="43"/>
      <c r="I4769" s="42"/>
      <c r="J4769" s="42"/>
      <c r="K4769" s="42"/>
      <c r="L4769" s="42" t="str">
        <f>IF(G4769="","",IF(D4769-G4769&gt;=System_Config!$B$9,"✅ COMPLIANT","⚠️ BREACH"))</f>
        <v/>
      </c>
      <c r="M4769" s="42">
        <f t="shared" si="74"/>
        <v>1900</v>
      </c>
    </row>
    <row r="4770" spans="1:13" ht="18" customHeight="1" x14ac:dyDescent="0.25">
      <c r="A4770" s="44"/>
      <c r="B4770" s="44"/>
      <c r="C4770" s="44"/>
      <c r="D4770" s="45"/>
      <c r="E4770" s="44"/>
      <c r="F4770" s="44"/>
      <c r="G4770" s="45"/>
      <c r="H4770" s="45"/>
      <c r="I4770" s="44"/>
      <c r="J4770" s="44"/>
      <c r="K4770" s="44"/>
      <c r="L4770" s="44" t="str">
        <f>IF(G4770="","",IF(D4770-G4770&gt;=System_Config!$B$9,"✅ COMPLIANT","⚠️ BREACH"))</f>
        <v/>
      </c>
      <c r="M4770" s="44">
        <f t="shared" si="74"/>
        <v>1900</v>
      </c>
    </row>
    <row r="4771" spans="1:13" ht="18" customHeight="1" x14ac:dyDescent="0.25">
      <c r="A4771" s="42"/>
      <c r="B4771" s="42"/>
      <c r="C4771" s="42"/>
      <c r="D4771" s="43"/>
      <c r="E4771" s="42"/>
      <c r="F4771" s="42"/>
      <c r="G4771" s="43"/>
      <c r="H4771" s="43"/>
      <c r="I4771" s="42"/>
      <c r="J4771" s="42"/>
      <c r="K4771" s="42"/>
      <c r="L4771" s="42" t="str">
        <f>IF(G4771="","",IF(D4771-G4771&gt;=System_Config!$B$9,"✅ COMPLIANT","⚠️ BREACH"))</f>
        <v/>
      </c>
      <c r="M4771" s="42">
        <f t="shared" si="74"/>
        <v>1900</v>
      </c>
    </row>
    <row r="4772" spans="1:13" ht="18" customHeight="1" x14ac:dyDescent="0.25">
      <c r="A4772" s="44"/>
      <c r="B4772" s="44"/>
      <c r="C4772" s="44"/>
      <c r="D4772" s="45"/>
      <c r="E4772" s="44"/>
      <c r="F4772" s="44"/>
      <c r="G4772" s="45"/>
      <c r="H4772" s="45"/>
      <c r="I4772" s="44"/>
      <c r="J4772" s="44"/>
      <c r="K4772" s="44"/>
      <c r="L4772" s="44" t="str">
        <f>IF(G4772="","",IF(D4772-G4772&gt;=System_Config!$B$9,"✅ COMPLIANT","⚠️ BREACH"))</f>
        <v/>
      </c>
      <c r="M4772" s="44">
        <f t="shared" si="74"/>
        <v>1900</v>
      </c>
    </row>
    <row r="4773" spans="1:13" ht="18" customHeight="1" x14ac:dyDescent="0.25">
      <c r="A4773" s="42"/>
      <c r="B4773" s="42"/>
      <c r="C4773" s="42"/>
      <c r="D4773" s="43"/>
      <c r="E4773" s="42"/>
      <c r="F4773" s="42"/>
      <c r="G4773" s="43"/>
      <c r="H4773" s="43"/>
      <c r="I4773" s="42"/>
      <c r="J4773" s="42"/>
      <c r="K4773" s="42"/>
      <c r="L4773" s="42" t="str">
        <f>IF(G4773="","",IF(D4773-G4773&gt;=System_Config!$B$9,"✅ COMPLIANT","⚠️ BREACH"))</f>
        <v/>
      </c>
      <c r="M4773" s="42">
        <f t="shared" si="74"/>
        <v>1900</v>
      </c>
    </row>
    <row r="4774" spans="1:13" ht="18" customHeight="1" x14ac:dyDescent="0.25">
      <c r="A4774" s="44"/>
      <c r="B4774" s="44"/>
      <c r="C4774" s="44"/>
      <c r="D4774" s="45"/>
      <c r="E4774" s="44"/>
      <c r="F4774" s="44"/>
      <c r="G4774" s="45"/>
      <c r="H4774" s="45"/>
      <c r="I4774" s="44"/>
      <c r="J4774" s="44"/>
      <c r="K4774" s="44"/>
      <c r="L4774" s="44" t="str">
        <f>IF(G4774="","",IF(D4774-G4774&gt;=System_Config!$B$9,"✅ COMPLIANT","⚠️ BREACH"))</f>
        <v/>
      </c>
      <c r="M4774" s="44">
        <f t="shared" si="74"/>
        <v>1900</v>
      </c>
    </row>
    <row r="4775" spans="1:13" ht="18" customHeight="1" x14ac:dyDescent="0.25">
      <c r="A4775" s="42"/>
      <c r="B4775" s="42"/>
      <c r="C4775" s="42"/>
      <c r="D4775" s="43"/>
      <c r="E4775" s="42"/>
      <c r="F4775" s="42"/>
      <c r="G4775" s="43"/>
      <c r="H4775" s="43"/>
      <c r="I4775" s="42"/>
      <c r="J4775" s="42"/>
      <c r="K4775" s="42"/>
      <c r="L4775" s="42" t="str">
        <f>IF(G4775="","",IF(D4775-G4775&gt;=System_Config!$B$9,"✅ COMPLIANT","⚠️ BREACH"))</f>
        <v/>
      </c>
      <c r="M4775" s="42">
        <f t="shared" si="74"/>
        <v>1900</v>
      </c>
    </row>
    <row r="4776" spans="1:13" ht="18" customHeight="1" x14ac:dyDescent="0.25">
      <c r="A4776" s="44"/>
      <c r="B4776" s="44"/>
      <c r="C4776" s="44"/>
      <c r="D4776" s="45"/>
      <c r="E4776" s="44"/>
      <c r="F4776" s="44"/>
      <c r="G4776" s="45"/>
      <c r="H4776" s="45"/>
      <c r="I4776" s="44"/>
      <c r="J4776" s="44"/>
      <c r="K4776" s="44"/>
      <c r="L4776" s="44" t="str">
        <f>IF(G4776="","",IF(D4776-G4776&gt;=System_Config!$B$9,"✅ COMPLIANT","⚠️ BREACH"))</f>
        <v/>
      </c>
      <c r="M4776" s="44">
        <f t="shared" si="74"/>
        <v>1900</v>
      </c>
    </row>
    <row r="4777" spans="1:13" ht="18" customHeight="1" x14ac:dyDescent="0.25">
      <c r="A4777" s="42"/>
      <c r="B4777" s="42"/>
      <c r="C4777" s="42"/>
      <c r="D4777" s="43"/>
      <c r="E4777" s="42"/>
      <c r="F4777" s="42"/>
      <c r="G4777" s="43"/>
      <c r="H4777" s="43"/>
      <c r="I4777" s="42"/>
      <c r="J4777" s="42"/>
      <c r="K4777" s="42"/>
      <c r="L4777" s="42" t="str">
        <f>IF(G4777="","",IF(D4777-G4777&gt;=System_Config!$B$9,"✅ COMPLIANT","⚠️ BREACH"))</f>
        <v/>
      </c>
      <c r="M4777" s="42">
        <f t="shared" si="74"/>
        <v>1900</v>
      </c>
    </row>
    <row r="4778" spans="1:13" ht="18" customHeight="1" x14ac:dyDescent="0.25">
      <c r="A4778" s="44"/>
      <c r="B4778" s="44"/>
      <c r="C4778" s="44"/>
      <c r="D4778" s="45"/>
      <c r="E4778" s="44"/>
      <c r="F4778" s="44"/>
      <c r="G4778" s="45"/>
      <c r="H4778" s="45"/>
      <c r="I4778" s="44"/>
      <c r="J4778" s="44"/>
      <c r="K4778" s="44"/>
      <c r="L4778" s="44" t="str">
        <f>IF(G4778="","",IF(D4778-G4778&gt;=System_Config!$B$9,"✅ COMPLIANT","⚠️ BREACH"))</f>
        <v/>
      </c>
      <c r="M4778" s="44">
        <f t="shared" si="74"/>
        <v>1900</v>
      </c>
    </row>
    <row r="4779" spans="1:13" ht="18" customHeight="1" x14ac:dyDescent="0.25">
      <c r="A4779" s="42"/>
      <c r="B4779" s="42"/>
      <c r="C4779" s="42"/>
      <c r="D4779" s="43"/>
      <c r="E4779" s="42"/>
      <c r="F4779" s="42"/>
      <c r="G4779" s="43"/>
      <c r="H4779" s="43"/>
      <c r="I4779" s="42"/>
      <c r="J4779" s="42"/>
      <c r="K4779" s="42"/>
      <c r="L4779" s="42" t="str">
        <f>IF(G4779="","",IF(D4779-G4779&gt;=System_Config!$B$9,"✅ COMPLIANT","⚠️ BREACH"))</f>
        <v/>
      </c>
      <c r="M4779" s="42">
        <f t="shared" si="74"/>
        <v>1900</v>
      </c>
    </row>
    <row r="4780" spans="1:13" ht="18" customHeight="1" x14ac:dyDescent="0.25">
      <c r="A4780" s="44"/>
      <c r="B4780" s="44"/>
      <c r="C4780" s="44"/>
      <c r="D4780" s="45"/>
      <c r="E4780" s="44"/>
      <c r="F4780" s="44"/>
      <c r="G4780" s="45"/>
      <c r="H4780" s="45"/>
      <c r="I4780" s="44"/>
      <c r="J4780" s="44"/>
      <c r="K4780" s="44"/>
      <c r="L4780" s="44" t="str">
        <f>IF(G4780="","",IF(D4780-G4780&gt;=System_Config!$B$9,"✅ COMPLIANT","⚠️ BREACH"))</f>
        <v/>
      </c>
      <c r="M4780" s="44">
        <f t="shared" si="74"/>
        <v>1900</v>
      </c>
    </row>
    <row r="4781" spans="1:13" ht="18" customHeight="1" x14ac:dyDescent="0.25">
      <c r="A4781" s="42"/>
      <c r="B4781" s="42"/>
      <c r="C4781" s="42"/>
      <c r="D4781" s="43"/>
      <c r="E4781" s="42"/>
      <c r="F4781" s="42"/>
      <c r="G4781" s="43"/>
      <c r="H4781" s="43"/>
      <c r="I4781" s="42"/>
      <c r="J4781" s="42"/>
      <c r="K4781" s="42"/>
      <c r="L4781" s="42" t="str">
        <f>IF(G4781="","",IF(D4781-G4781&gt;=System_Config!$B$9,"✅ COMPLIANT","⚠️ BREACH"))</f>
        <v/>
      </c>
      <c r="M4781" s="42">
        <f t="shared" si="74"/>
        <v>1900</v>
      </c>
    </row>
    <row r="4782" spans="1:13" ht="18" customHeight="1" x14ac:dyDescent="0.25">
      <c r="A4782" s="44"/>
      <c r="B4782" s="44"/>
      <c r="C4782" s="44"/>
      <c r="D4782" s="45"/>
      <c r="E4782" s="44"/>
      <c r="F4782" s="44"/>
      <c r="G4782" s="45"/>
      <c r="H4782" s="45"/>
      <c r="I4782" s="44"/>
      <c r="J4782" s="44"/>
      <c r="K4782" s="44"/>
      <c r="L4782" s="44" t="str">
        <f>IF(G4782="","",IF(D4782-G4782&gt;=System_Config!$B$9,"✅ COMPLIANT","⚠️ BREACH"))</f>
        <v/>
      </c>
      <c r="M4782" s="44">
        <f t="shared" si="74"/>
        <v>1900</v>
      </c>
    </row>
    <row r="4783" spans="1:13" ht="18" customHeight="1" x14ac:dyDescent="0.25">
      <c r="A4783" s="42"/>
      <c r="B4783" s="42"/>
      <c r="C4783" s="42"/>
      <c r="D4783" s="43"/>
      <c r="E4783" s="42"/>
      <c r="F4783" s="42"/>
      <c r="G4783" s="43"/>
      <c r="H4783" s="43"/>
      <c r="I4783" s="42"/>
      <c r="J4783" s="42"/>
      <c r="K4783" s="42"/>
      <c r="L4783" s="42" t="str">
        <f>IF(G4783="","",IF(D4783-G4783&gt;=System_Config!$B$9,"✅ COMPLIANT","⚠️ BREACH"))</f>
        <v/>
      </c>
      <c r="M4783" s="42">
        <f t="shared" si="74"/>
        <v>1900</v>
      </c>
    </row>
    <row r="4784" spans="1:13" ht="18" customHeight="1" x14ac:dyDescent="0.25">
      <c r="A4784" s="44"/>
      <c r="B4784" s="44"/>
      <c r="C4784" s="44"/>
      <c r="D4784" s="45"/>
      <c r="E4784" s="44"/>
      <c r="F4784" s="44"/>
      <c r="G4784" s="45"/>
      <c r="H4784" s="45"/>
      <c r="I4784" s="44"/>
      <c r="J4784" s="44"/>
      <c r="K4784" s="44"/>
      <c r="L4784" s="44" t="str">
        <f>IF(G4784="","",IF(D4784-G4784&gt;=System_Config!$B$9,"✅ COMPLIANT","⚠️ BREACH"))</f>
        <v/>
      </c>
      <c r="M4784" s="44">
        <f t="shared" si="74"/>
        <v>1900</v>
      </c>
    </row>
    <row r="4785" spans="1:13" ht="18" customHeight="1" x14ac:dyDescent="0.25">
      <c r="A4785" s="42"/>
      <c r="B4785" s="42"/>
      <c r="C4785" s="42"/>
      <c r="D4785" s="43"/>
      <c r="E4785" s="42"/>
      <c r="F4785" s="42"/>
      <c r="G4785" s="43"/>
      <c r="H4785" s="43"/>
      <c r="I4785" s="42"/>
      <c r="J4785" s="42"/>
      <c r="K4785" s="42"/>
      <c r="L4785" s="42" t="str">
        <f>IF(G4785="","",IF(D4785-G4785&gt;=System_Config!$B$9,"✅ COMPLIANT","⚠️ BREACH"))</f>
        <v/>
      </c>
      <c r="M4785" s="42">
        <f t="shared" si="74"/>
        <v>1900</v>
      </c>
    </row>
    <row r="4786" spans="1:13" ht="18" customHeight="1" x14ac:dyDescent="0.25">
      <c r="A4786" s="44"/>
      <c r="B4786" s="44"/>
      <c r="C4786" s="44"/>
      <c r="D4786" s="45"/>
      <c r="E4786" s="44"/>
      <c r="F4786" s="44"/>
      <c r="G4786" s="45"/>
      <c r="H4786" s="45"/>
      <c r="I4786" s="44"/>
      <c r="J4786" s="44"/>
      <c r="K4786" s="44"/>
      <c r="L4786" s="44" t="str">
        <f>IF(G4786="","",IF(D4786-G4786&gt;=System_Config!$B$9,"✅ COMPLIANT","⚠️ BREACH"))</f>
        <v/>
      </c>
      <c r="M4786" s="44">
        <f t="shared" si="74"/>
        <v>1900</v>
      </c>
    </row>
    <row r="4787" spans="1:13" ht="18" customHeight="1" x14ac:dyDescent="0.25">
      <c r="A4787" s="42"/>
      <c r="B4787" s="42"/>
      <c r="C4787" s="42"/>
      <c r="D4787" s="43"/>
      <c r="E4787" s="42"/>
      <c r="F4787" s="42"/>
      <c r="G4787" s="43"/>
      <c r="H4787" s="43"/>
      <c r="I4787" s="42"/>
      <c r="J4787" s="42"/>
      <c r="K4787" s="42"/>
      <c r="L4787" s="42" t="str">
        <f>IF(G4787="","",IF(D4787-G4787&gt;=System_Config!$B$9,"✅ COMPLIANT","⚠️ BREACH"))</f>
        <v/>
      </c>
      <c r="M4787" s="42">
        <f t="shared" si="74"/>
        <v>1900</v>
      </c>
    </row>
    <row r="4788" spans="1:13" ht="18" customHeight="1" x14ac:dyDescent="0.25">
      <c r="A4788" s="44"/>
      <c r="B4788" s="44"/>
      <c r="C4788" s="44"/>
      <c r="D4788" s="45"/>
      <c r="E4788" s="44"/>
      <c r="F4788" s="44"/>
      <c r="G4788" s="45"/>
      <c r="H4788" s="45"/>
      <c r="I4788" s="44"/>
      <c r="J4788" s="44"/>
      <c r="K4788" s="44"/>
      <c r="L4788" s="44" t="str">
        <f>IF(G4788="","",IF(D4788-G4788&gt;=System_Config!$B$9,"✅ COMPLIANT","⚠️ BREACH"))</f>
        <v/>
      </c>
      <c r="M4788" s="44">
        <f t="shared" si="74"/>
        <v>1900</v>
      </c>
    </row>
    <row r="4789" spans="1:13" ht="18" customHeight="1" x14ac:dyDescent="0.25">
      <c r="A4789" s="42"/>
      <c r="B4789" s="42"/>
      <c r="C4789" s="42"/>
      <c r="D4789" s="43"/>
      <c r="E4789" s="42"/>
      <c r="F4789" s="42"/>
      <c r="G4789" s="43"/>
      <c r="H4789" s="43"/>
      <c r="I4789" s="42"/>
      <c r="J4789" s="42"/>
      <c r="K4789" s="42"/>
      <c r="L4789" s="42" t="str">
        <f>IF(G4789="","",IF(D4789-G4789&gt;=System_Config!$B$9,"✅ COMPLIANT","⚠️ BREACH"))</f>
        <v/>
      </c>
      <c r="M4789" s="42">
        <f t="shared" si="74"/>
        <v>1900</v>
      </c>
    </row>
    <row r="4790" spans="1:13" ht="18" customHeight="1" x14ac:dyDescent="0.25">
      <c r="A4790" s="44"/>
      <c r="B4790" s="44"/>
      <c r="C4790" s="44"/>
      <c r="D4790" s="45"/>
      <c r="E4790" s="44"/>
      <c r="F4790" s="44"/>
      <c r="G4790" s="45"/>
      <c r="H4790" s="45"/>
      <c r="I4790" s="44"/>
      <c r="J4790" s="44"/>
      <c r="K4790" s="44"/>
      <c r="L4790" s="44" t="str">
        <f>IF(G4790="","",IF(D4790-G4790&gt;=System_Config!$B$9,"✅ COMPLIANT","⚠️ BREACH"))</f>
        <v/>
      </c>
      <c r="M4790" s="44">
        <f t="shared" si="74"/>
        <v>1900</v>
      </c>
    </row>
    <row r="4791" spans="1:13" ht="18" customHeight="1" x14ac:dyDescent="0.25">
      <c r="A4791" s="42"/>
      <c r="B4791" s="42"/>
      <c r="C4791" s="42"/>
      <c r="D4791" s="43"/>
      <c r="E4791" s="42"/>
      <c r="F4791" s="42"/>
      <c r="G4791" s="43"/>
      <c r="H4791" s="43"/>
      <c r="I4791" s="42"/>
      <c r="J4791" s="42"/>
      <c r="K4791" s="42"/>
      <c r="L4791" s="42" t="str">
        <f>IF(G4791="","",IF(D4791-G4791&gt;=System_Config!$B$9,"✅ COMPLIANT","⚠️ BREACH"))</f>
        <v/>
      </c>
      <c r="M4791" s="42">
        <f t="shared" si="74"/>
        <v>1900</v>
      </c>
    </row>
    <row r="4792" spans="1:13" ht="18" customHeight="1" x14ac:dyDescent="0.25">
      <c r="A4792" s="44"/>
      <c r="B4792" s="44"/>
      <c r="C4792" s="44"/>
      <c r="D4792" s="45"/>
      <c r="E4792" s="44"/>
      <c r="F4792" s="44"/>
      <c r="G4792" s="45"/>
      <c r="H4792" s="45"/>
      <c r="I4792" s="44"/>
      <c r="J4792" s="44"/>
      <c r="K4792" s="44"/>
      <c r="L4792" s="44" t="str">
        <f>IF(G4792="","",IF(D4792-G4792&gt;=System_Config!$B$9,"✅ COMPLIANT","⚠️ BREACH"))</f>
        <v/>
      </c>
      <c r="M4792" s="44">
        <f t="shared" si="74"/>
        <v>1900</v>
      </c>
    </row>
    <row r="4793" spans="1:13" ht="18" customHeight="1" x14ac:dyDescent="0.25">
      <c r="A4793" s="42"/>
      <c r="B4793" s="42"/>
      <c r="C4793" s="42"/>
      <c r="D4793" s="43"/>
      <c r="E4793" s="42"/>
      <c r="F4793" s="42"/>
      <c r="G4793" s="43"/>
      <c r="H4793" s="43"/>
      <c r="I4793" s="42"/>
      <c r="J4793" s="42"/>
      <c r="K4793" s="42"/>
      <c r="L4793" s="42" t="str">
        <f>IF(G4793="","",IF(D4793-G4793&gt;=System_Config!$B$9,"✅ COMPLIANT","⚠️ BREACH"))</f>
        <v/>
      </c>
      <c r="M4793" s="42">
        <f t="shared" si="74"/>
        <v>1900</v>
      </c>
    </row>
    <row r="4794" spans="1:13" ht="18" customHeight="1" x14ac:dyDescent="0.25">
      <c r="A4794" s="44"/>
      <c r="B4794" s="44"/>
      <c r="C4794" s="44"/>
      <c r="D4794" s="45"/>
      <c r="E4794" s="44"/>
      <c r="F4794" s="44"/>
      <c r="G4794" s="45"/>
      <c r="H4794" s="45"/>
      <c r="I4794" s="44"/>
      <c r="J4794" s="44"/>
      <c r="K4794" s="44"/>
      <c r="L4794" s="44" t="str">
        <f>IF(G4794="","",IF(D4794-G4794&gt;=System_Config!$B$9,"✅ COMPLIANT","⚠️ BREACH"))</f>
        <v/>
      </c>
      <c r="M4794" s="44">
        <f t="shared" si="74"/>
        <v>1900</v>
      </c>
    </row>
    <row r="4795" spans="1:13" ht="18" customHeight="1" x14ac:dyDescent="0.25">
      <c r="A4795" s="42"/>
      <c r="B4795" s="42"/>
      <c r="C4795" s="42"/>
      <c r="D4795" s="43"/>
      <c r="E4795" s="42"/>
      <c r="F4795" s="42"/>
      <c r="G4795" s="43"/>
      <c r="H4795" s="43"/>
      <c r="I4795" s="42"/>
      <c r="J4795" s="42"/>
      <c r="K4795" s="42"/>
      <c r="L4795" s="42" t="str">
        <f>IF(G4795="","",IF(D4795-G4795&gt;=System_Config!$B$9,"✅ COMPLIANT","⚠️ BREACH"))</f>
        <v/>
      </c>
      <c r="M4795" s="42">
        <f t="shared" si="74"/>
        <v>1900</v>
      </c>
    </row>
    <row r="4796" spans="1:13" ht="18" customHeight="1" x14ac:dyDescent="0.25">
      <c r="A4796" s="44"/>
      <c r="B4796" s="44"/>
      <c r="C4796" s="44"/>
      <c r="D4796" s="45"/>
      <c r="E4796" s="44"/>
      <c r="F4796" s="44"/>
      <c r="G4796" s="45"/>
      <c r="H4796" s="45"/>
      <c r="I4796" s="44"/>
      <c r="J4796" s="44"/>
      <c r="K4796" s="44"/>
      <c r="L4796" s="44" t="str">
        <f>IF(G4796="","",IF(D4796-G4796&gt;=System_Config!$B$9,"✅ COMPLIANT","⚠️ BREACH"))</f>
        <v/>
      </c>
      <c r="M4796" s="44">
        <f t="shared" si="74"/>
        <v>1900</v>
      </c>
    </row>
    <row r="4797" spans="1:13" ht="18" customHeight="1" x14ac:dyDescent="0.25">
      <c r="A4797" s="42"/>
      <c r="B4797" s="42"/>
      <c r="C4797" s="42"/>
      <c r="D4797" s="43"/>
      <c r="E4797" s="42"/>
      <c r="F4797" s="42"/>
      <c r="G4797" s="43"/>
      <c r="H4797" s="43"/>
      <c r="I4797" s="42"/>
      <c r="J4797" s="42"/>
      <c r="K4797" s="42"/>
      <c r="L4797" s="42" t="str">
        <f>IF(G4797="","",IF(D4797-G4797&gt;=System_Config!$B$9,"✅ COMPLIANT","⚠️ BREACH"))</f>
        <v/>
      </c>
      <c r="M4797" s="42">
        <f t="shared" si="74"/>
        <v>1900</v>
      </c>
    </row>
    <row r="4798" spans="1:13" ht="18" customHeight="1" x14ac:dyDescent="0.25">
      <c r="A4798" s="44"/>
      <c r="B4798" s="44"/>
      <c r="C4798" s="44"/>
      <c r="D4798" s="45"/>
      <c r="E4798" s="44"/>
      <c r="F4798" s="44"/>
      <c r="G4798" s="45"/>
      <c r="H4798" s="45"/>
      <c r="I4798" s="44"/>
      <c r="J4798" s="44"/>
      <c r="K4798" s="44"/>
      <c r="L4798" s="44" t="str">
        <f>IF(G4798="","",IF(D4798-G4798&gt;=System_Config!$B$9,"✅ COMPLIANT","⚠️ BREACH"))</f>
        <v/>
      </c>
      <c r="M4798" s="44">
        <f t="shared" si="74"/>
        <v>1900</v>
      </c>
    </row>
    <row r="4799" spans="1:13" ht="18" customHeight="1" x14ac:dyDescent="0.25">
      <c r="A4799" s="42"/>
      <c r="B4799" s="42"/>
      <c r="C4799" s="42"/>
      <c r="D4799" s="43"/>
      <c r="E4799" s="42"/>
      <c r="F4799" s="42"/>
      <c r="G4799" s="43"/>
      <c r="H4799" s="43"/>
      <c r="I4799" s="42"/>
      <c r="J4799" s="42"/>
      <c r="K4799" s="42"/>
      <c r="L4799" s="42" t="str">
        <f>IF(G4799="","",IF(D4799-G4799&gt;=System_Config!$B$9,"✅ COMPLIANT","⚠️ BREACH"))</f>
        <v/>
      </c>
      <c r="M4799" s="42">
        <f t="shared" si="74"/>
        <v>1900</v>
      </c>
    </row>
    <row r="4800" spans="1:13" ht="18" customHeight="1" x14ac:dyDescent="0.25">
      <c r="A4800" s="44"/>
      <c r="B4800" s="44"/>
      <c r="C4800" s="44"/>
      <c r="D4800" s="45"/>
      <c r="E4800" s="44"/>
      <c r="F4800" s="44"/>
      <c r="G4800" s="45"/>
      <c r="H4800" s="45"/>
      <c r="I4800" s="44"/>
      <c r="J4800" s="44"/>
      <c r="K4800" s="44"/>
      <c r="L4800" s="44" t="str">
        <f>IF(G4800="","",IF(D4800-G4800&gt;=System_Config!$B$9,"✅ COMPLIANT","⚠️ BREACH"))</f>
        <v/>
      </c>
      <c r="M4800" s="44">
        <f t="shared" si="74"/>
        <v>1900</v>
      </c>
    </row>
    <row r="4801" spans="1:13" ht="18" customHeight="1" x14ac:dyDescent="0.25">
      <c r="A4801" s="42"/>
      <c r="B4801" s="42"/>
      <c r="C4801" s="42"/>
      <c r="D4801" s="43"/>
      <c r="E4801" s="42"/>
      <c r="F4801" s="42"/>
      <c r="G4801" s="43"/>
      <c r="H4801" s="43"/>
      <c r="I4801" s="42"/>
      <c r="J4801" s="42"/>
      <c r="K4801" s="42"/>
      <c r="L4801" s="42" t="str">
        <f>IF(G4801="","",IF(D4801-G4801&gt;=System_Config!$B$9,"✅ COMPLIANT","⚠️ BREACH"))</f>
        <v/>
      </c>
      <c r="M4801" s="42">
        <f t="shared" si="74"/>
        <v>1900</v>
      </c>
    </row>
    <row r="4802" spans="1:13" ht="18" customHeight="1" x14ac:dyDescent="0.25">
      <c r="A4802" s="44"/>
      <c r="B4802" s="44"/>
      <c r="C4802" s="44"/>
      <c r="D4802" s="45"/>
      <c r="E4802" s="44"/>
      <c r="F4802" s="44"/>
      <c r="G4802" s="45"/>
      <c r="H4802" s="45"/>
      <c r="I4802" s="44"/>
      <c r="J4802" s="44"/>
      <c r="K4802" s="44"/>
      <c r="L4802" s="44" t="str">
        <f>IF(G4802="","",IF(D4802-G4802&gt;=System_Config!$B$9,"✅ COMPLIANT","⚠️ BREACH"))</f>
        <v/>
      </c>
      <c r="M4802" s="44">
        <f t="shared" si="74"/>
        <v>1900</v>
      </c>
    </row>
    <row r="4803" spans="1:13" ht="18" customHeight="1" x14ac:dyDescent="0.25">
      <c r="A4803" s="42"/>
      <c r="B4803" s="42"/>
      <c r="C4803" s="42"/>
      <c r="D4803" s="43"/>
      <c r="E4803" s="42"/>
      <c r="F4803" s="42"/>
      <c r="G4803" s="43"/>
      <c r="H4803" s="43"/>
      <c r="I4803" s="42"/>
      <c r="J4803" s="42"/>
      <c r="K4803" s="42"/>
      <c r="L4803" s="42" t="str">
        <f>IF(G4803="","",IF(D4803-G4803&gt;=System_Config!$B$9,"✅ COMPLIANT","⚠️ BREACH"))</f>
        <v/>
      </c>
      <c r="M4803" s="42">
        <f t="shared" si="74"/>
        <v>1900</v>
      </c>
    </row>
    <row r="4804" spans="1:13" ht="18" customHeight="1" x14ac:dyDescent="0.25">
      <c r="A4804" s="44"/>
      <c r="B4804" s="44"/>
      <c r="C4804" s="44"/>
      <c r="D4804" s="45"/>
      <c r="E4804" s="44"/>
      <c r="F4804" s="44"/>
      <c r="G4804" s="45"/>
      <c r="H4804" s="45"/>
      <c r="I4804" s="44"/>
      <c r="J4804" s="44"/>
      <c r="K4804" s="44"/>
      <c r="L4804" s="44" t="str">
        <f>IF(G4804="","",IF(D4804-G4804&gt;=System_Config!$B$9,"✅ COMPLIANT","⚠️ BREACH"))</f>
        <v/>
      </c>
      <c r="M4804" s="44">
        <f t="shared" ref="M4804:M4867" si="75">IFERROR(YEAR(E4804),"")</f>
        <v>1900</v>
      </c>
    </row>
    <row r="4805" spans="1:13" ht="18" customHeight="1" x14ac:dyDescent="0.25">
      <c r="A4805" s="42"/>
      <c r="B4805" s="42"/>
      <c r="C4805" s="42"/>
      <c r="D4805" s="43"/>
      <c r="E4805" s="42"/>
      <c r="F4805" s="42"/>
      <c r="G4805" s="43"/>
      <c r="H4805" s="43"/>
      <c r="I4805" s="42"/>
      <c r="J4805" s="42"/>
      <c r="K4805" s="42"/>
      <c r="L4805" s="42" t="str">
        <f>IF(G4805="","",IF(D4805-G4805&gt;=System_Config!$B$9,"✅ COMPLIANT","⚠️ BREACH"))</f>
        <v/>
      </c>
      <c r="M4805" s="42">
        <f t="shared" si="75"/>
        <v>1900</v>
      </c>
    </row>
    <row r="4806" spans="1:13" ht="18" customHeight="1" x14ac:dyDescent="0.25">
      <c r="A4806" s="44"/>
      <c r="B4806" s="44"/>
      <c r="C4806" s="44"/>
      <c r="D4806" s="45"/>
      <c r="E4806" s="44"/>
      <c r="F4806" s="44"/>
      <c r="G4806" s="45"/>
      <c r="H4806" s="45"/>
      <c r="I4806" s="44"/>
      <c r="J4806" s="44"/>
      <c r="K4806" s="44"/>
      <c r="L4806" s="44" t="str">
        <f>IF(G4806="","",IF(D4806-G4806&gt;=System_Config!$B$9,"✅ COMPLIANT","⚠️ BREACH"))</f>
        <v/>
      </c>
      <c r="M4806" s="44">
        <f t="shared" si="75"/>
        <v>1900</v>
      </c>
    </row>
    <row r="4807" spans="1:13" ht="18" customHeight="1" x14ac:dyDescent="0.25">
      <c r="A4807" s="42"/>
      <c r="B4807" s="42"/>
      <c r="C4807" s="42"/>
      <c r="D4807" s="43"/>
      <c r="E4807" s="42"/>
      <c r="F4807" s="42"/>
      <c r="G4807" s="43"/>
      <c r="H4807" s="43"/>
      <c r="I4807" s="42"/>
      <c r="J4807" s="42"/>
      <c r="K4807" s="42"/>
      <c r="L4807" s="42" t="str">
        <f>IF(G4807="","",IF(D4807-G4807&gt;=System_Config!$B$9,"✅ COMPLIANT","⚠️ BREACH"))</f>
        <v/>
      </c>
      <c r="M4807" s="42">
        <f t="shared" si="75"/>
        <v>1900</v>
      </c>
    </row>
    <row r="4808" spans="1:13" ht="18" customHeight="1" x14ac:dyDescent="0.25">
      <c r="A4808" s="44"/>
      <c r="B4808" s="44"/>
      <c r="C4808" s="44"/>
      <c r="D4808" s="45"/>
      <c r="E4808" s="44"/>
      <c r="F4808" s="44"/>
      <c r="G4808" s="45"/>
      <c r="H4808" s="45"/>
      <c r="I4808" s="44"/>
      <c r="J4808" s="44"/>
      <c r="K4808" s="44"/>
      <c r="L4808" s="44" t="str">
        <f>IF(G4808="","",IF(D4808-G4808&gt;=System_Config!$B$9,"✅ COMPLIANT","⚠️ BREACH"))</f>
        <v/>
      </c>
      <c r="M4808" s="44">
        <f t="shared" si="75"/>
        <v>1900</v>
      </c>
    </row>
    <row r="4809" spans="1:13" ht="18" customHeight="1" x14ac:dyDescent="0.25">
      <c r="A4809" s="42"/>
      <c r="B4809" s="42"/>
      <c r="C4809" s="42"/>
      <c r="D4809" s="43"/>
      <c r="E4809" s="42"/>
      <c r="F4809" s="42"/>
      <c r="G4809" s="43"/>
      <c r="H4809" s="43"/>
      <c r="I4809" s="42"/>
      <c r="J4809" s="42"/>
      <c r="K4809" s="42"/>
      <c r="L4809" s="42" t="str">
        <f>IF(G4809="","",IF(D4809-G4809&gt;=System_Config!$B$9,"✅ COMPLIANT","⚠️ BREACH"))</f>
        <v/>
      </c>
      <c r="M4809" s="42">
        <f t="shared" si="75"/>
        <v>1900</v>
      </c>
    </row>
    <row r="4810" spans="1:13" ht="18" customHeight="1" x14ac:dyDescent="0.25">
      <c r="A4810" s="44"/>
      <c r="B4810" s="44"/>
      <c r="C4810" s="44"/>
      <c r="D4810" s="45"/>
      <c r="E4810" s="44"/>
      <c r="F4810" s="44"/>
      <c r="G4810" s="45"/>
      <c r="H4810" s="45"/>
      <c r="I4810" s="44"/>
      <c r="J4810" s="44"/>
      <c r="K4810" s="44"/>
      <c r="L4810" s="44" t="str">
        <f>IF(G4810="","",IF(D4810-G4810&gt;=System_Config!$B$9,"✅ COMPLIANT","⚠️ BREACH"))</f>
        <v/>
      </c>
      <c r="M4810" s="44">
        <f t="shared" si="75"/>
        <v>1900</v>
      </c>
    </row>
    <row r="4811" spans="1:13" ht="18" customHeight="1" x14ac:dyDescent="0.25">
      <c r="A4811" s="42"/>
      <c r="B4811" s="42"/>
      <c r="C4811" s="42"/>
      <c r="D4811" s="43"/>
      <c r="E4811" s="42"/>
      <c r="F4811" s="42"/>
      <c r="G4811" s="43"/>
      <c r="H4811" s="43"/>
      <c r="I4811" s="42"/>
      <c r="J4811" s="42"/>
      <c r="K4811" s="42"/>
      <c r="L4811" s="42" t="str">
        <f>IF(G4811="","",IF(D4811-G4811&gt;=System_Config!$B$9,"✅ COMPLIANT","⚠️ BREACH"))</f>
        <v/>
      </c>
      <c r="M4811" s="42">
        <f t="shared" si="75"/>
        <v>1900</v>
      </c>
    </row>
    <row r="4812" spans="1:13" ht="18" customHeight="1" x14ac:dyDescent="0.25">
      <c r="A4812" s="44"/>
      <c r="B4812" s="44"/>
      <c r="C4812" s="44"/>
      <c r="D4812" s="45"/>
      <c r="E4812" s="44"/>
      <c r="F4812" s="44"/>
      <c r="G4812" s="45"/>
      <c r="H4812" s="45"/>
      <c r="I4812" s="44"/>
      <c r="J4812" s="44"/>
      <c r="K4812" s="44"/>
      <c r="L4812" s="44" t="str">
        <f>IF(G4812="","",IF(D4812-G4812&gt;=System_Config!$B$9,"✅ COMPLIANT","⚠️ BREACH"))</f>
        <v/>
      </c>
      <c r="M4812" s="44">
        <f t="shared" si="75"/>
        <v>1900</v>
      </c>
    </row>
    <row r="4813" spans="1:13" ht="18" customHeight="1" x14ac:dyDescent="0.25">
      <c r="A4813" s="42"/>
      <c r="B4813" s="42"/>
      <c r="C4813" s="42"/>
      <c r="D4813" s="43"/>
      <c r="E4813" s="42"/>
      <c r="F4813" s="42"/>
      <c r="G4813" s="43"/>
      <c r="H4813" s="43"/>
      <c r="I4813" s="42"/>
      <c r="J4813" s="42"/>
      <c r="K4813" s="42"/>
      <c r="L4813" s="42" t="str">
        <f>IF(G4813="","",IF(D4813-G4813&gt;=System_Config!$B$9,"✅ COMPLIANT","⚠️ BREACH"))</f>
        <v/>
      </c>
      <c r="M4813" s="42">
        <f t="shared" si="75"/>
        <v>1900</v>
      </c>
    </row>
    <row r="4814" spans="1:13" ht="18" customHeight="1" x14ac:dyDescent="0.25">
      <c r="A4814" s="44"/>
      <c r="B4814" s="44"/>
      <c r="C4814" s="44"/>
      <c r="D4814" s="45"/>
      <c r="E4814" s="44"/>
      <c r="F4814" s="44"/>
      <c r="G4814" s="45"/>
      <c r="H4814" s="45"/>
      <c r="I4814" s="44"/>
      <c r="J4814" s="44"/>
      <c r="K4814" s="44"/>
      <c r="L4814" s="44" t="str">
        <f>IF(G4814="","",IF(D4814-G4814&gt;=System_Config!$B$9,"✅ COMPLIANT","⚠️ BREACH"))</f>
        <v/>
      </c>
      <c r="M4814" s="44">
        <f t="shared" si="75"/>
        <v>1900</v>
      </c>
    </row>
    <row r="4815" spans="1:13" ht="18" customHeight="1" x14ac:dyDescent="0.25">
      <c r="A4815" s="42"/>
      <c r="B4815" s="42"/>
      <c r="C4815" s="42"/>
      <c r="D4815" s="43"/>
      <c r="E4815" s="42"/>
      <c r="F4815" s="42"/>
      <c r="G4815" s="43"/>
      <c r="H4815" s="43"/>
      <c r="I4815" s="42"/>
      <c r="J4815" s="42"/>
      <c r="K4815" s="42"/>
      <c r="L4815" s="42" t="str">
        <f>IF(G4815="","",IF(D4815-G4815&gt;=System_Config!$B$9,"✅ COMPLIANT","⚠️ BREACH"))</f>
        <v/>
      </c>
      <c r="M4815" s="42">
        <f t="shared" si="75"/>
        <v>1900</v>
      </c>
    </row>
    <row r="4816" spans="1:13" ht="18" customHeight="1" x14ac:dyDescent="0.25">
      <c r="A4816" s="44"/>
      <c r="B4816" s="44"/>
      <c r="C4816" s="44"/>
      <c r="D4816" s="45"/>
      <c r="E4816" s="44"/>
      <c r="F4816" s="44"/>
      <c r="G4816" s="45"/>
      <c r="H4816" s="45"/>
      <c r="I4816" s="44"/>
      <c r="J4816" s="44"/>
      <c r="K4816" s="44"/>
      <c r="L4816" s="44" t="str">
        <f>IF(G4816="","",IF(D4816-G4816&gt;=System_Config!$B$9,"✅ COMPLIANT","⚠️ BREACH"))</f>
        <v/>
      </c>
      <c r="M4816" s="44">
        <f t="shared" si="75"/>
        <v>1900</v>
      </c>
    </row>
    <row r="4817" spans="1:13" ht="18" customHeight="1" x14ac:dyDescent="0.25">
      <c r="A4817" s="42"/>
      <c r="B4817" s="42"/>
      <c r="C4817" s="42"/>
      <c r="D4817" s="43"/>
      <c r="E4817" s="42"/>
      <c r="F4817" s="42"/>
      <c r="G4817" s="43"/>
      <c r="H4817" s="43"/>
      <c r="I4817" s="42"/>
      <c r="J4817" s="42"/>
      <c r="K4817" s="42"/>
      <c r="L4817" s="42" t="str">
        <f>IF(G4817="","",IF(D4817-G4817&gt;=System_Config!$B$9,"✅ COMPLIANT","⚠️ BREACH"))</f>
        <v/>
      </c>
      <c r="M4817" s="42">
        <f t="shared" si="75"/>
        <v>1900</v>
      </c>
    </row>
    <row r="4818" spans="1:13" ht="18" customHeight="1" x14ac:dyDescent="0.25">
      <c r="A4818" s="44"/>
      <c r="B4818" s="44"/>
      <c r="C4818" s="44"/>
      <c r="D4818" s="45"/>
      <c r="E4818" s="44"/>
      <c r="F4818" s="44"/>
      <c r="G4818" s="45"/>
      <c r="H4818" s="45"/>
      <c r="I4818" s="44"/>
      <c r="J4818" s="44"/>
      <c r="K4818" s="44"/>
      <c r="L4818" s="44" t="str">
        <f>IF(G4818="","",IF(D4818-G4818&gt;=System_Config!$B$9,"✅ COMPLIANT","⚠️ BREACH"))</f>
        <v/>
      </c>
      <c r="M4818" s="44">
        <f t="shared" si="75"/>
        <v>1900</v>
      </c>
    </row>
    <row r="4819" spans="1:13" ht="18" customHeight="1" x14ac:dyDescent="0.25">
      <c r="A4819" s="42"/>
      <c r="B4819" s="42"/>
      <c r="C4819" s="42"/>
      <c r="D4819" s="43"/>
      <c r="E4819" s="42"/>
      <c r="F4819" s="42"/>
      <c r="G4819" s="43"/>
      <c r="H4819" s="43"/>
      <c r="I4819" s="42"/>
      <c r="J4819" s="42"/>
      <c r="K4819" s="42"/>
      <c r="L4819" s="42" t="str">
        <f>IF(G4819="","",IF(D4819-G4819&gt;=System_Config!$B$9,"✅ COMPLIANT","⚠️ BREACH"))</f>
        <v/>
      </c>
      <c r="M4819" s="42">
        <f t="shared" si="75"/>
        <v>1900</v>
      </c>
    </row>
    <row r="4820" spans="1:13" ht="18" customHeight="1" x14ac:dyDescent="0.25">
      <c r="A4820" s="44"/>
      <c r="B4820" s="44"/>
      <c r="C4820" s="44"/>
      <c r="D4820" s="45"/>
      <c r="E4820" s="44"/>
      <c r="F4820" s="44"/>
      <c r="G4820" s="45"/>
      <c r="H4820" s="45"/>
      <c r="I4820" s="44"/>
      <c r="J4820" s="44"/>
      <c r="K4820" s="44"/>
      <c r="L4820" s="44" t="str">
        <f>IF(G4820="","",IF(D4820-G4820&gt;=System_Config!$B$9,"✅ COMPLIANT","⚠️ BREACH"))</f>
        <v/>
      </c>
      <c r="M4820" s="44">
        <f t="shared" si="75"/>
        <v>1900</v>
      </c>
    </row>
    <row r="4821" spans="1:13" ht="18" customHeight="1" x14ac:dyDescent="0.25">
      <c r="A4821" s="42"/>
      <c r="B4821" s="42"/>
      <c r="C4821" s="42"/>
      <c r="D4821" s="43"/>
      <c r="E4821" s="42"/>
      <c r="F4821" s="42"/>
      <c r="G4821" s="43"/>
      <c r="H4821" s="43"/>
      <c r="I4821" s="42"/>
      <c r="J4821" s="42"/>
      <c r="K4821" s="42"/>
      <c r="L4821" s="42" t="str">
        <f>IF(G4821="","",IF(D4821-G4821&gt;=System_Config!$B$9,"✅ COMPLIANT","⚠️ BREACH"))</f>
        <v/>
      </c>
      <c r="M4821" s="42">
        <f t="shared" si="75"/>
        <v>1900</v>
      </c>
    </row>
    <row r="4822" spans="1:13" ht="18" customHeight="1" x14ac:dyDescent="0.25">
      <c r="A4822" s="44"/>
      <c r="B4822" s="44"/>
      <c r="C4822" s="44"/>
      <c r="D4822" s="45"/>
      <c r="E4822" s="44"/>
      <c r="F4822" s="44"/>
      <c r="G4822" s="45"/>
      <c r="H4822" s="45"/>
      <c r="I4822" s="44"/>
      <c r="J4822" s="44"/>
      <c r="K4822" s="44"/>
      <c r="L4822" s="44" t="str">
        <f>IF(G4822="","",IF(D4822-G4822&gt;=System_Config!$B$9,"✅ COMPLIANT","⚠️ BREACH"))</f>
        <v/>
      </c>
      <c r="M4822" s="44">
        <f t="shared" si="75"/>
        <v>1900</v>
      </c>
    </row>
    <row r="4823" spans="1:13" ht="18" customHeight="1" x14ac:dyDescent="0.25">
      <c r="A4823" s="42"/>
      <c r="B4823" s="42"/>
      <c r="C4823" s="42"/>
      <c r="D4823" s="43"/>
      <c r="E4823" s="42"/>
      <c r="F4823" s="42"/>
      <c r="G4823" s="43"/>
      <c r="H4823" s="43"/>
      <c r="I4823" s="42"/>
      <c r="J4823" s="42"/>
      <c r="K4823" s="42"/>
      <c r="L4823" s="42" t="str">
        <f>IF(G4823="","",IF(D4823-G4823&gt;=System_Config!$B$9,"✅ COMPLIANT","⚠️ BREACH"))</f>
        <v/>
      </c>
      <c r="M4823" s="42">
        <f t="shared" si="75"/>
        <v>1900</v>
      </c>
    </row>
    <row r="4824" spans="1:13" ht="18" customHeight="1" x14ac:dyDescent="0.25">
      <c r="A4824" s="44"/>
      <c r="B4824" s="44"/>
      <c r="C4824" s="44"/>
      <c r="D4824" s="45"/>
      <c r="E4824" s="44"/>
      <c r="F4824" s="44"/>
      <c r="G4824" s="45"/>
      <c r="H4824" s="45"/>
      <c r="I4824" s="44"/>
      <c r="J4824" s="44"/>
      <c r="K4824" s="44"/>
      <c r="L4824" s="44" t="str">
        <f>IF(G4824="","",IF(D4824-G4824&gt;=System_Config!$B$9,"✅ COMPLIANT","⚠️ BREACH"))</f>
        <v/>
      </c>
      <c r="M4824" s="44">
        <f t="shared" si="75"/>
        <v>1900</v>
      </c>
    </row>
    <row r="4825" spans="1:13" ht="18" customHeight="1" x14ac:dyDescent="0.25">
      <c r="A4825" s="42"/>
      <c r="B4825" s="42"/>
      <c r="C4825" s="42"/>
      <c r="D4825" s="43"/>
      <c r="E4825" s="42"/>
      <c r="F4825" s="42"/>
      <c r="G4825" s="43"/>
      <c r="H4825" s="43"/>
      <c r="I4825" s="42"/>
      <c r="J4825" s="42"/>
      <c r="K4825" s="42"/>
      <c r="L4825" s="42" t="str">
        <f>IF(G4825="","",IF(D4825-G4825&gt;=System_Config!$B$9,"✅ COMPLIANT","⚠️ BREACH"))</f>
        <v/>
      </c>
      <c r="M4825" s="42">
        <f t="shared" si="75"/>
        <v>1900</v>
      </c>
    </row>
    <row r="4826" spans="1:13" ht="18" customHeight="1" x14ac:dyDescent="0.25">
      <c r="A4826" s="44"/>
      <c r="B4826" s="44"/>
      <c r="C4826" s="44"/>
      <c r="D4826" s="45"/>
      <c r="E4826" s="44"/>
      <c r="F4826" s="44"/>
      <c r="G4826" s="45"/>
      <c r="H4826" s="45"/>
      <c r="I4826" s="44"/>
      <c r="J4826" s="44"/>
      <c r="K4826" s="44"/>
      <c r="L4826" s="44" t="str">
        <f>IF(G4826="","",IF(D4826-G4826&gt;=System_Config!$B$9,"✅ COMPLIANT","⚠️ BREACH"))</f>
        <v/>
      </c>
      <c r="M4826" s="44">
        <f t="shared" si="75"/>
        <v>1900</v>
      </c>
    </row>
    <row r="4827" spans="1:13" ht="18" customHeight="1" x14ac:dyDescent="0.25">
      <c r="A4827" s="42"/>
      <c r="B4827" s="42"/>
      <c r="C4827" s="42"/>
      <c r="D4827" s="43"/>
      <c r="E4827" s="42"/>
      <c r="F4827" s="42"/>
      <c r="G4827" s="43"/>
      <c r="H4827" s="43"/>
      <c r="I4827" s="42"/>
      <c r="J4827" s="42"/>
      <c r="K4827" s="42"/>
      <c r="L4827" s="42" t="str">
        <f>IF(G4827="","",IF(D4827-G4827&gt;=System_Config!$B$9,"✅ COMPLIANT","⚠️ BREACH"))</f>
        <v/>
      </c>
      <c r="M4827" s="42">
        <f t="shared" si="75"/>
        <v>1900</v>
      </c>
    </row>
    <row r="4828" spans="1:13" ht="18" customHeight="1" x14ac:dyDescent="0.25">
      <c r="A4828" s="44"/>
      <c r="B4828" s="44"/>
      <c r="C4828" s="44"/>
      <c r="D4828" s="45"/>
      <c r="E4828" s="44"/>
      <c r="F4828" s="44"/>
      <c r="G4828" s="45"/>
      <c r="H4828" s="45"/>
      <c r="I4828" s="44"/>
      <c r="J4828" s="44"/>
      <c r="K4828" s="44"/>
      <c r="L4828" s="44" t="str">
        <f>IF(G4828="","",IF(D4828-G4828&gt;=System_Config!$B$9,"✅ COMPLIANT","⚠️ BREACH"))</f>
        <v/>
      </c>
      <c r="M4828" s="44">
        <f t="shared" si="75"/>
        <v>1900</v>
      </c>
    </row>
    <row r="4829" spans="1:13" ht="18" customHeight="1" x14ac:dyDescent="0.25">
      <c r="A4829" s="42"/>
      <c r="B4829" s="42"/>
      <c r="C4829" s="42"/>
      <c r="D4829" s="43"/>
      <c r="E4829" s="42"/>
      <c r="F4829" s="42"/>
      <c r="G4829" s="43"/>
      <c r="H4829" s="43"/>
      <c r="I4829" s="42"/>
      <c r="J4829" s="42"/>
      <c r="K4829" s="42"/>
      <c r="L4829" s="42" t="str">
        <f>IF(G4829="","",IF(D4829-G4829&gt;=System_Config!$B$9,"✅ COMPLIANT","⚠️ BREACH"))</f>
        <v/>
      </c>
      <c r="M4829" s="42">
        <f t="shared" si="75"/>
        <v>1900</v>
      </c>
    </row>
    <row r="4830" spans="1:13" ht="18" customHeight="1" x14ac:dyDescent="0.25">
      <c r="A4830" s="44"/>
      <c r="B4830" s="44"/>
      <c r="C4830" s="44"/>
      <c r="D4830" s="45"/>
      <c r="E4830" s="44"/>
      <c r="F4830" s="44"/>
      <c r="G4830" s="45"/>
      <c r="H4830" s="45"/>
      <c r="I4830" s="44"/>
      <c r="J4830" s="44"/>
      <c r="K4830" s="44"/>
      <c r="L4830" s="44" t="str">
        <f>IF(G4830="","",IF(D4830-G4830&gt;=System_Config!$B$9,"✅ COMPLIANT","⚠️ BREACH"))</f>
        <v/>
      </c>
      <c r="M4830" s="44">
        <f t="shared" si="75"/>
        <v>1900</v>
      </c>
    </row>
    <row r="4831" spans="1:13" ht="18" customHeight="1" x14ac:dyDescent="0.25">
      <c r="A4831" s="42"/>
      <c r="B4831" s="42"/>
      <c r="C4831" s="42"/>
      <c r="D4831" s="43"/>
      <c r="E4831" s="42"/>
      <c r="F4831" s="42"/>
      <c r="G4831" s="43"/>
      <c r="H4831" s="43"/>
      <c r="I4831" s="42"/>
      <c r="J4831" s="42"/>
      <c r="K4831" s="42"/>
      <c r="L4831" s="42" t="str">
        <f>IF(G4831="","",IF(D4831-G4831&gt;=System_Config!$B$9,"✅ COMPLIANT","⚠️ BREACH"))</f>
        <v/>
      </c>
      <c r="M4831" s="42">
        <f t="shared" si="75"/>
        <v>1900</v>
      </c>
    </row>
    <row r="4832" spans="1:13" ht="18" customHeight="1" x14ac:dyDescent="0.25">
      <c r="A4832" s="44"/>
      <c r="B4832" s="44"/>
      <c r="C4832" s="44"/>
      <c r="D4832" s="45"/>
      <c r="E4832" s="44"/>
      <c r="F4832" s="44"/>
      <c r="G4832" s="45"/>
      <c r="H4832" s="45"/>
      <c r="I4832" s="44"/>
      <c r="J4832" s="44"/>
      <c r="K4832" s="44"/>
      <c r="L4832" s="44" t="str">
        <f>IF(G4832="","",IF(D4832-G4832&gt;=System_Config!$B$9,"✅ COMPLIANT","⚠️ BREACH"))</f>
        <v/>
      </c>
      <c r="M4832" s="44">
        <f t="shared" si="75"/>
        <v>1900</v>
      </c>
    </row>
    <row r="4833" spans="1:13" ht="18" customHeight="1" x14ac:dyDescent="0.25">
      <c r="A4833" s="42"/>
      <c r="B4833" s="42"/>
      <c r="C4833" s="42"/>
      <c r="D4833" s="43"/>
      <c r="E4833" s="42"/>
      <c r="F4833" s="42"/>
      <c r="G4833" s="43"/>
      <c r="H4833" s="43"/>
      <c r="I4833" s="42"/>
      <c r="J4833" s="42"/>
      <c r="K4833" s="42"/>
      <c r="L4833" s="42" t="str">
        <f>IF(G4833="","",IF(D4833-G4833&gt;=System_Config!$B$9,"✅ COMPLIANT","⚠️ BREACH"))</f>
        <v/>
      </c>
      <c r="M4833" s="42">
        <f t="shared" si="75"/>
        <v>1900</v>
      </c>
    </row>
    <row r="4834" spans="1:13" ht="18" customHeight="1" x14ac:dyDescent="0.25">
      <c r="A4834" s="44"/>
      <c r="B4834" s="44"/>
      <c r="C4834" s="44"/>
      <c r="D4834" s="45"/>
      <c r="E4834" s="44"/>
      <c r="F4834" s="44"/>
      <c r="G4834" s="45"/>
      <c r="H4834" s="45"/>
      <c r="I4834" s="44"/>
      <c r="J4834" s="44"/>
      <c r="K4834" s="44"/>
      <c r="L4834" s="44" t="str">
        <f>IF(G4834="","",IF(D4834-G4834&gt;=System_Config!$B$9,"✅ COMPLIANT","⚠️ BREACH"))</f>
        <v/>
      </c>
      <c r="M4834" s="44">
        <f t="shared" si="75"/>
        <v>1900</v>
      </c>
    </row>
    <row r="4835" spans="1:13" ht="18" customHeight="1" x14ac:dyDescent="0.25">
      <c r="A4835" s="42"/>
      <c r="B4835" s="42"/>
      <c r="C4835" s="42"/>
      <c r="D4835" s="43"/>
      <c r="E4835" s="42"/>
      <c r="F4835" s="42"/>
      <c r="G4835" s="43"/>
      <c r="H4835" s="43"/>
      <c r="I4835" s="42"/>
      <c r="J4835" s="42"/>
      <c r="K4835" s="42"/>
      <c r="L4835" s="42" t="str">
        <f>IF(G4835="","",IF(D4835-G4835&gt;=System_Config!$B$9,"✅ COMPLIANT","⚠️ BREACH"))</f>
        <v/>
      </c>
      <c r="M4835" s="42">
        <f t="shared" si="75"/>
        <v>1900</v>
      </c>
    </row>
    <row r="4836" spans="1:13" ht="18" customHeight="1" x14ac:dyDescent="0.25">
      <c r="A4836" s="44"/>
      <c r="B4836" s="44"/>
      <c r="C4836" s="44"/>
      <c r="D4836" s="45"/>
      <c r="E4836" s="44"/>
      <c r="F4836" s="44"/>
      <c r="G4836" s="45"/>
      <c r="H4836" s="45"/>
      <c r="I4836" s="44"/>
      <c r="J4836" s="44"/>
      <c r="K4836" s="44"/>
      <c r="L4836" s="44" t="str">
        <f>IF(G4836="","",IF(D4836-G4836&gt;=System_Config!$B$9,"✅ COMPLIANT","⚠️ BREACH"))</f>
        <v/>
      </c>
      <c r="M4836" s="44">
        <f t="shared" si="75"/>
        <v>1900</v>
      </c>
    </row>
    <row r="4837" spans="1:13" ht="18" customHeight="1" x14ac:dyDescent="0.25">
      <c r="A4837" s="42"/>
      <c r="B4837" s="42"/>
      <c r="C4837" s="42"/>
      <c r="D4837" s="43"/>
      <c r="E4837" s="42"/>
      <c r="F4837" s="42"/>
      <c r="G4837" s="43"/>
      <c r="H4837" s="43"/>
      <c r="I4837" s="42"/>
      <c r="J4837" s="42"/>
      <c r="K4837" s="42"/>
      <c r="L4837" s="42" t="str">
        <f>IF(G4837="","",IF(D4837-G4837&gt;=System_Config!$B$9,"✅ COMPLIANT","⚠️ BREACH"))</f>
        <v/>
      </c>
      <c r="M4837" s="42">
        <f t="shared" si="75"/>
        <v>1900</v>
      </c>
    </row>
    <row r="4838" spans="1:13" ht="18" customHeight="1" x14ac:dyDescent="0.25">
      <c r="A4838" s="44"/>
      <c r="B4838" s="44"/>
      <c r="C4838" s="44"/>
      <c r="D4838" s="45"/>
      <c r="E4838" s="44"/>
      <c r="F4838" s="44"/>
      <c r="G4838" s="45"/>
      <c r="H4838" s="45"/>
      <c r="I4838" s="44"/>
      <c r="J4838" s="44"/>
      <c r="K4838" s="44"/>
      <c r="L4838" s="44" t="str">
        <f>IF(G4838="","",IF(D4838-G4838&gt;=System_Config!$B$9,"✅ COMPLIANT","⚠️ BREACH"))</f>
        <v/>
      </c>
      <c r="M4838" s="44">
        <f t="shared" si="75"/>
        <v>1900</v>
      </c>
    </row>
    <row r="4839" spans="1:13" ht="18" customHeight="1" x14ac:dyDescent="0.25">
      <c r="A4839" s="42"/>
      <c r="B4839" s="42"/>
      <c r="C4839" s="42"/>
      <c r="D4839" s="43"/>
      <c r="E4839" s="42"/>
      <c r="F4839" s="42"/>
      <c r="G4839" s="43"/>
      <c r="H4839" s="43"/>
      <c r="I4839" s="42"/>
      <c r="J4839" s="42"/>
      <c r="K4839" s="42"/>
      <c r="L4839" s="42" t="str">
        <f>IF(G4839="","",IF(D4839-G4839&gt;=System_Config!$B$9,"✅ COMPLIANT","⚠️ BREACH"))</f>
        <v/>
      </c>
      <c r="M4839" s="42">
        <f t="shared" si="75"/>
        <v>1900</v>
      </c>
    </row>
    <row r="4840" spans="1:13" ht="18" customHeight="1" x14ac:dyDescent="0.25">
      <c r="A4840" s="44"/>
      <c r="B4840" s="44"/>
      <c r="C4840" s="44"/>
      <c r="D4840" s="45"/>
      <c r="E4840" s="44"/>
      <c r="F4840" s="44"/>
      <c r="G4840" s="45"/>
      <c r="H4840" s="45"/>
      <c r="I4840" s="44"/>
      <c r="J4840" s="44"/>
      <c r="K4840" s="44"/>
      <c r="L4840" s="44" t="str">
        <f>IF(G4840="","",IF(D4840-G4840&gt;=System_Config!$B$9,"✅ COMPLIANT","⚠️ BREACH"))</f>
        <v/>
      </c>
      <c r="M4840" s="44">
        <f t="shared" si="75"/>
        <v>1900</v>
      </c>
    </row>
    <row r="4841" spans="1:13" ht="18" customHeight="1" x14ac:dyDescent="0.25">
      <c r="A4841" s="42"/>
      <c r="B4841" s="42"/>
      <c r="C4841" s="42"/>
      <c r="D4841" s="43"/>
      <c r="E4841" s="42"/>
      <c r="F4841" s="42"/>
      <c r="G4841" s="43"/>
      <c r="H4841" s="43"/>
      <c r="I4841" s="42"/>
      <c r="J4841" s="42"/>
      <c r="K4841" s="42"/>
      <c r="L4841" s="42" t="str">
        <f>IF(G4841="","",IF(D4841-G4841&gt;=System_Config!$B$9,"✅ COMPLIANT","⚠️ BREACH"))</f>
        <v/>
      </c>
      <c r="M4841" s="42">
        <f t="shared" si="75"/>
        <v>1900</v>
      </c>
    </row>
    <row r="4842" spans="1:13" ht="18" customHeight="1" x14ac:dyDescent="0.25">
      <c r="A4842" s="44"/>
      <c r="B4842" s="44"/>
      <c r="C4842" s="44"/>
      <c r="D4842" s="45"/>
      <c r="E4842" s="44"/>
      <c r="F4842" s="44"/>
      <c r="G4842" s="45"/>
      <c r="H4842" s="45"/>
      <c r="I4842" s="44"/>
      <c r="J4842" s="44"/>
      <c r="K4842" s="44"/>
      <c r="L4842" s="44" t="str">
        <f>IF(G4842="","",IF(D4842-G4842&gt;=System_Config!$B$9,"✅ COMPLIANT","⚠️ BREACH"))</f>
        <v/>
      </c>
      <c r="M4842" s="44">
        <f t="shared" si="75"/>
        <v>1900</v>
      </c>
    </row>
    <row r="4843" spans="1:13" ht="18" customHeight="1" x14ac:dyDescent="0.25">
      <c r="A4843" s="42"/>
      <c r="B4843" s="42"/>
      <c r="C4843" s="42"/>
      <c r="D4843" s="43"/>
      <c r="E4843" s="42"/>
      <c r="F4843" s="42"/>
      <c r="G4843" s="43"/>
      <c r="H4843" s="43"/>
      <c r="I4843" s="42"/>
      <c r="J4843" s="42"/>
      <c r="K4843" s="42"/>
      <c r="L4843" s="42" t="str">
        <f>IF(G4843="","",IF(D4843-G4843&gt;=System_Config!$B$9,"✅ COMPLIANT","⚠️ BREACH"))</f>
        <v/>
      </c>
      <c r="M4843" s="42">
        <f t="shared" si="75"/>
        <v>1900</v>
      </c>
    </row>
    <row r="4844" spans="1:13" ht="18" customHeight="1" x14ac:dyDescent="0.25">
      <c r="A4844" s="44"/>
      <c r="B4844" s="44"/>
      <c r="C4844" s="44"/>
      <c r="D4844" s="45"/>
      <c r="E4844" s="44"/>
      <c r="F4844" s="44"/>
      <c r="G4844" s="45"/>
      <c r="H4844" s="45"/>
      <c r="I4844" s="44"/>
      <c r="J4844" s="44"/>
      <c r="K4844" s="44"/>
      <c r="L4844" s="44" t="str">
        <f>IF(G4844="","",IF(D4844-G4844&gt;=System_Config!$B$9,"✅ COMPLIANT","⚠️ BREACH"))</f>
        <v/>
      </c>
      <c r="M4844" s="44">
        <f t="shared" si="75"/>
        <v>1900</v>
      </c>
    </row>
    <row r="4845" spans="1:13" ht="18" customHeight="1" x14ac:dyDescent="0.25">
      <c r="A4845" s="42"/>
      <c r="B4845" s="42"/>
      <c r="C4845" s="42"/>
      <c r="D4845" s="43"/>
      <c r="E4845" s="42"/>
      <c r="F4845" s="42"/>
      <c r="G4845" s="43"/>
      <c r="H4845" s="43"/>
      <c r="I4845" s="42"/>
      <c r="J4845" s="42"/>
      <c r="K4845" s="42"/>
      <c r="L4845" s="42" t="str">
        <f>IF(G4845="","",IF(D4845-G4845&gt;=System_Config!$B$9,"✅ COMPLIANT","⚠️ BREACH"))</f>
        <v/>
      </c>
      <c r="M4845" s="42">
        <f t="shared" si="75"/>
        <v>1900</v>
      </c>
    </row>
    <row r="4846" spans="1:13" ht="18" customHeight="1" x14ac:dyDescent="0.25">
      <c r="A4846" s="44"/>
      <c r="B4846" s="44"/>
      <c r="C4846" s="44"/>
      <c r="D4846" s="45"/>
      <c r="E4846" s="44"/>
      <c r="F4846" s="44"/>
      <c r="G4846" s="45"/>
      <c r="H4846" s="45"/>
      <c r="I4846" s="44"/>
      <c r="J4846" s="44"/>
      <c r="K4846" s="44"/>
      <c r="L4846" s="44" t="str">
        <f>IF(G4846="","",IF(D4846-G4846&gt;=System_Config!$B$9,"✅ COMPLIANT","⚠️ BREACH"))</f>
        <v/>
      </c>
      <c r="M4846" s="44">
        <f t="shared" si="75"/>
        <v>1900</v>
      </c>
    </row>
    <row r="4847" spans="1:13" ht="18" customHeight="1" x14ac:dyDescent="0.25">
      <c r="A4847" s="42"/>
      <c r="B4847" s="42"/>
      <c r="C4847" s="42"/>
      <c r="D4847" s="43"/>
      <c r="E4847" s="42"/>
      <c r="F4847" s="42"/>
      <c r="G4847" s="43"/>
      <c r="H4847" s="43"/>
      <c r="I4847" s="42"/>
      <c r="J4847" s="42"/>
      <c r="K4847" s="42"/>
      <c r="L4847" s="42" t="str">
        <f>IF(G4847="","",IF(D4847-G4847&gt;=System_Config!$B$9,"✅ COMPLIANT","⚠️ BREACH"))</f>
        <v/>
      </c>
      <c r="M4847" s="42">
        <f t="shared" si="75"/>
        <v>1900</v>
      </c>
    </row>
    <row r="4848" spans="1:13" ht="18" customHeight="1" x14ac:dyDescent="0.25">
      <c r="A4848" s="44"/>
      <c r="B4848" s="44"/>
      <c r="C4848" s="44"/>
      <c r="D4848" s="45"/>
      <c r="E4848" s="44"/>
      <c r="F4848" s="44"/>
      <c r="G4848" s="45"/>
      <c r="H4848" s="45"/>
      <c r="I4848" s="44"/>
      <c r="J4848" s="44"/>
      <c r="K4848" s="44"/>
      <c r="L4848" s="44" t="str">
        <f>IF(G4848="","",IF(D4848-G4848&gt;=System_Config!$B$9,"✅ COMPLIANT","⚠️ BREACH"))</f>
        <v/>
      </c>
      <c r="M4848" s="44">
        <f t="shared" si="75"/>
        <v>1900</v>
      </c>
    </row>
    <row r="4849" spans="1:13" ht="18" customHeight="1" x14ac:dyDescent="0.25">
      <c r="A4849" s="42"/>
      <c r="B4849" s="42"/>
      <c r="C4849" s="42"/>
      <c r="D4849" s="43"/>
      <c r="E4849" s="42"/>
      <c r="F4849" s="42"/>
      <c r="G4849" s="43"/>
      <c r="H4849" s="43"/>
      <c r="I4849" s="42"/>
      <c r="J4849" s="42"/>
      <c r="K4849" s="42"/>
      <c r="L4849" s="42" t="str">
        <f>IF(G4849="","",IF(D4849-G4849&gt;=System_Config!$B$9,"✅ COMPLIANT","⚠️ BREACH"))</f>
        <v/>
      </c>
      <c r="M4849" s="42">
        <f t="shared" si="75"/>
        <v>1900</v>
      </c>
    </row>
    <row r="4850" spans="1:13" ht="18" customHeight="1" x14ac:dyDescent="0.25">
      <c r="A4850" s="44"/>
      <c r="B4850" s="44"/>
      <c r="C4850" s="44"/>
      <c r="D4850" s="45"/>
      <c r="E4850" s="44"/>
      <c r="F4850" s="44"/>
      <c r="G4850" s="45"/>
      <c r="H4850" s="45"/>
      <c r="I4850" s="44"/>
      <c r="J4850" s="44"/>
      <c r="K4850" s="44"/>
      <c r="L4850" s="44" t="str">
        <f>IF(G4850="","",IF(D4850-G4850&gt;=System_Config!$B$9,"✅ COMPLIANT","⚠️ BREACH"))</f>
        <v/>
      </c>
      <c r="M4850" s="44">
        <f t="shared" si="75"/>
        <v>1900</v>
      </c>
    </row>
    <row r="4851" spans="1:13" ht="18" customHeight="1" x14ac:dyDescent="0.25">
      <c r="A4851" s="42"/>
      <c r="B4851" s="42"/>
      <c r="C4851" s="42"/>
      <c r="D4851" s="43"/>
      <c r="E4851" s="42"/>
      <c r="F4851" s="42"/>
      <c r="G4851" s="43"/>
      <c r="H4851" s="43"/>
      <c r="I4851" s="42"/>
      <c r="J4851" s="42"/>
      <c r="K4851" s="42"/>
      <c r="L4851" s="42" t="str">
        <f>IF(G4851="","",IF(D4851-G4851&gt;=System_Config!$B$9,"✅ COMPLIANT","⚠️ BREACH"))</f>
        <v/>
      </c>
      <c r="M4851" s="42">
        <f t="shared" si="75"/>
        <v>1900</v>
      </c>
    </row>
    <row r="4852" spans="1:13" ht="18" customHeight="1" x14ac:dyDescent="0.25">
      <c r="A4852" s="44"/>
      <c r="B4852" s="44"/>
      <c r="C4852" s="44"/>
      <c r="D4852" s="45"/>
      <c r="E4852" s="44"/>
      <c r="F4852" s="44"/>
      <c r="G4852" s="45"/>
      <c r="H4852" s="45"/>
      <c r="I4852" s="44"/>
      <c r="J4852" s="44"/>
      <c r="K4852" s="44"/>
      <c r="L4852" s="44" t="str">
        <f>IF(G4852="","",IF(D4852-G4852&gt;=System_Config!$B$9,"✅ COMPLIANT","⚠️ BREACH"))</f>
        <v/>
      </c>
      <c r="M4852" s="44">
        <f t="shared" si="75"/>
        <v>1900</v>
      </c>
    </row>
    <row r="4853" spans="1:13" ht="18" customHeight="1" x14ac:dyDescent="0.25">
      <c r="A4853" s="42"/>
      <c r="B4853" s="42"/>
      <c r="C4853" s="42"/>
      <c r="D4853" s="43"/>
      <c r="E4853" s="42"/>
      <c r="F4853" s="42"/>
      <c r="G4853" s="43"/>
      <c r="H4853" s="43"/>
      <c r="I4853" s="42"/>
      <c r="J4853" s="42"/>
      <c r="K4853" s="42"/>
      <c r="L4853" s="42" t="str">
        <f>IF(G4853="","",IF(D4853-G4853&gt;=System_Config!$B$9,"✅ COMPLIANT","⚠️ BREACH"))</f>
        <v/>
      </c>
      <c r="M4853" s="42">
        <f t="shared" si="75"/>
        <v>1900</v>
      </c>
    </row>
    <row r="4854" spans="1:13" ht="18" customHeight="1" x14ac:dyDescent="0.25">
      <c r="A4854" s="44"/>
      <c r="B4854" s="44"/>
      <c r="C4854" s="44"/>
      <c r="D4854" s="45"/>
      <c r="E4854" s="44"/>
      <c r="F4854" s="44"/>
      <c r="G4854" s="45"/>
      <c r="H4854" s="45"/>
      <c r="I4854" s="44"/>
      <c r="J4854" s="44"/>
      <c r="K4854" s="44"/>
      <c r="L4854" s="44" t="str">
        <f>IF(G4854="","",IF(D4854-G4854&gt;=System_Config!$B$9,"✅ COMPLIANT","⚠️ BREACH"))</f>
        <v/>
      </c>
      <c r="M4854" s="44">
        <f t="shared" si="75"/>
        <v>1900</v>
      </c>
    </row>
    <row r="4855" spans="1:13" ht="18" customHeight="1" x14ac:dyDescent="0.25">
      <c r="A4855" s="42"/>
      <c r="B4855" s="42"/>
      <c r="C4855" s="42"/>
      <c r="D4855" s="43"/>
      <c r="E4855" s="42"/>
      <c r="F4855" s="42"/>
      <c r="G4855" s="43"/>
      <c r="H4855" s="43"/>
      <c r="I4855" s="42"/>
      <c r="J4855" s="42"/>
      <c r="K4855" s="42"/>
      <c r="L4855" s="42" t="str">
        <f>IF(G4855="","",IF(D4855-G4855&gt;=System_Config!$B$9,"✅ COMPLIANT","⚠️ BREACH"))</f>
        <v/>
      </c>
      <c r="M4855" s="42">
        <f t="shared" si="75"/>
        <v>1900</v>
      </c>
    </row>
    <row r="4856" spans="1:13" ht="18" customHeight="1" x14ac:dyDescent="0.25">
      <c r="A4856" s="44"/>
      <c r="B4856" s="44"/>
      <c r="C4856" s="44"/>
      <c r="D4856" s="45"/>
      <c r="E4856" s="44"/>
      <c r="F4856" s="44"/>
      <c r="G4856" s="45"/>
      <c r="H4856" s="45"/>
      <c r="I4856" s="44"/>
      <c r="J4856" s="44"/>
      <c r="K4856" s="44"/>
      <c r="L4856" s="44" t="str">
        <f>IF(G4856="","",IF(D4856-G4856&gt;=System_Config!$B$9,"✅ COMPLIANT","⚠️ BREACH"))</f>
        <v/>
      </c>
      <c r="M4856" s="44">
        <f t="shared" si="75"/>
        <v>1900</v>
      </c>
    </row>
    <row r="4857" spans="1:13" ht="18" customHeight="1" x14ac:dyDescent="0.25">
      <c r="A4857" s="42"/>
      <c r="B4857" s="42"/>
      <c r="C4857" s="42"/>
      <c r="D4857" s="43"/>
      <c r="E4857" s="42"/>
      <c r="F4857" s="42"/>
      <c r="G4857" s="43"/>
      <c r="H4857" s="43"/>
      <c r="I4857" s="42"/>
      <c r="J4857" s="42"/>
      <c r="K4857" s="42"/>
      <c r="L4857" s="42" t="str">
        <f>IF(G4857="","",IF(D4857-G4857&gt;=System_Config!$B$9,"✅ COMPLIANT","⚠️ BREACH"))</f>
        <v/>
      </c>
      <c r="M4857" s="42">
        <f t="shared" si="75"/>
        <v>1900</v>
      </c>
    </row>
    <row r="4858" spans="1:13" ht="18" customHeight="1" x14ac:dyDescent="0.25">
      <c r="A4858" s="44"/>
      <c r="B4858" s="44"/>
      <c r="C4858" s="44"/>
      <c r="D4858" s="45"/>
      <c r="E4858" s="44"/>
      <c r="F4858" s="44"/>
      <c r="G4858" s="45"/>
      <c r="H4858" s="45"/>
      <c r="I4858" s="44"/>
      <c r="J4858" s="44"/>
      <c r="K4858" s="44"/>
      <c r="L4858" s="44" t="str">
        <f>IF(G4858="","",IF(D4858-G4858&gt;=System_Config!$B$9,"✅ COMPLIANT","⚠️ BREACH"))</f>
        <v/>
      </c>
      <c r="M4858" s="44">
        <f t="shared" si="75"/>
        <v>1900</v>
      </c>
    </row>
    <row r="4859" spans="1:13" ht="18" customHeight="1" x14ac:dyDescent="0.25">
      <c r="A4859" s="42"/>
      <c r="B4859" s="42"/>
      <c r="C4859" s="42"/>
      <c r="D4859" s="43"/>
      <c r="E4859" s="42"/>
      <c r="F4859" s="42"/>
      <c r="G4859" s="43"/>
      <c r="H4859" s="43"/>
      <c r="I4859" s="42"/>
      <c r="J4859" s="42"/>
      <c r="K4859" s="42"/>
      <c r="L4859" s="42" t="str">
        <f>IF(G4859="","",IF(D4859-G4859&gt;=System_Config!$B$9,"✅ COMPLIANT","⚠️ BREACH"))</f>
        <v/>
      </c>
      <c r="M4859" s="42">
        <f t="shared" si="75"/>
        <v>1900</v>
      </c>
    </row>
    <row r="4860" spans="1:13" ht="18" customHeight="1" x14ac:dyDescent="0.25">
      <c r="A4860" s="44"/>
      <c r="B4860" s="44"/>
      <c r="C4860" s="44"/>
      <c r="D4860" s="45"/>
      <c r="E4860" s="44"/>
      <c r="F4860" s="44"/>
      <c r="G4860" s="45"/>
      <c r="H4860" s="45"/>
      <c r="I4860" s="44"/>
      <c r="J4860" s="44"/>
      <c r="K4860" s="44"/>
      <c r="L4860" s="44" t="str">
        <f>IF(G4860="","",IF(D4860-G4860&gt;=System_Config!$B$9,"✅ COMPLIANT","⚠️ BREACH"))</f>
        <v/>
      </c>
      <c r="M4860" s="44">
        <f t="shared" si="75"/>
        <v>1900</v>
      </c>
    </row>
    <row r="4861" spans="1:13" ht="18" customHeight="1" x14ac:dyDescent="0.25">
      <c r="A4861" s="42"/>
      <c r="B4861" s="42"/>
      <c r="C4861" s="42"/>
      <c r="D4861" s="43"/>
      <c r="E4861" s="42"/>
      <c r="F4861" s="42"/>
      <c r="G4861" s="43"/>
      <c r="H4861" s="43"/>
      <c r="I4861" s="42"/>
      <c r="J4861" s="42"/>
      <c r="K4861" s="42"/>
      <c r="L4861" s="42" t="str">
        <f>IF(G4861="","",IF(D4861-G4861&gt;=System_Config!$B$9,"✅ COMPLIANT","⚠️ BREACH"))</f>
        <v/>
      </c>
      <c r="M4861" s="42">
        <f t="shared" si="75"/>
        <v>1900</v>
      </c>
    </row>
    <row r="4862" spans="1:13" ht="18" customHeight="1" x14ac:dyDescent="0.25">
      <c r="A4862" s="44"/>
      <c r="B4862" s="44"/>
      <c r="C4862" s="44"/>
      <c r="D4862" s="45"/>
      <c r="E4862" s="44"/>
      <c r="F4862" s="44"/>
      <c r="G4862" s="45"/>
      <c r="H4862" s="45"/>
      <c r="I4862" s="44"/>
      <c r="J4862" s="44"/>
      <c r="K4862" s="44"/>
      <c r="L4862" s="44" t="str">
        <f>IF(G4862="","",IF(D4862-G4862&gt;=System_Config!$B$9,"✅ COMPLIANT","⚠️ BREACH"))</f>
        <v/>
      </c>
      <c r="M4862" s="44">
        <f t="shared" si="75"/>
        <v>1900</v>
      </c>
    </row>
    <row r="4863" spans="1:13" ht="18" customHeight="1" x14ac:dyDescent="0.25">
      <c r="A4863" s="42"/>
      <c r="B4863" s="42"/>
      <c r="C4863" s="42"/>
      <c r="D4863" s="43"/>
      <c r="E4863" s="42"/>
      <c r="F4863" s="42"/>
      <c r="G4863" s="43"/>
      <c r="H4863" s="43"/>
      <c r="I4863" s="42"/>
      <c r="J4863" s="42"/>
      <c r="K4863" s="42"/>
      <c r="L4863" s="42" t="str">
        <f>IF(G4863="","",IF(D4863-G4863&gt;=System_Config!$B$9,"✅ COMPLIANT","⚠️ BREACH"))</f>
        <v/>
      </c>
      <c r="M4863" s="42">
        <f t="shared" si="75"/>
        <v>1900</v>
      </c>
    </row>
    <row r="4864" spans="1:13" ht="18" customHeight="1" x14ac:dyDescent="0.25">
      <c r="A4864" s="44"/>
      <c r="B4864" s="44"/>
      <c r="C4864" s="44"/>
      <c r="D4864" s="45"/>
      <c r="E4864" s="44"/>
      <c r="F4864" s="44"/>
      <c r="G4864" s="45"/>
      <c r="H4864" s="45"/>
      <c r="I4864" s="44"/>
      <c r="J4864" s="44"/>
      <c r="K4864" s="44"/>
      <c r="L4864" s="44" t="str">
        <f>IF(G4864="","",IF(D4864-G4864&gt;=System_Config!$B$9,"✅ COMPLIANT","⚠️ BREACH"))</f>
        <v/>
      </c>
      <c r="M4864" s="44">
        <f t="shared" si="75"/>
        <v>1900</v>
      </c>
    </row>
    <row r="4865" spans="1:13" ht="18" customHeight="1" x14ac:dyDescent="0.25">
      <c r="A4865" s="42"/>
      <c r="B4865" s="42"/>
      <c r="C4865" s="42"/>
      <c r="D4865" s="43"/>
      <c r="E4865" s="42"/>
      <c r="F4865" s="42"/>
      <c r="G4865" s="43"/>
      <c r="H4865" s="43"/>
      <c r="I4865" s="42"/>
      <c r="J4865" s="42"/>
      <c r="K4865" s="42"/>
      <c r="L4865" s="42" t="str">
        <f>IF(G4865="","",IF(D4865-G4865&gt;=System_Config!$B$9,"✅ COMPLIANT","⚠️ BREACH"))</f>
        <v/>
      </c>
      <c r="M4865" s="42">
        <f t="shared" si="75"/>
        <v>1900</v>
      </c>
    </row>
    <row r="4866" spans="1:13" ht="18" customHeight="1" x14ac:dyDescent="0.25">
      <c r="A4866" s="44"/>
      <c r="B4866" s="44"/>
      <c r="C4866" s="44"/>
      <c r="D4866" s="45"/>
      <c r="E4866" s="44"/>
      <c r="F4866" s="44"/>
      <c r="G4866" s="45"/>
      <c r="H4866" s="45"/>
      <c r="I4866" s="44"/>
      <c r="J4866" s="44"/>
      <c r="K4866" s="44"/>
      <c r="L4866" s="44" t="str">
        <f>IF(G4866="","",IF(D4866-G4866&gt;=System_Config!$B$9,"✅ COMPLIANT","⚠️ BREACH"))</f>
        <v/>
      </c>
      <c r="M4866" s="44">
        <f t="shared" si="75"/>
        <v>1900</v>
      </c>
    </row>
    <row r="4867" spans="1:13" ht="18" customHeight="1" x14ac:dyDescent="0.25">
      <c r="A4867" s="42"/>
      <c r="B4867" s="42"/>
      <c r="C4867" s="42"/>
      <c r="D4867" s="43"/>
      <c r="E4867" s="42"/>
      <c r="F4867" s="42"/>
      <c r="G4867" s="43"/>
      <c r="H4867" s="43"/>
      <c r="I4867" s="42"/>
      <c r="J4867" s="42"/>
      <c r="K4867" s="42"/>
      <c r="L4867" s="42" t="str">
        <f>IF(G4867="","",IF(D4867-G4867&gt;=System_Config!$B$9,"✅ COMPLIANT","⚠️ BREACH"))</f>
        <v/>
      </c>
      <c r="M4867" s="42">
        <f t="shared" si="75"/>
        <v>1900</v>
      </c>
    </row>
    <row r="4868" spans="1:13" ht="18" customHeight="1" x14ac:dyDescent="0.25">
      <c r="A4868" s="44"/>
      <c r="B4868" s="44"/>
      <c r="C4868" s="44"/>
      <c r="D4868" s="45"/>
      <c r="E4868" s="44"/>
      <c r="F4868" s="44"/>
      <c r="G4868" s="45"/>
      <c r="H4868" s="45"/>
      <c r="I4868" s="44"/>
      <c r="J4868" s="44"/>
      <c r="K4868" s="44"/>
      <c r="L4868" s="44" t="str">
        <f>IF(G4868="","",IF(D4868-G4868&gt;=System_Config!$B$9,"✅ COMPLIANT","⚠️ BREACH"))</f>
        <v/>
      </c>
      <c r="M4868" s="44">
        <f t="shared" ref="M4868:M4931" si="76">IFERROR(YEAR(E4868),"")</f>
        <v>1900</v>
      </c>
    </row>
    <row r="4869" spans="1:13" ht="18" customHeight="1" x14ac:dyDescent="0.25">
      <c r="A4869" s="42"/>
      <c r="B4869" s="42"/>
      <c r="C4869" s="42"/>
      <c r="D4869" s="43"/>
      <c r="E4869" s="42"/>
      <c r="F4869" s="42"/>
      <c r="G4869" s="43"/>
      <c r="H4869" s="43"/>
      <c r="I4869" s="42"/>
      <c r="J4869" s="42"/>
      <c r="K4869" s="42"/>
      <c r="L4869" s="42" t="str">
        <f>IF(G4869="","",IF(D4869-G4869&gt;=System_Config!$B$9,"✅ COMPLIANT","⚠️ BREACH"))</f>
        <v/>
      </c>
      <c r="M4869" s="42">
        <f t="shared" si="76"/>
        <v>1900</v>
      </c>
    </row>
    <row r="4870" spans="1:13" ht="18" customHeight="1" x14ac:dyDescent="0.25">
      <c r="A4870" s="44"/>
      <c r="B4870" s="44"/>
      <c r="C4870" s="44"/>
      <c r="D4870" s="45"/>
      <c r="E4870" s="44"/>
      <c r="F4870" s="44"/>
      <c r="G4870" s="45"/>
      <c r="H4870" s="45"/>
      <c r="I4870" s="44"/>
      <c r="J4870" s="44"/>
      <c r="K4870" s="44"/>
      <c r="L4870" s="44" t="str">
        <f>IF(G4870="","",IF(D4870-G4870&gt;=System_Config!$B$9,"✅ COMPLIANT","⚠️ BREACH"))</f>
        <v/>
      </c>
      <c r="M4870" s="44">
        <f t="shared" si="76"/>
        <v>1900</v>
      </c>
    </row>
    <row r="4871" spans="1:13" ht="18" customHeight="1" x14ac:dyDescent="0.25">
      <c r="A4871" s="42"/>
      <c r="B4871" s="42"/>
      <c r="C4871" s="42"/>
      <c r="D4871" s="43"/>
      <c r="E4871" s="42"/>
      <c r="F4871" s="42"/>
      <c r="G4871" s="43"/>
      <c r="H4871" s="43"/>
      <c r="I4871" s="42"/>
      <c r="J4871" s="42"/>
      <c r="K4871" s="42"/>
      <c r="L4871" s="42" t="str">
        <f>IF(G4871="","",IF(D4871-G4871&gt;=System_Config!$B$9,"✅ COMPLIANT","⚠️ BREACH"))</f>
        <v/>
      </c>
      <c r="M4871" s="42">
        <f t="shared" si="76"/>
        <v>1900</v>
      </c>
    </row>
    <row r="4872" spans="1:13" ht="18" customHeight="1" x14ac:dyDescent="0.25">
      <c r="A4872" s="44"/>
      <c r="B4872" s="44"/>
      <c r="C4872" s="44"/>
      <c r="D4872" s="45"/>
      <c r="E4872" s="44"/>
      <c r="F4872" s="44"/>
      <c r="G4872" s="45"/>
      <c r="H4872" s="45"/>
      <c r="I4872" s="44"/>
      <c r="J4872" s="44"/>
      <c r="K4872" s="44"/>
      <c r="L4872" s="44" t="str">
        <f>IF(G4872="","",IF(D4872-G4872&gt;=System_Config!$B$9,"✅ COMPLIANT","⚠️ BREACH"))</f>
        <v/>
      </c>
      <c r="M4872" s="44">
        <f t="shared" si="76"/>
        <v>1900</v>
      </c>
    </row>
    <row r="4873" spans="1:13" ht="18" customHeight="1" x14ac:dyDescent="0.25">
      <c r="A4873" s="42"/>
      <c r="B4873" s="42"/>
      <c r="C4873" s="42"/>
      <c r="D4873" s="43"/>
      <c r="E4873" s="42"/>
      <c r="F4873" s="42"/>
      <c r="G4873" s="43"/>
      <c r="H4873" s="43"/>
      <c r="I4873" s="42"/>
      <c r="J4873" s="42"/>
      <c r="K4873" s="42"/>
      <c r="L4873" s="42" t="str">
        <f>IF(G4873="","",IF(D4873-G4873&gt;=System_Config!$B$9,"✅ COMPLIANT","⚠️ BREACH"))</f>
        <v/>
      </c>
      <c r="M4873" s="42">
        <f t="shared" si="76"/>
        <v>1900</v>
      </c>
    </row>
    <row r="4874" spans="1:13" ht="18" customHeight="1" x14ac:dyDescent="0.25">
      <c r="A4874" s="44"/>
      <c r="B4874" s="44"/>
      <c r="C4874" s="44"/>
      <c r="D4874" s="45"/>
      <c r="E4874" s="44"/>
      <c r="F4874" s="44"/>
      <c r="G4874" s="45"/>
      <c r="H4874" s="45"/>
      <c r="I4874" s="44"/>
      <c r="J4874" s="44"/>
      <c r="K4874" s="44"/>
      <c r="L4874" s="44" t="str">
        <f>IF(G4874="","",IF(D4874-G4874&gt;=System_Config!$B$9,"✅ COMPLIANT","⚠️ BREACH"))</f>
        <v/>
      </c>
      <c r="M4874" s="44">
        <f t="shared" si="76"/>
        <v>1900</v>
      </c>
    </row>
    <row r="4875" spans="1:13" ht="18" customHeight="1" x14ac:dyDescent="0.25">
      <c r="A4875" s="42"/>
      <c r="B4875" s="42"/>
      <c r="C4875" s="42"/>
      <c r="D4875" s="43"/>
      <c r="E4875" s="42"/>
      <c r="F4875" s="42"/>
      <c r="G4875" s="43"/>
      <c r="H4875" s="43"/>
      <c r="I4875" s="42"/>
      <c r="J4875" s="42"/>
      <c r="K4875" s="42"/>
      <c r="L4875" s="42" t="str">
        <f>IF(G4875="","",IF(D4875-G4875&gt;=System_Config!$B$9,"✅ COMPLIANT","⚠️ BREACH"))</f>
        <v/>
      </c>
      <c r="M4875" s="42">
        <f t="shared" si="76"/>
        <v>1900</v>
      </c>
    </row>
    <row r="4876" spans="1:13" ht="18" customHeight="1" x14ac:dyDescent="0.25">
      <c r="A4876" s="44"/>
      <c r="B4876" s="44"/>
      <c r="C4876" s="44"/>
      <c r="D4876" s="45"/>
      <c r="E4876" s="44"/>
      <c r="F4876" s="44"/>
      <c r="G4876" s="45"/>
      <c r="H4876" s="45"/>
      <c r="I4876" s="44"/>
      <c r="J4876" s="44"/>
      <c r="K4876" s="44"/>
      <c r="L4876" s="44" t="str">
        <f>IF(G4876="","",IF(D4876-G4876&gt;=System_Config!$B$9,"✅ COMPLIANT","⚠️ BREACH"))</f>
        <v/>
      </c>
      <c r="M4876" s="44">
        <f t="shared" si="76"/>
        <v>1900</v>
      </c>
    </row>
    <row r="4877" spans="1:13" ht="18" customHeight="1" x14ac:dyDescent="0.25">
      <c r="A4877" s="42"/>
      <c r="B4877" s="42"/>
      <c r="C4877" s="42"/>
      <c r="D4877" s="43"/>
      <c r="E4877" s="42"/>
      <c r="F4877" s="42"/>
      <c r="G4877" s="43"/>
      <c r="H4877" s="43"/>
      <c r="I4877" s="42"/>
      <c r="J4877" s="42"/>
      <c r="K4877" s="42"/>
      <c r="L4877" s="42" t="str">
        <f>IF(G4877="","",IF(D4877-G4877&gt;=System_Config!$B$9,"✅ COMPLIANT","⚠️ BREACH"))</f>
        <v/>
      </c>
      <c r="M4877" s="42">
        <f t="shared" si="76"/>
        <v>1900</v>
      </c>
    </row>
    <row r="4878" spans="1:13" ht="18" customHeight="1" x14ac:dyDescent="0.25">
      <c r="A4878" s="44"/>
      <c r="B4878" s="44"/>
      <c r="C4878" s="44"/>
      <c r="D4878" s="45"/>
      <c r="E4878" s="44"/>
      <c r="F4878" s="44"/>
      <c r="G4878" s="45"/>
      <c r="H4878" s="45"/>
      <c r="I4878" s="44"/>
      <c r="J4878" s="44"/>
      <c r="K4878" s="44"/>
      <c r="L4878" s="44" t="str">
        <f>IF(G4878="","",IF(D4878-G4878&gt;=System_Config!$B$9,"✅ COMPLIANT","⚠️ BREACH"))</f>
        <v/>
      </c>
      <c r="M4878" s="44">
        <f t="shared" si="76"/>
        <v>1900</v>
      </c>
    </row>
    <row r="4879" spans="1:13" ht="18" customHeight="1" x14ac:dyDescent="0.25">
      <c r="A4879" s="42"/>
      <c r="B4879" s="42"/>
      <c r="C4879" s="42"/>
      <c r="D4879" s="43"/>
      <c r="E4879" s="42"/>
      <c r="F4879" s="42"/>
      <c r="G4879" s="43"/>
      <c r="H4879" s="43"/>
      <c r="I4879" s="42"/>
      <c r="J4879" s="42"/>
      <c r="K4879" s="42"/>
      <c r="L4879" s="42" t="str">
        <f>IF(G4879="","",IF(D4879-G4879&gt;=System_Config!$B$9,"✅ COMPLIANT","⚠️ BREACH"))</f>
        <v/>
      </c>
      <c r="M4879" s="42">
        <f t="shared" si="76"/>
        <v>1900</v>
      </c>
    </row>
    <row r="4880" spans="1:13" ht="18" customHeight="1" x14ac:dyDescent="0.25">
      <c r="A4880" s="44"/>
      <c r="B4880" s="44"/>
      <c r="C4880" s="44"/>
      <c r="D4880" s="45"/>
      <c r="E4880" s="44"/>
      <c r="F4880" s="44"/>
      <c r="G4880" s="45"/>
      <c r="H4880" s="45"/>
      <c r="I4880" s="44"/>
      <c r="J4880" s="44"/>
      <c r="K4880" s="44"/>
      <c r="L4880" s="44" t="str">
        <f>IF(G4880="","",IF(D4880-G4880&gt;=System_Config!$B$9,"✅ COMPLIANT","⚠️ BREACH"))</f>
        <v/>
      </c>
      <c r="M4880" s="44">
        <f t="shared" si="76"/>
        <v>1900</v>
      </c>
    </row>
    <row r="4881" spans="1:13" ht="18" customHeight="1" x14ac:dyDescent="0.25">
      <c r="A4881" s="42"/>
      <c r="B4881" s="42"/>
      <c r="C4881" s="42"/>
      <c r="D4881" s="43"/>
      <c r="E4881" s="42"/>
      <c r="F4881" s="42"/>
      <c r="G4881" s="43"/>
      <c r="H4881" s="43"/>
      <c r="I4881" s="42"/>
      <c r="J4881" s="42"/>
      <c r="K4881" s="42"/>
      <c r="L4881" s="42" t="str">
        <f>IF(G4881="","",IF(D4881-G4881&gt;=System_Config!$B$9,"✅ COMPLIANT","⚠️ BREACH"))</f>
        <v/>
      </c>
      <c r="M4881" s="42">
        <f t="shared" si="76"/>
        <v>1900</v>
      </c>
    </row>
    <row r="4882" spans="1:13" ht="18" customHeight="1" x14ac:dyDescent="0.25">
      <c r="A4882" s="44"/>
      <c r="B4882" s="44"/>
      <c r="C4882" s="44"/>
      <c r="D4882" s="45"/>
      <c r="E4882" s="44"/>
      <c r="F4882" s="44"/>
      <c r="G4882" s="45"/>
      <c r="H4882" s="45"/>
      <c r="I4882" s="44"/>
      <c r="J4882" s="44"/>
      <c r="K4882" s="44"/>
      <c r="L4882" s="44" t="str">
        <f>IF(G4882="","",IF(D4882-G4882&gt;=System_Config!$B$9,"✅ COMPLIANT","⚠️ BREACH"))</f>
        <v/>
      </c>
      <c r="M4882" s="44">
        <f t="shared" si="76"/>
        <v>1900</v>
      </c>
    </row>
    <row r="4883" spans="1:13" ht="18" customHeight="1" x14ac:dyDescent="0.25">
      <c r="A4883" s="42"/>
      <c r="B4883" s="42"/>
      <c r="C4883" s="42"/>
      <c r="D4883" s="43"/>
      <c r="E4883" s="42"/>
      <c r="F4883" s="42"/>
      <c r="G4883" s="43"/>
      <c r="H4883" s="43"/>
      <c r="I4883" s="42"/>
      <c r="J4883" s="42"/>
      <c r="K4883" s="42"/>
      <c r="L4883" s="42" t="str">
        <f>IF(G4883="","",IF(D4883-G4883&gt;=System_Config!$B$9,"✅ COMPLIANT","⚠️ BREACH"))</f>
        <v/>
      </c>
      <c r="M4883" s="42">
        <f t="shared" si="76"/>
        <v>1900</v>
      </c>
    </row>
    <row r="4884" spans="1:13" ht="18" customHeight="1" x14ac:dyDescent="0.25">
      <c r="A4884" s="44"/>
      <c r="B4884" s="44"/>
      <c r="C4884" s="44"/>
      <c r="D4884" s="45"/>
      <c r="E4884" s="44"/>
      <c r="F4884" s="44"/>
      <c r="G4884" s="45"/>
      <c r="H4884" s="45"/>
      <c r="I4884" s="44"/>
      <c r="J4884" s="44"/>
      <c r="K4884" s="44"/>
      <c r="L4884" s="44" t="str">
        <f>IF(G4884="","",IF(D4884-G4884&gt;=System_Config!$B$9,"✅ COMPLIANT","⚠️ BREACH"))</f>
        <v/>
      </c>
      <c r="M4884" s="44">
        <f t="shared" si="76"/>
        <v>1900</v>
      </c>
    </row>
    <row r="4885" spans="1:13" ht="18" customHeight="1" x14ac:dyDescent="0.25">
      <c r="A4885" s="42"/>
      <c r="B4885" s="42"/>
      <c r="C4885" s="42"/>
      <c r="D4885" s="43"/>
      <c r="E4885" s="42"/>
      <c r="F4885" s="42"/>
      <c r="G4885" s="43"/>
      <c r="H4885" s="43"/>
      <c r="I4885" s="42"/>
      <c r="J4885" s="42"/>
      <c r="K4885" s="42"/>
      <c r="L4885" s="42" t="str">
        <f>IF(G4885="","",IF(D4885-G4885&gt;=System_Config!$B$9,"✅ COMPLIANT","⚠️ BREACH"))</f>
        <v/>
      </c>
      <c r="M4885" s="42">
        <f t="shared" si="76"/>
        <v>1900</v>
      </c>
    </row>
    <row r="4886" spans="1:13" ht="18" customHeight="1" x14ac:dyDescent="0.25">
      <c r="A4886" s="44"/>
      <c r="B4886" s="44"/>
      <c r="C4886" s="44"/>
      <c r="D4886" s="45"/>
      <c r="E4886" s="44"/>
      <c r="F4886" s="44"/>
      <c r="G4886" s="45"/>
      <c r="H4886" s="45"/>
      <c r="I4886" s="44"/>
      <c r="J4886" s="44"/>
      <c r="K4886" s="44"/>
      <c r="L4886" s="44" t="str">
        <f>IF(G4886="","",IF(D4886-G4886&gt;=System_Config!$B$9,"✅ COMPLIANT","⚠️ BREACH"))</f>
        <v/>
      </c>
      <c r="M4886" s="44">
        <f t="shared" si="76"/>
        <v>1900</v>
      </c>
    </row>
    <row r="4887" spans="1:13" ht="18" customHeight="1" x14ac:dyDescent="0.25">
      <c r="A4887" s="42"/>
      <c r="B4887" s="42"/>
      <c r="C4887" s="42"/>
      <c r="D4887" s="43"/>
      <c r="E4887" s="42"/>
      <c r="F4887" s="42"/>
      <c r="G4887" s="43"/>
      <c r="H4887" s="43"/>
      <c r="I4887" s="42"/>
      <c r="J4887" s="42"/>
      <c r="K4887" s="42"/>
      <c r="L4887" s="42" t="str">
        <f>IF(G4887="","",IF(D4887-G4887&gt;=System_Config!$B$9,"✅ COMPLIANT","⚠️ BREACH"))</f>
        <v/>
      </c>
      <c r="M4887" s="42">
        <f t="shared" si="76"/>
        <v>1900</v>
      </c>
    </row>
    <row r="4888" spans="1:13" ht="18" customHeight="1" x14ac:dyDescent="0.25">
      <c r="A4888" s="44"/>
      <c r="B4888" s="44"/>
      <c r="C4888" s="44"/>
      <c r="D4888" s="45"/>
      <c r="E4888" s="44"/>
      <c r="F4888" s="44"/>
      <c r="G4888" s="45"/>
      <c r="H4888" s="45"/>
      <c r="I4888" s="44"/>
      <c r="J4888" s="44"/>
      <c r="K4888" s="44"/>
      <c r="L4888" s="44" t="str">
        <f>IF(G4888="","",IF(D4888-G4888&gt;=System_Config!$B$9,"✅ COMPLIANT","⚠️ BREACH"))</f>
        <v/>
      </c>
      <c r="M4888" s="44">
        <f t="shared" si="76"/>
        <v>1900</v>
      </c>
    </row>
    <row r="4889" spans="1:13" ht="18" customHeight="1" x14ac:dyDescent="0.25">
      <c r="A4889" s="42"/>
      <c r="B4889" s="42"/>
      <c r="C4889" s="42"/>
      <c r="D4889" s="43"/>
      <c r="E4889" s="42"/>
      <c r="F4889" s="42"/>
      <c r="G4889" s="43"/>
      <c r="H4889" s="43"/>
      <c r="I4889" s="42"/>
      <c r="J4889" s="42"/>
      <c r="K4889" s="42"/>
      <c r="L4889" s="42" t="str">
        <f>IF(G4889="","",IF(D4889-G4889&gt;=System_Config!$B$9,"✅ COMPLIANT","⚠️ BREACH"))</f>
        <v/>
      </c>
      <c r="M4889" s="42">
        <f t="shared" si="76"/>
        <v>1900</v>
      </c>
    </row>
    <row r="4890" spans="1:13" ht="18" customHeight="1" x14ac:dyDescent="0.25">
      <c r="A4890" s="44"/>
      <c r="B4890" s="44"/>
      <c r="C4890" s="44"/>
      <c r="D4890" s="45"/>
      <c r="E4890" s="44"/>
      <c r="F4890" s="44"/>
      <c r="G4890" s="45"/>
      <c r="H4890" s="45"/>
      <c r="I4890" s="44"/>
      <c r="J4890" s="44"/>
      <c r="K4890" s="44"/>
      <c r="L4890" s="44" t="str">
        <f>IF(G4890="","",IF(D4890-G4890&gt;=System_Config!$B$9,"✅ COMPLIANT","⚠️ BREACH"))</f>
        <v/>
      </c>
      <c r="M4890" s="44">
        <f t="shared" si="76"/>
        <v>1900</v>
      </c>
    </row>
    <row r="4891" spans="1:13" ht="18" customHeight="1" x14ac:dyDescent="0.25">
      <c r="A4891" s="42"/>
      <c r="B4891" s="42"/>
      <c r="C4891" s="42"/>
      <c r="D4891" s="43"/>
      <c r="E4891" s="42"/>
      <c r="F4891" s="42"/>
      <c r="G4891" s="43"/>
      <c r="H4891" s="43"/>
      <c r="I4891" s="42"/>
      <c r="J4891" s="42"/>
      <c r="K4891" s="42"/>
      <c r="L4891" s="42" t="str">
        <f>IF(G4891="","",IF(D4891-G4891&gt;=System_Config!$B$9,"✅ COMPLIANT","⚠️ BREACH"))</f>
        <v/>
      </c>
      <c r="M4891" s="42">
        <f t="shared" si="76"/>
        <v>1900</v>
      </c>
    </row>
    <row r="4892" spans="1:13" ht="18" customHeight="1" x14ac:dyDescent="0.25">
      <c r="A4892" s="44"/>
      <c r="B4892" s="44"/>
      <c r="C4892" s="44"/>
      <c r="D4892" s="45"/>
      <c r="E4892" s="44"/>
      <c r="F4892" s="44"/>
      <c r="G4892" s="45"/>
      <c r="H4892" s="45"/>
      <c r="I4892" s="44"/>
      <c r="J4892" s="44"/>
      <c r="K4892" s="44"/>
      <c r="L4892" s="44" t="str">
        <f>IF(G4892="","",IF(D4892-G4892&gt;=System_Config!$B$9,"✅ COMPLIANT","⚠️ BREACH"))</f>
        <v/>
      </c>
      <c r="M4892" s="44">
        <f t="shared" si="76"/>
        <v>1900</v>
      </c>
    </row>
    <row r="4893" spans="1:13" ht="18" customHeight="1" x14ac:dyDescent="0.25">
      <c r="A4893" s="42"/>
      <c r="B4893" s="42"/>
      <c r="C4893" s="42"/>
      <c r="D4893" s="43"/>
      <c r="E4893" s="42"/>
      <c r="F4893" s="42"/>
      <c r="G4893" s="43"/>
      <c r="H4893" s="43"/>
      <c r="I4893" s="42"/>
      <c r="J4893" s="42"/>
      <c r="K4893" s="42"/>
      <c r="L4893" s="42" t="str">
        <f>IF(G4893="","",IF(D4893-G4893&gt;=System_Config!$B$9,"✅ COMPLIANT","⚠️ BREACH"))</f>
        <v/>
      </c>
      <c r="M4893" s="42">
        <f t="shared" si="76"/>
        <v>1900</v>
      </c>
    </row>
    <row r="4894" spans="1:13" ht="18" customHeight="1" x14ac:dyDescent="0.25">
      <c r="A4894" s="44"/>
      <c r="B4894" s="44"/>
      <c r="C4894" s="44"/>
      <c r="D4894" s="45"/>
      <c r="E4894" s="44"/>
      <c r="F4894" s="44"/>
      <c r="G4894" s="45"/>
      <c r="H4894" s="45"/>
      <c r="I4894" s="44"/>
      <c r="J4894" s="44"/>
      <c r="K4894" s="44"/>
      <c r="L4894" s="44" t="str">
        <f>IF(G4894="","",IF(D4894-G4894&gt;=System_Config!$B$9,"✅ COMPLIANT","⚠️ BREACH"))</f>
        <v/>
      </c>
      <c r="M4894" s="44">
        <f t="shared" si="76"/>
        <v>1900</v>
      </c>
    </row>
    <row r="4895" spans="1:13" ht="18" customHeight="1" x14ac:dyDescent="0.25">
      <c r="A4895" s="42"/>
      <c r="B4895" s="42"/>
      <c r="C4895" s="42"/>
      <c r="D4895" s="43"/>
      <c r="E4895" s="42"/>
      <c r="F4895" s="42"/>
      <c r="G4895" s="43"/>
      <c r="H4895" s="43"/>
      <c r="I4895" s="42"/>
      <c r="J4895" s="42"/>
      <c r="K4895" s="42"/>
      <c r="L4895" s="42" t="str">
        <f>IF(G4895="","",IF(D4895-G4895&gt;=System_Config!$B$9,"✅ COMPLIANT","⚠️ BREACH"))</f>
        <v/>
      </c>
      <c r="M4895" s="42">
        <f t="shared" si="76"/>
        <v>1900</v>
      </c>
    </row>
    <row r="4896" spans="1:13" ht="18" customHeight="1" x14ac:dyDescent="0.25">
      <c r="A4896" s="44"/>
      <c r="B4896" s="44"/>
      <c r="C4896" s="44"/>
      <c r="D4896" s="45"/>
      <c r="E4896" s="44"/>
      <c r="F4896" s="44"/>
      <c r="G4896" s="45"/>
      <c r="H4896" s="45"/>
      <c r="I4896" s="44"/>
      <c r="J4896" s="44"/>
      <c r="K4896" s="44"/>
      <c r="L4896" s="44" t="str">
        <f>IF(G4896="","",IF(D4896-G4896&gt;=System_Config!$B$9,"✅ COMPLIANT","⚠️ BREACH"))</f>
        <v/>
      </c>
      <c r="M4896" s="44">
        <f t="shared" si="76"/>
        <v>1900</v>
      </c>
    </row>
    <row r="4897" spans="1:13" ht="18" customHeight="1" x14ac:dyDescent="0.25">
      <c r="A4897" s="42"/>
      <c r="B4897" s="42"/>
      <c r="C4897" s="42"/>
      <c r="D4897" s="43"/>
      <c r="E4897" s="42"/>
      <c r="F4897" s="42"/>
      <c r="G4897" s="43"/>
      <c r="H4897" s="43"/>
      <c r="I4897" s="42"/>
      <c r="J4897" s="42"/>
      <c r="K4897" s="42"/>
      <c r="L4897" s="42" t="str">
        <f>IF(G4897="","",IF(D4897-G4897&gt;=System_Config!$B$9,"✅ COMPLIANT","⚠️ BREACH"))</f>
        <v/>
      </c>
      <c r="M4897" s="42">
        <f t="shared" si="76"/>
        <v>1900</v>
      </c>
    </row>
    <row r="4898" spans="1:13" ht="18" customHeight="1" x14ac:dyDescent="0.25">
      <c r="A4898" s="44"/>
      <c r="B4898" s="44"/>
      <c r="C4898" s="44"/>
      <c r="D4898" s="45"/>
      <c r="E4898" s="44"/>
      <c r="F4898" s="44"/>
      <c r="G4898" s="45"/>
      <c r="H4898" s="45"/>
      <c r="I4898" s="44"/>
      <c r="J4898" s="44"/>
      <c r="K4898" s="44"/>
      <c r="L4898" s="44" t="str">
        <f>IF(G4898="","",IF(D4898-G4898&gt;=System_Config!$B$9,"✅ COMPLIANT","⚠️ BREACH"))</f>
        <v/>
      </c>
      <c r="M4898" s="44">
        <f t="shared" si="76"/>
        <v>1900</v>
      </c>
    </row>
    <row r="4899" spans="1:13" ht="18" customHeight="1" x14ac:dyDescent="0.25">
      <c r="A4899" s="42"/>
      <c r="B4899" s="42"/>
      <c r="C4899" s="42"/>
      <c r="D4899" s="43"/>
      <c r="E4899" s="42"/>
      <c r="F4899" s="42"/>
      <c r="G4899" s="43"/>
      <c r="H4899" s="43"/>
      <c r="I4899" s="42"/>
      <c r="J4899" s="42"/>
      <c r="K4899" s="42"/>
      <c r="L4899" s="42" t="str">
        <f>IF(G4899="","",IF(D4899-G4899&gt;=System_Config!$B$9,"✅ COMPLIANT","⚠️ BREACH"))</f>
        <v/>
      </c>
      <c r="M4899" s="42">
        <f t="shared" si="76"/>
        <v>1900</v>
      </c>
    </row>
    <row r="4900" spans="1:13" ht="18" customHeight="1" x14ac:dyDescent="0.25">
      <c r="A4900" s="44"/>
      <c r="B4900" s="44"/>
      <c r="C4900" s="44"/>
      <c r="D4900" s="45"/>
      <c r="E4900" s="44"/>
      <c r="F4900" s="44"/>
      <c r="G4900" s="45"/>
      <c r="H4900" s="45"/>
      <c r="I4900" s="44"/>
      <c r="J4900" s="44"/>
      <c r="K4900" s="44"/>
      <c r="L4900" s="44" t="str">
        <f>IF(G4900="","",IF(D4900-G4900&gt;=System_Config!$B$9,"✅ COMPLIANT","⚠️ BREACH"))</f>
        <v/>
      </c>
      <c r="M4900" s="44">
        <f t="shared" si="76"/>
        <v>1900</v>
      </c>
    </row>
    <row r="4901" spans="1:13" ht="18" customHeight="1" x14ac:dyDescent="0.25">
      <c r="A4901" s="42"/>
      <c r="B4901" s="42"/>
      <c r="C4901" s="42"/>
      <c r="D4901" s="43"/>
      <c r="E4901" s="42"/>
      <c r="F4901" s="42"/>
      <c r="G4901" s="43"/>
      <c r="H4901" s="43"/>
      <c r="I4901" s="42"/>
      <c r="J4901" s="42"/>
      <c r="K4901" s="42"/>
      <c r="L4901" s="42" t="str">
        <f>IF(G4901="","",IF(D4901-G4901&gt;=System_Config!$B$9,"✅ COMPLIANT","⚠️ BREACH"))</f>
        <v/>
      </c>
      <c r="M4901" s="42">
        <f t="shared" si="76"/>
        <v>1900</v>
      </c>
    </row>
    <row r="4902" spans="1:13" ht="18" customHeight="1" x14ac:dyDescent="0.25">
      <c r="A4902" s="44"/>
      <c r="B4902" s="44"/>
      <c r="C4902" s="44"/>
      <c r="D4902" s="45"/>
      <c r="E4902" s="44"/>
      <c r="F4902" s="44"/>
      <c r="G4902" s="45"/>
      <c r="H4902" s="45"/>
      <c r="I4902" s="44"/>
      <c r="J4902" s="44"/>
      <c r="K4902" s="44"/>
      <c r="L4902" s="44" t="str">
        <f>IF(G4902="","",IF(D4902-G4902&gt;=System_Config!$B$9,"✅ COMPLIANT","⚠️ BREACH"))</f>
        <v/>
      </c>
      <c r="M4902" s="44">
        <f t="shared" si="76"/>
        <v>1900</v>
      </c>
    </row>
    <row r="4903" spans="1:13" ht="18" customHeight="1" x14ac:dyDescent="0.25">
      <c r="A4903" s="42"/>
      <c r="B4903" s="42"/>
      <c r="C4903" s="42"/>
      <c r="D4903" s="43"/>
      <c r="E4903" s="42"/>
      <c r="F4903" s="42"/>
      <c r="G4903" s="43"/>
      <c r="H4903" s="43"/>
      <c r="I4903" s="42"/>
      <c r="J4903" s="42"/>
      <c r="K4903" s="42"/>
      <c r="L4903" s="42" t="str">
        <f>IF(G4903="","",IF(D4903-G4903&gt;=System_Config!$B$9,"✅ COMPLIANT","⚠️ BREACH"))</f>
        <v/>
      </c>
      <c r="M4903" s="42">
        <f t="shared" si="76"/>
        <v>1900</v>
      </c>
    </row>
    <row r="4904" spans="1:13" ht="18" customHeight="1" x14ac:dyDescent="0.25">
      <c r="A4904" s="44"/>
      <c r="B4904" s="44"/>
      <c r="C4904" s="44"/>
      <c r="D4904" s="45"/>
      <c r="E4904" s="44"/>
      <c r="F4904" s="44"/>
      <c r="G4904" s="45"/>
      <c r="H4904" s="45"/>
      <c r="I4904" s="44"/>
      <c r="J4904" s="44"/>
      <c r="K4904" s="44"/>
      <c r="L4904" s="44" t="str">
        <f>IF(G4904="","",IF(D4904-G4904&gt;=System_Config!$B$9,"✅ COMPLIANT","⚠️ BREACH"))</f>
        <v/>
      </c>
      <c r="M4904" s="44">
        <f t="shared" si="76"/>
        <v>1900</v>
      </c>
    </row>
    <row r="4905" spans="1:13" ht="18" customHeight="1" x14ac:dyDescent="0.25">
      <c r="A4905" s="42"/>
      <c r="B4905" s="42"/>
      <c r="C4905" s="42"/>
      <c r="D4905" s="43"/>
      <c r="E4905" s="42"/>
      <c r="F4905" s="42"/>
      <c r="G4905" s="43"/>
      <c r="H4905" s="43"/>
      <c r="I4905" s="42"/>
      <c r="J4905" s="42"/>
      <c r="K4905" s="42"/>
      <c r="L4905" s="42" t="str">
        <f>IF(G4905="","",IF(D4905-G4905&gt;=System_Config!$B$9,"✅ COMPLIANT","⚠️ BREACH"))</f>
        <v/>
      </c>
      <c r="M4905" s="42">
        <f t="shared" si="76"/>
        <v>1900</v>
      </c>
    </row>
    <row r="4906" spans="1:13" ht="18" customHeight="1" x14ac:dyDescent="0.25">
      <c r="A4906" s="44"/>
      <c r="B4906" s="44"/>
      <c r="C4906" s="44"/>
      <c r="D4906" s="45"/>
      <c r="E4906" s="44"/>
      <c r="F4906" s="44"/>
      <c r="G4906" s="45"/>
      <c r="H4906" s="45"/>
      <c r="I4906" s="44"/>
      <c r="J4906" s="44"/>
      <c r="K4906" s="44"/>
      <c r="L4906" s="44" t="str">
        <f>IF(G4906="","",IF(D4906-G4906&gt;=System_Config!$B$9,"✅ COMPLIANT","⚠️ BREACH"))</f>
        <v/>
      </c>
      <c r="M4906" s="44">
        <f t="shared" si="76"/>
        <v>1900</v>
      </c>
    </row>
    <row r="4907" spans="1:13" ht="18" customHeight="1" x14ac:dyDescent="0.25">
      <c r="A4907" s="42"/>
      <c r="B4907" s="42"/>
      <c r="C4907" s="42"/>
      <c r="D4907" s="43"/>
      <c r="E4907" s="42"/>
      <c r="F4907" s="42"/>
      <c r="G4907" s="43"/>
      <c r="H4907" s="43"/>
      <c r="I4907" s="42"/>
      <c r="J4907" s="42"/>
      <c r="K4907" s="42"/>
      <c r="L4907" s="42" t="str">
        <f>IF(G4907="","",IF(D4907-G4907&gt;=System_Config!$B$9,"✅ COMPLIANT","⚠️ BREACH"))</f>
        <v/>
      </c>
      <c r="M4907" s="42">
        <f t="shared" si="76"/>
        <v>1900</v>
      </c>
    </row>
    <row r="4908" spans="1:13" ht="18" customHeight="1" x14ac:dyDescent="0.25">
      <c r="A4908" s="44"/>
      <c r="B4908" s="44"/>
      <c r="C4908" s="44"/>
      <c r="D4908" s="45"/>
      <c r="E4908" s="44"/>
      <c r="F4908" s="44"/>
      <c r="G4908" s="45"/>
      <c r="H4908" s="45"/>
      <c r="I4908" s="44"/>
      <c r="J4908" s="44"/>
      <c r="K4908" s="44"/>
      <c r="L4908" s="44" t="str">
        <f>IF(G4908="","",IF(D4908-G4908&gt;=System_Config!$B$9,"✅ COMPLIANT","⚠️ BREACH"))</f>
        <v/>
      </c>
      <c r="M4908" s="44">
        <f t="shared" si="76"/>
        <v>1900</v>
      </c>
    </row>
    <row r="4909" spans="1:13" ht="18" customHeight="1" x14ac:dyDescent="0.25">
      <c r="A4909" s="42"/>
      <c r="B4909" s="42"/>
      <c r="C4909" s="42"/>
      <c r="D4909" s="43"/>
      <c r="E4909" s="42"/>
      <c r="F4909" s="42"/>
      <c r="G4909" s="43"/>
      <c r="H4909" s="43"/>
      <c r="I4909" s="42"/>
      <c r="J4909" s="42"/>
      <c r="K4909" s="42"/>
      <c r="L4909" s="42" t="str">
        <f>IF(G4909="","",IF(D4909-G4909&gt;=System_Config!$B$9,"✅ COMPLIANT","⚠️ BREACH"))</f>
        <v/>
      </c>
      <c r="M4909" s="42">
        <f t="shared" si="76"/>
        <v>1900</v>
      </c>
    </row>
    <row r="4910" spans="1:13" ht="18" customHeight="1" x14ac:dyDescent="0.25">
      <c r="A4910" s="44"/>
      <c r="B4910" s="44"/>
      <c r="C4910" s="44"/>
      <c r="D4910" s="45"/>
      <c r="E4910" s="44"/>
      <c r="F4910" s="44"/>
      <c r="G4910" s="45"/>
      <c r="H4910" s="45"/>
      <c r="I4910" s="44"/>
      <c r="J4910" s="44"/>
      <c r="K4910" s="44"/>
      <c r="L4910" s="44" t="str">
        <f>IF(G4910="","",IF(D4910-G4910&gt;=System_Config!$B$9,"✅ COMPLIANT","⚠️ BREACH"))</f>
        <v/>
      </c>
      <c r="M4910" s="44">
        <f t="shared" si="76"/>
        <v>1900</v>
      </c>
    </row>
    <row r="4911" spans="1:13" ht="18" customHeight="1" x14ac:dyDescent="0.25">
      <c r="A4911" s="42"/>
      <c r="B4911" s="42"/>
      <c r="C4911" s="42"/>
      <c r="D4911" s="43"/>
      <c r="E4911" s="42"/>
      <c r="F4911" s="42"/>
      <c r="G4911" s="43"/>
      <c r="H4911" s="43"/>
      <c r="I4911" s="42"/>
      <c r="J4911" s="42"/>
      <c r="K4911" s="42"/>
      <c r="L4911" s="42" t="str">
        <f>IF(G4911="","",IF(D4911-G4911&gt;=System_Config!$B$9,"✅ COMPLIANT","⚠️ BREACH"))</f>
        <v/>
      </c>
      <c r="M4911" s="42">
        <f t="shared" si="76"/>
        <v>1900</v>
      </c>
    </row>
    <row r="4912" spans="1:13" ht="18" customHeight="1" x14ac:dyDescent="0.25">
      <c r="A4912" s="44"/>
      <c r="B4912" s="44"/>
      <c r="C4912" s="44"/>
      <c r="D4912" s="45"/>
      <c r="E4912" s="44"/>
      <c r="F4912" s="44"/>
      <c r="G4912" s="45"/>
      <c r="H4912" s="45"/>
      <c r="I4912" s="44"/>
      <c r="J4912" s="44"/>
      <c r="K4912" s="44"/>
      <c r="L4912" s="44" t="str">
        <f>IF(G4912="","",IF(D4912-G4912&gt;=System_Config!$B$9,"✅ COMPLIANT","⚠️ BREACH"))</f>
        <v/>
      </c>
      <c r="M4912" s="44">
        <f t="shared" si="76"/>
        <v>1900</v>
      </c>
    </row>
    <row r="4913" spans="1:13" ht="18" customHeight="1" x14ac:dyDescent="0.25">
      <c r="A4913" s="42"/>
      <c r="B4913" s="42"/>
      <c r="C4913" s="42"/>
      <c r="D4913" s="43"/>
      <c r="E4913" s="42"/>
      <c r="F4913" s="42"/>
      <c r="G4913" s="43"/>
      <c r="H4913" s="43"/>
      <c r="I4913" s="42"/>
      <c r="J4913" s="42"/>
      <c r="K4913" s="42"/>
      <c r="L4913" s="42" t="str">
        <f>IF(G4913="","",IF(D4913-G4913&gt;=System_Config!$B$9,"✅ COMPLIANT","⚠️ BREACH"))</f>
        <v/>
      </c>
      <c r="M4913" s="42">
        <f t="shared" si="76"/>
        <v>1900</v>
      </c>
    </row>
    <row r="4914" spans="1:13" ht="18" customHeight="1" x14ac:dyDescent="0.25">
      <c r="A4914" s="44"/>
      <c r="B4914" s="44"/>
      <c r="C4914" s="44"/>
      <c r="D4914" s="45"/>
      <c r="E4914" s="44"/>
      <c r="F4914" s="44"/>
      <c r="G4914" s="45"/>
      <c r="H4914" s="45"/>
      <c r="I4914" s="44"/>
      <c r="J4914" s="44"/>
      <c r="K4914" s="44"/>
      <c r="L4914" s="44" t="str">
        <f>IF(G4914="","",IF(D4914-G4914&gt;=System_Config!$B$9,"✅ COMPLIANT","⚠️ BREACH"))</f>
        <v/>
      </c>
      <c r="M4914" s="44">
        <f t="shared" si="76"/>
        <v>1900</v>
      </c>
    </row>
    <row r="4915" spans="1:13" ht="18" customHeight="1" x14ac:dyDescent="0.25">
      <c r="A4915" s="42"/>
      <c r="B4915" s="42"/>
      <c r="C4915" s="42"/>
      <c r="D4915" s="43"/>
      <c r="E4915" s="42"/>
      <c r="F4915" s="42"/>
      <c r="G4915" s="43"/>
      <c r="H4915" s="43"/>
      <c r="I4915" s="42"/>
      <c r="J4915" s="42"/>
      <c r="K4915" s="42"/>
      <c r="L4915" s="42" t="str">
        <f>IF(G4915="","",IF(D4915-G4915&gt;=System_Config!$B$9,"✅ COMPLIANT","⚠️ BREACH"))</f>
        <v/>
      </c>
      <c r="M4915" s="42">
        <f t="shared" si="76"/>
        <v>1900</v>
      </c>
    </row>
    <row r="4916" spans="1:13" ht="18" customHeight="1" x14ac:dyDescent="0.25">
      <c r="A4916" s="44"/>
      <c r="B4916" s="44"/>
      <c r="C4916" s="44"/>
      <c r="D4916" s="45"/>
      <c r="E4916" s="44"/>
      <c r="F4916" s="44"/>
      <c r="G4916" s="45"/>
      <c r="H4916" s="45"/>
      <c r="I4916" s="44"/>
      <c r="J4916" s="44"/>
      <c r="K4916" s="44"/>
      <c r="L4916" s="44" t="str">
        <f>IF(G4916="","",IF(D4916-G4916&gt;=System_Config!$B$9,"✅ COMPLIANT","⚠️ BREACH"))</f>
        <v/>
      </c>
      <c r="M4916" s="44">
        <f t="shared" si="76"/>
        <v>1900</v>
      </c>
    </row>
    <row r="4917" spans="1:13" ht="18" customHeight="1" x14ac:dyDescent="0.25">
      <c r="A4917" s="42"/>
      <c r="B4917" s="42"/>
      <c r="C4917" s="42"/>
      <c r="D4917" s="43"/>
      <c r="E4917" s="42"/>
      <c r="F4917" s="42"/>
      <c r="G4917" s="43"/>
      <c r="H4917" s="43"/>
      <c r="I4917" s="42"/>
      <c r="J4917" s="42"/>
      <c r="K4917" s="42"/>
      <c r="L4917" s="42" t="str">
        <f>IF(G4917="","",IF(D4917-G4917&gt;=System_Config!$B$9,"✅ COMPLIANT","⚠️ BREACH"))</f>
        <v/>
      </c>
      <c r="M4917" s="42">
        <f t="shared" si="76"/>
        <v>1900</v>
      </c>
    </row>
    <row r="4918" spans="1:13" ht="18" customHeight="1" x14ac:dyDescent="0.25">
      <c r="A4918" s="44"/>
      <c r="B4918" s="44"/>
      <c r="C4918" s="44"/>
      <c r="D4918" s="45"/>
      <c r="E4918" s="44"/>
      <c r="F4918" s="44"/>
      <c r="G4918" s="45"/>
      <c r="H4918" s="45"/>
      <c r="I4918" s="44"/>
      <c r="J4918" s="44"/>
      <c r="K4918" s="44"/>
      <c r="L4918" s="44" t="str">
        <f>IF(G4918="","",IF(D4918-G4918&gt;=System_Config!$B$9,"✅ COMPLIANT","⚠️ BREACH"))</f>
        <v/>
      </c>
      <c r="M4918" s="44">
        <f t="shared" si="76"/>
        <v>1900</v>
      </c>
    </row>
    <row r="4919" spans="1:13" ht="18" customHeight="1" x14ac:dyDescent="0.25">
      <c r="A4919" s="42"/>
      <c r="B4919" s="42"/>
      <c r="C4919" s="42"/>
      <c r="D4919" s="43"/>
      <c r="E4919" s="42"/>
      <c r="F4919" s="42"/>
      <c r="G4919" s="43"/>
      <c r="H4919" s="43"/>
      <c r="I4919" s="42"/>
      <c r="J4919" s="42"/>
      <c r="K4919" s="42"/>
      <c r="L4919" s="42" t="str">
        <f>IF(G4919="","",IF(D4919-G4919&gt;=System_Config!$B$9,"✅ COMPLIANT","⚠️ BREACH"))</f>
        <v/>
      </c>
      <c r="M4919" s="42">
        <f t="shared" si="76"/>
        <v>1900</v>
      </c>
    </row>
    <row r="4920" spans="1:13" ht="18" customHeight="1" x14ac:dyDescent="0.25">
      <c r="A4920" s="44"/>
      <c r="B4920" s="44"/>
      <c r="C4920" s="44"/>
      <c r="D4920" s="45"/>
      <c r="E4920" s="44"/>
      <c r="F4920" s="44"/>
      <c r="G4920" s="45"/>
      <c r="H4920" s="45"/>
      <c r="I4920" s="44"/>
      <c r="J4920" s="44"/>
      <c r="K4920" s="44"/>
      <c r="L4920" s="44" t="str">
        <f>IF(G4920="","",IF(D4920-G4920&gt;=System_Config!$B$9,"✅ COMPLIANT","⚠️ BREACH"))</f>
        <v/>
      </c>
      <c r="M4920" s="44">
        <f t="shared" si="76"/>
        <v>1900</v>
      </c>
    </row>
    <row r="4921" spans="1:13" ht="18" customHeight="1" x14ac:dyDescent="0.25">
      <c r="A4921" s="42"/>
      <c r="B4921" s="42"/>
      <c r="C4921" s="42"/>
      <c r="D4921" s="43"/>
      <c r="E4921" s="42"/>
      <c r="F4921" s="42"/>
      <c r="G4921" s="43"/>
      <c r="H4921" s="43"/>
      <c r="I4921" s="42"/>
      <c r="J4921" s="42"/>
      <c r="K4921" s="42"/>
      <c r="L4921" s="42" t="str">
        <f>IF(G4921="","",IF(D4921-G4921&gt;=System_Config!$B$9,"✅ COMPLIANT","⚠️ BREACH"))</f>
        <v/>
      </c>
      <c r="M4921" s="42">
        <f t="shared" si="76"/>
        <v>1900</v>
      </c>
    </row>
    <row r="4922" spans="1:13" ht="18" customHeight="1" x14ac:dyDescent="0.25">
      <c r="A4922" s="44"/>
      <c r="B4922" s="44"/>
      <c r="C4922" s="44"/>
      <c r="D4922" s="45"/>
      <c r="E4922" s="44"/>
      <c r="F4922" s="44"/>
      <c r="G4922" s="45"/>
      <c r="H4922" s="45"/>
      <c r="I4922" s="44"/>
      <c r="J4922" s="44"/>
      <c r="K4922" s="44"/>
      <c r="L4922" s="44" t="str">
        <f>IF(G4922="","",IF(D4922-G4922&gt;=System_Config!$B$9,"✅ COMPLIANT","⚠️ BREACH"))</f>
        <v/>
      </c>
      <c r="M4922" s="44">
        <f t="shared" si="76"/>
        <v>1900</v>
      </c>
    </row>
    <row r="4923" spans="1:13" ht="18" customHeight="1" x14ac:dyDescent="0.25">
      <c r="A4923" s="42"/>
      <c r="B4923" s="42"/>
      <c r="C4923" s="42"/>
      <c r="D4923" s="43"/>
      <c r="E4923" s="42"/>
      <c r="F4923" s="42"/>
      <c r="G4923" s="43"/>
      <c r="H4923" s="43"/>
      <c r="I4923" s="42"/>
      <c r="J4923" s="42"/>
      <c r="K4923" s="42"/>
      <c r="L4923" s="42" t="str">
        <f>IF(G4923="","",IF(D4923-G4923&gt;=System_Config!$B$9,"✅ COMPLIANT","⚠️ BREACH"))</f>
        <v/>
      </c>
      <c r="M4923" s="42">
        <f t="shared" si="76"/>
        <v>1900</v>
      </c>
    </row>
    <row r="4924" spans="1:13" ht="18" customHeight="1" x14ac:dyDescent="0.25">
      <c r="A4924" s="44"/>
      <c r="B4924" s="44"/>
      <c r="C4924" s="44"/>
      <c r="D4924" s="45"/>
      <c r="E4924" s="44"/>
      <c r="F4924" s="44"/>
      <c r="G4924" s="45"/>
      <c r="H4924" s="45"/>
      <c r="I4924" s="44"/>
      <c r="J4924" s="44"/>
      <c r="K4924" s="44"/>
      <c r="L4924" s="44" t="str">
        <f>IF(G4924="","",IF(D4924-G4924&gt;=System_Config!$B$9,"✅ COMPLIANT","⚠️ BREACH"))</f>
        <v/>
      </c>
      <c r="M4924" s="44">
        <f t="shared" si="76"/>
        <v>1900</v>
      </c>
    </row>
    <row r="4925" spans="1:13" ht="18" customHeight="1" x14ac:dyDescent="0.25">
      <c r="A4925" s="42"/>
      <c r="B4925" s="42"/>
      <c r="C4925" s="42"/>
      <c r="D4925" s="43"/>
      <c r="E4925" s="42"/>
      <c r="F4925" s="42"/>
      <c r="G4925" s="43"/>
      <c r="H4925" s="43"/>
      <c r="I4925" s="42"/>
      <c r="J4925" s="42"/>
      <c r="K4925" s="42"/>
      <c r="L4925" s="42" t="str">
        <f>IF(G4925="","",IF(D4925-G4925&gt;=System_Config!$B$9,"✅ COMPLIANT","⚠️ BREACH"))</f>
        <v/>
      </c>
      <c r="M4925" s="42">
        <f t="shared" si="76"/>
        <v>1900</v>
      </c>
    </row>
    <row r="4926" spans="1:13" ht="18" customHeight="1" x14ac:dyDescent="0.25">
      <c r="A4926" s="44"/>
      <c r="B4926" s="44"/>
      <c r="C4926" s="44"/>
      <c r="D4926" s="45"/>
      <c r="E4926" s="44"/>
      <c r="F4926" s="44"/>
      <c r="G4926" s="45"/>
      <c r="H4926" s="45"/>
      <c r="I4926" s="44"/>
      <c r="J4926" s="44"/>
      <c r="K4926" s="44"/>
      <c r="L4926" s="44" t="str">
        <f>IF(G4926="","",IF(D4926-G4926&gt;=System_Config!$B$9,"✅ COMPLIANT","⚠️ BREACH"))</f>
        <v/>
      </c>
      <c r="M4926" s="44">
        <f t="shared" si="76"/>
        <v>1900</v>
      </c>
    </row>
    <row r="4927" spans="1:13" ht="18" customHeight="1" x14ac:dyDescent="0.25">
      <c r="A4927" s="42"/>
      <c r="B4927" s="42"/>
      <c r="C4927" s="42"/>
      <c r="D4927" s="43"/>
      <c r="E4927" s="42"/>
      <c r="F4927" s="42"/>
      <c r="G4927" s="43"/>
      <c r="H4927" s="43"/>
      <c r="I4927" s="42"/>
      <c r="J4927" s="42"/>
      <c r="K4927" s="42"/>
      <c r="L4927" s="42" t="str">
        <f>IF(G4927="","",IF(D4927-G4927&gt;=System_Config!$B$9,"✅ COMPLIANT","⚠️ BREACH"))</f>
        <v/>
      </c>
      <c r="M4927" s="42">
        <f t="shared" si="76"/>
        <v>1900</v>
      </c>
    </row>
    <row r="4928" spans="1:13" ht="18" customHeight="1" x14ac:dyDescent="0.25">
      <c r="A4928" s="44"/>
      <c r="B4928" s="44"/>
      <c r="C4928" s="44"/>
      <c r="D4928" s="45"/>
      <c r="E4928" s="44"/>
      <c r="F4928" s="44"/>
      <c r="G4928" s="45"/>
      <c r="H4928" s="45"/>
      <c r="I4928" s="44"/>
      <c r="J4928" s="44"/>
      <c r="K4928" s="44"/>
      <c r="L4928" s="44" t="str">
        <f>IF(G4928="","",IF(D4928-G4928&gt;=System_Config!$B$9,"✅ COMPLIANT","⚠️ BREACH"))</f>
        <v/>
      </c>
      <c r="M4928" s="44">
        <f t="shared" si="76"/>
        <v>1900</v>
      </c>
    </row>
    <row r="4929" spans="1:13" ht="18" customHeight="1" x14ac:dyDescent="0.25">
      <c r="A4929" s="42"/>
      <c r="B4929" s="42"/>
      <c r="C4929" s="42"/>
      <c r="D4929" s="43"/>
      <c r="E4929" s="42"/>
      <c r="F4929" s="42"/>
      <c r="G4929" s="43"/>
      <c r="H4929" s="43"/>
      <c r="I4929" s="42"/>
      <c r="J4929" s="42"/>
      <c r="K4929" s="42"/>
      <c r="L4929" s="42" t="str">
        <f>IF(G4929="","",IF(D4929-G4929&gt;=System_Config!$B$9,"✅ COMPLIANT","⚠️ BREACH"))</f>
        <v/>
      </c>
      <c r="M4929" s="42">
        <f t="shared" si="76"/>
        <v>1900</v>
      </c>
    </row>
    <row r="4930" spans="1:13" ht="18" customHeight="1" x14ac:dyDescent="0.25">
      <c r="A4930" s="44"/>
      <c r="B4930" s="44"/>
      <c r="C4930" s="44"/>
      <c r="D4930" s="45"/>
      <c r="E4930" s="44"/>
      <c r="F4930" s="44"/>
      <c r="G4930" s="45"/>
      <c r="H4930" s="45"/>
      <c r="I4930" s="44"/>
      <c r="J4930" s="44"/>
      <c r="K4930" s="44"/>
      <c r="L4930" s="44" t="str">
        <f>IF(G4930="","",IF(D4930-G4930&gt;=System_Config!$B$9,"✅ COMPLIANT","⚠️ BREACH"))</f>
        <v/>
      </c>
      <c r="M4930" s="44">
        <f t="shared" si="76"/>
        <v>1900</v>
      </c>
    </row>
    <row r="4931" spans="1:13" ht="18" customHeight="1" x14ac:dyDescent="0.25">
      <c r="A4931" s="42"/>
      <c r="B4931" s="42"/>
      <c r="C4931" s="42"/>
      <c r="D4931" s="43"/>
      <c r="E4931" s="42"/>
      <c r="F4931" s="42"/>
      <c r="G4931" s="43"/>
      <c r="H4931" s="43"/>
      <c r="I4931" s="42"/>
      <c r="J4931" s="42"/>
      <c r="K4931" s="42"/>
      <c r="L4931" s="42" t="str">
        <f>IF(G4931="","",IF(D4931-G4931&gt;=System_Config!$B$9,"✅ COMPLIANT","⚠️ BREACH"))</f>
        <v/>
      </c>
      <c r="M4931" s="42">
        <f t="shared" si="76"/>
        <v>1900</v>
      </c>
    </row>
    <row r="4932" spans="1:13" ht="18" customHeight="1" x14ac:dyDescent="0.25">
      <c r="A4932" s="44"/>
      <c r="B4932" s="44"/>
      <c r="C4932" s="44"/>
      <c r="D4932" s="45"/>
      <c r="E4932" s="44"/>
      <c r="F4932" s="44"/>
      <c r="G4932" s="45"/>
      <c r="H4932" s="45"/>
      <c r="I4932" s="44"/>
      <c r="J4932" s="44"/>
      <c r="K4932" s="44"/>
      <c r="L4932" s="44" t="str">
        <f>IF(G4932="","",IF(D4932-G4932&gt;=System_Config!$B$9,"✅ COMPLIANT","⚠️ BREACH"))</f>
        <v/>
      </c>
      <c r="M4932" s="44">
        <f t="shared" ref="M4932:M4995" si="77">IFERROR(YEAR(E4932),"")</f>
        <v>1900</v>
      </c>
    </row>
    <row r="4933" spans="1:13" ht="18" customHeight="1" x14ac:dyDescent="0.25">
      <c r="A4933" s="42"/>
      <c r="B4933" s="42"/>
      <c r="C4933" s="42"/>
      <c r="D4933" s="43"/>
      <c r="E4933" s="42"/>
      <c r="F4933" s="42"/>
      <c r="G4933" s="43"/>
      <c r="H4933" s="43"/>
      <c r="I4933" s="42"/>
      <c r="J4933" s="42"/>
      <c r="K4933" s="42"/>
      <c r="L4933" s="42" t="str">
        <f>IF(G4933="","",IF(D4933-G4933&gt;=System_Config!$B$9,"✅ COMPLIANT","⚠️ BREACH"))</f>
        <v/>
      </c>
      <c r="M4933" s="42">
        <f t="shared" si="77"/>
        <v>1900</v>
      </c>
    </row>
    <row r="4934" spans="1:13" ht="18" customHeight="1" x14ac:dyDescent="0.25">
      <c r="A4934" s="44"/>
      <c r="B4934" s="44"/>
      <c r="C4934" s="44"/>
      <c r="D4934" s="45"/>
      <c r="E4934" s="44"/>
      <c r="F4934" s="44"/>
      <c r="G4934" s="45"/>
      <c r="H4934" s="45"/>
      <c r="I4934" s="44"/>
      <c r="J4934" s="44"/>
      <c r="K4934" s="44"/>
      <c r="L4934" s="44" t="str">
        <f>IF(G4934="","",IF(D4934-G4934&gt;=System_Config!$B$9,"✅ COMPLIANT","⚠️ BREACH"))</f>
        <v/>
      </c>
      <c r="M4934" s="44">
        <f t="shared" si="77"/>
        <v>1900</v>
      </c>
    </row>
    <row r="4935" spans="1:13" ht="18" customHeight="1" x14ac:dyDescent="0.25">
      <c r="A4935" s="42"/>
      <c r="B4935" s="42"/>
      <c r="C4935" s="42"/>
      <c r="D4935" s="43"/>
      <c r="E4935" s="42"/>
      <c r="F4935" s="42"/>
      <c r="G4935" s="43"/>
      <c r="H4935" s="43"/>
      <c r="I4935" s="42"/>
      <c r="J4935" s="42"/>
      <c r="K4935" s="42"/>
      <c r="L4935" s="42" t="str">
        <f>IF(G4935="","",IF(D4935-G4935&gt;=System_Config!$B$9,"✅ COMPLIANT","⚠️ BREACH"))</f>
        <v/>
      </c>
      <c r="M4935" s="42">
        <f t="shared" si="77"/>
        <v>1900</v>
      </c>
    </row>
    <row r="4936" spans="1:13" ht="18" customHeight="1" x14ac:dyDescent="0.25">
      <c r="A4936" s="44"/>
      <c r="B4936" s="44"/>
      <c r="C4936" s="44"/>
      <c r="D4936" s="45"/>
      <c r="E4936" s="44"/>
      <c r="F4936" s="44"/>
      <c r="G4936" s="45"/>
      <c r="H4936" s="45"/>
      <c r="I4936" s="44"/>
      <c r="J4936" s="44"/>
      <c r="K4936" s="44"/>
      <c r="L4936" s="44" t="str">
        <f>IF(G4936="","",IF(D4936-G4936&gt;=System_Config!$B$9,"✅ COMPLIANT","⚠️ BREACH"))</f>
        <v/>
      </c>
      <c r="M4936" s="44">
        <f t="shared" si="77"/>
        <v>1900</v>
      </c>
    </row>
    <row r="4937" spans="1:13" ht="18" customHeight="1" x14ac:dyDescent="0.25">
      <c r="A4937" s="42"/>
      <c r="B4937" s="42"/>
      <c r="C4937" s="42"/>
      <c r="D4937" s="43"/>
      <c r="E4937" s="42"/>
      <c r="F4937" s="42"/>
      <c r="G4937" s="43"/>
      <c r="H4937" s="43"/>
      <c r="I4937" s="42"/>
      <c r="J4937" s="42"/>
      <c r="K4937" s="42"/>
      <c r="L4937" s="42" t="str">
        <f>IF(G4937="","",IF(D4937-G4937&gt;=System_Config!$B$9,"✅ COMPLIANT","⚠️ BREACH"))</f>
        <v/>
      </c>
      <c r="M4937" s="42">
        <f t="shared" si="77"/>
        <v>1900</v>
      </c>
    </row>
    <row r="4938" spans="1:13" ht="18" customHeight="1" x14ac:dyDescent="0.25">
      <c r="A4938" s="44"/>
      <c r="B4938" s="44"/>
      <c r="C4938" s="44"/>
      <c r="D4938" s="45"/>
      <c r="E4938" s="44"/>
      <c r="F4938" s="44"/>
      <c r="G4938" s="45"/>
      <c r="H4938" s="45"/>
      <c r="I4938" s="44"/>
      <c r="J4938" s="44"/>
      <c r="K4938" s="44"/>
      <c r="L4938" s="44" t="str">
        <f>IF(G4938="","",IF(D4938-G4938&gt;=System_Config!$B$9,"✅ COMPLIANT","⚠️ BREACH"))</f>
        <v/>
      </c>
      <c r="M4938" s="44">
        <f t="shared" si="77"/>
        <v>1900</v>
      </c>
    </row>
    <row r="4939" spans="1:13" ht="18" customHeight="1" x14ac:dyDescent="0.25">
      <c r="A4939" s="42"/>
      <c r="B4939" s="42"/>
      <c r="C4939" s="42"/>
      <c r="D4939" s="43"/>
      <c r="E4939" s="42"/>
      <c r="F4939" s="42"/>
      <c r="G4939" s="43"/>
      <c r="H4939" s="43"/>
      <c r="I4939" s="42"/>
      <c r="J4939" s="42"/>
      <c r="K4939" s="42"/>
      <c r="L4939" s="42" t="str">
        <f>IF(G4939="","",IF(D4939-G4939&gt;=System_Config!$B$9,"✅ COMPLIANT","⚠️ BREACH"))</f>
        <v/>
      </c>
      <c r="M4939" s="42">
        <f t="shared" si="77"/>
        <v>1900</v>
      </c>
    </row>
    <row r="4940" spans="1:13" ht="18" customHeight="1" x14ac:dyDescent="0.25">
      <c r="A4940" s="44"/>
      <c r="B4940" s="44"/>
      <c r="C4940" s="44"/>
      <c r="D4940" s="45"/>
      <c r="E4940" s="44"/>
      <c r="F4940" s="44"/>
      <c r="G4940" s="45"/>
      <c r="H4940" s="45"/>
      <c r="I4940" s="44"/>
      <c r="J4940" s="44"/>
      <c r="K4940" s="44"/>
      <c r="L4940" s="44" t="str">
        <f>IF(G4940="","",IF(D4940-G4940&gt;=System_Config!$B$9,"✅ COMPLIANT","⚠️ BREACH"))</f>
        <v/>
      </c>
      <c r="M4940" s="44">
        <f t="shared" si="77"/>
        <v>1900</v>
      </c>
    </row>
    <row r="4941" spans="1:13" ht="18" customHeight="1" x14ac:dyDescent="0.25">
      <c r="A4941" s="42"/>
      <c r="B4941" s="42"/>
      <c r="C4941" s="42"/>
      <c r="D4941" s="43"/>
      <c r="E4941" s="42"/>
      <c r="F4941" s="42"/>
      <c r="G4941" s="43"/>
      <c r="H4941" s="43"/>
      <c r="I4941" s="42"/>
      <c r="J4941" s="42"/>
      <c r="K4941" s="42"/>
      <c r="L4941" s="42" t="str">
        <f>IF(G4941="","",IF(D4941-G4941&gt;=System_Config!$B$9,"✅ COMPLIANT","⚠️ BREACH"))</f>
        <v/>
      </c>
      <c r="M4941" s="42">
        <f t="shared" si="77"/>
        <v>1900</v>
      </c>
    </row>
    <row r="4942" spans="1:13" ht="18" customHeight="1" x14ac:dyDescent="0.25">
      <c r="A4942" s="44"/>
      <c r="B4942" s="44"/>
      <c r="C4942" s="44"/>
      <c r="D4942" s="45"/>
      <c r="E4942" s="44"/>
      <c r="F4942" s="44"/>
      <c r="G4942" s="45"/>
      <c r="H4942" s="45"/>
      <c r="I4942" s="44"/>
      <c r="J4942" s="44"/>
      <c r="K4942" s="44"/>
      <c r="L4942" s="44" t="str">
        <f>IF(G4942="","",IF(D4942-G4942&gt;=System_Config!$B$9,"✅ COMPLIANT","⚠️ BREACH"))</f>
        <v/>
      </c>
      <c r="M4942" s="44">
        <f t="shared" si="77"/>
        <v>1900</v>
      </c>
    </row>
    <row r="4943" spans="1:13" ht="18" customHeight="1" x14ac:dyDescent="0.25">
      <c r="A4943" s="42"/>
      <c r="B4943" s="42"/>
      <c r="C4943" s="42"/>
      <c r="D4943" s="43"/>
      <c r="E4943" s="42"/>
      <c r="F4943" s="42"/>
      <c r="G4943" s="43"/>
      <c r="H4943" s="43"/>
      <c r="I4943" s="42"/>
      <c r="J4943" s="42"/>
      <c r="K4943" s="42"/>
      <c r="L4943" s="42" t="str">
        <f>IF(G4943="","",IF(D4943-G4943&gt;=System_Config!$B$9,"✅ COMPLIANT","⚠️ BREACH"))</f>
        <v/>
      </c>
      <c r="M4943" s="42">
        <f t="shared" si="77"/>
        <v>1900</v>
      </c>
    </row>
    <row r="4944" spans="1:13" ht="18" customHeight="1" x14ac:dyDescent="0.25">
      <c r="A4944" s="44"/>
      <c r="B4944" s="44"/>
      <c r="C4944" s="44"/>
      <c r="D4944" s="45"/>
      <c r="E4944" s="44"/>
      <c r="F4944" s="44"/>
      <c r="G4944" s="45"/>
      <c r="H4944" s="45"/>
      <c r="I4944" s="44"/>
      <c r="J4944" s="44"/>
      <c r="K4944" s="44"/>
      <c r="L4944" s="44" t="str">
        <f>IF(G4944="","",IF(D4944-G4944&gt;=System_Config!$B$9,"✅ COMPLIANT","⚠️ BREACH"))</f>
        <v/>
      </c>
      <c r="M4944" s="44">
        <f t="shared" si="77"/>
        <v>1900</v>
      </c>
    </row>
    <row r="4945" spans="1:13" ht="18" customHeight="1" x14ac:dyDescent="0.25">
      <c r="A4945" s="42"/>
      <c r="B4945" s="42"/>
      <c r="C4945" s="42"/>
      <c r="D4945" s="43"/>
      <c r="E4945" s="42"/>
      <c r="F4945" s="42"/>
      <c r="G4945" s="43"/>
      <c r="H4945" s="43"/>
      <c r="I4945" s="42"/>
      <c r="J4945" s="42"/>
      <c r="K4945" s="42"/>
      <c r="L4945" s="42" t="str">
        <f>IF(G4945="","",IF(D4945-G4945&gt;=System_Config!$B$9,"✅ COMPLIANT","⚠️ BREACH"))</f>
        <v/>
      </c>
      <c r="M4945" s="42">
        <f t="shared" si="77"/>
        <v>1900</v>
      </c>
    </row>
    <row r="4946" spans="1:13" ht="18" customHeight="1" x14ac:dyDescent="0.25">
      <c r="A4946" s="44"/>
      <c r="B4946" s="44"/>
      <c r="C4946" s="44"/>
      <c r="D4946" s="45"/>
      <c r="E4946" s="44"/>
      <c r="F4946" s="44"/>
      <c r="G4946" s="45"/>
      <c r="H4946" s="45"/>
      <c r="I4946" s="44"/>
      <c r="J4946" s="44"/>
      <c r="K4946" s="44"/>
      <c r="L4946" s="44" t="str">
        <f>IF(G4946="","",IF(D4946-G4946&gt;=System_Config!$B$9,"✅ COMPLIANT","⚠️ BREACH"))</f>
        <v/>
      </c>
      <c r="M4946" s="44">
        <f t="shared" si="77"/>
        <v>1900</v>
      </c>
    </row>
    <row r="4947" spans="1:13" ht="18" customHeight="1" x14ac:dyDescent="0.25">
      <c r="A4947" s="42"/>
      <c r="B4947" s="42"/>
      <c r="C4947" s="42"/>
      <c r="D4947" s="43"/>
      <c r="E4947" s="42"/>
      <c r="F4947" s="42"/>
      <c r="G4947" s="43"/>
      <c r="H4947" s="43"/>
      <c r="I4947" s="42"/>
      <c r="J4947" s="42"/>
      <c r="K4947" s="42"/>
      <c r="L4947" s="42" t="str">
        <f>IF(G4947="","",IF(D4947-G4947&gt;=System_Config!$B$9,"✅ COMPLIANT","⚠️ BREACH"))</f>
        <v/>
      </c>
      <c r="M4947" s="42">
        <f t="shared" si="77"/>
        <v>1900</v>
      </c>
    </row>
    <row r="4948" spans="1:13" ht="18" customHeight="1" x14ac:dyDescent="0.25">
      <c r="A4948" s="44"/>
      <c r="B4948" s="44"/>
      <c r="C4948" s="44"/>
      <c r="D4948" s="45"/>
      <c r="E4948" s="44"/>
      <c r="F4948" s="44"/>
      <c r="G4948" s="45"/>
      <c r="H4948" s="45"/>
      <c r="I4948" s="44"/>
      <c r="J4948" s="44"/>
      <c r="K4948" s="44"/>
      <c r="L4948" s="44" t="str">
        <f>IF(G4948="","",IF(D4948-G4948&gt;=System_Config!$B$9,"✅ COMPLIANT","⚠️ BREACH"))</f>
        <v/>
      </c>
      <c r="M4948" s="44">
        <f t="shared" si="77"/>
        <v>1900</v>
      </c>
    </row>
    <row r="4949" spans="1:13" ht="18" customHeight="1" x14ac:dyDescent="0.25">
      <c r="A4949" s="42"/>
      <c r="B4949" s="42"/>
      <c r="C4949" s="42"/>
      <c r="D4949" s="43"/>
      <c r="E4949" s="42"/>
      <c r="F4949" s="42"/>
      <c r="G4949" s="43"/>
      <c r="H4949" s="43"/>
      <c r="I4949" s="42"/>
      <c r="J4949" s="42"/>
      <c r="K4949" s="42"/>
      <c r="L4949" s="42" t="str">
        <f>IF(G4949="","",IF(D4949-G4949&gt;=System_Config!$B$9,"✅ COMPLIANT","⚠️ BREACH"))</f>
        <v/>
      </c>
      <c r="M4949" s="42">
        <f t="shared" si="77"/>
        <v>1900</v>
      </c>
    </row>
    <row r="4950" spans="1:13" ht="18" customHeight="1" x14ac:dyDescent="0.25">
      <c r="A4950" s="44"/>
      <c r="B4950" s="44"/>
      <c r="C4950" s="44"/>
      <c r="D4950" s="45"/>
      <c r="E4950" s="44"/>
      <c r="F4950" s="44"/>
      <c r="G4950" s="45"/>
      <c r="H4950" s="45"/>
      <c r="I4950" s="44"/>
      <c r="J4950" s="44"/>
      <c r="K4950" s="44"/>
      <c r="L4950" s="44" t="str">
        <f>IF(G4950="","",IF(D4950-G4950&gt;=System_Config!$B$9,"✅ COMPLIANT","⚠️ BREACH"))</f>
        <v/>
      </c>
      <c r="M4950" s="44">
        <f t="shared" si="77"/>
        <v>1900</v>
      </c>
    </row>
    <row r="4951" spans="1:13" ht="18" customHeight="1" x14ac:dyDescent="0.25">
      <c r="A4951" s="42"/>
      <c r="B4951" s="42"/>
      <c r="C4951" s="42"/>
      <c r="D4951" s="43"/>
      <c r="E4951" s="42"/>
      <c r="F4951" s="42"/>
      <c r="G4951" s="43"/>
      <c r="H4951" s="43"/>
      <c r="I4951" s="42"/>
      <c r="J4951" s="42"/>
      <c r="K4951" s="42"/>
      <c r="L4951" s="42" t="str">
        <f>IF(G4951="","",IF(D4951-G4951&gt;=System_Config!$B$9,"✅ COMPLIANT","⚠️ BREACH"))</f>
        <v/>
      </c>
      <c r="M4951" s="42">
        <f t="shared" si="77"/>
        <v>1900</v>
      </c>
    </row>
    <row r="4952" spans="1:13" ht="18" customHeight="1" x14ac:dyDescent="0.25">
      <c r="A4952" s="44"/>
      <c r="B4952" s="44"/>
      <c r="C4952" s="44"/>
      <c r="D4952" s="45"/>
      <c r="E4952" s="44"/>
      <c r="F4952" s="44"/>
      <c r="G4952" s="45"/>
      <c r="H4952" s="45"/>
      <c r="I4952" s="44"/>
      <c r="J4952" s="44"/>
      <c r="K4952" s="44"/>
      <c r="L4952" s="44" t="str">
        <f>IF(G4952="","",IF(D4952-G4952&gt;=System_Config!$B$9,"✅ COMPLIANT","⚠️ BREACH"))</f>
        <v/>
      </c>
      <c r="M4952" s="44">
        <f t="shared" si="77"/>
        <v>1900</v>
      </c>
    </row>
    <row r="4953" spans="1:13" ht="18" customHeight="1" x14ac:dyDescent="0.25">
      <c r="A4953" s="42"/>
      <c r="B4953" s="42"/>
      <c r="C4953" s="42"/>
      <c r="D4953" s="43"/>
      <c r="E4953" s="42"/>
      <c r="F4953" s="42"/>
      <c r="G4953" s="43"/>
      <c r="H4953" s="43"/>
      <c r="I4953" s="42"/>
      <c r="J4953" s="42"/>
      <c r="K4953" s="42"/>
      <c r="L4953" s="42" t="str">
        <f>IF(G4953="","",IF(D4953-G4953&gt;=System_Config!$B$9,"✅ COMPLIANT","⚠️ BREACH"))</f>
        <v/>
      </c>
      <c r="M4953" s="42">
        <f t="shared" si="77"/>
        <v>1900</v>
      </c>
    </row>
    <row r="4954" spans="1:13" ht="18" customHeight="1" x14ac:dyDescent="0.25">
      <c r="A4954" s="44"/>
      <c r="B4954" s="44"/>
      <c r="C4954" s="44"/>
      <c r="D4954" s="45"/>
      <c r="E4954" s="44"/>
      <c r="F4954" s="44"/>
      <c r="G4954" s="45"/>
      <c r="H4954" s="45"/>
      <c r="I4954" s="44"/>
      <c r="J4954" s="44"/>
      <c r="K4954" s="44"/>
      <c r="L4954" s="44" t="str">
        <f>IF(G4954="","",IF(D4954-G4954&gt;=System_Config!$B$9,"✅ COMPLIANT","⚠️ BREACH"))</f>
        <v/>
      </c>
      <c r="M4954" s="44">
        <f t="shared" si="77"/>
        <v>1900</v>
      </c>
    </row>
    <row r="4955" spans="1:13" ht="18" customHeight="1" x14ac:dyDescent="0.25">
      <c r="A4955" s="42"/>
      <c r="B4955" s="42"/>
      <c r="C4955" s="42"/>
      <c r="D4955" s="43"/>
      <c r="E4955" s="42"/>
      <c r="F4955" s="42"/>
      <c r="G4955" s="43"/>
      <c r="H4955" s="43"/>
      <c r="I4955" s="42"/>
      <c r="J4955" s="42"/>
      <c r="K4955" s="42"/>
      <c r="L4955" s="42" t="str">
        <f>IF(G4955="","",IF(D4955-G4955&gt;=System_Config!$B$9,"✅ COMPLIANT","⚠️ BREACH"))</f>
        <v/>
      </c>
      <c r="M4955" s="42">
        <f t="shared" si="77"/>
        <v>1900</v>
      </c>
    </row>
    <row r="4956" spans="1:13" ht="18" customHeight="1" x14ac:dyDescent="0.25">
      <c r="A4956" s="44"/>
      <c r="B4956" s="44"/>
      <c r="C4956" s="44"/>
      <c r="D4956" s="45"/>
      <c r="E4956" s="44"/>
      <c r="F4956" s="44"/>
      <c r="G4956" s="45"/>
      <c r="H4956" s="45"/>
      <c r="I4956" s="44"/>
      <c r="J4956" s="44"/>
      <c r="K4956" s="44"/>
      <c r="L4956" s="44" t="str">
        <f>IF(G4956="","",IF(D4956-G4956&gt;=System_Config!$B$9,"✅ COMPLIANT","⚠️ BREACH"))</f>
        <v/>
      </c>
      <c r="M4956" s="44">
        <f t="shared" si="77"/>
        <v>1900</v>
      </c>
    </row>
    <row r="4957" spans="1:13" ht="18" customHeight="1" x14ac:dyDescent="0.25">
      <c r="A4957" s="42"/>
      <c r="B4957" s="42"/>
      <c r="C4957" s="42"/>
      <c r="D4957" s="43"/>
      <c r="E4957" s="42"/>
      <c r="F4957" s="42"/>
      <c r="G4957" s="43"/>
      <c r="H4957" s="43"/>
      <c r="I4957" s="42"/>
      <c r="J4957" s="42"/>
      <c r="K4957" s="42"/>
      <c r="L4957" s="42" t="str">
        <f>IF(G4957="","",IF(D4957-G4957&gt;=System_Config!$B$9,"✅ COMPLIANT","⚠️ BREACH"))</f>
        <v/>
      </c>
      <c r="M4957" s="42">
        <f t="shared" si="77"/>
        <v>1900</v>
      </c>
    </row>
    <row r="4958" spans="1:13" ht="18" customHeight="1" x14ac:dyDescent="0.25">
      <c r="A4958" s="44"/>
      <c r="B4958" s="44"/>
      <c r="C4958" s="44"/>
      <c r="D4958" s="45"/>
      <c r="E4958" s="44"/>
      <c r="F4958" s="44"/>
      <c r="G4958" s="45"/>
      <c r="H4958" s="45"/>
      <c r="I4958" s="44"/>
      <c r="J4958" s="44"/>
      <c r="K4958" s="44"/>
      <c r="L4958" s="44" t="str">
        <f>IF(G4958="","",IF(D4958-G4958&gt;=System_Config!$B$9,"✅ COMPLIANT","⚠️ BREACH"))</f>
        <v/>
      </c>
      <c r="M4958" s="44">
        <f t="shared" si="77"/>
        <v>1900</v>
      </c>
    </row>
    <row r="4959" spans="1:13" ht="18" customHeight="1" x14ac:dyDescent="0.25">
      <c r="A4959" s="42"/>
      <c r="B4959" s="42"/>
      <c r="C4959" s="42"/>
      <c r="D4959" s="43"/>
      <c r="E4959" s="42"/>
      <c r="F4959" s="42"/>
      <c r="G4959" s="43"/>
      <c r="H4959" s="43"/>
      <c r="I4959" s="42"/>
      <c r="J4959" s="42"/>
      <c r="K4959" s="42"/>
      <c r="L4959" s="42" t="str">
        <f>IF(G4959="","",IF(D4959-G4959&gt;=System_Config!$B$9,"✅ COMPLIANT","⚠️ BREACH"))</f>
        <v/>
      </c>
      <c r="M4959" s="42">
        <f t="shared" si="77"/>
        <v>1900</v>
      </c>
    </row>
    <row r="4960" spans="1:13" ht="18" customHeight="1" x14ac:dyDescent="0.25">
      <c r="A4960" s="44"/>
      <c r="B4960" s="44"/>
      <c r="C4960" s="44"/>
      <c r="D4960" s="45"/>
      <c r="E4960" s="44"/>
      <c r="F4960" s="44"/>
      <c r="G4960" s="45"/>
      <c r="H4960" s="45"/>
      <c r="I4960" s="44"/>
      <c r="J4960" s="44"/>
      <c r="K4960" s="44"/>
      <c r="L4960" s="44" t="str">
        <f>IF(G4960="","",IF(D4960-G4960&gt;=System_Config!$B$9,"✅ COMPLIANT","⚠️ BREACH"))</f>
        <v/>
      </c>
      <c r="M4960" s="44">
        <f t="shared" si="77"/>
        <v>1900</v>
      </c>
    </row>
    <row r="4961" spans="1:13" ht="18" customHeight="1" x14ac:dyDescent="0.25">
      <c r="A4961" s="42"/>
      <c r="B4961" s="42"/>
      <c r="C4961" s="42"/>
      <c r="D4961" s="43"/>
      <c r="E4961" s="42"/>
      <c r="F4961" s="42"/>
      <c r="G4961" s="43"/>
      <c r="H4961" s="43"/>
      <c r="I4961" s="42"/>
      <c r="J4961" s="42"/>
      <c r="K4961" s="42"/>
      <c r="L4961" s="42" t="str">
        <f>IF(G4961="","",IF(D4961-G4961&gt;=System_Config!$B$9,"✅ COMPLIANT","⚠️ BREACH"))</f>
        <v/>
      </c>
      <c r="M4961" s="42">
        <f t="shared" si="77"/>
        <v>1900</v>
      </c>
    </row>
    <row r="4962" spans="1:13" ht="18" customHeight="1" x14ac:dyDescent="0.25">
      <c r="A4962" s="44"/>
      <c r="B4962" s="44"/>
      <c r="C4962" s="44"/>
      <c r="D4962" s="45"/>
      <c r="E4962" s="44"/>
      <c r="F4962" s="44"/>
      <c r="G4962" s="45"/>
      <c r="H4962" s="45"/>
      <c r="I4962" s="44"/>
      <c r="J4962" s="44"/>
      <c r="K4962" s="44"/>
      <c r="L4962" s="44" t="str">
        <f>IF(G4962="","",IF(D4962-G4962&gt;=System_Config!$B$9,"✅ COMPLIANT","⚠️ BREACH"))</f>
        <v/>
      </c>
      <c r="M4962" s="44">
        <f t="shared" si="77"/>
        <v>1900</v>
      </c>
    </row>
    <row r="4963" spans="1:13" ht="18" customHeight="1" x14ac:dyDescent="0.25">
      <c r="A4963" s="42"/>
      <c r="B4963" s="42"/>
      <c r="C4963" s="42"/>
      <c r="D4963" s="43"/>
      <c r="E4963" s="42"/>
      <c r="F4963" s="42"/>
      <c r="G4963" s="43"/>
      <c r="H4963" s="43"/>
      <c r="I4963" s="42"/>
      <c r="J4963" s="42"/>
      <c r="K4963" s="42"/>
      <c r="L4963" s="42" t="str">
        <f>IF(G4963="","",IF(D4963-G4963&gt;=System_Config!$B$9,"✅ COMPLIANT","⚠️ BREACH"))</f>
        <v/>
      </c>
      <c r="M4963" s="42">
        <f t="shared" si="77"/>
        <v>1900</v>
      </c>
    </row>
    <row r="4964" spans="1:13" ht="18" customHeight="1" x14ac:dyDescent="0.25">
      <c r="A4964" s="44"/>
      <c r="B4964" s="44"/>
      <c r="C4964" s="44"/>
      <c r="D4964" s="45"/>
      <c r="E4964" s="44"/>
      <c r="F4964" s="44"/>
      <c r="G4964" s="45"/>
      <c r="H4964" s="45"/>
      <c r="I4964" s="44"/>
      <c r="J4964" s="44"/>
      <c r="K4964" s="44"/>
      <c r="L4964" s="44" t="str">
        <f>IF(G4964="","",IF(D4964-G4964&gt;=System_Config!$B$9,"✅ COMPLIANT","⚠️ BREACH"))</f>
        <v/>
      </c>
      <c r="M4964" s="44">
        <f t="shared" si="77"/>
        <v>1900</v>
      </c>
    </row>
    <row r="4965" spans="1:13" ht="18" customHeight="1" x14ac:dyDescent="0.25">
      <c r="A4965" s="42"/>
      <c r="B4965" s="42"/>
      <c r="C4965" s="42"/>
      <c r="D4965" s="43"/>
      <c r="E4965" s="42"/>
      <c r="F4965" s="42"/>
      <c r="G4965" s="43"/>
      <c r="H4965" s="43"/>
      <c r="I4965" s="42"/>
      <c r="J4965" s="42"/>
      <c r="K4965" s="42"/>
      <c r="L4965" s="42" t="str">
        <f>IF(G4965="","",IF(D4965-G4965&gt;=System_Config!$B$9,"✅ COMPLIANT","⚠️ BREACH"))</f>
        <v/>
      </c>
      <c r="M4965" s="42">
        <f t="shared" si="77"/>
        <v>1900</v>
      </c>
    </row>
    <row r="4966" spans="1:13" ht="18" customHeight="1" x14ac:dyDescent="0.25">
      <c r="A4966" s="44"/>
      <c r="B4966" s="44"/>
      <c r="C4966" s="44"/>
      <c r="D4966" s="45"/>
      <c r="E4966" s="44"/>
      <c r="F4966" s="44"/>
      <c r="G4966" s="45"/>
      <c r="H4966" s="45"/>
      <c r="I4966" s="44"/>
      <c r="J4966" s="44"/>
      <c r="K4966" s="44"/>
      <c r="L4966" s="44" t="str">
        <f>IF(G4966="","",IF(D4966-G4966&gt;=System_Config!$B$9,"✅ COMPLIANT","⚠️ BREACH"))</f>
        <v/>
      </c>
      <c r="M4966" s="44">
        <f t="shared" si="77"/>
        <v>1900</v>
      </c>
    </row>
    <row r="4967" spans="1:13" ht="18" customHeight="1" x14ac:dyDescent="0.25">
      <c r="A4967" s="42"/>
      <c r="B4967" s="42"/>
      <c r="C4967" s="42"/>
      <c r="D4967" s="43"/>
      <c r="E4967" s="42"/>
      <c r="F4967" s="42"/>
      <c r="G4967" s="43"/>
      <c r="H4967" s="43"/>
      <c r="I4967" s="42"/>
      <c r="J4967" s="42"/>
      <c r="K4967" s="42"/>
      <c r="L4967" s="42" t="str">
        <f>IF(G4967="","",IF(D4967-G4967&gt;=System_Config!$B$9,"✅ COMPLIANT","⚠️ BREACH"))</f>
        <v/>
      </c>
      <c r="M4967" s="42">
        <f t="shared" si="77"/>
        <v>1900</v>
      </c>
    </row>
    <row r="4968" spans="1:13" ht="18" customHeight="1" x14ac:dyDescent="0.25">
      <c r="A4968" s="44"/>
      <c r="B4968" s="44"/>
      <c r="C4968" s="44"/>
      <c r="D4968" s="45"/>
      <c r="E4968" s="44"/>
      <c r="F4968" s="44"/>
      <c r="G4968" s="45"/>
      <c r="H4968" s="45"/>
      <c r="I4968" s="44"/>
      <c r="J4968" s="44"/>
      <c r="K4968" s="44"/>
      <c r="L4968" s="44" t="str">
        <f>IF(G4968="","",IF(D4968-G4968&gt;=System_Config!$B$9,"✅ COMPLIANT","⚠️ BREACH"))</f>
        <v/>
      </c>
      <c r="M4968" s="44">
        <f t="shared" si="77"/>
        <v>1900</v>
      </c>
    </row>
    <row r="4969" spans="1:13" ht="18" customHeight="1" x14ac:dyDescent="0.25">
      <c r="A4969" s="42"/>
      <c r="B4969" s="42"/>
      <c r="C4969" s="42"/>
      <c r="D4969" s="43"/>
      <c r="E4969" s="42"/>
      <c r="F4969" s="42"/>
      <c r="G4969" s="43"/>
      <c r="H4969" s="43"/>
      <c r="I4969" s="42"/>
      <c r="J4969" s="42"/>
      <c r="K4969" s="42"/>
      <c r="L4969" s="42" t="str">
        <f>IF(G4969="","",IF(D4969-G4969&gt;=System_Config!$B$9,"✅ COMPLIANT","⚠️ BREACH"))</f>
        <v/>
      </c>
      <c r="M4969" s="42">
        <f t="shared" si="77"/>
        <v>1900</v>
      </c>
    </row>
    <row r="4970" spans="1:13" ht="18" customHeight="1" x14ac:dyDescent="0.25">
      <c r="A4970" s="44"/>
      <c r="B4970" s="44"/>
      <c r="C4970" s="44"/>
      <c r="D4970" s="45"/>
      <c r="E4970" s="44"/>
      <c r="F4970" s="44"/>
      <c r="G4970" s="45"/>
      <c r="H4970" s="45"/>
      <c r="I4970" s="44"/>
      <c r="J4970" s="44"/>
      <c r="K4970" s="44"/>
      <c r="L4970" s="44" t="str">
        <f>IF(G4970="","",IF(D4970-G4970&gt;=System_Config!$B$9,"✅ COMPLIANT","⚠️ BREACH"))</f>
        <v/>
      </c>
      <c r="M4970" s="44">
        <f t="shared" si="77"/>
        <v>1900</v>
      </c>
    </row>
    <row r="4971" spans="1:13" ht="18" customHeight="1" x14ac:dyDescent="0.25">
      <c r="A4971" s="42"/>
      <c r="B4971" s="42"/>
      <c r="C4971" s="42"/>
      <c r="D4971" s="43"/>
      <c r="E4971" s="42"/>
      <c r="F4971" s="42"/>
      <c r="G4971" s="43"/>
      <c r="H4971" s="43"/>
      <c r="I4971" s="42"/>
      <c r="J4971" s="42"/>
      <c r="K4971" s="42"/>
      <c r="L4971" s="42" t="str">
        <f>IF(G4971="","",IF(D4971-G4971&gt;=System_Config!$B$9,"✅ COMPLIANT","⚠️ BREACH"))</f>
        <v/>
      </c>
      <c r="M4971" s="42">
        <f t="shared" si="77"/>
        <v>1900</v>
      </c>
    </row>
    <row r="4972" spans="1:13" ht="18" customHeight="1" x14ac:dyDescent="0.25">
      <c r="A4972" s="44"/>
      <c r="B4972" s="44"/>
      <c r="C4972" s="44"/>
      <c r="D4972" s="45"/>
      <c r="E4972" s="44"/>
      <c r="F4972" s="44"/>
      <c r="G4972" s="45"/>
      <c r="H4972" s="45"/>
      <c r="I4972" s="44"/>
      <c r="J4972" s="44"/>
      <c r="K4972" s="44"/>
      <c r="L4972" s="44" t="str">
        <f>IF(G4972="","",IF(D4972-G4972&gt;=System_Config!$B$9,"✅ COMPLIANT","⚠️ BREACH"))</f>
        <v/>
      </c>
      <c r="M4972" s="44">
        <f t="shared" si="77"/>
        <v>1900</v>
      </c>
    </row>
    <row r="4973" spans="1:13" ht="18" customHeight="1" x14ac:dyDescent="0.25">
      <c r="A4973" s="42"/>
      <c r="B4973" s="42"/>
      <c r="C4973" s="42"/>
      <c r="D4973" s="43"/>
      <c r="E4973" s="42"/>
      <c r="F4973" s="42"/>
      <c r="G4973" s="43"/>
      <c r="H4973" s="43"/>
      <c r="I4973" s="42"/>
      <c r="J4973" s="42"/>
      <c r="K4973" s="42"/>
      <c r="L4973" s="42" t="str">
        <f>IF(G4973="","",IF(D4973-G4973&gt;=System_Config!$B$9,"✅ COMPLIANT","⚠️ BREACH"))</f>
        <v/>
      </c>
      <c r="M4973" s="42">
        <f t="shared" si="77"/>
        <v>1900</v>
      </c>
    </row>
    <row r="4974" spans="1:13" ht="18" customHeight="1" x14ac:dyDescent="0.25">
      <c r="A4974" s="44"/>
      <c r="B4974" s="44"/>
      <c r="C4974" s="44"/>
      <c r="D4974" s="45"/>
      <c r="E4974" s="44"/>
      <c r="F4974" s="44"/>
      <c r="G4974" s="45"/>
      <c r="H4974" s="45"/>
      <c r="I4974" s="44"/>
      <c r="J4974" s="44"/>
      <c r="K4974" s="44"/>
      <c r="L4974" s="44" t="str">
        <f>IF(G4974="","",IF(D4974-G4974&gt;=System_Config!$B$9,"✅ COMPLIANT","⚠️ BREACH"))</f>
        <v/>
      </c>
      <c r="M4974" s="44">
        <f t="shared" si="77"/>
        <v>1900</v>
      </c>
    </row>
    <row r="4975" spans="1:13" ht="18" customHeight="1" x14ac:dyDescent="0.25">
      <c r="A4975" s="42"/>
      <c r="B4975" s="42"/>
      <c r="C4975" s="42"/>
      <c r="D4975" s="43"/>
      <c r="E4975" s="42"/>
      <c r="F4975" s="42"/>
      <c r="G4975" s="43"/>
      <c r="H4975" s="43"/>
      <c r="I4975" s="42"/>
      <c r="J4975" s="42"/>
      <c r="K4975" s="42"/>
      <c r="L4975" s="42" t="str">
        <f>IF(G4975="","",IF(D4975-G4975&gt;=System_Config!$B$9,"✅ COMPLIANT","⚠️ BREACH"))</f>
        <v/>
      </c>
      <c r="M4975" s="42">
        <f t="shared" si="77"/>
        <v>1900</v>
      </c>
    </row>
    <row r="4976" spans="1:13" ht="18" customHeight="1" x14ac:dyDescent="0.25">
      <c r="A4976" s="44"/>
      <c r="B4976" s="44"/>
      <c r="C4976" s="44"/>
      <c r="D4976" s="45"/>
      <c r="E4976" s="44"/>
      <c r="F4976" s="44"/>
      <c r="G4976" s="45"/>
      <c r="H4976" s="45"/>
      <c r="I4976" s="44"/>
      <c r="J4976" s="44"/>
      <c r="K4976" s="44"/>
      <c r="L4976" s="44" t="str">
        <f>IF(G4976="","",IF(D4976-G4976&gt;=System_Config!$B$9,"✅ COMPLIANT","⚠️ BREACH"))</f>
        <v/>
      </c>
      <c r="M4976" s="44">
        <f t="shared" si="77"/>
        <v>1900</v>
      </c>
    </row>
    <row r="4977" spans="1:13" ht="18" customHeight="1" x14ac:dyDescent="0.25">
      <c r="A4977" s="42"/>
      <c r="B4977" s="42"/>
      <c r="C4977" s="42"/>
      <c r="D4977" s="43"/>
      <c r="E4977" s="42"/>
      <c r="F4977" s="42"/>
      <c r="G4977" s="43"/>
      <c r="H4977" s="43"/>
      <c r="I4977" s="42"/>
      <c r="J4977" s="42"/>
      <c r="K4977" s="42"/>
      <c r="L4977" s="42" t="str">
        <f>IF(G4977="","",IF(D4977-G4977&gt;=System_Config!$B$9,"✅ COMPLIANT","⚠️ BREACH"))</f>
        <v/>
      </c>
      <c r="M4977" s="42">
        <f t="shared" si="77"/>
        <v>1900</v>
      </c>
    </row>
    <row r="4978" spans="1:13" ht="18" customHeight="1" x14ac:dyDescent="0.25">
      <c r="A4978" s="44"/>
      <c r="B4978" s="44"/>
      <c r="C4978" s="44"/>
      <c r="D4978" s="45"/>
      <c r="E4978" s="44"/>
      <c r="F4978" s="44"/>
      <c r="G4978" s="45"/>
      <c r="H4978" s="45"/>
      <c r="I4978" s="44"/>
      <c r="J4978" s="44"/>
      <c r="K4978" s="44"/>
      <c r="L4978" s="44" t="str">
        <f>IF(G4978="","",IF(D4978-G4978&gt;=System_Config!$B$9,"✅ COMPLIANT","⚠️ BREACH"))</f>
        <v/>
      </c>
      <c r="M4978" s="44">
        <f t="shared" si="77"/>
        <v>1900</v>
      </c>
    </row>
    <row r="4979" spans="1:13" ht="18" customHeight="1" x14ac:dyDescent="0.25">
      <c r="A4979" s="42"/>
      <c r="B4979" s="42"/>
      <c r="C4979" s="42"/>
      <c r="D4979" s="43"/>
      <c r="E4979" s="42"/>
      <c r="F4979" s="42"/>
      <c r="G4979" s="43"/>
      <c r="H4979" s="43"/>
      <c r="I4979" s="42"/>
      <c r="J4979" s="42"/>
      <c r="K4979" s="42"/>
      <c r="L4979" s="42" t="str">
        <f>IF(G4979="","",IF(D4979-G4979&gt;=System_Config!$B$9,"✅ COMPLIANT","⚠️ BREACH"))</f>
        <v/>
      </c>
      <c r="M4979" s="42">
        <f t="shared" si="77"/>
        <v>1900</v>
      </c>
    </row>
    <row r="4980" spans="1:13" ht="18" customHeight="1" x14ac:dyDescent="0.25">
      <c r="A4980" s="44"/>
      <c r="B4980" s="44"/>
      <c r="C4980" s="44"/>
      <c r="D4980" s="45"/>
      <c r="E4980" s="44"/>
      <c r="F4980" s="44"/>
      <c r="G4980" s="45"/>
      <c r="H4980" s="45"/>
      <c r="I4980" s="44"/>
      <c r="J4980" s="44"/>
      <c r="K4980" s="44"/>
      <c r="L4980" s="44" t="str">
        <f>IF(G4980="","",IF(D4980-G4980&gt;=System_Config!$B$9,"✅ COMPLIANT","⚠️ BREACH"))</f>
        <v/>
      </c>
      <c r="M4980" s="44">
        <f t="shared" si="77"/>
        <v>1900</v>
      </c>
    </row>
    <row r="4981" spans="1:13" ht="18" customHeight="1" x14ac:dyDescent="0.25">
      <c r="A4981" s="42"/>
      <c r="B4981" s="42"/>
      <c r="C4981" s="42"/>
      <c r="D4981" s="43"/>
      <c r="E4981" s="42"/>
      <c r="F4981" s="42"/>
      <c r="G4981" s="43"/>
      <c r="H4981" s="43"/>
      <c r="I4981" s="42"/>
      <c r="J4981" s="42"/>
      <c r="K4981" s="42"/>
      <c r="L4981" s="42" t="str">
        <f>IF(G4981="","",IF(D4981-G4981&gt;=System_Config!$B$9,"✅ COMPLIANT","⚠️ BREACH"))</f>
        <v/>
      </c>
      <c r="M4981" s="42">
        <f t="shared" si="77"/>
        <v>1900</v>
      </c>
    </row>
    <row r="4982" spans="1:13" ht="18" customHeight="1" x14ac:dyDescent="0.25">
      <c r="A4982" s="44"/>
      <c r="B4982" s="44"/>
      <c r="C4982" s="44"/>
      <c r="D4982" s="45"/>
      <c r="E4982" s="44"/>
      <c r="F4982" s="44"/>
      <c r="G4982" s="45"/>
      <c r="H4982" s="45"/>
      <c r="I4982" s="44"/>
      <c r="J4982" s="44"/>
      <c r="K4982" s="44"/>
      <c r="L4982" s="44" t="str">
        <f>IF(G4982="","",IF(D4982-G4982&gt;=System_Config!$B$9,"✅ COMPLIANT","⚠️ BREACH"))</f>
        <v/>
      </c>
      <c r="M4982" s="44">
        <f t="shared" si="77"/>
        <v>1900</v>
      </c>
    </row>
    <row r="4983" spans="1:13" ht="18" customHeight="1" x14ac:dyDescent="0.25">
      <c r="A4983" s="42"/>
      <c r="B4983" s="42"/>
      <c r="C4983" s="42"/>
      <c r="D4983" s="43"/>
      <c r="E4983" s="42"/>
      <c r="F4983" s="42"/>
      <c r="G4983" s="43"/>
      <c r="H4983" s="43"/>
      <c r="I4983" s="42"/>
      <c r="J4983" s="42"/>
      <c r="K4983" s="42"/>
      <c r="L4983" s="42" t="str">
        <f>IF(G4983="","",IF(D4983-G4983&gt;=System_Config!$B$9,"✅ COMPLIANT","⚠️ BREACH"))</f>
        <v/>
      </c>
      <c r="M4983" s="42">
        <f t="shared" si="77"/>
        <v>1900</v>
      </c>
    </row>
    <row r="4984" spans="1:13" ht="18" customHeight="1" x14ac:dyDescent="0.25">
      <c r="A4984" s="44"/>
      <c r="B4984" s="44"/>
      <c r="C4984" s="44"/>
      <c r="D4984" s="45"/>
      <c r="E4984" s="44"/>
      <c r="F4984" s="44"/>
      <c r="G4984" s="45"/>
      <c r="H4984" s="45"/>
      <c r="I4984" s="44"/>
      <c r="J4984" s="44"/>
      <c r="K4984" s="44"/>
      <c r="L4984" s="44" t="str">
        <f>IF(G4984="","",IF(D4984-G4984&gt;=System_Config!$B$9,"✅ COMPLIANT","⚠️ BREACH"))</f>
        <v/>
      </c>
      <c r="M4984" s="44">
        <f t="shared" si="77"/>
        <v>1900</v>
      </c>
    </row>
    <row r="4985" spans="1:13" ht="18" customHeight="1" x14ac:dyDescent="0.25">
      <c r="A4985" s="42"/>
      <c r="B4985" s="42"/>
      <c r="C4985" s="42"/>
      <c r="D4985" s="43"/>
      <c r="E4985" s="42"/>
      <c r="F4985" s="42"/>
      <c r="G4985" s="43"/>
      <c r="H4985" s="43"/>
      <c r="I4985" s="42"/>
      <c r="J4985" s="42"/>
      <c r="K4985" s="42"/>
      <c r="L4985" s="42" t="str">
        <f>IF(G4985="","",IF(D4985-G4985&gt;=System_Config!$B$9,"✅ COMPLIANT","⚠️ BREACH"))</f>
        <v/>
      </c>
      <c r="M4985" s="42">
        <f t="shared" si="77"/>
        <v>1900</v>
      </c>
    </row>
    <row r="4986" spans="1:13" ht="18" customHeight="1" x14ac:dyDescent="0.25">
      <c r="A4986" s="44"/>
      <c r="B4986" s="44"/>
      <c r="C4986" s="44"/>
      <c r="D4986" s="45"/>
      <c r="E4986" s="44"/>
      <c r="F4986" s="44"/>
      <c r="G4986" s="45"/>
      <c r="H4986" s="45"/>
      <c r="I4986" s="44"/>
      <c r="J4986" s="44"/>
      <c r="K4986" s="44"/>
      <c r="L4986" s="44" t="str">
        <f>IF(G4986="","",IF(D4986-G4986&gt;=System_Config!$B$9,"✅ COMPLIANT","⚠️ BREACH"))</f>
        <v/>
      </c>
      <c r="M4986" s="44">
        <f t="shared" si="77"/>
        <v>1900</v>
      </c>
    </row>
    <row r="4987" spans="1:13" ht="18" customHeight="1" x14ac:dyDescent="0.25">
      <c r="A4987" s="42"/>
      <c r="B4987" s="42"/>
      <c r="C4987" s="42"/>
      <c r="D4987" s="43"/>
      <c r="E4987" s="42"/>
      <c r="F4987" s="42"/>
      <c r="G4987" s="43"/>
      <c r="H4987" s="43"/>
      <c r="I4987" s="42"/>
      <c r="J4987" s="42"/>
      <c r="K4987" s="42"/>
      <c r="L4987" s="42" t="str">
        <f>IF(G4987="","",IF(D4987-G4987&gt;=System_Config!$B$9,"✅ COMPLIANT","⚠️ BREACH"))</f>
        <v/>
      </c>
      <c r="M4987" s="42">
        <f t="shared" si="77"/>
        <v>1900</v>
      </c>
    </row>
    <row r="4988" spans="1:13" ht="18" customHeight="1" x14ac:dyDescent="0.25">
      <c r="A4988" s="44"/>
      <c r="B4988" s="44"/>
      <c r="C4988" s="44"/>
      <c r="D4988" s="45"/>
      <c r="E4988" s="44"/>
      <c r="F4988" s="44"/>
      <c r="G4988" s="45"/>
      <c r="H4988" s="45"/>
      <c r="I4988" s="44"/>
      <c r="J4988" s="44"/>
      <c r="K4988" s="44"/>
      <c r="L4988" s="44" t="str">
        <f>IF(G4988="","",IF(D4988-G4988&gt;=System_Config!$B$9,"✅ COMPLIANT","⚠️ BREACH"))</f>
        <v/>
      </c>
      <c r="M4988" s="44">
        <f t="shared" si="77"/>
        <v>1900</v>
      </c>
    </row>
    <row r="4989" spans="1:13" ht="18" customHeight="1" x14ac:dyDescent="0.25">
      <c r="A4989" s="42"/>
      <c r="B4989" s="42"/>
      <c r="C4989" s="42"/>
      <c r="D4989" s="43"/>
      <c r="E4989" s="42"/>
      <c r="F4989" s="42"/>
      <c r="G4989" s="43"/>
      <c r="H4989" s="43"/>
      <c r="I4989" s="42"/>
      <c r="J4989" s="42"/>
      <c r="K4989" s="42"/>
      <c r="L4989" s="42" t="str">
        <f>IF(G4989="","",IF(D4989-G4989&gt;=System_Config!$B$9,"✅ COMPLIANT","⚠️ BREACH"))</f>
        <v/>
      </c>
      <c r="M4989" s="42">
        <f t="shared" si="77"/>
        <v>1900</v>
      </c>
    </row>
    <row r="4990" spans="1:13" ht="18" customHeight="1" x14ac:dyDescent="0.25">
      <c r="A4990" s="44"/>
      <c r="B4990" s="44"/>
      <c r="C4990" s="44"/>
      <c r="D4990" s="45"/>
      <c r="E4990" s="44"/>
      <c r="F4990" s="44"/>
      <c r="G4990" s="45"/>
      <c r="H4990" s="45"/>
      <c r="I4990" s="44"/>
      <c r="J4990" s="44"/>
      <c r="K4990" s="44"/>
      <c r="L4990" s="44" t="str">
        <f>IF(G4990="","",IF(D4990-G4990&gt;=System_Config!$B$9,"✅ COMPLIANT","⚠️ BREACH"))</f>
        <v/>
      </c>
      <c r="M4990" s="44">
        <f t="shared" si="77"/>
        <v>1900</v>
      </c>
    </row>
    <row r="4991" spans="1:13" ht="18" customHeight="1" x14ac:dyDescent="0.25">
      <c r="A4991" s="42"/>
      <c r="B4991" s="42"/>
      <c r="C4991" s="42"/>
      <c r="D4991" s="43"/>
      <c r="E4991" s="42"/>
      <c r="F4991" s="42"/>
      <c r="G4991" s="43"/>
      <c r="H4991" s="43"/>
      <c r="I4991" s="42"/>
      <c r="J4991" s="42"/>
      <c r="K4991" s="42"/>
      <c r="L4991" s="42" t="str">
        <f>IF(G4991="","",IF(D4991-G4991&gt;=System_Config!$B$9,"✅ COMPLIANT","⚠️ BREACH"))</f>
        <v/>
      </c>
      <c r="M4991" s="42">
        <f t="shared" si="77"/>
        <v>1900</v>
      </c>
    </row>
    <row r="4992" spans="1:13" ht="18" customHeight="1" x14ac:dyDescent="0.25">
      <c r="A4992" s="44"/>
      <c r="B4992" s="44"/>
      <c r="C4992" s="44"/>
      <c r="D4992" s="45"/>
      <c r="E4992" s="44"/>
      <c r="F4992" s="44"/>
      <c r="G4992" s="45"/>
      <c r="H4992" s="45"/>
      <c r="I4992" s="44"/>
      <c r="J4992" s="44"/>
      <c r="K4992" s="44"/>
      <c r="L4992" s="44" t="str">
        <f>IF(G4992="","",IF(D4992-G4992&gt;=System_Config!$B$9,"✅ COMPLIANT","⚠️ BREACH"))</f>
        <v/>
      </c>
      <c r="M4992" s="44">
        <f t="shared" si="77"/>
        <v>1900</v>
      </c>
    </row>
    <row r="4993" spans="1:13" ht="18" customHeight="1" x14ac:dyDescent="0.25">
      <c r="A4993" s="42"/>
      <c r="B4993" s="42"/>
      <c r="C4993" s="42"/>
      <c r="D4993" s="43"/>
      <c r="E4993" s="42"/>
      <c r="F4993" s="42"/>
      <c r="G4993" s="43"/>
      <c r="H4993" s="43"/>
      <c r="I4993" s="42"/>
      <c r="J4993" s="42"/>
      <c r="K4993" s="42"/>
      <c r="L4993" s="42" t="str">
        <f>IF(G4993="","",IF(D4993-G4993&gt;=System_Config!$B$9,"✅ COMPLIANT","⚠️ BREACH"))</f>
        <v/>
      </c>
      <c r="M4993" s="42">
        <f t="shared" si="77"/>
        <v>1900</v>
      </c>
    </row>
    <row r="4994" spans="1:13" ht="18" customHeight="1" x14ac:dyDescent="0.25">
      <c r="A4994" s="44"/>
      <c r="B4994" s="44"/>
      <c r="C4994" s="44"/>
      <c r="D4994" s="45"/>
      <c r="E4994" s="44"/>
      <c r="F4994" s="44"/>
      <c r="G4994" s="45"/>
      <c r="H4994" s="45"/>
      <c r="I4994" s="44"/>
      <c r="J4994" s="44"/>
      <c r="K4994" s="44"/>
      <c r="L4994" s="44" t="str">
        <f>IF(G4994="","",IF(D4994-G4994&gt;=System_Config!$B$9,"✅ COMPLIANT","⚠️ BREACH"))</f>
        <v/>
      </c>
      <c r="M4994" s="44">
        <f t="shared" si="77"/>
        <v>1900</v>
      </c>
    </row>
    <row r="4995" spans="1:13" ht="18" customHeight="1" x14ac:dyDescent="0.25">
      <c r="A4995" s="42"/>
      <c r="B4995" s="42"/>
      <c r="C4995" s="42"/>
      <c r="D4995" s="43"/>
      <c r="E4995" s="42"/>
      <c r="F4995" s="42"/>
      <c r="G4995" s="43"/>
      <c r="H4995" s="43"/>
      <c r="I4995" s="42"/>
      <c r="J4995" s="42"/>
      <c r="K4995" s="42"/>
      <c r="L4995" s="42" t="str">
        <f>IF(G4995="","",IF(D4995-G4995&gt;=System_Config!$B$9,"✅ COMPLIANT","⚠️ BREACH"))</f>
        <v/>
      </c>
      <c r="M4995" s="42">
        <f t="shared" si="77"/>
        <v>1900</v>
      </c>
    </row>
    <row r="4996" spans="1:13" ht="18" customHeight="1" x14ac:dyDescent="0.25">
      <c r="A4996" s="44"/>
      <c r="B4996" s="44"/>
      <c r="C4996" s="44"/>
      <c r="D4996" s="45"/>
      <c r="E4996" s="44"/>
      <c r="F4996" s="44"/>
      <c r="G4996" s="45"/>
      <c r="H4996" s="45"/>
      <c r="I4996" s="44"/>
      <c r="J4996" s="44"/>
      <c r="K4996" s="44"/>
      <c r="L4996" s="44" t="str">
        <f>IF(G4996="","",IF(D4996-G4996&gt;=System_Config!$B$9,"✅ COMPLIANT","⚠️ BREACH"))</f>
        <v/>
      </c>
      <c r="M4996" s="44">
        <f t="shared" ref="M4996:M5003" si="78">IFERROR(YEAR(E4996),"")</f>
        <v>1900</v>
      </c>
    </row>
    <row r="4997" spans="1:13" ht="18" customHeight="1" x14ac:dyDescent="0.25">
      <c r="A4997" s="42"/>
      <c r="B4997" s="42"/>
      <c r="C4997" s="42"/>
      <c r="D4997" s="43"/>
      <c r="E4997" s="42"/>
      <c r="F4997" s="42"/>
      <c r="G4997" s="43"/>
      <c r="H4997" s="43"/>
      <c r="I4997" s="42"/>
      <c r="J4997" s="42"/>
      <c r="K4997" s="42"/>
      <c r="L4997" s="42" t="str">
        <f>IF(G4997="","",IF(D4997-G4997&gt;=System_Config!$B$9,"✅ COMPLIANT","⚠️ BREACH"))</f>
        <v/>
      </c>
      <c r="M4997" s="42">
        <f t="shared" si="78"/>
        <v>1900</v>
      </c>
    </row>
    <row r="4998" spans="1:13" ht="18" customHeight="1" x14ac:dyDescent="0.25">
      <c r="A4998" s="44"/>
      <c r="B4998" s="44"/>
      <c r="C4998" s="44"/>
      <c r="D4998" s="45"/>
      <c r="E4998" s="44"/>
      <c r="F4998" s="44"/>
      <c r="G4998" s="45"/>
      <c r="H4998" s="45"/>
      <c r="I4998" s="44"/>
      <c r="J4998" s="44"/>
      <c r="K4998" s="44"/>
      <c r="L4998" s="44" t="str">
        <f>IF(G4998="","",IF(D4998-G4998&gt;=System_Config!$B$9,"✅ COMPLIANT","⚠️ BREACH"))</f>
        <v/>
      </c>
      <c r="M4998" s="44">
        <f t="shared" si="78"/>
        <v>1900</v>
      </c>
    </row>
    <row r="4999" spans="1:13" ht="18" customHeight="1" x14ac:dyDescent="0.25">
      <c r="A4999" s="42"/>
      <c r="B4999" s="42"/>
      <c r="C4999" s="42"/>
      <c r="D4999" s="43"/>
      <c r="E4999" s="42"/>
      <c r="F4999" s="42"/>
      <c r="G4999" s="43"/>
      <c r="H4999" s="43"/>
      <c r="I4999" s="42"/>
      <c r="J4999" s="42"/>
      <c r="K4999" s="42"/>
      <c r="L4999" s="42" t="str">
        <f>IF(G4999="","",IF(D4999-G4999&gt;=System_Config!$B$9,"✅ COMPLIANT","⚠️ BREACH"))</f>
        <v/>
      </c>
      <c r="M4999" s="42">
        <f t="shared" si="78"/>
        <v>1900</v>
      </c>
    </row>
    <row r="5000" spans="1:13" ht="18" customHeight="1" x14ac:dyDescent="0.25">
      <c r="A5000" s="44"/>
      <c r="B5000" s="44"/>
      <c r="C5000" s="44"/>
      <c r="D5000" s="45"/>
      <c r="E5000" s="44"/>
      <c r="F5000" s="44"/>
      <c r="G5000" s="45"/>
      <c r="H5000" s="45"/>
      <c r="I5000" s="44"/>
      <c r="J5000" s="44"/>
      <c r="K5000" s="44"/>
      <c r="L5000" s="44" t="str">
        <f>IF(G5000="","",IF(D5000-G5000&gt;=System_Config!$B$9,"✅ COMPLIANT","⚠️ BREACH"))</f>
        <v/>
      </c>
      <c r="M5000" s="44">
        <f t="shared" si="78"/>
        <v>1900</v>
      </c>
    </row>
    <row r="5001" spans="1:13" ht="18" customHeight="1" x14ac:dyDescent="0.25">
      <c r="A5001" s="42"/>
      <c r="B5001" s="42"/>
      <c r="C5001" s="42"/>
      <c r="D5001" s="43"/>
      <c r="E5001" s="42"/>
      <c r="F5001" s="42"/>
      <c r="G5001" s="43"/>
      <c r="H5001" s="43"/>
      <c r="I5001" s="42"/>
      <c r="J5001" s="42"/>
      <c r="K5001" s="42"/>
      <c r="L5001" s="42" t="str">
        <f>IF(G5001="","",IF(D5001-G5001&gt;=System_Config!$B$9,"✅ COMPLIANT","⚠️ BREACH"))</f>
        <v/>
      </c>
      <c r="M5001" s="42">
        <f t="shared" si="78"/>
        <v>1900</v>
      </c>
    </row>
    <row r="5002" spans="1:13" ht="18" customHeight="1" x14ac:dyDescent="0.25">
      <c r="A5002" s="44"/>
      <c r="B5002" s="44"/>
      <c r="C5002" s="44"/>
      <c r="D5002" s="45"/>
      <c r="E5002" s="44"/>
      <c r="F5002" s="44"/>
      <c r="G5002" s="45"/>
      <c r="H5002" s="45"/>
      <c r="I5002" s="44"/>
      <c r="J5002" s="44"/>
      <c r="K5002" s="44"/>
      <c r="L5002" s="44" t="str">
        <f>IF(G5002="","",IF(D5002-G5002&gt;=System_Config!$B$9,"✅ COMPLIANT","⚠️ BREACH"))</f>
        <v/>
      </c>
      <c r="M5002" s="44">
        <f t="shared" si="78"/>
        <v>1900</v>
      </c>
    </row>
    <row r="5003" spans="1:13" ht="18" customHeight="1" x14ac:dyDescent="0.25">
      <c r="A5003" s="42"/>
      <c r="B5003" s="42"/>
      <c r="C5003" s="42"/>
      <c r="D5003" s="43"/>
      <c r="E5003" s="42"/>
      <c r="F5003" s="42"/>
      <c r="G5003" s="43"/>
      <c r="H5003" s="43"/>
      <c r="I5003" s="42"/>
      <c r="J5003" s="42"/>
      <c r="K5003" s="42"/>
      <c r="L5003" s="42" t="str">
        <f>IF(G5003="","",IF(D5003-G5003&gt;=System_Config!$B$9,"✅ COMPLIANT","⚠️ BREACH"))</f>
        <v/>
      </c>
      <c r="M5003" s="42">
        <f t="shared" si="78"/>
        <v>1900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5C6B"/>
  </sheetPr>
  <dimension ref="A1:L2003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2" width="18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2" customWidth="1"/>
    <col min="12" max="12" width="14" customWidth="1"/>
  </cols>
  <sheetData>
    <row r="1" spans="1:12" ht="32.1" customHeight="1" x14ac:dyDescent="0.25">
      <c r="A1" s="94" t="s">
        <v>109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3" spans="1:12" ht="30" customHeight="1" x14ac:dyDescent="0.25">
      <c r="A3" s="21" t="s">
        <v>110</v>
      </c>
      <c r="B3" s="21" t="s">
        <v>93</v>
      </c>
      <c r="C3" s="21" t="s">
        <v>95</v>
      </c>
      <c r="D3" s="21" t="s">
        <v>111</v>
      </c>
      <c r="E3" s="21" t="s">
        <v>112</v>
      </c>
      <c r="F3" s="21" t="s">
        <v>113</v>
      </c>
      <c r="G3" s="21" t="s">
        <v>114</v>
      </c>
      <c r="H3" s="21" t="s">
        <v>115</v>
      </c>
      <c r="I3" s="21" t="s">
        <v>116</v>
      </c>
      <c r="J3" s="21" t="s">
        <v>117</v>
      </c>
      <c r="K3" s="21" t="s">
        <v>81</v>
      </c>
      <c r="L3" s="21" t="s">
        <v>48</v>
      </c>
    </row>
    <row r="4" spans="1:12" ht="18" customHeight="1" x14ac:dyDescent="0.25">
      <c r="A4" s="46"/>
      <c r="B4" s="46"/>
      <c r="C4" s="46"/>
      <c r="D4" s="46"/>
      <c r="E4" s="47"/>
      <c r="F4" s="46"/>
      <c r="G4" s="46"/>
      <c r="H4" s="46"/>
      <c r="I4" s="47" t="str">
        <f t="shared" ref="I4:I67" si="0">IF(E4="","",E4+(E4*H4/100*G4))</f>
        <v/>
      </c>
      <c r="J4" s="47" t="str">
        <f t="shared" ref="J4:J67" si="1">IFERROR(I4/G4,"")</f>
        <v/>
      </c>
      <c r="K4" s="46"/>
      <c r="L4" s="46"/>
    </row>
    <row r="5" spans="1:12" ht="18" customHeight="1" x14ac:dyDescent="0.25">
      <c r="A5" s="42"/>
      <c r="B5" s="42"/>
      <c r="C5" s="42"/>
      <c r="D5" s="42"/>
      <c r="E5" s="43"/>
      <c r="F5" s="42"/>
      <c r="G5" s="42"/>
      <c r="H5" s="42"/>
      <c r="I5" s="43" t="str">
        <f t="shared" si="0"/>
        <v/>
      </c>
      <c r="J5" s="43" t="str">
        <f t="shared" si="1"/>
        <v/>
      </c>
      <c r="K5" s="42"/>
      <c r="L5" s="42"/>
    </row>
    <row r="6" spans="1:12" ht="18" customHeight="1" x14ac:dyDescent="0.25">
      <c r="A6" s="46"/>
      <c r="B6" s="46"/>
      <c r="C6" s="46"/>
      <c r="D6" s="46"/>
      <c r="E6" s="47"/>
      <c r="F6" s="46"/>
      <c r="G6" s="46"/>
      <c r="H6" s="46"/>
      <c r="I6" s="47" t="str">
        <f t="shared" si="0"/>
        <v/>
      </c>
      <c r="J6" s="47" t="str">
        <f t="shared" si="1"/>
        <v/>
      </c>
      <c r="K6" s="46"/>
      <c r="L6" s="46"/>
    </row>
    <row r="7" spans="1:12" ht="18" customHeight="1" x14ac:dyDescent="0.25">
      <c r="A7" s="42"/>
      <c r="B7" s="42"/>
      <c r="C7" s="42"/>
      <c r="D7" s="42"/>
      <c r="E7" s="43"/>
      <c r="F7" s="42"/>
      <c r="G7" s="42"/>
      <c r="H7" s="42"/>
      <c r="I7" s="43" t="str">
        <f t="shared" si="0"/>
        <v/>
      </c>
      <c r="J7" s="43" t="str">
        <f t="shared" si="1"/>
        <v/>
      </c>
      <c r="K7" s="42"/>
      <c r="L7" s="42"/>
    </row>
    <row r="8" spans="1:12" ht="18" customHeight="1" x14ac:dyDescent="0.25">
      <c r="A8" s="46"/>
      <c r="B8" s="46"/>
      <c r="C8" s="46"/>
      <c r="D8" s="46"/>
      <c r="E8" s="47"/>
      <c r="F8" s="46"/>
      <c r="G8" s="46"/>
      <c r="H8" s="46"/>
      <c r="I8" s="47" t="str">
        <f t="shared" si="0"/>
        <v/>
      </c>
      <c r="J8" s="47" t="str">
        <f t="shared" si="1"/>
        <v/>
      </c>
      <c r="K8" s="46"/>
      <c r="L8" s="46"/>
    </row>
    <row r="9" spans="1:12" ht="18" customHeight="1" x14ac:dyDescent="0.25">
      <c r="A9" s="42"/>
      <c r="B9" s="42"/>
      <c r="C9" s="42"/>
      <c r="D9" s="42"/>
      <c r="E9" s="43"/>
      <c r="F9" s="42"/>
      <c r="G9" s="42"/>
      <c r="H9" s="42"/>
      <c r="I9" s="43" t="str">
        <f t="shared" si="0"/>
        <v/>
      </c>
      <c r="J9" s="43" t="str">
        <f t="shared" si="1"/>
        <v/>
      </c>
      <c r="K9" s="42"/>
      <c r="L9" s="42"/>
    </row>
    <row r="10" spans="1:12" ht="18" customHeight="1" x14ac:dyDescent="0.25">
      <c r="A10" s="46"/>
      <c r="B10" s="46"/>
      <c r="C10" s="46"/>
      <c r="D10" s="46"/>
      <c r="E10" s="47"/>
      <c r="F10" s="46"/>
      <c r="G10" s="46"/>
      <c r="H10" s="46"/>
      <c r="I10" s="47" t="str">
        <f t="shared" si="0"/>
        <v/>
      </c>
      <c r="J10" s="47" t="str">
        <f t="shared" si="1"/>
        <v/>
      </c>
      <c r="K10" s="46"/>
      <c r="L10" s="46"/>
    </row>
    <row r="11" spans="1:12" ht="18" customHeight="1" x14ac:dyDescent="0.25">
      <c r="A11" s="42"/>
      <c r="B11" s="42"/>
      <c r="C11" s="42"/>
      <c r="D11" s="42"/>
      <c r="E11" s="43"/>
      <c r="F11" s="42"/>
      <c r="G11" s="42"/>
      <c r="H11" s="42"/>
      <c r="I11" s="43" t="str">
        <f t="shared" si="0"/>
        <v/>
      </c>
      <c r="J11" s="43" t="str">
        <f t="shared" si="1"/>
        <v/>
      </c>
      <c r="K11" s="42"/>
      <c r="L11" s="42"/>
    </row>
    <row r="12" spans="1:12" ht="18" customHeight="1" x14ac:dyDescent="0.25">
      <c r="A12" s="46"/>
      <c r="B12" s="46"/>
      <c r="C12" s="46"/>
      <c r="D12" s="46"/>
      <c r="E12" s="47"/>
      <c r="F12" s="46"/>
      <c r="G12" s="46"/>
      <c r="H12" s="46"/>
      <c r="I12" s="47" t="str">
        <f t="shared" si="0"/>
        <v/>
      </c>
      <c r="J12" s="47" t="str">
        <f t="shared" si="1"/>
        <v/>
      </c>
      <c r="K12" s="46"/>
      <c r="L12" s="46"/>
    </row>
    <row r="13" spans="1:12" ht="18" customHeight="1" x14ac:dyDescent="0.25">
      <c r="A13" s="42"/>
      <c r="B13" s="42"/>
      <c r="C13" s="42"/>
      <c r="D13" s="42"/>
      <c r="E13" s="43"/>
      <c r="F13" s="42"/>
      <c r="G13" s="42"/>
      <c r="H13" s="42"/>
      <c r="I13" s="43" t="str">
        <f t="shared" si="0"/>
        <v/>
      </c>
      <c r="J13" s="43" t="str">
        <f t="shared" si="1"/>
        <v/>
      </c>
      <c r="K13" s="42"/>
      <c r="L13" s="42"/>
    </row>
    <row r="14" spans="1:12" ht="18" customHeight="1" x14ac:dyDescent="0.25">
      <c r="A14" s="46"/>
      <c r="B14" s="46"/>
      <c r="C14" s="46"/>
      <c r="D14" s="46"/>
      <c r="E14" s="47"/>
      <c r="F14" s="46"/>
      <c r="G14" s="46"/>
      <c r="H14" s="46"/>
      <c r="I14" s="47" t="str">
        <f t="shared" si="0"/>
        <v/>
      </c>
      <c r="J14" s="47" t="str">
        <f t="shared" si="1"/>
        <v/>
      </c>
      <c r="K14" s="46"/>
      <c r="L14" s="46"/>
    </row>
    <row r="15" spans="1:12" ht="18" customHeight="1" x14ac:dyDescent="0.25">
      <c r="A15" s="42"/>
      <c r="B15" s="42"/>
      <c r="C15" s="42"/>
      <c r="D15" s="42"/>
      <c r="E15" s="43"/>
      <c r="F15" s="42"/>
      <c r="G15" s="42"/>
      <c r="H15" s="42"/>
      <c r="I15" s="43" t="str">
        <f t="shared" si="0"/>
        <v/>
      </c>
      <c r="J15" s="43" t="str">
        <f t="shared" si="1"/>
        <v/>
      </c>
      <c r="K15" s="42"/>
      <c r="L15" s="42"/>
    </row>
    <row r="16" spans="1:12" ht="18" customHeight="1" x14ac:dyDescent="0.25">
      <c r="A16" s="46"/>
      <c r="B16" s="46"/>
      <c r="C16" s="46"/>
      <c r="D16" s="46"/>
      <c r="E16" s="47"/>
      <c r="F16" s="46"/>
      <c r="G16" s="46"/>
      <c r="H16" s="46"/>
      <c r="I16" s="47" t="str">
        <f t="shared" si="0"/>
        <v/>
      </c>
      <c r="J16" s="47" t="str">
        <f t="shared" si="1"/>
        <v/>
      </c>
      <c r="K16" s="46"/>
      <c r="L16" s="46"/>
    </row>
    <row r="17" spans="1:12" ht="18" customHeight="1" x14ac:dyDescent="0.25">
      <c r="A17" s="42"/>
      <c r="B17" s="42"/>
      <c r="C17" s="42"/>
      <c r="D17" s="42"/>
      <c r="E17" s="43"/>
      <c r="F17" s="42"/>
      <c r="G17" s="42"/>
      <c r="H17" s="42"/>
      <c r="I17" s="43" t="str">
        <f t="shared" si="0"/>
        <v/>
      </c>
      <c r="J17" s="43" t="str">
        <f t="shared" si="1"/>
        <v/>
      </c>
      <c r="K17" s="42"/>
      <c r="L17" s="42"/>
    </row>
    <row r="18" spans="1:12" ht="18" customHeight="1" x14ac:dyDescent="0.25">
      <c r="A18" s="46"/>
      <c r="B18" s="46"/>
      <c r="C18" s="46"/>
      <c r="D18" s="46"/>
      <c r="E18" s="47"/>
      <c r="F18" s="46"/>
      <c r="G18" s="46"/>
      <c r="H18" s="46"/>
      <c r="I18" s="47" t="str">
        <f t="shared" si="0"/>
        <v/>
      </c>
      <c r="J18" s="47" t="str">
        <f t="shared" si="1"/>
        <v/>
      </c>
      <c r="K18" s="46"/>
      <c r="L18" s="46"/>
    </row>
    <row r="19" spans="1:12" ht="18" customHeight="1" x14ac:dyDescent="0.25">
      <c r="A19" s="42"/>
      <c r="B19" s="42"/>
      <c r="C19" s="42"/>
      <c r="D19" s="42"/>
      <c r="E19" s="43"/>
      <c r="F19" s="42"/>
      <c r="G19" s="42"/>
      <c r="H19" s="42"/>
      <c r="I19" s="43" t="str">
        <f t="shared" si="0"/>
        <v/>
      </c>
      <c r="J19" s="43" t="str">
        <f t="shared" si="1"/>
        <v/>
      </c>
      <c r="K19" s="42"/>
      <c r="L19" s="42"/>
    </row>
    <row r="20" spans="1:12" ht="18" customHeight="1" x14ac:dyDescent="0.25">
      <c r="A20" s="46"/>
      <c r="B20" s="46"/>
      <c r="C20" s="46"/>
      <c r="D20" s="46"/>
      <c r="E20" s="47"/>
      <c r="F20" s="46"/>
      <c r="G20" s="46"/>
      <c r="H20" s="46"/>
      <c r="I20" s="47" t="str">
        <f t="shared" si="0"/>
        <v/>
      </c>
      <c r="J20" s="47" t="str">
        <f t="shared" si="1"/>
        <v/>
      </c>
      <c r="K20" s="46"/>
      <c r="L20" s="46"/>
    </row>
    <row r="21" spans="1:12" ht="18" customHeight="1" x14ac:dyDescent="0.25">
      <c r="A21" s="42"/>
      <c r="B21" s="42"/>
      <c r="C21" s="42"/>
      <c r="D21" s="42"/>
      <c r="E21" s="43"/>
      <c r="F21" s="42"/>
      <c r="G21" s="42"/>
      <c r="H21" s="42"/>
      <c r="I21" s="43" t="str">
        <f t="shared" si="0"/>
        <v/>
      </c>
      <c r="J21" s="43" t="str">
        <f t="shared" si="1"/>
        <v/>
      </c>
      <c r="K21" s="42"/>
      <c r="L21" s="42"/>
    </row>
    <row r="22" spans="1:12" ht="18" customHeight="1" x14ac:dyDescent="0.25">
      <c r="A22" s="46"/>
      <c r="B22" s="46"/>
      <c r="C22" s="46"/>
      <c r="D22" s="46"/>
      <c r="E22" s="47"/>
      <c r="F22" s="46"/>
      <c r="G22" s="46"/>
      <c r="H22" s="46"/>
      <c r="I22" s="47" t="str">
        <f t="shared" si="0"/>
        <v/>
      </c>
      <c r="J22" s="47" t="str">
        <f t="shared" si="1"/>
        <v/>
      </c>
      <c r="K22" s="46"/>
      <c r="L22" s="46"/>
    </row>
    <row r="23" spans="1:12" ht="18" customHeight="1" x14ac:dyDescent="0.25">
      <c r="A23" s="42"/>
      <c r="B23" s="42"/>
      <c r="C23" s="42"/>
      <c r="D23" s="42"/>
      <c r="E23" s="43"/>
      <c r="F23" s="42"/>
      <c r="G23" s="42"/>
      <c r="H23" s="42"/>
      <c r="I23" s="43" t="str">
        <f t="shared" si="0"/>
        <v/>
      </c>
      <c r="J23" s="43" t="str">
        <f t="shared" si="1"/>
        <v/>
      </c>
      <c r="K23" s="42"/>
      <c r="L23" s="42"/>
    </row>
    <row r="24" spans="1:12" ht="18" customHeight="1" x14ac:dyDescent="0.25">
      <c r="A24" s="46"/>
      <c r="B24" s="46"/>
      <c r="C24" s="46"/>
      <c r="D24" s="46"/>
      <c r="E24" s="47"/>
      <c r="F24" s="46"/>
      <c r="G24" s="46"/>
      <c r="H24" s="46"/>
      <c r="I24" s="47" t="str">
        <f t="shared" si="0"/>
        <v/>
      </c>
      <c r="J24" s="47" t="str">
        <f t="shared" si="1"/>
        <v/>
      </c>
      <c r="K24" s="46"/>
      <c r="L24" s="46"/>
    </row>
    <row r="25" spans="1:12" ht="18" customHeight="1" x14ac:dyDescent="0.25">
      <c r="A25" s="42"/>
      <c r="B25" s="42"/>
      <c r="C25" s="42"/>
      <c r="D25" s="42"/>
      <c r="E25" s="43"/>
      <c r="F25" s="42"/>
      <c r="G25" s="42"/>
      <c r="H25" s="42"/>
      <c r="I25" s="43" t="str">
        <f t="shared" si="0"/>
        <v/>
      </c>
      <c r="J25" s="43" t="str">
        <f t="shared" si="1"/>
        <v/>
      </c>
      <c r="K25" s="42"/>
      <c r="L25" s="42"/>
    </row>
    <row r="26" spans="1:12" ht="18" customHeight="1" x14ac:dyDescent="0.25">
      <c r="A26" s="46"/>
      <c r="B26" s="46"/>
      <c r="C26" s="46"/>
      <c r="D26" s="46"/>
      <c r="E26" s="47"/>
      <c r="F26" s="46"/>
      <c r="G26" s="46"/>
      <c r="H26" s="46"/>
      <c r="I26" s="47" t="str">
        <f t="shared" si="0"/>
        <v/>
      </c>
      <c r="J26" s="47" t="str">
        <f t="shared" si="1"/>
        <v/>
      </c>
      <c r="K26" s="46"/>
      <c r="L26" s="46"/>
    </row>
    <row r="27" spans="1:12" ht="18" customHeight="1" x14ac:dyDescent="0.25">
      <c r="A27" s="42"/>
      <c r="B27" s="42"/>
      <c r="C27" s="42"/>
      <c r="D27" s="42"/>
      <c r="E27" s="43"/>
      <c r="F27" s="42"/>
      <c r="G27" s="42"/>
      <c r="H27" s="42"/>
      <c r="I27" s="43" t="str">
        <f t="shared" si="0"/>
        <v/>
      </c>
      <c r="J27" s="43" t="str">
        <f t="shared" si="1"/>
        <v/>
      </c>
      <c r="K27" s="42"/>
      <c r="L27" s="42"/>
    </row>
    <row r="28" spans="1:12" ht="18" customHeight="1" x14ac:dyDescent="0.25">
      <c r="A28" s="46"/>
      <c r="B28" s="46"/>
      <c r="C28" s="46"/>
      <c r="D28" s="46"/>
      <c r="E28" s="47"/>
      <c r="F28" s="46"/>
      <c r="G28" s="46"/>
      <c r="H28" s="46"/>
      <c r="I28" s="47" t="str">
        <f t="shared" si="0"/>
        <v/>
      </c>
      <c r="J28" s="47" t="str">
        <f t="shared" si="1"/>
        <v/>
      </c>
      <c r="K28" s="46"/>
      <c r="L28" s="46"/>
    </row>
    <row r="29" spans="1:12" ht="18" customHeight="1" x14ac:dyDescent="0.25">
      <c r="A29" s="42"/>
      <c r="B29" s="42"/>
      <c r="C29" s="42"/>
      <c r="D29" s="42"/>
      <c r="E29" s="43"/>
      <c r="F29" s="42"/>
      <c r="G29" s="42"/>
      <c r="H29" s="42"/>
      <c r="I29" s="43" t="str">
        <f t="shared" si="0"/>
        <v/>
      </c>
      <c r="J29" s="43" t="str">
        <f t="shared" si="1"/>
        <v/>
      </c>
      <c r="K29" s="42"/>
      <c r="L29" s="42"/>
    </row>
    <row r="30" spans="1:12" ht="18" customHeight="1" x14ac:dyDescent="0.25">
      <c r="A30" s="46"/>
      <c r="B30" s="46"/>
      <c r="C30" s="46"/>
      <c r="D30" s="46"/>
      <c r="E30" s="47"/>
      <c r="F30" s="46"/>
      <c r="G30" s="46"/>
      <c r="H30" s="46"/>
      <c r="I30" s="47" t="str">
        <f t="shared" si="0"/>
        <v/>
      </c>
      <c r="J30" s="47" t="str">
        <f t="shared" si="1"/>
        <v/>
      </c>
      <c r="K30" s="46"/>
      <c r="L30" s="46"/>
    </row>
    <row r="31" spans="1:12" ht="18" customHeight="1" x14ac:dyDescent="0.25">
      <c r="A31" s="42"/>
      <c r="B31" s="42"/>
      <c r="C31" s="42"/>
      <c r="D31" s="42"/>
      <c r="E31" s="43"/>
      <c r="F31" s="42"/>
      <c r="G31" s="42"/>
      <c r="H31" s="42"/>
      <c r="I31" s="43" t="str">
        <f t="shared" si="0"/>
        <v/>
      </c>
      <c r="J31" s="43" t="str">
        <f t="shared" si="1"/>
        <v/>
      </c>
      <c r="K31" s="42"/>
      <c r="L31" s="42"/>
    </row>
    <row r="32" spans="1:12" ht="18" customHeight="1" x14ac:dyDescent="0.25">
      <c r="A32" s="46"/>
      <c r="B32" s="46"/>
      <c r="C32" s="46"/>
      <c r="D32" s="46"/>
      <c r="E32" s="47"/>
      <c r="F32" s="46"/>
      <c r="G32" s="46"/>
      <c r="H32" s="46"/>
      <c r="I32" s="47" t="str">
        <f t="shared" si="0"/>
        <v/>
      </c>
      <c r="J32" s="47" t="str">
        <f t="shared" si="1"/>
        <v/>
      </c>
      <c r="K32" s="46"/>
      <c r="L32" s="46"/>
    </row>
    <row r="33" spans="1:12" ht="18" customHeight="1" x14ac:dyDescent="0.25">
      <c r="A33" s="42"/>
      <c r="B33" s="42"/>
      <c r="C33" s="42"/>
      <c r="D33" s="42"/>
      <c r="E33" s="43"/>
      <c r="F33" s="42"/>
      <c r="G33" s="42"/>
      <c r="H33" s="42"/>
      <c r="I33" s="43" t="str">
        <f t="shared" si="0"/>
        <v/>
      </c>
      <c r="J33" s="43" t="str">
        <f t="shared" si="1"/>
        <v/>
      </c>
      <c r="K33" s="42"/>
      <c r="L33" s="42"/>
    </row>
    <row r="34" spans="1:12" ht="18" customHeight="1" x14ac:dyDescent="0.25">
      <c r="A34" s="46"/>
      <c r="B34" s="46"/>
      <c r="C34" s="46"/>
      <c r="D34" s="46"/>
      <c r="E34" s="47"/>
      <c r="F34" s="46"/>
      <c r="G34" s="46"/>
      <c r="H34" s="46"/>
      <c r="I34" s="47" t="str">
        <f t="shared" si="0"/>
        <v/>
      </c>
      <c r="J34" s="47" t="str">
        <f t="shared" si="1"/>
        <v/>
      </c>
      <c r="K34" s="46"/>
      <c r="L34" s="46"/>
    </row>
    <row r="35" spans="1:12" ht="18" customHeight="1" x14ac:dyDescent="0.25">
      <c r="A35" s="42"/>
      <c r="B35" s="42"/>
      <c r="C35" s="42"/>
      <c r="D35" s="42"/>
      <c r="E35" s="43"/>
      <c r="F35" s="42"/>
      <c r="G35" s="42"/>
      <c r="H35" s="42"/>
      <c r="I35" s="43" t="str">
        <f t="shared" si="0"/>
        <v/>
      </c>
      <c r="J35" s="43" t="str">
        <f t="shared" si="1"/>
        <v/>
      </c>
      <c r="K35" s="42"/>
      <c r="L35" s="42"/>
    </row>
    <row r="36" spans="1:12" ht="18" customHeight="1" x14ac:dyDescent="0.25">
      <c r="A36" s="46"/>
      <c r="B36" s="46"/>
      <c r="C36" s="46"/>
      <c r="D36" s="46"/>
      <c r="E36" s="47"/>
      <c r="F36" s="46"/>
      <c r="G36" s="46"/>
      <c r="H36" s="46"/>
      <c r="I36" s="47" t="str">
        <f t="shared" si="0"/>
        <v/>
      </c>
      <c r="J36" s="47" t="str">
        <f t="shared" si="1"/>
        <v/>
      </c>
      <c r="K36" s="46"/>
      <c r="L36" s="46"/>
    </row>
    <row r="37" spans="1:12" ht="18" customHeight="1" x14ac:dyDescent="0.25">
      <c r="A37" s="42"/>
      <c r="B37" s="42"/>
      <c r="C37" s="42"/>
      <c r="D37" s="42"/>
      <c r="E37" s="43"/>
      <c r="F37" s="42"/>
      <c r="G37" s="42"/>
      <c r="H37" s="42"/>
      <c r="I37" s="43" t="str">
        <f t="shared" si="0"/>
        <v/>
      </c>
      <c r="J37" s="43" t="str">
        <f t="shared" si="1"/>
        <v/>
      </c>
      <c r="K37" s="42"/>
      <c r="L37" s="42"/>
    </row>
    <row r="38" spans="1:12" ht="18" customHeight="1" x14ac:dyDescent="0.25">
      <c r="A38" s="46"/>
      <c r="B38" s="46"/>
      <c r="C38" s="46"/>
      <c r="D38" s="46"/>
      <c r="E38" s="47"/>
      <c r="F38" s="46"/>
      <c r="G38" s="46"/>
      <c r="H38" s="46"/>
      <c r="I38" s="47" t="str">
        <f t="shared" si="0"/>
        <v/>
      </c>
      <c r="J38" s="47" t="str">
        <f t="shared" si="1"/>
        <v/>
      </c>
      <c r="K38" s="46"/>
      <c r="L38" s="46"/>
    </row>
    <row r="39" spans="1:12" ht="18" customHeight="1" x14ac:dyDescent="0.25">
      <c r="A39" s="42"/>
      <c r="B39" s="42"/>
      <c r="C39" s="42"/>
      <c r="D39" s="42"/>
      <c r="E39" s="43"/>
      <c r="F39" s="42"/>
      <c r="G39" s="42"/>
      <c r="H39" s="42"/>
      <c r="I39" s="43" t="str">
        <f t="shared" si="0"/>
        <v/>
      </c>
      <c r="J39" s="43" t="str">
        <f t="shared" si="1"/>
        <v/>
      </c>
      <c r="K39" s="42"/>
      <c r="L39" s="42"/>
    </row>
    <row r="40" spans="1:12" ht="18" customHeight="1" x14ac:dyDescent="0.25">
      <c r="A40" s="46"/>
      <c r="B40" s="46"/>
      <c r="C40" s="46"/>
      <c r="D40" s="46"/>
      <c r="E40" s="47"/>
      <c r="F40" s="46"/>
      <c r="G40" s="46"/>
      <c r="H40" s="46"/>
      <c r="I40" s="47" t="str">
        <f t="shared" si="0"/>
        <v/>
      </c>
      <c r="J40" s="47" t="str">
        <f t="shared" si="1"/>
        <v/>
      </c>
      <c r="K40" s="46"/>
      <c r="L40" s="46"/>
    </row>
    <row r="41" spans="1:12" ht="18" customHeight="1" x14ac:dyDescent="0.25">
      <c r="A41" s="42"/>
      <c r="B41" s="42"/>
      <c r="C41" s="42"/>
      <c r="D41" s="42"/>
      <c r="E41" s="43"/>
      <c r="F41" s="42"/>
      <c r="G41" s="42"/>
      <c r="H41" s="42"/>
      <c r="I41" s="43" t="str">
        <f t="shared" si="0"/>
        <v/>
      </c>
      <c r="J41" s="43" t="str">
        <f t="shared" si="1"/>
        <v/>
      </c>
      <c r="K41" s="42"/>
      <c r="L41" s="42"/>
    </row>
    <row r="42" spans="1:12" ht="18" customHeight="1" x14ac:dyDescent="0.25">
      <c r="A42" s="46"/>
      <c r="B42" s="46"/>
      <c r="C42" s="46"/>
      <c r="D42" s="46"/>
      <c r="E42" s="47"/>
      <c r="F42" s="46"/>
      <c r="G42" s="46"/>
      <c r="H42" s="46"/>
      <c r="I42" s="47" t="str">
        <f t="shared" si="0"/>
        <v/>
      </c>
      <c r="J42" s="47" t="str">
        <f t="shared" si="1"/>
        <v/>
      </c>
      <c r="K42" s="46"/>
      <c r="L42" s="46"/>
    </row>
    <row r="43" spans="1:12" ht="18" customHeight="1" x14ac:dyDescent="0.25">
      <c r="A43" s="42"/>
      <c r="B43" s="42"/>
      <c r="C43" s="42"/>
      <c r="D43" s="42"/>
      <c r="E43" s="43"/>
      <c r="F43" s="42"/>
      <c r="G43" s="42"/>
      <c r="H43" s="42"/>
      <c r="I43" s="43" t="str">
        <f t="shared" si="0"/>
        <v/>
      </c>
      <c r="J43" s="43" t="str">
        <f t="shared" si="1"/>
        <v/>
      </c>
      <c r="K43" s="42"/>
      <c r="L43" s="42"/>
    </row>
    <row r="44" spans="1:12" ht="18" customHeight="1" x14ac:dyDescent="0.25">
      <c r="A44" s="46"/>
      <c r="B44" s="46"/>
      <c r="C44" s="46"/>
      <c r="D44" s="46"/>
      <c r="E44" s="47"/>
      <c r="F44" s="46"/>
      <c r="G44" s="46"/>
      <c r="H44" s="46"/>
      <c r="I44" s="47" t="str">
        <f t="shared" si="0"/>
        <v/>
      </c>
      <c r="J44" s="47" t="str">
        <f t="shared" si="1"/>
        <v/>
      </c>
      <c r="K44" s="46"/>
      <c r="L44" s="46"/>
    </row>
    <row r="45" spans="1:12" ht="18" customHeight="1" x14ac:dyDescent="0.25">
      <c r="A45" s="42"/>
      <c r="B45" s="42"/>
      <c r="C45" s="42"/>
      <c r="D45" s="42"/>
      <c r="E45" s="43"/>
      <c r="F45" s="42"/>
      <c r="G45" s="42"/>
      <c r="H45" s="42"/>
      <c r="I45" s="43" t="str">
        <f t="shared" si="0"/>
        <v/>
      </c>
      <c r="J45" s="43" t="str">
        <f t="shared" si="1"/>
        <v/>
      </c>
      <c r="K45" s="42"/>
      <c r="L45" s="42"/>
    </row>
    <row r="46" spans="1:12" ht="18" customHeight="1" x14ac:dyDescent="0.25">
      <c r="A46" s="46"/>
      <c r="B46" s="46"/>
      <c r="C46" s="46"/>
      <c r="D46" s="46"/>
      <c r="E46" s="47"/>
      <c r="F46" s="46"/>
      <c r="G46" s="46"/>
      <c r="H46" s="46"/>
      <c r="I46" s="47" t="str">
        <f t="shared" si="0"/>
        <v/>
      </c>
      <c r="J46" s="47" t="str">
        <f t="shared" si="1"/>
        <v/>
      </c>
      <c r="K46" s="46"/>
      <c r="L46" s="46"/>
    </row>
    <row r="47" spans="1:12" ht="18" customHeight="1" x14ac:dyDescent="0.25">
      <c r="A47" s="42"/>
      <c r="B47" s="42"/>
      <c r="C47" s="42"/>
      <c r="D47" s="42"/>
      <c r="E47" s="43"/>
      <c r="F47" s="42"/>
      <c r="G47" s="42"/>
      <c r="H47" s="42"/>
      <c r="I47" s="43" t="str">
        <f t="shared" si="0"/>
        <v/>
      </c>
      <c r="J47" s="43" t="str">
        <f t="shared" si="1"/>
        <v/>
      </c>
      <c r="K47" s="42"/>
      <c r="L47" s="42"/>
    </row>
    <row r="48" spans="1:12" ht="18" customHeight="1" x14ac:dyDescent="0.25">
      <c r="A48" s="46"/>
      <c r="B48" s="46"/>
      <c r="C48" s="46"/>
      <c r="D48" s="46"/>
      <c r="E48" s="47"/>
      <c r="F48" s="46"/>
      <c r="G48" s="46"/>
      <c r="H48" s="46"/>
      <c r="I48" s="47" t="str">
        <f t="shared" si="0"/>
        <v/>
      </c>
      <c r="J48" s="47" t="str">
        <f t="shared" si="1"/>
        <v/>
      </c>
      <c r="K48" s="46"/>
      <c r="L48" s="46"/>
    </row>
    <row r="49" spans="1:12" ht="18" customHeight="1" x14ac:dyDescent="0.25">
      <c r="A49" s="42"/>
      <c r="B49" s="42"/>
      <c r="C49" s="42"/>
      <c r="D49" s="42"/>
      <c r="E49" s="43"/>
      <c r="F49" s="42"/>
      <c r="G49" s="42"/>
      <c r="H49" s="42"/>
      <c r="I49" s="43" t="str">
        <f t="shared" si="0"/>
        <v/>
      </c>
      <c r="J49" s="43" t="str">
        <f t="shared" si="1"/>
        <v/>
      </c>
      <c r="K49" s="42"/>
      <c r="L49" s="42"/>
    </row>
    <row r="50" spans="1:12" ht="18" customHeight="1" x14ac:dyDescent="0.25">
      <c r="A50" s="46"/>
      <c r="B50" s="46"/>
      <c r="C50" s="46"/>
      <c r="D50" s="46"/>
      <c r="E50" s="47"/>
      <c r="F50" s="46"/>
      <c r="G50" s="46"/>
      <c r="H50" s="46"/>
      <c r="I50" s="47" t="str">
        <f t="shared" si="0"/>
        <v/>
      </c>
      <c r="J50" s="47" t="str">
        <f t="shared" si="1"/>
        <v/>
      </c>
      <c r="K50" s="46"/>
      <c r="L50" s="46"/>
    </row>
    <row r="51" spans="1:12" ht="18" customHeight="1" x14ac:dyDescent="0.25">
      <c r="A51" s="42"/>
      <c r="B51" s="42"/>
      <c r="C51" s="42"/>
      <c r="D51" s="42"/>
      <c r="E51" s="43"/>
      <c r="F51" s="42"/>
      <c r="G51" s="42"/>
      <c r="H51" s="42"/>
      <c r="I51" s="43" t="str">
        <f t="shared" si="0"/>
        <v/>
      </c>
      <c r="J51" s="43" t="str">
        <f t="shared" si="1"/>
        <v/>
      </c>
      <c r="K51" s="42"/>
      <c r="L51" s="42"/>
    </row>
    <row r="52" spans="1:12" ht="18" customHeight="1" x14ac:dyDescent="0.25">
      <c r="A52" s="46"/>
      <c r="B52" s="46"/>
      <c r="C52" s="46"/>
      <c r="D52" s="46"/>
      <c r="E52" s="47"/>
      <c r="F52" s="46"/>
      <c r="G52" s="46"/>
      <c r="H52" s="46"/>
      <c r="I52" s="47" t="str">
        <f t="shared" si="0"/>
        <v/>
      </c>
      <c r="J52" s="47" t="str">
        <f t="shared" si="1"/>
        <v/>
      </c>
      <c r="K52" s="46"/>
      <c r="L52" s="46"/>
    </row>
    <row r="53" spans="1:12" ht="18" customHeight="1" x14ac:dyDescent="0.25">
      <c r="A53" s="42"/>
      <c r="B53" s="42"/>
      <c r="C53" s="42"/>
      <c r="D53" s="42"/>
      <c r="E53" s="43"/>
      <c r="F53" s="42"/>
      <c r="G53" s="42"/>
      <c r="H53" s="42"/>
      <c r="I53" s="43" t="str">
        <f t="shared" si="0"/>
        <v/>
      </c>
      <c r="J53" s="43" t="str">
        <f t="shared" si="1"/>
        <v/>
      </c>
      <c r="K53" s="42"/>
      <c r="L53" s="42"/>
    </row>
    <row r="54" spans="1:12" ht="18" customHeight="1" x14ac:dyDescent="0.25">
      <c r="A54" s="46"/>
      <c r="B54" s="46"/>
      <c r="C54" s="46"/>
      <c r="D54" s="46"/>
      <c r="E54" s="47"/>
      <c r="F54" s="46"/>
      <c r="G54" s="46"/>
      <c r="H54" s="46"/>
      <c r="I54" s="47" t="str">
        <f t="shared" si="0"/>
        <v/>
      </c>
      <c r="J54" s="47" t="str">
        <f t="shared" si="1"/>
        <v/>
      </c>
      <c r="K54" s="46"/>
      <c r="L54" s="46"/>
    </row>
    <row r="55" spans="1:12" ht="18" customHeight="1" x14ac:dyDescent="0.25">
      <c r="A55" s="42"/>
      <c r="B55" s="42"/>
      <c r="C55" s="42"/>
      <c r="D55" s="42"/>
      <c r="E55" s="43"/>
      <c r="F55" s="42"/>
      <c r="G55" s="42"/>
      <c r="H55" s="42"/>
      <c r="I55" s="43" t="str">
        <f t="shared" si="0"/>
        <v/>
      </c>
      <c r="J55" s="43" t="str">
        <f t="shared" si="1"/>
        <v/>
      </c>
      <c r="K55" s="42"/>
      <c r="L55" s="42"/>
    </row>
    <row r="56" spans="1:12" ht="18" customHeight="1" x14ac:dyDescent="0.25">
      <c r="A56" s="46"/>
      <c r="B56" s="46"/>
      <c r="C56" s="46"/>
      <c r="D56" s="46"/>
      <c r="E56" s="47"/>
      <c r="F56" s="46"/>
      <c r="G56" s="46"/>
      <c r="H56" s="46"/>
      <c r="I56" s="47" t="str">
        <f t="shared" si="0"/>
        <v/>
      </c>
      <c r="J56" s="47" t="str">
        <f t="shared" si="1"/>
        <v/>
      </c>
      <c r="K56" s="46"/>
      <c r="L56" s="46"/>
    </row>
    <row r="57" spans="1:12" ht="18" customHeight="1" x14ac:dyDescent="0.25">
      <c r="A57" s="42"/>
      <c r="B57" s="42"/>
      <c r="C57" s="42"/>
      <c r="D57" s="42"/>
      <c r="E57" s="43"/>
      <c r="F57" s="42"/>
      <c r="G57" s="42"/>
      <c r="H57" s="42"/>
      <c r="I57" s="43" t="str">
        <f t="shared" si="0"/>
        <v/>
      </c>
      <c r="J57" s="43" t="str">
        <f t="shared" si="1"/>
        <v/>
      </c>
      <c r="K57" s="42"/>
      <c r="L57" s="42"/>
    </row>
    <row r="58" spans="1:12" ht="18" customHeight="1" x14ac:dyDescent="0.25">
      <c r="A58" s="46"/>
      <c r="B58" s="46"/>
      <c r="C58" s="46"/>
      <c r="D58" s="46"/>
      <c r="E58" s="47"/>
      <c r="F58" s="46"/>
      <c r="G58" s="46"/>
      <c r="H58" s="46"/>
      <c r="I58" s="47" t="str">
        <f t="shared" si="0"/>
        <v/>
      </c>
      <c r="J58" s="47" t="str">
        <f t="shared" si="1"/>
        <v/>
      </c>
      <c r="K58" s="46"/>
      <c r="L58" s="46"/>
    </row>
    <row r="59" spans="1:12" ht="18" customHeight="1" x14ac:dyDescent="0.25">
      <c r="A59" s="42"/>
      <c r="B59" s="42"/>
      <c r="C59" s="42"/>
      <c r="D59" s="42"/>
      <c r="E59" s="43"/>
      <c r="F59" s="42"/>
      <c r="G59" s="42"/>
      <c r="H59" s="42"/>
      <c r="I59" s="43" t="str">
        <f t="shared" si="0"/>
        <v/>
      </c>
      <c r="J59" s="43" t="str">
        <f t="shared" si="1"/>
        <v/>
      </c>
      <c r="K59" s="42"/>
      <c r="L59" s="42"/>
    </row>
    <row r="60" spans="1:12" ht="18" customHeight="1" x14ac:dyDescent="0.25">
      <c r="A60" s="46"/>
      <c r="B60" s="46"/>
      <c r="C60" s="46"/>
      <c r="D60" s="46"/>
      <c r="E60" s="47"/>
      <c r="F60" s="46"/>
      <c r="G60" s="46"/>
      <c r="H60" s="46"/>
      <c r="I60" s="47" t="str">
        <f t="shared" si="0"/>
        <v/>
      </c>
      <c r="J60" s="47" t="str">
        <f t="shared" si="1"/>
        <v/>
      </c>
      <c r="K60" s="46"/>
      <c r="L60" s="46"/>
    </row>
    <row r="61" spans="1:12" ht="18" customHeight="1" x14ac:dyDescent="0.25">
      <c r="A61" s="42"/>
      <c r="B61" s="42"/>
      <c r="C61" s="42"/>
      <c r="D61" s="42"/>
      <c r="E61" s="43"/>
      <c r="F61" s="42"/>
      <c r="G61" s="42"/>
      <c r="H61" s="42"/>
      <c r="I61" s="43" t="str">
        <f t="shared" si="0"/>
        <v/>
      </c>
      <c r="J61" s="43" t="str">
        <f t="shared" si="1"/>
        <v/>
      </c>
      <c r="K61" s="42"/>
      <c r="L61" s="42"/>
    </row>
    <row r="62" spans="1:12" ht="18" customHeight="1" x14ac:dyDescent="0.25">
      <c r="A62" s="46"/>
      <c r="B62" s="46"/>
      <c r="C62" s="46"/>
      <c r="D62" s="46"/>
      <c r="E62" s="47"/>
      <c r="F62" s="46"/>
      <c r="G62" s="46"/>
      <c r="H62" s="46"/>
      <c r="I62" s="47" t="str">
        <f t="shared" si="0"/>
        <v/>
      </c>
      <c r="J62" s="47" t="str">
        <f t="shared" si="1"/>
        <v/>
      </c>
      <c r="K62" s="46"/>
      <c r="L62" s="46"/>
    </row>
    <row r="63" spans="1:12" ht="18" customHeight="1" x14ac:dyDescent="0.25">
      <c r="A63" s="42"/>
      <c r="B63" s="42"/>
      <c r="C63" s="42"/>
      <c r="D63" s="42"/>
      <c r="E63" s="43"/>
      <c r="F63" s="42"/>
      <c r="G63" s="42"/>
      <c r="H63" s="42"/>
      <c r="I63" s="43" t="str">
        <f t="shared" si="0"/>
        <v/>
      </c>
      <c r="J63" s="43" t="str">
        <f t="shared" si="1"/>
        <v/>
      </c>
      <c r="K63" s="42"/>
      <c r="L63" s="42"/>
    </row>
    <row r="64" spans="1:12" ht="18" customHeight="1" x14ac:dyDescent="0.25">
      <c r="A64" s="46"/>
      <c r="B64" s="46"/>
      <c r="C64" s="46"/>
      <c r="D64" s="46"/>
      <c r="E64" s="47"/>
      <c r="F64" s="46"/>
      <c r="G64" s="46"/>
      <c r="H64" s="46"/>
      <c r="I64" s="47" t="str">
        <f t="shared" si="0"/>
        <v/>
      </c>
      <c r="J64" s="47" t="str">
        <f t="shared" si="1"/>
        <v/>
      </c>
      <c r="K64" s="46"/>
      <c r="L64" s="46"/>
    </row>
    <row r="65" spans="1:12" ht="18" customHeight="1" x14ac:dyDescent="0.25">
      <c r="A65" s="42"/>
      <c r="B65" s="42"/>
      <c r="C65" s="42"/>
      <c r="D65" s="42"/>
      <c r="E65" s="43"/>
      <c r="F65" s="42"/>
      <c r="G65" s="42"/>
      <c r="H65" s="42"/>
      <c r="I65" s="43" t="str">
        <f t="shared" si="0"/>
        <v/>
      </c>
      <c r="J65" s="43" t="str">
        <f t="shared" si="1"/>
        <v/>
      </c>
      <c r="K65" s="42"/>
      <c r="L65" s="42"/>
    </row>
    <row r="66" spans="1:12" ht="18" customHeight="1" x14ac:dyDescent="0.25">
      <c r="A66" s="46"/>
      <c r="B66" s="46"/>
      <c r="C66" s="46"/>
      <c r="D66" s="46"/>
      <c r="E66" s="47"/>
      <c r="F66" s="46"/>
      <c r="G66" s="46"/>
      <c r="H66" s="46"/>
      <c r="I66" s="47" t="str">
        <f t="shared" si="0"/>
        <v/>
      </c>
      <c r="J66" s="47" t="str">
        <f t="shared" si="1"/>
        <v/>
      </c>
      <c r="K66" s="46"/>
      <c r="L66" s="46"/>
    </row>
    <row r="67" spans="1:12" ht="18" customHeight="1" x14ac:dyDescent="0.25">
      <c r="A67" s="42"/>
      <c r="B67" s="42"/>
      <c r="C67" s="42"/>
      <c r="D67" s="42"/>
      <c r="E67" s="43"/>
      <c r="F67" s="42"/>
      <c r="G67" s="42"/>
      <c r="H67" s="42"/>
      <c r="I67" s="43" t="str">
        <f t="shared" si="0"/>
        <v/>
      </c>
      <c r="J67" s="43" t="str">
        <f t="shared" si="1"/>
        <v/>
      </c>
      <c r="K67" s="42"/>
      <c r="L67" s="42"/>
    </row>
    <row r="68" spans="1:12" ht="18" customHeight="1" x14ac:dyDescent="0.25">
      <c r="A68" s="46"/>
      <c r="B68" s="46"/>
      <c r="C68" s="46"/>
      <c r="D68" s="46"/>
      <c r="E68" s="47"/>
      <c r="F68" s="46"/>
      <c r="G68" s="46"/>
      <c r="H68" s="46"/>
      <c r="I68" s="47" t="str">
        <f t="shared" ref="I68:I131" si="2">IF(E68="","",E68+(E68*H68/100*G68))</f>
        <v/>
      </c>
      <c r="J68" s="47" t="str">
        <f t="shared" ref="J68:J131" si="3">IFERROR(I68/G68,"")</f>
        <v/>
      </c>
      <c r="K68" s="46"/>
      <c r="L68" s="46"/>
    </row>
    <row r="69" spans="1:12" ht="18" customHeight="1" x14ac:dyDescent="0.25">
      <c r="A69" s="42"/>
      <c r="B69" s="42"/>
      <c r="C69" s="42"/>
      <c r="D69" s="42"/>
      <c r="E69" s="43"/>
      <c r="F69" s="42"/>
      <c r="G69" s="42"/>
      <c r="H69" s="42"/>
      <c r="I69" s="43" t="str">
        <f t="shared" si="2"/>
        <v/>
      </c>
      <c r="J69" s="43" t="str">
        <f t="shared" si="3"/>
        <v/>
      </c>
      <c r="K69" s="42"/>
      <c r="L69" s="42"/>
    </row>
    <row r="70" spans="1:12" ht="18" customHeight="1" x14ac:dyDescent="0.25">
      <c r="A70" s="46"/>
      <c r="B70" s="46"/>
      <c r="C70" s="46"/>
      <c r="D70" s="46"/>
      <c r="E70" s="47"/>
      <c r="F70" s="46"/>
      <c r="G70" s="46"/>
      <c r="H70" s="46"/>
      <c r="I70" s="47" t="str">
        <f t="shared" si="2"/>
        <v/>
      </c>
      <c r="J70" s="47" t="str">
        <f t="shared" si="3"/>
        <v/>
      </c>
      <c r="K70" s="46"/>
      <c r="L70" s="46"/>
    </row>
    <row r="71" spans="1:12" ht="18" customHeight="1" x14ac:dyDescent="0.25">
      <c r="A71" s="42"/>
      <c r="B71" s="42"/>
      <c r="C71" s="42"/>
      <c r="D71" s="42"/>
      <c r="E71" s="43"/>
      <c r="F71" s="42"/>
      <c r="G71" s="42"/>
      <c r="H71" s="42"/>
      <c r="I71" s="43" t="str">
        <f t="shared" si="2"/>
        <v/>
      </c>
      <c r="J71" s="43" t="str">
        <f t="shared" si="3"/>
        <v/>
      </c>
      <c r="K71" s="42"/>
      <c r="L71" s="42"/>
    </row>
    <row r="72" spans="1:12" ht="18" customHeight="1" x14ac:dyDescent="0.25">
      <c r="A72" s="46"/>
      <c r="B72" s="46"/>
      <c r="C72" s="46"/>
      <c r="D72" s="46"/>
      <c r="E72" s="47"/>
      <c r="F72" s="46"/>
      <c r="G72" s="46"/>
      <c r="H72" s="46"/>
      <c r="I72" s="47" t="str">
        <f t="shared" si="2"/>
        <v/>
      </c>
      <c r="J72" s="47" t="str">
        <f t="shared" si="3"/>
        <v/>
      </c>
      <c r="K72" s="46"/>
      <c r="L72" s="46"/>
    </row>
    <row r="73" spans="1:12" ht="18" customHeight="1" x14ac:dyDescent="0.25">
      <c r="A73" s="42"/>
      <c r="B73" s="42"/>
      <c r="C73" s="42"/>
      <c r="D73" s="42"/>
      <c r="E73" s="43"/>
      <c r="F73" s="42"/>
      <c r="G73" s="42"/>
      <c r="H73" s="42"/>
      <c r="I73" s="43" t="str">
        <f t="shared" si="2"/>
        <v/>
      </c>
      <c r="J73" s="43" t="str">
        <f t="shared" si="3"/>
        <v/>
      </c>
      <c r="K73" s="42"/>
      <c r="L73" s="42"/>
    </row>
    <row r="74" spans="1:12" ht="18" customHeight="1" x14ac:dyDescent="0.25">
      <c r="A74" s="46"/>
      <c r="B74" s="46"/>
      <c r="C74" s="46"/>
      <c r="D74" s="46"/>
      <c r="E74" s="47"/>
      <c r="F74" s="46"/>
      <c r="G74" s="46"/>
      <c r="H74" s="46"/>
      <c r="I74" s="47" t="str">
        <f t="shared" si="2"/>
        <v/>
      </c>
      <c r="J74" s="47" t="str">
        <f t="shared" si="3"/>
        <v/>
      </c>
      <c r="K74" s="46"/>
      <c r="L74" s="46"/>
    </row>
    <row r="75" spans="1:12" ht="18" customHeight="1" x14ac:dyDescent="0.25">
      <c r="A75" s="42"/>
      <c r="B75" s="42"/>
      <c r="C75" s="42"/>
      <c r="D75" s="42"/>
      <c r="E75" s="43"/>
      <c r="F75" s="42"/>
      <c r="G75" s="42"/>
      <c r="H75" s="42"/>
      <c r="I75" s="43" t="str">
        <f t="shared" si="2"/>
        <v/>
      </c>
      <c r="J75" s="43" t="str">
        <f t="shared" si="3"/>
        <v/>
      </c>
      <c r="K75" s="42"/>
      <c r="L75" s="42"/>
    </row>
    <row r="76" spans="1:12" ht="18" customHeight="1" x14ac:dyDescent="0.25">
      <c r="A76" s="46"/>
      <c r="B76" s="46"/>
      <c r="C76" s="46"/>
      <c r="D76" s="46"/>
      <c r="E76" s="47"/>
      <c r="F76" s="46"/>
      <c r="G76" s="46"/>
      <c r="H76" s="46"/>
      <c r="I76" s="47" t="str">
        <f t="shared" si="2"/>
        <v/>
      </c>
      <c r="J76" s="47" t="str">
        <f t="shared" si="3"/>
        <v/>
      </c>
      <c r="K76" s="46"/>
      <c r="L76" s="46"/>
    </row>
    <row r="77" spans="1:12" ht="18" customHeight="1" x14ac:dyDescent="0.25">
      <c r="A77" s="42"/>
      <c r="B77" s="42"/>
      <c r="C77" s="42"/>
      <c r="D77" s="42"/>
      <c r="E77" s="43"/>
      <c r="F77" s="42"/>
      <c r="G77" s="42"/>
      <c r="H77" s="42"/>
      <c r="I77" s="43" t="str">
        <f t="shared" si="2"/>
        <v/>
      </c>
      <c r="J77" s="43" t="str">
        <f t="shared" si="3"/>
        <v/>
      </c>
      <c r="K77" s="42"/>
      <c r="L77" s="42"/>
    </row>
    <row r="78" spans="1:12" ht="18" customHeight="1" x14ac:dyDescent="0.25">
      <c r="A78" s="46"/>
      <c r="B78" s="46"/>
      <c r="C78" s="46"/>
      <c r="D78" s="46"/>
      <c r="E78" s="47"/>
      <c r="F78" s="46"/>
      <c r="G78" s="46"/>
      <c r="H78" s="46"/>
      <c r="I78" s="47" t="str">
        <f t="shared" si="2"/>
        <v/>
      </c>
      <c r="J78" s="47" t="str">
        <f t="shared" si="3"/>
        <v/>
      </c>
      <c r="K78" s="46"/>
      <c r="L78" s="46"/>
    </row>
    <row r="79" spans="1:12" ht="18" customHeight="1" x14ac:dyDescent="0.25">
      <c r="A79" s="42"/>
      <c r="B79" s="42"/>
      <c r="C79" s="42"/>
      <c r="D79" s="42"/>
      <c r="E79" s="43"/>
      <c r="F79" s="42"/>
      <c r="G79" s="42"/>
      <c r="H79" s="42"/>
      <c r="I79" s="43" t="str">
        <f t="shared" si="2"/>
        <v/>
      </c>
      <c r="J79" s="43" t="str">
        <f t="shared" si="3"/>
        <v/>
      </c>
      <c r="K79" s="42"/>
      <c r="L79" s="42"/>
    </row>
    <row r="80" spans="1:12" ht="18" customHeight="1" x14ac:dyDescent="0.25">
      <c r="A80" s="46"/>
      <c r="B80" s="46"/>
      <c r="C80" s="46"/>
      <c r="D80" s="46"/>
      <c r="E80" s="47"/>
      <c r="F80" s="46"/>
      <c r="G80" s="46"/>
      <c r="H80" s="46"/>
      <c r="I80" s="47" t="str">
        <f t="shared" si="2"/>
        <v/>
      </c>
      <c r="J80" s="47" t="str">
        <f t="shared" si="3"/>
        <v/>
      </c>
      <c r="K80" s="46"/>
      <c r="L80" s="46"/>
    </row>
    <row r="81" spans="1:12" ht="18" customHeight="1" x14ac:dyDescent="0.25">
      <c r="A81" s="42"/>
      <c r="B81" s="42"/>
      <c r="C81" s="42"/>
      <c r="D81" s="42"/>
      <c r="E81" s="43"/>
      <c r="F81" s="42"/>
      <c r="G81" s="42"/>
      <c r="H81" s="42"/>
      <c r="I81" s="43" t="str">
        <f t="shared" si="2"/>
        <v/>
      </c>
      <c r="J81" s="43" t="str">
        <f t="shared" si="3"/>
        <v/>
      </c>
      <c r="K81" s="42"/>
      <c r="L81" s="42"/>
    </row>
    <row r="82" spans="1:12" ht="18" customHeight="1" x14ac:dyDescent="0.25">
      <c r="A82" s="46"/>
      <c r="B82" s="46"/>
      <c r="C82" s="46"/>
      <c r="D82" s="46"/>
      <c r="E82" s="47"/>
      <c r="F82" s="46"/>
      <c r="G82" s="46"/>
      <c r="H82" s="46"/>
      <c r="I82" s="47" t="str">
        <f t="shared" si="2"/>
        <v/>
      </c>
      <c r="J82" s="47" t="str">
        <f t="shared" si="3"/>
        <v/>
      </c>
      <c r="K82" s="46"/>
      <c r="L82" s="46"/>
    </row>
    <row r="83" spans="1:12" ht="18" customHeight="1" x14ac:dyDescent="0.25">
      <c r="A83" s="42"/>
      <c r="B83" s="42"/>
      <c r="C83" s="42"/>
      <c r="D83" s="42"/>
      <c r="E83" s="43"/>
      <c r="F83" s="42"/>
      <c r="G83" s="42"/>
      <c r="H83" s="42"/>
      <c r="I83" s="43" t="str">
        <f t="shared" si="2"/>
        <v/>
      </c>
      <c r="J83" s="43" t="str">
        <f t="shared" si="3"/>
        <v/>
      </c>
      <c r="K83" s="42"/>
      <c r="L83" s="42"/>
    </row>
    <row r="84" spans="1:12" ht="18" customHeight="1" x14ac:dyDescent="0.25">
      <c r="A84" s="46"/>
      <c r="B84" s="46"/>
      <c r="C84" s="46"/>
      <c r="D84" s="46"/>
      <c r="E84" s="47"/>
      <c r="F84" s="46"/>
      <c r="G84" s="46"/>
      <c r="H84" s="46"/>
      <c r="I84" s="47" t="str">
        <f t="shared" si="2"/>
        <v/>
      </c>
      <c r="J84" s="47" t="str">
        <f t="shared" si="3"/>
        <v/>
      </c>
      <c r="K84" s="46"/>
      <c r="L84" s="46"/>
    </row>
    <row r="85" spans="1:12" ht="18" customHeight="1" x14ac:dyDescent="0.25">
      <c r="A85" s="42"/>
      <c r="B85" s="42"/>
      <c r="C85" s="42"/>
      <c r="D85" s="42"/>
      <c r="E85" s="43"/>
      <c r="F85" s="42"/>
      <c r="G85" s="42"/>
      <c r="H85" s="42"/>
      <c r="I85" s="43" t="str">
        <f t="shared" si="2"/>
        <v/>
      </c>
      <c r="J85" s="43" t="str">
        <f t="shared" si="3"/>
        <v/>
      </c>
      <c r="K85" s="42"/>
      <c r="L85" s="42"/>
    </row>
    <row r="86" spans="1:12" ht="18" customHeight="1" x14ac:dyDescent="0.25">
      <c r="A86" s="46"/>
      <c r="B86" s="46"/>
      <c r="C86" s="46"/>
      <c r="D86" s="46"/>
      <c r="E86" s="47"/>
      <c r="F86" s="46"/>
      <c r="G86" s="46"/>
      <c r="H86" s="46"/>
      <c r="I86" s="47" t="str">
        <f t="shared" si="2"/>
        <v/>
      </c>
      <c r="J86" s="47" t="str">
        <f t="shared" si="3"/>
        <v/>
      </c>
      <c r="K86" s="46"/>
      <c r="L86" s="46"/>
    </row>
    <row r="87" spans="1:12" ht="18" customHeight="1" x14ac:dyDescent="0.25">
      <c r="A87" s="42"/>
      <c r="B87" s="42"/>
      <c r="C87" s="42"/>
      <c r="D87" s="42"/>
      <c r="E87" s="43"/>
      <c r="F87" s="42"/>
      <c r="G87" s="42"/>
      <c r="H87" s="42"/>
      <c r="I87" s="43" t="str">
        <f t="shared" si="2"/>
        <v/>
      </c>
      <c r="J87" s="43" t="str">
        <f t="shared" si="3"/>
        <v/>
      </c>
      <c r="K87" s="42"/>
      <c r="L87" s="42"/>
    </row>
    <row r="88" spans="1:12" ht="18" customHeight="1" x14ac:dyDescent="0.25">
      <c r="A88" s="46"/>
      <c r="B88" s="46"/>
      <c r="C88" s="46"/>
      <c r="D88" s="46"/>
      <c r="E88" s="47"/>
      <c r="F88" s="46"/>
      <c r="G88" s="46"/>
      <c r="H88" s="46"/>
      <c r="I88" s="47" t="str">
        <f t="shared" si="2"/>
        <v/>
      </c>
      <c r="J88" s="47" t="str">
        <f t="shared" si="3"/>
        <v/>
      </c>
      <c r="K88" s="46"/>
      <c r="L88" s="46"/>
    </row>
    <row r="89" spans="1:12" ht="18" customHeight="1" x14ac:dyDescent="0.25">
      <c r="A89" s="42"/>
      <c r="B89" s="42"/>
      <c r="C89" s="42"/>
      <c r="D89" s="42"/>
      <c r="E89" s="43"/>
      <c r="F89" s="42"/>
      <c r="G89" s="42"/>
      <c r="H89" s="42"/>
      <c r="I89" s="43" t="str">
        <f t="shared" si="2"/>
        <v/>
      </c>
      <c r="J89" s="43" t="str">
        <f t="shared" si="3"/>
        <v/>
      </c>
      <c r="K89" s="42"/>
      <c r="L89" s="42"/>
    </row>
    <row r="90" spans="1:12" ht="18" customHeight="1" x14ac:dyDescent="0.25">
      <c r="A90" s="46"/>
      <c r="B90" s="46"/>
      <c r="C90" s="46"/>
      <c r="D90" s="46"/>
      <c r="E90" s="47"/>
      <c r="F90" s="46"/>
      <c r="G90" s="46"/>
      <c r="H90" s="46"/>
      <c r="I90" s="47" t="str">
        <f t="shared" si="2"/>
        <v/>
      </c>
      <c r="J90" s="47" t="str">
        <f t="shared" si="3"/>
        <v/>
      </c>
      <c r="K90" s="46"/>
      <c r="L90" s="46"/>
    </row>
    <row r="91" spans="1:12" ht="18" customHeight="1" x14ac:dyDescent="0.25">
      <c r="A91" s="42"/>
      <c r="B91" s="42"/>
      <c r="C91" s="42"/>
      <c r="D91" s="42"/>
      <c r="E91" s="43"/>
      <c r="F91" s="42"/>
      <c r="G91" s="42"/>
      <c r="H91" s="42"/>
      <c r="I91" s="43" t="str">
        <f t="shared" si="2"/>
        <v/>
      </c>
      <c r="J91" s="43" t="str">
        <f t="shared" si="3"/>
        <v/>
      </c>
      <c r="K91" s="42"/>
      <c r="L91" s="42"/>
    </row>
    <row r="92" spans="1:12" ht="18" customHeight="1" x14ac:dyDescent="0.25">
      <c r="A92" s="46"/>
      <c r="B92" s="46"/>
      <c r="C92" s="46"/>
      <c r="D92" s="46"/>
      <c r="E92" s="47"/>
      <c r="F92" s="46"/>
      <c r="G92" s="46"/>
      <c r="H92" s="46"/>
      <c r="I92" s="47" t="str">
        <f t="shared" si="2"/>
        <v/>
      </c>
      <c r="J92" s="47" t="str">
        <f t="shared" si="3"/>
        <v/>
      </c>
      <c r="K92" s="46"/>
      <c r="L92" s="46"/>
    </row>
    <row r="93" spans="1:12" ht="18" customHeight="1" x14ac:dyDescent="0.25">
      <c r="A93" s="42"/>
      <c r="B93" s="42"/>
      <c r="C93" s="42"/>
      <c r="D93" s="42"/>
      <c r="E93" s="43"/>
      <c r="F93" s="42"/>
      <c r="G93" s="42"/>
      <c r="H93" s="42"/>
      <c r="I93" s="43" t="str">
        <f t="shared" si="2"/>
        <v/>
      </c>
      <c r="J93" s="43" t="str">
        <f t="shared" si="3"/>
        <v/>
      </c>
      <c r="K93" s="42"/>
      <c r="L93" s="42"/>
    </row>
    <row r="94" spans="1:12" ht="18" customHeight="1" x14ac:dyDescent="0.25">
      <c r="A94" s="46"/>
      <c r="B94" s="46"/>
      <c r="C94" s="46"/>
      <c r="D94" s="46"/>
      <c r="E94" s="47"/>
      <c r="F94" s="46"/>
      <c r="G94" s="46"/>
      <c r="H94" s="46"/>
      <c r="I94" s="47" t="str">
        <f t="shared" si="2"/>
        <v/>
      </c>
      <c r="J94" s="47" t="str">
        <f t="shared" si="3"/>
        <v/>
      </c>
      <c r="K94" s="46"/>
      <c r="L94" s="46"/>
    </row>
    <row r="95" spans="1:12" ht="18" customHeight="1" x14ac:dyDescent="0.25">
      <c r="A95" s="42"/>
      <c r="B95" s="42"/>
      <c r="C95" s="42"/>
      <c r="D95" s="42"/>
      <c r="E95" s="43"/>
      <c r="F95" s="42"/>
      <c r="G95" s="42"/>
      <c r="H95" s="42"/>
      <c r="I95" s="43" t="str">
        <f t="shared" si="2"/>
        <v/>
      </c>
      <c r="J95" s="43" t="str">
        <f t="shared" si="3"/>
        <v/>
      </c>
      <c r="K95" s="42"/>
      <c r="L95" s="42"/>
    </row>
    <row r="96" spans="1:12" ht="18" customHeight="1" x14ac:dyDescent="0.25">
      <c r="A96" s="46"/>
      <c r="B96" s="46"/>
      <c r="C96" s="46"/>
      <c r="D96" s="46"/>
      <c r="E96" s="47"/>
      <c r="F96" s="46"/>
      <c r="G96" s="46"/>
      <c r="H96" s="46"/>
      <c r="I96" s="47" t="str">
        <f t="shared" si="2"/>
        <v/>
      </c>
      <c r="J96" s="47" t="str">
        <f t="shared" si="3"/>
        <v/>
      </c>
      <c r="K96" s="46"/>
      <c r="L96" s="46"/>
    </row>
    <row r="97" spans="1:12" ht="18" customHeight="1" x14ac:dyDescent="0.25">
      <c r="A97" s="42"/>
      <c r="B97" s="42"/>
      <c r="C97" s="42"/>
      <c r="D97" s="42"/>
      <c r="E97" s="43"/>
      <c r="F97" s="42"/>
      <c r="G97" s="42"/>
      <c r="H97" s="42"/>
      <c r="I97" s="43" t="str">
        <f t="shared" si="2"/>
        <v/>
      </c>
      <c r="J97" s="43" t="str">
        <f t="shared" si="3"/>
        <v/>
      </c>
      <c r="K97" s="42"/>
      <c r="L97" s="42"/>
    </row>
    <row r="98" spans="1:12" ht="18" customHeight="1" x14ac:dyDescent="0.25">
      <c r="A98" s="46"/>
      <c r="B98" s="46"/>
      <c r="C98" s="46"/>
      <c r="D98" s="46"/>
      <c r="E98" s="47"/>
      <c r="F98" s="46"/>
      <c r="G98" s="46"/>
      <c r="H98" s="46"/>
      <c r="I98" s="47" t="str">
        <f t="shared" si="2"/>
        <v/>
      </c>
      <c r="J98" s="47" t="str">
        <f t="shared" si="3"/>
        <v/>
      </c>
      <c r="K98" s="46"/>
      <c r="L98" s="46"/>
    </row>
    <row r="99" spans="1:12" ht="18" customHeight="1" x14ac:dyDescent="0.25">
      <c r="A99" s="42"/>
      <c r="B99" s="42"/>
      <c r="C99" s="42"/>
      <c r="D99" s="42"/>
      <c r="E99" s="43"/>
      <c r="F99" s="42"/>
      <c r="G99" s="42"/>
      <c r="H99" s="42"/>
      <c r="I99" s="43" t="str">
        <f t="shared" si="2"/>
        <v/>
      </c>
      <c r="J99" s="43" t="str">
        <f t="shared" si="3"/>
        <v/>
      </c>
      <c r="K99" s="42"/>
      <c r="L99" s="42"/>
    </row>
    <row r="100" spans="1:12" ht="18" customHeight="1" x14ac:dyDescent="0.25">
      <c r="A100" s="46"/>
      <c r="B100" s="46"/>
      <c r="C100" s="46"/>
      <c r="D100" s="46"/>
      <c r="E100" s="47"/>
      <c r="F100" s="46"/>
      <c r="G100" s="46"/>
      <c r="H100" s="46"/>
      <c r="I100" s="47" t="str">
        <f t="shared" si="2"/>
        <v/>
      </c>
      <c r="J100" s="47" t="str">
        <f t="shared" si="3"/>
        <v/>
      </c>
      <c r="K100" s="46"/>
      <c r="L100" s="46"/>
    </row>
    <row r="101" spans="1:12" ht="18" customHeight="1" x14ac:dyDescent="0.25">
      <c r="A101" s="42"/>
      <c r="B101" s="42"/>
      <c r="C101" s="42"/>
      <c r="D101" s="42"/>
      <c r="E101" s="43"/>
      <c r="F101" s="42"/>
      <c r="G101" s="42"/>
      <c r="H101" s="42"/>
      <c r="I101" s="43" t="str">
        <f t="shared" si="2"/>
        <v/>
      </c>
      <c r="J101" s="43" t="str">
        <f t="shared" si="3"/>
        <v/>
      </c>
      <c r="K101" s="42"/>
      <c r="L101" s="42"/>
    </row>
    <row r="102" spans="1:12" ht="18" customHeight="1" x14ac:dyDescent="0.25">
      <c r="A102" s="46"/>
      <c r="B102" s="46"/>
      <c r="C102" s="46"/>
      <c r="D102" s="46"/>
      <c r="E102" s="47"/>
      <c r="F102" s="46"/>
      <c r="G102" s="46"/>
      <c r="H102" s="46"/>
      <c r="I102" s="47" t="str">
        <f t="shared" si="2"/>
        <v/>
      </c>
      <c r="J102" s="47" t="str">
        <f t="shared" si="3"/>
        <v/>
      </c>
      <c r="K102" s="46"/>
      <c r="L102" s="46"/>
    </row>
    <row r="103" spans="1:12" ht="18" customHeight="1" x14ac:dyDescent="0.25">
      <c r="A103" s="42"/>
      <c r="B103" s="42"/>
      <c r="C103" s="42"/>
      <c r="D103" s="42"/>
      <c r="E103" s="43"/>
      <c r="F103" s="42"/>
      <c r="G103" s="42"/>
      <c r="H103" s="42"/>
      <c r="I103" s="43" t="str">
        <f t="shared" si="2"/>
        <v/>
      </c>
      <c r="J103" s="43" t="str">
        <f t="shared" si="3"/>
        <v/>
      </c>
      <c r="K103" s="42"/>
      <c r="L103" s="42"/>
    </row>
    <row r="104" spans="1:12" ht="18" customHeight="1" x14ac:dyDescent="0.25">
      <c r="A104" s="46"/>
      <c r="B104" s="46"/>
      <c r="C104" s="46"/>
      <c r="D104" s="46"/>
      <c r="E104" s="47"/>
      <c r="F104" s="46"/>
      <c r="G104" s="46"/>
      <c r="H104" s="46"/>
      <c r="I104" s="47" t="str">
        <f t="shared" si="2"/>
        <v/>
      </c>
      <c r="J104" s="47" t="str">
        <f t="shared" si="3"/>
        <v/>
      </c>
      <c r="K104" s="46"/>
      <c r="L104" s="46"/>
    </row>
    <row r="105" spans="1:12" ht="18" customHeight="1" x14ac:dyDescent="0.25">
      <c r="A105" s="42"/>
      <c r="B105" s="42"/>
      <c r="C105" s="42"/>
      <c r="D105" s="42"/>
      <c r="E105" s="43"/>
      <c r="F105" s="42"/>
      <c r="G105" s="42"/>
      <c r="H105" s="42"/>
      <c r="I105" s="43" t="str">
        <f t="shared" si="2"/>
        <v/>
      </c>
      <c r="J105" s="43" t="str">
        <f t="shared" si="3"/>
        <v/>
      </c>
      <c r="K105" s="42"/>
      <c r="L105" s="42"/>
    </row>
    <row r="106" spans="1:12" ht="18" customHeight="1" x14ac:dyDescent="0.25">
      <c r="A106" s="46"/>
      <c r="B106" s="46"/>
      <c r="C106" s="46"/>
      <c r="D106" s="46"/>
      <c r="E106" s="47"/>
      <c r="F106" s="46"/>
      <c r="G106" s="46"/>
      <c r="H106" s="46"/>
      <c r="I106" s="47" t="str">
        <f t="shared" si="2"/>
        <v/>
      </c>
      <c r="J106" s="47" t="str">
        <f t="shared" si="3"/>
        <v/>
      </c>
      <c r="K106" s="46"/>
      <c r="L106" s="46"/>
    </row>
    <row r="107" spans="1:12" ht="18" customHeight="1" x14ac:dyDescent="0.25">
      <c r="A107" s="42"/>
      <c r="B107" s="42"/>
      <c r="C107" s="42"/>
      <c r="D107" s="42"/>
      <c r="E107" s="43"/>
      <c r="F107" s="42"/>
      <c r="G107" s="42"/>
      <c r="H107" s="42"/>
      <c r="I107" s="43" t="str">
        <f t="shared" si="2"/>
        <v/>
      </c>
      <c r="J107" s="43" t="str">
        <f t="shared" si="3"/>
        <v/>
      </c>
      <c r="K107" s="42"/>
      <c r="L107" s="42"/>
    </row>
    <row r="108" spans="1:12" ht="18" customHeight="1" x14ac:dyDescent="0.25">
      <c r="A108" s="46"/>
      <c r="B108" s="46"/>
      <c r="C108" s="46"/>
      <c r="D108" s="46"/>
      <c r="E108" s="47"/>
      <c r="F108" s="46"/>
      <c r="G108" s="46"/>
      <c r="H108" s="46"/>
      <c r="I108" s="47" t="str">
        <f t="shared" si="2"/>
        <v/>
      </c>
      <c r="J108" s="47" t="str">
        <f t="shared" si="3"/>
        <v/>
      </c>
      <c r="K108" s="46"/>
      <c r="L108" s="46"/>
    </row>
    <row r="109" spans="1:12" ht="18" customHeight="1" x14ac:dyDescent="0.25">
      <c r="A109" s="42"/>
      <c r="B109" s="42"/>
      <c r="C109" s="42"/>
      <c r="D109" s="42"/>
      <c r="E109" s="43"/>
      <c r="F109" s="42"/>
      <c r="G109" s="42"/>
      <c r="H109" s="42"/>
      <c r="I109" s="43" t="str">
        <f t="shared" si="2"/>
        <v/>
      </c>
      <c r="J109" s="43" t="str">
        <f t="shared" si="3"/>
        <v/>
      </c>
      <c r="K109" s="42"/>
      <c r="L109" s="42"/>
    </row>
    <row r="110" spans="1:12" ht="18" customHeight="1" x14ac:dyDescent="0.25">
      <c r="A110" s="46"/>
      <c r="B110" s="46"/>
      <c r="C110" s="46"/>
      <c r="D110" s="46"/>
      <c r="E110" s="47"/>
      <c r="F110" s="46"/>
      <c r="G110" s="46"/>
      <c r="H110" s="46"/>
      <c r="I110" s="47" t="str">
        <f t="shared" si="2"/>
        <v/>
      </c>
      <c r="J110" s="47" t="str">
        <f t="shared" si="3"/>
        <v/>
      </c>
      <c r="K110" s="46"/>
      <c r="L110" s="46"/>
    </row>
    <row r="111" spans="1:12" ht="18" customHeight="1" x14ac:dyDescent="0.25">
      <c r="A111" s="42"/>
      <c r="B111" s="42"/>
      <c r="C111" s="42"/>
      <c r="D111" s="42"/>
      <c r="E111" s="43"/>
      <c r="F111" s="42"/>
      <c r="G111" s="42"/>
      <c r="H111" s="42"/>
      <c r="I111" s="43" t="str">
        <f t="shared" si="2"/>
        <v/>
      </c>
      <c r="J111" s="43" t="str">
        <f t="shared" si="3"/>
        <v/>
      </c>
      <c r="K111" s="42"/>
      <c r="L111" s="42"/>
    </row>
    <row r="112" spans="1:12" ht="18" customHeight="1" x14ac:dyDescent="0.25">
      <c r="A112" s="46"/>
      <c r="B112" s="46"/>
      <c r="C112" s="46"/>
      <c r="D112" s="46"/>
      <c r="E112" s="47"/>
      <c r="F112" s="46"/>
      <c r="G112" s="46"/>
      <c r="H112" s="46"/>
      <c r="I112" s="47" t="str">
        <f t="shared" si="2"/>
        <v/>
      </c>
      <c r="J112" s="47" t="str">
        <f t="shared" si="3"/>
        <v/>
      </c>
      <c r="K112" s="46"/>
      <c r="L112" s="46"/>
    </row>
    <row r="113" spans="1:12" ht="18" customHeight="1" x14ac:dyDescent="0.25">
      <c r="A113" s="42"/>
      <c r="B113" s="42"/>
      <c r="C113" s="42"/>
      <c r="D113" s="42"/>
      <c r="E113" s="43"/>
      <c r="F113" s="42"/>
      <c r="G113" s="42"/>
      <c r="H113" s="42"/>
      <c r="I113" s="43" t="str">
        <f t="shared" si="2"/>
        <v/>
      </c>
      <c r="J113" s="43" t="str">
        <f t="shared" si="3"/>
        <v/>
      </c>
      <c r="K113" s="42"/>
      <c r="L113" s="42"/>
    </row>
    <row r="114" spans="1:12" ht="18" customHeight="1" x14ac:dyDescent="0.25">
      <c r="A114" s="46"/>
      <c r="B114" s="46"/>
      <c r="C114" s="46"/>
      <c r="D114" s="46"/>
      <c r="E114" s="47"/>
      <c r="F114" s="46"/>
      <c r="G114" s="46"/>
      <c r="H114" s="46"/>
      <c r="I114" s="47" t="str">
        <f t="shared" si="2"/>
        <v/>
      </c>
      <c r="J114" s="47" t="str">
        <f t="shared" si="3"/>
        <v/>
      </c>
      <c r="K114" s="46"/>
      <c r="L114" s="46"/>
    </row>
    <row r="115" spans="1:12" ht="18" customHeight="1" x14ac:dyDescent="0.25">
      <c r="A115" s="42"/>
      <c r="B115" s="42"/>
      <c r="C115" s="42"/>
      <c r="D115" s="42"/>
      <c r="E115" s="43"/>
      <c r="F115" s="42"/>
      <c r="G115" s="42"/>
      <c r="H115" s="42"/>
      <c r="I115" s="43" t="str">
        <f t="shared" si="2"/>
        <v/>
      </c>
      <c r="J115" s="43" t="str">
        <f t="shared" si="3"/>
        <v/>
      </c>
      <c r="K115" s="42"/>
      <c r="L115" s="42"/>
    </row>
    <row r="116" spans="1:12" ht="18" customHeight="1" x14ac:dyDescent="0.25">
      <c r="A116" s="46"/>
      <c r="B116" s="46"/>
      <c r="C116" s="46"/>
      <c r="D116" s="46"/>
      <c r="E116" s="47"/>
      <c r="F116" s="46"/>
      <c r="G116" s="46"/>
      <c r="H116" s="46"/>
      <c r="I116" s="47" t="str">
        <f t="shared" si="2"/>
        <v/>
      </c>
      <c r="J116" s="47" t="str">
        <f t="shared" si="3"/>
        <v/>
      </c>
      <c r="K116" s="46"/>
      <c r="L116" s="46"/>
    </row>
    <row r="117" spans="1:12" ht="18" customHeight="1" x14ac:dyDescent="0.25">
      <c r="A117" s="42"/>
      <c r="B117" s="42"/>
      <c r="C117" s="42"/>
      <c r="D117" s="42"/>
      <c r="E117" s="43"/>
      <c r="F117" s="42"/>
      <c r="G117" s="42"/>
      <c r="H117" s="42"/>
      <c r="I117" s="43" t="str">
        <f t="shared" si="2"/>
        <v/>
      </c>
      <c r="J117" s="43" t="str">
        <f t="shared" si="3"/>
        <v/>
      </c>
      <c r="K117" s="42"/>
      <c r="L117" s="42"/>
    </row>
    <row r="118" spans="1:12" ht="18" customHeight="1" x14ac:dyDescent="0.25">
      <c r="A118" s="46"/>
      <c r="B118" s="46"/>
      <c r="C118" s="46"/>
      <c r="D118" s="46"/>
      <c r="E118" s="47"/>
      <c r="F118" s="46"/>
      <c r="G118" s="46"/>
      <c r="H118" s="46"/>
      <c r="I118" s="47" t="str">
        <f t="shared" si="2"/>
        <v/>
      </c>
      <c r="J118" s="47" t="str">
        <f t="shared" si="3"/>
        <v/>
      </c>
      <c r="K118" s="46"/>
      <c r="L118" s="46"/>
    </row>
    <row r="119" spans="1:12" ht="18" customHeight="1" x14ac:dyDescent="0.25">
      <c r="A119" s="42"/>
      <c r="B119" s="42"/>
      <c r="C119" s="42"/>
      <c r="D119" s="42"/>
      <c r="E119" s="43"/>
      <c r="F119" s="42"/>
      <c r="G119" s="42"/>
      <c r="H119" s="42"/>
      <c r="I119" s="43" t="str">
        <f t="shared" si="2"/>
        <v/>
      </c>
      <c r="J119" s="43" t="str">
        <f t="shared" si="3"/>
        <v/>
      </c>
      <c r="K119" s="42"/>
      <c r="L119" s="42"/>
    </row>
    <row r="120" spans="1:12" ht="18" customHeight="1" x14ac:dyDescent="0.25">
      <c r="A120" s="46"/>
      <c r="B120" s="46"/>
      <c r="C120" s="46"/>
      <c r="D120" s="46"/>
      <c r="E120" s="47"/>
      <c r="F120" s="46"/>
      <c r="G120" s="46"/>
      <c r="H120" s="46"/>
      <c r="I120" s="47" t="str">
        <f t="shared" si="2"/>
        <v/>
      </c>
      <c r="J120" s="47" t="str">
        <f t="shared" si="3"/>
        <v/>
      </c>
      <c r="K120" s="46"/>
      <c r="L120" s="46"/>
    </row>
    <row r="121" spans="1:12" ht="18" customHeight="1" x14ac:dyDescent="0.25">
      <c r="A121" s="42"/>
      <c r="B121" s="42"/>
      <c r="C121" s="42"/>
      <c r="D121" s="42"/>
      <c r="E121" s="43"/>
      <c r="F121" s="42"/>
      <c r="G121" s="42"/>
      <c r="H121" s="42"/>
      <c r="I121" s="43" t="str">
        <f t="shared" si="2"/>
        <v/>
      </c>
      <c r="J121" s="43" t="str">
        <f t="shared" si="3"/>
        <v/>
      </c>
      <c r="K121" s="42"/>
      <c r="L121" s="42"/>
    </row>
    <row r="122" spans="1:12" ht="18" customHeight="1" x14ac:dyDescent="0.25">
      <c r="A122" s="46"/>
      <c r="B122" s="46"/>
      <c r="C122" s="46"/>
      <c r="D122" s="46"/>
      <c r="E122" s="47"/>
      <c r="F122" s="46"/>
      <c r="G122" s="46"/>
      <c r="H122" s="46"/>
      <c r="I122" s="47" t="str">
        <f t="shared" si="2"/>
        <v/>
      </c>
      <c r="J122" s="47" t="str">
        <f t="shared" si="3"/>
        <v/>
      </c>
      <c r="K122" s="46"/>
      <c r="L122" s="46"/>
    </row>
    <row r="123" spans="1:12" ht="18" customHeight="1" x14ac:dyDescent="0.25">
      <c r="A123" s="42"/>
      <c r="B123" s="42"/>
      <c r="C123" s="42"/>
      <c r="D123" s="42"/>
      <c r="E123" s="43"/>
      <c r="F123" s="42"/>
      <c r="G123" s="42"/>
      <c r="H123" s="42"/>
      <c r="I123" s="43" t="str">
        <f t="shared" si="2"/>
        <v/>
      </c>
      <c r="J123" s="43" t="str">
        <f t="shared" si="3"/>
        <v/>
      </c>
      <c r="K123" s="42"/>
      <c r="L123" s="42"/>
    </row>
    <row r="124" spans="1:12" ht="18" customHeight="1" x14ac:dyDescent="0.25">
      <c r="A124" s="46"/>
      <c r="B124" s="46"/>
      <c r="C124" s="46"/>
      <c r="D124" s="46"/>
      <c r="E124" s="47"/>
      <c r="F124" s="46"/>
      <c r="G124" s="46"/>
      <c r="H124" s="46"/>
      <c r="I124" s="47" t="str">
        <f t="shared" si="2"/>
        <v/>
      </c>
      <c r="J124" s="47" t="str">
        <f t="shared" si="3"/>
        <v/>
      </c>
      <c r="K124" s="46"/>
      <c r="L124" s="46"/>
    </row>
    <row r="125" spans="1:12" ht="18" customHeight="1" x14ac:dyDescent="0.25">
      <c r="A125" s="42"/>
      <c r="B125" s="42"/>
      <c r="C125" s="42"/>
      <c r="D125" s="42"/>
      <c r="E125" s="43"/>
      <c r="F125" s="42"/>
      <c r="G125" s="42"/>
      <c r="H125" s="42"/>
      <c r="I125" s="43" t="str">
        <f t="shared" si="2"/>
        <v/>
      </c>
      <c r="J125" s="43" t="str">
        <f t="shared" si="3"/>
        <v/>
      </c>
      <c r="K125" s="42"/>
      <c r="L125" s="42"/>
    </row>
    <row r="126" spans="1:12" ht="18" customHeight="1" x14ac:dyDescent="0.25">
      <c r="A126" s="46"/>
      <c r="B126" s="46"/>
      <c r="C126" s="46"/>
      <c r="D126" s="46"/>
      <c r="E126" s="47"/>
      <c r="F126" s="46"/>
      <c r="G126" s="46"/>
      <c r="H126" s="46"/>
      <c r="I126" s="47" t="str">
        <f t="shared" si="2"/>
        <v/>
      </c>
      <c r="J126" s="47" t="str">
        <f t="shared" si="3"/>
        <v/>
      </c>
      <c r="K126" s="46"/>
      <c r="L126" s="46"/>
    </row>
    <row r="127" spans="1:12" ht="18" customHeight="1" x14ac:dyDescent="0.25">
      <c r="A127" s="42"/>
      <c r="B127" s="42"/>
      <c r="C127" s="42"/>
      <c r="D127" s="42"/>
      <c r="E127" s="43"/>
      <c r="F127" s="42"/>
      <c r="G127" s="42"/>
      <c r="H127" s="42"/>
      <c r="I127" s="43" t="str">
        <f t="shared" si="2"/>
        <v/>
      </c>
      <c r="J127" s="43" t="str">
        <f t="shared" si="3"/>
        <v/>
      </c>
      <c r="K127" s="42"/>
      <c r="L127" s="42"/>
    </row>
    <row r="128" spans="1:12" ht="18" customHeight="1" x14ac:dyDescent="0.25">
      <c r="A128" s="46"/>
      <c r="B128" s="46"/>
      <c r="C128" s="46"/>
      <c r="D128" s="46"/>
      <c r="E128" s="47"/>
      <c r="F128" s="46"/>
      <c r="G128" s="46"/>
      <c r="H128" s="46"/>
      <c r="I128" s="47" t="str">
        <f t="shared" si="2"/>
        <v/>
      </c>
      <c r="J128" s="47" t="str">
        <f t="shared" si="3"/>
        <v/>
      </c>
      <c r="K128" s="46"/>
      <c r="L128" s="46"/>
    </row>
    <row r="129" spans="1:12" ht="18" customHeight="1" x14ac:dyDescent="0.25">
      <c r="A129" s="42"/>
      <c r="B129" s="42"/>
      <c r="C129" s="42"/>
      <c r="D129" s="42"/>
      <c r="E129" s="43"/>
      <c r="F129" s="42"/>
      <c r="G129" s="42"/>
      <c r="H129" s="42"/>
      <c r="I129" s="43" t="str">
        <f t="shared" si="2"/>
        <v/>
      </c>
      <c r="J129" s="43" t="str">
        <f t="shared" si="3"/>
        <v/>
      </c>
      <c r="K129" s="42"/>
      <c r="L129" s="42"/>
    </row>
    <row r="130" spans="1:12" ht="18" customHeight="1" x14ac:dyDescent="0.25">
      <c r="A130" s="46"/>
      <c r="B130" s="46"/>
      <c r="C130" s="46"/>
      <c r="D130" s="46"/>
      <c r="E130" s="47"/>
      <c r="F130" s="46"/>
      <c r="G130" s="46"/>
      <c r="H130" s="46"/>
      <c r="I130" s="47" t="str">
        <f t="shared" si="2"/>
        <v/>
      </c>
      <c r="J130" s="47" t="str">
        <f t="shared" si="3"/>
        <v/>
      </c>
      <c r="K130" s="46"/>
      <c r="L130" s="46"/>
    </row>
    <row r="131" spans="1:12" ht="18" customHeight="1" x14ac:dyDescent="0.25">
      <c r="A131" s="42"/>
      <c r="B131" s="42"/>
      <c r="C131" s="42"/>
      <c r="D131" s="42"/>
      <c r="E131" s="43"/>
      <c r="F131" s="42"/>
      <c r="G131" s="42"/>
      <c r="H131" s="42"/>
      <c r="I131" s="43" t="str">
        <f t="shared" si="2"/>
        <v/>
      </c>
      <c r="J131" s="43" t="str">
        <f t="shared" si="3"/>
        <v/>
      </c>
      <c r="K131" s="42"/>
      <c r="L131" s="42"/>
    </row>
    <row r="132" spans="1:12" ht="18" customHeight="1" x14ac:dyDescent="0.25">
      <c r="A132" s="46"/>
      <c r="B132" s="46"/>
      <c r="C132" s="46"/>
      <c r="D132" s="46"/>
      <c r="E132" s="47"/>
      <c r="F132" s="46"/>
      <c r="G132" s="46"/>
      <c r="H132" s="46"/>
      <c r="I132" s="47" t="str">
        <f t="shared" ref="I132:I195" si="4">IF(E132="","",E132+(E132*H132/100*G132))</f>
        <v/>
      </c>
      <c r="J132" s="47" t="str">
        <f t="shared" ref="J132:J195" si="5">IFERROR(I132/G132,"")</f>
        <v/>
      </c>
      <c r="K132" s="46"/>
      <c r="L132" s="46"/>
    </row>
    <row r="133" spans="1:12" ht="18" customHeight="1" x14ac:dyDescent="0.25">
      <c r="A133" s="42"/>
      <c r="B133" s="42"/>
      <c r="C133" s="42"/>
      <c r="D133" s="42"/>
      <c r="E133" s="43"/>
      <c r="F133" s="42"/>
      <c r="G133" s="42"/>
      <c r="H133" s="42"/>
      <c r="I133" s="43" t="str">
        <f t="shared" si="4"/>
        <v/>
      </c>
      <c r="J133" s="43" t="str">
        <f t="shared" si="5"/>
        <v/>
      </c>
      <c r="K133" s="42"/>
      <c r="L133" s="42"/>
    </row>
    <row r="134" spans="1:12" ht="18" customHeight="1" x14ac:dyDescent="0.25">
      <c r="A134" s="46"/>
      <c r="B134" s="46"/>
      <c r="C134" s="46"/>
      <c r="D134" s="46"/>
      <c r="E134" s="47"/>
      <c r="F134" s="46"/>
      <c r="G134" s="46"/>
      <c r="H134" s="46"/>
      <c r="I134" s="47" t="str">
        <f t="shared" si="4"/>
        <v/>
      </c>
      <c r="J134" s="47" t="str">
        <f t="shared" si="5"/>
        <v/>
      </c>
      <c r="K134" s="46"/>
      <c r="L134" s="46"/>
    </row>
    <row r="135" spans="1:12" ht="18" customHeight="1" x14ac:dyDescent="0.25">
      <c r="A135" s="42"/>
      <c r="B135" s="42"/>
      <c r="C135" s="42"/>
      <c r="D135" s="42"/>
      <c r="E135" s="43"/>
      <c r="F135" s="42"/>
      <c r="G135" s="42"/>
      <c r="H135" s="42"/>
      <c r="I135" s="43" t="str">
        <f t="shared" si="4"/>
        <v/>
      </c>
      <c r="J135" s="43" t="str">
        <f t="shared" si="5"/>
        <v/>
      </c>
      <c r="K135" s="42"/>
      <c r="L135" s="42"/>
    </row>
    <row r="136" spans="1:12" ht="18" customHeight="1" x14ac:dyDescent="0.25">
      <c r="A136" s="46"/>
      <c r="B136" s="46"/>
      <c r="C136" s="46"/>
      <c r="D136" s="46"/>
      <c r="E136" s="47"/>
      <c r="F136" s="46"/>
      <c r="G136" s="46"/>
      <c r="H136" s="46"/>
      <c r="I136" s="47" t="str">
        <f t="shared" si="4"/>
        <v/>
      </c>
      <c r="J136" s="47" t="str">
        <f t="shared" si="5"/>
        <v/>
      </c>
      <c r="K136" s="46"/>
      <c r="L136" s="46"/>
    </row>
    <row r="137" spans="1:12" ht="18" customHeight="1" x14ac:dyDescent="0.25">
      <c r="A137" s="42"/>
      <c r="B137" s="42"/>
      <c r="C137" s="42"/>
      <c r="D137" s="42"/>
      <c r="E137" s="43"/>
      <c r="F137" s="42"/>
      <c r="G137" s="42"/>
      <c r="H137" s="42"/>
      <c r="I137" s="43" t="str">
        <f t="shared" si="4"/>
        <v/>
      </c>
      <c r="J137" s="43" t="str">
        <f t="shared" si="5"/>
        <v/>
      </c>
      <c r="K137" s="42"/>
      <c r="L137" s="42"/>
    </row>
    <row r="138" spans="1:12" ht="18" customHeight="1" x14ac:dyDescent="0.25">
      <c r="A138" s="46"/>
      <c r="B138" s="46"/>
      <c r="C138" s="46"/>
      <c r="D138" s="46"/>
      <c r="E138" s="47"/>
      <c r="F138" s="46"/>
      <c r="G138" s="46"/>
      <c r="H138" s="46"/>
      <c r="I138" s="47" t="str">
        <f t="shared" si="4"/>
        <v/>
      </c>
      <c r="J138" s="47" t="str">
        <f t="shared" si="5"/>
        <v/>
      </c>
      <c r="K138" s="46"/>
      <c r="L138" s="46"/>
    </row>
    <row r="139" spans="1:12" ht="18" customHeight="1" x14ac:dyDescent="0.25">
      <c r="A139" s="42"/>
      <c r="B139" s="42"/>
      <c r="C139" s="42"/>
      <c r="D139" s="42"/>
      <c r="E139" s="43"/>
      <c r="F139" s="42"/>
      <c r="G139" s="42"/>
      <c r="H139" s="42"/>
      <c r="I139" s="43" t="str">
        <f t="shared" si="4"/>
        <v/>
      </c>
      <c r="J139" s="43" t="str">
        <f t="shared" si="5"/>
        <v/>
      </c>
      <c r="K139" s="42"/>
      <c r="L139" s="42"/>
    </row>
    <row r="140" spans="1:12" ht="18" customHeight="1" x14ac:dyDescent="0.25">
      <c r="A140" s="46"/>
      <c r="B140" s="46"/>
      <c r="C140" s="46"/>
      <c r="D140" s="46"/>
      <c r="E140" s="47"/>
      <c r="F140" s="46"/>
      <c r="G140" s="46"/>
      <c r="H140" s="46"/>
      <c r="I140" s="47" t="str">
        <f t="shared" si="4"/>
        <v/>
      </c>
      <c r="J140" s="47" t="str">
        <f t="shared" si="5"/>
        <v/>
      </c>
      <c r="K140" s="46"/>
      <c r="L140" s="46"/>
    </row>
    <row r="141" spans="1:12" ht="18" customHeight="1" x14ac:dyDescent="0.25">
      <c r="A141" s="42"/>
      <c r="B141" s="42"/>
      <c r="C141" s="42"/>
      <c r="D141" s="42"/>
      <c r="E141" s="43"/>
      <c r="F141" s="42"/>
      <c r="G141" s="42"/>
      <c r="H141" s="42"/>
      <c r="I141" s="43" t="str">
        <f t="shared" si="4"/>
        <v/>
      </c>
      <c r="J141" s="43" t="str">
        <f t="shared" si="5"/>
        <v/>
      </c>
      <c r="K141" s="42"/>
      <c r="L141" s="42"/>
    </row>
    <row r="142" spans="1:12" ht="18" customHeight="1" x14ac:dyDescent="0.25">
      <c r="A142" s="46"/>
      <c r="B142" s="46"/>
      <c r="C142" s="46"/>
      <c r="D142" s="46"/>
      <c r="E142" s="47"/>
      <c r="F142" s="46"/>
      <c r="G142" s="46"/>
      <c r="H142" s="46"/>
      <c r="I142" s="47" t="str">
        <f t="shared" si="4"/>
        <v/>
      </c>
      <c r="J142" s="47" t="str">
        <f t="shared" si="5"/>
        <v/>
      </c>
      <c r="K142" s="46"/>
      <c r="L142" s="46"/>
    </row>
    <row r="143" spans="1:12" ht="18" customHeight="1" x14ac:dyDescent="0.25">
      <c r="A143" s="42"/>
      <c r="B143" s="42"/>
      <c r="C143" s="42"/>
      <c r="D143" s="42"/>
      <c r="E143" s="43"/>
      <c r="F143" s="42"/>
      <c r="G143" s="42"/>
      <c r="H143" s="42"/>
      <c r="I143" s="43" t="str">
        <f t="shared" si="4"/>
        <v/>
      </c>
      <c r="J143" s="43" t="str">
        <f t="shared" si="5"/>
        <v/>
      </c>
      <c r="K143" s="42"/>
      <c r="L143" s="42"/>
    </row>
    <row r="144" spans="1:12" ht="18" customHeight="1" x14ac:dyDescent="0.25">
      <c r="A144" s="46"/>
      <c r="B144" s="46"/>
      <c r="C144" s="46"/>
      <c r="D144" s="46"/>
      <c r="E144" s="47"/>
      <c r="F144" s="46"/>
      <c r="G144" s="46"/>
      <c r="H144" s="46"/>
      <c r="I144" s="47" t="str">
        <f t="shared" si="4"/>
        <v/>
      </c>
      <c r="J144" s="47" t="str">
        <f t="shared" si="5"/>
        <v/>
      </c>
      <c r="K144" s="46"/>
      <c r="L144" s="46"/>
    </row>
    <row r="145" spans="1:12" ht="18" customHeight="1" x14ac:dyDescent="0.25">
      <c r="A145" s="42"/>
      <c r="B145" s="42"/>
      <c r="C145" s="42"/>
      <c r="D145" s="42"/>
      <c r="E145" s="43"/>
      <c r="F145" s="42"/>
      <c r="G145" s="42"/>
      <c r="H145" s="42"/>
      <c r="I145" s="43" t="str">
        <f t="shared" si="4"/>
        <v/>
      </c>
      <c r="J145" s="43" t="str">
        <f t="shared" si="5"/>
        <v/>
      </c>
      <c r="K145" s="42"/>
      <c r="L145" s="42"/>
    </row>
    <row r="146" spans="1:12" ht="18" customHeight="1" x14ac:dyDescent="0.25">
      <c r="A146" s="46"/>
      <c r="B146" s="46"/>
      <c r="C146" s="46"/>
      <c r="D146" s="46"/>
      <c r="E146" s="47"/>
      <c r="F146" s="46"/>
      <c r="G146" s="46"/>
      <c r="H146" s="46"/>
      <c r="I146" s="47" t="str">
        <f t="shared" si="4"/>
        <v/>
      </c>
      <c r="J146" s="47" t="str">
        <f t="shared" si="5"/>
        <v/>
      </c>
      <c r="K146" s="46"/>
      <c r="L146" s="46"/>
    </row>
    <row r="147" spans="1:12" ht="18" customHeight="1" x14ac:dyDescent="0.25">
      <c r="A147" s="42"/>
      <c r="B147" s="42"/>
      <c r="C147" s="42"/>
      <c r="D147" s="42"/>
      <c r="E147" s="43"/>
      <c r="F147" s="42"/>
      <c r="G147" s="42"/>
      <c r="H147" s="42"/>
      <c r="I147" s="43" t="str">
        <f t="shared" si="4"/>
        <v/>
      </c>
      <c r="J147" s="43" t="str">
        <f t="shared" si="5"/>
        <v/>
      </c>
      <c r="K147" s="42"/>
      <c r="L147" s="42"/>
    </row>
    <row r="148" spans="1:12" ht="18" customHeight="1" x14ac:dyDescent="0.25">
      <c r="A148" s="46"/>
      <c r="B148" s="46"/>
      <c r="C148" s="46"/>
      <c r="D148" s="46"/>
      <c r="E148" s="47"/>
      <c r="F148" s="46"/>
      <c r="G148" s="46"/>
      <c r="H148" s="46"/>
      <c r="I148" s="47" t="str">
        <f t="shared" si="4"/>
        <v/>
      </c>
      <c r="J148" s="47" t="str">
        <f t="shared" si="5"/>
        <v/>
      </c>
      <c r="K148" s="46"/>
      <c r="L148" s="46"/>
    </row>
    <row r="149" spans="1:12" ht="18" customHeight="1" x14ac:dyDescent="0.25">
      <c r="A149" s="42"/>
      <c r="B149" s="42"/>
      <c r="C149" s="42"/>
      <c r="D149" s="42"/>
      <c r="E149" s="43"/>
      <c r="F149" s="42"/>
      <c r="G149" s="42"/>
      <c r="H149" s="42"/>
      <c r="I149" s="43" t="str">
        <f t="shared" si="4"/>
        <v/>
      </c>
      <c r="J149" s="43" t="str">
        <f t="shared" si="5"/>
        <v/>
      </c>
      <c r="K149" s="42"/>
      <c r="L149" s="42"/>
    </row>
    <row r="150" spans="1:12" ht="18" customHeight="1" x14ac:dyDescent="0.25">
      <c r="A150" s="46"/>
      <c r="B150" s="46"/>
      <c r="C150" s="46"/>
      <c r="D150" s="46"/>
      <c r="E150" s="47"/>
      <c r="F150" s="46"/>
      <c r="G150" s="46"/>
      <c r="H150" s="46"/>
      <c r="I150" s="47" t="str">
        <f t="shared" si="4"/>
        <v/>
      </c>
      <c r="J150" s="47" t="str">
        <f t="shared" si="5"/>
        <v/>
      </c>
      <c r="K150" s="46"/>
      <c r="L150" s="46"/>
    </row>
    <row r="151" spans="1:12" ht="18" customHeight="1" x14ac:dyDescent="0.25">
      <c r="A151" s="42"/>
      <c r="B151" s="42"/>
      <c r="C151" s="42"/>
      <c r="D151" s="42"/>
      <c r="E151" s="43"/>
      <c r="F151" s="42"/>
      <c r="G151" s="42"/>
      <c r="H151" s="42"/>
      <c r="I151" s="43" t="str">
        <f t="shared" si="4"/>
        <v/>
      </c>
      <c r="J151" s="43" t="str">
        <f t="shared" si="5"/>
        <v/>
      </c>
      <c r="K151" s="42"/>
      <c r="L151" s="42"/>
    </row>
    <row r="152" spans="1:12" ht="18" customHeight="1" x14ac:dyDescent="0.25">
      <c r="A152" s="46"/>
      <c r="B152" s="46"/>
      <c r="C152" s="46"/>
      <c r="D152" s="46"/>
      <c r="E152" s="47"/>
      <c r="F152" s="46"/>
      <c r="G152" s="46"/>
      <c r="H152" s="46"/>
      <c r="I152" s="47" t="str">
        <f t="shared" si="4"/>
        <v/>
      </c>
      <c r="J152" s="47" t="str">
        <f t="shared" si="5"/>
        <v/>
      </c>
      <c r="K152" s="46"/>
      <c r="L152" s="46"/>
    </row>
    <row r="153" spans="1:12" ht="18" customHeight="1" x14ac:dyDescent="0.25">
      <c r="A153" s="42"/>
      <c r="B153" s="42"/>
      <c r="C153" s="42"/>
      <c r="D153" s="42"/>
      <c r="E153" s="43"/>
      <c r="F153" s="42"/>
      <c r="G153" s="42"/>
      <c r="H153" s="42"/>
      <c r="I153" s="43" t="str">
        <f t="shared" si="4"/>
        <v/>
      </c>
      <c r="J153" s="43" t="str">
        <f t="shared" si="5"/>
        <v/>
      </c>
      <c r="K153" s="42"/>
      <c r="L153" s="42"/>
    </row>
    <row r="154" spans="1:12" ht="18" customHeight="1" x14ac:dyDescent="0.25">
      <c r="A154" s="46"/>
      <c r="B154" s="46"/>
      <c r="C154" s="46"/>
      <c r="D154" s="46"/>
      <c r="E154" s="47"/>
      <c r="F154" s="46"/>
      <c r="G154" s="46"/>
      <c r="H154" s="46"/>
      <c r="I154" s="47" t="str">
        <f t="shared" si="4"/>
        <v/>
      </c>
      <c r="J154" s="47" t="str">
        <f t="shared" si="5"/>
        <v/>
      </c>
      <c r="K154" s="46"/>
      <c r="L154" s="46"/>
    </row>
    <row r="155" spans="1:12" ht="18" customHeight="1" x14ac:dyDescent="0.25">
      <c r="A155" s="42"/>
      <c r="B155" s="42"/>
      <c r="C155" s="42"/>
      <c r="D155" s="42"/>
      <c r="E155" s="43"/>
      <c r="F155" s="42"/>
      <c r="G155" s="42"/>
      <c r="H155" s="42"/>
      <c r="I155" s="43" t="str">
        <f t="shared" si="4"/>
        <v/>
      </c>
      <c r="J155" s="43" t="str">
        <f t="shared" si="5"/>
        <v/>
      </c>
      <c r="K155" s="42"/>
      <c r="L155" s="42"/>
    </row>
    <row r="156" spans="1:12" ht="18" customHeight="1" x14ac:dyDescent="0.25">
      <c r="A156" s="46"/>
      <c r="B156" s="46"/>
      <c r="C156" s="46"/>
      <c r="D156" s="46"/>
      <c r="E156" s="47"/>
      <c r="F156" s="46"/>
      <c r="G156" s="46"/>
      <c r="H156" s="46"/>
      <c r="I156" s="47" t="str">
        <f t="shared" si="4"/>
        <v/>
      </c>
      <c r="J156" s="47" t="str">
        <f t="shared" si="5"/>
        <v/>
      </c>
      <c r="K156" s="46"/>
      <c r="L156" s="46"/>
    </row>
    <row r="157" spans="1:12" ht="18" customHeight="1" x14ac:dyDescent="0.25">
      <c r="A157" s="42"/>
      <c r="B157" s="42"/>
      <c r="C157" s="42"/>
      <c r="D157" s="42"/>
      <c r="E157" s="43"/>
      <c r="F157" s="42"/>
      <c r="G157" s="42"/>
      <c r="H157" s="42"/>
      <c r="I157" s="43" t="str">
        <f t="shared" si="4"/>
        <v/>
      </c>
      <c r="J157" s="43" t="str">
        <f t="shared" si="5"/>
        <v/>
      </c>
      <c r="K157" s="42"/>
      <c r="L157" s="42"/>
    </row>
    <row r="158" spans="1:12" ht="18" customHeight="1" x14ac:dyDescent="0.25">
      <c r="A158" s="46"/>
      <c r="B158" s="46"/>
      <c r="C158" s="46"/>
      <c r="D158" s="46"/>
      <c r="E158" s="47"/>
      <c r="F158" s="46"/>
      <c r="G158" s="46"/>
      <c r="H158" s="46"/>
      <c r="I158" s="47" t="str">
        <f t="shared" si="4"/>
        <v/>
      </c>
      <c r="J158" s="47" t="str">
        <f t="shared" si="5"/>
        <v/>
      </c>
      <c r="K158" s="46"/>
      <c r="L158" s="46"/>
    </row>
    <row r="159" spans="1:12" ht="18" customHeight="1" x14ac:dyDescent="0.25">
      <c r="A159" s="42"/>
      <c r="B159" s="42"/>
      <c r="C159" s="42"/>
      <c r="D159" s="42"/>
      <c r="E159" s="43"/>
      <c r="F159" s="42"/>
      <c r="G159" s="42"/>
      <c r="H159" s="42"/>
      <c r="I159" s="43" t="str">
        <f t="shared" si="4"/>
        <v/>
      </c>
      <c r="J159" s="43" t="str">
        <f t="shared" si="5"/>
        <v/>
      </c>
      <c r="K159" s="42"/>
      <c r="L159" s="42"/>
    </row>
    <row r="160" spans="1:12" ht="18" customHeight="1" x14ac:dyDescent="0.25">
      <c r="A160" s="46"/>
      <c r="B160" s="46"/>
      <c r="C160" s="46"/>
      <c r="D160" s="46"/>
      <c r="E160" s="47"/>
      <c r="F160" s="46"/>
      <c r="G160" s="46"/>
      <c r="H160" s="46"/>
      <c r="I160" s="47" t="str">
        <f t="shared" si="4"/>
        <v/>
      </c>
      <c r="J160" s="47" t="str">
        <f t="shared" si="5"/>
        <v/>
      </c>
      <c r="K160" s="46"/>
      <c r="L160" s="46"/>
    </row>
    <row r="161" spans="1:12" ht="18" customHeight="1" x14ac:dyDescent="0.25">
      <c r="A161" s="42"/>
      <c r="B161" s="42"/>
      <c r="C161" s="42"/>
      <c r="D161" s="42"/>
      <c r="E161" s="43"/>
      <c r="F161" s="42"/>
      <c r="G161" s="42"/>
      <c r="H161" s="42"/>
      <c r="I161" s="43" t="str">
        <f t="shared" si="4"/>
        <v/>
      </c>
      <c r="J161" s="43" t="str">
        <f t="shared" si="5"/>
        <v/>
      </c>
      <c r="K161" s="42"/>
      <c r="L161" s="42"/>
    </row>
    <row r="162" spans="1:12" ht="18" customHeight="1" x14ac:dyDescent="0.25">
      <c r="A162" s="46"/>
      <c r="B162" s="46"/>
      <c r="C162" s="46"/>
      <c r="D162" s="46"/>
      <c r="E162" s="47"/>
      <c r="F162" s="46"/>
      <c r="G162" s="46"/>
      <c r="H162" s="46"/>
      <c r="I162" s="47" t="str">
        <f t="shared" si="4"/>
        <v/>
      </c>
      <c r="J162" s="47" t="str">
        <f t="shared" si="5"/>
        <v/>
      </c>
      <c r="K162" s="46"/>
      <c r="L162" s="46"/>
    </row>
    <row r="163" spans="1:12" ht="18" customHeight="1" x14ac:dyDescent="0.25">
      <c r="A163" s="42"/>
      <c r="B163" s="42"/>
      <c r="C163" s="42"/>
      <c r="D163" s="42"/>
      <c r="E163" s="43"/>
      <c r="F163" s="42"/>
      <c r="G163" s="42"/>
      <c r="H163" s="42"/>
      <c r="I163" s="43" t="str">
        <f t="shared" si="4"/>
        <v/>
      </c>
      <c r="J163" s="43" t="str">
        <f t="shared" si="5"/>
        <v/>
      </c>
      <c r="K163" s="42"/>
      <c r="L163" s="42"/>
    </row>
    <row r="164" spans="1:12" ht="18" customHeight="1" x14ac:dyDescent="0.25">
      <c r="A164" s="46"/>
      <c r="B164" s="46"/>
      <c r="C164" s="46"/>
      <c r="D164" s="46"/>
      <c r="E164" s="47"/>
      <c r="F164" s="46"/>
      <c r="G164" s="46"/>
      <c r="H164" s="46"/>
      <c r="I164" s="47" t="str">
        <f t="shared" si="4"/>
        <v/>
      </c>
      <c r="J164" s="47" t="str">
        <f t="shared" si="5"/>
        <v/>
      </c>
      <c r="K164" s="46"/>
      <c r="L164" s="46"/>
    </row>
    <row r="165" spans="1:12" ht="18" customHeight="1" x14ac:dyDescent="0.25">
      <c r="A165" s="42"/>
      <c r="B165" s="42"/>
      <c r="C165" s="42"/>
      <c r="D165" s="42"/>
      <c r="E165" s="43"/>
      <c r="F165" s="42"/>
      <c r="G165" s="42"/>
      <c r="H165" s="42"/>
      <c r="I165" s="43" t="str">
        <f t="shared" si="4"/>
        <v/>
      </c>
      <c r="J165" s="43" t="str">
        <f t="shared" si="5"/>
        <v/>
      </c>
      <c r="K165" s="42"/>
      <c r="L165" s="42"/>
    </row>
    <row r="166" spans="1:12" ht="18" customHeight="1" x14ac:dyDescent="0.25">
      <c r="A166" s="46"/>
      <c r="B166" s="46"/>
      <c r="C166" s="46"/>
      <c r="D166" s="46"/>
      <c r="E166" s="47"/>
      <c r="F166" s="46"/>
      <c r="G166" s="46"/>
      <c r="H166" s="46"/>
      <c r="I166" s="47" t="str">
        <f t="shared" si="4"/>
        <v/>
      </c>
      <c r="J166" s="47" t="str">
        <f t="shared" si="5"/>
        <v/>
      </c>
      <c r="K166" s="46"/>
      <c r="L166" s="46"/>
    </row>
    <row r="167" spans="1:12" ht="18" customHeight="1" x14ac:dyDescent="0.25">
      <c r="A167" s="42"/>
      <c r="B167" s="42"/>
      <c r="C167" s="42"/>
      <c r="D167" s="42"/>
      <c r="E167" s="43"/>
      <c r="F167" s="42"/>
      <c r="G167" s="42"/>
      <c r="H167" s="42"/>
      <c r="I167" s="43" t="str">
        <f t="shared" si="4"/>
        <v/>
      </c>
      <c r="J167" s="43" t="str">
        <f t="shared" si="5"/>
        <v/>
      </c>
      <c r="K167" s="42"/>
      <c r="L167" s="42"/>
    </row>
    <row r="168" spans="1:12" ht="18" customHeight="1" x14ac:dyDescent="0.25">
      <c r="A168" s="46"/>
      <c r="B168" s="46"/>
      <c r="C168" s="46"/>
      <c r="D168" s="46"/>
      <c r="E168" s="47"/>
      <c r="F168" s="46"/>
      <c r="G168" s="46"/>
      <c r="H168" s="46"/>
      <c r="I168" s="47" t="str">
        <f t="shared" si="4"/>
        <v/>
      </c>
      <c r="J168" s="47" t="str">
        <f t="shared" si="5"/>
        <v/>
      </c>
      <c r="K168" s="46"/>
      <c r="L168" s="46"/>
    </row>
    <row r="169" spans="1:12" ht="18" customHeight="1" x14ac:dyDescent="0.25">
      <c r="A169" s="42"/>
      <c r="B169" s="42"/>
      <c r="C169" s="42"/>
      <c r="D169" s="42"/>
      <c r="E169" s="43"/>
      <c r="F169" s="42"/>
      <c r="G169" s="42"/>
      <c r="H169" s="42"/>
      <c r="I169" s="43" t="str">
        <f t="shared" si="4"/>
        <v/>
      </c>
      <c r="J169" s="43" t="str">
        <f t="shared" si="5"/>
        <v/>
      </c>
      <c r="K169" s="42"/>
      <c r="L169" s="42"/>
    </row>
    <row r="170" spans="1:12" ht="18" customHeight="1" x14ac:dyDescent="0.25">
      <c r="A170" s="46"/>
      <c r="B170" s="46"/>
      <c r="C170" s="46"/>
      <c r="D170" s="46"/>
      <c r="E170" s="47"/>
      <c r="F170" s="46"/>
      <c r="G170" s="46"/>
      <c r="H170" s="46"/>
      <c r="I170" s="47" t="str">
        <f t="shared" si="4"/>
        <v/>
      </c>
      <c r="J170" s="47" t="str">
        <f t="shared" si="5"/>
        <v/>
      </c>
      <c r="K170" s="46"/>
      <c r="L170" s="46"/>
    </row>
    <row r="171" spans="1:12" ht="18" customHeight="1" x14ac:dyDescent="0.25">
      <c r="A171" s="42"/>
      <c r="B171" s="42"/>
      <c r="C171" s="42"/>
      <c r="D171" s="42"/>
      <c r="E171" s="43"/>
      <c r="F171" s="42"/>
      <c r="G171" s="42"/>
      <c r="H171" s="42"/>
      <c r="I171" s="43" t="str">
        <f t="shared" si="4"/>
        <v/>
      </c>
      <c r="J171" s="43" t="str">
        <f t="shared" si="5"/>
        <v/>
      </c>
      <c r="K171" s="42"/>
      <c r="L171" s="42"/>
    </row>
    <row r="172" spans="1:12" ht="18" customHeight="1" x14ac:dyDescent="0.25">
      <c r="A172" s="46"/>
      <c r="B172" s="46"/>
      <c r="C172" s="46"/>
      <c r="D172" s="46"/>
      <c r="E172" s="47"/>
      <c r="F172" s="46"/>
      <c r="G172" s="46"/>
      <c r="H172" s="46"/>
      <c r="I172" s="47" t="str">
        <f t="shared" si="4"/>
        <v/>
      </c>
      <c r="J172" s="47" t="str">
        <f t="shared" si="5"/>
        <v/>
      </c>
      <c r="K172" s="46"/>
      <c r="L172" s="46"/>
    </row>
    <row r="173" spans="1:12" ht="18" customHeight="1" x14ac:dyDescent="0.25">
      <c r="A173" s="42"/>
      <c r="B173" s="42"/>
      <c r="C173" s="42"/>
      <c r="D173" s="42"/>
      <c r="E173" s="43"/>
      <c r="F173" s="42"/>
      <c r="G173" s="42"/>
      <c r="H173" s="42"/>
      <c r="I173" s="43" t="str">
        <f t="shared" si="4"/>
        <v/>
      </c>
      <c r="J173" s="43" t="str">
        <f t="shared" si="5"/>
        <v/>
      </c>
      <c r="K173" s="42"/>
      <c r="L173" s="42"/>
    </row>
    <row r="174" spans="1:12" ht="18" customHeight="1" x14ac:dyDescent="0.25">
      <c r="A174" s="46"/>
      <c r="B174" s="46"/>
      <c r="C174" s="46"/>
      <c r="D174" s="46"/>
      <c r="E174" s="47"/>
      <c r="F174" s="46"/>
      <c r="G174" s="46"/>
      <c r="H174" s="46"/>
      <c r="I174" s="47" t="str">
        <f t="shared" si="4"/>
        <v/>
      </c>
      <c r="J174" s="47" t="str">
        <f t="shared" si="5"/>
        <v/>
      </c>
      <c r="K174" s="46"/>
      <c r="L174" s="46"/>
    </row>
    <row r="175" spans="1:12" ht="18" customHeight="1" x14ac:dyDescent="0.25">
      <c r="A175" s="42"/>
      <c r="B175" s="42"/>
      <c r="C175" s="42"/>
      <c r="D175" s="42"/>
      <c r="E175" s="43"/>
      <c r="F175" s="42"/>
      <c r="G175" s="42"/>
      <c r="H175" s="42"/>
      <c r="I175" s="43" t="str">
        <f t="shared" si="4"/>
        <v/>
      </c>
      <c r="J175" s="43" t="str">
        <f t="shared" si="5"/>
        <v/>
      </c>
      <c r="K175" s="42"/>
      <c r="L175" s="42"/>
    </row>
    <row r="176" spans="1:12" ht="18" customHeight="1" x14ac:dyDescent="0.25">
      <c r="A176" s="46"/>
      <c r="B176" s="46"/>
      <c r="C176" s="46"/>
      <c r="D176" s="46"/>
      <c r="E176" s="47"/>
      <c r="F176" s="46"/>
      <c r="G176" s="46"/>
      <c r="H176" s="46"/>
      <c r="I176" s="47" t="str">
        <f t="shared" si="4"/>
        <v/>
      </c>
      <c r="J176" s="47" t="str">
        <f t="shared" si="5"/>
        <v/>
      </c>
      <c r="K176" s="46"/>
      <c r="L176" s="46"/>
    </row>
    <row r="177" spans="1:12" ht="18" customHeight="1" x14ac:dyDescent="0.25">
      <c r="A177" s="42"/>
      <c r="B177" s="42"/>
      <c r="C177" s="42"/>
      <c r="D177" s="42"/>
      <c r="E177" s="43"/>
      <c r="F177" s="42"/>
      <c r="G177" s="42"/>
      <c r="H177" s="42"/>
      <c r="I177" s="43" t="str">
        <f t="shared" si="4"/>
        <v/>
      </c>
      <c r="J177" s="43" t="str">
        <f t="shared" si="5"/>
        <v/>
      </c>
      <c r="K177" s="42"/>
      <c r="L177" s="42"/>
    </row>
    <row r="178" spans="1:12" ht="18" customHeight="1" x14ac:dyDescent="0.25">
      <c r="A178" s="46"/>
      <c r="B178" s="46"/>
      <c r="C178" s="46"/>
      <c r="D178" s="46"/>
      <c r="E178" s="47"/>
      <c r="F178" s="46"/>
      <c r="G178" s="46"/>
      <c r="H178" s="46"/>
      <c r="I178" s="47" t="str">
        <f t="shared" si="4"/>
        <v/>
      </c>
      <c r="J178" s="47" t="str">
        <f t="shared" si="5"/>
        <v/>
      </c>
      <c r="K178" s="46"/>
      <c r="L178" s="46"/>
    </row>
    <row r="179" spans="1:12" ht="18" customHeight="1" x14ac:dyDescent="0.25">
      <c r="A179" s="42"/>
      <c r="B179" s="42"/>
      <c r="C179" s="42"/>
      <c r="D179" s="42"/>
      <c r="E179" s="43"/>
      <c r="F179" s="42"/>
      <c r="G179" s="42"/>
      <c r="H179" s="42"/>
      <c r="I179" s="43" t="str">
        <f t="shared" si="4"/>
        <v/>
      </c>
      <c r="J179" s="43" t="str">
        <f t="shared" si="5"/>
        <v/>
      </c>
      <c r="K179" s="42"/>
      <c r="L179" s="42"/>
    </row>
    <row r="180" spans="1:12" ht="18" customHeight="1" x14ac:dyDescent="0.25">
      <c r="A180" s="46"/>
      <c r="B180" s="46"/>
      <c r="C180" s="46"/>
      <c r="D180" s="46"/>
      <c r="E180" s="47"/>
      <c r="F180" s="46"/>
      <c r="G180" s="46"/>
      <c r="H180" s="46"/>
      <c r="I180" s="47" t="str">
        <f t="shared" si="4"/>
        <v/>
      </c>
      <c r="J180" s="47" t="str">
        <f t="shared" si="5"/>
        <v/>
      </c>
      <c r="K180" s="46"/>
      <c r="L180" s="46"/>
    </row>
    <row r="181" spans="1:12" ht="18" customHeight="1" x14ac:dyDescent="0.25">
      <c r="A181" s="42"/>
      <c r="B181" s="42"/>
      <c r="C181" s="42"/>
      <c r="D181" s="42"/>
      <c r="E181" s="43"/>
      <c r="F181" s="42"/>
      <c r="G181" s="42"/>
      <c r="H181" s="42"/>
      <c r="I181" s="43" t="str">
        <f t="shared" si="4"/>
        <v/>
      </c>
      <c r="J181" s="43" t="str">
        <f t="shared" si="5"/>
        <v/>
      </c>
      <c r="K181" s="42"/>
      <c r="L181" s="42"/>
    </row>
    <row r="182" spans="1:12" ht="18" customHeight="1" x14ac:dyDescent="0.25">
      <c r="A182" s="46"/>
      <c r="B182" s="46"/>
      <c r="C182" s="46"/>
      <c r="D182" s="46"/>
      <c r="E182" s="47"/>
      <c r="F182" s="46"/>
      <c r="G182" s="46"/>
      <c r="H182" s="46"/>
      <c r="I182" s="47" t="str">
        <f t="shared" si="4"/>
        <v/>
      </c>
      <c r="J182" s="47" t="str">
        <f t="shared" si="5"/>
        <v/>
      </c>
      <c r="K182" s="46"/>
      <c r="L182" s="46"/>
    </row>
    <row r="183" spans="1:12" ht="18" customHeight="1" x14ac:dyDescent="0.25">
      <c r="A183" s="42"/>
      <c r="B183" s="42"/>
      <c r="C183" s="42"/>
      <c r="D183" s="42"/>
      <c r="E183" s="43"/>
      <c r="F183" s="42"/>
      <c r="G183" s="42"/>
      <c r="H183" s="42"/>
      <c r="I183" s="43" t="str">
        <f t="shared" si="4"/>
        <v/>
      </c>
      <c r="J183" s="43" t="str">
        <f t="shared" si="5"/>
        <v/>
      </c>
      <c r="K183" s="42"/>
      <c r="L183" s="42"/>
    </row>
    <row r="184" spans="1:12" ht="18" customHeight="1" x14ac:dyDescent="0.25">
      <c r="A184" s="46"/>
      <c r="B184" s="46"/>
      <c r="C184" s="46"/>
      <c r="D184" s="46"/>
      <c r="E184" s="47"/>
      <c r="F184" s="46"/>
      <c r="G184" s="46"/>
      <c r="H184" s="46"/>
      <c r="I184" s="47" t="str">
        <f t="shared" si="4"/>
        <v/>
      </c>
      <c r="J184" s="47" t="str">
        <f t="shared" si="5"/>
        <v/>
      </c>
      <c r="K184" s="46"/>
      <c r="L184" s="46"/>
    </row>
    <row r="185" spans="1:12" ht="18" customHeight="1" x14ac:dyDescent="0.25">
      <c r="A185" s="42"/>
      <c r="B185" s="42"/>
      <c r="C185" s="42"/>
      <c r="D185" s="42"/>
      <c r="E185" s="43"/>
      <c r="F185" s="42"/>
      <c r="G185" s="42"/>
      <c r="H185" s="42"/>
      <c r="I185" s="43" t="str">
        <f t="shared" si="4"/>
        <v/>
      </c>
      <c r="J185" s="43" t="str">
        <f t="shared" si="5"/>
        <v/>
      </c>
      <c r="K185" s="42"/>
      <c r="L185" s="42"/>
    </row>
    <row r="186" spans="1:12" ht="18" customHeight="1" x14ac:dyDescent="0.25">
      <c r="A186" s="46"/>
      <c r="B186" s="46"/>
      <c r="C186" s="46"/>
      <c r="D186" s="46"/>
      <c r="E186" s="47"/>
      <c r="F186" s="46"/>
      <c r="G186" s="46"/>
      <c r="H186" s="46"/>
      <c r="I186" s="47" t="str">
        <f t="shared" si="4"/>
        <v/>
      </c>
      <c r="J186" s="47" t="str">
        <f t="shared" si="5"/>
        <v/>
      </c>
      <c r="K186" s="46"/>
      <c r="L186" s="46"/>
    </row>
    <row r="187" spans="1:12" ht="18" customHeight="1" x14ac:dyDescent="0.25">
      <c r="A187" s="42"/>
      <c r="B187" s="42"/>
      <c r="C187" s="42"/>
      <c r="D187" s="42"/>
      <c r="E187" s="43"/>
      <c r="F187" s="42"/>
      <c r="G187" s="42"/>
      <c r="H187" s="42"/>
      <c r="I187" s="43" t="str">
        <f t="shared" si="4"/>
        <v/>
      </c>
      <c r="J187" s="43" t="str">
        <f t="shared" si="5"/>
        <v/>
      </c>
      <c r="K187" s="42"/>
      <c r="L187" s="42"/>
    </row>
    <row r="188" spans="1:12" ht="18" customHeight="1" x14ac:dyDescent="0.25">
      <c r="A188" s="46"/>
      <c r="B188" s="46"/>
      <c r="C188" s="46"/>
      <c r="D188" s="46"/>
      <c r="E188" s="47"/>
      <c r="F188" s="46"/>
      <c r="G188" s="46"/>
      <c r="H188" s="46"/>
      <c r="I188" s="47" t="str">
        <f t="shared" si="4"/>
        <v/>
      </c>
      <c r="J188" s="47" t="str">
        <f t="shared" si="5"/>
        <v/>
      </c>
      <c r="K188" s="46"/>
      <c r="L188" s="46"/>
    </row>
    <row r="189" spans="1:12" ht="18" customHeight="1" x14ac:dyDescent="0.25">
      <c r="A189" s="42"/>
      <c r="B189" s="42"/>
      <c r="C189" s="42"/>
      <c r="D189" s="42"/>
      <c r="E189" s="43"/>
      <c r="F189" s="42"/>
      <c r="G189" s="42"/>
      <c r="H189" s="42"/>
      <c r="I189" s="43" t="str">
        <f t="shared" si="4"/>
        <v/>
      </c>
      <c r="J189" s="43" t="str">
        <f t="shared" si="5"/>
        <v/>
      </c>
      <c r="K189" s="42"/>
      <c r="L189" s="42"/>
    </row>
    <row r="190" spans="1:12" ht="18" customHeight="1" x14ac:dyDescent="0.25">
      <c r="A190" s="46"/>
      <c r="B190" s="46"/>
      <c r="C190" s="46"/>
      <c r="D190" s="46"/>
      <c r="E190" s="47"/>
      <c r="F190" s="46"/>
      <c r="G190" s="46"/>
      <c r="H190" s="46"/>
      <c r="I190" s="47" t="str">
        <f t="shared" si="4"/>
        <v/>
      </c>
      <c r="J190" s="47" t="str">
        <f t="shared" si="5"/>
        <v/>
      </c>
      <c r="K190" s="46"/>
      <c r="L190" s="46"/>
    </row>
    <row r="191" spans="1:12" ht="18" customHeight="1" x14ac:dyDescent="0.25">
      <c r="A191" s="42"/>
      <c r="B191" s="42"/>
      <c r="C191" s="42"/>
      <c r="D191" s="42"/>
      <c r="E191" s="43"/>
      <c r="F191" s="42"/>
      <c r="G191" s="42"/>
      <c r="H191" s="42"/>
      <c r="I191" s="43" t="str">
        <f t="shared" si="4"/>
        <v/>
      </c>
      <c r="J191" s="43" t="str">
        <f t="shared" si="5"/>
        <v/>
      </c>
      <c r="K191" s="42"/>
      <c r="L191" s="42"/>
    </row>
    <row r="192" spans="1:12" ht="18" customHeight="1" x14ac:dyDescent="0.25">
      <c r="A192" s="46"/>
      <c r="B192" s="46"/>
      <c r="C192" s="46"/>
      <c r="D192" s="46"/>
      <c r="E192" s="47"/>
      <c r="F192" s="46"/>
      <c r="G192" s="46"/>
      <c r="H192" s="46"/>
      <c r="I192" s="47" t="str">
        <f t="shared" si="4"/>
        <v/>
      </c>
      <c r="J192" s="47" t="str">
        <f t="shared" si="5"/>
        <v/>
      </c>
      <c r="K192" s="46"/>
      <c r="L192" s="46"/>
    </row>
    <row r="193" spans="1:12" ht="18" customHeight="1" x14ac:dyDescent="0.25">
      <c r="A193" s="42"/>
      <c r="B193" s="42"/>
      <c r="C193" s="42"/>
      <c r="D193" s="42"/>
      <c r="E193" s="43"/>
      <c r="F193" s="42"/>
      <c r="G193" s="42"/>
      <c r="H193" s="42"/>
      <c r="I193" s="43" t="str">
        <f t="shared" si="4"/>
        <v/>
      </c>
      <c r="J193" s="43" t="str">
        <f t="shared" si="5"/>
        <v/>
      </c>
      <c r="K193" s="42"/>
      <c r="L193" s="42"/>
    </row>
    <row r="194" spans="1:12" ht="18" customHeight="1" x14ac:dyDescent="0.25">
      <c r="A194" s="46"/>
      <c r="B194" s="46"/>
      <c r="C194" s="46"/>
      <c r="D194" s="46"/>
      <c r="E194" s="47"/>
      <c r="F194" s="46"/>
      <c r="G194" s="46"/>
      <c r="H194" s="46"/>
      <c r="I194" s="47" t="str">
        <f t="shared" si="4"/>
        <v/>
      </c>
      <c r="J194" s="47" t="str">
        <f t="shared" si="5"/>
        <v/>
      </c>
      <c r="K194" s="46"/>
      <c r="L194" s="46"/>
    </row>
    <row r="195" spans="1:12" ht="18" customHeight="1" x14ac:dyDescent="0.25">
      <c r="A195" s="42"/>
      <c r="B195" s="42"/>
      <c r="C195" s="42"/>
      <c r="D195" s="42"/>
      <c r="E195" s="43"/>
      <c r="F195" s="42"/>
      <c r="G195" s="42"/>
      <c r="H195" s="42"/>
      <c r="I195" s="43" t="str">
        <f t="shared" si="4"/>
        <v/>
      </c>
      <c r="J195" s="43" t="str">
        <f t="shared" si="5"/>
        <v/>
      </c>
      <c r="K195" s="42"/>
      <c r="L195" s="42"/>
    </row>
    <row r="196" spans="1:12" ht="18" customHeight="1" x14ac:dyDescent="0.25">
      <c r="A196" s="46"/>
      <c r="B196" s="46"/>
      <c r="C196" s="46"/>
      <c r="D196" s="46"/>
      <c r="E196" s="47"/>
      <c r="F196" s="46"/>
      <c r="G196" s="46"/>
      <c r="H196" s="46"/>
      <c r="I196" s="47" t="str">
        <f t="shared" ref="I196:I259" si="6">IF(E196="","",E196+(E196*H196/100*G196))</f>
        <v/>
      </c>
      <c r="J196" s="47" t="str">
        <f t="shared" ref="J196:J259" si="7">IFERROR(I196/G196,"")</f>
        <v/>
      </c>
      <c r="K196" s="46"/>
      <c r="L196" s="46"/>
    </row>
    <row r="197" spans="1:12" ht="18" customHeight="1" x14ac:dyDescent="0.25">
      <c r="A197" s="42"/>
      <c r="B197" s="42"/>
      <c r="C197" s="42"/>
      <c r="D197" s="42"/>
      <c r="E197" s="43"/>
      <c r="F197" s="42"/>
      <c r="G197" s="42"/>
      <c r="H197" s="42"/>
      <c r="I197" s="43" t="str">
        <f t="shared" si="6"/>
        <v/>
      </c>
      <c r="J197" s="43" t="str">
        <f t="shared" si="7"/>
        <v/>
      </c>
      <c r="K197" s="42"/>
      <c r="L197" s="42"/>
    </row>
    <row r="198" spans="1:12" ht="18" customHeight="1" x14ac:dyDescent="0.25">
      <c r="A198" s="46"/>
      <c r="B198" s="46"/>
      <c r="C198" s="46"/>
      <c r="D198" s="46"/>
      <c r="E198" s="47"/>
      <c r="F198" s="46"/>
      <c r="G198" s="46"/>
      <c r="H198" s="46"/>
      <c r="I198" s="47" t="str">
        <f t="shared" si="6"/>
        <v/>
      </c>
      <c r="J198" s="47" t="str">
        <f t="shared" si="7"/>
        <v/>
      </c>
      <c r="K198" s="46"/>
      <c r="L198" s="46"/>
    </row>
    <row r="199" spans="1:12" ht="18" customHeight="1" x14ac:dyDescent="0.25">
      <c r="A199" s="42"/>
      <c r="B199" s="42"/>
      <c r="C199" s="42"/>
      <c r="D199" s="42"/>
      <c r="E199" s="43"/>
      <c r="F199" s="42"/>
      <c r="G199" s="42"/>
      <c r="H199" s="42"/>
      <c r="I199" s="43" t="str">
        <f t="shared" si="6"/>
        <v/>
      </c>
      <c r="J199" s="43" t="str">
        <f t="shared" si="7"/>
        <v/>
      </c>
      <c r="K199" s="42"/>
      <c r="L199" s="42"/>
    </row>
    <row r="200" spans="1:12" ht="18" customHeight="1" x14ac:dyDescent="0.25">
      <c r="A200" s="46"/>
      <c r="B200" s="46"/>
      <c r="C200" s="46"/>
      <c r="D200" s="46"/>
      <c r="E200" s="47"/>
      <c r="F200" s="46"/>
      <c r="G200" s="46"/>
      <c r="H200" s="46"/>
      <c r="I200" s="47" t="str">
        <f t="shared" si="6"/>
        <v/>
      </c>
      <c r="J200" s="47" t="str">
        <f t="shared" si="7"/>
        <v/>
      </c>
      <c r="K200" s="46"/>
      <c r="L200" s="46"/>
    </row>
    <row r="201" spans="1:12" ht="18" customHeight="1" x14ac:dyDescent="0.25">
      <c r="A201" s="42"/>
      <c r="B201" s="42"/>
      <c r="C201" s="42"/>
      <c r="D201" s="42"/>
      <c r="E201" s="43"/>
      <c r="F201" s="42"/>
      <c r="G201" s="42"/>
      <c r="H201" s="42"/>
      <c r="I201" s="43" t="str">
        <f t="shared" si="6"/>
        <v/>
      </c>
      <c r="J201" s="43" t="str">
        <f t="shared" si="7"/>
        <v/>
      </c>
      <c r="K201" s="42"/>
      <c r="L201" s="42"/>
    </row>
    <row r="202" spans="1:12" ht="18" customHeight="1" x14ac:dyDescent="0.25">
      <c r="A202" s="46"/>
      <c r="B202" s="46"/>
      <c r="C202" s="46"/>
      <c r="D202" s="46"/>
      <c r="E202" s="47"/>
      <c r="F202" s="46"/>
      <c r="G202" s="46"/>
      <c r="H202" s="46"/>
      <c r="I202" s="47" t="str">
        <f t="shared" si="6"/>
        <v/>
      </c>
      <c r="J202" s="47" t="str">
        <f t="shared" si="7"/>
        <v/>
      </c>
      <c r="K202" s="46"/>
      <c r="L202" s="46"/>
    </row>
    <row r="203" spans="1:12" ht="18" customHeight="1" x14ac:dyDescent="0.25">
      <c r="A203" s="42"/>
      <c r="B203" s="42"/>
      <c r="C203" s="42"/>
      <c r="D203" s="42"/>
      <c r="E203" s="43"/>
      <c r="F203" s="42"/>
      <c r="G203" s="42"/>
      <c r="H203" s="42"/>
      <c r="I203" s="43" t="str">
        <f t="shared" si="6"/>
        <v/>
      </c>
      <c r="J203" s="43" t="str">
        <f t="shared" si="7"/>
        <v/>
      </c>
      <c r="K203" s="42"/>
      <c r="L203" s="42"/>
    </row>
    <row r="204" spans="1:12" ht="18" customHeight="1" x14ac:dyDescent="0.25">
      <c r="A204" s="46"/>
      <c r="B204" s="46"/>
      <c r="C204" s="46"/>
      <c r="D204" s="46"/>
      <c r="E204" s="47"/>
      <c r="F204" s="46"/>
      <c r="G204" s="46"/>
      <c r="H204" s="46"/>
      <c r="I204" s="47" t="str">
        <f t="shared" si="6"/>
        <v/>
      </c>
      <c r="J204" s="47" t="str">
        <f t="shared" si="7"/>
        <v/>
      </c>
      <c r="K204" s="46"/>
      <c r="L204" s="46"/>
    </row>
    <row r="205" spans="1:12" ht="18" customHeight="1" x14ac:dyDescent="0.25">
      <c r="A205" s="42"/>
      <c r="B205" s="42"/>
      <c r="C205" s="42"/>
      <c r="D205" s="42"/>
      <c r="E205" s="43"/>
      <c r="F205" s="42"/>
      <c r="G205" s="42"/>
      <c r="H205" s="42"/>
      <c r="I205" s="43" t="str">
        <f t="shared" si="6"/>
        <v/>
      </c>
      <c r="J205" s="43" t="str">
        <f t="shared" si="7"/>
        <v/>
      </c>
      <c r="K205" s="42"/>
      <c r="L205" s="42"/>
    </row>
    <row r="206" spans="1:12" ht="18" customHeight="1" x14ac:dyDescent="0.25">
      <c r="A206" s="46"/>
      <c r="B206" s="46"/>
      <c r="C206" s="46"/>
      <c r="D206" s="46"/>
      <c r="E206" s="47"/>
      <c r="F206" s="46"/>
      <c r="G206" s="46"/>
      <c r="H206" s="46"/>
      <c r="I206" s="47" t="str">
        <f t="shared" si="6"/>
        <v/>
      </c>
      <c r="J206" s="47" t="str">
        <f t="shared" si="7"/>
        <v/>
      </c>
      <c r="K206" s="46"/>
      <c r="L206" s="46"/>
    </row>
    <row r="207" spans="1:12" ht="18" customHeight="1" x14ac:dyDescent="0.25">
      <c r="A207" s="42"/>
      <c r="B207" s="42"/>
      <c r="C207" s="42"/>
      <c r="D207" s="42"/>
      <c r="E207" s="43"/>
      <c r="F207" s="42"/>
      <c r="G207" s="42"/>
      <c r="H207" s="42"/>
      <c r="I207" s="43" t="str">
        <f t="shared" si="6"/>
        <v/>
      </c>
      <c r="J207" s="43" t="str">
        <f t="shared" si="7"/>
        <v/>
      </c>
      <c r="K207" s="42"/>
      <c r="L207" s="42"/>
    </row>
    <row r="208" spans="1:12" ht="18" customHeight="1" x14ac:dyDescent="0.25">
      <c r="A208" s="46"/>
      <c r="B208" s="46"/>
      <c r="C208" s="46"/>
      <c r="D208" s="46"/>
      <c r="E208" s="47"/>
      <c r="F208" s="46"/>
      <c r="G208" s="46"/>
      <c r="H208" s="46"/>
      <c r="I208" s="47" t="str">
        <f t="shared" si="6"/>
        <v/>
      </c>
      <c r="J208" s="47" t="str">
        <f t="shared" si="7"/>
        <v/>
      </c>
      <c r="K208" s="46"/>
      <c r="L208" s="46"/>
    </row>
    <row r="209" spans="1:12" ht="18" customHeight="1" x14ac:dyDescent="0.25">
      <c r="A209" s="42"/>
      <c r="B209" s="42"/>
      <c r="C209" s="42"/>
      <c r="D209" s="42"/>
      <c r="E209" s="43"/>
      <c r="F209" s="42"/>
      <c r="G209" s="42"/>
      <c r="H209" s="42"/>
      <c r="I209" s="43" t="str">
        <f t="shared" si="6"/>
        <v/>
      </c>
      <c r="J209" s="43" t="str">
        <f t="shared" si="7"/>
        <v/>
      </c>
      <c r="K209" s="42"/>
      <c r="L209" s="42"/>
    </row>
    <row r="210" spans="1:12" ht="18" customHeight="1" x14ac:dyDescent="0.25">
      <c r="A210" s="46"/>
      <c r="B210" s="46"/>
      <c r="C210" s="46"/>
      <c r="D210" s="46"/>
      <c r="E210" s="47"/>
      <c r="F210" s="46"/>
      <c r="G210" s="46"/>
      <c r="H210" s="46"/>
      <c r="I210" s="47" t="str">
        <f t="shared" si="6"/>
        <v/>
      </c>
      <c r="J210" s="47" t="str">
        <f t="shared" si="7"/>
        <v/>
      </c>
      <c r="K210" s="46"/>
      <c r="L210" s="46"/>
    </row>
    <row r="211" spans="1:12" ht="18" customHeight="1" x14ac:dyDescent="0.25">
      <c r="A211" s="42"/>
      <c r="B211" s="42"/>
      <c r="C211" s="42"/>
      <c r="D211" s="42"/>
      <c r="E211" s="43"/>
      <c r="F211" s="42"/>
      <c r="G211" s="42"/>
      <c r="H211" s="42"/>
      <c r="I211" s="43" t="str">
        <f t="shared" si="6"/>
        <v/>
      </c>
      <c r="J211" s="43" t="str">
        <f t="shared" si="7"/>
        <v/>
      </c>
      <c r="K211" s="42"/>
      <c r="L211" s="42"/>
    </row>
    <row r="212" spans="1:12" ht="18" customHeight="1" x14ac:dyDescent="0.25">
      <c r="A212" s="46"/>
      <c r="B212" s="46"/>
      <c r="C212" s="46"/>
      <c r="D212" s="46"/>
      <c r="E212" s="47"/>
      <c r="F212" s="46"/>
      <c r="G212" s="46"/>
      <c r="H212" s="46"/>
      <c r="I212" s="47" t="str">
        <f t="shared" si="6"/>
        <v/>
      </c>
      <c r="J212" s="47" t="str">
        <f t="shared" si="7"/>
        <v/>
      </c>
      <c r="K212" s="46"/>
      <c r="L212" s="46"/>
    </row>
    <row r="213" spans="1:12" ht="18" customHeight="1" x14ac:dyDescent="0.25">
      <c r="A213" s="42"/>
      <c r="B213" s="42"/>
      <c r="C213" s="42"/>
      <c r="D213" s="42"/>
      <c r="E213" s="43"/>
      <c r="F213" s="42"/>
      <c r="G213" s="42"/>
      <c r="H213" s="42"/>
      <c r="I213" s="43" t="str">
        <f t="shared" si="6"/>
        <v/>
      </c>
      <c r="J213" s="43" t="str">
        <f t="shared" si="7"/>
        <v/>
      </c>
      <c r="K213" s="42"/>
      <c r="L213" s="42"/>
    </row>
    <row r="214" spans="1:12" ht="18" customHeight="1" x14ac:dyDescent="0.25">
      <c r="A214" s="46"/>
      <c r="B214" s="46"/>
      <c r="C214" s="46"/>
      <c r="D214" s="46"/>
      <c r="E214" s="47"/>
      <c r="F214" s="46"/>
      <c r="G214" s="46"/>
      <c r="H214" s="46"/>
      <c r="I214" s="47" t="str">
        <f t="shared" si="6"/>
        <v/>
      </c>
      <c r="J214" s="47" t="str">
        <f t="shared" si="7"/>
        <v/>
      </c>
      <c r="K214" s="46"/>
      <c r="L214" s="46"/>
    </row>
    <row r="215" spans="1:12" ht="18" customHeight="1" x14ac:dyDescent="0.25">
      <c r="A215" s="42"/>
      <c r="B215" s="42"/>
      <c r="C215" s="42"/>
      <c r="D215" s="42"/>
      <c r="E215" s="43"/>
      <c r="F215" s="42"/>
      <c r="G215" s="42"/>
      <c r="H215" s="42"/>
      <c r="I215" s="43" t="str">
        <f t="shared" si="6"/>
        <v/>
      </c>
      <c r="J215" s="43" t="str">
        <f t="shared" si="7"/>
        <v/>
      </c>
      <c r="K215" s="42"/>
      <c r="L215" s="42"/>
    </row>
    <row r="216" spans="1:12" ht="18" customHeight="1" x14ac:dyDescent="0.25">
      <c r="A216" s="46"/>
      <c r="B216" s="46"/>
      <c r="C216" s="46"/>
      <c r="D216" s="46"/>
      <c r="E216" s="47"/>
      <c r="F216" s="46"/>
      <c r="G216" s="46"/>
      <c r="H216" s="46"/>
      <c r="I216" s="47" t="str">
        <f t="shared" si="6"/>
        <v/>
      </c>
      <c r="J216" s="47" t="str">
        <f t="shared" si="7"/>
        <v/>
      </c>
      <c r="K216" s="46"/>
      <c r="L216" s="46"/>
    </row>
    <row r="217" spans="1:12" ht="18" customHeight="1" x14ac:dyDescent="0.25">
      <c r="A217" s="42"/>
      <c r="B217" s="42"/>
      <c r="C217" s="42"/>
      <c r="D217" s="42"/>
      <c r="E217" s="43"/>
      <c r="F217" s="42"/>
      <c r="G217" s="42"/>
      <c r="H217" s="42"/>
      <c r="I217" s="43" t="str">
        <f t="shared" si="6"/>
        <v/>
      </c>
      <c r="J217" s="43" t="str">
        <f t="shared" si="7"/>
        <v/>
      </c>
      <c r="K217" s="42"/>
      <c r="L217" s="42"/>
    </row>
    <row r="218" spans="1:12" ht="18" customHeight="1" x14ac:dyDescent="0.25">
      <c r="A218" s="46"/>
      <c r="B218" s="46"/>
      <c r="C218" s="46"/>
      <c r="D218" s="46"/>
      <c r="E218" s="47"/>
      <c r="F218" s="46"/>
      <c r="G218" s="46"/>
      <c r="H218" s="46"/>
      <c r="I218" s="47" t="str">
        <f t="shared" si="6"/>
        <v/>
      </c>
      <c r="J218" s="47" t="str">
        <f t="shared" si="7"/>
        <v/>
      </c>
      <c r="K218" s="46"/>
      <c r="L218" s="46"/>
    </row>
    <row r="219" spans="1:12" ht="18" customHeight="1" x14ac:dyDescent="0.25">
      <c r="A219" s="42"/>
      <c r="B219" s="42"/>
      <c r="C219" s="42"/>
      <c r="D219" s="42"/>
      <c r="E219" s="43"/>
      <c r="F219" s="42"/>
      <c r="G219" s="42"/>
      <c r="H219" s="42"/>
      <c r="I219" s="43" t="str">
        <f t="shared" si="6"/>
        <v/>
      </c>
      <c r="J219" s="43" t="str">
        <f t="shared" si="7"/>
        <v/>
      </c>
      <c r="K219" s="42"/>
      <c r="L219" s="42"/>
    </row>
    <row r="220" spans="1:12" ht="18" customHeight="1" x14ac:dyDescent="0.25">
      <c r="A220" s="46"/>
      <c r="B220" s="46"/>
      <c r="C220" s="46"/>
      <c r="D220" s="46"/>
      <c r="E220" s="47"/>
      <c r="F220" s="46"/>
      <c r="G220" s="46"/>
      <c r="H220" s="46"/>
      <c r="I220" s="47" t="str">
        <f t="shared" si="6"/>
        <v/>
      </c>
      <c r="J220" s="47" t="str">
        <f t="shared" si="7"/>
        <v/>
      </c>
      <c r="K220" s="46"/>
      <c r="L220" s="46"/>
    </row>
    <row r="221" spans="1:12" ht="18" customHeight="1" x14ac:dyDescent="0.25">
      <c r="A221" s="42"/>
      <c r="B221" s="42"/>
      <c r="C221" s="42"/>
      <c r="D221" s="42"/>
      <c r="E221" s="43"/>
      <c r="F221" s="42"/>
      <c r="G221" s="42"/>
      <c r="H221" s="42"/>
      <c r="I221" s="43" t="str">
        <f t="shared" si="6"/>
        <v/>
      </c>
      <c r="J221" s="43" t="str">
        <f t="shared" si="7"/>
        <v/>
      </c>
      <c r="K221" s="42"/>
      <c r="L221" s="42"/>
    </row>
    <row r="222" spans="1:12" ht="18" customHeight="1" x14ac:dyDescent="0.25">
      <c r="A222" s="46"/>
      <c r="B222" s="46"/>
      <c r="C222" s="46"/>
      <c r="D222" s="46"/>
      <c r="E222" s="47"/>
      <c r="F222" s="46"/>
      <c r="G222" s="46"/>
      <c r="H222" s="46"/>
      <c r="I222" s="47" t="str">
        <f t="shared" si="6"/>
        <v/>
      </c>
      <c r="J222" s="47" t="str">
        <f t="shared" si="7"/>
        <v/>
      </c>
      <c r="K222" s="46"/>
      <c r="L222" s="46"/>
    </row>
    <row r="223" spans="1:12" ht="18" customHeight="1" x14ac:dyDescent="0.25">
      <c r="A223" s="42"/>
      <c r="B223" s="42"/>
      <c r="C223" s="42"/>
      <c r="D223" s="42"/>
      <c r="E223" s="43"/>
      <c r="F223" s="42"/>
      <c r="G223" s="42"/>
      <c r="H223" s="42"/>
      <c r="I223" s="43" t="str">
        <f t="shared" si="6"/>
        <v/>
      </c>
      <c r="J223" s="43" t="str">
        <f t="shared" si="7"/>
        <v/>
      </c>
      <c r="K223" s="42"/>
      <c r="L223" s="42"/>
    </row>
    <row r="224" spans="1:12" ht="18" customHeight="1" x14ac:dyDescent="0.25">
      <c r="A224" s="46"/>
      <c r="B224" s="46"/>
      <c r="C224" s="46"/>
      <c r="D224" s="46"/>
      <c r="E224" s="47"/>
      <c r="F224" s="46"/>
      <c r="G224" s="46"/>
      <c r="H224" s="46"/>
      <c r="I224" s="47" t="str">
        <f t="shared" si="6"/>
        <v/>
      </c>
      <c r="J224" s="47" t="str">
        <f t="shared" si="7"/>
        <v/>
      </c>
      <c r="K224" s="46"/>
      <c r="L224" s="46"/>
    </row>
    <row r="225" spans="1:12" ht="18" customHeight="1" x14ac:dyDescent="0.25">
      <c r="A225" s="42"/>
      <c r="B225" s="42"/>
      <c r="C225" s="42"/>
      <c r="D225" s="42"/>
      <c r="E225" s="43"/>
      <c r="F225" s="42"/>
      <c r="G225" s="42"/>
      <c r="H225" s="42"/>
      <c r="I225" s="43" t="str">
        <f t="shared" si="6"/>
        <v/>
      </c>
      <c r="J225" s="43" t="str">
        <f t="shared" si="7"/>
        <v/>
      </c>
      <c r="K225" s="42"/>
      <c r="L225" s="42"/>
    </row>
    <row r="226" spans="1:12" ht="18" customHeight="1" x14ac:dyDescent="0.25">
      <c r="A226" s="46"/>
      <c r="B226" s="46"/>
      <c r="C226" s="46"/>
      <c r="D226" s="46"/>
      <c r="E226" s="47"/>
      <c r="F226" s="46"/>
      <c r="G226" s="46"/>
      <c r="H226" s="46"/>
      <c r="I226" s="47" t="str">
        <f t="shared" si="6"/>
        <v/>
      </c>
      <c r="J226" s="47" t="str">
        <f t="shared" si="7"/>
        <v/>
      </c>
      <c r="K226" s="46"/>
      <c r="L226" s="46"/>
    </row>
    <row r="227" spans="1:12" ht="18" customHeight="1" x14ac:dyDescent="0.25">
      <c r="A227" s="42"/>
      <c r="B227" s="42"/>
      <c r="C227" s="42"/>
      <c r="D227" s="42"/>
      <c r="E227" s="43"/>
      <c r="F227" s="42"/>
      <c r="G227" s="42"/>
      <c r="H227" s="42"/>
      <c r="I227" s="43" t="str">
        <f t="shared" si="6"/>
        <v/>
      </c>
      <c r="J227" s="43" t="str">
        <f t="shared" si="7"/>
        <v/>
      </c>
      <c r="K227" s="42"/>
      <c r="L227" s="42"/>
    </row>
    <row r="228" spans="1:12" ht="18" customHeight="1" x14ac:dyDescent="0.25">
      <c r="A228" s="46"/>
      <c r="B228" s="46"/>
      <c r="C228" s="46"/>
      <c r="D228" s="46"/>
      <c r="E228" s="47"/>
      <c r="F228" s="46"/>
      <c r="G228" s="46"/>
      <c r="H228" s="46"/>
      <c r="I228" s="47" t="str">
        <f t="shared" si="6"/>
        <v/>
      </c>
      <c r="J228" s="47" t="str">
        <f t="shared" si="7"/>
        <v/>
      </c>
      <c r="K228" s="46"/>
      <c r="L228" s="46"/>
    </row>
    <row r="229" spans="1:12" ht="18" customHeight="1" x14ac:dyDescent="0.25">
      <c r="A229" s="42"/>
      <c r="B229" s="42"/>
      <c r="C229" s="42"/>
      <c r="D229" s="42"/>
      <c r="E229" s="43"/>
      <c r="F229" s="42"/>
      <c r="G229" s="42"/>
      <c r="H229" s="42"/>
      <c r="I229" s="43" t="str">
        <f t="shared" si="6"/>
        <v/>
      </c>
      <c r="J229" s="43" t="str">
        <f t="shared" si="7"/>
        <v/>
      </c>
      <c r="K229" s="42"/>
      <c r="L229" s="42"/>
    </row>
    <row r="230" spans="1:12" ht="18" customHeight="1" x14ac:dyDescent="0.25">
      <c r="A230" s="46"/>
      <c r="B230" s="46"/>
      <c r="C230" s="46"/>
      <c r="D230" s="46"/>
      <c r="E230" s="47"/>
      <c r="F230" s="46"/>
      <c r="G230" s="46"/>
      <c r="H230" s="46"/>
      <c r="I230" s="47" t="str">
        <f t="shared" si="6"/>
        <v/>
      </c>
      <c r="J230" s="47" t="str">
        <f t="shared" si="7"/>
        <v/>
      </c>
      <c r="K230" s="46"/>
      <c r="L230" s="46"/>
    </row>
    <row r="231" spans="1:12" ht="18" customHeight="1" x14ac:dyDescent="0.25">
      <c r="A231" s="42"/>
      <c r="B231" s="42"/>
      <c r="C231" s="42"/>
      <c r="D231" s="42"/>
      <c r="E231" s="43"/>
      <c r="F231" s="42"/>
      <c r="G231" s="42"/>
      <c r="H231" s="42"/>
      <c r="I231" s="43" t="str">
        <f t="shared" si="6"/>
        <v/>
      </c>
      <c r="J231" s="43" t="str">
        <f t="shared" si="7"/>
        <v/>
      </c>
      <c r="K231" s="42"/>
      <c r="L231" s="42"/>
    </row>
    <row r="232" spans="1:12" ht="18" customHeight="1" x14ac:dyDescent="0.25">
      <c r="A232" s="46"/>
      <c r="B232" s="46"/>
      <c r="C232" s="46"/>
      <c r="D232" s="46"/>
      <c r="E232" s="47"/>
      <c r="F232" s="46"/>
      <c r="G232" s="46"/>
      <c r="H232" s="46"/>
      <c r="I232" s="47" t="str">
        <f t="shared" si="6"/>
        <v/>
      </c>
      <c r="J232" s="47" t="str">
        <f t="shared" si="7"/>
        <v/>
      </c>
      <c r="K232" s="46"/>
      <c r="L232" s="46"/>
    </row>
    <row r="233" spans="1:12" ht="18" customHeight="1" x14ac:dyDescent="0.25">
      <c r="A233" s="42"/>
      <c r="B233" s="42"/>
      <c r="C233" s="42"/>
      <c r="D233" s="42"/>
      <c r="E233" s="43"/>
      <c r="F233" s="42"/>
      <c r="G233" s="42"/>
      <c r="H233" s="42"/>
      <c r="I233" s="43" t="str">
        <f t="shared" si="6"/>
        <v/>
      </c>
      <c r="J233" s="43" t="str">
        <f t="shared" si="7"/>
        <v/>
      </c>
      <c r="K233" s="42"/>
      <c r="L233" s="42"/>
    </row>
    <row r="234" spans="1:12" ht="18" customHeight="1" x14ac:dyDescent="0.25">
      <c r="A234" s="46"/>
      <c r="B234" s="46"/>
      <c r="C234" s="46"/>
      <c r="D234" s="46"/>
      <c r="E234" s="47"/>
      <c r="F234" s="46"/>
      <c r="G234" s="46"/>
      <c r="H234" s="46"/>
      <c r="I234" s="47" t="str">
        <f t="shared" si="6"/>
        <v/>
      </c>
      <c r="J234" s="47" t="str">
        <f t="shared" si="7"/>
        <v/>
      </c>
      <c r="K234" s="46"/>
      <c r="L234" s="46"/>
    </row>
    <row r="235" spans="1:12" ht="18" customHeight="1" x14ac:dyDescent="0.25">
      <c r="A235" s="42"/>
      <c r="B235" s="42"/>
      <c r="C235" s="42"/>
      <c r="D235" s="42"/>
      <c r="E235" s="43"/>
      <c r="F235" s="42"/>
      <c r="G235" s="42"/>
      <c r="H235" s="42"/>
      <c r="I235" s="43" t="str">
        <f t="shared" si="6"/>
        <v/>
      </c>
      <c r="J235" s="43" t="str">
        <f t="shared" si="7"/>
        <v/>
      </c>
      <c r="K235" s="42"/>
      <c r="L235" s="42"/>
    </row>
    <row r="236" spans="1:12" ht="18" customHeight="1" x14ac:dyDescent="0.25">
      <c r="A236" s="46"/>
      <c r="B236" s="46"/>
      <c r="C236" s="46"/>
      <c r="D236" s="46"/>
      <c r="E236" s="47"/>
      <c r="F236" s="46"/>
      <c r="G236" s="46"/>
      <c r="H236" s="46"/>
      <c r="I236" s="47" t="str">
        <f t="shared" si="6"/>
        <v/>
      </c>
      <c r="J236" s="47" t="str">
        <f t="shared" si="7"/>
        <v/>
      </c>
      <c r="K236" s="46"/>
      <c r="L236" s="46"/>
    </row>
    <row r="237" spans="1:12" ht="18" customHeight="1" x14ac:dyDescent="0.25">
      <c r="A237" s="42"/>
      <c r="B237" s="42"/>
      <c r="C237" s="42"/>
      <c r="D237" s="42"/>
      <c r="E237" s="43"/>
      <c r="F237" s="42"/>
      <c r="G237" s="42"/>
      <c r="H237" s="42"/>
      <c r="I237" s="43" t="str">
        <f t="shared" si="6"/>
        <v/>
      </c>
      <c r="J237" s="43" t="str">
        <f t="shared" si="7"/>
        <v/>
      </c>
      <c r="K237" s="42"/>
      <c r="L237" s="42"/>
    </row>
    <row r="238" spans="1:12" ht="18" customHeight="1" x14ac:dyDescent="0.25">
      <c r="A238" s="46"/>
      <c r="B238" s="46"/>
      <c r="C238" s="46"/>
      <c r="D238" s="46"/>
      <c r="E238" s="47"/>
      <c r="F238" s="46"/>
      <c r="G238" s="46"/>
      <c r="H238" s="46"/>
      <c r="I238" s="47" t="str">
        <f t="shared" si="6"/>
        <v/>
      </c>
      <c r="J238" s="47" t="str">
        <f t="shared" si="7"/>
        <v/>
      </c>
      <c r="K238" s="46"/>
      <c r="L238" s="46"/>
    </row>
    <row r="239" spans="1:12" ht="18" customHeight="1" x14ac:dyDescent="0.25">
      <c r="A239" s="42"/>
      <c r="B239" s="42"/>
      <c r="C239" s="42"/>
      <c r="D239" s="42"/>
      <c r="E239" s="43"/>
      <c r="F239" s="42"/>
      <c r="G239" s="42"/>
      <c r="H239" s="42"/>
      <c r="I239" s="43" t="str">
        <f t="shared" si="6"/>
        <v/>
      </c>
      <c r="J239" s="43" t="str">
        <f t="shared" si="7"/>
        <v/>
      </c>
      <c r="K239" s="42"/>
      <c r="L239" s="42"/>
    </row>
    <row r="240" spans="1:12" ht="18" customHeight="1" x14ac:dyDescent="0.25">
      <c r="A240" s="46"/>
      <c r="B240" s="46"/>
      <c r="C240" s="46"/>
      <c r="D240" s="46"/>
      <c r="E240" s="47"/>
      <c r="F240" s="46"/>
      <c r="G240" s="46"/>
      <c r="H240" s="46"/>
      <c r="I240" s="47" t="str">
        <f t="shared" si="6"/>
        <v/>
      </c>
      <c r="J240" s="47" t="str">
        <f t="shared" si="7"/>
        <v/>
      </c>
      <c r="K240" s="46"/>
      <c r="L240" s="46"/>
    </row>
    <row r="241" spans="1:12" ht="18" customHeight="1" x14ac:dyDescent="0.25">
      <c r="A241" s="42"/>
      <c r="B241" s="42"/>
      <c r="C241" s="42"/>
      <c r="D241" s="42"/>
      <c r="E241" s="43"/>
      <c r="F241" s="42"/>
      <c r="G241" s="42"/>
      <c r="H241" s="42"/>
      <c r="I241" s="43" t="str">
        <f t="shared" si="6"/>
        <v/>
      </c>
      <c r="J241" s="43" t="str">
        <f t="shared" si="7"/>
        <v/>
      </c>
      <c r="K241" s="42"/>
      <c r="L241" s="42"/>
    </row>
    <row r="242" spans="1:12" ht="18" customHeight="1" x14ac:dyDescent="0.25">
      <c r="A242" s="46"/>
      <c r="B242" s="46"/>
      <c r="C242" s="46"/>
      <c r="D242" s="46"/>
      <c r="E242" s="47"/>
      <c r="F242" s="46"/>
      <c r="G242" s="46"/>
      <c r="H242" s="46"/>
      <c r="I242" s="47" t="str">
        <f t="shared" si="6"/>
        <v/>
      </c>
      <c r="J242" s="47" t="str">
        <f t="shared" si="7"/>
        <v/>
      </c>
      <c r="K242" s="46"/>
      <c r="L242" s="46"/>
    </row>
    <row r="243" spans="1:12" ht="18" customHeight="1" x14ac:dyDescent="0.25">
      <c r="A243" s="42"/>
      <c r="B243" s="42"/>
      <c r="C243" s="42"/>
      <c r="D243" s="42"/>
      <c r="E243" s="43"/>
      <c r="F243" s="42"/>
      <c r="G243" s="42"/>
      <c r="H243" s="42"/>
      <c r="I243" s="43" t="str">
        <f t="shared" si="6"/>
        <v/>
      </c>
      <c r="J243" s="43" t="str">
        <f t="shared" si="7"/>
        <v/>
      </c>
      <c r="K243" s="42"/>
      <c r="L243" s="42"/>
    </row>
    <row r="244" spans="1:12" ht="18" customHeight="1" x14ac:dyDescent="0.25">
      <c r="A244" s="46"/>
      <c r="B244" s="46"/>
      <c r="C244" s="46"/>
      <c r="D244" s="46"/>
      <c r="E244" s="47"/>
      <c r="F244" s="46"/>
      <c r="G244" s="46"/>
      <c r="H244" s="46"/>
      <c r="I244" s="47" t="str">
        <f t="shared" si="6"/>
        <v/>
      </c>
      <c r="J244" s="47" t="str">
        <f t="shared" si="7"/>
        <v/>
      </c>
      <c r="K244" s="46"/>
      <c r="L244" s="46"/>
    </row>
    <row r="245" spans="1:12" ht="18" customHeight="1" x14ac:dyDescent="0.25">
      <c r="A245" s="42"/>
      <c r="B245" s="42"/>
      <c r="C245" s="42"/>
      <c r="D245" s="42"/>
      <c r="E245" s="43"/>
      <c r="F245" s="42"/>
      <c r="G245" s="42"/>
      <c r="H245" s="42"/>
      <c r="I245" s="43" t="str">
        <f t="shared" si="6"/>
        <v/>
      </c>
      <c r="J245" s="43" t="str">
        <f t="shared" si="7"/>
        <v/>
      </c>
      <c r="K245" s="42"/>
      <c r="L245" s="42"/>
    </row>
    <row r="246" spans="1:12" ht="18" customHeight="1" x14ac:dyDescent="0.25">
      <c r="A246" s="46"/>
      <c r="B246" s="46"/>
      <c r="C246" s="46"/>
      <c r="D246" s="46"/>
      <c r="E246" s="47"/>
      <c r="F246" s="46"/>
      <c r="G246" s="46"/>
      <c r="H246" s="46"/>
      <c r="I246" s="47" t="str">
        <f t="shared" si="6"/>
        <v/>
      </c>
      <c r="J246" s="47" t="str">
        <f t="shared" si="7"/>
        <v/>
      </c>
      <c r="K246" s="46"/>
      <c r="L246" s="46"/>
    </row>
    <row r="247" spans="1:12" ht="18" customHeight="1" x14ac:dyDescent="0.25">
      <c r="A247" s="42"/>
      <c r="B247" s="42"/>
      <c r="C247" s="42"/>
      <c r="D247" s="42"/>
      <c r="E247" s="43"/>
      <c r="F247" s="42"/>
      <c r="G247" s="42"/>
      <c r="H247" s="42"/>
      <c r="I247" s="43" t="str">
        <f t="shared" si="6"/>
        <v/>
      </c>
      <c r="J247" s="43" t="str">
        <f t="shared" si="7"/>
        <v/>
      </c>
      <c r="K247" s="42"/>
      <c r="L247" s="42"/>
    </row>
    <row r="248" spans="1:12" ht="18" customHeight="1" x14ac:dyDescent="0.25">
      <c r="A248" s="46"/>
      <c r="B248" s="46"/>
      <c r="C248" s="46"/>
      <c r="D248" s="46"/>
      <c r="E248" s="47"/>
      <c r="F248" s="46"/>
      <c r="G248" s="46"/>
      <c r="H248" s="46"/>
      <c r="I248" s="47" t="str">
        <f t="shared" si="6"/>
        <v/>
      </c>
      <c r="J248" s="47" t="str">
        <f t="shared" si="7"/>
        <v/>
      </c>
      <c r="K248" s="46"/>
      <c r="L248" s="46"/>
    </row>
    <row r="249" spans="1:12" ht="18" customHeight="1" x14ac:dyDescent="0.25">
      <c r="A249" s="42"/>
      <c r="B249" s="42"/>
      <c r="C249" s="42"/>
      <c r="D249" s="42"/>
      <c r="E249" s="43"/>
      <c r="F249" s="42"/>
      <c r="G249" s="42"/>
      <c r="H249" s="42"/>
      <c r="I249" s="43" t="str">
        <f t="shared" si="6"/>
        <v/>
      </c>
      <c r="J249" s="43" t="str">
        <f t="shared" si="7"/>
        <v/>
      </c>
      <c r="K249" s="42"/>
      <c r="L249" s="42"/>
    </row>
    <row r="250" spans="1:12" ht="18" customHeight="1" x14ac:dyDescent="0.25">
      <c r="A250" s="46"/>
      <c r="B250" s="46"/>
      <c r="C250" s="46"/>
      <c r="D250" s="46"/>
      <c r="E250" s="47"/>
      <c r="F250" s="46"/>
      <c r="G250" s="46"/>
      <c r="H250" s="46"/>
      <c r="I250" s="47" t="str">
        <f t="shared" si="6"/>
        <v/>
      </c>
      <c r="J250" s="47" t="str">
        <f t="shared" si="7"/>
        <v/>
      </c>
      <c r="K250" s="46"/>
      <c r="L250" s="46"/>
    </row>
    <row r="251" spans="1:12" ht="18" customHeight="1" x14ac:dyDescent="0.25">
      <c r="A251" s="42"/>
      <c r="B251" s="42"/>
      <c r="C251" s="42"/>
      <c r="D251" s="42"/>
      <c r="E251" s="43"/>
      <c r="F251" s="42"/>
      <c r="G251" s="42"/>
      <c r="H251" s="42"/>
      <c r="I251" s="43" t="str">
        <f t="shared" si="6"/>
        <v/>
      </c>
      <c r="J251" s="43" t="str">
        <f t="shared" si="7"/>
        <v/>
      </c>
      <c r="K251" s="42"/>
      <c r="L251" s="42"/>
    </row>
    <row r="252" spans="1:12" ht="18" customHeight="1" x14ac:dyDescent="0.25">
      <c r="A252" s="46"/>
      <c r="B252" s="46"/>
      <c r="C252" s="46"/>
      <c r="D252" s="46"/>
      <c r="E252" s="47"/>
      <c r="F252" s="46"/>
      <c r="G252" s="46"/>
      <c r="H252" s="46"/>
      <c r="I252" s="47" t="str">
        <f t="shared" si="6"/>
        <v/>
      </c>
      <c r="J252" s="47" t="str">
        <f t="shared" si="7"/>
        <v/>
      </c>
      <c r="K252" s="46"/>
      <c r="L252" s="46"/>
    </row>
    <row r="253" spans="1:12" ht="18" customHeight="1" x14ac:dyDescent="0.25">
      <c r="A253" s="42"/>
      <c r="B253" s="42"/>
      <c r="C253" s="42"/>
      <c r="D253" s="42"/>
      <c r="E253" s="43"/>
      <c r="F253" s="42"/>
      <c r="G253" s="42"/>
      <c r="H253" s="42"/>
      <c r="I253" s="43" t="str">
        <f t="shared" si="6"/>
        <v/>
      </c>
      <c r="J253" s="43" t="str">
        <f t="shared" si="7"/>
        <v/>
      </c>
      <c r="K253" s="42"/>
      <c r="L253" s="42"/>
    </row>
    <row r="254" spans="1:12" ht="18" customHeight="1" x14ac:dyDescent="0.25">
      <c r="A254" s="46"/>
      <c r="B254" s="46"/>
      <c r="C254" s="46"/>
      <c r="D254" s="46"/>
      <c r="E254" s="47"/>
      <c r="F254" s="46"/>
      <c r="G254" s="46"/>
      <c r="H254" s="46"/>
      <c r="I254" s="47" t="str">
        <f t="shared" si="6"/>
        <v/>
      </c>
      <c r="J254" s="47" t="str">
        <f t="shared" si="7"/>
        <v/>
      </c>
      <c r="K254" s="46"/>
      <c r="L254" s="46"/>
    </row>
    <row r="255" spans="1:12" ht="18" customHeight="1" x14ac:dyDescent="0.25">
      <c r="A255" s="42"/>
      <c r="B255" s="42"/>
      <c r="C255" s="42"/>
      <c r="D255" s="42"/>
      <c r="E255" s="43"/>
      <c r="F255" s="42"/>
      <c r="G255" s="42"/>
      <c r="H255" s="42"/>
      <c r="I255" s="43" t="str">
        <f t="shared" si="6"/>
        <v/>
      </c>
      <c r="J255" s="43" t="str">
        <f t="shared" si="7"/>
        <v/>
      </c>
      <c r="K255" s="42"/>
      <c r="L255" s="42"/>
    </row>
    <row r="256" spans="1:12" ht="18" customHeight="1" x14ac:dyDescent="0.25">
      <c r="A256" s="46"/>
      <c r="B256" s="46"/>
      <c r="C256" s="46"/>
      <c r="D256" s="46"/>
      <c r="E256" s="47"/>
      <c r="F256" s="46"/>
      <c r="G256" s="46"/>
      <c r="H256" s="46"/>
      <c r="I256" s="47" t="str">
        <f t="shared" si="6"/>
        <v/>
      </c>
      <c r="J256" s="47" t="str">
        <f t="shared" si="7"/>
        <v/>
      </c>
      <c r="K256" s="46"/>
      <c r="L256" s="46"/>
    </row>
    <row r="257" spans="1:12" ht="18" customHeight="1" x14ac:dyDescent="0.25">
      <c r="A257" s="42"/>
      <c r="B257" s="42"/>
      <c r="C257" s="42"/>
      <c r="D257" s="42"/>
      <c r="E257" s="43"/>
      <c r="F257" s="42"/>
      <c r="G257" s="42"/>
      <c r="H257" s="42"/>
      <c r="I257" s="43" t="str">
        <f t="shared" si="6"/>
        <v/>
      </c>
      <c r="J257" s="43" t="str">
        <f t="shared" si="7"/>
        <v/>
      </c>
      <c r="K257" s="42"/>
      <c r="L257" s="42"/>
    </row>
    <row r="258" spans="1:12" ht="18" customHeight="1" x14ac:dyDescent="0.25">
      <c r="A258" s="46"/>
      <c r="B258" s="46"/>
      <c r="C258" s="46"/>
      <c r="D258" s="46"/>
      <c r="E258" s="47"/>
      <c r="F258" s="46"/>
      <c r="G258" s="46"/>
      <c r="H258" s="46"/>
      <c r="I258" s="47" t="str">
        <f t="shared" si="6"/>
        <v/>
      </c>
      <c r="J258" s="47" t="str">
        <f t="shared" si="7"/>
        <v/>
      </c>
      <c r="K258" s="46"/>
      <c r="L258" s="46"/>
    </row>
    <row r="259" spans="1:12" ht="18" customHeight="1" x14ac:dyDescent="0.25">
      <c r="A259" s="42"/>
      <c r="B259" s="42"/>
      <c r="C259" s="42"/>
      <c r="D259" s="42"/>
      <c r="E259" s="43"/>
      <c r="F259" s="42"/>
      <c r="G259" s="42"/>
      <c r="H259" s="42"/>
      <c r="I259" s="43" t="str">
        <f t="shared" si="6"/>
        <v/>
      </c>
      <c r="J259" s="43" t="str">
        <f t="shared" si="7"/>
        <v/>
      </c>
      <c r="K259" s="42"/>
      <c r="L259" s="42"/>
    </row>
    <row r="260" spans="1:12" ht="18" customHeight="1" x14ac:dyDescent="0.25">
      <c r="A260" s="46"/>
      <c r="B260" s="46"/>
      <c r="C260" s="46"/>
      <c r="D260" s="46"/>
      <c r="E260" s="47"/>
      <c r="F260" s="46"/>
      <c r="G260" s="46"/>
      <c r="H260" s="46"/>
      <c r="I260" s="47" t="str">
        <f t="shared" ref="I260:I323" si="8">IF(E260="","",E260+(E260*H260/100*G260))</f>
        <v/>
      </c>
      <c r="J260" s="47" t="str">
        <f t="shared" ref="J260:J323" si="9">IFERROR(I260/G260,"")</f>
        <v/>
      </c>
      <c r="K260" s="46"/>
      <c r="L260" s="46"/>
    </row>
    <row r="261" spans="1:12" ht="18" customHeight="1" x14ac:dyDescent="0.25">
      <c r="A261" s="42"/>
      <c r="B261" s="42"/>
      <c r="C261" s="42"/>
      <c r="D261" s="42"/>
      <c r="E261" s="43"/>
      <c r="F261" s="42"/>
      <c r="G261" s="42"/>
      <c r="H261" s="42"/>
      <c r="I261" s="43" t="str">
        <f t="shared" si="8"/>
        <v/>
      </c>
      <c r="J261" s="43" t="str">
        <f t="shared" si="9"/>
        <v/>
      </c>
      <c r="K261" s="42"/>
      <c r="L261" s="42"/>
    </row>
    <row r="262" spans="1:12" ht="18" customHeight="1" x14ac:dyDescent="0.25">
      <c r="A262" s="46"/>
      <c r="B262" s="46"/>
      <c r="C262" s="46"/>
      <c r="D262" s="46"/>
      <c r="E262" s="47"/>
      <c r="F262" s="46"/>
      <c r="G262" s="46"/>
      <c r="H262" s="46"/>
      <c r="I262" s="47" t="str">
        <f t="shared" si="8"/>
        <v/>
      </c>
      <c r="J262" s="47" t="str">
        <f t="shared" si="9"/>
        <v/>
      </c>
      <c r="K262" s="46"/>
      <c r="L262" s="46"/>
    </row>
    <row r="263" spans="1:12" ht="18" customHeight="1" x14ac:dyDescent="0.25">
      <c r="A263" s="42"/>
      <c r="B263" s="42"/>
      <c r="C263" s="42"/>
      <c r="D263" s="42"/>
      <c r="E263" s="43"/>
      <c r="F263" s="42"/>
      <c r="G263" s="42"/>
      <c r="H263" s="42"/>
      <c r="I263" s="43" t="str">
        <f t="shared" si="8"/>
        <v/>
      </c>
      <c r="J263" s="43" t="str">
        <f t="shared" si="9"/>
        <v/>
      </c>
      <c r="K263" s="42"/>
      <c r="L263" s="42"/>
    </row>
    <row r="264" spans="1:12" ht="18" customHeight="1" x14ac:dyDescent="0.25">
      <c r="A264" s="46"/>
      <c r="B264" s="46"/>
      <c r="C264" s="46"/>
      <c r="D264" s="46"/>
      <c r="E264" s="47"/>
      <c r="F264" s="46"/>
      <c r="G264" s="46"/>
      <c r="H264" s="46"/>
      <c r="I264" s="47" t="str">
        <f t="shared" si="8"/>
        <v/>
      </c>
      <c r="J264" s="47" t="str">
        <f t="shared" si="9"/>
        <v/>
      </c>
      <c r="K264" s="46"/>
      <c r="L264" s="46"/>
    </row>
    <row r="265" spans="1:12" ht="18" customHeight="1" x14ac:dyDescent="0.25">
      <c r="A265" s="42"/>
      <c r="B265" s="42"/>
      <c r="C265" s="42"/>
      <c r="D265" s="42"/>
      <c r="E265" s="43"/>
      <c r="F265" s="42"/>
      <c r="G265" s="42"/>
      <c r="H265" s="42"/>
      <c r="I265" s="43" t="str">
        <f t="shared" si="8"/>
        <v/>
      </c>
      <c r="J265" s="43" t="str">
        <f t="shared" si="9"/>
        <v/>
      </c>
      <c r="K265" s="42"/>
      <c r="L265" s="42"/>
    </row>
    <row r="266" spans="1:12" ht="18" customHeight="1" x14ac:dyDescent="0.25">
      <c r="A266" s="46"/>
      <c r="B266" s="46"/>
      <c r="C266" s="46"/>
      <c r="D266" s="46"/>
      <c r="E266" s="47"/>
      <c r="F266" s="46"/>
      <c r="G266" s="46"/>
      <c r="H266" s="46"/>
      <c r="I266" s="47" t="str">
        <f t="shared" si="8"/>
        <v/>
      </c>
      <c r="J266" s="47" t="str">
        <f t="shared" si="9"/>
        <v/>
      </c>
      <c r="K266" s="46"/>
      <c r="L266" s="46"/>
    </row>
    <row r="267" spans="1:12" ht="18" customHeight="1" x14ac:dyDescent="0.25">
      <c r="A267" s="42"/>
      <c r="B267" s="42"/>
      <c r="C267" s="42"/>
      <c r="D267" s="42"/>
      <c r="E267" s="43"/>
      <c r="F267" s="42"/>
      <c r="G267" s="42"/>
      <c r="H267" s="42"/>
      <c r="I267" s="43" t="str">
        <f t="shared" si="8"/>
        <v/>
      </c>
      <c r="J267" s="43" t="str">
        <f t="shared" si="9"/>
        <v/>
      </c>
      <c r="K267" s="42"/>
      <c r="L267" s="42"/>
    </row>
    <row r="268" spans="1:12" ht="18" customHeight="1" x14ac:dyDescent="0.25">
      <c r="A268" s="46"/>
      <c r="B268" s="46"/>
      <c r="C268" s="46"/>
      <c r="D268" s="46"/>
      <c r="E268" s="47"/>
      <c r="F268" s="46"/>
      <c r="G268" s="46"/>
      <c r="H268" s="46"/>
      <c r="I268" s="47" t="str">
        <f t="shared" si="8"/>
        <v/>
      </c>
      <c r="J268" s="47" t="str">
        <f t="shared" si="9"/>
        <v/>
      </c>
      <c r="K268" s="46"/>
      <c r="L268" s="46"/>
    </row>
    <row r="269" spans="1:12" ht="18" customHeight="1" x14ac:dyDescent="0.25">
      <c r="A269" s="42"/>
      <c r="B269" s="42"/>
      <c r="C269" s="42"/>
      <c r="D269" s="42"/>
      <c r="E269" s="43"/>
      <c r="F269" s="42"/>
      <c r="G269" s="42"/>
      <c r="H269" s="42"/>
      <c r="I269" s="43" t="str">
        <f t="shared" si="8"/>
        <v/>
      </c>
      <c r="J269" s="43" t="str">
        <f t="shared" si="9"/>
        <v/>
      </c>
      <c r="K269" s="42"/>
      <c r="L269" s="42"/>
    </row>
    <row r="270" spans="1:12" ht="18" customHeight="1" x14ac:dyDescent="0.25">
      <c r="A270" s="46"/>
      <c r="B270" s="46"/>
      <c r="C270" s="46"/>
      <c r="D270" s="46"/>
      <c r="E270" s="47"/>
      <c r="F270" s="46"/>
      <c r="G270" s="46"/>
      <c r="H270" s="46"/>
      <c r="I270" s="47" t="str">
        <f t="shared" si="8"/>
        <v/>
      </c>
      <c r="J270" s="47" t="str">
        <f t="shared" si="9"/>
        <v/>
      </c>
      <c r="K270" s="46"/>
      <c r="L270" s="46"/>
    </row>
    <row r="271" spans="1:12" ht="18" customHeight="1" x14ac:dyDescent="0.25">
      <c r="A271" s="42"/>
      <c r="B271" s="42"/>
      <c r="C271" s="42"/>
      <c r="D271" s="42"/>
      <c r="E271" s="43"/>
      <c r="F271" s="42"/>
      <c r="G271" s="42"/>
      <c r="H271" s="42"/>
      <c r="I271" s="43" t="str">
        <f t="shared" si="8"/>
        <v/>
      </c>
      <c r="J271" s="43" t="str">
        <f t="shared" si="9"/>
        <v/>
      </c>
      <c r="K271" s="42"/>
      <c r="L271" s="42"/>
    </row>
    <row r="272" spans="1:12" ht="18" customHeight="1" x14ac:dyDescent="0.25">
      <c r="A272" s="46"/>
      <c r="B272" s="46"/>
      <c r="C272" s="46"/>
      <c r="D272" s="46"/>
      <c r="E272" s="47"/>
      <c r="F272" s="46"/>
      <c r="G272" s="46"/>
      <c r="H272" s="46"/>
      <c r="I272" s="47" t="str">
        <f t="shared" si="8"/>
        <v/>
      </c>
      <c r="J272" s="47" t="str">
        <f t="shared" si="9"/>
        <v/>
      </c>
      <c r="K272" s="46"/>
      <c r="L272" s="46"/>
    </row>
    <row r="273" spans="1:12" ht="18" customHeight="1" x14ac:dyDescent="0.25">
      <c r="A273" s="42"/>
      <c r="B273" s="42"/>
      <c r="C273" s="42"/>
      <c r="D273" s="42"/>
      <c r="E273" s="43"/>
      <c r="F273" s="42"/>
      <c r="G273" s="42"/>
      <c r="H273" s="42"/>
      <c r="I273" s="43" t="str">
        <f t="shared" si="8"/>
        <v/>
      </c>
      <c r="J273" s="43" t="str">
        <f t="shared" si="9"/>
        <v/>
      </c>
      <c r="K273" s="42"/>
      <c r="L273" s="42"/>
    </row>
    <row r="274" spans="1:12" ht="18" customHeight="1" x14ac:dyDescent="0.25">
      <c r="A274" s="46"/>
      <c r="B274" s="46"/>
      <c r="C274" s="46"/>
      <c r="D274" s="46"/>
      <c r="E274" s="47"/>
      <c r="F274" s="46"/>
      <c r="G274" s="46"/>
      <c r="H274" s="46"/>
      <c r="I274" s="47" t="str">
        <f t="shared" si="8"/>
        <v/>
      </c>
      <c r="J274" s="47" t="str">
        <f t="shared" si="9"/>
        <v/>
      </c>
      <c r="K274" s="46"/>
      <c r="L274" s="46"/>
    </row>
    <row r="275" spans="1:12" ht="18" customHeight="1" x14ac:dyDescent="0.25">
      <c r="A275" s="42"/>
      <c r="B275" s="42"/>
      <c r="C275" s="42"/>
      <c r="D275" s="42"/>
      <c r="E275" s="43"/>
      <c r="F275" s="42"/>
      <c r="G275" s="42"/>
      <c r="H275" s="42"/>
      <c r="I275" s="43" t="str">
        <f t="shared" si="8"/>
        <v/>
      </c>
      <c r="J275" s="43" t="str">
        <f t="shared" si="9"/>
        <v/>
      </c>
      <c r="K275" s="42"/>
      <c r="L275" s="42"/>
    </row>
    <row r="276" spans="1:12" ht="18" customHeight="1" x14ac:dyDescent="0.25">
      <c r="A276" s="46"/>
      <c r="B276" s="46"/>
      <c r="C276" s="46"/>
      <c r="D276" s="46"/>
      <c r="E276" s="47"/>
      <c r="F276" s="46"/>
      <c r="G276" s="46"/>
      <c r="H276" s="46"/>
      <c r="I276" s="47" t="str">
        <f t="shared" si="8"/>
        <v/>
      </c>
      <c r="J276" s="47" t="str">
        <f t="shared" si="9"/>
        <v/>
      </c>
      <c r="K276" s="46"/>
      <c r="L276" s="46"/>
    </row>
    <row r="277" spans="1:12" ht="18" customHeight="1" x14ac:dyDescent="0.25">
      <c r="A277" s="42"/>
      <c r="B277" s="42"/>
      <c r="C277" s="42"/>
      <c r="D277" s="42"/>
      <c r="E277" s="43"/>
      <c r="F277" s="42"/>
      <c r="G277" s="42"/>
      <c r="H277" s="42"/>
      <c r="I277" s="43" t="str">
        <f t="shared" si="8"/>
        <v/>
      </c>
      <c r="J277" s="43" t="str">
        <f t="shared" si="9"/>
        <v/>
      </c>
      <c r="K277" s="42"/>
      <c r="L277" s="42"/>
    </row>
    <row r="278" spans="1:12" ht="18" customHeight="1" x14ac:dyDescent="0.25">
      <c r="A278" s="46"/>
      <c r="B278" s="46"/>
      <c r="C278" s="46"/>
      <c r="D278" s="46"/>
      <c r="E278" s="47"/>
      <c r="F278" s="46"/>
      <c r="G278" s="46"/>
      <c r="H278" s="46"/>
      <c r="I278" s="47" t="str">
        <f t="shared" si="8"/>
        <v/>
      </c>
      <c r="J278" s="47" t="str">
        <f t="shared" si="9"/>
        <v/>
      </c>
      <c r="K278" s="46"/>
      <c r="L278" s="46"/>
    </row>
    <row r="279" spans="1:12" ht="18" customHeight="1" x14ac:dyDescent="0.25">
      <c r="A279" s="42"/>
      <c r="B279" s="42"/>
      <c r="C279" s="42"/>
      <c r="D279" s="42"/>
      <c r="E279" s="43"/>
      <c r="F279" s="42"/>
      <c r="G279" s="42"/>
      <c r="H279" s="42"/>
      <c r="I279" s="43" t="str">
        <f t="shared" si="8"/>
        <v/>
      </c>
      <c r="J279" s="43" t="str">
        <f t="shared" si="9"/>
        <v/>
      </c>
      <c r="K279" s="42"/>
      <c r="L279" s="42"/>
    </row>
    <row r="280" spans="1:12" ht="18" customHeight="1" x14ac:dyDescent="0.25">
      <c r="A280" s="46"/>
      <c r="B280" s="46"/>
      <c r="C280" s="46"/>
      <c r="D280" s="46"/>
      <c r="E280" s="47"/>
      <c r="F280" s="46"/>
      <c r="G280" s="46"/>
      <c r="H280" s="46"/>
      <c r="I280" s="47" t="str">
        <f t="shared" si="8"/>
        <v/>
      </c>
      <c r="J280" s="47" t="str">
        <f t="shared" si="9"/>
        <v/>
      </c>
      <c r="K280" s="46"/>
      <c r="L280" s="46"/>
    </row>
    <row r="281" spans="1:12" ht="18" customHeight="1" x14ac:dyDescent="0.25">
      <c r="A281" s="42"/>
      <c r="B281" s="42"/>
      <c r="C281" s="42"/>
      <c r="D281" s="42"/>
      <c r="E281" s="43"/>
      <c r="F281" s="42"/>
      <c r="G281" s="42"/>
      <c r="H281" s="42"/>
      <c r="I281" s="43" t="str">
        <f t="shared" si="8"/>
        <v/>
      </c>
      <c r="J281" s="43" t="str">
        <f t="shared" si="9"/>
        <v/>
      </c>
      <c r="K281" s="42"/>
      <c r="L281" s="42"/>
    </row>
    <row r="282" spans="1:12" ht="18" customHeight="1" x14ac:dyDescent="0.25">
      <c r="A282" s="46"/>
      <c r="B282" s="46"/>
      <c r="C282" s="46"/>
      <c r="D282" s="46"/>
      <c r="E282" s="47"/>
      <c r="F282" s="46"/>
      <c r="G282" s="46"/>
      <c r="H282" s="46"/>
      <c r="I282" s="47" t="str">
        <f t="shared" si="8"/>
        <v/>
      </c>
      <c r="J282" s="47" t="str">
        <f t="shared" si="9"/>
        <v/>
      </c>
      <c r="K282" s="46"/>
      <c r="L282" s="46"/>
    </row>
    <row r="283" spans="1:12" ht="18" customHeight="1" x14ac:dyDescent="0.25">
      <c r="A283" s="42"/>
      <c r="B283" s="42"/>
      <c r="C283" s="42"/>
      <c r="D283" s="42"/>
      <c r="E283" s="43"/>
      <c r="F283" s="42"/>
      <c r="G283" s="42"/>
      <c r="H283" s="42"/>
      <c r="I283" s="43" t="str">
        <f t="shared" si="8"/>
        <v/>
      </c>
      <c r="J283" s="43" t="str">
        <f t="shared" si="9"/>
        <v/>
      </c>
      <c r="K283" s="42"/>
      <c r="L283" s="42"/>
    </row>
    <row r="284" spans="1:12" ht="18" customHeight="1" x14ac:dyDescent="0.25">
      <c r="A284" s="46"/>
      <c r="B284" s="46"/>
      <c r="C284" s="46"/>
      <c r="D284" s="46"/>
      <c r="E284" s="47"/>
      <c r="F284" s="46"/>
      <c r="G284" s="46"/>
      <c r="H284" s="46"/>
      <c r="I284" s="47" t="str">
        <f t="shared" si="8"/>
        <v/>
      </c>
      <c r="J284" s="47" t="str">
        <f t="shared" si="9"/>
        <v/>
      </c>
      <c r="K284" s="46"/>
      <c r="L284" s="46"/>
    </row>
    <row r="285" spans="1:12" ht="18" customHeight="1" x14ac:dyDescent="0.25">
      <c r="A285" s="42"/>
      <c r="B285" s="42"/>
      <c r="C285" s="42"/>
      <c r="D285" s="42"/>
      <c r="E285" s="43"/>
      <c r="F285" s="42"/>
      <c r="G285" s="42"/>
      <c r="H285" s="42"/>
      <c r="I285" s="43" t="str">
        <f t="shared" si="8"/>
        <v/>
      </c>
      <c r="J285" s="43" t="str">
        <f t="shared" si="9"/>
        <v/>
      </c>
      <c r="K285" s="42"/>
      <c r="L285" s="42"/>
    </row>
    <row r="286" spans="1:12" ht="18" customHeight="1" x14ac:dyDescent="0.25">
      <c r="A286" s="46"/>
      <c r="B286" s="46"/>
      <c r="C286" s="46"/>
      <c r="D286" s="46"/>
      <c r="E286" s="47"/>
      <c r="F286" s="46"/>
      <c r="G286" s="46"/>
      <c r="H286" s="46"/>
      <c r="I286" s="47" t="str">
        <f t="shared" si="8"/>
        <v/>
      </c>
      <c r="J286" s="47" t="str">
        <f t="shared" si="9"/>
        <v/>
      </c>
      <c r="K286" s="46"/>
      <c r="L286" s="46"/>
    </row>
    <row r="287" spans="1:12" ht="18" customHeight="1" x14ac:dyDescent="0.25">
      <c r="A287" s="42"/>
      <c r="B287" s="42"/>
      <c r="C287" s="42"/>
      <c r="D287" s="42"/>
      <c r="E287" s="43"/>
      <c r="F287" s="42"/>
      <c r="G287" s="42"/>
      <c r="H287" s="42"/>
      <c r="I287" s="43" t="str">
        <f t="shared" si="8"/>
        <v/>
      </c>
      <c r="J287" s="43" t="str">
        <f t="shared" si="9"/>
        <v/>
      </c>
      <c r="K287" s="42"/>
      <c r="L287" s="42"/>
    </row>
    <row r="288" spans="1:12" ht="18" customHeight="1" x14ac:dyDescent="0.25">
      <c r="A288" s="46"/>
      <c r="B288" s="46"/>
      <c r="C288" s="46"/>
      <c r="D288" s="46"/>
      <c r="E288" s="47"/>
      <c r="F288" s="46"/>
      <c r="G288" s="46"/>
      <c r="H288" s="46"/>
      <c r="I288" s="47" t="str">
        <f t="shared" si="8"/>
        <v/>
      </c>
      <c r="J288" s="47" t="str">
        <f t="shared" si="9"/>
        <v/>
      </c>
      <c r="K288" s="46"/>
      <c r="L288" s="46"/>
    </row>
    <row r="289" spans="1:12" ht="18" customHeight="1" x14ac:dyDescent="0.25">
      <c r="A289" s="42"/>
      <c r="B289" s="42"/>
      <c r="C289" s="42"/>
      <c r="D289" s="42"/>
      <c r="E289" s="43"/>
      <c r="F289" s="42"/>
      <c r="G289" s="42"/>
      <c r="H289" s="42"/>
      <c r="I289" s="43" t="str">
        <f t="shared" si="8"/>
        <v/>
      </c>
      <c r="J289" s="43" t="str">
        <f t="shared" si="9"/>
        <v/>
      </c>
      <c r="K289" s="42"/>
      <c r="L289" s="42"/>
    </row>
    <row r="290" spans="1:12" ht="18" customHeight="1" x14ac:dyDescent="0.25">
      <c r="A290" s="46"/>
      <c r="B290" s="46"/>
      <c r="C290" s="46"/>
      <c r="D290" s="46"/>
      <c r="E290" s="47"/>
      <c r="F290" s="46"/>
      <c r="G290" s="46"/>
      <c r="H290" s="46"/>
      <c r="I290" s="47" t="str">
        <f t="shared" si="8"/>
        <v/>
      </c>
      <c r="J290" s="47" t="str">
        <f t="shared" si="9"/>
        <v/>
      </c>
      <c r="K290" s="46"/>
      <c r="L290" s="46"/>
    </row>
    <row r="291" spans="1:12" ht="18" customHeight="1" x14ac:dyDescent="0.25">
      <c r="A291" s="42"/>
      <c r="B291" s="42"/>
      <c r="C291" s="42"/>
      <c r="D291" s="42"/>
      <c r="E291" s="43"/>
      <c r="F291" s="42"/>
      <c r="G291" s="42"/>
      <c r="H291" s="42"/>
      <c r="I291" s="43" t="str">
        <f t="shared" si="8"/>
        <v/>
      </c>
      <c r="J291" s="43" t="str">
        <f t="shared" si="9"/>
        <v/>
      </c>
      <c r="K291" s="42"/>
      <c r="L291" s="42"/>
    </row>
    <row r="292" spans="1:12" ht="18" customHeight="1" x14ac:dyDescent="0.25">
      <c r="A292" s="46"/>
      <c r="B292" s="46"/>
      <c r="C292" s="46"/>
      <c r="D292" s="46"/>
      <c r="E292" s="47"/>
      <c r="F292" s="46"/>
      <c r="G292" s="46"/>
      <c r="H292" s="46"/>
      <c r="I292" s="47" t="str">
        <f t="shared" si="8"/>
        <v/>
      </c>
      <c r="J292" s="47" t="str">
        <f t="shared" si="9"/>
        <v/>
      </c>
      <c r="K292" s="46"/>
      <c r="L292" s="46"/>
    </row>
    <row r="293" spans="1:12" ht="18" customHeight="1" x14ac:dyDescent="0.25">
      <c r="A293" s="42"/>
      <c r="B293" s="42"/>
      <c r="C293" s="42"/>
      <c r="D293" s="42"/>
      <c r="E293" s="43"/>
      <c r="F293" s="42"/>
      <c r="G293" s="42"/>
      <c r="H293" s="42"/>
      <c r="I293" s="43" t="str">
        <f t="shared" si="8"/>
        <v/>
      </c>
      <c r="J293" s="43" t="str">
        <f t="shared" si="9"/>
        <v/>
      </c>
      <c r="K293" s="42"/>
      <c r="L293" s="42"/>
    </row>
    <row r="294" spans="1:12" ht="18" customHeight="1" x14ac:dyDescent="0.25">
      <c r="A294" s="46"/>
      <c r="B294" s="46"/>
      <c r="C294" s="46"/>
      <c r="D294" s="46"/>
      <c r="E294" s="47"/>
      <c r="F294" s="46"/>
      <c r="G294" s="46"/>
      <c r="H294" s="46"/>
      <c r="I294" s="47" t="str">
        <f t="shared" si="8"/>
        <v/>
      </c>
      <c r="J294" s="47" t="str">
        <f t="shared" si="9"/>
        <v/>
      </c>
      <c r="K294" s="46"/>
      <c r="L294" s="46"/>
    </row>
    <row r="295" spans="1:12" ht="18" customHeight="1" x14ac:dyDescent="0.25">
      <c r="A295" s="42"/>
      <c r="B295" s="42"/>
      <c r="C295" s="42"/>
      <c r="D295" s="42"/>
      <c r="E295" s="43"/>
      <c r="F295" s="42"/>
      <c r="G295" s="42"/>
      <c r="H295" s="42"/>
      <c r="I295" s="43" t="str">
        <f t="shared" si="8"/>
        <v/>
      </c>
      <c r="J295" s="43" t="str">
        <f t="shared" si="9"/>
        <v/>
      </c>
      <c r="K295" s="42"/>
      <c r="L295" s="42"/>
    </row>
    <row r="296" spans="1:12" ht="18" customHeight="1" x14ac:dyDescent="0.25">
      <c r="A296" s="46"/>
      <c r="B296" s="46"/>
      <c r="C296" s="46"/>
      <c r="D296" s="46"/>
      <c r="E296" s="47"/>
      <c r="F296" s="46"/>
      <c r="G296" s="46"/>
      <c r="H296" s="46"/>
      <c r="I296" s="47" t="str">
        <f t="shared" si="8"/>
        <v/>
      </c>
      <c r="J296" s="47" t="str">
        <f t="shared" si="9"/>
        <v/>
      </c>
      <c r="K296" s="46"/>
      <c r="L296" s="46"/>
    </row>
    <row r="297" spans="1:12" ht="18" customHeight="1" x14ac:dyDescent="0.25">
      <c r="A297" s="42"/>
      <c r="B297" s="42"/>
      <c r="C297" s="42"/>
      <c r="D297" s="42"/>
      <c r="E297" s="43"/>
      <c r="F297" s="42"/>
      <c r="G297" s="42"/>
      <c r="H297" s="42"/>
      <c r="I297" s="43" t="str">
        <f t="shared" si="8"/>
        <v/>
      </c>
      <c r="J297" s="43" t="str">
        <f t="shared" si="9"/>
        <v/>
      </c>
      <c r="K297" s="42"/>
      <c r="L297" s="42"/>
    </row>
    <row r="298" spans="1:12" ht="18" customHeight="1" x14ac:dyDescent="0.25">
      <c r="A298" s="46"/>
      <c r="B298" s="46"/>
      <c r="C298" s="46"/>
      <c r="D298" s="46"/>
      <c r="E298" s="47"/>
      <c r="F298" s="46"/>
      <c r="G298" s="46"/>
      <c r="H298" s="46"/>
      <c r="I298" s="47" t="str">
        <f t="shared" si="8"/>
        <v/>
      </c>
      <c r="J298" s="47" t="str">
        <f t="shared" si="9"/>
        <v/>
      </c>
      <c r="K298" s="46"/>
      <c r="L298" s="46"/>
    </row>
    <row r="299" spans="1:12" ht="18" customHeight="1" x14ac:dyDescent="0.25">
      <c r="A299" s="42"/>
      <c r="B299" s="42"/>
      <c r="C299" s="42"/>
      <c r="D299" s="42"/>
      <c r="E299" s="43"/>
      <c r="F299" s="42"/>
      <c r="G299" s="42"/>
      <c r="H299" s="42"/>
      <c r="I299" s="43" t="str">
        <f t="shared" si="8"/>
        <v/>
      </c>
      <c r="J299" s="43" t="str">
        <f t="shared" si="9"/>
        <v/>
      </c>
      <c r="K299" s="42"/>
      <c r="L299" s="42"/>
    </row>
    <row r="300" spans="1:12" ht="18" customHeight="1" x14ac:dyDescent="0.25">
      <c r="A300" s="46"/>
      <c r="B300" s="46"/>
      <c r="C300" s="46"/>
      <c r="D300" s="46"/>
      <c r="E300" s="47"/>
      <c r="F300" s="46"/>
      <c r="G300" s="46"/>
      <c r="H300" s="46"/>
      <c r="I300" s="47" t="str">
        <f t="shared" si="8"/>
        <v/>
      </c>
      <c r="J300" s="47" t="str">
        <f t="shared" si="9"/>
        <v/>
      </c>
      <c r="K300" s="46"/>
      <c r="L300" s="46"/>
    </row>
    <row r="301" spans="1:12" ht="18" customHeight="1" x14ac:dyDescent="0.25">
      <c r="A301" s="42"/>
      <c r="B301" s="42"/>
      <c r="C301" s="42"/>
      <c r="D301" s="42"/>
      <c r="E301" s="43"/>
      <c r="F301" s="42"/>
      <c r="G301" s="42"/>
      <c r="H301" s="42"/>
      <c r="I301" s="43" t="str">
        <f t="shared" si="8"/>
        <v/>
      </c>
      <c r="J301" s="43" t="str">
        <f t="shared" si="9"/>
        <v/>
      </c>
      <c r="K301" s="42"/>
      <c r="L301" s="42"/>
    </row>
    <row r="302" spans="1:12" ht="18" customHeight="1" x14ac:dyDescent="0.25">
      <c r="A302" s="46"/>
      <c r="B302" s="46"/>
      <c r="C302" s="46"/>
      <c r="D302" s="46"/>
      <c r="E302" s="47"/>
      <c r="F302" s="46"/>
      <c r="G302" s="46"/>
      <c r="H302" s="46"/>
      <c r="I302" s="47" t="str">
        <f t="shared" si="8"/>
        <v/>
      </c>
      <c r="J302" s="47" t="str">
        <f t="shared" si="9"/>
        <v/>
      </c>
      <c r="K302" s="46"/>
      <c r="L302" s="46"/>
    </row>
    <row r="303" spans="1:12" ht="18" customHeight="1" x14ac:dyDescent="0.25">
      <c r="A303" s="42"/>
      <c r="B303" s="42"/>
      <c r="C303" s="42"/>
      <c r="D303" s="42"/>
      <c r="E303" s="43"/>
      <c r="F303" s="42"/>
      <c r="G303" s="42"/>
      <c r="H303" s="42"/>
      <c r="I303" s="43" t="str">
        <f t="shared" si="8"/>
        <v/>
      </c>
      <c r="J303" s="43" t="str">
        <f t="shared" si="9"/>
        <v/>
      </c>
      <c r="K303" s="42"/>
      <c r="L303" s="42"/>
    </row>
    <row r="304" spans="1:12" ht="18" customHeight="1" x14ac:dyDescent="0.25">
      <c r="A304" s="46"/>
      <c r="B304" s="46"/>
      <c r="C304" s="46"/>
      <c r="D304" s="46"/>
      <c r="E304" s="47"/>
      <c r="F304" s="46"/>
      <c r="G304" s="46"/>
      <c r="H304" s="46"/>
      <c r="I304" s="47" t="str">
        <f t="shared" si="8"/>
        <v/>
      </c>
      <c r="J304" s="47" t="str">
        <f t="shared" si="9"/>
        <v/>
      </c>
      <c r="K304" s="46"/>
      <c r="L304" s="46"/>
    </row>
    <row r="305" spans="1:12" ht="18" customHeight="1" x14ac:dyDescent="0.25">
      <c r="A305" s="42"/>
      <c r="B305" s="42"/>
      <c r="C305" s="42"/>
      <c r="D305" s="42"/>
      <c r="E305" s="43"/>
      <c r="F305" s="42"/>
      <c r="G305" s="42"/>
      <c r="H305" s="42"/>
      <c r="I305" s="43" t="str">
        <f t="shared" si="8"/>
        <v/>
      </c>
      <c r="J305" s="43" t="str">
        <f t="shared" si="9"/>
        <v/>
      </c>
      <c r="K305" s="42"/>
      <c r="L305" s="42"/>
    </row>
    <row r="306" spans="1:12" ht="18" customHeight="1" x14ac:dyDescent="0.25">
      <c r="A306" s="46"/>
      <c r="B306" s="46"/>
      <c r="C306" s="46"/>
      <c r="D306" s="46"/>
      <c r="E306" s="47"/>
      <c r="F306" s="46"/>
      <c r="G306" s="46"/>
      <c r="H306" s="46"/>
      <c r="I306" s="47" t="str">
        <f t="shared" si="8"/>
        <v/>
      </c>
      <c r="J306" s="47" t="str">
        <f t="shared" si="9"/>
        <v/>
      </c>
      <c r="K306" s="46"/>
      <c r="L306" s="46"/>
    </row>
    <row r="307" spans="1:12" ht="18" customHeight="1" x14ac:dyDescent="0.25">
      <c r="A307" s="42"/>
      <c r="B307" s="42"/>
      <c r="C307" s="42"/>
      <c r="D307" s="42"/>
      <c r="E307" s="43"/>
      <c r="F307" s="42"/>
      <c r="G307" s="42"/>
      <c r="H307" s="42"/>
      <c r="I307" s="43" t="str">
        <f t="shared" si="8"/>
        <v/>
      </c>
      <c r="J307" s="43" t="str">
        <f t="shared" si="9"/>
        <v/>
      </c>
      <c r="K307" s="42"/>
      <c r="L307" s="42"/>
    </row>
    <row r="308" spans="1:12" ht="18" customHeight="1" x14ac:dyDescent="0.25">
      <c r="A308" s="46"/>
      <c r="B308" s="46"/>
      <c r="C308" s="46"/>
      <c r="D308" s="46"/>
      <c r="E308" s="47"/>
      <c r="F308" s="46"/>
      <c r="G308" s="46"/>
      <c r="H308" s="46"/>
      <c r="I308" s="47" t="str">
        <f t="shared" si="8"/>
        <v/>
      </c>
      <c r="J308" s="47" t="str">
        <f t="shared" si="9"/>
        <v/>
      </c>
      <c r="K308" s="46"/>
      <c r="L308" s="46"/>
    </row>
    <row r="309" spans="1:12" ht="18" customHeight="1" x14ac:dyDescent="0.25">
      <c r="A309" s="42"/>
      <c r="B309" s="42"/>
      <c r="C309" s="42"/>
      <c r="D309" s="42"/>
      <c r="E309" s="43"/>
      <c r="F309" s="42"/>
      <c r="G309" s="42"/>
      <c r="H309" s="42"/>
      <c r="I309" s="43" t="str">
        <f t="shared" si="8"/>
        <v/>
      </c>
      <c r="J309" s="43" t="str">
        <f t="shared" si="9"/>
        <v/>
      </c>
      <c r="K309" s="42"/>
      <c r="L309" s="42"/>
    </row>
    <row r="310" spans="1:12" ht="18" customHeight="1" x14ac:dyDescent="0.25">
      <c r="A310" s="46"/>
      <c r="B310" s="46"/>
      <c r="C310" s="46"/>
      <c r="D310" s="46"/>
      <c r="E310" s="47"/>
      <c r="F310" s="46"/>
      <c r="G310" s="46"/>
      <c r="H310" s="46"/>
      <c r="I310" s="47" t="str">
        <f t="shared" si="8"/>
        <v/>
      </c>
      <c r="J310" s="47" t="str">
        <f t="shared" si="9"/>
        <v/>
      </c>
      <c r="K310" s="46"/>
      <c r="L310" s="46"/>
    </row>
    <row r="311" spans="1:12" ht="18" customHeight="1" x14ac:dyDescent="0.25">
      <c r="A311" s="42"/>
      <c r="B311" s="42"/>
      <c r="C311" s="42"/>
      <c r="D311" s="42"/>
      <c r="E311" s="43"/>
      <c r="F311" s="42"/>
      <c r="G311" s="42"/>
      <c r="H311" s="42"/>
      <c r="I311" s="43" t="str">
        <f t="shared" si="8"/>
        <v/>
      </c>
      <c r="J311" s="43" t="str">
        <f t="shared" si="9"/>
        <v/>
      </c>
      <c r="K311" s="42"/>
      <c r="L311" s="42"/>
    </row>
    <row r="312" spans="1:12" ht="18" customHeight="1" x14ac:dyDescent="0.25">
      <c r="A312" s="46"/>
      <c r="B312" s="46"/>
      <c r="C312" s="46"/>
      <c r="D312" s="46"/>
      <c r="E312" s="47"/>
      <c r="F312" s="46"/>
      <c r="G312" s="46"/>
      <c r="H312" s="46"/>
      <c r="I312" s="47" t="str">
        <f t="shared" si="8"/>
        <v/>
      </c>
      <c r="J312" s="47" t="str">
        <f t="shared" si="9"/>
        <v/>
      </c>
      <c r="K312" s="46"/>
      <c r="L312" s="46"/>
    </row>
    <row r="313" spans="1:12" ht="18" customHeight="1" x14ac:dyDescent="0.25">
      <c r="A313" s="42"/>
      <c r="B313" s="42"/>
      <c r="C313" s="42"/>
      <c r="D313" s="42"/>
      <c r="E313" s="43"/>
      <c r="F313" s="42"/>
      <c r="G313" s="42"/>
      <c r="H313" s="42"/>
      <c r="I313" s="43" t="str">
        <f t="shared" si="8"/>
        <v/>
      </c>
      <c r="J313" s="43" t="str">
        <f t="shared" si="9"/>
        <v/>
      </c>
      <c r="K313" s="42"/>
      <c r="L313" s="42"/>
    </row>
    <row r="314" spans="1:12" ht="18" customHeight="1" x14ac:dyDescent="0.25">
      <c r="A314" s="46"/>
      <c r="B314" s="46"/>
      <c r="C314" s="46"/>
      <c r="D314" s="46"/>
      <c r="E314" s="47"/>
      <c r="F314" s="46"/>
      <c r="G314" s="46"/>
      <c r="H314" s="46"/>
      <c r="I314" s="47" t="str">
        <f t="shared" si="8"/>
        <v/>
      </c>
      <c r="J314" s="47" t="str">
        <f t="shared" si="9"/>
        <v/>
      </c>
      <c r="K314" s="46"/>
      <c r="L314" s="46"/>
    </row>
    <row r="315" spans="1:12" ht="18" customHeight="1" x14ac:dyDescent="0.25">
      <c r="A315" s="42"/>
      <c r="B315" s="42"/>
      <c r="C315" s="42"/>
      <c r="D315" s="42"/>
      <c r="E315" s="43"/>
      <c r="F315" s="42"/>
      <c r="G315" s="42"/>
      <c r="H315" s="42"/>
      <c r="I315" s="43" t="str">
        <f t="shared" si="8"/>
        <v/>
      </c>
      <c r="J315" s="43" t="str">
        <f t="shared" si="9"/>
        <v/>
      </c>
      <c r="K315" s="42"/>
      <c r="L315" s="42"/>
    </row>
    <row r="316" spans="1:12" ht="18" customHeight="1" x14ac:dyDescent="0.25">
      <c r="A316" s="46"/>
      <c r="B316" s="46"/>
      <c r="C316" s="46"/>
      <c r="D316" s="46"/>
      <c r="E316" s="47"/>
      <c r="F316" s="46"/>
      <c r="G316" s="46"/>
      <c r="H316" s="46"/>
      <c r="I316" s="47" t="str">
        <f t="shared" si="8"/>
        <v/>
      </c>
      <c r="J316" s="47" t="str">
        <f t="shared" si="9"/>
        <v/>
      </c>
      <c r="K316" s="46"/>
      <c r="L316" s="46"/>
    </row>
    <row r="317" spans="1:12" ht="18" customHeight="1" x14ac:dyDescent="0.25">
      <c r="A317" s="42"/>
      <c r="B317" s="42"/>
      <c r="C317" s="42"/>
      <c r="D317" s="42"/>
      <c r="E317" s="43"/>
      <c r="F317" s="42"/>
      <c r="G317" s="42"/>
      <c r="H317" s="42"/>
      <c r="I317" s="43" t="str">
        <f t="shared" si="8"/>
        <v/>
      </c>
      <c r="J317" s="43" t="str">
        <f t="shared" si="9"/>
        <v/>
      </c>
      <c r="K317" s="42"/>
      <c r="L317" s="42"/>
    </row>
    <row r="318" spans="1:12" ht="18" customHeight="1" x14ac:dyDescent="0.25">
      <c r="A318" s="46"/>
      <c r="B318" s="46"/>
      <c r="C318" s="46"/>
      <c r="D318" s="46"/>
      <c r="E318" s="47"/>
      <c r="F318" s="46"/>
      <c r="G318" s="46"/>
      <c r="H318" s="46"/>
      <c r="I318" s="47" t="str">
        <f t="shared" si="8"/>
        <v/>
      </c>
      <c r="J318" s="47" t="str">
        <f t="shared" si="9"/>
        <v/>
      </c>
      <c r="K318" s="46"/>
      <c r="L318" s="46"/>
    </row>
    <row r="319" spans="1:12" ht="18" customHeight="1" x14ac:dyDescent="0.25">
      <c r="A319" s="42"/>
      <c r="B319" s="42"/>
      <c r="C319" s="42"/>
      <c r="D319" s="42"/>
      <c r="E319" s="43"/>
      <c r="F319" s="42"/>
      <c r="G319" s="42"/>
      <c r="H319" s="42"/>
      <c r="I319" s="43" t="str">
        <f t="shared" si="8"/>
        <v/>
      </c>
      <c r="J319" s="43" t="str">
        <f t="shared" si="9"/>
        <v/>
      </c>
      <c r="K319" s="42"/>
      <c r="L319" s="42"/>
    </row>
    <row r="320" spans="1:12" ht="18" customHeight="1" x14ac:dyDescent="0.25">
      <c r="A320" s="46"/>
      <c r="B320" s="46"/>
      <c r="C320" s="46"/>
      <c r="D320" s="46"/>
      <c r="E320" s="47"/>
      <c r="F320" s="46"/>
      <c r="G320" s="46"/>
      <c r="H320" s="46"/>
      <c r="I320" s="47" t="str">
        <f t="shared" si="8"/>
        <v/>
      </c>
      <c r="J320" s="47" t="str">
        <f t="shared" si="9"/>
        <v/>
      </c>
      <c r="K320" s="46"/>
      <c r="L320" s="46"/>
    </row>
    <row r="321" spans="1:12" ht="18" customHeight="1" x14ac:dyDescent="0.25">
      <c r="A321" s="42"/>
      <c r="B321" s="42"/>
      <c r="C321" s="42"/>
      <c r="D321" s="42"/>
      <c r="E321" s="43"/>
      <c r="F321" s="42"/>
      <c r="G321" s="42"/>
      <c r="H321" s="42"/>
      <c r="I321" s="43" t="str">
        <f t="shared" si="8"/>
        <v/>
      </c>
      <c r="J321" s="43" t="str">
        <f t="shared" si="9"/>
        <v/>
      </c>
      <c r="K321" s="42"/>
      <c r="L321" s="42"/>
    </row>
    <row r="322" spans="1:12" ht="18" customHeight="1" x14ac:dyDescent="0.25">
      <c r="A322" s="46"/>
      <c r="B322" s="46"/>
      <c r="C322" s="46"/>
      <c r="D322" s="46"/>
      <c r="E322" s="47"/>
      <c r="F322" s="46"/>
      <c r="G322" s="46"/>
      <c r="H322" s="46"/>
      <c r="I322" s="47" t="str">
        <f t="shared" si="8"/>
        <v/>
      </c>
      <c r="J322" s="47" t="str">
        <f t="shared" si="9"/>
        <v/>
      </c>
      <c r="K322" s="46"/>
      <c r="L322" s="46"/>
    </row>
    <row r="323" spans="1:12" ht="18" customHeight="1" x14ac:dyDescent="0.25">
      <c r="A323" s="42"/>
      <c r="B323" s="42"/>
      <c r="C323" s="42"/>
      <c r="D323" s="42"/>
      <c r="E323" s="43"/>
      <c r="F323" s="42"/>
      <c r="G323" s="42"/>
      <c r="H323" s="42"/>
      <c r="I323" s="43" t="str">
        <f t="shared" si="8"/>
        <v/>
      </c>
      <c r="J323" s="43" t="str">
        <f t="shared" si="9"/>
        <v/>
      </c>
      <c r="K323" s="42"/>
      <c r="L323" s="42"/>
    </row>
    <row r="324" spans="1:12" ht="18" customHeight="1" x14ac:dyDescent="0.25">
      <c r="A324" s="46"/>
      <c r="B324" s="46"/>
      <c r="C324" s="46"/>
      <c r="D324" s="46"/>
      <c r="E324" s="47"/>
      <c r="F324" s="46"/>
      <c r="G324" s="46"/>
      <c r="H324" s="46"/>
      <c r="I324" s="47" t="str">
        <f t="shared" ref="I324:I387" si="10">IF(E324="","",E324+(E324*H324/100*G324))</f>
        <v/>
      </c>
      <c r="J324" s="47" t="str">
        <f t="shared" ref="J324:J387" si="11">IFERROR(I324/G324,"")</f>
        <v/>
      </c>
      <c r="K324" s="46"/>
      <c r="L324" s="46"/>
    </row>
    <row r="325" spans="1:12" ht="18" customHeight="1" x14ac:dyDescent="0.25">
      <c r="A325" s="42"/>
      <c r="B325" s="42"/>
      <c r="C325" s="42"/>
      <c r="D325" s="42"/>
      <c r="E325" s="43"/>
      <c r="F325" s="42"/>
      <c r="G325" s="42"/>
      <c r="H325" s="42"/>
      <c r="I325" s="43" t="str">
        <f t="shared" si="10"/>
        <v/>
      </c>
      <c r="J325" s="43" t="str">
        <f t="shared" si="11"/>
        <v/>
      </c>
      <c r="K325" s="42"/>
      <c r="L325" s="42"/>
    </row>
    <row r="326" spans="1:12" ht="18" customHeight="1" x14ac:dyDescent="0.25">
      <c r="A326" s="46"/>
      <c r="B326" s="46"/>
      <c r="C326" s="46"/>
      <c r="D326" s="46"/>
      <c r="E326" s="47"/>
      <c r="F326" s="46"/>
      <c r="G326" s="46"/>
      <c r="H326" s="46"/>
      <c r="I326" s="47" t="str">
        <f t="shared" si="10"/>
        <v/>
      </c>
      <c r="J326" s="47" t="str">
        <f t="shared" si="11"/>
        <v/>
      </c>
      <c r="K326" s="46"/>
      <c r="L326" s="46"/>
    </row>
    <row r="327" spans="1:12" ht="18" customHeight="1" x14ac:dyDescent="0.25">
      <c r="A327" s="42"/>
      <c r="B327" s="42"/>
      <c r="C327" s="42"/>
      <c r="D327" s="42"/>
      <c r="E327" s="43"/>
      <c r="F327" s="42"/>
      <c r="G327" s="42"/>
      <c r="H327" s="42"/>
      <c r="I327" s="43" t="str">
        <f t="shared" si="10"/>
        <v/>
      </c>
      <c r="J327" s="43" t="str">
        <f t="shared" si="11"/>
        <v/>
      </c>
      <c r="K327" s="42"/>
      <c r="L327" s="42"/>
    </row>
    <row r="328" spans="1:12" ht="18" customHeight="1" x14ac:dyDescent="0.25">
      <c r="A328" s="46"/>
      <c r="B328" s="46"/>
      <c r="C328" s="46"/>
      <c r="D328" s="46"/>
      <c r="E328" s="47"/>
      <c r="F328" s="46"/>
      <c r="G328" s="46"/>
      <c r="H328" s="46"/>
      <c r="I328" s="47" t="str">
        <f t="shared" si="10"/>
        <v/>
      </c>
      <c r="J328" s="47" t="str">
        <f t="shared" si="11"/>
        <v/>
      </c>
      <c r="K328" s="46"/>
      <c r="L328" s="46"/>
    </row>
    <row r="329" spans="1:12" ht="18" customHeight="1" x14ac:dyDescent="0.25">
      <c r="A329" s="42"/>
      <c r="B329" s="42"/>
      <c r="C329" s="42"/>
      <c r="D329" s="42"/>
      <c r="E329" s="43"/>
      <c r="F329" s="42"/>
      <c r="G329" s="42"/>
      <c r="H329" s="42"/>
      <c r="I329" s="43" t="str">
        <f t="shared" si="10"/>
        <v/>
      </c>
      <c r="J329" s="43" t="str">
        <f t="shared" si="11"/>
        <v/>
      </c>
      <c r="K329" s="42"/>
      <c r="L329" s="42"/>
    </row>
    <row r="330" spans="1:12" ht="18" customHeight="1" x14ac:dyDescent="0.25">
      <c r="A330" s="46"/>
      <c r="B330" s="46"/>
      <c r="C330" s="46"/>
      <c r="D330" s="46"/>
      <c r="E330" s="47"/>
      <c r="F330" s="46"/>
      <c r="G330" s="46"/>
      <c r="H330" s="46"/>
      <c r="I330" s="47" t="str">
        <f t="shared" si="10"/>
        <v/>
      </c>
      <c r="J330" s="47" t="str">
        <f t="shared" si="11"/>
        <v/>
      </c>
      <c r="K330" s="46"/>
      <c r="L330" s="46"/>
    </row>
    <row r="331" spans="1:12" ht="18" customHeight="1" x14ac:dyDescent="0.25">
      <c r="A331" s="42"/>
      <c r="B331" s="42"/>
      <c r="C331" s="42"/>
      <c r="D331" s="42"/>
      <c r="E331" s="43"/>
      <c r="F331" s="42"/>
      <c r="G331" s="42"/>
      <c r="H331" s="42"/>
      <c r="I331" s="43" t="str">
        <f t="shared" si="10"/>
        <v/>
      </c>
      <c r="J331" s="43" t="str">
        <f t="shared" si="11"/>
        <v/>
      </c>
      <c r="K331" s="42"/>
      <c r="L331" s="42"/>
    </row>
    <row r="332" spans="1:12" ht="18" customHeight="1" x14ac:dyDescent="0.25">
      <c r="A332" s="46"/>
      <c r="B332" s="46"/>
      <c r="C332" s="46"/>
      <c r="D332" s="46"/>
      <c r="E332" s="47"/>
      <c r="F332" s="46"/>
      <c r="G332" s="46"/>
      <c r="H332" s="46"/>
      <c r="I332" s="47" t="str">
        <f t="shared" si="10"/>
        <v/>
      </c>
      <c r="J332" s="47" t="str">
        <f t="shared" si="11"/>
        <v/>
      </c>
      <c r="K332" s="46"/>
      <c r="L332" s="46"/>
    </row>
    <row r="333" spans="1:12" ht="18" customHeight="1" x14ac:dyDescent="0.25">
      <c r="A333" s="42"/>
      <c r="B333" s="42"/>
      <c r="C333" s="42"/>
      <c r="D333" s="42"/>
      <c r="E333" s="43"/>
      <c r="F333" s="42"/>
      <c r="G333" s="42"/>
      <c r="H333" s="42"/>
      <c r="I333" s="43" t="str">
        <f t="shared" si="10"/>
        <v/>
      </c>
      <c r="J333" s="43" t="str">
        <f t="shared" si="11"/>
        <v/>
      </c>
      <c r="K333" s="42"/>
      <c r="L333" s="42"/>
    </row>
    <row r="334" spans="1:12" ht="18" customHeight="1" x14ac:dyDescent="0.25">
      <c r="A334" s="46"/>
      <c r="B334" s="46"/>
      <c r="C334" s="46"/>
      <c r="D334" s="46"/>
      <c r="E334" s="47"/>
      <c r="F334" s="46"/>
      <c r="G334" s="46"/>
      <c r="H334" s="46"/>
      <c r="I334" s="47" t="str">
        <f t="shared" si="10"/>
        <v/>
      </c>
      <c r="J334" s="47" t="str">
        <f t="shared" si="11"/>
        <v/>
      </c>
      <c r="K334" s="46"/>
      <c r="L334" s="46"/>
    </row>
    <row r="335" spans="1:12" ht="18" customHeight="1" x14ac:dyDescent="0.25">
      <c r="A335" s="42"/>
      <c r="B335" s="42"/>
      <c r="C335" s="42"/>
      <c r="D335" s="42"/>
      <c r="E335" s="43"/>
      <c r="F335" s="42"/>
      <c r="G335" s="42"/>
      <c r="H335" s="42"/>
      <c r="I335" s="43" t="str">
        <f t="shared" si="10"/>
        <v/>
      </c>
      <c r="J335" s="43" t="str">
        <f t="shared" si="11"/>
        <v/>
      </c>
      <c r="K335" s="42"/>
      <c r="L335" s="42"/>
    </row>
    <row r="336" spans="1:12" ht="18" customHeight="1" x14ac:dyDescent="0.25">
      <c r="A336" s="46"/>
      <c r="B336" s="46"/>
      <c r="C336" s="46"/>
      <c r="D336" s="46"/>
      <c r="E336" s="47"/>
      <c r="F336" s="46"/>
      <c r="G336" s="46"/>
      <c r="H336" s="46"/>
      <c r="I336" s="47" t="str">
        <f t="shared" si="10"/>
        <v/>
      </c>
      <c r="J336" s="47" t="str">
        <f t="shared" si="11"/>
        <v/>
      </c>
      <c r="K336" s="46"/>
      <c r="L336" s="46"/>
    </row>
    <row r="337" spans="1:12" ht="18" customHeight="1" x14ac:dyDescent="0.25">
      <c r="A337" s="42"/>
      <c r="B337" s="42"/>
      <c r="C337" s="42"/>
      <c r="D337" s="42"/>
      <c r="E337" s="43"/>
      <c r="F337" s="42"/>
      <c r="G337" s="42"/>
      <c r="H337" s="42"/>
      <c r="I337" s="43" t="str">
        <f t="shared" si="10"/>
        <v/>
      </c>
      <c r="J337" s="43" t="str">
        <f t="shared" si="11"/>
        <v/>
      </c>
      <c r="K337" s="42"/>
      <c r="L337" s="42"/>
    </row>
    <row r="338" spans="1:12" ht="18" customHeight="1" x14ac:dyDescent="0.25">
      <c r="A338" s="46"/>
      <c r="B338" s="46"/>
      <c r="C338" s="46"/>
      <c r="D338" s="46"/>
      <c r="E338" s="47"/>
      <c r="F338" s="46"/>
      <c r="G338" s="46"/>
      <c r="H338" s="46"/>
      <c r="I338" s="47" t="str">
        <f t="shared" si="10"/>
        <v/>
      </c>
      <c r="J338" s="47" t="str">
        <f t="shared" si="11"/>
        <v/>
      </c>
      <c r="K338" s="46"/>
      <c r="L338" s="46"/>
    </row>
    <row r="339" spans="1:12" ht="18" customHeight="1" x14ac:dyDescent="0.25">
      <c r="A339" s="42"/>
      <c r="B339" s="42"/>
      <c r="C339" s="42"/>
      <c r="D339" s="42"/>
      <c r="E339" s="43"/>
      <c r="F339" s="42"/>
      <c r="G339" s="42"/>
      <c r="H339" s="42"/>
      <c r="I339" s="43" t="str">
        <f t="shared" si="10"/>
        <v/>
      </c>
      <c r="J339" s="43" t="str">
        <f t="shared" si="11"/>
        <v/>
      </c>
      <c r="K339" s="42"/>
      <c r="L339" s="42"/>
    </row>
    <row r="340" spans="1:12" ht="18" customHeight="1" x14ac:dyDescent="0.25">
      <c r="A340" s="46"/>
      <c r="B340" s="46"/>
      <c r="C340" s="46"/>
      <c r="D340" s="46"/>
      <c r="E340" s="47"/>
      <c r="F340" s="46"/>
      <c r="G340" s="46"/>
      <c r="H340" s="46"/>
      <c r="I340" s="47" t="str">
        <f t="shared" si="10"/>
        <v/>
      </c>
      <c r="J340" s="47" t="str">
        <f t="shared" si="11"/>
        <v/>
      </c>
      <c r="K340" s="46"/>
      <c r="L340" s="46"/>
    </row>
    <row r="341" spans="1:12" ht="18" customHeight="1" x14ac:dyDescent="0.25">
      <c r="A341" s="42"/>
      <c r="B341" s="42"/>
      <c r="C341" s="42"/>
      <c r="D341" s="42"/>
      <c r="E341" s="43"/>
      <c r="F341" s="42"/>
      <c r="G341" s="42"/>
      <c r="H341" s="42"/>
      <c r="I341" s="43" t="str">
        <f t="shared" si="10"/>
        <v/>
      </c>
      <c r="J341" s="43" t="str">
        <f t="shared" si="11"/>
        <v/>
      </c>
      <c r="K341" s="42"/>
      <c r="L341" s="42"/>
    </row>
    <row r="342" spans="1:12" ht="18" customHeight="1" x14ac:dyDescent="0.25">
      <c r="A342" s="46"/>
      <c r="B342" s="46"/>
      <c r="C342" s="46"/>
      <c r="D342" s="46"/>
      <c r="E342" s="47"/>
      <c r="F342" s="46"/>
      <c r="G342" s="46"/>
      <c r="H342" s="46"/>
      <c r="I342" s="47" t="str">
        <f t="shared" si="10"/>
        <v/>
      </c>
      <c r="J342" s="47" t="str">
        <f t="shared" si="11"/>
        <v/>
      </c>
      <c r="K342" s="46"/>
      <c r="L342" s="46"/>
    </row>
    <row r="343" spans="1:12" ht="18" customHeight="1" x14ac:dyDescent="0.25">
      <c r="A343" s="42"/>
      <c r="B343" s="42"/>
      <c r="C343" s="42"/>
      <c r="D343" s="42"/>
      <c r="E343" s="43"/>
      <c r="F343" s="42"/>
      <c r="G343" s="42"/>
      <c r="H343" s="42"/>
      <c r="I343" s="43" t="str">
        <f t="shared" si="10"/>
        <v/>
      </c>
      <c r="J343" s="43" t="str">
        <f t="shared" si="11"/>
        <v/>
      </c>
      <c r="K343" s="42"/>
      <c r="L343" s="42"/>
    </row>
    <row r="344" spans="1:12" ht="18" customHeight="1" x14ac:dyDescent="0.25">
      <c r="A344" s="46"/>
      <c r="B344" s="46"/>
      <c r="C344" s="46"/>
      <c r="D344" s="46"/>
      <c r="E344" s="47"/>
      <c r="F344" s="46"/>
      <c r="G344" s="46"/>
      <c r="H344" s="46"/>
      <c r="I344" s="47" t="str">
        <f t="shared" si="10"/>
        <v/>
      </c>
      <c r="J344" s="47" t="str">
        <f t="shared" si="11"/>
        <v/>
      </c>
      <c r="K344" s="46"/>
      <c r="L344" s="46"/>
    </row>
    <row r="345" spans="1:12" ht="18" customHeight="1" x14ac:dyDescent="0.25">
      <c r="A345" s="42"/>
      <c r="B345" s="42"/>
      <c r="C345" s="42"/>
      <c r="D345" s="42"/>
      <c r="E345" s="43"/>
      <c r="F345" s="42"/>
      <c r="G345" s="42"/>
      <c r="H345" s="42"/>
      <c r="I345" s="43" t="str">
        <f t="shared" si="10"/>
        <v/>
      </c>
      <c r="J345" s="43" t="str">
        <f t="shared" si="11"/>
        <v/>
      </c>
      <c r="K345" s="42"/>
      <c r="L345" s="42"/>
    </row>
    <row r="346" spans="1:12" ht="18" customHeight="1" x14ac:dyDescent="0.25">
      <c r="A346" s="46"/>
      <c r="B346" s="46"/>
      <c r="C346" s="46"/>
      <c r="D346" s="46"/>
      <c r="E346" s="47"/>
      <c r="F346" s="46"/>
      <c r="G346" s="46"/>
      <c r="H346" s="46"/>
      <c r="I346" s="47" t="str">
        <f t="shared" si="10"/>
        <v/>
      </c>
      <c r="J346" s="47" t="str">
        <f t="shared" si="11"/>
        <v/>
      </c>
      <c r="K346" s="46"/>
      <c r="L346" s="46"/>
    </row>
    <row r="347" spans="1:12" ht="18" customHeight="1" x14ac:dyDescent="0.25">
      <c r="A347" s="42"/>
      <c r="B347" s="42"/>
      <c r="C347" s="42"/>
      <c r="D347" s="42"/>
      <c r="E347" s="43"/>
      <c r="F347" s="42"/>
      <c r="G347" s="42"/>
      <c r="H347" s="42"/>
      <c r="I347" s="43" t="str">
        <f t="shared" si="10"/>
        <v/>
      </c>
      <c r="J347" s="43" t="str">
        <f t="shared" si="11"/>
        <v/>
      </c>
      <c r="K347" s="42"/>
      <c r="L347" s="42"/>
    </row>
    <row r="348" spans="1:12" ht="18" customHeight="1" x14ac:dyDescent="0.25">
      <c r="A348" s="46"/>
      <c r="B348" s="46"/>
      <c r="C348" s="46"/>
      <c r="D348" s="46"/>
      <c r="E348" s="47"/>
      <c r="F348" s="46"/>
      <c r="G348" s="46"/>
      <c r="H348" s="46"/>
      <c r="I348" s="47" t="str">
        <f t="shared" si="10"/>
        <v/>
      </c>
      <c r="J348" s="47" t="str">
        <f t="shared" si="11"/>
        <v/>
      </c>
      <c r="K348" s="46"/>
      <c r="L348" s="46"/>
    </row>
    <row r="349" spans="1:12" ht="18" customHeight="1" x14ac:dyDescent="0.25">
      <c r="A349" s="42"/>
      <c r="B349" s="42"/>
      <c r="C349" s="42"/>
      <c r="D349" s="42"/>
      <c r="E349" s="43"/>
      <c r="F349" s="42"/>
      <c r="G349" s="42"/>
      <c r="H349" s="42"/>
      <c r="I349" s="43" t="str">
        <f t="shared" si="10"/>
        <v/>
      </c>
      <c r="J349" s="43" t="str">
        <f t="shared" si="11"/>
        <v/>
      </c>
      <c r="K349" s="42"/>
      <c r="L349" s="42"/>
    </row>
    <row r="350" spans="1:12" ht="18" customHeight="1" x14ac:dyDescent="0.25">
      <c r="A350" s="46"/>
      <c r="B350" s="46"/>
      <c r="C350" s="46"/>
      <c r="D350" s="46"/>
      <c r="E350" s="47"/>
      <c r="F350" s="46"/>
      <c r="G350" s="46"/>
      <c r="H350" s="46"/>
      <c r="I350" s="47" t="str">
        <f t="shared" si="10"/>
        <v/>
      </c>
      <c r="J350" s="47" t="str">
        <f t="shared" si="11"/>
        <v/>
      </c>
      <c r="K350" s="46"/>
      <c r="L350" s="46"/>
    </row>
    <row r="351" spans="1:12" ht="18" customHeight="1" x14ac:dyDescent="0.25">
      <c r="A351" s="42"/>
      <c r="B351" s="42"/>
      <c r="C351" s="42"/>
      <c r="D351" s="42"/>
      <c r="E351" s="43"/>
      <c r="F351" s="42"/>
      <c r="G351" s="42"/>
      <c r="H351" s="42"/>
      <c r="I351" s="43" t="str">
        <f t="shared" si="10"/>
        <v/>
      </c>
      <c r="J351" s="43" t="str">
        <f t="shared" si="11"/>
        <v/>
      </c>
      <c r="K351" s="42"/>
      <c r="L351" s="42"/>
    </row>
    <row r="352" spans="1:12" ht="18" customHeight="1" x14ac:dyDescent="0.25">
      <c r="A352" s="46"/>
      <c r="B352" s="46"/>
      <c r="C352" s="46"/>
      <c r="D352" s="46"/>
      <c r="E352" s="47"/>
      <c r="F352" s="46"/>
      <c r="G352" s="46"/>
      <c r="H352" s="46"/>
      <c r="I352" s="47" t="str">
        <f t="shared" si="10"/>
        <v/>
      </c>
      <c r="J352" s="47" t="str">
        <f t="shared" si="11"/>
        <v/>
      </c>
      <c r="K352" s="46"/>
      <c r="L352" s="46"/>
    </row>
    <row r="353" spans="1:12" ht="18" customHeight="1" x14ac:dyDescent="0.25">
      <c r="A353" s="42"/>
      <c r="B353" s="42"/>
      <c r="C353" s="42"/>
      <c r="D353" s="42"/>
      <c r="E353" s="43"/>
      <c r="F353" s="42"/>
      <c r="G353" s="42"/>
      <c r="H353" s="42"/>
      <c r="I353" s="43" t="str">
        <f t="shared" si="10"/>
        <v/>
      </c>
      <c r="J353" s="43" t="str">
        <f t="shared" si="11"/>
        <v/>
      </c>
      <c r="K353" s="42"/>
      <c r="L353" s="42"/>
    </row>
    <row r="354" spans="1:12" ht="18" customHeight="1" x14ac:dyDescent="0.25">
      <c r="A354" s="46"/>
      <c r="B354" s="46"/>
      <c r="C354" s="46"/>
      <c r="D354" s="46"/>
      <c r="E354" s="47"/>
      <c r="F354" s="46"/>
      <c r="G354" s="46"/>
      <c r="H354" s="46"/>
      <c r="I354" s="47" t="str">
        <f t="shared" si="10"/>
        <v/>
      </c>
      <c r="J354" s="47" t="str">
        <f t="shared" si="11"/>
        <v/>
      </c>
      <c r="K354" s="46"/>
      <c r="L354" s="46"/>
    </row>
    <row r="355" spans="1:12" ht="18" customHeight="1" x14ac:dyDescent="0.25">
      <c r="A355" s="42"/>
      <c r="B355" s="42"/>
      <c r="C355" s="42"/>
      <c r="D355" s="42"/>
      <c r="E355" s="43"/>
      <c r="F355" s="42"/>
      <c r="G355" s="42"/>
      <c r="H355" s="42"/>
      <c r="I355" s="43" t="str">
        <f t="shared" si="10"/>
        <v/>
      </c>
      <c r="J355" s="43" t="str">
        <f t="shared" si="11"/>
        <v/>
      </c>
      <c r="K355" s="42"/>
      <c r="L355" s="42"/>
    </row>
    <row r="356" spans="1:12" ht="18" customHeight="1" x14ac:dyDescent="0.25">
      <c r="A356" s="46"/>
      <c r="B356" s="46"/>
      <c r="C356" s="46"/>
      <c r="D356" s="46"/>
      <c r="E356" s="47"/>
      <c r="F356" s="46"/>
      <c r="G356" s="46"/>
      <c r="H356" s="46"/>
      <c r="I356" s="47" t="str">
        <f t="shared" si="10"/>
        <v/>
      </c>
      <c r="J356" s="47" t="str">
        <f t="shared" si="11"/>
        <v/>
      </c>
      <c r="K356" s="46"/>
      <c r="L356" s="46"/>
    </row>
    <row r="357" spans="1:12" ht="18" customHeight="1" x14ac:dyDescent="0.25">
      <c r="A357" s="42"/>
      <c r="B357" s="42"/>
      <c r="C357" s="42"/>
      <c r="D357" s="42"/>
      <c r="E357" s="43"/>
      <c r="F357" s="42"/>
      <c r="G357" s="42"/>
      <c r="H357" s="42"/>
      <c r="I357" s="43" t="str">
        <f t="shared" si="10"/>
        <v/>
      </c>
      <c r="J357" s="43" t="str">
        <f t="shared" si="11"/>
        <v/>
      </c>
      <c r="K357" s="42"/>
      <c r="L357" s="42"/>
    </row>
    <row r="358" spans="1:12" ht="18" customHeight="1" x14ac:dyDescent="0.25">
      <c r="A358" s="46"/>
      <c r="B358" s="46"/>
      <c r="C358" s="46"/>
      <c r="D358" s="46"/>
      <c r="E358" s="47"/>
      <c r="F358" s="46"/>
      <c r="G358" s="46"/>
      <c r="H358" s="46"/>
      <c r="I358" s="47" t="str">
        <f t="shared" si="10"/>
        <v/>
      </c>
      <c r="J358" s="47" t="str">
        <f t="shared" si="11"/>
        <v/>
      </c>
      <c r="K358" s="46"/>
      <c r="L358" s="46"/>
    </row>
    <row r="359" spans="1:12" ht="18" customHeight="1" x14ac:dyDescent="0.25">
      <c r="A359" s="42"/>
      <c r="B359" s="42"/>
      <c r="C359" s="42"/>
      <c r="D359" s="42"/>
      <c r="E359" s="43"/>
      <c r="F359" s="42"/>
      <c r="G359" s="42"/>
      <c r="H359" s="42"/>
      <c r="I359" s="43" t="str">
        <f t="shared" si="10"/>
        <v/>
      </c>
      <c r="J359" s="43" t="str">
        <f t="shared" si="11"/>
        <v/>
      </c>
      <c r="K359" s="42"/>
      <c r="L359" s="42"/>
    </row>
    <row r="360" spans="1:12" ht="18" customHeight="1" x14ac:dyDescent="0.25">
      <c r="A360" s="46"/>
      <c r="B360" s="46"/>
      <c r="C360" s="46"/>
      <c r="D360" s="46"/>
      <c r="E360" s="47"/>
      <c r="F360" s="46"/>
      <c r="G360" s="46"/>
      <c r="H360" s="46"/>
      <c r="I360" s="47" t="str">
        <f t="shared" si="10"/>
        <v/>
      </c>
      <c r="J360" s="47" t="str">
        <f t="shared" si="11"/>
        <v/>
      </c>
      <c r="K360" s="46"/>
      <c r="L360" s="46"/>
    </row>
    <row r="361" spans="1:12" ht="18" customHeight="1" x14ac:dyDescent="0.25">
      <c r="A361" s="42"/>
      <c r="B361" s="42"/>
      <c r="C361" s="42"/>
      <c r="D361" s="42"/>
      <c r="E361" s="43"/>
      <c r="F361" s="42"/>
      <c r="G361" s="42"/>
      <c r="H361" s="42"/>
      <c r="I361" s="43" t="str">
        <f t="shared" si="10"/>
        <v/>
      </c>
      <c r="J361" s="43" t="str">
        <f t="shared" si="11"/>
        <v/>
      </c>
      <c r="K361" s="42"/>
      <c r="L361" s="42"/>
    </row>
    <row r="362" spans="1:12" ht="18" customHeight="1" x14ac:dyDescent="0.25">
      <c r="A362" s="46"/>
      <c r="B362" s="46"/>
      <c r="C362" s="46"/>
      <c r="D362" s="46"/>
      <c r="E362" s="47"/>
      <c r="F362" s="46"/>
      <c r="G362" s="46"/>
      <c r="H362" s="46"/>
      <c r="I362" s="47" t="str">
        <f t="shared" si="10"/>
        <v/>
      </c>
      <c r="J362" s="47" t="str">
        <f t="shared" si="11"/>
        <v/>
      </c>
      <c r="K362" s="46"/>
      <c r="L362" s="46"/>
    </row>
    <row r="363" spans="1:12" ht="18" customHeight="1" x14ac:dyDescent="0.25">
      <c r="A363" s="42"/>
      <c r="B363" s="42"/>
      <c r="C363" s="42"/>
      <c r="D363" s="42"/>
      <c r="E363" s="43"/>
      <c r="F363" s="42"/>
      <c r="G363" s="42"/>
      <c r="H363" s="42"/>
      <c r="I363" s="43" t="str">
        <f t="shared" si="10"/>
        <v/>
      </c>
      <c r="J363" s="43" t="str">
        <f t="shared" si="11"/>
        <v/>
      </c>
      <c r="K363" s="42"/>
      <c r="L363" s="42"/>
    </row>
    <row r="364" spans="1:12" ht="18" customHeight="1" x14ac:dyDescent="0.25">
      <c r="A364" s="46"/>
      <c r="B364" s="46"/>
      <c r="C364" s="46"/>
      <c r="D364" s="46"/>
      <c r="E364" s="47"/>
      <c r="F364" s="46"/>
      <c r="G364" s="46"/>
      <c r="H364" s="46"/>
      <c r="I364" s="47" t="str">
        <f t="shared" si="10"/>
        <v/>
      </c>
      <c r="J364" s="47" t="str">
        <f t="shared" si="11"/>
        <v/>
      </c>
      <c r="K364" s="46"/>
      <c r="L364" s="46"/>
    </row>
    <row r="365" spans="1:12" ht="18" customHeight="1" x14ac:dyDescent="0.25">
      <c r="A365" s="42"/>
      <c r="B365" s="42"/>
      <c r="C365" s="42"/>
      <c r="D365" s="42"/>
      <c r="E365" s="43"/>
      <c r="F365" s="42"/>
      <c r="G365" s="42"/>
      <c r="H365" s="42"/>
      <c r="I365" s="43" t="str">
        <f t="shared" si="10"/>
        <v/>
      </c>
      <c r="J365" s="43" t="str">
        <f t="shared" si="11"/>
        <v/>
      </c>
      <c r="K365" s="42"/>
      <c r="L365" s="42"/>
    </row>
    <row r="366" spans="1:12" ht="18" customHeight="1" x14ac:dyDescent="0.25">
      <c r="A366" s="46"/>
      <c r="B366" s="46"/>
      <c r="C366" s="46"/>
      <c r="D366" s="46"/>
      <c r="E366" s="47"/>
      <c r="F366" s="46"/>
      <c r="G366" s="46"/>
      <c r="H366" s="46"/>
      <c r="I366" s="47" t="str">
        <f t="shared" si="10"/>
        <v/>
      </c>
      <c r="J366" s="47" t="str">
        <f t="shared" si="11"/>
        <v/>
      </c>
      <c r="K366" s="46"/>
      <c r="L366" s="46"/>
    </row>
    <row r="367" spans="1:12" ht="18" customHeight="1" x14ac:dyDescent="0.25">
      <c r="A367" s="42"/>
      <c r="B367" s="42"/>
      <c r="C367" s="42"/>
      <c r="D367" s="42"/>
      <c r="E367" s="43"/>
      <c r="F367" s="42"/>
      <c r="G367" s="42"/>
      <c r="H367" s="42"/>
      <c r="I367" s="43" t="str">
        <f t="shared" si="10"/>
        <v/>
      </c>
      <c r="J367" s="43" t="str">
        <f t="shared" si="11"/>
        <v/>
      </c>
      <c r="K367" s="42"/>
      <c r="L367" s="42"/>
    </row>
    <row r="368" spans="1:12" ht="18" customHeight="1" x14ac:dyDescent="0.25">
      <c r="A368" s="46"/>
      <c r="B368" s="46"/>
      <c r="C368" s="46"/>
      <c r="D368" s="46"/>
      <c r="E368" s="47"/>
      <c r="F368" s="46"/>
      <c r="G368" s="46"/>
      <c r="H368" s="46"/>
      <c r="I368" s="47" t="str">
        <f t="shared" si="10"/>
        <v/>
      </c>
      <c r="J368" s="47" t="str">
        <f t="shared" si="11"/>
        <v/>
      </c>
      <c r="K368" s="46"/>
      <c r="L368" s="46"/>
    </row>
    <row r="369" spans="1:12" ht="18" customHeight="1" x14ac:dyDescent="0.25">
      <c r="A369" s="42"/>
      <c r="B369" s="42"/>
      <c r="C369" s="42"/>
      <c r="D369" s="42"/>
      <c r="E369" s="43"/>
      <c r="F369" s="42"/>
      <c r="G369" s="42"/>
      <c r="H369" s="42"/>
      <c r="I369" s="43" t="str">
        <f t="shared" si="10"/>
        <v/>
      </c>
      <c r="J369" s="43" t="str">
        <f t="shared" si="11"/>
        <v/>
      </c>
      <c r="K369" s="42"/>
      <c r="L369" s="42"/>
    </row>
    <row r="370" spans="1:12" ht="18" customHeight="1" x14ac:dyDescent="0.25">
      <c r="A370" s="46"/>
      <c r="B370" s="46"/>
      <c r="C370" s="46"/>
      <c r="D370" s="46"/>
      <c r="E370" s="47"/>
      <c r="F370" s="46"/>
      <c r="G370" s="46"/>
      <c r="H370" s="46"/>
      <c r="I370" s="47" t="str">
        <f t="shared" si="10"/>
        <v/>
      </c>
      <c r="J370" s="47" t="str">
        <f t="shared" si="11"/>
        <v/>
      </c>
      <c r="K370" s="46"/>
      <c r="L370" s="46"/>
    </row>
    <row r="371" spans="1:12" ht="18" customHeight="1" x14ac:dyDescent="0.25">
      <c r="A371" s="42"/>
      <c r="B371" s="42"/>
      <c r="C371" s="42"/>
      <c r="D371" s="42"/>
      <c r="E371" s="43"/>
      <c r="F371" s="42"/>
      <c r="G371" s="42"/>
      <c r="H371" s="42"/>
      <c r="I371" s="43" t="str">
        <f t="shared" si="10"/>
        <v/>
      </c>
      <c r="J371" s="43" t="str">
        <f t="shared" si="11"/>
        <v/>
      </c>
      <c r="K371" s="42"/>
      <c r="L371" s="42"/>
    </row>
    <row r="372" spans="1:12" ht="18" customHeight="1" x14ac:dyDescent="0.25">
      <c r="A372" s="46"/>
      <c r="B372" s="46"/>
      <c r="C372" s="46"/>
      <c r="D372" s="46"/>
      <c r="E372" s="47"/>
      <c r="F372" s="46"/>
      <c r="G372" s="46"/>
      <c r="H372" s="46"/>
      <c r="I372" s="47" t="str">
        <f t="shared" si="10"/>
        <v/>
      </c>
      <c r="J372" s="47" t="str">
        <f t="shared" si="11"/>
        <v/>
      </c>
      <c r="K372" s="46"/>
      <c r="L372" s="46"/>
    </row>
    <row r="373" spans="1:12" ht="18" customHeight="1" x14ac:dyDescent="0.25">
      <c r="A373" s="42"/>
      <c r="B373" s="42"/>
      <c r="C373" s="42"/>
      <c r="D373" s="42"/>
      <c r="E373" s="43"/>
      <c r="F373" s="42"/>
      <c r="G373" s="42"/>
      <c r="H373" s="42"/>
      <c r="I373" s="43" t="str">
        <f t="shared" si="10"/>
        <v/>
      </c>
      <c r="J373" s="43" t="str">
        <f t="shared" si="11"/>
        <v/>
      </c>
      <c r="K373" s="42"/>
      <c r="L373" s="42"/>
    </row>
    <row r="374" spans="1:12" ht="18" customHeight="1" x14ac:dyDescent="0.25">
      <c r="A374" s="46"/>
      <c r="B374" s="46"/>
      <c r="C374" s="46"/>
      <c r="D374" s="46"/>
      <c r="E374" s="47"/>
      <c r="F374" s="46"/>
      <c r="G374" s="46"/>
      <c r="H374" s="46"/>
      <c r="I374" s="47" t="str">
        <f t="shared" si="10"/>
        <v/>
      </c>
      <c r="J374" s="47" t="str">
        <f t="shared" si="11"/>
        <v/>
      </c>
      <c r="K374" s="46"/>
      <c r="L374" s="46"/>
    </row>
    <row r="375" spans="1:12" ht="18" customHeight="1" x14ac:dyDescent="0.25">
      <c r="A375" s="42"/>
      <c r="B375" s="42"/>
      <c r="C375" s="42"/>
      <c r="D375" s="42"/>
      <c r="E375" s="43"/>
      <c r="F375" s="42"/>
      <c r="G375" s="42"/>
      <c r="H375" s="42"/>
      <c r="I375" s="43" t="str">
        <f t="shared" si="10"/>
        <v/>
      </c>
      <c r="J375" s="43" t="str">
        <f t="shared" si="11"/>
        <v/>
      </c>
      <c r="K375" s="42"/>
      <c r="L375" s="42"/>
    </row>
    <row r="376" spans="1:12" ht="18" customHeight="1" x14ac:dyDescent="0.25">
      <c r="A376" s="46"/>
      <c r="B376" s="46"/>
      <c r="C376" s="46"/>
      <c r="D376" s="46"/>
      <c r="E376" s="47"/>
      <c r="F376" s="46"/>
      <c r="G376" s="46"/>
      <c r="H376" s="46"/>
      <c r="I376" s="47" t="str">
        <f t="shared" si="10"/>
        <v/>
      </c>
      <c r="J376" s="47" t="str">
        <f t="shared" si="11"/>
        <v/>
      </c>
      <c r="K376" s="46"/>
      <c r="L376" s="46"/>
    </row>
    <row r="377" spans="1:12" ht="18" customHeight="1" x14ac:dyDescent="0.25">
      <c r="A377" s="42"/>
      <c r="B377" s="42"/>
      <c r="C377" s="42"/>
      <c r="D377" s="42"/>
      <c r="E377" s="43"/>
      <c r="F377" s="42"/>
      <c r="G377" s="42"/>
      <c r="H377" s="42"/>
      <c r="I377" s="43" t="str">
        <f t="shared" si="10"/>
        <v/>
      </c>
      <c r="J377" s="43" t="str">
        <f t="shared" si="11"/>
        <v/>
      </c>
      <c r="K377" s="42"/>
      <c r="L377" s="42"/>
    </row>
    <row r="378" spans="1:12" ht="18" customHeight="1" x14ac:dyDescent="0.25">
      <c r="A378" s="46"/>
      <c r="B378" s="46"/>
      <c r="C378" s="46"/>
      <c r="D378" s="46"/>
      <c r="E378" s="47"/>
      <c r="F378" s="46"/>
      <c r="G378" s="46"/>
      <c r="H378" s="46"/>
      <c r="I378" s="47" t="str">
        <f t="shared" si="10"/>
        <v/>
      </c>
      <c r="J378" s="47" t="str">
        <f t="shared" si="11"/>
        <v/>
      </c>
      <c r="K378" s="46"/>
      <c r="L378" s="46"/>
    </row>
    <row r="379" spans="1:12" ht="18" customHeight="1" x14ac:dyDescent="0.25">
      <c r="A379" s="42"/>
      <c r="B379" s="42"/>
      <c r="C379" s="42"/>
      <c r="D379" s="42"/>
      <c r="E379" s="43"/>
      <c r="F379" s="42"/>
      <c r="G379" s="42"/>
      <c r="H379" s="42"/>
      <c r="I379" s="43" t="str">
        <f t="shared" si="10"/>
        <v/>
      </c>
      <c r="J379" s="43" t="str">
        <f t="shared" si="11"/>
        <v/>
      </c>
      <c r="K379" s="42"/>
      <c r="L379" s="42"/>
    </row>
    <row r="380" spans="1:12" ht="18" customHeight="1" x14ac:dyDescent="0.25">
      <c r="A380" s="46"/>
      <c r="B380" s="46"/>
      <c r="C380" s="46"/>
      <c r="D380" s="46"/>
      <c r="E380" s="47"/>
      <c r="F380" s="46"/>
      <c r="G380" s="46"/>
      <c r="H380" s="46"/>
      <c r="I380" s="47" t="str">
        <f t="shared" si="10"/>
        <v/>
      </c>
      <c r="J380" s="47" t="str">
        <f t="shared" si="11"/>
        <v/>
      </c>
      <c r="K380" s="46"/>
      <c r="L380" s="46"/>
    </row>
    <row r="381" spans="1:12" ht="18" customHeight="1" x14ac:dyDescent="0.25">
      <c r="A381" s="42"/>
      <c r="B381" s="42"/>
      <c r="C381" s="42"/>
      <c r="D381" s="42"/>
      <c r="E381" s="43"/>
      <c r="F381" s="42"/>
      <c r="G381" s="42"/>
      <c r="H381" s="42"/>
      <c r="I381" s="43" t="str">
        <f t="shared" si="10"/>
        <v/>
      </c>
      <c r="J381" s="43" t="str">
        <f t="shared" si="11"/>
        <v/>
      </c>
      <c r="K381" s="42"/>
      <c r="L381" s="42"/>
    </row>
    <row r="382" spans="1:12" ht="18" customHeight="1" x14ac:dyDescent="0.25">
      <c r="A382" s="46"/>
      <c r="B382" s="46"/>
      <c r="C382" s="46"/>
      <c r="D382" s="46"/>
      <c r="E382" s="47"/>
      <c r="F382" s="46"/>
      <c r="G382" s="46"/>
      <c r="H382" s="46"/>
      <c r="I382" s="47" t="str">
        <f t="shared" si="10"/>
        <v/>
      </c>
      <c r="J382" s="47" t="str">
        <f t="shared" si="11"/>
        <v/>
      </c>
      <c r="K382" s="46"/>
      <c r="L382" s="46"/>
    </row>
    <row r="383" spans="1:12" ht="18" customHeight="1" x14ac:dyDescent="0.25">
      <c r="A383" s="42"/>
      <c r="B383" s="42"/>
      <c r="C383" s="42"/>
      <c r="D383" s="42"/>
      <c r="E383" s="43"/>
      <c r="F383" s="42"/>
      <c r="G383" s="42"/>
      <c r="H383" s="42"/>
      <c r="I383" s="43" t="str">
        <f t="shared" si="10"/>
        <v/>
      </c>
      <c r="J383" s="43" t="str">
        <f t="shared" si="11"/>
        <v/>
      </c>
      <c r="K383" s="42"/>
      <c r="L383" s="42"/>
    </row>
    <row r="384" spans="1:12" ht="18" customHeight="1" x14ac:dyDescent="0.25">
      <c r="A384" s="46"/>
      <c r="B384" s="46"/>
      <c r="C384" s="46"/>
      <c r="D384" s="46"/>
      <c r="E384" s="47"/>
      <c r="F384" s="46"/>
      <c r="G384" s="46"/>
      <c r="H384" s="46"/>
      <c r="I384" s="47" t="str">
        <f t="shared" si="10"/>
        <v/>
      </c>
      <c r="J384" s="47" t="str">
        <f t="shared" si="11"/>
        <v/>
      </c>
      <c r="K384" s="46"/>
      <c r="L384" s="46"/>
    </row>
    <row r="385" spans="1:12" ht="18" customHeight="1" x14ac:dyDescent="0.25">
      <c r="A385" s="42"/>
      <c r="B385" s="42"/>
      <c r="C385" s="42"/>
      <c r="D385" s="42"/>
      <c r="E385" s="43"/>
      <c r="F385" s="42"/>
      <c r="G385" s="42"/>
      <c r="H385" s="42"/>
      <c r="I385" s="43" t="str">
        <f t="shared" si="10"/>
        <v/>
      </c>
      <c r="J385" s="43" t="str">
        <f t="shared" si="11"/>
        <v/>
      </c>
      <c r="K385" s="42"/>
      <c r="L385" s="42"/>
    </row>
    <row r="386" spans="1:12" ht="18" customHeight="1" x14ac:dyDescent="0.25">
      <c r="A386" s="46"/>
      <c r="B386" s="46"/>
      <c r="C386" s="46"/>
      <c r="D386" s="46"/>
      <c r="E386" s="47"/>
      <c r="F386" s="46"/>
      <c r="G386" s="46"/>
      <c r="H386" s="46"/>
      <c r="I386" s="47" t="str">
        <f t="shared" si="10"/>
        <v/>
      </c>
      <c r="J386" s="47" t="str">
        <f t="shared" si="11"/>
        <v/>
      </c>
      <c r="K386" s="46"/>
      <c r="L386" s="46"/>
    </row>
    <row r="387" spans="1:12" ht="18" customHeight="1" x14ac:dyDescent="0.25">
      <c r="A387" s="42"/>
      <c r="B387" s="42"/>
      <c r="C387" s="42"/>
      <c r="D387" s="42"/>
      <c r="E387" s="43"/>
      <c r="F387" s="42"/>
      <c r="G387" s="42"/>
      <c r="H387" s="42"/>
      <c r="I387" s="43" t="str">
        <f t="shared" si="10"/>
        <v/>
      </c>
      <c r="J387" s="43" t="str">
        <f t="shared" si="11"/>
        <v/>
      </c>
      <c r="K387" s="42"/>
      <c r="L387" s="42"/>
    </row>
    <row r="388" spans="1:12" ht="18" customHeight="1" x14ac:dyDescent="0.25">
      <c r="A388" s="46"/>
      <c r="B388" s="46"/>
      <c r="C388" s="46"/>
      <c r="D388" s="46"/>
      <c r="E388" s="47"/>
      <c r="F388" s="46"/>
      <c r="G388" s="46"/>
      <c r="H388" s="46"/>
      <c r="I388" s="47" t="str">
        <f t="shared" ref="I388:I451" si="12">IF(E388="","",E388+(E388*H388/100*G388))</f>
        <v/>
      </c>
      <c r="J388" s="47" t="str">
        <f t="shared" ref="J388:J451" si="13">IFERROR(I388/G388,"")</f>
        <v/>
      </c>
      <c r="K388" s="46"/>
      <c r="L388" s="46"/>
    </row>
    <row r="389" spans="1:12" ht="18" customHeight="1" x14ac:dyDescent="0.25">
      <c r="A389" s="42"/>
      <c r="B389" s="42"/>
      <c r="C389" s="42"/>
      <c r="D389" s="42"/>
      <c r="E389" s="43"/>
      <c r="F389" s="42"/>
      <c r="G389" s="42"/>
      <c r="H389" s="42"/>
      <c r="I389" s="43" t="str">
        <f t="shared" si="12"/>
        <v/>
      </c>
      <c r="J389" s="43" t="str">
        <f t="shared" si="13"/>
        <v/>
      </c>
      <c r="K389" s="42"/>
      <c r="L389" s="42"/>
    </row>
    <row r="390" spans="1:12" ht="18" customHeight="1" x14ac:dyDescent="0.25">
      <c r="A390" s="46"/>
      <c r="B390" s="46"/>
      <c r="C390" s="46"/>
      <c r="D390" s="46"/>
      <c r="E390" s="47"/>
      <c r="F390" s="46"/>
      <c r="G390" s="46"/>
      <c r="H390" s="46"/>
      <c r="I390" s="47" t="str">
        <f t="shared" si="12"/>
        <v/>
      </c>
      <c r="J390" s="47" t="str">
        <f t="shared" si="13"/>
        <v/>
      </c>
      <c r="K390" s="46"/>
      <c r="L390" s="46"/>
    </row>
    <row r="391" spans="1:12" ht="18" customHeight="1" x14ac:dyDescent="0.25">
      <c r="A391" s="42"/>
      <c r="B391" s="42"/>
      <c r="C391" s="42"/>
      <c r="D391" s="42"/>
      <c r="E391" s="43"/>
      <c r="F391" s="42"/>
      <c r="G391" s="42"/>
      <c r="H391" s="42"/>
      <c r="I391" s="43" t="str">
        <f t="shared" si="12"/>
        <v/>
      </c>
      <c r="J391" s="43" t="str">
        <f t="shared" si="13"/>
        <v/>
      </c>
      <c r="K391" s="42"/>
      <c r="L391" s="42"/>
    </row>
    <row r="392" spans="1:12" ht="18" customHeight="1" x14ac:dyDescent="0.25">
      <c r="A392" s="46"/>
      <c r="B392" s="46"/>
      <c r="C392" s="46"/>
      <c r="D392" s="46"/>
      <c r="E392" s="47"/>
      <c r="F392" s="46"/>
      <c r="G392" s="46"/>
      <c r="H392" s="46"/>
      <c r="I392" s="47" t="str">
        <f t="shared" si="12"/>
        <v/>
      </c>
      <c r="J392" s="47" t="str">
        <f t="shared" si="13"/>
        <v/>
      </c>
      <c r="K392" s="46"/>
      <c r="L392" s="46"/>
    </row>
    <row r="393" spans="1:12" ht="18" customHeight="1" x14ac:dyDescent="0.25">
      <c r="A393" s="42"/>
      <c r="B393" s="42"/>
      <c r="C393" s="42"/>
      <c r="D393" s="42"/>
      <c r="E393" s="43"/>
      <c r="F393" s="42"/>
      <c r="G393" s="42"/>
      <c r="H393" s="42"/>
      <c r="I393" s="43" t="str">
        <f t="shared" si="12"/>
        <v/>
      </c>
      <c r="J393" s="43" t="str">
        <f t="shared" si="13"/>
        <v/>
      </c>
      <c r="K393" s="42"/>
      <c r="L393" s="42"/>
    </row>
    <row r="394" spans="1:12" ht="18" customHeight="1" x14ac:dyDescent="0.25">
      <c r="A394" s="46"/>
      <c r="B394" s="46"/>
      <c r="C394" s="46"/>
      <c r="D394" s="46"/>
      <c r="E394" s="47"/>
      <c r="F394" s="46"/>
      <c r="G394" s="46"/>
      <c r="H394" s="46"/>
      <c r="I394" s="47" t="str">
        <f t="shared" si="12"/>
        <v/>
      </c>
      <c r="J394" s="47" t="str">
        <f t="shared" si="13"/>
        <v/>
      </c>
      <c r="K394" s="46"/>
      <c r="L394" s="46"/>
    </row>
    <row r="395" spans="1:12" ht="18" customHeight="1" x14ac:dyDescent="0.25">
      <c r="A395" s="42"/>
      <c r="B395" s="42"/>
      <c r="C395" s="42"/>
      <c r="D395" s="42"/>
      <c r="E395" s="43"/>
      <c r="F395" s="42"/>
      <c r="G395" s="42"/>
      <c r="H395" s="42"/>
      <c r="I395" s="43" t="str">
        <f t="shared" si="12"/>
        <v/>
      </c>
      <c r="J395" s="43" t="str">
        <f t="shared" si="13"/>
        <v/>
      </c>
      <c r="K395" s="42"/>
      <c r="L395" s="42"/>
    </row>
    <row r="396" spans="1:12" ht="18" customHeight="1" x14ac:dyDescent="0.25">
      <c r="A396" s="46"/>
      <c r="B396" s="46"/>
      <c r="C396" s="46"/>
      <c r="D396" s="46"/>
      <c r="E396" s="47"/>
      <c r="F396" s="46"/>
      <c r="G396" s="46"/>
      <c r="H396" s="46"/>
      <c r="I396" s="47" t="str">
        <f t="shared" si="12"/>
        <v/>
      </c>
      <c r="J396" s="47" t="str">
        <f t="shared" si="13"/>
        <v/>
      </c>
      <c r="K396" s="46"/>
      <c r="L396" s="46"/>
    </row>
    <row r="397" spans="1:12" ht="18" customHeight="1" x14ac:dyDescent="0.25">
      <c r="A397" s="42"/>
      <c r="B397" s="42"/>
      <c r="C397" s="42"/>
      <c r="D397" s="42"/>
      <c r="E397" s="43"/>
      <c r="F397" s="42"/>
      <c r="G397" s="42"/>
      <c r="H397" s="42"/>
      <c r="I397" s="43" t="str">
        <f t="shared" si="12"/>
        <v/>
      </c>
      <c r="J397" s="43" t="str">
        <f t="shared" si="13"/>
        <v/>
      </c>
      <c r="K397" s="42"/>
      <c r="L397" s="42"/>
    </row>
    <row r="398" spans="1:12" ht="18" customHeight="1" x14ac:dyDescent="0.25">
      <c r="A398" s="46"/>
      <c r="B398" s="46"/>
      <c r="C398" s="46"/>
      <c r="D398" s="46"/>
      <c r="E398" s="47"/>
      <c r="F398" s="46"/>
      <c r="G398" s="46"/>
      <c r="H398" s="46"/>
      <c r="I398" s="47" t="str">
        <f t="shared" si="12"/>
        <v/>
      </c>
      <c r="J398" s="47" t="str">
        <f t="shared" si="13"/>
        <v/>
      </c>
      <c r="K398" s="46"/>
      <c r="L398" s="46"/>
    </row>
    <row r="399" spans="1:12" ht="18" customHeight="1" x14ac:dyDescent="0.25">
      <c r="A399" s="42"/>
      <c r="B399" s="42"/>
      <c r="C399" s="42"/>
      <c r="D399" s="42"/>
      <c r="E399" s="43"/>
      <c r="F399" s="42"/>
      <c r="G399" s="42"/>
      <c r="H399" s="42"/>
      <c r="I399" s="43" t="str">
        <f t="shared" si="12"/>
        <v/>
      </c>
      <c r="J399" s="43" t="str">
        <f t="shared" si="13"/>
        <v/>
      </c>
      <c r="K399" s="42"/>
      <c r="L399" s="42"/>
    </row>
    <row r="400" spans="1:12" ht="18" customHeight="1" x14ac:dyDescent="0.25">
      <c r="A400" s="46"/>
      <c r="B400" s="46"/>
      <c r="C400" s="46"/>
      <c r="D400" s="46"/>
      <c r="E400" s="47"/>
      <c r="F400" s="46"/>
      <c r="G400" s="46"/>
      <c r="H400" s="46"/>
      <c r="I400" s="47" t="str">
        <f t="shared" si="12"/>
        <v/>
      </c>
      <c r="J400" s="47" t="str">
        <f t="shared" si="13"/>
        <v/>
      </c>
      <c r="K400" s="46"/>
      <c r="L400" s="46"/>
    </row>
    <row r="401" spans="1:12" ht="18" customHeight="1" x14ac:dyDescent="0.25">
      <c r="A401" s="42"/>
      <c r="B401" s="42"/>
      <c r="C401" s="42"/>
      <c r="D401" s="42"/>
      <c r="E401" s="43"/>
      <c r="F401" s="42"/>
      <c r="G401" s="42"/>
      <c r="H401" s="42"/>
      <c r="I401" s="43" t="str">
        <f t="shared" si="12"/>
        <v/>
      </c>
      <c r="J401" s="43" t="str">
        <f t="shared" si="13"/>
        <v/>
      </c>
      <c r="K401" s="42"/>
      <c r="L401" s="42"/>
    </row>
    <row r="402" spans="1:12" ht="18" customHeight="1" x14ac:dyDescent="0.25">
      <c r="A402" s="46"/>
      <c r="B402" s="46"/>
      <c r="C402" s="46"/>
      <c r="D402" s="46"/>
      <c r="E402" s="47"/>
      <c r="F402" s="46"/>
      <c r="G402" s="46"/>
      <c r="H402" s="46"/>
      <c r="I402" s="47" t="str">
        <f t="shared" si="12"/>
        <v/>
      </c>
      <c r="J402" s="47" t="str">
        <f t="shared" si="13"/>
        <v/>
      </c>
      <c r="K402" s="46"/>
      <c r="L402" s="46"/>
    </row>
    <row r="403" spans="1:12" ht="18" customHeight="1" x14ac:dyDescent="0.25">
      <c r="A403" s="42"/>
      <c r="B403" s="42"/>
      <c r="C403" s="42"/>
      <c r="D403" s="42"/>
      <c r="E403" s="43"/>
      <c r="F403" s="42"/>
      <c r="G403" s="42"/>
      <c r="H403" s="42"/>
      <c r="I403" s="43" t="str">
        <f t="shared" si="12"/>
        <v/>
      </c>
      <c r="J403" s="43" t="str">
        <f t="shared" si="13"/>
        <v/>
      </c>
      <c r="K403" s="42"/>
      <c r="L403" s="42"/>
    </row>
    <row r="404" spans="1:12" ht="18" customHeight="1" x14ac:dyDescent="0.25">
      <c r="A404" s="46"/>
      <c r="B404" s="46"/>
      <c r="C404" s="46"/>
      <c r="D404" s="46"/>
      <c r="E404" s="47"/>
      <c r="F404" s="46"/>
      <c r="G404" s="46"/>
      <c r="H404" s="46"/>
      <c r="I404" s="47" t="str">
        <f t="shared" si="12"/>
        <v/>
      </c>
      <c r="J404" s="47" t="str">
        <f t="shared" si="13"/>
        <v/>
      </c>
      <c r="K404" s="46"/>
      <c r="L404" s="46"/>
    </row>
    <row r="405" spans="1:12" ht="18" customHeight="1" x14ac:dyDescent="0.25">
      <c r="A405" s="42"/>
      <c r="B405" s="42"/>
      <c r="C405" s="42"/>
      <c r="D405" s="42"/>
      <c r="E405" s="43"/>
      <c r="F405" s="42"/>
      <c r="G405" s="42"/>
      <c r="H405" s="42"/>
      <c r="I405" s="43" t="str">
        <f t="shared" si="12"/>
        <v/>
      </c>
      <c r="J405" s="43" t="str">
        <f t="shared" si="13"/>
        <v/>
      </c>
      <c r="K405" s="42"/>
      <c r="L405" s="42"/>
    </row>
    <row r="406" spans="1:12" ht="18" customHeight="1" x14ac:dyDescent="0.25">
      <c r="A406" s="46"/>
      <c r="B406" s="46"/>
      <c r="C406" s="46"/>
      <c r="D406" s="46"/>
      <c r="E406" s="47"/>
      <c r="F406" s="46"/>
      <c r="G406" s="46"/>
      <c r="H406" s="46"/>
      <c r="I406" s="47" t="str">
        <f t="shared" si="12"/>
        <v/>
      </c>
      <c r="J406" s="47" t="str">
        <f t="shared" si="13"/>
        <v/>
      </c>
      <c r="K406" s="46"/>
      <c r="L406" s="46"/>
    </row>
    <row r="407" spans="1:12" ht="18" customHeight="1" x14ac:dyDescent="0.25">
      <c r="A407" s="42"/>
      <c r="B407" s="42"/>
      <c r="C407" s="42"/>
      <c r="D407" s="42"/>
      <c r="E407" s="43"/>
      <c r="F407" s="42"/>
      <c r="G407" s="42"/>
      <c r="H407" s="42"/>
      <c r="I407" s="43" t="str">
        <f t="shared" si="12"/>
        <v/>
      </c>
      <c r="J407" s="43" t="str">
        <f t="shared" si="13"/>
        <v/>
      </c>
      <c r="K407" s="42"/>
      <c r="L407" s="42"/>
    </row>
    <row r="408" spans="1:12" ht="18" customHeight="1" x14ac:dyDescent="0.25">
      <c r="A408" s="46"/>
      <c r="B408" s="46"/>
      <c r="C408" s="46"/>
      <c r="D408" s="46"/>
      <c r="E408" s="47"/>
      <c r="F408" s="46"/>
      <c r="G408" s="46"/>
      <c r="H408" s="46"/>
      <c r="I408" s="47" t="str">
        <f t="shared" si="12"/>
        <v/>
      </c>
      <c r="J408" s="47" t="str">
        <f t="shared" si="13"/>
        <v/>
      </c>
      <c r="K408" s="46"/>
      <c r="L408" s="46"/>
    </row>
    <row r="409" spans="1:12" ht="18" customHeight="1" x14ac:dyDescent="0.25">
      <c r="A409" s="42"/>
      <c r="B409" s="42"/>
      <c r="C409" s="42"/>
      <c r="D409" s="42"/>
      <c r="E409" s="43"/>
      <c r="F409" s="42"/>
      <c r="G409" s="42"/>
      <c r="H409" s="42"/>
      <c r="I409" s="43" t="str">
        <f t="shared" si="12"/>
        <v/>
      </c>
      <c r="J409" s="43" t="str">
        <f t="shared" si="13"/>
        <v/>
      </c>
      <c r="K409" s="42"/>
      <c r="L409" s="42"/>
    </row>
    <row r="410" spans="1:12" ht="18" customHeight="1" x14ac:dyDescent="0.25">
      <c r="A410" s="46"/>
      <c r="B410" s="46"/>
      <c r="C410" s="46"/>
      <c r="D410" s="46"/>
      <c r="E410" s="47"/>
      <c r="F410" s="46"/>
      <c r="G410" s="46"/>
      <c r="H410" s="46"/>
      <c r="I410" s="47" t="str">
        <f t="shared" si="12"/>
        <v/>
      </c>
      <c r="J410" s="47" t="str">
        <f t="shared" si="13"/>
        <v/>
      </c>
      <c r="K410" s="46"/>
      <c r="L410" s="46"/>
    </row>
    <row r="411" spans="1:12" ht="18" customHeight="1" x14ac:dyDescent="0.25">
      <c r="A411" s="42"/>
      <c r="B411" s="42"/>
      <c r="C411" s="42"/>
      <c r="D411" s="42"/>
      <c r="E411" s="43"/>
      <c r="F411" s="42"/>
      <c r="G411" s="42"/>
      <c r="H411" s="42"/>
      <c r="I411" s="43" t="str">
        <f t="shared" si="12"/>
        <v/>
      </c>
      <c r="J411" s="43" t="str">
        <f t="shared" si="13"/>
        <v/>
      </c>
      <c r="K411" s="42"/>
      <c r="L411" s="42"/>
    </row>
    <row r="412" spans="1:12" ht="18" customHeight="1" x14ac:dyDescent="0.25">
      <c r="A412" s="46"/>
      <c r="B412" s="46"/>
      <c r="C412" s="46"/>
      <c r="D412" s="46"/>
      <c r="E412" s="47"/>
      <c r="F412" s="46"/>
      <c r="G412" s="46"/>
      <c r="H412" s="46"/>
      <c r="I412" s="47" t="str">
        <f t="shared" si="12"/>
        <v/>
      </c>
      <c r="J412" s="47" t="str">
        <f t="shared" si="13"/>
        <v/>
      </c>
      <c r="K412" s="46"/>
      <c r="L412" s="46"/>
    </row>
    <row r="413" spans="1:12" ht="18" customHeight="1" x14ac:dyDescent="0.25">
      <c r="A413" s="42"/>
      <c r="B413" s="42"/>
      <c r="C413" s="42"/>
      <c r="D413" s="42"/>
      <c r="E413" s="43"/>
      <c r="F413" s="42"/>
      <c r="G413" s="42"/>
      <c r="H413" s="42"/>
      <c r="I413" s="43" t="str">
        <f t="shared" si="12"/>
        <v/>
      </c>
      <c r="J413" s="43" t="str">
        <f t="shared" si="13"/>
        <v/>
      </c>
      <c r="K413" s="42"/>
      <c r="L413" s="42"/>
    </row>
    <row r="414" spans="1:12" ht="18" customHeight="1" x14ac:dyDescent="0.25">
      <c r="A414" s="46"/>
      <c r="B414" s="46"/>
      <c r="C414" s="46"/>
      <c r="D414" s="46"/>
      <c r="E414" s="47"/>
      <c r="F414" s="46"/>
      <c r="G414" s="46"/>
      <c r="H414" s="46"/>
      <c r="I414" s="47" t="str">
        <f t="shared" si="12"/>
        <v/>
      </c>
      <c r="J414" s="47" t="str">
        <f t="shared" si="13"/>
        <v/>
      </c>
      <c r="K414" s="46"/>
      <c r="L414" s="46"/>
    </row>
    <row r="415" spans="1:12" ht="18" customHeight="1" x14ac:dyDescent="0.25">
      <c r="A415" s="42"/>
      <c r="B415" s="42"/>
      <c r="C415" s="42"/>
      <c r="D415" s="42"/>
      <c r="E415" s="43"/>
      <c r="F415" s="42"/>
      <c r="G415" s="42"/>
      <c r="H415" s="42"/>
      <c r="I415" s="43" t="str">
        <f t="shared" si="12"/>
        <v/>
      </c>
      <c r="J415" s="43" t="str">
        <f t="shared" si="13"/>
        <v/>
      </c>
      <c r="K415" s="42"/>
      <c r="L415" s="42"/>
    </row>
    <row r="416" spans="1:12" ht="18" customHeight="1" x14ac:dyDescent="0.25">
      <c r="A416" s="46"/>
      <c r="B416" s="46"/>
      <c r="C416" s="46"/>
      <c r="D416" s="46"/>
      <c r="E416" s="47"/>
      <c r="F416" s="46"/>
      <c r="G416" s="46"/>
      <c r="H416" s="46"/>
      <c r="I416" s="47" t="str">
        <f t="shared" si="12"/>
        <v/>
      </c>
      <c r="J416" s="47" t="str">
        <f t="shared" si="13"/>
        <v/>
      </c>
      <c r="K416" s="46"/>
      <c r="L416" s="46"/>
    </row>
    <row r="417" spans="1:12" ht="18" customHeight="1" x14ac:dyDescent="0.25">
      <c r="A417" s="42"/>
      <c r="B417" s="42"/>
      <c r="C417" s="42"/>
      <c r="D417" s="42"/>
      <c r="E417" s="43"/>
      <c r="F417" s="42"/>
      <c r="G417" s="42"/>
      <c r="H417" s="42"/>
      <c r="I417" s="43" t="str">
        <f t="shared" si="12"/>
        <v/>
      </c>
      <c r="J417" s="43" t="str">
        <f t="shared" si="13"/>
        <v/>
      </c>
      <c r="K417" s="42"/>
      <c r="L417" s="42"/>
    </row>
    <row r="418" spans="1:12" ht="18" customHeight="1" x14ac:dyDescent="0.25">
      <c r="A418" s="46"/>
      <c r="B418" s="46"/>
      <c r="C418" s="46"/>
      <c r="D418" s="46"/>
      <c r="E418" s="47"/>
      <c r="F418" s="46"/>
      <c r="G418" s="46"/>
      <c r="H418" s="46"/>
      <c r="I418" s="47" t="str">
        <f t="shared" si="12"/>
        <v/>
      </c>
      <c r="J418" s="47" t="str">
        <f t="shared" si="13"/>
        <v/>
      </c>
      <c r="K418" s="46"/>
      <c r="L418" s="46"/>
    </row>
    <row r="419" spans="1:12" ht="18" customHeight="1" x14ac:dyDescent="0.25">
      <c r="A419" s="42"/>
      <c r="B419" s="42"/>
      <c r="C419" s="42"/>
      <c r="D419" s="42"/>
      <c r="E419" s="43"/>
      <c r="F419" s="42"/>
      <c r="G419" s="42"/>
      <c r="H419" s="42"/>
      <c r="I419" s="43" t="str">
        <f t="shared" si="12"/>
        <v/>
      </c>
      <c r="J419" s="43" t="str">
        <f t="shared" si="13"/>
        <v/>
      </c>
      <c r="K419" s="42"/>
      <c r="L419" s="42"/>
    </row>
    <row r="420" spans="1:12" ht="18" customHeight="1" x14ac:dyDescent="0.25">
      <c r="A420" s="46"/>
      <c r="B420" s="46"/>
      <c r="C420" s="46"/>
      <c r="D420" s="46"/>
      <c r="E420" s="47"/>
      <c r="F420" s="46"/>
      <c r="G420" s="46"/>
      <c r="H420" s="46"/>
      <c r="I420" s="47" t="str">
        <f t="shared" si="12"/>
        <v/>
      </c>
      <c r="J420" s="47" t="str">
        <f t="shared" si="13"/>
        <v/>
      </c>
      <c r="K420" s="46"/>
      <c r="L420" s="46"/>
    </row>
    <row r="421" spans="1:12" ht="18" customHeight="1" x14ac:dyDescent="0.25">
      <c r="A421" s="42"/>
      <c r="B421" s="42"/>
      <c r="C421" s="42"/>
      <c r="D421" s="42"/>
      <c r="E421" s="43"/>
      <c r="F421" s="42"/>
      <c r="G421" s="42"/>
      <c r="H421" s="42"/>
      <c r="I421" s="43" t="str">
        <f t="shared" si="12"/>
        <v/>
      </c>
      <c r="J421" s="43" t="str">
        <f t="shared" si="13"/>
        <v/>
      </c>
      <c r="K421" s="42"/>
      <c r="L421" s="42"/>
    </row>
    <row r="422" spans="1:12" ht="18" customHeight="1" x14ac:dyDescent="0.25">
      <c r="A422" s="46"/>
      <c r="B422" s="46"/>
      <c r="C422" s="46"/>
      <c r="D422" s="46"/>
      <c r="E422" s="47"/>
      <c r="F422" s="46"/>
      <c r="G422" s="46"/>
      <c r="H422" s="46"/>
      <c r="I422" s="47" t="str">
        <f t="shared" si="12"/>
        <v/>
      </c>
      <c r="J422" s="47" t="str">
        <f t="shared" si="13"/>
        <v/>
      </c>
      <c r="K422" s="46"/>
      <c r="L422" s="46"/>
    </row>
    <row r="423" spans="1:12" ht="18" customHeight="1" x14ac:dyDescent="0.25">
      <c r="A423" s="42"/>
      <c r="B423" s="42"/>
      <c r="C423" s="42"/>
      <c r="D423" s="42"/>
      <c r="E423" s="43"/>
      <c r="F423" s="42"/>
      <c r="G423" s="42"/>
      <c r="H423" s="42"/>
      <c r="I423" s="43" t="str">
        <f t="shared" si="12"/>
        <v/>
      </c>
      <c r="J423" s="43" t="str">
        <f t="shared" si="13"/>
        <v/>
      </c>
      <c r="K423" s="42"/>
      <c r="L423" s="42"/>
    </row>
    <row r="424" spans="1:12" ht="18" customHeight="1" x14ac:dyDescent="0.25">
      <c r="A424" s="46"/>
      <c r="B424" s="46"/>
      <c r="C424" s="46"/>
      <c r="D424" s="46"/>
      <c r="E424" s="47"/>
      <c r="F424" s="46"/>
      <c r="G424" s="46"/>
      <c r="H424" s="46"/>
      <c r="I424" s="47" t="str">
        <f t="shared" si="12"/>
        <v/>
      </c>
      <c r="J424" s="47" t="str">
        <f t="shared" si="13"/>
        <v/>
      </c>
      <c r="K424" s="46"/>
      <c r="L424" s="46"/>
    </row>
    <row r="425" spans="1:12" ht="18" customHeight="1" x14ac:dyDescent="0.25">
      <c r="A425" s="42"/>
      <c r="B425" s="42"/>
      <c r="C425" s="42"/>
      <c r="D425" s="42"/>
      <c r="E425" s="43"/>
      <c r="F425" s="42"/>
      <c r="G425" s="42"/>
      <c r="H425" s="42"/>
      <c r="I425" s="43" t="str">
        <f t="shared" si="12"/>
        <v/>
      </c>
      <c r="J425" s="43" t="str">
        <f t="shared" si="13"/>
        <v/>
      </c>
      <c r="K425" s="42"/>
      <c r="L425" s="42"/>
    </row>
    <row r="426" spans="1:12" ht="18" customHeight="1" x14ac:dyDescent="0.25">
      <c r="A426" s="46"/>
      <c r="B426" s="46"/>
      <c r="C426" s="46"/>
      <c r="D426" s="46"/>
      <c r="E426" s="47"/>
      <c r="F426" s="46"/>
      <c r="G426" s="46"/>
      <c r="H426" s="46"/>
      <c r="I426" s="47" t="str">
        <f t="shared" si="12"/>
        <v/>
      </c>
      <c r="J426" s="47" t="str">
        <f t="shared" si="13"/>
        <v/>
      </c>
      <c r="K426" s="46"/>
      <c r="L426" s="46"/>
    </row>
    <row r="427" spans="1:12" ht="18" customHeight="1" x14ac:dyDescent="0.25">
      <c r="A427" s="42"/>
      <c r="B427" s="42"/>
      <c r="C427" s="42"/>
      <c r="D427" s="42"/>
      <c r="E427" s="43"/>
      <c r="F427" s="42"/>
      <c r="G427" s="42"/>
      <c r="H427" s="42"/>
      <c r="I427" s="43" t="str">
        <f t="shared" si="12"/>
        <v/>
      </c>
      <c r="J427" s="43" t="str">
        <f t="shared" si="13"/>
        <v/>
      </c>
      <c r="K427" s="42"/>
      <c r="L427" s="42"/>
    </row>
    <row r="428" spans="1:12" ht="18" customHeight="1" x14ac:dyDescent="0.25">
      <c r="A428" s="46"/>
      <c r="B428" s="46"/>
      <c r="C428" s="46"/>
      <c r="D428" s="46"/>
      <c r="E428" s="47"/>
      <c r="F428" s="46"/>
      <c r="G428" s="46"/>
      <c r="H428" s="46"/>
      <c r="I428" s="47" t="str">
        <f t="shared" si="12"/>
        <v/>
      </c>
      <c r="J428" s="47" t="str">
        <f t="shared" si="13"/>
        <v/>
      </c>
      <c r="K428" s="46"/>
      <c r="L428" s="46"/>
    </row>
    <row r="429" spans="1:12" ht="18" customHeight="1" x14ac:dyDescent="0.25">
      <c r="A429" s="42"/>
      <c r="B429" s="42"/>
      <c r="C429" s="42"/>
      <c r="D429" s="42"/>
      <c r="E429" s="43"/>
      <c r="F429" s="42"/>
      <c r="G429" s="42"/>
      <c r="H429" s="42"/>
      <c r="I429" s="43" t="str">
        <f t="shared" si="12"/>
        <v/>
      </c>
      <c r="J429" s="43" t="str">
        <f t="shared" si="13"/>
        <v/>
      </c>
      <c r="K429" s="42"/>
      <c r="L429" s="42"/>
    </row>
    <row r="430" spans="1:12" ht="18" customHeight="1" x14ac:dyDescent="0.25">
      <c r="A430" s="46"/>
      <c r="B430" s="46"/>
      <c r="C430" s="46"/>
      <c r="D430" s="46"/>
      <c r="E430" s="47"/>
      <c r="F430" s="46"/>
      <c r="G430" s="46"/>
      <c r="H430" s="46"/>
      <c r="I430" s="47" t="str">
        <f t="shared" si="12"/>
        <v/>
      </c>
      <c r="J430" s="47" t="str">
        <f t="shared" si="13"/>
        <v/>
      </c>
      <c r="K430" s="46"/>
      <c r="L430" s="46"/>
    </row>
    <row r="431" spans="1:12" ht="18" customHeight="1" x14ac:dyDescent="0.25">
      <c r="A431" s="42"/>
      <c r="B431" s="42"/>
      <c r="C431" s="42"/>
      <c r="D431" s="42"/>
      <c r="E431" s="43"/>
      <c r="F431" s="42"/>
      <c r="G431" s="42"/>
      <c r="H431" s="42"/>
      <c r="I431" s="43" t="str">
        <f t="shared" si="12"/>
        <v/>
      </c>
      <c r="J431" s="43" t="str">
        <f t="shared" si="13"/>
        <v/>
      </c>
      <c r="K431" s="42"/>
      <c r="L431" s="42"/>
    </row>
    <row r="432" spans="1:12" ht="18" customHeight="1" x14ac:dyDescent="0.25">
      <c r="A432" s="46"/>
      <c r="B432" s="46"/>
      <c r="C432" s="46"/>
      <c r="D432" s="46"/>
      <c r="E432" s="47"/>
      <c r="F432" s="46"/>
      <c r="G432" s="46"/>
      <c r="H432" s="46"/>
      <c r="I432" s="47" t="str">
        <f t="shared" si="12"/>
        <v/>
      </c>
      <c r="J432" s="47" t="str">
        <f t="shared" si="13"/>
        <v/>
      </c>
      <c r="K432" s="46"/>
      <c r="L432" s="46"/>
    </row>
    <row r="433" spans="1:12" ht="18" customHeight="1" x14ac:dyDescent="0.25">
      <c r="A433" s="42"/>
      <c r="B433" s="42"/>
      <c r="C433" s="42"/>
      <c r="D433" s="42"/>
      <c r="E433" s="43"/>
      <c r="F433" s="42"/>
      <c r="G433" s="42"/>
      <c r="H433" s="42"/>
      <c r="I433" s="43" t="str">
        <f t="shared" si="12"/>
        <v/>
      </c>
      <c r="J433" s="43" t="str">
        <f t="shared" si="13"/>
        <v/>
      </c>
      <c r="K433" s="42"/>
      <c r="L433" s="42"/>
    </row>
    <row r="434" spans="1:12" ht="18" customHeight="1" x14ac:dyDescent="0.25">
      <c r="A434" s="46"/>
      <c r="B434" s="46"/>
      <c r="C434" s="46"/>
      <c r="D434" s="46"/>
      <c r="E434" s="47"/>
      <c r="F434" s="46"/>
      <c r="G434" s="46"/>
      <c r="H434" s="46"/>
      <c r="I434" s="47" t="str">
        <f t="shared" si="12"/>
        <v/>
      </c>
      <c r="J434" s="47" t="str">
        <f t="shared" si="13"/>
        <v/>
      </c>
      <c r="K434" s="46"/>
      <c r="L434" s="46"/>
    </row>
    <row r="435" spans="1:12" ht="18" customHeight="1" x14ac:dyDescent="0.25">
      <c r="A435" s="42"/>
      <c r="B435" s="42"/>
      <c r="C435" s="42"/>
      <c r="D435" s="42"/>
      <c r="E435" s="43"/>
      <c r="F435" s="42"/>
      <c r="G435" s="42"/>
      <c r="H435" s="42"/>
      <c r="I435" s="43" t="str">
        <f t="shared" si="12"/>
        <v/>
      </c>
      <c r="J435" s="43" t="str">
        <f t="shared" si="13"/>
        <v/>
      </c>
      <c r="K435" s="42"/>
      <c r="L435" s="42"/>
    </row>
    <row r="436" spans="1:12" ht="18" customHeight="1" x14ac:dyDescent="0.25">
      <c r="A436" s="46"/>
      <c r="B436" s="46"/>
      <c r="C436" s="46"/>
      <c r="D436" s="46"/>
      <c r="E436" s="47"/>
      <c r="F436" s="46"/>
      <c r="G436" s="46"/>
      <c r="H436" s="46"/>
      <c r="I436" s="47" t="str">
        <f t="shared" si="12"/>
        <v/>
      </c>
      <c r="J436" s="47" t="str">
        <f t="shared" si="13"/>
        <v/>
      </c>
      <c r="K436" s="46"/>
      <c r="L436" s="46"/>
    </row>
    <row r="437" spans="1:12" ht="18" customHeight="1" x14ac:dyDescent="0.25">
      <c r="A437" s="42"/>
      <c r="B437" s="42"/>
      <c r="C437" s="42"/>
      <c r="D437" s="42"/>
      <c r="E437" s="43"/>
      <c r="F437" s="42"/>
      <c r="G437" s="42"/>
      <c r="H437" s="42"/>
      <c r="I437" s="43" t="str">
        <f t="shared" si="12"/>
        <v/>
      </c>
      <c r="J437" s="43" t="str">
        <f t="shared" si="13"/>
        <v/>
      </c>
      <c r="K437" s="42"/>
      <c r="L437" s="42"/>
    </row>
    <row r="438" spans="1:12" ht="18" customHeight="1" x14ac:dyDescent="0.25">
      <c r="A438" s="46"/>
      <c r="B438" s="46"/>
      <c r="C438" s="46"/>
      <c r="D438" s="46"/>
      <c r="E438" s="47"/>
      <c r="F438" s="46"/>
      <c r="G438" s="46"/>
      <c r="H438" s="46"/>
      <c r="I438" s="47" t="str">
        <f t="shared" si="12"/>
        <v/>
      </c>
      <c r="J438" s="47" t="str">
        <f t="shared" si="13"/>
        <v/>
      </c>
      <c r="K438" s="46"/>
      <c r="L438" s="46"/>
    </row>
    <row r="439" spans="1:12" ht="18" customHeight="1" x14ac:dyDescent="0.25">
      <c r="A439" s="42"/>
      <c r="B439" s="42"/>
      <c r="C439" s="42"/>
      <c r="D439" s="42"/>
      <c r="E439" s="43"/>
      <c r="F439" s="42"/>
      <c r="G439" s="42"/>
      <c r="H439" s="42"/>
      <c r="I439" s="43" t="str">
        <f t="shared" si="12"/>
        <v/>
      </c>
      <c r="J439" s="43" t="str">
        <f t="shared" si="13"/>
        <v/>
      </c>
      <c r="K439" s="42"/>
      <c r="L439" s="42"/>
    </row>
    <row r="440" spans="1:12" ht="18" customHeight="1" x14ac:dyDescent="0.25">
      <c r="A440" s="46"/>
      <c r="B440" s="46"/>
      <c r="C440" s="46"/>
      <c r="D440" s="46"/>
      <c r="E440" s="47"/>
      <c r="F440" s="46"/>
      <c r="G440" s="46"/>
      <c r="H440" s="46"/>
      <c r="I440" s="47" t="str">
        <f t="shared" si="12"/>
        <v/>
      </c>
      <c r="J440" s="47" t="str">
        <f t="shared" si="13"/>
        <v/>
      </c>
      <c r="K440" s="46"/>
      <c r="L440" s="46"/>
    </row>
    <row r="441" spans="1:12" ht="18" customHeight="1" x14ac:dyDescent="0.25">
      <c r="A441" s="42"/>
      <c r="B441" s="42"/>
      <c r="C441" s="42"/>
      <c r="D441" s="42"/>
      <c r="E441" s="43"/>
      <c r="F441" s="42"/>
      <c r="G441" s="42"/>
      <c r="H441" s="42"/>
      <c r="I441" s="43" t="str">
        <f t="shared" si="12"/>
        <v/>
      </c>
      <c r="J441" s="43" t="str">
        <f t="shared" si="13"/>
        <v/>
      </c>
      <c r="K441" s="42"/>
      <c r="L441" s="42"/>
    </row>
    <row r="442" spans="1:12" ht="18" customHeight="1" x14ac:dyDescent="0.25">
      <c r="A442" s="46"/>
      <c r="B442" s="46"/>
      <c r="C442" s="46"/>
      <c r="D442" s="46"/>
      <c r="E442" s="47"/>
      <c r="F442" s="46"/>
      <c r="G442" s="46"/>
      <c r="H442" s="46"/>
      <c r="I442" s="47" t="str">
        <f t="shared" si="12"/>
        <v/>
      </c>
      <c r="J442" s="47" t="str">
        <f t="shared" si="13"/>
        <v/>
      </c>
      <c r="K442" s="46"/>
      <c r="L442" s="46"/>
    </row>
    <row r="443" spans="1:12" ht="18" customHeight="1" x14ac:dyDescent="0.25">
      <c r="A443" s="42"/>
      <c r="B443" s="42"/>
      <c r="C443" s="42"/>
      <c r="D443" s="42"/>
      <c r="E443" s="43"/>
      <c r="F443" s="42"/>
      <c r="G443" s="42"/>
      <c r="H443" s="42"/>
      <c r="I443" s="43" t="str">
        <f t="shared" si="12"/>
        <v/>
      </c>
      <c r="J443" s="43" t="str">
        <f t="shared" si="13"/>
        <v/>
      </c>
      <c r="K443" s="42"/>
      <c r="L443" s="42"/>
    </row>
    <row r="444" spans="1:12" ht="18" customHeight="1" x14ac:dyDescent="0.25">
      <c r="A444" s="46"/>
      <c r="B444" s="46"/>
      <c r="C444" s="46"/>
      <c r="D444" s="46"/>
      <c r="E444" s="47"/>
      <c r="F444" s="46"/>
      <c r="G444" s="46"/>
      <c r="H444" s="46"/>
      <c r="I444" s="47" t="str">
        <f t="shared" si="12"/>
        <v/>
      </c>
      <c r="J444" s="47" t="str">
        <f t="shared" si="13"/>
        <v/>
      </c>
      <c r="K444" s="46"/>
      <c r="L444" s="46"/>
    </row>
    <row r="445" spans="1:12" ht="18" customHeight="1" x14ac:dyDescent="0.25">
      <c r="A445" s="42"/>
      <c r="B445" s="42"/>
      <c r="C445" s="42"/>
      <c r="D445" s="42"/>
      <c r="E445" s="43"/>
      <c r="F445" s="42"/>
      <c r="G445" s="42"/>
      <c r="H445" s="42"/>
      <c r="I445" s="43" t="str">
        <f t="shared" si="12"/>
        <v/>
      </c>
      <c r="J445" s="43" t="str">
        <f t="shared" si="13"/>
        <v/>
      </c>
      <c r="K445" s="42"/>
      <c r="L445" s="42"/>
    </row>
    <row r="446" spans="1:12" ht="18" customHeight="1" x14ac:dyDescent="0.25">
      <c r="A446" s="46"/>
      <c r="B446" s="46"/>
      <c r="C446" s="46"/>
      <c r="D446" s="46"/>
      <c r="E446" s="47"/>
      <c r="F446" s="46"/>
      <c r="G446" s="46"/>
      <c r="H446" s="46"/>
      <c r="I446" s="47" t="str">
        <f t="shared" si="12"/>
        <v/>
      </c>
      <c r="J446" s="47" t="str">
        <f t="shared" si="13"/>
        <v/>
      </c>
      <c r="K446" s="46"/>
      <c r="L446" s="46"/>
    </row>
    <row r="447" spans="1:12" ht="18" customHeight="1" x14ac:dyDescent="0.25">
      <c r="A447" s="42"/>
      <c r="B447" s="42"/>
      <c r="C447" s="42"/>
      <c r="D447" s="42"/>
      <c r="E447" s="43"/>
      <c r="F447" s="42"/>
      <c r="G447" s="42"/>
      <c r="H447" s="42"/>
      <c r="I447" s="43" t="str">
        <f t="shared" si="12"/>
        <v/>
      </c>
      <c r="J447" s="43" t="str">
        <f t="shared" si="13"/>
        <v/>
      </c>
      <c r="K447" s="42"/>
      <c r="L447" s="42"/>
    </row>
    <row r="448" spans="1:12" ht="18" customHeight="1" x14ac:dyDescent="0.25">
      <c r="A448" s="46"/>
      <c r="B448" s="46"/>
      <c r="C448" s="46"/>
      <c r="D448" s="46"/>
      <c r="E448" s="47"/>
      <c r="F448" s="46"/>
      <c r="G448" s="46"/>
      <c r="H448" s="46"/>
      <c r="I448" s="47" t="str">
        <f t="shared" si="12"/>
        <v/>
      </c>
      <c r="J448" s="47" t="str">
        <f t="shared" si="13"/>
        <v/>
      </c>
      <c r="K448" s="46"/>
      <c r="L448" s="46"/>
    </row>
    <row r="449" spans="1:12" ht="18" customHeight="1" x14ac:dyDescent="0.25">
      <c r="A449" s="42"/>
      <c r="B449" s="42"/>
      <c r="C449" s="42"/>
      <c r="D449" s="42"/>
      <c r="E449" s="43"/>
      <c r="F449" s="42"/>
      <c r="G449" s="42"/>
      <c r="H449" s="42"/>
      <c r="I449" s="43" t="str">
        <f t="shared" si="12"/>
        <v/>
      </c>
      <c r="J449" s="43" t="str">
        <f t="shared" si="13"/>
        <v/>
      </c>
      <c r="K449" s="42"/>
      <c r="L449" s="42"/>
    </row>
    <row r="450" spans="1:12" ht="18" customHeight="1" x14ac:dyDescent="0.25">
      <c r="A450" s="46"/>
      <c r="B450" s="46"/>
      <c r="C450" s="46"/>
      <c r="D450" s="46"/>
      <c r="E450" s="47"/>
      <c r="F450" s="46"/>
      <c r="G450" s="46"/>
      <c r="H450" s="46"/>
      <c r="I450" s="47" t="str">
        <f t="shared" si="12"/>
        <v/>
      </c>
      <c r="J450" s="47" t="str">
        <f t="shared" si="13"/>
        <v/>
      </c>
      <c r="K450" s="46"/>
      <c r="L450" s="46"/>
    </row>
    <row r="451" spans="1:12" ht="18" customHeight="1" x14ac:dyDescent="0.25">
      <c r="A451" s="42"/>
      <c r="B451" s="42"/>
      <c r="C451" s="42"/>
      <c r="D451" s="42"/>
      <c r="E451" s="43"/>
      <c r="F451" s="42"/>
      <c r="G451" s="42"/>
      <c r="H451" s="42"/>
      <c r="I451" s="43" t="str">
        <f t="shared" si="12"/>
        <v/>
      </c>
      <c r="J451" s="43" t="str">
        <f t="shared" si="13"/>
        <v/>
      </c>
      <c r="K451" s="42"/>
      <c r="L451" s="42"/>
    </row>
    <row r="452" spans="1:12" ht="18" customHeight="1" x14ac:dyDescent="0.25">
      <c r="A452" s="46"/>
      <c r="B452" s="46"/>
      <c r="C452" s="46"/>
      <c r="D452" s="46"/>
      <c r="E452" s="47"/>
      <c r="F452" s="46"/>
      <c r="G452" s="46"/>
      <c r="H452" s="46"/>
      <c r="I452" s="47" t="str">
        <f t="shared" ref="I452:I515" si="14">IF(E452="","",E452+(E452*H452/100*G452))</f>
        <v/>
      </c>
      <c r="J452" s="47" t="str">
        <f t="shared" ref="J452:J515" si="15">IFERROR(I452/G452,"")</f>
        <v/>
      </c>
      <c r="K452" s="46"/>
      <c r="L452" s="46"/>
    </row>
    <row r="453" spans="1:12" ht="18" customHeight="1" x14ac:dyDescent="0.25">
      <c r="A453" s="42"/>
      <c r="B453" s="42"/>
      <c r="C453" s="42"/>
      <c r="D453" s="42"/>
      <c r="E453" s="43"/>
      <c r="F453" s="42"/>
      <c r="G453" s="42"/>
      <c r="H453" s="42"/>
      <c r="I453" s="43" t="str">
        <f t="shared" si="14"/>
        <v/>
      </c>
      <c r="J453" s="43" t="str">
        <f t="shared" si="15"/>
        <v/>
      </c>
      <c r="K453" s="42"/>
      <c r="L453" s="42"/>
    </row>
    <row r="454" spans="1:12" ht="18" customHeight="1" x14ac:dyDescent="0.25">
      <c r="A454" s="46"/>
      <c r="B454" s="46"/>
      <c r="C454" s="46"/>
      <c r="D454" s="46"/>
      <c r="E454" s="47"/>
      <c r="F454" s="46"/>
      <c r="G454" s="46"/>
      <c r="H454" s="46"/>
      <c r="I454" s="47" t="str">
        <f t="shared" si="14"/>
        <v/>
      </c>
      <c r="J454" s="47" t="str">
        <f t="shared" si="15"/>
        <v/>
      </c>
      <c r="K454" s="46"/>
      <c r="L454" s="46"/>
    </row>
    <row r="455" spans="1:12" ht="18" customHeight="1" x14ac:dyDescent="0.25">
      <c r="A455" s="42"/>
      <c r="B455" s="42"/>
      <c r="C455" s="42"/>
      <c r="D455" s="42"/>
      <c r="E455" s="43"/>
      <c r="F455" s="42"/>
      <c r="G455" s="42"/>
      <c r="H455" s="42"/>
      <c r="I455" s="43" t="str">
        <f t="shared" si="14"/>
        <v/>
      </c>
      <c r="J455" s="43" t="str">
        <f t="shared" si="15"/>
        <v/>
      </c>
      <c r="K455" s="42"/>
      <c r="L455" s="42"/>
    </row>
    <row r="456" spans="1:12" ht="18" customHeight="1" x14ac:dyDescent="0.25">
      <c r="A456" s="46"/>
      <c r="B456" s="46"/>
      <c r="C456" s="46"/>
      <c r="D456" s="46"/>
      <c r="E456" s="47"/>
      <c r="F456" s="46"/>
      <c r="G456" s="46"/>
      <c r="H456" s="46"/>
      <c r="I456" s="47" t="str">
        <f t="shared" si="14"/>
        <v/>
      </c>
      <c r="J456" s="47" t="str">
        <f t="shared" si="15"/>
        <v/>
      </c>
      <c r="K456" s="46"/>
      <c r="L456" s="46"/>
    </row>
    <row r="457" spans="1:12" ht="18" customHeight="1" x14ac:dyDescent="0.25">
      <c r="A457" s="42"/>
      <c r="B457" s="42"/>
      <c r="C457" s="42"/>
      <c r="D457" s="42"/>
      <c r="E457" s="43"/>
      <c r="F457" s="42"/>
      <c r="G457" s="42"/>
      <c r="H457" s="42"/>
      <c r="I457" s="43" t="str">
        <f t="shared" si="14"/>
        <v/>
      </c>
      <c r="J457" s="43" t="str">
        <f t="shared" si="15"/>
        <v/>
      </c>
      <c r="K457" s="42"/>
      <c r="L457" s="42"/>
    </row>
    <row r="458" spans="1:12" ht="18" customHeight="1" x14ac:dyDescent="0.25">
      <c r="A458" s="46"/>
      <c r="B458" s="46"/>
      <c r="C458" s="46"/>
      <c r="D458" s="46"/>
      <c r="E458" s="47"/>
      <c r="F458" s="46"/>
      <c r="G458" s="46"/>
      <c r="H458" s="46"/>
      <c r="I458" s="47" t="str">
        <f t="shared" si="14"/>
        <v/>
      </c>
      <c r="J458" s="47" t="str">
        <f t="shared" si="15"/>
        <v/>
      </c>
      <c r="K458" s="46"/>
      <c r="L458" s="46"/>
    </row>
    <row r="459" spans="1:12" ht="18" customHeight="1" x14ac:dyDescent="0.25">
      <c r="A459" s="42"/>
      <c r="B459" s="42"/>
      <c r="C459" s="42"/>
      <c r="D459" s="42"/>
      <c r="E459" s="43"/>
      <c r="F459" s="42"/>
      <c r="G459" s="42"/>
      <c r="H459" s="42"/>
      <c r="I459" s="43" t="str">
        <f t="shared" si="14"/>
        <v/>
      </c>
      <c r="J459" s="43" t="str">
        <f t="shared" si="15"/>
        <v/>
      </c>
      <c r="K459" s="42"/>
      <c r="L459" s="42"/>
    </row>
    <row r="460" spans="1:12" ht="18" customHeight="1" x14ac:dyDescent="0.25">
      <c r="A460" s="46"/>
      <c r="B460" s="46"/>
      <c r="C460" s="46"/>
      <c r="D460" s="46"/>
      <c r="E460" s="47"/>
      <c r="F460" s="46"/>
      <c r="G460" s="46"/>
      <c r="H460" s="46"/>
      <c r="I460" s="47" t="str">
        <f t="shared" si="14"/>
        <v/>
      </c>
      <c r="J460" s="47" t="str">
        <f t="shared" si="15"/>
        <v/>
      </c>
      <c r="K460" s="46"/>
      <c r="L460" s="46"/>
    </row>
    <row r="461" spans="1:12" ht="18" customHeight="1" x14ac:dyDescent="0.25">
      <c r="A461" s="42"/>
      <c r="B461" s="42"/>
      <c r="C461" s="42"/>
      <c r="D461" s="42"/>
      <c r="E461" s="43"/>
      <c r="F461" s="42"/>
      <c r="G461" s="42"/>
      <c r="H461" s="42"/>
      <c r="I461" s="43" t="str">
        <f t="shared" si="14"/>
        <v/>
      </c>
      <c r="J461" s="43" t="str">
        <f t="shared" si="15"/>
        <v/>
      </c>
      <c r="K461" s="42"/>
      <c r="L461" s="42"/>
    </row>
    <row r="462" spans="1:12" ht="18" customHeight="1" x14ac:dyDescent="0.25">
      <c r="A462" s="46"/>
      <c r="B462" s="46"/>
      <c r="C462" s="46"/>
      <c r="D462" s="46"/>
      <c r="E462" s="47"/>
      <c r="F462" s="46"/>
      <c r="G462" s="46"/>
      <c r="H462" s="46"/>
      <c r="I462" s="47" t="str">
        <f t="shared" si="14"/>
        <v/>
      </c>
      <c r="J462" s="47" t="str">
        <f t="shared" si="15"/>
        <v/>
      </c>
      <c r="K462" s="46"/>
      <c r="L462" s="46"/>
    </row>
    <row r="463" spans="1:12" ht="18" customHeight="1" x14ac:dyDescent="0.25">
      <c r="A463" s="42"/>
      <c r="B463" s="42"/>
      <c r="C463" s="42"/>
      <c r="D463" s="42"/>
      <c r="E463" s="43"/>
      <c r="F463" s="42"/>
      <c r="G463" s="42"/>
      <c r="H463" s="42"/>
      <c r="I463" s="43" t="str">
        <f t="shared" si="14"/>
        <v/>
      </c>
      <c r="J463" s="43" t="str">
        <f t="shared" si="15"/>
        <v/>
      </c>
      <c r="K463" s="42"/>
      <c r="L463" s="42"/>
    </row>
    <row r="464" spans="1:12" ht="18" customHeight="1" x14ac:dyDescent="0.25">
      <c r="A464" s="46"/>
      <c r="B464" s="46"/>
      <c r="C464" s="46"/>
      <c r="D464" s="46"/>
      <c r="E464" s="47"/>
      <c r="F464" s="46"/>
      <c r="G464" s="46"/>
      <c r="H464" s="46"/>
      <c r="I464" s="47" t="str">
        <f t="shared" si="14"/>
        <v/>
      </c>
      <c r="J464" s="47" t="str">
        <f t="shared" si="15"/>
        <v/>
      </c>
      <c r="K464" s="46"/>
      <c r="L464" s="46"/>
    </row>
    <row r="465" spans="1:12" ht="18" customHeight="1" x14ac:dyDescent="0.25">
      <c r="A465" s="42"/>
      <c r="B465" s="42"/>
      <c r="C465" s="42"/>
      <c r="D465" s="42"/>
      <c r="E465" s="43"/>
      <c r="F465" s="42"/>
      <c r="G465" s="42"/>
      <c r="H465" s="42"/>
      <c r="I465" s="43" t="str">
        <f t="shared" si="14"/>
        <v/>
      </c>
      <c r="J465" s="43" t="str">
        <f t="shared" si="15"/>
        <v/>
      </c>
      <c r="K465" s="42"/>
      <c r="L465" s="42"/>
    </row>
    <row r="466" spans="1:12" ht="18" customHeight="1" x14ac:dyDescent="0.25">
      <c r="A466" s="46"/>
      <c r="B466" s="46"/>
      <c r="C466" s="46"/>
      <c r="D466" s="46"/>
      <c r="E466" s="47"/>
      <c r="F466" s="46"/>
      <c r="G466" s="46"/>
      <c r="H466" s="46"/>
      <c r="I466" s="47" t="str">
        <f t="shared" si="14"/>
        <v/>
      </c>
      <c r="J466" s="47" t="str">
        <f t="shared" si="15"/>
        <v/>
      </c>
      <c r="K466" s="46"/>
      <c r="L466" s="46"/>
    </row>
    <row r="467" spans="1:12" ht="18" customHeight="1" x14ac:dyDescent="0.25">
      <c r="A467" s="42"/>
      <c r="B467" s="42"/>
      <c r="C467" s="42"/>
      <c r="D467" s="42"/>
      <c r="E467" s="43"/>
      <c r="F467" s="42"/>
      <c r="G467" s="42"/>
      <c r="H467" s="42"/>
      <c r="I467" s="43" t="str">
        <f t="shared" si="14"/>
        <v/>
      </c>
      <c r="J467" s="43" t="str">
        <f t="shared" si="15"/>
        <v/>
      </c>
      <c r="K467" s="42"/>
      <c r="L467" s="42"/>
    </row>
    <row r="468" spans="1:12" ht="18" customHeight="1" x14ac:dyDescent="0.25">
      <c r="A468" s="46"/>
      <c r="B468" s="46"/>
      <c r="C468" s="46"/>
      <c r="D468" s="46"/>
      <c r="E468" s="47"/>
      <c r="F468" s="46"/>
      <c r="G468" s="46"/>
      <c r="H468" s="46"/>
      <c r="I468" s="47" t="str">
        <f t="shared" si="14"/>
        <v/>
      </c>
      <c r="J468" s="47" t="str">
        <f t="shared" si="15"/>
        <v/>
      </c>
      <c r="K468" s="46"/>
      <c r="L468" s="46"/>
    </row>
    <row r="469" spans="1:12" ht="18" customHeight="1" x14ac:dyDescent="0.25">
      <c r="A469" s="42"/>
      <c r="B469" s="42"/>
      <c r="C469" s="42"/>
      <c r="D469" s="42"/>
      <c r="E469" s="43"/>
      <c r="F469" s="42"/>
      <c r="G469" s="42"/>
      <c r="H469" s="42"/>
      <c r="I469" s="43" t="str">
        <f t="shared" si="14"/>
        <v/>
      </c>
      <c r="J469" s="43" t="str">
        <f t="shared" si="15"/>
        <v/>
      </c>
      <c r="K469" s="42"/>
      <c r="L469" s="42"/>
    </row>
    <row r="470" spans="1:12" ht="18" customHeight="1" x14ac:dyDescent="0.25">
      <c r="A470" s="46"/>
      <c r="B470" s="46"/>
      <c r="C470" s="46"/>
      <c r="D470" s="46"/>
      <c r="E470" s="47"/>
      <c r="F470" s="46"/>
      <c r="G470" s="46"/>
      <c r="H470" s="46"/>
      <c r="I470" s="47" t="str">
        <f t="shared" si="14"/>
        <v/>
      </c>
      <c r="J470" s="47" t="str">
        <f t="shared" si="15"/>
        <v/>
      </c>
      <c r="K470" s="46"/>
      <c r="L470" s="46"/>
    </row>
    <row r="471" spans="1:12" ht="18" customHeight="1" x14ac:dyDescent="0.25">
      <c r="A471" s="42"/>
      <c r="B471" s="42"/>
      <c r="C471" s="42"/>
      <c r="D471" s="42"/>
      <c r="E471" s="43"/>
      <c r="F471" s="42"/>
      <c r="G471" s="42"/>
      <c r="H471" s="42"/>
      <c r="I471" s="43" t="str">
        <f t="shared" si="14"/>
        <v/>
      </c>
      <c r="J471" s="43" t="str">
        <f t="shared" si="15"/>
        <v/>
      </c>
      <c r="K471" s="42"/>
      <c r="L471" s="42"/>
    </row>
    <row r="472" spans="1:12" ht="18" customHeight="1" x14ac:dyDescent="0.25">
      <c r="A472" s="46"/>
      <c r="B472" s="46"/>
      <c r="C472" s="46"/>
      <c r="D472" s="46"/>
      <c r="E472" s="47"/>
      <c r="F472" s="46"/>
      <c r="G472" s="46"/>
      <c r="H472" s="46"/>
      <c r="I472" s="47" t="str">
        <f t="shared" si="14"/>
        <v/>
      </c>
      <c r="J472" s="47" t="str">
        <f t="shared" si="15"/>
        <v/>
      </c>
      <c r="K472" s="46"/>
      <c r="L472" s="46"/>
    </row>
    <row r="473" spans="1:12" ht="18" customHeight="1" x14ac:dyDescent="0.25">
      <c r="A473" s="42"/>
      <c r="B473" s="42"/>
      <c r="C473" s="42"/>
      <c r="D473" s="42"/>
      <c r="E473" s="43"/>
      <c r="F473" s="42"/>
      <c r="G473" s="42"/>
      <c r="H473" s="42"/>
      <c r="I473" s="43" t="str">
        <f t="shared" si="14"/>
        <v/>
      </c>
      <c r="J473" s="43" t="str">
        <f t="shared" si="15"/>
        <v/>
      </c>
      <c r="K473" s="42"/>
      <c r="L473" s="42"/>
    </row>
    <row r="474" spans="1:12" ht="18" customHeight="1" x14ac:dyDescent="0.25">
      <c r="A474" s="46"/>
      <c r="B474" s="46"/>
      <c r="C474" s="46"/>
      <c r="D474" s="46"/>
      <c r="E474" s="47"/>
      <c r="F474" s="46"/>
      <c r="G474" s="46"/>
      <c r="H474" s="46"/>
      <c r="I474" s="47" t="str">
        <f t="shared" si="14"/>
        <v/>
      </c>
      <c r="J474" s="47" t="str">
        <f t="shared" si="15"/>
        <v/>
      </c>
      <c r="K474" s="46"/>
      <c r="L474" s="46"/>
    </row>
    <row r="475" spans="1:12" ht="18" customHeight="1" x14ac:dyDescent="0.25">
      <c r="A475" s="42"/>
      <c r="B475" s="42"/>
      <c r="C475" s="42"/>
      <c r="D475" s="42"/>
      <c r="E475" s="43"/>
      <c r="F475" s="42"/>
      <c r="G475" s="42"/>
      <c r="H475" s="42"/>
      <c r="I475" s="43" t="str">
        <f t="shared" si="14"/>
        <v/>
      </c>
      <c r="J475" s="43" t="str">
        <f t="shared" si="15"/>
        <v/>
      </c>
      <c r="K475" s="42"/>
      <c r="L475" s="42"/>
    </row>
    <row r="476" spans="1:12" ht="18" customHeight="1" x14ac:dyDescent="0.25">
      <c r="A476" s="46"/>
      <c r="B476" s="46"/>
      <c r="C476" s="46"/>
      <c r="D476" s="46"/>
      <c r="E476" s="47"/>
      <c r="F476" s="46"/>
      <c r="G476" s="46"/>
      <c r="H476" s="46"/>
      <c r="I476" s="47" t="str">
        <f t="shared" si="14"/>
        <v/>
      </c>
      <c r="J476" s="47" t="str">
        <f t="shared" si="15"/>
        <v/>
      </c>
      <c r="K476" s="46"/>
      <c r="L476" s="46"/>
    </row>
    <row r="477" spans="1:12" ht="18" customHeight="1" x14ac:dyDescent="0.25">
      <c r="A477" s="42"/>
      <c r="B477" s="42"/>
      <c r="C477" s="42"/>
      <c r="D477" s="42"/>
      <c r="E477" s="43"/>
      <c r="F477" s="42"/>
      <c r="G477" s="42"/>
      <c r="H477" s="42"/>
      <c r="I477" s="43" t="str">
        <f t="shared" si="14"/>
        <v/>
      </c>
      <c r="J477" s="43" t="str">
        <f t="shared" si="15"/>
        <v/>
      </c>
      <c r="K477" s="42"/>
      <c r="L477" s="42"/>
    </row>
    <row r="478" spans="1:12" ht="18" customHeight="1" x14ac:dyDescent="0.25">
      <c r="A478" s="46"/>
      <c r="B478" s="46"/>
      <c r="C478" s="46"/>
      <c r="D478" s="46"/>
      <c r="E478" s="47"/>
      <c r="F478" s="46"/>
      <c r="G478" s="46"/>
      <c r="H478" s="46"/>
      <c r="I478" s="47" t="str">
        <f t="shared" si="14"/>
        <v/>
      </c>
      <c r="J478" s="47" t="str">
        <f t="shared" si="15"/>
        <v/>
      </c>
      <c r="K478" s="46"/>
      <c r="L478" s="46"/>
    </row>
    <row r="479" spans="1:12" ht="18" customHeight="1" x14ac:dyDescent="0.25">
      <c r="A479" s="42"/>
      <c r="B479" s="42"/>
      <c r="C479" s="42"/>
      <c r="D479" s="42"/>
      <c r="E479" s="43"/>
      <c r="F479" s="42"/>
      <c r="G479" s="42"/>
      <c r="H479" s="42"/>
      <c r="I479" s="43" t="str">
        <f t="shared" si="14"/>
        <v/>
      </c>
      <c r="J479" s="43" t="str">
        <f t="shared" si="15"/>
        <v/>
      </c>
      <c r="K479" s="42"/>
      <c r="L479" s="42"/>
    </row>
    <row r="480" spans="1:12" ht="18" customHeight="1" x14ac:dyDescent="0.25">
      <c r="A480" s="46"/>
      <c r="B480" s="46"/>
      <c r="C480" s="46"/>
      <c r="D480" s="46"/>
      <c r="E480" s="47"/>
      <c r="F480" s="46"/>
      <c r="G480" s="46"/>
      <c r="H480" s="46"/>
      <c r="I480" s="47" t="str">
        <f t="shared" si="14"/>
        <v/>
      </c>
      <c r="J480" s="47" t="str">
        <f t="shared" si="15"/>
        <v/>
      </c>
      <c r="K480" s="46"/>
      <c r="L480" s="46"/>
    </row>
    <row r="481" spans="1:12" ht="18" customHeight="1" x14ac:dyDescent="0.25">
      <c r="A481" s="42"/>
      <c r="B481" s="42"/>
      <c r="C481" s="42"/>
      <c r="D481" s="42"/>
      <c r="E481" s="43"/>
      <c r="F481" s="42"/>
      <c r="G481" s="42"/>
      <c r="H481" s="42"/>
      <c r="I481" s="43" t="str">
        <f t="shared" si="14"/>
        <v/>
      </c>
      <c r="J481" s="43" t="str">
        <f t="shared" si="15"/>
        <v/>
      </c>
      <c r="K481" s="42"/>
      <c r="L481" s="42"/>
    </row>
    <row r="482" spans="1:12" ht="18" customHeight="1" x14ac:dyDescent="0.25">
      <c r="A482" s="46"/>
      <c r="B482" s="46"/>
      <c r="C482" s="46"/>
      <c r="D482" s="46"/>
      <c r="E482" s="47"/>
      <c r="F482" s="46"/>
      <c r="G482" s="46"/>
      <c r="H482" s="46"/>
      <c r="I482" s="47" t="str">
        <f t="shared" si="14"/>
        <v/>
      </c>
      <c r="J482" s="47" t="str">
        <f t="shared" si="15"/>
        <v/>
      </c>
      <c r="K482" s="46"/>
      <c r="L482" s="46"/>
    </row>
    <row r="483" spans="1:12" ht="18" customHeight="1" x14ac:dyDescent="0.25">
      <c r="A483" s="42"/>
      <c r="B483" s="42"/>
      <c r="C483" s="42"/>
      <c r="D483" s="42"/>
      <c r="E483" s="43"/>
      <c r="F483" s="42"/>
      <c r="G483" s="42"/>
      <c r="H483" s="42"/>
      <c r="I483" s="43" t="str">
        <f t="shared" si="14"/>
        <v/>
      </c>
      <c r="J483" s="43" t="str">
        <f t="shared" si="15"/>
        <v/>
      </c>
      <c r="K483" s="42"/>
      <c r="L483" s="42"/>
    </row>
    <row r="484" spans="1:12" ht="18" customHeight="1" x14ac:dyDescent="0.25">
      <c r="A484" s="46"/>
      <c r="B484" s="46"/>
      <c r="C484" s="46"/>
      <c r="D484" s="46"/>
      <c r="E484" s="47"/>
      <c r="F484" s="46"/>
      <c r="G484" s="46"/>
      <c r="H484" s="46"/>
      <c r="I484" s="47" t="str">
        <f t="shared" si="14"/>
        <v/>
      </c>
      <c r="J484" s="47" t="str">
        <f t="shared" si="15"/>
        <v/>
      </c>
      <c r="K484" s="46"/>
      <c r="L484" s="46"/>
    </row>
    <row r="485" spans="1:12" ht="18" customHeight="1" x14ac:dyDescent="0.25">
      <c r="A485" s="42"/>
      <c r="B485" s="42"/>
      <c r="C485" s="42"/>
      <c r="D485" s="42"/>
      <c r="E485" s="43"/>
      <c r="F485" s="42"/>
      <c r="G485" s="42"/>
      <c r="H485" s="42"/>
      <c r="I485" s="43" t="str">
        <f t="shared" si="14"/>
        <v/>
      </c>
      <c r="J485" s="43" t="str">
        <f t="shared" si="15"/>
        <v/>
      </c>
      <c r="K485" s="42"/>
      <c r="L485" s="42"/>
    </row>
    <row r="486" spans="1:12" ht="18" customHeight="1" x14ac:dyDescent="0.25">
      <c r="A486" s="46"/>
      <c r="B486" s="46"/>
      <c r="C486" s="46"/>
      <c r="D486" s="46"/>
      <c r="E486" s="47"/>
      <c r="F486" s="46"/>
      <c r="G486" s="46"/>
      <c r="H486" s="46"/>
      <c r="I486" s="47" t="str">
        <f t="shared" si="14"/>
        <v/>
      </c>
      <c r="J486" s="47" t="str">
        <f t="shared" si="15"/>
        <v/>
      </c>
      <c r="K486" s="46"/>
      <c r="L486" s="46"/>
    </row>
    <row r="487" spans="1:12" ht="18" customHeight="1" x14ac:dyDescent="0.25">
      <c r="A487" s="42"/>
      <c r="B487" s="42"/>
      <c r="C487" s="42"/>
      <c r="D487" s="42"/>
      <c r="E487" s="43"/>
      <c r="F487" s="42"/>
      <c r="G487" s="42"/>
      <c r="H487" s="42"/>
      <c r="I487" s="43" t="str">
        <f t="shared" si="14"/>
        <v/>
      </c>
      <c r="J487" s="43" t="str">
        <f t="shared" si="15"/>
        <v/>
      </c>
      <c r="K487" s="42"/>
      <c r="L487" s="42"/>
    </row>
    <row r="488" spans="1:12" ht="18" customHeight="1" x14ac:dyDescent="0.25">
      <c r="A488" s="46"/>
      <c r="B488" s="46"/>
      <c r="C488" s="46"/>
      <c r="D488" s="46"/>
      <c r="E488" s="47"/>
      <c r="F488" s="46"/>
      <c r="G488" s="46"/>
      <c r="H488" s="46"/>
      <c r="I488" s="47" t="str">
        <f t="shared" si="14"/>
        <v/>
      </c>
      <c r="J488" s="47" t="str">
        <f t="shared" si="15"/>
        <v/>
      </c>
      <c r="K488" s="46"/>
      <c r="L488" s="46"/>
    </row>
    <row r="489" spans="1:12" ht="18" customHeight="1" x14ac:dyDescent="0.25">
      <c r="A489" s="42"/>
      <c r="B489" s="42"/>
      <c r="C489" s="42"/>
      <c r="D489" s="42"/>
      <c r="E489" s="43"/>
      <c r="F489" s="42"/>
      <c r="G489" s="42"/>
      <c r="H489" s="42"/>
      <c r="I489" s="43" t="str">
        <f t="shared" si="14"/>
        <v/>
      </c>
      <c r="J489" s="43" t="str">
        <f t="shared" si="15"/>
        <v/>
      </c>
      <c r="K489" s="42"/>
      <c r="L489" s="42"/>
    </row>
    <row r="490" spans="1:12" ht="18" customHeight="1" x14ac:dyDescent="0.25">
      <c r="A490" s="46"/>
      <c r="B490" s="46"/>
      <c r="C490" s="46"/>
      <c r="D490" s="46"/>
      <c r="E490" s="47"/>
      <c r="F490" s="46"/>
      <c r="G490" s="46"/>
      <c r="H490" s="46"/>
      <c r="I490" s="47" t="str">
        <f t="shared" si="14"/>
        <v/>
      </c>
      <c r="J490" s="47" t="str">
        <f t="shared" si="15"/>
        <v/>
      </c>
      <c r="K490" s="46"/>
      <c r="L490" s="46"/>
    </row>
    <row r="491" spans="1:12" ht="18" customHeight="1" x14ac:dyDescent="0.25">
      <c r="A491" s="42"/>
      <c r="B491" s="42"/>
      <c r="C491" s="42"/>
      <c r="D491" s="42"/>
      <c r="E491" s="43"/>
      <c r="F491" s="42"/>
      <c r="G491" s="42"/>
      <c r="H491" s="42"/>
      <c r="I491" s="43" t="str">
        <f t="shared" si="14"/>
        <v/>
      </c>
      <c r="J491" s="43" t="str">
        <f t="shared" si="15"/>
        <v/>
      </c>
      <c r="K491" s="42"/>
      <c r="L491" s="42"/>
    </row>
    <row r="492" spans="1:12" ht="18" customHeight="1" x14ac:dyDescent="0.25">
      <c r="A492" s="46"/>
      <c r="B492" s="46"/>
      <c r="C492" s="46"/>
      <c r="D492" s="46"/>
      <c r="E492" s="47"/>
      <c r="F492" s="46"/>
      <c r="G492" s="46"/>
      <c r="H492" s="46"/>
      <c r="I492" s="47" t="str">
        <f t="shared" si="14"/>
        <v/>
      </c>
      <c r="J492" s="47" t="str">
        <f t="shared" si="15"/>
        <v/>
      </c>
      <c r="K492" s="46"/>
      <c r="L492" s="46"/>
    </row>
    <row r="493" spans="1:12" ht="18" customHeight="1" x14ac:dyDescent="0.25">
      <c r="A493" s="42"/>
      <c r="B493" s="42"/>
      <c r="C493" s="42"/>
      <c r="D493" s="42"/>
      <c r="E493" s="43"/>
      <c r="F493" s="42"/>
      <c r="G493" s="42"/>
      <c r="H493" s="42"/>
      <c r="I493" s="43" t="str">
        <f t="shared" si="14"/>
        <v/>
      </c>
      <c r="J493" s="43" t="str">
        <f t="shared" si="15"/>
        <v/>
      </c>
      <c r="K493" s="42"/>
      <c r="L493" s="42"/>
    </row>
    <row r="494" spans="1:12" ht="18" customHeight="1" x14ac:dyDescent="0.25">
      <c r="A494" s="46"/>
      <c r="B494" s="46"/>
      <c r="C494" s="46"/>
      <c r="D494" s="46"/>
      <c r="E494" s="47"/>
      <c r="F494" s="46"/>
      <c r="G494" s="46"/>
      <c r="H494" s="46"/>
      <c r="I494" s="47" t="str">
        <f t="shared" si="14"/>
        <v/>
      </c>
      <c r="J494" s="47" t="str">
        <f t="shared" si="15"/>
        <v/>
      </c>
      <c r="K494" s="46"/>
      <c r="L494" s="46"/>
    </row>
    <row r="495" spans="1:12" ht="18" customHeight="1" x14ac:dyDescent="0.25">
      <c r="A495" s="42"/>
      <c r="B495" s="42"/>
      <c r="C495" s="42"/>
      <c r="D495" s="42"/>
      <c r="E495" s="43"/>
      <c r="F495" s="42"/>
      <c r="G495" s="42"/>
      <c r="H495" s="42"/>
      <c r="I495" s="43" t="str">
        <f t="shared" si="14"/>
        <v/>
      </c>
      <c r="J495" s="43" t="str">
        <f t="shared" si="15"/>
        <v/>
      </c>
      <c r="K495" s="42"/>
      <c r="L495" s="42"/>
    </row>
    <row r="496" spans="1:12" ht="18" customHeight="1" x14ac:dyDescent="0.25">
      <c r="A496" s="46"/>
      <c r="B496" s="46"/>
      <c r="C496" s="46"/>
      <c r="D496" s="46"/>
      <c r="E496" s="47"/>
      <c r="F496" s="46"/>
      <c r="G496" s="46"/>
      <c r="H496" s="46"/>
      <c r="I496" s="47" t="str">
        <f t="shared" si="14"/>
        <v/>
      </c>
      <c r="J496" s="47" t="str">
        <f t="shared" si="15"/>
        <v/>
      </c>
      <c r="K496" s="46"/>
      <c r="L496" s="46"/>
    </row>
    <row r="497" spans="1:12" ht="18" customHeight="1" x14ac:dyDescent="0.25">
      <c r="A497" s="42"/>
      <c r="B497" s="42"/>
      <c r="C497" s="42"/>
      <c r="D497" s="42"/>
      <c r="E497" s="43"/>
      <c r="F497" s="42"/>
      <c r="G497" s="42"/>
      <c r="H497" s="42"/>
      <c r="I497" s="43" t="str">
        <f t="shared" si="14"/>
        <v/>
      </c>
      <c r="J497" s="43" t="str">
        <f t="shared" si="15"/>
        <v/>
      </c>
      <c r="K497" s="42"/>
      <c r="L497" s="42"/>
    </row>
    <row r="498" spans="1:12" ht="18" customHeight="1" x14ac:dyDescent="0.25">
      <c r="A498" s="46"/>
      <c r="B498" s="46"/>
      <c r="C498" s="46"/>
      <c r="D498" s="46"/>
      <c r="E498" s="47"/>
      <c r="F498" s="46"/>
      <c r="G498" s="46"/>
      <c r="H498" s="46"/>
      <c r="I498" s="47" t="str">
        <f t="shared" si="14"/>
        <v/>
      </c>
      <c r="J498" s="47" t="str">
        <f t="shared" si="15"/>
        <v/>
      </c>
      <c r="K498" s="46"/>
      <c r="L498" s="46"/>
    </row>
    <row r="499" spans="1:12" ht="18" customHeight="1" x14ac:dyDescent="0.25">
      <c r="A499" s="42"/>
      <c r="B499" s="42"/>
      <c r="C499" s="42"/>
      <c r="D499" s="42"/>
      <c r="E499" s="43"/>
      <c r="F499" s="42"/>
      <c r="G499" s="42"/>
      <c r="H499" s="42"/>
      <c r="I499" s="43" t="str">
        <f t="shared" si="14"/>
        <v/>
      </c>
      <c r="J499" s="43" t="str">
        <f t="shared" si="15"/>
        <v/>
      </c>
      <c r="K499" s="42"/>
      <c r="L499" s="42"/>
    </row>
    <row r="500" spans="1:12" ht="18" customHeight="1" x14ac:dyDescent="0.25">
      <c r="A500" s="46"/>
      <c r="B500" s="46"/>
      <c r="C500" s="46"/>
      <c r="D500" s="46"/>
      <c r="E500" s="47"/>
      <c r="F500" s="46"/>
      <c r="G500" s="46"/>
      <c r="H500" s="46"/>
      <c r="I500" s="47" t="str">
        <f t="shared" si="14"/>
        <v/>
      </c>
      <c r="J500" s="47" t="str">
        <f t="shared" si="15"/>
        <v/>
      </c>
      <c r="K500" s="46"/>
      <c r="L500" s="46"/>
    </row>
    <row r="501" spans="1:12" ht="18" customHeight="1" x14ac:dyDescent="0.25">
      <c r="A501" s="42"/>
      <c r="B501" s="42"/>
      <c r="C501" s="42"/>
      <c r="D501" s="42"/>
      <c r="E501" s="43"/>
      <c r="F501" s="42"/>
      <c r="G501" s="42"/>
      <c r="H501" s="42"/>
      <c r="I501" s="43" t="str">
        <f t="shared" si="14"/>
        <v/>
      </c>
      <c r="J501" s="43" t="str">
        <f t="shared" si="15"/>
        <v/>
      </c>
      <c r="K501" s="42"/>
      <c r="L501" s="42"/>
    </row>
    <row r="502" spans="1:12" ht="18" customHeight="1" x14ac:dyDescent="0.25">
      <c r="A502" s="46"/>
      <c r="B502" s="46"/>
      <c r="C502" s="46"/>
      <c r="D502" s="46"/>
      <c r="E502" s="47"/>
      <c r="F502" s="46"/>
      <c r="G502" s="46"/>
      <c r="H502" s="46"/>
      <c r="I502" s="47" t="str">
        <f t="shared" si="14"/>
        <v/>
      </c>
      <c r="J502" s="47" t="str">
        <f t="shared" si="15"/>
        <v/>
      </c>
      <c r="K502" s="46"/>
      <c r="L502" s="46"/>
    </row>
    <row r="503" spans="1:12" ht="18" customHeight="1" x14ac:dyDescent="0.25">
      <c r="A503" s="42"/>
      <c r="B503" s="42"/>
      <c r="C503" s="42"/>
      <c r="D503" s="42"/>
      <c r="E503" s="43"/>
      <c r="F503" s="42"/>
      <c r="G503" s="42"/>
      <c r="H503" s="42"/>
      <c r="I503" s="43" t="str">
        <f t="shared" si="14"/>
        <v/>
      </c>
      <c r="J503" s="43" t="str">
        <f t="shared" si="15"/>
        <v/>
      </c>
      <c r="K503" s="42"/>
      <c r="L503" s="42"/>
    </row>
    <row r="504" spans="1:12" ht="18" customHeight="1" x14ac:dyDescent="0.25">
      <c r="A504" s="46"/>
      <c r="B504" s="46"/>
      <c r="C504" s="46"/>
      <c r="D504" s="46"/>
      <c r="E504" s="47"/>
      <c r="F504" s="46"/>
      <c r="G504" s="46"/>
      <c r="H504" s="46"/>
      <c r="I504" s="47" t="str">
        <f t="shared" si="14"/>
        <v/>
      </c>
      <c r="J504" s="47" t="str">
        <f t="shared" si="15"/>
        <v/>
      </c>
      <c r="K504" s="46"/>
      <c r="L504" s="46"/>
    </row>
    <row r="505" spans="1:12" ht="18" customHeight="1" x14ac:dyDescent="0.25">
      <c r="A505" s="42"/>
      <c r="B505" s="42"/>
      <c r="C505" s="42"/>
      <c r="D505" s="42"/>
      <c r="E505" s="43"/>
      <c r="F505" s="42"/>
      <c r="G505" s="42"/>
      <c r="H505" s="42"/>
      <c r="I505" s="43" t="str">
        <f t="shared" si="14"/>
        <v/>
      </c>
      <c r="J505" s="43" t="str">
        <f t="shared" si="15"/>
        <v/>
      </c>
      <c r="K505" s="42"/>
      <c r="L505" s="42"/>
    </row>
    <row r="506" spans="1:12" ht="18" customHeight="1" x14ac:dyDescent="0.25">
      <c r="A506" s="46"/>
      <c r="B506" s="46"/>
      <c r="C506" s="46"/>
      <c r="D506" s="46"/>
      <c r="E506" s="47"/>
      <c r="F506" s="46"/>
      <c r="G506" s="46"/>
      <c r="H506" s="46"/>
      <c r="I506" s="47" t="str">
        <f t="shared" si="14"/>
        <v/>
      </c>
      <c r="J506" s="47" t="str">
        <f t="shared" si="15"/>
        <v/>
      </c>
      <c r="K506" s="46"/>
      <c r="L506" s="46"/>
    </row>
    <row r="507" spans="1:12" ht="18" customHeight="1" x14ac:dyDescent="0.25">
      <c r="A507" s="42"/>
      <c r="B507" s="42"/>
      <c r="C507" s="42"/>
      <c r="D507" s="42"/>
      <c r="E507" s="43"/>
      <c r="F507" s="42"/>
      <c r="G507" s="42"/>
      <c r="H507" s="42"/>
      <c r="I507" s="43" t="str">
        <f t="shared" si="14"/>
        <v/>
      </c>
      <c r="J507" s="43" t="str">
        <f t="shared" si="15"/>
        <v/>
      </c>
      <c r="K507" s="42"/>
      <c r="L507" s="42"/>
    </row>
    <row r="508" spans="1:12" ht="18" customHeight="1" x14ac:dyDescent="0.25">
      <c r="A508" s="46"/>
      <c r="B508" s="46"/>
      <c r="C508" s="46"/>
      <c r="D508" s="46"/>
      <c r="E508" s="47"/>
      <c r="F508" s="46"/>
      <c r="G508" s="46"/>
      <c r="H508" s="46"/>
      <c r="I508" s="47" t="str">
        <f t="shared" si="14"/>
        <v/>
      </c>
      <c r="J508" s="47" t="str">
        <f t="shared" si="15"/>
        <v/>
      </c>
      <c r="K508" s="46"/>
      <c r="L508" s="46"/>
    </row>
    <row r="509" spans="1:12" ht="18" customHeight="1" x14ac:dyDescent="0.25">
      <c r="A509" s="42"/>
      <c r="B509" s="42"/>
      <c r="C509" s="42"/>
      <c r="D509" s="42"/>
      <c r="E509" s="43"/>
      <c r="F509" s="42"/>
      <c r="G509" s="42"/>
      <c r="H509" s="42"/>
      <c r="I509" s="43" t="str">
        <f t="shared" si="14"/>
        <v/>
      </c>
      <c r="J509" s="43" t="str">
        <f t="shared" si="15"/>
        <v/>
      </c>
      <c r="K509" s="42"/>
      <c r="L509" s="42"/>
    </row>
    <row r="510" spans="1:12" ht="18" customHeight="1" x14ac:dyDescent="0.25">
      <c r="A510" s="46"/>
      <c r="B510" s="46"/>
      <c r="C510" s="46"/>
      <c r="D510" s="46"/>
      <c r="E510" s="47"/>
      <c r="F510" s="46"/>
      <c r="G510" s="46"/>
      <c r="H510" s="46"/>
      <c r="I510" s="47" t="str">
        <f t="shared" si="14"/>
        <v/>
      </c>
      <c r="J510" s="47" t="str">
        <f t="shared" si="15"/>
        <v/>
      </c>
      <c r="K510" s="46"/>
      <c r="L510" s="46"/>
    </row>
    <row r="511" spans="1:12" ht="18" customHeight="1" x14ac:dyDescent="0.25">
      <c r="A511" s="42"/>
      <c r="B511" s="42"/>
      <c r="C511" s="42"/>
      <c r="D511" s="42"/>
      <c r="E511" s="43"/>
      <c r="F511" s="42"/>
      <c r="G511" s="42"/>
      <c r="H511" s="42"/>
      <c r="I511" s="43" t="str">
        <f t="shared" si="14"/>
        <v/>
      </c>
      <c r="J511" s="43" t="str">
        <f t="shared" si="15"/>
        <v/>
      </c>
      <c r="K511" s="42"/>
      <c r="L511" s="42"/>
    </row>
    <row r="512" spans="1:12" ht="18" customHeight="1" x14ac:dyDescent="0.25">
      <c r="A512" s="46"/>
      <c r="B512" s="46"/>
      <c r="C512" s="46"/>
      <c r="D512" s="46"/>
      <c r="E512" s="47"/>
      <c r="F512" s="46"/>
      <c r="G512" s="46"/>
      <c r="H512" s="46"/>
      <c r="I512" s="47" t="str">
        <f t="shared" si="14"/>
        <v/>
      </c>
      <c r="J512" s="47" t="str">
        <f t="shared" si="15"/>
        <v/>
      </c>
      <c r="K512" s="46"/>
      <c r="L512" s="46"/>
    </row>
    <row r="513" spans="1:12" ht="18" customHeight="1" x14ac:dyDescent="0.25">
      <c r="A513" s="42"/>
      <c r="B513" s="42"/>
      <c r="C513" s="42"/>
      <c r="D513" s="42"/>
      <c r="E513" s="43"/>
      <c r="F513" s="42"/>
      <c r="G513" s="42"/>
      <c r="H513" s="42"/>
      <c r="I513" s="43" t="str">
        <f t="shared" si="14"/>
        <v/>
      </c>
      <c r="J513" s="43" t="str">
        <f t="shared" si="15"/>
        <v/>
      </c>
      <c r="K513" s="42"/>
      <c r="L513" s="42"/>
    </row>
    <row r="514" spans="1:12" ht="18" customHeight="1" x14ac:dyDescent="0.25">
      <c r="A514" s="46"/>
      <c r="B514" s="46"/>
      <c r="C514" s="46"/>
      <c r="D514" s="46"/>
      <c r="E514" s="47"/>
      <c r="F514" s="46"/>
      <c r="G514" s="46"/>
      <c r="H514" s="46"/>
      <c r="I514" s="47" t="str">
        <f t="shared" si="14"/>
        <v/>
      </c>
      <c r="J514" s="47" t="str">
        <f t="shared" si="15"/>
        <v/>
      </c>
      <c r="K514" s="46"/>
      <c r="L514" s="46"/>
    </row>
    <row r="515" spans="1:12" ht="18" customHeight="1" x14ac:dyDescent="0.25">
      <c r="A515" s="42"/>
      <c r="B515" s="42"/>
      <c r="C515" s="42"/>
      <c r="D515" s="42"/>
      <c r="E515" s="43"/>
      <c r="F515" s="42"/>
      <c r="G515" s="42"/>
      <c r="H515" s="42"/>
      <c r="I515" s="43" t="str">
        <f t="shared" si="14"/>
        <v/>
      </c>
      <c r="J515" s="43" t="str">
        <f t="shared" si="15"/>
        <v/>
      </c>
      <c r="K515" s="42"/>
      <c r="L515" s="42"/>
    </row>
    <row r="516" spans="1:12" ht="18" customHeight="1" x14ac:dyDescent="0.25">
      <c r="A516" s="46"/>
      <c r="B516" s="46"/>
      <c r="C516" s="46"/>
      <c r="D516" s="46"/>
      <c r="E516" s="47"/>
      <c r="F516" s="46"/>
      <c r="G516" s="46"/>
      <c r="H516" s="46"/>
      <c r="I516" s="47" t="str">
        <f t="shared" ref="I516:I579" si="16">IF(E516="","",E516+(E516*H516/100*G516))</f>
        <v/>
      </c>
      <c r="J516" s="47" t="str">
        <f t="shared" ref="J516:J579" si="17">IFERROR(I516/G516,"")</f>
        <v/>
      </c>
      <c r="K516" s="46"/>
      <c r="L516" s="46"/>
    </row>
    <row r="517" spans="1:12" ht="18" customHeight="1" x14ac:dyDescent="0.25">
      <c r="A517" s="42"/>
      <c r="B517" s="42"/>
      <c r="C517" s="42"/>
      <c r="D517" s="42"/>
      <c r="E517" s="43"/>
      <c r="F517" s="42"/>
      <c r="G517" s="42"/>
      <c r="H517" s="42"/>
      <c r="I517" s="43" t="str">
        <f t="shared" si="16"/>
        <v/>
      </c>
      <c r="J517" s="43" t="str">
        <f t="shared" si="17"/>
        <v/>
      </c>
      <c r="K517" s="42"/>
      <c r="L517" s="42"/>
    </row>
    <row r="518" spans="1:12" ht="18" customHeight="1" x14ac:dyDescent="0.25">
      <c r="A518" s="46"/>
      <c r="B518" s="46"/>
      <c r="C518" s="46"/>
      <c r="D518" s="46"/>
      <c r="E518" s="47"/>
      <c r="F518" s="46"/>
      <c r="G518" s="46"/>
      <c r="H518" s="46"/>
      <c r="I518" s="47" t="str">
        <f t="shared" si="16"/>
        <v/>
      </c>
      <c r="J518" s="47" t="str">
        <f t="shared" si="17"/>
        <v/>
      </c>
      <c r="K518" s="46"/>
      <c r="L518" s="46"/>
    </row>
    <row r="519" spans="1:12" ht="18" customHeight="1" x14ac:dyDescent="0.25">
      <c r="A519" s="42"/>
      <c r="B519" s="42"/>
      <c r="C519" s="42"/>
      <c r="D519" s="42"/>
      <c r="E519" s="43"/>
      <c r="F519" s="42"/>
      <c r="G519" s="42"/>
      <c r="H519" s="42"/>
      <c r="I519" s="43" t="str">
        <f t="shared" si="16"/>
        <v/>
      </c>
      <c r="J519" s="43" t="str">
        <f t="shared" si="17"/>
        <v/>
      </c>
      <c r="K519" s="42"/>
      <c r="L519" s="42"/>
    </row>
    <row r="520" spans="1:12" ht="18" customHeight="1" x14ac:dyDescent="0.25">
      <c r="A520" s="46"/>
      <c r="B520" s="46"/>
      <c r="C520" s="46"/>
      <c r="D520" s="46"/>
      <c r="E520" s="47"/>
      <c r="F520" s="46"/>
      <c r="G520" s="46"/>
      <c r="H520" s="46"/>
      <c r="I520" s="47" t="str">
        <f t="shared" si="16"/>
        <v/>
      </c>
      <c r="J520" s="47" t="str">
        <f t="shared" si="17"/>
        <v/>
      </c>
      <c r="K520" s="46"/>
      <c r="L520" s="46"/>
    </row>
    <row r="521" spans="1:12" ht="18" customHeight="1" x14ac:dyDescent="0.25">
      <c r="A521" s="42"/>
      <c r="B521" s="42"/>
      <c r="C521" s="42"/>
      <c r="D521" s="42"/>
      <c r="E521" s="43"/>
      <c r="F521" s="42"/>
      <c r="G521" s="42"/>
      <c r="H521" s="42"/>
      <c r="I521" s="43" t="str">
        <f t="shared" si="16"/>
        <v/>
      </c>
      <c r="J521" s="43" t="str">
        <f t="shared" si="17"/>
        <v/>
      </c>
      <c r="K521" s="42"/>
      <c r="L521" s="42"/>
    </row>
    <row r="522" spans="1:12" ht="18" customHeight="1" x14ac:dyDescent="0.25">
      <c r="A522" s="46"/>
      <c r="B522" s="46"/>
      <c r="C522" s="46"/>
      <c r="D522" s="46"/>
      <c r="E522" s="47"/>
      <c r="F522" s="46"/>
      <c r="G522" s="46"/>
      <c r="H522" s="46"/>
      <c r="I522" s="47" t="str">
        <f t="shared" si="16"/>
        <v/>
      </c>
      <c r="J522" s="47" t="str">
        <f t="shared" si="17"/>
        <v/>
      </c>
      <c r="K522" s="46"/>
      <c r="L522" s="46"/>
    </row>
    <row r="523" spans="1:12" ht="18" customHeight="1" x14ac:dyDescent="0.25">
      <c r="A523" s="42"/>
      <c r="B523" s="42"/>
      <c r="C523" s="42"/>
      <c r="D523" s="42"/>
      <c r="E523" s="43"/>
      <c r="F523" s="42"/>
      <c r="G523" s="42"/>
      <c r="H523" s="42"/>
      <c r="I523" s="43" t="str">
        <f t="shared" si="16"/>
        <v/>
      </c>
      <c r="J523" s="43" t="str">
        <f t="shared" si="17"/>
        <v/>
      </c>
      <c r="K523" s="42"/>
      <c r="L523" s="42"/>
    </row>
    <row r="524" spans="1:12" ht="18" customHeight="1" x14ac:dyDescent="0.25">
      <c r="A524" s="46"/>
      <c r="B524" s="46"/>
      <c r="C524" s="46"/>
      <c r="D524" s="46"/>
      <c r="E524" s="47"/>
      <c r="F524" s="46"/>
      <c r="G524" s="46"/>
      <c r="H524" s="46"/>
      <c r="I524" s="47" t="str">
        <f t="shared" si="16"/>
        <v/>
      </c>
      <c r="J524" s="47" t="str">
        <f t="shared" si="17"/>
        <v/>
      </c>
      <c r="K524" s="46"/>
      <c r="L524" s="46"/>
    </row>
    <row r="525" spans="1:12" ht="18" customHeight="1" x14ac:dyDescent="0.25">
      <c r="A525" s="42"/>
      <c r="B525" s="42"/>
      <c r="C525" s="42"/>
      <c r="D525" s="42"/>
      <c r="E525" s="43"/>
      <c r="F525" s="42"/>
      <c r="G525" s="42"/>
      <c r="H525" s="42"/>
      <c r="I525" s="43" t="str">
        <f t="shared" si="16"/>
        <v/>
      </c>
      <c r="J525" s="43" t="str">
        <f t="shared" si="17"/>
        <v/>
      </c>
      <c r="K525" s="42"/>
      <c r="L525" s="42"/>
    </row>
    <row r="526" spans="1:12" ht="18" customHeight="1" x14ac:dyDescent="0.25">
      <c r="A526" s="46"/>
      <c r="B526" s="46"/>
      <c r="C526" s="46"/>
      <c r="D526" s="46"/>
      <c r="E526" s="47"/>
      <c r="F526" s="46"/>
      <c r="G526" s="46"/>
      <c r="H526" s="46"/>
      <c r="I526" s="47" t="str">
        <f t="shared" si="16"/>
        <v/>
      </c>
      <c r="J526" s="47" t="str">
        <f t="shared" si="17"/>
        <v/>
      </c>
      <c r="K526" s="46"/>
      <c r="L526" s="46"/>
    </row>
    <row r="527" spans="1:12" ht="18" customHeight="1" x14ac:dyDescent="0.25">
      <c r="A527" s="42"/>
      <c r="B527" s="42"/>
      <c r="C527" s="42"/>
      <c r="D527" s="42"/>
      <c r="E527" s="43"/>
      <c r="F527" s="42"/>
      <c r="G527" s="42"/>
      <c r="H527" s="42"/>
      <c r="I527" s="43" t="str">
        <f t="shared" si="16"/>
        <v/>
      </c>
      <c r="J527" s="43" t="str">
        <f t="shared" si="17"/>
        <v/>
      </c>
      <c r="K527" s="42"/>
      <c r="L527" s="42"/>
    </row>
    <row r="528" spans="1:12" ht="18" customHeight="1" x14ac:dyDescent="0.25">
      <c r="A528" s="46"/>
      <c r="B528" s="46"/>
      <c r="C528" s="46"/>
      <c r="D528" s="46"/>
      <c r="E528" s="47"/>
      <c r="F528" s="46"/>
      <c r="G528" s="46"/>
      <c r="H528" s="46"/>
      <c r="I528" s="47" t="str">
        <f t="shared" si="16"/>
        <v/>
      </c>
      <c r="J528" s="47" t="str">
        <f t="shared" si="17"/>
        <v/>
      </c>
      <c r="K528" s="46"/>
      <c r="L528" s="46"/>
    </row>
    <row r="529" spans="1:12" ht="18" customHeight="1" x14ac:dyDescent="0.25">
      <c r="A529" s="42"/>
      <c r="B529" s="42"/>
      <c r="C529" s="42"/>
      <c r="D529" s="42"/>
      <c r="E529" s="43"/>
      <c r="F529" s="42"/>
      <c r="G529" s="42"/>
      <c r="H529" s="42"/>
      <c r="I529" s="43" t="str">
        <f t="shared" si="16"/>
        <v/>
      </c>
      <c r="J529" s="43" t="str">
        <f t="shared" si="17"/>
        <v/>
      </c>
      <c r="K529" s="42"/>
      <c r="L529" s="42"/>
    </row>
    <row r="530" spans="1:12" ht="18" customHeight="1" x14ac:dyDescent="0.25">
      <c r="A530" s="46"/>
      <c r="B530" s="46"/>
      <c r="C530" s="46"/>
      <c r="D530" s="46"/>
      <c r="E530" s="47"/>
      <c r="F530" s="46"/>
      <c r="G530" s="46"/>
      <c r="H530" s="46"/>
      <c r="I530" s="47" t="str">
        <f t="shared" si="16"/>
        <v/>
      </c>
      <c r="J530" s="47" t="str">
        <f t="shared" si="17"/>
        <v/>
      </c>
      <c r="K530" s="46"/>
      <c r="L530" s="46"/>
    </row>
    <row r="531" spans="1:12" ht="18" customHeight="1" x14ac:dyDescent="0.25">
      <c r="A531" s="42"/>
      <c r="B531" s="42"/>
      <c r="C531" s="42"/>
      <c r="D531" s="42"/>
      <c r="E531" s="43"/>
      <c r="F531" s="42"/>
      <c r="G531" s="42"/>
      <c r="H531" s="42"/>
      <c r="I531" s="43" t="str">
        <f t="shared" si="16"/>
        <v/>
      </c>
      <c r="J531" s="43" t="str">
        <f t="shared" si="17"/>
        <v/>
      </c>
      <c r="K531" s="42"/>
      <c r="L531" s="42"/>
    </row>
    <row r="532" spans="1:12" ht="18" customHeight="1" x14ac:dyDescent="0.25">
      <c r="A532" s="46"/>
      <c r="B532" s="46"/>
      <c r="C532" s="46"/>
      <c r="D532" s="46"/>
      <c r="E532" s="47"/>
      <c r="F532" s="46"/>
      <c r="G532" s="46"/>
      <c r="H532" s="46"/>
      <c r="I532" s="47" t="str">
        <f t="shared" si="16"/>
        <v/>
      </c>
      <c r="J532" s="47" t="str">
        <f t="shared" si="17"/>
        <v/>
      </c>
      <c r="K532" s="46"/>
      <c r="L532" s="46"/>
    </row>
    <row r="533" spans="1:12" ht="18" customHeight="1" x14ac:dyDescent="0.25">
      <c r="A533" s="42"/>
      <c r="B533" s="42"/>
      <c r="C533" s="42"/>
      <c r="D533" s="42"/>
      <c r="E533" s="43"/>
      <c r="F533" s="42"/>
      <c r="G533" s="42"/>
      <c r="H533" s="42"/>
      <c r="I533" s="43" t="str">
        <f t="shared" si="16"/>
        <v/>
      </c>
      <c r="J533" s="43" t="str">
        <f t="shared" si="17"/>
        <v/>
      </c>
      <c r="K533" s="42"/>
      <c r="L533" s="42"/>
    </row>
    <row r="534" spans="1:12" ht="18" customHeight="1" x14ac:dyDescent="0.25">
      <c r="A534" s="46"/>
      <c r="B534" s="46"/>
      <c r="C534" s="46"/>
      <c r="D534" s="46"/>
      <c r="E534" s="47"/>
      <c r="F534" s="46"/>
      <c r="G534" s="46"/>
      <c r="H534" s="46"/>
      <c r="I534" s="47" t="str">
        <f t="shared" si="16"/>
        <v/>
      </c>
      <c r="J534" s="47" t="str">
        <f t="shared" si="17"/>
        <v/>
      </c>
      <c r="K534" s="46"/>
      <c r="L534" s="46"/>
    </row>
    <row r="535" spans="1:12" ht="18" customHeight="1" x14ac:dyDescent="0.25">
      <c r="A535" s="42"/>
      <c r="B535" s="42"/>
      <c r="C535" s="42"/>
      <c r="D535" s="42"/>
      <c r="E535" s="43"/>
      <c r="F535" s="42"/>
      <c r="G535" s="42"/>
      <c r="H535" s="42"/>
      <c r="I535" s="43" t="str">
        <f t="shared" si="16"/>
        <v/>
      </c>
      <c r="J535" s="43" t="str">
        <f t="shared" si="17"/>
        <v/>
      </c>
      <c r="K535" s="42"/>
      <c r="L535" s="42"/>
    </row>
    <row r="536" spans="1:12" ht="18" customHeight="1" x14ac:dyDescent="0.25">
      <c r="A536" s="46"/>
      <c r="B536" s="46"/>
      <c r="C536" s="46"/>
      <c r="D536" s="46"/>
      <c r="E536" s="47"/>
      <c r="F536" s="46"/>
      <c r="G536" s="46"/>
      <c r="H536" s="46"/>
      <c r="I536" s="47" t="str">
        <f t="shared" si="16"/>
        <v/>
      </c>
      <c r="J536" s="47" t="str">
        <f t="shared" si="17"/>
        <v/>
      </c>
      <c r="K536" s="46"/>
      <c r="L536" s="46"/>
    </row>
    <row r="537" spans="1:12" ht="18" customHeight="1" x14ac:dyDescent="0.25">
      <c r="A537" s="42"/>
      <c r="B537" s="42"/>
      <c r="C537" s="42"/>
      <c r="D537" s="42"/>
      <c r="E537" s="43"/>
      <c r="F537" s="42"/>
      <c r="G537" s="42"/>
      <c r="H537" s="42"/>
      <c r="I537" s="43" t="str">
        <f t="shared" si="16"/>
        <v/>
      </c>
      <c r="J537" s="43" t="str">
        <f t="shared" si="17"/>
        <v/>
      </c>
      <c r="K537" s="42"/>
      <c r="L537" s="42"/>
    </row>
    <row r="538" spans="1:12" ht="18" customHeight="1" x14ac:dyDescent="0.25">
      <c r="A538" s="46"/>
      <c r="B538" s="46"/>
      <c r="C538" s="46"/>
      <c r="D538" s="46"/>
      <c r="E538" s="47"/>
      <c r="F538" s="46"/>
      <c r="G538" s="46"/>
      <c r="H538" s="46"/>
      <c r="I538" s="47" t="str">
        <f t="shared" si="16"/>
        <v/>
      </c>
      <c r="J538" s="47" t="str">
        <f t="shared" si="17"/>
        <v/>
      </c>
      <c r="K538" s="46"/>
      <c r="L538" s="46"/>
    </row>
    <row r="539" spans="1:12" ht="18" customHeight="1" x14ac:dyDescent="0.25">
      <c r="A539" s="42"/>
      <c r="B539" s="42"/>
      <c r="C539" s="42"/>
      <c r="D539" s="42"/>
      <c r="E539" s="43"/>
      <c r="F539" s="42"/>
      <c r="G539" s="42"/>
      <c r="H539" s="42"/>
      <c r="I539" s="43" t="str">
        <f t="shared" si="16"/>
        <v/>
      </c>
      <c r="J539" s="43" t="str">
        <f t="shared" si="17"/>
        <v/>
      </c>
      <c r="K539" s="42"/>
      <c r="L539" s="42"/>
    </row>
    <row r="540" spans="1:12" ht="18" customHeight="1" x14ac:dyDescent="0.25">
      <c r="A540" s="46"/>
      <c r="B540" s="46"/>
      <c r="C540" s="46"/>
      <c r="D540" s="46"/>
      <c r="E540" s="47"/>
      <c r="F540" s="46"/>
      <c r="G540" s="46"/>
      <c r="H540" s="46"/>
      <c r="I540" s="47" t="str">
        <f t="shared" si="16"/>
        <v/>
      </c>
      <c r="J540" s="47" t="str">
        <f t="shared" si="17"/>
        <v/>
      </c>
      <c r="K540" s="46"/>
      <c r="L540" s="46"/>
    </row>
    <row r="541" spans="1:12" ht="18" customHeight="1" x14ac:dyDescent="0.25">
      <c r="A541" s="42"/>
      <c r="B541" s="42"/>
      <c r="C541" s="42"/>
      <c r="D541" s="42"/>
      <c r="E541" s="43"/>
      <c r="F541" s="42"/>
      <c r="G541" s="42"/>
      <c r="H541" s="42"/>
      <c r="I541" s="43" t="str">
        <f t="shared" si="16"/>
        <v/>
      </c>
      <c r="J541" s="43" t="str">
        <f t="shared" si="17"/>
        <v/>
      </c>
      <c r="K541" s="42"/>
      <c r="L541" s="42"/>
    </row>
    <row r="542" spans="1:12" ht="18" customHeight="1" x14ac:dyDescent="0.25">
      <c r="A542" s="46"/>
      <c r="B542" s="46"/>
      <c r="C542" s="46"/>
      <c r="D542" s="46"/>
      <c r="E542" s="47"/>
      <c r="F542" s="46"/>
      <c r="G542" s="46"/>
      <c r="H542" s="46"/>
      <c r="I542" s="47" t="str">
        <f t="shared" si="16"/>
        <v/>
      </c>
      <c r="J542" s="47" t="str">
        <f t="shared" si="17"/>
        <v/>
      </c>
      <c r="K542" s="46"/>
      <c r="L542" s="46"/>
    </row>
    <row r="543" spans="1:12" ht="18" customHeight="1" x14ac:dyDescent="0.25">
      <c r="A543" s="42"/>
      <c r="B543" s="42"/>
      <c r="C543" s="42"/>
      <c r="D543" s="42"/>
      <c r="E543" s="43"/>
      <c r="F543" s="42"/>
      <c r="G543" s="42"/>
      <c r="H543" s="42"/>
      <c r="I543" s="43" t="str">
        <f t="shared" si="16"/>
        <v/>
      </c>
      <c r="J543" s="43" t="str">
        <f t="shared" si="17"/>
        <v/>
      </c>
      <c r="K543" s="42"/>
      <c r="L543" s="42"/>
    </row>
    <row r="544" spans="1:12" ht="18" customHeight="1" x14ac:dyDescent="0.25">
      <c r="A544" s="46"/>
      <c r="B544" s="46"/>
      <c r="C544" s="46"/>
      <c r="D544" s="46"/>
      <c r="E544" s="47"/>
      <c r="F544" s="46"/>
      <c r="G544" s="46"/>
      <c r="H544" s="46"/>
      <c r="I544" s="47" t="str">
        <f t="shared" si="16"/>
        <v/>
      </c>
      <c r="J544" s="47" t="str">
        <f t="shared" si="17"/>
        <v/>
      </c>
      <c r="K544" s="46"/>
      <c r="L544" s="46"/>
    </row>
    <row r="545" spans="1:12" ht="18" customHeight="1" x14ac:dyDescent="0.25">
      <c r="A545" s="42"/>
      <c r="B545" s="42"/>
      <c r="C545" s="42"/>
      <c r="D545" s="42"/>
      <c r="E545" s="43"/>
      <c r="F545" s="42"/>
      <c r="G545" s="42"/>
      <c r="H545" s="42"/>
      <c r="I545" s="43" t="str">
        <f t="shared" si="16"/>
        <v/>
      </c>
      <c r="J545" s="43" t="str">
        <f t="shared" si="17"/>
        <v/>
      </c>
      <c r="K545" s="42"/>
      <c r="L545" s="42"/>
    </row>
    <row r="546" spans="1:12" ht="18" customHeight="1" x14ac:dyDescent="0.25">
      <c r="A546" s="46"/>
      <c r="B546" s="46"/>
      <c r="C546" s="46"/>
      <c r="D546" s="46"/>
      <c r="E546" s="47"/>
      <c r="F546" s="46"/>
      <c r="G546" s="46"/>
      <c r="H546" s="46"/>
      <c r="I546" s="47" t="str">
        <f t="shared" si="16"/>
        <v/>
      </c>
      <c r="J546" s="47" t="str">
        <f t="shared" si="17"/>
        <v/>
      </c>
      <c r="K546" s="46"/>
      <c r="L546" s="46"/>
    </row>
    <row r="547" spans="1:12" ht="18" customHeight="1" x14ac:dyDescent="0.25">
      <c r="A547" s="42"/>
      <c r="B547" s="42"/>
      <c r="C547" s="42"/>
      <c r="D547" s="42"/>
      <c r="E547" s="43"/>
      <c r="F547" s="42"/>
      <c r="G547" s="42"/>
      <c r="H547" s="42"/>
      <c r="I547" s="43" t="str">
        <f t="shared" si="16"/>
        <v/>
      </c>
      <c r="J547" s="43" t="str">
        <f t="shared" si="17"/>
        <v/>
      </c>
      <c r="K547" s="42"/>
      <c r="L547" s="42"/>
    </row>
    <row r="548" spans="1:12" ht="18" customHeight="1" x14ac:dyDescent="0.25">
      <c r="A548" s="46"/>
      <c r="B548" s="46"/>
      <c r="C548" s="46"/>
      <c r="D548" s="46"/>
      <c r="E548" s="47"/>
      <c r="F548" s="46"/>
      <c r="G548" s="46"/>
      <c r="H548" s="46"/>
      <c r="I548" s="47" t="str">
        <f t="shared" si="16"/>
        <v/>
      </c>
      <c r="J548" s="47" t="str">
        <f t="shared" si="17"/>
        <v/>
      </c>
      <c r="K548" s="46"/>
      <c r="L548" s="46"/>
    </row>
    <row r="549" spans="1:12" ht="18" customHeight="1" x14ac:dyDescent="0.25">
      <c r="A549" s="42"/>
      <c r="B549" s="42"/>
      <c r="C549" s="42"/>
      <c r="D549" s="42"/>
      <c r="E549" s="43"/>
      <c r="F549" s="42"/>
      <c r="G549" s="42"/>
      <c r="H549" s="42"/>
      <c r="I549" s="43" t="str">
        <f t="shared" si="16"/>
        <v/>
      </c>
      <c r="J549" s="43" t="str">
        <f t="shared" si="17"/>
        <v/>
      </c>
      <c r="K549" s="42"/>
      <c r="L549" s="42"/>
    </row>
    <row r="550" spans="1:12" ht="18" customHeight="1" x14ac:dyDescent="0.25">
      <c r="A550" s="46"/>
      <c r="B550" s="46"/>
      <c r="C550" s="46"/>
      <c r="D550" s="46"/>
      <c r="E550" s="47"/>
      <c r="F550" s="46"/>
      <c r="G550" s="46"/>
      <c r="H550" s="46"/>
      <c r="I550" s="47" t="str">
        <f t="shared" si="16"/>
        <v/>
      </c>
      <c r="J550" s="47" t="str">
        <f t="shared" si="17"/>
        <v/>
      </c>
      <c r="K550" s="46"/>
      <c r="L550" s="46"/>
    </row>
    <row r="551" spans="1:12" ht="18" customHeight="1" x14ac:dyDescent="0.25">
      <c r="A551" s="42"/>
      <c r="B551" s="42"/>
      <c r="C551" s="42"/>
      <c r="D551" s="42"/>
      <c r="E551" s="43"/>
      <c r="F551" s="42"/>
      <c r="G551" s="42"/>
      <c r="H551" s="42"/>
      <c r="I551" s="43" t="str">
        <f t="shared" si="16"/>
        <v/>
      </c>
      <c r="J551" s="43" t="str">
        <f t="shared" si="17"/>
        <v/>
      </c>
      <c r="K551" s="42"/>
      <c r="L551" s="42"/>
    </row>
    <row r="552" spans="1:12" ht="18" customHeight="1" x14ac:dyDescent="0.25">
      <c r="A552" s="46"/>
      <c r="B552" s="46"/>
      <c r="C552" s="46"/>
      <c r="D552" s="46"/>
      <c r="E552" s="47"/>
      <c r="F552" s="46"/>
      <c r="G552" s="46"/>
      <c r="H552" s="46"/>
      <c r="I552" s="47" t="str">
        <f t="shared" si="16"/>
        <v/>
      </c>
      <c r="J552" s="47" t="str">
        <f t="shared" si="17"/>
        <v/>
      </c>
      <c r="K552" s="46"/>
      <c r="L552" s="46"/>
    </row>
    <row r="553" spans="1:12" ht="18" customHeight="1" x14ac:dyDescent="0.25">
      <c r="A553" s="42"/>
      <c r="B553" s="42"/>
      <c r="C553" s="42"/>
      <c r="D553" s="42"/>
      <c r="E553" s="43"/>
      <c r="F553" s="42"/>
      <c r="G553" s="42"/>
      <c r="H553" s="42"/>
      <c r="I553" s="43" t="str">
        <f t="shared" si="16"/>
        <v/>
      </c>
      <c r="J553" s="43" t="str">
        <f t="shared" si="17"/>
        <v/>
      </c>
      <c r="K553" s="42"/>
      <c r="L553" s="42"/>
    </row>
    <row r="554" spans="1:12" ht="18" customHeight="1" x14ac:dyDescent="0.25">
      <c r="A554" s="46"/>
      <c r="B554" s="46"/>
      <c r="C554" s="46"/>
      <c r="D554" s="46"/>
      <c r="E554" s="47"/>
      <c r="F554" s="46"/>
      <c r="G554" s="46"/>
      <c r="H554" s="46"/>
      <c r="I554" s="47" t="str">
        <f t="shared" si="16"/>
        <v/>
      </c>
      <c r="J554" s="47" t="str">
        <f t="shared" si="17"/>
        <v/>
      </c>
      <c r="K554" s="46"/>
      <c r="L554" s="46"/>
    </row>
    <row r="555" spans="1:12" ht="18" customHeight="1" x14ac:dyDescent="0.25">
      <c r="A555" s="42"/>
      <c r="B555" s="42"/>
      <c r="C555" s="42"/>
      <c r="D555" s="42"/>
      <c r="E555" s="43"/>
      <c r="F555" s="42"/>
      <c r="G555" s="42"/>
      <c r="H555" s="42"/>
      <c r="I555" s="43" t="str">
        <f t="shared" si="16"/>
        <v/>
      </c>
      <c r="J555" s="43" t="str">
        <f t="shared" si="17"/>
        <v/>
      </c>
      <c r="K555" s="42"/>
      <c r="L555" s="42"/>
    </row>
    <row r="556" spans="1:12" ht="18" customHeight="1" x14ac:dyDescent="0.25">
      <c r="A556" s="46"/>
      <c r="B556" s="46"/>
      <c r="C556" s="46"/>
      <c r="D556" s="46"/>
      <c r="E556" s="47"/>
      <c r="F556" s="46"/>
      <c r="G556" s="46"/>
      <c r="H556" s="46"/>
      <c r="I556" s="47" t="str">
        <f t="shared" si="16"/>
        <v/>
      </c>
      <c r="J556" s="47" t="str">
        <f t="shared" si="17"/>
        <v/>
      </c>
      <c r="K556" s="46"/>
      <c r="L556" s="46"/>
    </row>
    <row r="557" spans="1:12" ht="18" customHeight="1" x14ac:dyDescent="0.25">
      <c r="A557" s="42"/>
      <c r="B557" s="42"/>
      <c r="C557" s="42"/>
      <c r="D557" s="42"/>
      <c r="E557" s="43"/>
      <c r="F557" s="42"/>
      <c r="G557" s="42"/>
      <c r="H557" s="42"/>
      <c r="I557" s="43" t="str">
        <f t="shared" si="16"/>
        <v/>
      </c>
      <c r="J557" s="43" t="str">
        <f t="shared" si="17"/>
        <v/>
      </c>
      <c r="K557" s="42"/>
      <c r="L557" s="42"/>
    </row>
    <row r="558" spans="1:12" ht="18" customHeight="1" x14ac:dyDescent="0.25">
      <c r="A558" s="46"/>
      <c r="B558" s="46"/>
      <c r="C558" s="46"/>
      <c r="D558" s="46"/>
      <c r="E558" s="47"/>
      <c r="F558" s="46"/>
      <c r="G558" s="46"/>
      <c r="H558" s="46"/>
      <c r="I558" s="47" t="str">
        <f t="shared" si="16"/>
        <v/>
      </c>
      <c r="J558" s="47" t="str">
        <f t="shared" si="17"/>
        <v/>
      </c>
      <c r="K558" s="46"/>
      <c r="L558" s="46"/>
    </row>
    <row r="559" spans="1:12" ht="18" customHeight="1" x14ac:dyDescent="0.25">
      <c r="A559" s="42"/>
      <c r="B559" s="42"/>
      <c r="C559" s="42"/>
      <c r="D559" s="42"/>
      <c r="E559" s="43"/>
      <c r="F559" s="42"/>
      <c r="G559" s="42"/>
      <c r="H559" s="42"/>
      <c r="I559" s="43" t="str">
        <f t="shared" si="16"/>
        <v/>
      </c>
      <c r="J559" s="43" t="str">
        <f t="shared" si="17"/>
        <v/>
      </c>
      <c r="K559" s="42"/>
      <c r="L559" s="42"/>
    </row>
    <row r="560" spans="1:12" ht="18" customHeight="1" x14ac:dyDescent="0.25">
      <c r="A560" s="46"/>
      <c r="B560" s="46"/>
      <c r="C560" s="46"/>
      <c r="D560" s="46"/>
      <c r="E560" s="47"/>
      <c r="F560" s="46"/>
      <c r="G560" s="46"/>
      <c r="H560" s="46"/>
      <c r="I560" s="47" t="str">
        <f t="shared" si="16"/>
        <v/>
      </c>
      <c r="J560" s="47" t="str">
        <f t="shared" si="17"/>
        <v/>
      </c>
      <c r="K560" s="46"/>
      <c r="L560" s="46"/>
    </row>
    <row r="561" spans="1:12" ht="18" customHeight="1" x14ac:dyDescent="0.25">
      <c r="A561" s="42"/>
      <c r="B561" s="42"/>
      <c r="C561" s="42"/>
      <c r="D561" s="42"/>
      <c r="E561" s="43"/>
      <c r="F561" s="42"/>
      <c r="G561" s="42"/>
      <c r="H561" s="42"/>
      <c r="I561" s="43" t="str">
        <f t="shared" si="16"/>
        <v/>
      </c>
      <c r="J561" s="43" t="str">
        <f t="shared" si="17"/>
        <v/>
      </c>
      <c r="K561" s="42"/>
      <c r="L561" s="42"/>
    </row>
    <row r="562" spans="1:12" ht="18" customHeight="1" x14ac:dyDescent="0.25">
      <c r="A562" s="46"/>
      <c r="B562" s="46"/>
      <c r="C562" s="46"/>
      <c r="D562" s="46"/>
      <c r="E562" s="47"/>
      <c r="F562" s="46"/>
      <c r="G562" s="46"/>
      <c r="H562" s="46"/>
      <c r="I562" s="47" t="str">
        <f t="shared" si="16"/>
        <v/>
      </c>
      <c r="J562" s="47" t="str">
        <f t="shared" si="17"/>
        <v/>
      </c>
      <c r="K562" s="46"/>
      <c r="L562" s="46"/>
    </row>
    <row r="563" spans="1:12" ht="18" customHeight="1" x14ac:dyDescent="0.25">
      <c r="A563" s="42"/>
      <c r="B563" s="42"/>
      <c r="C563" s="42"/>
      <c r="D563" s="42"/>
      <c r="E563" s="43"/>
      <c r="F563" s="42"/>
      <c r="G563" s="42"/>
      <c r="H563" s="42"/>
      <c r="I563" s="43" t="str">
        <f t="shared" si="16"/>
        <v/>
      </c>
      <c r="J563" s="43" t="str">
        <f t="shared" si="17"/>
        <v/>
      </c>
      <c r="K563" s="42"/>
      <c r="L563" s="42"/>
    </row>
    <row r="564" spans="1:12" ht="18" customHeight="1" x14ac:dyDescent="0.25">
      <c r="A564" s="46"/>
      <c r="B564" s="46"/>
      <c r="C564" s="46"/>
      <c r="D564" s="46"/>
      <c r="E564" s="47"/>
      <c r="F564" s="46"/>
      <c r="G564" s="46"/>
      <c r="H564" s="46"/>
      <c r="I564" s="47" t="str">
        <f t="shared" si="16"/>
        <v/>
      </c>
      <c r="J564" s="47" t="str">
        <f t="shared" si="17"/>
        <v/>
      </c>
      <c r="K564" s="46"/>
      <c r="L564" s="46"/>
    </row>
    <row r="565" spans="1:12" ht="18" customHeight="1" x14ac:dyDescent="0.25">
      <c r="A565" s="42"/>
      <c r="B565" s="42"/>
      <c r="C565" s="42"/>
      <c r="D565" s="42"/>
      <c r="E565" s="43"/>
      <c r="F565" s="42"/>
      <c r="G565" s="42"/>
      <c r="H565" s="42"/>
      <c r="I565" s="43" t="str">
        <f t="shared" si="16"/>
        <v/>
      </c>
      <c r="J565" s="43" t="str">
        <f t="shared" si="17"/>
        <v/>
      </c>
      <c r="K565" s="42"/>
      <c r="L565" s="42"/>
    </row>
    <row r="566" spans="1:12" ht="18" customHeight="1" x14ac:dyDescent="0.25">
      <c r="A566" s="46"/>
      <c r="B566" s="46"/>
      <c r="C566" s="46"/>
      <c r="D566" s="46"/>
      <c r="E566" s="47"/>
      <c r="F566" s="46"/>
      <c r="G566" s="46"/>
      <c r="H566" s="46"/>
      <c r="I566" s="47" t="str">
        <f t="shared" si="16"/>
        <v/>
      </c>
      <c r="J566" s="47" t="str">
        <f t="shared" si="17"/>
        <v/>
      </c>
      <c r="K566" s="46"/>
      <c r="L566" s="46"/>
    </row>
    <row r="567" spans="1:12" ht="18" customHeight="1" x14ac:dyDescent="0.25">
      <c r="A567" s="42"/>
      <c r="B567" s="42"/>
      <c r="C567" s="42"/>
      <c r="D567" s="42"/>
      <c r="E567" s="43"/>
      <c r="F567" s="42"/>
      <c r="G567" s="42"/>
      <c r="H567" s="42"/>
      <c r="I567" s="43" t="str">
        <f t="shared" si="16"/>
        <v/>
      </c>
      <c r="J567" s="43" t="str">
        <f t="shared" si="17"/>
        <v/>
      </c>
      <c r="K567" s="42"/>
      <c r="L567" s="42"/>
    </row>
    <row r="568" spans="1:12" ht="18" customHeight="1" x14ac:dyDescent="0.25">
      <c r="A568" s="46"/>
      <c r="B568" s="46"/>
      <c r="C568" s="46"/>
      <c r="D568" s="46"/>
      <c r="E568" s="47"/>
      <c r="F568" s="46"/>
      <c r="G568" s="46"/>
      <c r="H568" s="46"/>
      <c r="I568" s="47" t="str">
        <f t="shared" si="16"/>
        <v/>
      </c>
      <c r="J568" s="47" t="str">
        <f t="shared" si="17"/>
        <v/>
      </c>
      <c r="K568" s="46"/>
      <c r="L568" s="46"/>
    </row>
    <row r="569" spans="1:12" ht="18" customHeight="1" x14ac:dyDescent="0.25">
      <c r="A569" s="42"/>
      <c r="B569" s="42"/>
      <c r="C569" s="42"/>
      <c r="D569" s="42"/>
      <c r="E569" s="43"/>
      <c r="F569" s="42"/>
      <c r="G569" s="42"/>
      <c r="H569" s="42"/>
      <c r="I569" s="43" t="str">
        <f t="shared" si="16"/>
        <v/>
      </c>
      <c r="J569" s="43" t="str">
        <f t="shared" si="17"/>
        <v/>
      </c>
      <c r="K569" s="42"/>
      <c r="L569" s="42"/>
    </row>
    <row r="570" spans="1:12" ht="18" customHeight="1" x14ac:dyDescent="0.25">
      <c r="A570" s="46"/>
      <c r="B570" s="46"/>
      <c r="C570" s="46"/>
      <c r="D570" s="46"/>
      <c r="E570" s="47"/>
      <c r="F570" s="46"/>
      <c r="G570" s="46"/>
      <c r="H570" s="46"/>
      <c r="I570" s="47" t="str">
        <f t="shared" si="16"/>
        <v/>
      </c>
      <c r="J570" s="47" t="str">
        <f t="shared" si="17"/>
        <v/>
      </c>
      <c r="K570" s="46"/>
      <c r="L570" s="46"/>
    </row>
    <row r="571" spans="1:12" ht="18" customHeight="1" x14ac:dyDescent="0.25">
      <c r="A571" s="42"/>
      <c r="B571" s="42"/>
      <c r="C571" s="42"/>
      <c r="D571" s="42"/>
      <c r="E571" s="43"/>
      <c r="F571" s="42"/>
      <c r="G571" s="42"/>
      <c r="H571" s="42"/>
      <c r="I571" s="43" t="str">
        <f t="shared" si="16"/>
        <v/>
      </c>
      <c r="J571" s="43" t="str">
        <f t="shared" si="17"/>
        <v/>
      </c>
      <c r="K571" s="42"/>
      <c r="L571" s="42"/>
    </row>
    <row r="572" spans="1:12" ht="18" customHeight="1" x14ac:dyDescent="0.25">
      <c r="A572" s="46"/>
      <c r="B572" s="46"/>
      <c r="C572" s="46"/>
      <c r="D572" s="46"/>
      <c r="E572" s="47"/>
      <c r="F572" s="46"/>
      <c r="G572" s="46"/>
      <c r="H572" s="46"/>
      <c r="I572" s="47" t="str">
        <f t="shared" si="16"/>
        <v/>
      </c>
      <c r="J572" s="47" t="str">
        <f t="shared" si="17"/>
        <v/>
      </c>
      <c r="K572" s="46"/>
      <c r="L572" s="46"/>
    </row>
    <row r="573" spans="1:12" ht="18" customHeight="1" x14ac:dyDescent="0.25">
      <c r="A573" s="42"/>
      <c r="B573" s="42"/>
      <c r="C573" s="42"/>
      <c r="D573" s="42"/>
      <c r="E573" s="43"/>
      <c r="F573" s="42"/>
      <c r="G573" s="42"/>
      <c r="H573" s="42"/>
      <c r="I573" s="43" t="str">
        <f t="shared" si="16"/>
        <v/>
      </c>
      <c r="J573" s="43" t="str">
        <f t="shared" si="17"/>
        <v/>
      </c>
      <c r="K573" s="42"/>
      <c r="L573" s="42"/>
    </row>
    <row r="574" spans="1:12" ht="18" customHeight="1" x14ac:dyDescent="0.25">
      <c r="A574" s="46"/>
      <c r="B574" s="46"/>
      <c r="C574" s="46"/>
      <c r="D574" s="46"/>
      <c r="E574" s="47"/>
      <c r="F574" s="46"/>
      <c r="G574" s="46"/>
      <c r="H574" s="46"/>
      <c r="I574" s="47" t="str">
        <f t="shared" si="16"/>
        <v/>
      </c>
      <c r="J574" s="47" t="str">
        <f t="shared" si="17"/>
        <v/>
      </c>
      <c r="K574" s="46"/>
      <c r="L574" s="46"/>
    </row>
    <row r="575" spans="1:12" ht="18" customHeight="1" x14ac:dyDescent="0.25">
      <c r="A575" s="42"/>
      <c r="B575" s="42"/>
      <c r="C575" s="42"/>
      <c r="D575" s="42"/>
      <c r="E575" s="43"/>
      <c r="F575" s="42"/>
      <c r="G575" s="42"/>
      <c r="H575" s="42"/>
      <c r="I575" s="43" t="str">
        <f t="shared" si="16"/>
        <v/>
      </c>
      <c r="J575" s="43" t="str">
        <f t="shared" si="17"/>
        <v/>
      </c>
      <c r="K575" s="42"/>
      <c r="L575" s="42"/>
    </row>
    <row r="576" spans="1:12" ht="18" customHeight="1" x14ac:dyDescent="0.25">
      <c r="A576" s="46"/>
      <c r="B576" s="46"/>
      <c r="C576" s="46"/>
      <c r="D576" s="46"/>
      <c r="E576" s="47"/>
      <c r="F576" s="46"/>
      <c r="G576" s="46"/>
      <c r="H576" s="46"/>
      <c r="I576" s="47" t="str">
        <f t="shared" si="16"/>
        <v/>
      </c>
      <c r="J576" s="47" t="str">
        <f t="shared" si="17"/>
        <v/>
      </c>
      <c r="K576" s="46"/>
      <c r="L576" s="46"/>
    </row>
    <row r="577" spans="1:12" ht="18" customHeight="1" x14ac:dyDescent="0.25">
      <c r="A577" s="42"/>
      <c r="B577" s="42"/>
      <c r="C577" s="42"/>
      <c r="D577" s="42"/>
      <c r="E577" s="43"/>
      <c r="F577" s="42"/>
      <c r="G577" s="42"/>
      <c r="H577" s="42"/>
      <c r="I577" s="43" t="str">
        <f t="shared" si="16"/>
        <v/>
      </c>
      <c r="J577" s="43" t="str">
        <f t="shared" si="17"/>
        <v/>
      </c>
      <c r="K577" s="42"/>
      <c r="L577" s="42"/>
    </row>
    <row r="578" spans="1:12" ht="18" customHeight="1" x14ac:dyDescent="0.25">
      <c r="A578" s="46"/>
      <c r="B578" s="46"/>
      <c r="C578" s="46"/>
      <c r="D578" s="46"/>
      <c r="E578" s="47"/>
      <c r="F578" s="46"/>
      <c r="G578" s="46"/>
      <c r="H578" s="46"/>
      <c r="I578" s="47" t="str">
        <f t="shared" si="16"/>
        <v/>
      </c>
      <c r="J578" s="47" t="str">
        <f t="shared" si="17"/>
        <v/>
      </c>
      <c r="K578" s="46"/>
      <c r="L578" s="46"/>
    </row>
    <row r="579" spans="1:12" ht="18" customHeight="1" x14ac:dyDescent="0.25">
      <c r="A579" s="42"/>
      <c r="B579" s="42"/>
      <c r="C579" s="42"/>
      <c r="D579" s="42"/>
      <c r="E579" s="43"/>
      <c r="F579" s="42"/>
      <c r="G579" s="42"/>
      <c r="H579" s="42"/>
      <c r="I579" s="43" t="str">
        <f t="shared" si="16"/>
        <v/>
      </c>
      <c r="J579" s="43" t="str">
        <f t="shared" si="17"/>
        <v/>
      </c>
      <c r="K579" s="42"/>
      <c r="L579" s="42"/>
    </row>
    <row r="580" spans="1:12" ht="18" customHeight="1" x14ac:dyDescent="0.25">
      <c r="A580" s="46"/>
      <c r="B580" s="46"/>
      <c r="C580" s="46"/>
      <c r="D580" s="46"/>
      <c r="E580" s="47"/>
      <c r="F580" s="46"/>
      <c r="G580" s="46"/>
      <c r="H580" s="46"/>
      <c r="I580" s="47" t="str">
        <f t="shared" ref="I580:I643" si="18">IF(E580="","",E580+(E580*H580/100*G580))</f>
        <v/>
      </c>
      <c r="J580" s="47" t="str">
        <f t="shared" ref="J580:J643" si="19">IFERROR(I580/G580,"")</f>
        <v/>
      </c>
      <c r="K580" s="46"/>
      <c r="L580" s="46"/>
    </row>
    <row r="581" spans="1:12" ht="18" customHeight="1" x14ac:dyDescent="0.25">
      <c r="A581" s="42"/>
      <c r="B581" s="42"/>
      <c r="C581" s="42"/>
      <c r="D581" s="42"/>
      <c r="E581" s="43"/>
      <c r="F581" s="42"/>
      <c r="G581" s="42"/>
      <c r="H581" s="42"/>
      <c r="I581" s="43" t="str">
        <f t="shared" si="18"/>
        <v/>
      </c>
      <c r="J581" s="43" t="str">
        <f t="shared" si="19"/>
        <v/>
      </c>
      <c r="K581" s="42"/>
      <c r="L581" s="42"/>
    </row>
    <row r="582" spans="1:12" ht="18" customHeight="1" x14ac:dyDescent="0.25">
      <c r="A582" s="46"/>
      <c r="B582" s="46"/>
      <c r="C582" s="46"/>
      <c r="D582" s="46"/>
      <c r="E582" s="47"/>
      <c r="F582" s="46"/>
      <c r="G582" s="46"/>
      <c r="H582" s="46"/>
      <c r="I582" s="47" t="str">
        <f t="shared" si="18"/>
        <v/>
      </c>
      <c r="J582" s="47" t="str">
        <f t="shared" si="19"/>
        <v/>
      </c>
      <c r="K582" s="46"/>
      <c r="L582" s="46"/>
    </row>
    <row r="583" spans="1:12" ht="18" customHeight="1" x14ac:dyDescent="0.25">
      <c r="A583" s="42"/>
      <c r="B583" s="42"/>
      <c r="C583" s="42"/>
      <c r="D583" s="42"/>
      <c r="E583" s="43"/>
      <c r="F583" s="42"/>
      <c r="G583" s="42"/>
      <c r="H583" s="42"/>
      <c r="I583" s="43" t="str">
        <f t="shared" si="18"/>
        <v/>
      </c>
      <c r="J583" s="43" t="str">
        <f t="shared" si="19"/>
        <v/>
      </c>
      <c r="K583" s="42"/>
      <c r="L583" s="42"/>
    </row>
    <row r="584" spans="1:12" ht="18" customHeight="1" x14ac:dyDescent="0.25">
      <c r="A584" s="46"/>
      <c r="B584" s="46"/>
      <c r="C584" s="46"/>
      <c r="D584" s="46"/>
      <c r="E584" s="47"/>
      <c r="F584" s="46"/>
      <c r="G584" s="46"/>
      <c r="H584" s="46"/>
      <c r="I584" s="47" t="str">
        <f t="shared" si="18"/>
        <v/>
      </c>
      <c r="J584" s="47" t="str">
        <f t="shared" si="19"/>
        <v/>
      </c>
      <c r="K584" s="46"/>
      <c r="L584" s="46"/>
    </row>
    <row r="585" spans="1:12" ht="18" customHeight="1" x14ac:dyDescent="0.25">
      <c r="A585" s="42"/>
      <c r="B585" s="42"/>
      <c r="C585" s="42"/>
      <c r="D585" s="42"/>
      <c r="E585" s="43"/>
      <c r="F585" s="42"/>
      <c r="G585" s="42"/>
      <c r="H585" s="42"/>
      <c r="I585" s="43" t="str">
        <f t="shared" si="18"/>
        <v/>
      </c>
      <c r="J585" s="43" t="str">
        <f t="shared" si="19"/>
        <v/>
      </c>
      <c r="K585" s="42"/>
      <c r="L585" s="42"/>
    </row>
    <row r="586" spans="1:12" ht="18" customHeight="1" x14ac:dyDescent="0.25">
      <c r="A586" s="46"/>
      <c r="B586" s="46"/>
      <c r="C586" s="46"/>
      <c r="D586" s="46"/>
      <c r="E586" s="47"/>
      <c r="F586" s="46"/>
      <c r="G586" s="46"/>
      <c r="H586" s="46"/>
      <c r="I586" s="47" t="str">
        <f t="shared" si="18"/>
        <v/>
      </c>
      <c r="J586" s="47" t="str">
        <f t="shared" si="19"/>
        <v/>
      </c>
      <c r="K586" s="46"/>
      <c r="L586" s="46"/>
    </row>
    <row r="587" spans="1:12" ht="18" customHeight="1" x14ac:dyDescent="0.25">
      <c r="A587" s="42"/>
      <c r="B587" s="42"/>
      <c r="C587" s="42"/>
      <c r="D587" s="42"/>
      <c r="E587" s="43"/>
      <c r="F587" s="42"/>
      <c r="G587" s="42"/>
      <c r="H587" s="42"/>
      <c r="I587" s="43" t="str">
        <f t="shared" si="18"/>
        <v/>
      </c>
      <c r="J587" s="43" t="str">
        <f t="shared" si="19"/>
        <v/>
      </c>
      <c r="K587" s="42"/>
      <c r="L587" s="42"/>
    </row>
    <row r="588" spans="1:12" ht="18" customHeight="1" x14ac:dyDescent="0.25">
      <c r="A588" s="46"/>
      <c r="B588" s="46"/>
      <c r="C588" s="46"/>
      <c r="D588" s="46"/>
      <c r="E588" s="47"/>
      <c r="F588" s="46"/>
      <c r="G588" s="46"/>
      <c r="H588" s="46"/>
      <c r="I588" s="47" t="str">
        <f t="shared" si="18"/>
        <v/>
      </c>
      <c r="J588" s="47" t="str">
        <f t="shared" si="19"/>
        <v/>
      </c>
      <c r="K588" s="46"/>
      <c r="L588" s="46"/>
    </row>
    <row r="589" spans="1:12" ht="18" customHeight="1" x14ac:dyDescent="0.25">
      <c r="A589" s="42"/>
      <c r="B589" s="42"/>
      <c r="C589" s="42"/>
      <c r="D589" s="42"/>
      <c r="E589" s="43"/>
      <c r="F589" s="42"/>
      <c r="G589" s="42"/>
      <c r="H589" s="42"/>
      <c r="I589" s="43" t="str">
        <f t="shared" si="18"/>
        <v/>
      </c>
      <c r="J589" s="43" t="str">
        <f t="shared" si="19"/>
        <v/>
      </c>
      <c r="K589" s="42"/>
      <c r="L589" s="42"/>
    </row>
    <row r="590" spans="1:12" ht="18" customHeight="1" x14ac:dyDescent="0.25">
      <c r="A590" s="46"/>
      <c r="B590" s="46"/>
      <c r="C590" s="46"/>
      <c r="D590" s="46"/>
      <c r="E590" s="47"/>
      <c r="F590" s="46"/>
      <c r="G590" s="46"/>
      <c r="H590" s="46"/>
      <c r="I590" s="47" t="str">
        <f t="shared" si="18"/>
        <v/>
      </c>
      <c r="J590" s="47" t="str">
        <f t="shared" si="19"/>
        <v/>
      </c>
      <c r="K590" s="46"/>
      <c r="L590" s="46"/>
    </row>
    <row r="591" spans="1:12" ht="18" customHeight="1" x14ac:dyDescent="0.25">
      <c r="A591" s="42"/>
      <c r="B591" s="42"/>
      <c r="C591" s="42"/>
      <c r="D591" s="42"/>
      <c r="E591" s="43"/>
      <c r="F591" s="42"/>
      <c r="G591" s="42"/>
      <c r="H591" s="42"/>
      <c r="I591" s="43" t="str">
        <f t="shared" si="18"/>
        <v/>
      </c>
      <c r="J591" s="43" t="str">
        <f t="shared" si="19"/>
        <v/>
      </c>
      <c r="K591" s="42"/>
      <c r="L591" s="42"/>
    </row>
    <row r="592" spans="1:12" ht="18" customHeight="1" x14ac:dyDescent="0.25">
      <c r="A592" s="46"/>
      <c r="B592" s="46"/>
      <c r="C592" s="46"/>
      <c r="D592" s="46"/>
      <c r="E592" s="47"/>
      <c r="F592" s="46"/>
      <c r="G592" s="46"/>
      <c r="H592" s="46"/>
      <c r="I592" s="47" t="str">
        <f t="shared" si="18"/>
        <v/>
      </c>
      <c r="J592" s="47" t="str">
        <f t="shared" si="19"/>
        <v/>
      </c>
      <c r="K592" s="46"/>
      <c r="L592" s="46"/>
    </row>
    <row r="593" spans="1:12" ht="18" customHeight="1" x14ac:dyDescent="0.25">
      <c r="A593" s="42"/>
      <c r="B593" s="42"/>
      <c r="C593" s="42"/>
      <c r="D593" s="42"/>
      <c r="E593" s="43"/>
      <c r="F593" s="42"/>
      <c r="G593" s="42"/>
      <c r="H593" s="42"/>
      <c r="I593" s="43" t="str">
        <f t="shared" si="18"/>
        <v/>
      </c>
      <c r="J593" s="43" t="str">
        <f t="shared" si="19"/>
        <v/>
      </c>
      <c r="K593" s="42"/>
      <c r="L593" s="42"/>
    </row>
    <row r="594" spans="1:12" ht="18" customHeight="1" x14ac:dyDescent="0.25">
      <c r="A594" s="46"/>
      <c r="B594" s="46"/>
      <c r="C594" s="46"/>
      <c r="D594" s="46"/>
      <c r="E594" s="47"/>
      <c r="F594" s="46"/>
      <c r="G594" s="46"/>
      <c r="H594" s="46"/>
      <c r="I594" s="47" t="str">
        <f t="shared" si="18"/>
        <v/>
      </c>
      <c r="J594" s="47" t="str">
        <f t="shared" si="19"/>
        <v/>
      </c>
      <c r="K594" s="46"/>
      <c r="L594" s="46"/>
    </row>
    <row r="595" spans="1:12" ht="18" customHeight="1" x14ac:dyDescent="0.25">
      <c r="A595" s="42"/>
      <c r="B595" s="42"/>
      <c r="C595" s="42"/>
      <c r="D595" s="42"/>
      <c r="E595" s="43"/>
      <c r="F595" s="42"/>
      <c r="G595" s="42"/>
      <c r="H595" s="42"/>
      <c r="I595" s="43" t="str">
        <f t="shared" si="18"/>
        <v/>
      </c>
      <c r="J595" s="43" t="str">
        <f t="shared" si="19"/>
        <v/>
      </c>
      <c r="K595" s="42"/>
      <c r="L595" s="42"/>
    </row>
    <row r="596" spans="1:12" ht="18" customHeight="1" x14ac:dyDescent="0.25">
      <c r="A596" s="46"/>
      <c r="B596" s="46"/>
      <c r="C596" s="46"/>
      <c r="D596" s="46"/>
      <c r="E596" s="47"/>
      <c r="F596" s="46"/>
      <c r="G596" s="46"/>
      <c r="H596" s="46"/>
      <c r="I596" s="47" t="str">
        <f t="shared" si="18"/>
        <v/>
      </c>
      <c r="J596" s="47" t="str">
        <f t="shared" si="19"/>
        <v/>
      </c>
      <c r="K596" s="46"/>
      <c r="L596" s="46"/>
    </row>
    <row r="597" spans="1:12" ht="18" customHeight="1" x14ac:dyDescent="0.25">
      <c r="A597" s="42"/>
      <c r="B597" s="42"/>
      <c r="C597" s="42"/>
      <c r="D597" s="42"/>
      <c r="E597" s="43"/>
      <c r="F597" s="42"/>
      <c r="G597" s="42"/>
      <c r="H597" s="42"/>
      <c r="I597" s="43" t="str">
        <f t="shared" si="18"/>
        <v/>
      </c>
      <c r="J597" s="43" t="str">
        <f t="shared" si="19"/>
        <v/>
      </c>
      <c r="K597" s="42"/>
      <c r="L597" s="42"/>
    </row>
    <row r="598" spans="1:12" ht="18" customHeight="1" x14ac:dyDescent="0.25">
      <c r="A598" s="46"/>
      <c r="B598" s="46"/>
      <c r="C598" s="46"/>
      <c r="D598" s="46"/>
      <c r="E598" s="47"/>
      <c r="F598" s="46"/>
      <c r="G598" s="46"/>
      <c r="H598" s="46"/>
      <c r="I598" s="47" t="str">
        <f t="shared" si="18"/>
        <v/>
      </c>
      <c r="J598" s="47" t="str">
        <f t="shared" si="19"/>
        <v/>
      </c>
      <c r="K598" s="46"/>
      <c r="L598" s="46"/>
    </row>
    <row r="599" spans="1:12" ht="18" customHeight="1" x14ac:dyDescent="0.25">
      <c r="A599" s="42"/>
      <c r="B599" s="42"/>
      <c r="C599" s="42"/>
      <c r="D599" s="42"/>
      <c r="E599" s="43"/>
      <c r="F599" s="42"/>
      <c r="G599" s="42"/>
      <c r="H599" s="42"/>
      <c r="I599" s="43" t="str">
        <f t="shared" si="18"/>
        <v/>
      </c>
      <c r="J599" s="43" t="str">
        <f t="shared" si="19"/>
        <v/>
      </c>
      <c r="K599" s="42"/>
      <c r="L599" s="42"/>
    </row>
    <row r="600" spans="1:12" ht="18" customHeight="1" x14ac:dyDescent="0.25">
      <c r="A600" s="46"/>
      <c r="B600" s="46"/>
      <c r="C600" s="46"/>
      <c r="D600" s="46"/>
      <c r="E600" s="47"/>
      <c r="F600" s="46"/>
      <c r="G600" s="46"/>
      <c r="H600" s="46"/>
      <c r="I600" s="47" t="str">
        <f t="shared" si="18"/>
        <v/>
      </c>
      <c r="J600" s="47" t="str">
        <f t="shared" si="19"/>
        <v/>
      </c>
      <c r="K600" s="46"/>
      <c r="L600" s="46"/>
    </row>
    <row r="601" spans="1:12" ht="18" customHeight="1" x14ac:dyDescent="0.25">
      <c r="A601" s="42"/>
      <c r="B601" s="42"/>
      <c r="C601" s="42"/>
      <c r="D601" s="42"/>
      <c r="E601" s="43"/>
      <c r="F601" s="42"/>
      <c r="G601" s="42"/>
      <c r="H601" s="42"/>
      <c r="I601" s="43" t="str">
        <f t="shared" si="18"/>
        <v/>
      </c>
      <c r="J601" s="43" t="str">
        <f t="shared" si="19"/>
        <v/>
      </c>
      <c r="K601" s="42"/>
      <c r="L601" s="42"/>
    </row>
    <row r="602" spans="1:12" ht="18" customHeight="1" x14ac:dyDescent="0.25">
      <c r="A602" s="46"/>
      <c r="B602" s="46"/>
      <c r="C602" s="46"/>
      <c r="D602" s="46"/>
      <c r="E602" s="47"/>
      <c r="F602" s="46"/>
      <c r="G602" s="46"/>
      <c r="H602" s="46"/>
      <c r="I602" s="47" t="str">
        <f t="shared" si="18"/>
        <v/>
      </c>
      <c r="J602" s="47" t="str">
        <f t="shared" si="19"/>
        <v/>
      </c>
      <c r="K602" s="46"/>
      <c r="L602" s="46"/>
    </row>
    <row r="603" spans="1:12" ht="18" customHeight="1" x14ac:dyDescent="0.25">
      <c r="A603" s="42"/>
      <c r="B603" s="42"/>
      <c r="C603" s="42"/>
      <c r="D603" s="42"/>
      <c r="E603" s="43"/>
      <c r="F603" s="42"/>
      <c r="G603" s="42"/>
      <c r="H603" s="42"/>
      <c r="I603" s="43" t="str">
        <f t="shared" si="18"/>
        <v/>
      </c>
      <c r="J603" s="43" t="str">
        <f t="shared" si="19"/>
        <v/>
      </c>
      <c r="K603" s="42"/>
      <c r="L603" s="42"/>
    </row>
    <row r="604" spans="1:12" ht="18" customHeight="1" x14ac:dyDescent="0.25">
      <c r="A604" s="46"/>
      <c r="B604" s="46"/>
      <c r="C604" s="46"/>
      <c r="D604" s="46"/>
      <c r="E604" s="47"/>
      <c r="F604" s="46"/>
      <c r="G604" s="46"/>
      <c r="H604" s="46"/>
      <c r="I604" s="47" t="str">
        <f t="shared" si="18"/>
        <v/>
      </c>
      <c r="J604" s="47" t="str">
        <f t="shared" si="19"/>
        <v/>
      </c>
      <c r="K604" s="46"/>
      <c r="L604" s="46"/>
    </row>
    <row r="605" spans="1:12" ht="18" customHeight="1" x14ac:dyDescent="0.25">
      <c r="A605" s="42"/>
      <c r="B605" s="42"/>
      <c r="C605" s="42"/>
      <c r="D605" s="42"/>
      <c r="E605" s="43"/>
      <c r="F605" s="42"/>
      <c r="G605" s="42"/>
      <c r="H605" s="42"/>
      <c r="I605" s="43" t="str">
        <f t="shared" si="18"/>
        <v/>
      </c>
      <c r="J605" s="43" t="str">
        <f t="shared" si="19"/>
        <v/>
      </c>
      <c r="K605" s="42"/>
      <c r="L605" s="42"/>
    </row>
    <row r="606" spans="1:12" ht="18" customHeight="1" x14ac:dyDescent="0.25">
      <c r="A606" s="46"/>
      <c r="B606" s="46"/>
      <c r="C606" s="46"/>
      <c r="D606" s="46"/>
      <c r="E606" s="47"/>
      <c r="F606" s="46"/>
      <c r="G606" s="46"/>
      <c r="H606" s="46"/>
      <c r="I606" s="47" t="str">
        <f t="shared" si="18"/>
        <v/>
      </c>
      <c r="J606" s="47" t="str">
        <f t="shared" si="19"/>
        <v/>
      </c>
      <c r="K606" s="46"/>
      <c r="L606" s="46"/>
    </row>
    <row r="607" spans="1:12" ht="18" customHeight="1" x14ac:dyDescent="0.25">
      <c r="A607" s="42"/>
      <c r="B607" s="42"/>
      <c r="C607" s="42"/>
      <c r="D607" s="42"/>
      <c r="E607" s="43"/>
      <c r="F607" s="42"/>
      <c r="G607" s="42"/>
      <c r="H607" s="42"/>
      <c r="I607" s="43" t="str">
        <f t="shared" si="18"/>
        <v/>
      </c>
      <c r="J607" s="43" t="str">
        <f t="shared" si="19"/>
        <v/>
      </c>
      <c r="K607" s="42"/>
      <c r="L607" s="42"/>
    </row>
    <row r="608" spans="1:12" ht="18" customHeight="1" x14ac:dyDescent="0.25">
      <c r="A608" s="46"/>
      <c r="B608" s="46"/>
      <c r="C608" s="46"/>
      <c r="D608" s="46"/>
      <c r="E608" s="47"/>
      <c r="F608" s="46"/>
      <c r="G608" s="46"/>
      <c r="H608" s="46"/>
      <c r="I608" s="47" t="str">
        <f t="shared" si="18"/>
        <v/>
      </c>
      <c r="J608" s="47" t="str">
        <f t="shared" si="19"/>
        <v/>
      </c>
      <c r="K608" s="46"/>
      <c r="L608" s="46"/>
    </row>
    <row r="609" spans="1:12" ht="18" customHeight="1" x14ac:dyDescent="0.25">
      <c r="A609" s="42"/>
      <c r="B609" s="42"/>
      <c r="C609" s="42"/>
      <c r="D609" s="42"/>
      <c r="E609" s="43"/>
      <c r="F609" s="42"/>
      <c r="G609" s="42"/>
      <c r="H609" s="42"/>
      <c r="I609" s="43" t="str">
        <f t="shared" si="18"/>
        <v/>
      </c>
      <c r="J609" s="43" t="str">
        <f t="shared" si="19"/>
        <v/>
      </c>
      <c r="K609" s="42"/>
      <c r="L609" s="42"/>
    </row>
    <row r="610" spans="1:12" ht="18" customHeight="1" x14ac:dyDescent="0.25">
      <c r="A610" s="46"/>
      <c r="B610" s="46"/>
      <c r="C610" s="46"/>
      <c r="D610" s="46"/>
      <c r="E610" s="47"/>
      <c r="F610" s="46"/>
      <c r="G610" s="46"/>
      <c r="H610" s="46"/>
      <c r="I610" s="47" t="str">
        <f t="shared" si="18"/>
        <v/>
      </c>
      <c r="J610" s="47" t="str">
        <f t="shared" si="19"/>
        <v/>
      </c>
      <c r="K610" s="46"/>
      <c r="L610" s="46"/>
    </row>
    <row r="611" spans="1:12" ht="18" customHeight="1" x14ac:dyDescent="0.25">
      <c r="A611" s="42"/>
      <c r="B611" s="42"/>
      <c r="C611" s="42"/>
      <c r="D611" s="42"/>
      <c r="E611" s="43"/>
      <c r="F611" s="42"/>
      <c r="G611" s="42"/>
      <c r="H611" s="42"/>
      <c r="I611" s="43" t="str">
        <f t="shared" si="18"/>
        <v/>
      </c>
      <c r="J611" s="43" t="str">
        <f t="shared" si="19"/>
        <v/>
      </c>
      <c r="K611" s="42"/>
      <c r="L611" s="42"/>
    </row>
    <row r="612" spans="1:12" ht="18" customHeight="1" x14ac:dyDescent="0.25">
      <c r="A612" s="46"/>
      <c r="B612" s="46"/>
      <c r="C612" s="46"/>
      <c r="D612" s="46"/>
      <c r="E612" s="47"/>
      <c r="F612" s="46"/>
      <c r="G612" s="46"/>
      <c r="H612" s="46"/>
      <c r="I612" s="47" t="str">
        <f t="shared" si="18"/>
        <v/>
      </c>
      <c r="J612" s="47" t="str">
        <f t="shared" si="19"/>
        <v/>
      </c>
      <c r="K612" s="46"/>
      <c r="L612" s="46"/>
    </row>
    <row r="613" spans="1:12" ht="18" customHeight="1" x14ac:dyDescent="0.25">
      <c r="A613" s="42"/>
      <c r="B613" s="42"/>
      <c r="C613" s="42"/>
      <c r="D613" s="42"/>
      <c r="E613" s="43"/>
      <c r="F613" s="42"/>
      <c r="G613" s="42"/>
      <c r="H613" s="42"/>
      <c r="I613" s="43" t="str">
        <f t="shared" si="18"/>
        <v/>
      </c>
      <c r="J613" s="43" t="str">
        <f t="shared" si="19"/>
        <v/>
      </c>
      <c r="K613" s="42"/>
      <c r="L613" s="42"/>
    </row>
    <row r="614" spans="1:12" ht="18" customHeight="1" x14ac:dyDescent="0.25">
      <c r="A614" s="46"/>
      <c r="B614" s="46"/>
      <c r="C614" s="46"/>
      <c r="D614" s="46"/>
      <c r="E614" s="47"/>
      <c r="F614" s="46"/>
      <c r="G614" s="46"/>
      <c r="H614" s="46"/>
      <c r="I614" s="47" t="str">
        <f t="shared" si="18"/>
        <v/>
      </c>
      <c r="J614" s="47" t="str">
        <f t="shared" si="19"/>
        <v/>
      </c>
      <c r="K614" s="46"/>
      <c r="L614" s="46"/>
    </row>
    <row r="615" spans="1:12" ht="18" customHeight="1" x14ac:dyDescent="0.25">
      <c r="A615" s="42"/>
      <c r="B615" s="42"/>
      <c r="C615" s="42"/>
      <c r="D615" s="42"/>
      <c r="E615" s="43"/>
      <c r="F615" s="42"/>
      <c r="G615" s="42"/>
      <c r="H615" s="42"/>
      <c r="I615" s="43" t="str">
        <f t="shared" si="18"/>
        <v/>
      </c>
      <c r="J615" s="43" t="str">
        <f t="shared" si="19"/>
        <v/>
      </c>
      <c r="K615" s="42"/>
      <c r="L615" s="42"/>
    </row>
    <row r="616" spans="1:12" ht="18" customHeight="1" x14ac:dyDescent="0.25">
      <c r="A616" s="46"/>
      <c r="B616" s="46"/>
      <c r="C616" s="46"/>
      <c r="D616" s="46"/>
      <c r="E616" s="47"/>
      <c r="F616" s="46"/>
      <c r="G616" s="46"/>
      <c r="H616" s="46"/>
      <c r="I616" s="47" t="str">
        <f t="shared" si="18"/>
        <v/>
      </c>
      <c r="J616" s="47" t="str">
        <f t="shared" si="19"/>
        <v/>
      </c>
      <c r="K616" s="46"/>
      <c r="L616" s="46"/>
    </row>
    <row r="617" spans="1:12" ht="18" customHeight="1" x14ac:dyDescent="0.25">
      <c r="A617" s="42"/>
      <c r="B617" s="42"/>
      <c r="C617" s="42"/>
      <c r="D617" s="42"/>
      <c r="E617" s="43"/>
      <c r="F617" s="42"/>
      <c r="G617" s="42"/>
      <c r="H617" s="42"/>
      <c r="I617" s="43" t="str">
        <f t="shared" si="18"/>
        <v/>
      </c>
      <c r="J617" s="43" t="str">
        <f t="shared" si="19"/>
        <v/>
      </c>
      <c r="K617" s="42"/>
      <c r="L617" s="42"/>
    </row>
    <row r="618" spans="1:12" ht="18" customHeight="1" x14ac:dyDescent="0.25">
      <c r="A618" s="46"/>
      <c r="B618" s="46"/>
      <c r="C618" s="46"/>
      <c r="D618" s="46"/>
      <c r="E618" s="47"/>
      <c r="F618" s="46"/>
      <c r="G618" s="46"/>
      <c r="H618" s="46"/>
      <c r="I618" s="47" t="str">
        <f t="shared" si="18"/>
        <v/>
      </c>
      <c r="J618" s="47" t="str">
        <f t="shared" si="19"/>
        <v/>
      </c>
      <c r="K618" s="46"/>
      <c r="L618" s="46"/>
    </row>
    <row r="619" spans="1:12" ht="18" customHeight="1" x14ac:dyDescent="0.25">
      <c r="A619" s="42"/>
      <c r="B619" s="42"/>
      <c r="C619" s="42"/>
      <c r="D619" s="42"/>
      <c r="E619" s="43"/>
      <c r="F619" s="42"/>
      <c r="G619" s="42"/>
      <c r="H619" s="42"/>
      <c r="I619" s="43" t="str">
        <f t="shared" si="18"/>
        <v/>
      </c>
      <c r="J619" s="43" t="str">
        <f t="shared" si="19"/>
        <v/>
      </c>
      <c r="K619" s="42"/>
      <c r="L619" s="42"/>
    </row>
    <row r="620" spans="1:12" ht="18" customHeight="1" x14ac:dyDescent="0.25">
      <c r="A620" s="46"/>
      <c r="B620" s="46"/>
      <c r="C620" s="46"/>
      <c r="D620" s="46"/>
      <c r="E620" s="47"/>
      <c r="F620" s="46"/>
      <c r="G620" s="46"/>
      <c r="H620" s="46"/>
      <c r="I620" s="47" t="str">
        <f t="shared" si="18"/>
        <v/>
      </c>
      <c r="J620" s="47" t="str">
        <f t="shared" si="19"/>
        <v/>
      </c>
      <c r="K620" s="46"/>
      <c r="L620" s="46"/>
    </row>
    <row r="621" spans="1:12" ht="18" customHeight="1" x14ac:dyDescent="0.25">
      <c r="A621" s="42"/>
      <c r="B621" s="42"/>
      <c r="C621" s="42"/>
      <c r="D621" s="42"/>
      <c r="E621" s="43"/>
      <c r="F621" s="42"/>
      <c r="G621" s="42"/>
      <c r="H621" s="42"/>
      <c r="I621" s="43" t="str">
        <f t="shared" si="18"/>
        <v/>
      </c>
      <c r="J621" s="43" t="str">
        <f t="shared" si="19"/>
        <v/>
      </c>
      <c r="K621" s="42"/>
      <c r="L621" s="42"/>
    </row>
    <row r="622" spans="1:12" ht="18" customHeight="1" x14ac:dyDescent="0.25">
      <c r="A622" s="46"/>
      <c r="B622" s="46"/>
      <c r="C622" s="46"/>
      <c r="D622" s="46"/>
      <c r="E622" s="47"/>
      <c r="F622" s="46"/>
      <c r="G622" s="46"/>
      <c r="H622" s="46"/>
      <c r="I622" s="47" t="str">
        <f t="shared" si="18"/>
        <v/>
      </c>
      <c r="J622" s="47" t="str">
        <f t="shared" si="19"/>
        <v/>
      </c>
      <c r="K622" s="46"/>
      <c r="L622" s="46"/>
    </row>
    <row r="623" spans="1:12" ht="18" customHeight="1" x14ac:dyDescent="0.25">
      <c r="A623" s="42"/>
      <c r="B623" s="42"/>
      <c r="C623" s="42"/>
      <c r="D623" s="42"/>
      <c r="E623" s="43"/>
      <c r="F623" s="42"/>
      <c r="G623" s="42"/>
      <c r="H623" s="42"/>
      <c r="I623" s="43" t="str">
        <f t="shared" si="18"/>
        <v/>
      </c>
      <c r="J623" s="43" t="str">
        <f t="shared" si="19"/>
        <v/>
      </c>
      <c r="K623" s="42"/>
      <c r="L623" s="42"/>
    </row>
    <row r="624" spans="1:12" ht="18" customHeight="1" x14ac:dyDescent="0.25">
      <c r="A624" s="46"/>
      <c r="B624" s="46"/>
      <c r="C624" s="46"/>
      <c r="D624" s="46"/>
      <c r="E624" s="47"/>
      <c r="F624" s="46"/>
      <c r="G624" s="46"/>
      <c r="H624" s="46"/>
      <c r="I624" s="47" t="str">
        <f t="shared" si="18"/>
        <v/>
      </c>
      <c r="J624" s="47" t="str">
        <f t="shared" si="19"/>
        <v/>
      </c>
      <c r="K624" s="46"/>
      <c r="L624" s="46"/>
    </row>
    <row r="625" spans="1:12" ht="18" customHeight="1" x14ac:dyDescent="0.25">
      <c r="A625" s="42"/>
      <c r="B625" s="42"/>
      <c r="C625" s="42"/>
      <c r="D625" s="42"/>
      <c r="E625" s="43"/>
      <c r="F625" s="42"/>
      <c r="G625" s="42"/>
      <c r="H625" s="42"/>
      <c r="I625" s="43" t="str">
        <f t="shared" si="18"/>
        <v/>
      </c>
      <c r="J625" s="43" t="str">
        <f t="shared" si="19"/>
        <v/>
      </c>
      <c r="K625" s="42"/>
      <c r="L625" s="42"/>
    </row>
    <row r="626" spans="1:12" ht="18" customHeight="1" x14ac:dyDescent="0.25">
      <c r="A626" s="46"/>
      <c r="B626" s="46"/>
      <c r="C626" s="46"/>
      <c r="D626" s="46"/>
      <c r="E626" s="47"/>
      <c r="F626" s="46"/>
      <c r="G626" s="46"/>
      <c r="H626" s="46"/>
      <c r="I626" s="47" t="str">
        <f t="shared" si="18"/>
        <v/>
      </c>
      <c r="J626" s="47" t="str">
        <f t="shared" si="19"/>
        <v/>
      </c>
      <c r="K626" s="46"/>
      <c r="L626" s="46"/>
    </row>
    <row r="627" spans="1:12" ht="18" customHeight="1" x14ac:dyDescent="0.25">
      <c r="A627" s="42"/>
      <c r="B627" s="42"/>
      <c r="C627" s="42"/>
      <c r="D627" s="42"/>
      <c r="E627" s="43"/>
      <c r="F627" s="42"/>
      <c r="G627" s="42"/>
      <c r="H627" s="42"/>
      <c r="I627" s="43" t="str">
        <f t="shared" si="18"/>
        <v/>
      </c>
      <c r="J627" s="43" t="str">
        <f t="shared" si="19"/>
        <v/>
      </c>
      <c r="K627" s="42"/>
      <c r="L627" s="42"/>
    </row>
    <row r="628" spans="1:12" ht="18" customHeight="1" x14ac:dyDescent="0.25">
      <c r="A628" s="46"/>
      <c r="B628" s="46"/>
      <c r="C628" s="46"/>
      <c r="D628" s="46"/>
      <c r="E628" s="47"/>
      <c r="F628" s="46"/>
      <c r="G628" s="46"/>
      <c r="H628" s="46"/>
      <c r="I628" s="47" t="str">
        <f t="shared" si="18"/>
        <v/>
      </c>
      <c r="J628" s="47" t="str">
        <f t="shared" si="19"/>
        <v/>
      </c>
      <c r="K628" s="46"/>
      <c r="L628" s="46"/>
    </row>
    <row r="629" spans="1:12" ht="18" customHeight="1" x14ac:dyDescent="0.25">
      <c r="A629" s="42"/>
      <c r="B629" s="42"/>
      <c r="C629" s="42"/>
      <c r="D629" s="42"/>
      <c r="E629" s="43"/>
      <c r="F629" s="42"/>
      <c r="G629" s="42"/>
      <c r="H629" s="42"/>
      <c r="I629" s="43" t="str">
        <f t="shared" si="18"/>
        <v/>
      </c>
      <c r="J629" s="43" t="str">
        <f t="shared" si="19"/>
        <v/>
      </c>
      <c r="K629" s="42"/>
      <c r="L629" s="42"/>
    </row>
    <row r="630" spans="1:12" ht="18" customHeight="1" x14ac:dyDescent="0.25">
      <c r="A630" s="46"/>
      <c r="B630" s="46"/>
      <c r="C630" s="46"/>
      <c r="D630" s="46"/>
      <c r="E630" s="47"/>
      <c r="F630" s="46"/>
      <c r="G630" s="46"/>
      <c r="H630" s="46"/>
      <c r="I630" s="47" t="str">
        <f t="shared" si="18"/>
        <v/>
      </c>
      <c r="J630" s="47" t="str">
        <f t="shared" si="19"/>
        <v/>
      </c>
      <c r="K630" s="46"/>
      <c r="L630" s="46"/>
    </row>
    <row r="631" spans="1:12" ht="18" customHeight="1" x14ac:dyDescent="0.25">
      <c r="A631" s="42"/>
      <c r="B631" s="42"/>
      <c r="C631" s="42"/>
      <c r="D631" s="42"/>
      <c r="E631" s="43"/>
      <c r="F631" s="42"/>
      <c r="G631" s="42"/>
      <c r="H631" s="42"/>
      <c r="I631" s="43" t="str">
        <f t="shared" si="18"/>
        <v/>
      </c>
      <c r="J631" s="43" t="str">
        <f t="shared" si="19"/>
        <v/>
      </c>
      <c r="K631" s="42"/>
      <c r="L631" s="42"/>
    </row>
    <row r="632" spans="1:12" ht="18" customHeight="1" x14ac:dyDescent="0.25">
      <c r="A632" s="46"/>
      <c r="B632" s="46"/>
      <c r="C632" s="46"/>
      <c r="D632" s="46"/>
      <c r="E632" s="47"/>
      <c r="F632" s="46"/>
      <c r="G632" s="46"/>
      <c r="H632" s="46"/>
      <c r="I632" s="47" t="str">
        <f t="shared" si="18"/>
        <v/>
      </c>
      <c r="J632" s="47" t="str">
        <f t="shared" si="19"/>
        <v/>
      </c>
      <c r="K632" s="46"/>
      <c r="L632" s="46"/>
    </row>
    <row r="633" spans="1:12" ht="18" customHeight="1" x14ac:dyDescent="0.25">
      <c r="A633" s="42"/>
      <c r="B633" s="42"/>
      <c r="C633" s="42"/>
      <c r="D633" s="42"/>
      <c r="E633" s="43"/>
      <c r="F633" s="42"/>
      <c r="G633" s="42"/>
      <c r="H633" s="42"/>
      <c r="I633" s="43" t="str">
        <f t="shared" si="18"/>
        <v/>
      </c>
      <c r="J633" s="43" t="str">
        <f t="shared" si="19"/>
        <v/>
      </c>
      <c r="K633" s="42"/>
      <c r="L633" s="42"/>
    </row>
    <row r="634" spans="1:12" ht="18" customHeight="1" x14ac:dyDescent="0.25">
      <c r="A634" s="46"/>
      <c r="B634" s="46"/>
      <c r="C634" s="46"/>
      <c r="D634" s="46"/>
      <c r="E634" s="47"/>
      <c r="F634" s="46"/>
      <c r="G634" s="46"/>
      <c r="H634" s="46"/>
      <c r="I634" s="47" t="str">
        <f t="shared" si="18"/>
        <v/>
      </c>
      <c r="J634" s="47" t="str">
        <f t="shared" si="19"/>
        <v/>
      </c>
      <c r="K634" s="46"/>
      <c r="L634" s="46"/>
    </row>
    <row r="635" spans="1:12" ht="18" customHeight="1" x14ac:dyDescent="0.25">
      <c r="A635" s="42"/>
      <c r="B635" s="42"/>
      <c r="C635" s="42"/>
      <c r="D635" s="42"/>
      <c r="E635" s="43"/>
      <c r="F635" s="42"/>
      <c r="G635" s="42"/>
      <c r="H635" s="42"/>
      <c r="I635" s="43" t="str">
        <f t="shared" si="18"/>
        <v/>
      </c>
      <c r="J635" s="43" t="str">
        <f t="shared" si="19"/>
        <v/>
      </c>
      <c r="K635" s="42"/>
      <c r="L635" s="42"/>
    </row>
    <row r="636" spans="1:12" ht="18" customHeight="1" x14ac:dyDescent="0.25">
      <c r="A636" s="46"/>
      <c r="B636" s="46"/>
      <c r="C636" s="46"/>
      <c r="D636" s="46"/>
      <c r="E636" s="47"/>
      <c r="F636" s="46"/>
      <c r="G636" s="46"/>
      <c r="H636" s="46"/>
      <c r="I636" s="47" t="str">
        <f t="shared" si="18"/>
        <v/>
      </c>
      <c r="J636" s="47" t="str">
        <f t="shared" si="19"/>
        <v/>
      </c>
      <c r="K636" s="46"/>
      <c r="L636" s="46"/>
    </row>
    <row r="637" spans="1:12" ht="18" customHeight="1" x14ac:dyDescent="0.25">
      <c r="A637" s="42"/>
      <c r="B637" s="42"/>
      <c r="C637" s="42"/>
      <c r="D637" s="42"/>
      <c r="E637" s="43"/>
      <c r="F637" s="42"/>
      <c r="G637" s="42"/>
      <c r="H637" s="42"/>
      <c r="I637" s="43" t="str">
        <f t="shared" si="18"/>
        <v/>
      </c>
      <c r="J637" s="43" t="str">
        <f t="shared" si="19"/>
        <v/>
      </c>
      <c r="K637" s="42"/>
      <c r="L637" s="42"/>
    </row>
    <row r="638" spans="1:12" ht="18" customHeight="1" x14ac:dyDescent="0.25">
      <c r="A638" s="46"/>
      <c r="B638" s="46"/>
      <c r="C638" s="46"/>
      <c r="D638" s="46"/>
      <c r="E638" s="47"/>
      <c r="F638" s="46"/>
      <c r="G638" s="46"/>
      <c r="H638" s="46"/>
      <c r="I638" s="47" t="str">
        <f t="shared" si="18"/>
        <v/>
      </c>
      <c r="J638" s="47" t="str">
        <f t="shared" si="19"/>
        <v/>
      </c>
      <c r="K638" s="46"/>
      <c r="L638" s="46"/>
    </row>
    <row r="639" spans="1:12" ht="18" customHeight="1" x14ac:dyDescent="0.25">
      <c r="A639" s="42"/>
      <c r="B639" s="42"/>
      <c r="C639" s="42"/>
      <c r="D639" s="42"/>
      <c r="E639" s="43"/>
      <c r="F639" s="42"/>
      <c r="G639" s="42"/>
      <c r="H639" s="42"/>
      <c r="I639" s="43" t="str">
        <f t="shared" si="18"/>
        <v/>
      </c>
      <c r="J639" s="43" t="str">
        <f t="shared" si="19"/>
        <v/>
      </c>
      <c r="K639" s="42"/>
      <c r="L639" s="42"/>
    </row>
    <row r="640" spans="1:12" ht="18" customHeight="1" x14ac:dyDescent="0.25">
      <c r="A640" s="46"/>
      <c r="B640" s="46"/>
      <c r="C640" s="46"/>
      <c r="D640" s="46"/>
      <c r="E640" s="47"/>
      <c r="F640" s="46"/>
      <c r="G640" s="46"/>
      <c r="H640" s="46"/>
      <c r="I640" s="47" t="str">
        <f t="shared" si="18"/>
        <v/>
      </c>
      <c r="J640" s="47" t="str">
        <f t="shared" si="19"/>
        <v/>
      </c>
      <c r="K640" s="46"/>
      <c r="L640" s="46"/>
    </row>
    <row r="641" spans="1:12" ht="18" customHeight="1" x14ac:dyDescent="0.25">
      <c r="A641" s="42"/>
      <c r="B641" s="42"/>
      <c r="C641" s="42"/>
      <c r="D641" s="42"/>
      <c r="E641" s="43"/>
      <c r="F641" s="42"/>
      <c r="G641" s="42"/>
      <c r="H641" s="42"/>
      <c r="I641" s="43" t="str">
        <f t="shared" si="18"/>
        <v/>
      </c>
      <c r="J641" s="43" t="str">
        <f t="shared" si="19"/>
        <v/>
      </c>
      <c r="K641" s="42"/>
      <c r="L641" s="42"/>
    </row>
    <row r="642" spans="1:12" ht="18" customHeight="1" x14ac:dyDescent="0.25">
      <c r="A642" s="46"/>
      <c r="B642" s="46"/>
      <c r="C642" s="46"/>
      <c r="D642" s="46"/>
      <c r="E642" s="47"/>
      <c r="F642" s="46"/>
      <c r="G642" s="46"/>
      <c r="H642" s="46"/>
      <c r="I642" s="47" t="str">
        <f t="shared" si="18"/>
        <v/>
      </c>
      <c r="J642" s="47" t="str">
        <f t="shared" si="19"/>
        <v/>
      </c>
      <c r="K642" s="46"/>
      <c r="L642" s="46"/>
    </row>
    <row r="643" spans="1:12" ht="18" customHeight="1" x14ac:dyDescent="0.25">
      <c r="A643" s="42"/>
      <c r="B643" s="42"/>
      <c r="C643" s="42"/>
      <c r="D643" s="42"/>
      <c r="E643" s="43"/>
      <c r="F643" s="42"/>
      <c r="G643" s="42"/>
      <c r="H643" s="42"/>
      <c r="I643" s="43" t="str">
        <f t="shared" si="18"/>
        <v/>
      </c>
      <c r="J643" s="43" t="str">
        <f t="shared" si="19"/>
        <v/>
      </c>
      <c r="K643" s="42"/>
      <c r="L643" s="42"/>
    </row>
    <row r="644" spans="1:12" ht="18" customHeight="1" x14ac:dyDescent="0.25">
      <c r="A644" s="46"/>
      <c r="B644" s="46"/>
      <c r="C644" s="46"/>
      <c r="D644" s="46"/>
      <c r="E644" s="47"/>
      <c r="F644" s="46"/>
      <c r="G644" s="46"/>
      <c r="H644" s="46"/>
      <c r="I644" s="47" t="str">
        <f t="shared" ref="I644:I707" si="20">IF(E644="","",E644+(E644*H644/100*G644))</f>
        <v/>
      </c>
      <c r="J644" s="47" t="str">
        <f t="shared" ref="J644:J707" si="21">IFERROR(I644/G644,"")</f>
        <v/>
      </c>
      <c r="K644" s="46"/>
      <c r="L644" s="46"/>
    </row>
    <row r="645" spans="1:12" ht="18" customHeight="1" x14ac:dyDescent="0.25">
      <c r="A645" s="42"/>
      <c r="B645" s="42"/>
      <c r="C645" s="42"/>
      <c r="D645" s="42"/>
      <c r="E645" s="43"/>
      <c r="F645" s="42"/>
      <c r="G645" s="42"/>
      <c r="H645" s="42"/>
      <c r="I645" s="43" t="str">
        <f t="shared" si="20"/>
        <v/>
      </c>
      <c r="J645" s="43" t="str">
        <f t="shared" si="21"/>
        <v/>
      </c>
      <c r="K645" s="42"/>
      <c r="L645" s="42"/>
    </row>
    <row r="646" spans="1:12" ht="18" customHeight="1" x14ac:dyDescent="0.25">
      <c r="A646" s="46"/>
      <c r="B646" s="46"/>
      <c r="C646" s="46"/>
      <c r="D646" s="46"/>
      <c r="E646" s="47"/>
      <c r="F646" s="46"/>
      <c r="G646" s="46"/>
      <c r="H646" s="46"/>
      <c r="I646" s="47" t="str">
        <f t="shared" si="20"/>
        <v/>
      </c>
      <c r="J646" s="47" t="str">
        <f t="shared" si="21"/>
        <v/>
      </c>
      <c r="K646" s="46"/>
      <c r="L646" s="46"/>
    </row>
    <row r="647" spans="1:12" ht="18" customHeight="1" x14ac:dyDescent="0.25">
      <c r="A647" s="42"/>
      <c r="B647" s="42"/>
      <c r="C647" s="42"/>
      <c r="D647" s="42"/>
      <c r="E647" s="43"/>
      <c r="F647" s="42"/>
      <c r="G647" s="42"/>
      <c r="H647" s="42"/>
      <c r="I647" s="43" t="str">
        <f t="shared" si="20"/>
        <v/>
      </c>
      <c r="J647" s="43" t="str">
        <f t="shared" si="21"/>
        <v/>
      </c>
      <c r="K647" s="42"/>
      <c r="L647" s="42"/>
    </row>
    <row r="648" spans="1:12" ht="18" customHeight="1" x14ac:dyDescent="0.25">
      <c r="A648" s="46"/>
      <c r="B648" s="46"/>
      <c r="C648" s="46"/>
      <c r="D648" s="46"/>
      <c r="E648" s="47"/>
      <c r="F648" s="46"/>
      <c r="G648" s="46"/>
      <c r="H648" s="46"/>
      <c r="I648" s="47" t="str">
        <f t="shared" si="20"/>
        <v/>
      </c>
      <c r="J648" s="47" t="str">
        <f t="shared" si="21"/>
        <v/>
      </c>
      <c r="K648" s="46"/>
      <c r="L648" s="46"/>
    </row>
    <row r="649" spans="1:12" ht="18" customHeight="1" x14ac:dyDescent="0.25">
      <c r="A649" s="42"/>
      <c r="B649" s="42"/>
      <c r="C649" s="42"/>
      <c r="D649" s="42"/>
      <c r="E649" s="43"/>
      <c r="F649" s="42"/>
      <c r="G649" s="42"/>
      <c r="H649" s="42"/>
      <c r="I649" s="43" t="str">
        <f t="shared" si="20"/>
        <v/>
      </c>
      <c r="J649" s="43" t="str">
        <f t="shared" si="21"/>
        <v/>
      </c>
      <c r="K649" s="42"/>
      <c r="L649" s="42"/>
    </row>
    <row r="650" spans="1:12" ht="18" customHeight="1" x14ac:dyDescent="0.25">
      <c r="A650" s="46"/>
      <c r="B650" s="46"/>
      <c r="C650" s="46"/>
      <c r="D650" s="46"/>
      <c r="E650" s="47"/>
      <c r="F650" s="46"/>
      <c r="G650" s="46"/>
      <c r="H650" s="46"/>
      <c r="I650" s="47" t="str">
        <f t="shared" si="20"/>
        <v/>
      </c>
      <c r="J650" s="47" t="str">
        <f t="shared" si="21"/>
        <v/>
      </c>
      <c r="K650" s="46"/>
      <c r="L650" s="46"/>
    </row>
    <row r="651" spans="1:12" ht="18" customHeight="1" x14ac:dyDescent="0.25">
      <c r="A651" s="42"/>
      <c r="B651" s="42"/>
      <c r="C651" s="42"/>
      <c r="D651" s="42"/>
      <c r="E651" s="43"/>
      <c r="F651" s="42"/>
      <c r="G651" s="42"/>
      <c r="H651" s="42"/>
      <c r="I651" s="43" t="str">
        <f t="shared" si="20"/>
        <v/>
      </c>
      <c r="J651" s="43" t="str">
        <f t="shared" si="21"/>
        <v/>
      </c>
      <c r="K651" s="42"/>
      <c r="L651" s="42"/>
    </row>
    <row r="652" spans="1:12" ht="18" customHeight="1" x14ac:dyDescent="0.25">
      <c r="A652" s="46"/>
      <c r="B652" s="46"/>
      <c r="C652" s="46"/>
      <c r="D652" s="46"/>
      <c r="E652" s="47"/>
      <c r="F652" s="46"/>
      <c r="G652" s="46"/>
      <c r="H652" s="46"/>
      <c r="I652" s="47" t="str">
        <f t="shared" si="20"/>
        <v/>
      </c>
      <c r="J652" s="47" t="str">
        <f t="shared" si="21"/>
        <v/>
      </c>
      <c r="K652" s="46"/>
      <c r="L652" s="46"/>
    </row>
    <row r="653" spans="1:12" ht="18" customHeight="1" x14ac:dyDescent="0.25">
      <c r="A653" s="42"/>
      <c r="B653" s="42"/>
      <c r="C653" s="42"/>
      <c r="D653" s="42"/>
      <c r="E653" s="43"/>
      <c r="F653" s="42"/>
      <c r="G653" s="42"/>
      <c r="H653" s="42"/>
      <c r="I653" s="43" t="str">
        <f t="shared" si="20"/>
        <v/>
      </c>
      <c r="J653" s="43" t="str">
        <f t="shared" si="21"/>
        <v/>
      </c>
      <c r="K653" s="42"/>
      <c r="L653" s="42"/>
    </row>
    <row r="654" spans="1:12" ht="18" customHeight="1" x14ac:dyDescent="0.25">
      <c r="A654" s="46"/>
      <c r="B654" s="46"/>
      <c r="C654" s="46"/>
      <c r="D654" s="46"/>
      <c r="E654" s="47"/>
      <c r="F654" s="46"/>
      <c r="G654" s="46"/>
      <c r="H654" s="46"/>
      <c r="I654" s="47" t="str">
        <f t="shared" si="20"/>
        <v/>
      </c>
      <c r="J654" s="47" t="str">
        <f t="shared" si="21"/>
        <v/>
      </c>
      <c r="K654" s="46"/>
      <c r="L654" s="46"/>
    </row>
    <row r="655" spans="1:12" ht="18" customHeight="1" x14ac:dyDescent="0.25">
      <c r="A655" s="42"/>
      <c r="B655" s="42"/>
      <c r="C655" s="42"/>
      <c r="D655" s="42"/>
      <c r="E655" s="43"/>
      <c r="F655" s="42"/>
      <c r="G655" s="42"/>
      <c r="H655" s="42"/>
      <c r="I655" s="43" t="str">
        <f t="shared" si="20"/>
        <v/>
      </c>
      <c r="J655" s="43" t="str">
        <f t="shared" si="21"/>
        <v/>
      </c>
      <c r="K655" s="42"/>
      <c r="L655" s="42"/>
    </row>
    <row r="656" spans="1:12" ht="18" customHeight="1" x14ac:dyDescent="0.25">
      <c r="A656" s="46"/>
      <c r="B656" s="46"/>
      <c r="C656" s="46"/>
      <c r="D656" s="46"/>
      <c r="E656" s="47"/>
      <c r="F656" s="46"/>
      <c r="G656" s="46"/>
      <c r="H656" s="46"/>
      <c r="I656" s="47" t="str">
        <f t="shared" si="20"/>
        <v/>
      </c>
      <c r="J656" s="47" t="str">
        <f t="shared" si="21"/>
        <v/>
      </c>
      <c r="K656" s="46"/>
      <c r="L656" s="46"/>
    </row>
    <row r="657" spans="1:12" ht="18" customHeight="1" x14ac:dyDescent="0.25">
      <c r="A657" s="42"/>
      <c r="B657" s="42"/>
      <c r="C657" s="42"/>
      <c r="D657" s="42"/>
      <c r="E657" s="43"/>
      <c r="F657" s="42"/>
      <c r="G657" s="42"/>
      <c r="H657" s="42"/>
      <c r="I657" s="43" t="str">
        <f t="shared" si="20"/>
        <v/>
      </c>
      <c r="J657" s="43" t="str">
        <f t="shared" si="21"/>
        <v/>
      </c>
      <c r="K657" s="42"/>
      <c r="L657" s="42"/>
    </row>
    <row r="658" spans="1:12" ht="18" customHeight="1" x14ac:dyDescent="0.25">
      <c r="A658" s="46"/>
      <c r="B658" s="46"/>
      <c r="C658" s="46"/>
      <c r="D658" s="46"/>
      <c r="E658" s="47"/>
      <c r="F658" s="46"/>
      <c r="G658" s="46"/>
      <c r="H658" s="46"/>
      <c r="I658" s="47" t="str">
        <f t="shared" si="20"/>
        <v/>
      </c>
      <c r="J658" s="47" t="str">
        <f t="shared" si="21"/>
        <v/>
      </c>
      <c r="K658" s="46"/>
      <c r="L658" s="46"/>
    </row>
    <row r="659" spans="1:12" ht="18" customHeight="1" x14ac:dyDescent="0.25">
      <c r="A659" s="42"/>
      <c r="B659" s="42"/>
      <c r="C659" s="42"/>
      <c r="D659" s="42"/>
      <c r="E659" s="43"/>
      <c r="F659" s="42"/>
      <c r="G659" s="42"/>
      <c r="H659" s="42"/>
      <c r="I659" s="43" t="str">
        <f t="shared" si="20"/>
        <v/>
      </c>
      <c r="J659" s="43" t="str">
        <f t="shared" si="21"/>
        <v/>
      </c>
      <c r="K659" s="42"/>
      <c r="L659" s="42"/>
    </row>
    <row r="660" spans="1:12" ht="18" customHeight="1" x14ac:dyDescent="0.25">
      <c r="A660" s="46"/>
      <c r="B660" s="46"/>
      <c r="C660" s="46"/>
      <c r="D660" s="46"/>
      <c r="E660" s="47"/>
      <c r="F660" s="46"/>
      <c r="G660" s="46"/>
      <c r="H660" s="46"/>
      <c r="I660" s="47" t="str">
        <f t="shared" si="20"/>
        <v/>
      </c>
      <c r="J660" s="47" t="str">
        <f t="shared" si="21"/>
        <v/>
      </c>
      <c r="K660" s="46"/>
      <c r="L660" s="46"/>
    </row>
    <row r="661" spans="1:12" ht="18" customHeight="1" x14ac:dyDescent="0.25">
      <c r="A661" s="42"/>
      <c r="B661" s="42"/>
      <c r="C661" s="42"/>
      <c r="D661" s="42"/>
      <c r="E661" s="43"/>
      <c r="F661" s="42"/>
      <c r="G661" s="42"/>
      <c r="H661" s="42"/>
      <c r="I661" s="43" t="str">
        <f t="shared" si="20"/>
        <v/>
      </c>
      <c r="J661" s="43" t="str">
        <f t="shared" si="21"/>
        <v/>
      </c>
      <c r="K661" s="42"/>
      <c r="L661" s="42"/>
    </row>
    <row r="662" spans="1:12" ht="18" customHeight="1" x14ac:dyDescent="0.25">
      <c r="A662" s="46"/>
      <c r="B662" s="46"/>
      <c r="C662" s="46"/>
      <c r="D662" s="46"/>
      <c r="E662" s="47"/>
      <c r="F662" s="46"/>
      <c r="G662" s="46"/>
      <c r="H662" s="46"/>
      <c r="I662" s="47" t="str">
        <f t="shared" si="20"/>
        <v/>
      </c>
      <c r="J662" s="47" t="str">
        <f t="shared" si="21"/>
        <v/>
      </c>
      <c r="K662" s="46"/>
      <c r="L662" s="46"/>
    </row>
    <row r="663" spans="1:12" ht="18" customHeight="1" x14ac:dyDescent="0.25">
      <c r="A663" s="42"/>
      <c r="B663" s="42"/>
      <c r="C663" s="42"/>
      <c r="D663" s="42"/>
      <c r="E663" s="43"/>
      <c r="F663" s="42"/>
      <c r="G663" s="42"/>
      <c r="H663" s="42"/>
      <c r="I663" s="43" t="str">
        <f t="shared" si="20"/>
        <v/>
      </c>
      <c r="J663" s="43" t="str">
        <f t="shared" si="21"/>
        <v/>
      </c>
      <c r="K663" s="42"/>
      <c r="L663" s="42"/>
    </row>
    <row r="664" spans="1:12" ht="18" customHeight="1" x14ac:dyDescent="0.25">
      <c r="A664" s="46"/>
      <c r="B664" s="46"/>
      <c r="C664" s="46"/>
      <c r="D664" s="46"/>
      <c r="E664" s="47"/>
      <c r="F664" s="46"/>
      <c r="G664" s="46"/>
      <c r="H664" s="46"/>
      <c r="I664" s="47" t="str">
        <f t="shared" si="20"/>
        <v/>
      </c>
      <c r="J664" s="47" t="str">
        <f t="shared" si="21"/>
        <v/>
      </c>
      <c r="K664" s="46"/>
      <c r="L664" s="46"/>
    </row>
    <row r="665" spans="1:12" ht="18" customHeight="1" x14ac:dyDescent="0.25">
      <c r="A665" s="42"/>
      <c r="B665" s="42"/>
      <c r="C665" s="42"/>
      <c r="D665" s="42"/>
      <c r="E665" s="43"/>
      <c r="F665" s="42"/>
      <c r="G665" s="42"/>
      <c r="H665" s="42"/>
      <c r="I665" s="43" t="str">
        <f t="shared" si="20"/>
        <v/>
      </c>
      <c r="J665" s="43" t="str">
        <f t="shared" si="21"/>
        <v/>
      </c>
      <c r="K665" s="42"/>
      <c r="L665" s="42"/>
    </row>
    <row r="666" spans="1:12" ht="18" customHeight="1" x14ac:dyDescent="0.25">
      <c r="A666" s="46"/>
      <c r="B666" s="46"/>
      <c r="C666" s="46"/>
      <c r="D666" s="46"/>
      <c r="E666" s="47"/>
      <c r="F666" s="46"/>
      <c r="G666" s="46"/>
      <c r="H666" s="46"/>
      <c r="I666" s="47" t="str">
        <f t="shared" si="20"/>
        <v/>
      </c>
      <c r="J666" s="47" t="str">
        <f t="shared" si="21"/>
        <v/>
      </c>
      <c r="K666" s="46"/>
      <c r="L666" s="46"/>
    </row>
    <row r="667" spans="1:12" ht="18" customHeight="1" x14ac:dyDescent="0.25">
      <c r="A667" s="42"/>
      <c r="B667" s="42"/>
      <c r="C667" s="42"/>
      <c r="D667" s="42"/>
      <c r="E667" s="43"/>
      <c r="F667" s="42"/>
      <c r="G667" s="42"/>
      <c r="H667" s="42"/>
      <c r="I667" s="43" t="str">
        <f t="shared" si="20"/>
        <v/>
      </c>
      <c r="J667" s="43" t="str">
        <f t="shared" si="21"/>
        <v/>
      </c>
      <c r="K667" s="42"/>
      <c r="L667" s="42"/>
    </row>
    <row r="668" spans="1:12" ht="18" customHeight="1" x14ac:dyDescent="0.25">
      <c r="A668" s="46"/>
      <c r="B668" s="46"/>
      <c r="C668" s="46"/>
      <c r="D668" s="46"/>
      <c r="E668" s="47"/>
      <c r="F668" s="46"/>
      <c r="G668" s="46"/>
      <c r="H668" s="46"/>
      <c r="I668" s="47" t="str">
        <f t="shared" si="20"/>
        <v/>
      </c>
      <c r="J668" s="47" t="str">
        <f t="shared" si="21"/>
        <v/>
      </c>
      <c r="K668" s="46"/>
      <c r="L668" s="46"/>
    </row>
    <row r="669" spans="1:12" ht="18" customHeight="1" x14ac:dyDescent="0.25">
      <c r="A669" s="42"/>
      <c r="B669" s="42"/>
      <c r="C669" s="42"/>
      <c r="D669" s="42"/>
      <c r="E669" s="43"/>
      <c r="F669" s="42"/>
      <c r="G669" s="42"/>
      <c r="H669" s="42"/>
      <c r="I669" s="43" t="str">
        <f t="shared" si="20"/>
        <v/>
      </c>
      <c r="J669" s="43" t="str">
        <f t="shared" si="21"/>
        <v/>
      </c>
      <c r="K669" s="42"/>
      <c r="L669" s="42"/>
    </row>
    <row r="670" spans="1:12" ht="18" customHeight="1" x14ac:dyDescent="0.25">
      <c r="A670" s="46"/>
      <c r="B670" s="46"/>
      <c r="C670" s="46"/>
      <c r="D670" s="46"/>
      <c r="E670" s="47"/>
      <c r="F670" s="46"/>
      <c r="G670" s="46"/>
      <c r="H670" s="46"/>
      <c r="I670" s="47" t="str">
        <f t="shared" si="20"/>
        <v/>
      </c>
      <c r="J670" s="47" t="str">
        <f t="shared" si="21"/>
        <v/>
      </c>
      <c r="K670" s="46"/>
      <c r="L670" s="46"/>
    </row>
    <row r="671" spans="1:12" ht="18" customHeight="1" x14ac:dyDescent="0.25">
      <c r="A671" s="42"/>
      <c r="B671" s="42"/>
      <c r="C671" s="42"/>
      <c r="D671" s="42"/>
      <c r="E671" s="43"/>
      <c r="F671" s="42"/>
      <c r="G671" s="42"/>
      <c r="H671" s="42"/>
      <c r="I671" s="43" t="str">
        <f t="shared" si="20"/>
        <v/>
      </c>
      <c r="J671" s="43" t="str">
        <f t="shared" si="21"/>
        <v/>
      </c>
      <c r="K671" s="42"/>
      <c r="L671" s="42"/>
    </row>
    <row r="672" spans="1:12" ht="18" customHeight="1" x14ac:dyDescent="0.25">
      <c r="A672" s="46"/>
      <c r="B672" s="46"/>
      <c r="C672" s="46"/>
      <c r="D672" s="46"/>
      <c r="E672" s="47"/>
      <c r="F672" s="46"/>
      <c r="G672" s="46"/>
      <c r="H672" s="46"/>
      <c r="I672" s="47" t="str">
        <f t="shared" si="20"/>
        <v/>
      </c>
      <c r="J672" s="47" t="str">
        <f t="shared" si="21"/>
        <v/>
      </c>
      <c r="K672" s="46"/>
      <c r="L672" s="46"/>
    </row>
    <row r="673" spans="1:12" ht="18" customHeight="1" x14ac:dyDescent="0.25">
      <c r="A673" s="42"/>
      <c r="B673" s="42"/>
      <c r="C673" s="42"/>
      <c r="D673" s="42"/>
      <c r="E673" s="43"/>
      <c r="F673" s="42"/>
      <c r="G673" s="42"/>
      <c r="H673" s="42"/>
      <c r="I673" s="43" t="str">
        <f t="shared" si="20"/>
        <v/>
      </c>
      <c r="J673" s="43" t="str">
        <f t="shared" si="21"/>
        <v/>
      </c>
      <c r="K673" s="42"/>
      <c r="L673" s="42"/>
    </row>
    <row r="674" spans="1:12" ht="18" customHeight="1" x14ac:dyDescent="0.25">
      <c r="A674" s="46"/>
      <c r="B674" s="46"/>
      <c r="C674" s="46"/>
      <c r="D674" s="46"/>
      <c r="E674" s="47"/>
      <c r="F674" s="46"/>
      <c r="G674" s="46"/>
      <c r="H674" s="46"/>
      <c r="I674" s="47" t="str">
        <f t="shared" si="20"/>
        <v/>
      </c>
      <c r="J674" s="47" t="str">
        <f t="shared" si="21"/>
        <v/>
      </c>
      <c r="K674" s="46"/>
      <c r="L674" s="46"/>
    </row>
    <row r="675" spans="1:12" ht="18" customHeight="1" x14ac:dyDescent="0.25">
      <c r="A675" s="42"/>
      <c r="B675" s="42"/>
      <c r="C675" s="42"/>
      <c r="D675" s="42"/>
      <c r="E675" s="43"/>
      <c r="F675" s="42"/>
      <c r="G675" s="42"/>
      <c r="H675" s="42"/>
      <c r="I675" s="43" t="str">
        <f t="shared" si="20"/>
        <v/>
      </c>
      <c r="J675" s="43" t="str">
        <f t="shared" si="21"/>
        <v/>
      </c>
      <c r="K675" s="42"/>
      <c r="L675" s="42"/>
    </row>
    <row r="676" spans="1:12" ht="18" customHeight="1" x14ac:dyDescent="0.25">
      <c r="A676" s="46"/>
      <c r="B676" s="46"/>
      <c r="C676" s="46"/>
      <c r="D676" s="46"/>
      <c r="E676" s="47"/>
      <c r="F676" s="46"/>
      <c r="G676" s="46"/>
      <c r="H676" s="46"/>
      <c r="I676" s="47" t="str">
        <f t="shared" si="20"/>
        <v/>
      </c>
      <c r="J676" s="47" t="str">
        <f t="shared" si="21"/>
        <v/>
      </c>
      <c r="K676" s="46"/>
      <c r="L676" s="46"/>
    </row>
    <row r="677" spans="1:12" ht="18" customHeight="1" x14ac:dyDescent="0.25">
      <c r="A677" s="42"/>
      <c r="B677" s="42"/>
      <c r="C677" s="42"/>
      <c r="D677" s="42"/>
      <c r="E677" s="43"/>
      <c r="F677" s="42"/>
      <c r="G677" s="42"/>
      <c r="H677" s="42"/>
      <c r="I677" s="43" t="str">
        <f t="shared" si="20"/>
        <v/>
      </c>
      <c r="J677" s="43" t="str">
        <f t="shared" si="21"/>
        <v/>
      </c>
      <c r="K677" s="42"/>
      <c r="L677" s="42"/>
    </row>
    <row r="678" spans="1:12" ht="18" customHeight="1" x14ac:dyDescent="0.25">
      <c r="A678" s="46"/>
      <c r="B678" s="46"/>
      <c r="C678" s="46"/>
      <c r="D678" s="46"/>
      <c r="E678" s="47"/>
      <c r="F678" s="46"/>
      <c r="G678" s="46"/>
      <c r="H678" s="46"/>
      <c r="I678" s="47" t="str">
        <f t="shared" si="20"/>
        <v/>
      </c>
      <c r="J678" s="47" t="str">
        <f t="shared" si="21"/>
        <v/>
      </c>
      <c r="K678" s="46"/>
      <c r="L678" s="46"/>
    </row>
    <row r="679" spans="1:12" ht="18" customHeight="1" x14ac:dyDescent="0.25">
      <c r="A679" s="42"/>
      <c r="B679" s="42"/>
      <c r="C679" s="42"/>
      <c r="D679" s="42"/>
      <c r="E679" s="43"/>
      <c r="F679" s="42"/>
      <c r="G679" s="42"/>
      <c r="H679" s="42"/>
      <c r="I679" s="43" t="str">
        <f t="shared" si="20"/>
        <v/>
      </c>
      <c r="J679" s="43" t="str">
        <f t="shared" si="21"/>
        <v/>
      </c>
      <c r="K679" s="42"/>
      <c r="L679" s="42"/>
    </row>
    <row r="680" spans="1:12" ht="18" customHeight="1" x14ac:dyDescent="0.25">
      <c r="A680" s="46"/>
      <c r="B680" s="46"/>
      <c r="C680" s="46"/>
      <c r="D680" s="46"/>
      <c r="E680" s="47"/>
      <c r="F680" s="46"/>
      <c r="G680" s="46"/>
      <c r="H680" s="46"/>
      <c r="I680" s="47" t="str">
        <f t="shared" si="20"/>
        <v/>
      </c>
      <c r="J680" s="47" t="str">
        <f t="shared" si="21"/>
        <v/>
      </c>
      <c r="K680" s="46"/>
      <c r="L680" s="46"/>
    </row>
    <row r="681" spans="1:12" ht="18" customHeight="1" x14ac:dyDescent="0.25">
      <c r="A681" s="42"/>
      <c r="B681" s="42"/>
      <c r="C681" s="42"/>
      <c r="D681" s="42"/>
      <c r="E681" s="43"/>
      <c r="F681" s="42"/>
      <c r="G681" s="42"/>
      <c r="H681" s="42"/>
      <c r="I681" s="43" t="str">
        <f t="shared" si="20"/>
        <v/>
      </c>
      <c r="J681" s="43" t="str">
        <f t="shared" si="21"/>
        <v/>
      </c>
      <c r="K681" s="42"/>
      <c r="L681" s="42"/>
    </row>
    <row r="682" spans="1:12" ht="18" customHeight="1" x14ac:dyDescent="0.25">
      <c r="A682" s="46"/>
      <c r="B682" s="46"/>
      <c r="C682" s="46"/>
      <c r="D682" s="46"/>
      <c r="E682" s="47"/>
      <c r="F682" s="46"/>
      <c r="G682" s="46"/>
      <c r="H682" s="46"/>
      <c r="I682" s="47" t="str">
        <f t="shared" si="20"/>
        <v/>
      </c>
      <c r="J682" s="47" t="str">
        <f t="shared" si="21"/>
        <v/>
      </c>
      <c r="K682" s="46"/>
      <c r="L682" s="46"/>
    </row>
    <row r="683" spans="1:12" ht="18" customHeight="1" x14ac:dyDescent="0.25">
      <c r="A683" s="42"/>
      <c r="B683" s="42"/>
      <c r="C683" s="42"/>
      <c r="D683" s="42"/>
      <c r="E683" s="43"/>
      <c r="F683" s="42"/>
      <c r="G683" s="42"/>
      <c r="H683" s="42"/>
      <c r="I683" s="43" t="str">
        <f t="shared" si="20"/>
        <v/>
      </c>
      <c r="J683" s="43" t="str">
        <f t="shared" si="21"/>
        <v/>
      </c>
      <c r="K683" s="42"/>
      <c r="L683" s="42"/>
    </row>
    <row r="684" spans="1:12" ht="18" customHeight="1" x14ac:dyDescent="0.25">
      <c r="A684" s="46"/>
      <c r="B684" s="46"/>
      <c r="C684" s="46"/>
      <c r="D684" s="46"/>
      <c r="E684" s="47"/>
      <c r="F684" s="46"/>
      <c r="G684" s="46"/>
      <c r="H684" s="46"/>
      <c r="I684" s="47" t="str">
        <f t="shared" si="20"/>
        <v/>
      </c>
      <c r="J684" s="47" t="str">
        <f t="shared" si="21"/>
        <v/>
      </c>
      <c r="K684" s="46"/>
      <c r="L684" s="46"/>
    </row>
    <row r="685" spans="1:12" ht="18" customHeight="1" x14ac:dyDescent="0.25">
      <c r="A685" s="42"/>
      <c r="B685" s="42"/>
      <c r="C685" s="42"/>
      <c r="D685" s="42"/>
      <c r="E685" s="43"/>
      <c r="F685" s="42"/>
      <c r="G685" s="42"/>
      <c r="H685" s="42"/>
      <c r="I685" s="43" t="str">
        <f t="shared" si="20"/>
        <v/>
      </c>
      <c r="J685" s="43" t="str">
        <f t="shared" si="21"/>
        <v/>
      </c>
      <c r="K685" s="42"/>
      <c r="L685" s="42"/>
    </row>
    <row r="686" spans="1:12" ht="18" customHeight="1" x14ac:dyDescent="0.25">
      <c r="A686" s="46"/>
      <c r="B686" s="46"/>
      <c r="C686" s="46"/>
      <c r="D686" s="46"/>
      <c r="E686" s="47"/>
      <c r="F686" s="46"/>
      <c r="G686" s="46"/>
      <c r="H686" s="46"/>
      <c r="I686" s="47" t="str">
        <f t="shared" si="20"/>
        <v/>
      </c>
      <c r="J686" s="47" t="str">
        <f t="shared" si="21"/>
        <v/>
      </c>
      <c r="K686" s="46"/>
      <c r="L686" s="46"/>
    </row>
    <row r="687" spans="1:12" ht="18" customHeight="1" x14ac:dyDescent="0.25">
      <c r="A687" s="42"/>
      <c r="B687" s="42"/>
      <c r="C687" s="42"/>
      <c r="D687" s="42"/>
      <c r="E687" s="43"/>
      <c r="F687" s="42"/>
      <c r="G687" s="42"/>
      <c r="H687" s="42"/>
      <c r="I687" s="43" t="str">
        <f t="shared" si="20"/>
        <v/>
      </c>
      <c r="J687" s="43" t="str">
        <f t="shared" si="21"/>
        <v/>
      </c>
      <c r="K687" s="42"/>
      <c r="L687" s="42"/>
    </row>
    <row r="688" spans="1:12" ht="18" customHeight="1" x14ac:dyDescent="0.25">
      <c r="A688" s="46"/>
      <c r="B688" s="46"/>
      <c r="C688" s="46"/>
      <c r="D688" s="46"/>
      <c r="E688" s="47"/>
      <c r="F688" s="46"/>
      <c r="G688" s="46"/>
      <c r="H688" s="46"/>
      <c r="I688" s="47" t="str">
        <f t="shared" si="20"/>
        <v/>
      </c>
      <c r="J688" s="47" t="str">
        <f t="shared" si="21"/>
        <v/>
      </c>
      <c r="K688" s="46"/>
      <c r="L688" s="46"/>
    </row>
    <row r="689" spans="1:12" ht="18" customHeight="1" x14ac:dyDescent="0.25">
      <c r="A689" s="42"/>
      <c r="B689" s="42"/>
      <c r="C689" s="42"/>
      <c r="D689" s="42"/>
      <c r="E689" s="43"/>
      <c r="F689" s="42"/>
      <c r="G689" s="42"/>
      <c r="H689" s="42"/>
      <c r="I689" s="43" t="str">
        <f t="shared" si="20"/>
        <v/>
      </c>
      <c r="J689" s="43" t="str">
        <f t="shared" si="21"/>
        <v/>
      </c>
      <c r="K689" s="42"/>
      <c r="L689" s="42"/>
    </row>
    <row r="690" spans="1:12" ht="18" customHeight="1" x14ac:dyDescent="0.25">
      <c r="A690" s="46"/>
      <c r="B690" s="46"/>
      <c r="C690" s="46"/>
      <c r="D690" s="46"/>
      <c r="E690" s="47"/>
      <c r="F690" s="46"/>
      <c r="G690" s="46"/>
      <c r="H690" s="46"/>
      <c r="I690" s="47" t="str">
        <f t="shared" si="20"/>
        <v/>
      </c>
      <c r="J690" s="47" t="str">
        <f t="shared" si="21"/>
        <v/>
      </c>
      <c r="K690" s="46"/>
      <c r="L690" s="46"/>
    </row>
    <row r="691" spans="1:12" ht="18" customHeight="1" x14ac:dyDescent="0.25">
      <c r="A691" s="42"/>
      <c r="B691" s="42"/>
      <c r="C691" s="42"/>
      <c r="D691" s="42"/>
      <c r="E691" s="43"/>
      <c r="F691" s="42"/>
      <c r="G691" s="42"/>
      <c r="H691" s="42"/>
      <c r="I691" s="43" t="str">
        <f t="shared" si="20"/>
        <v/>
      </c>
      <c r="J691" s="43" t="str">
        <f t="shared" si="21"/>
        <v/>
      </c>
      <c r="K691" s="42"/>
      <c r="L691" s="42"/>
    </row>
    <row r="692" spans="1:12" ht="18" customHeight="1" x14ac:dyDescent="0.25">
      <c r="A692" s="46"/>
      <c r="B692" s="46"/>
      <c r="C692" s="46"/>
      <c r="D692" s="46"/>
      <c r="E692" s="47"/>
      <c r="F692" s="46"/>
      <c r="G692" s="46"/>
      <c r="H692" s="46"/>
      <c r="I692" s="47" t="str">
        <f t="shared" si="20"/>
        <v/>
      </c>
      <c r="J692" s="47" t="str">
        <f t="shared" si="21"/>
        <v/>
      </c>
      <c r="K692" s="46"/>
      <c r="L692" s="46"/>
    </row>
    <row r="693" spans="1:12" ht="18" customHeight="1" x14ac:dyDescent="0.25">
      <c r="A693" s="42"/>
      <c r="B693" s="42"/>
      <c r="C693" s="42"/>
      <c r="D693" s="42"/>
      <c r="E693" s="43"/>
      <c r="F693" s="42"/>
      <c r="G693" s="42"/>
      <c r="H693" s="42"/>
      <c r="I693" s="43" t="str">
        <f t="shared" si="20"/>
        <v/>
      </c>
      <c r="J693" s="43" t="str">
        <f t="shared" si="21"/>
        <v/>
      </c>
      <c r="K693" s="42"/>
      <c r="L693" s="42"/>
    </row>
    <row r="694" spans="1:12" ht="18" customHeight="1" x14ac:dyDescent="0.25">
      <c r="A694" s="46"/>
      <c r="B694" s="46"/>
      <c r="C694" s="46"/>
      <c r="D694" s="46"/>
      <c r="E694" s="47"/>
      <c r="F694" s="46"/>
      <c r="G694" s="46"/>
      <c r="H694" s="46"/>
      <c r="I694" s="47" t="str">
        <f t="shared" si="20"/>
        <v/>
      </c>
      <c r="J694" s="47" t="str">
        <f t="shared" si="21"/>
        <v/>
      </c>
      <c r="K694" s="46"/>
      <c r="L694" s="46"/>
    </row>
    <row r="695" spans="1:12" ht="18" customHeight="1" x14ac:dyDescent="0.25">
      <c r="A695" s="42"/>
      <c r="B695" s="42"/>
      <c r="C695" s="42"/>
      <c r="D695" s="42"/>
      <c r="E695" s="43"/>
      <c r="F695" s="42"/>
      <c r="G695" s="42"/>
      <c r="H695" s="42"/>
      <c r="I695" s="43" t="str">
        <f t="shared" si="20"/>
        <v/>
      </c>
      <c r="J695" s="43" t="str">
        <f t="shared" si="21"/>
        <v/>
      </c>
      <c r="K695" s="42"/>
      <c r="L695" s="42"/>
    </row>
    <row r="696" spans="1:12" ht="18" customHeight="1" x14ac:dyDescent="0.25">
      <c r="A696" s="46"/>
      <c r="B696" s="46"/>
      <c r="C696" s="46"/>
      <c r="D696" s="46"/>
      <c r="E696" s="47"/>
      <c r="F696" s="46"/>
      <c r="G696" s="46"/>
      <c r="H696" s="46"/>
      <c r="I696" s="47" t="str">
        <f t="shared" si="20"/>
        <v/>
      </c>
      <c r="J696" s="47" t="str">
        <f t="shared" si="21"/>
        <v/>
      </c>
      <c r="K696" s="46"/>
      <c r="L696" s="46"/>
    </row>
    <row r="697" spans="1:12" ht="18" customHeight="1" x14ac:dyDescent="0.25">
      <c r="A697" s="42"/>
      <c r="B697" s="42"/>
      <c r="C697" s="42"/>
      <c r="D697" s="42"/>
      <c r="E697" s="43"/>
      <c r="F697" s="42"/>
      <c r="G697" s="42"/>
      <c r="H697" s="42"/>
      <c r="I697" s="43" t="str">
        <f t="shared" si="20"/>
        <v/>
      </c>
      <c r="J697" s="43" t="str">
        <f t="shared" si="21"/>
        <v/>
      </c>
      <c r="K697" s="42"/>
      <c r="L697" s="42"/>
    </row>
    <row r="698" spans="1:12" ht="18" customHeight="1" x14ac:dyDescent="0.25">
      <c r="A698" s="46"/>
      <c r="B698" s="46"/>
      <c r="C698" s="46"/>
      <c r="D698" s="46"/>
      <c r="E698" s="47"/>
      <c r="F698" s="46"/>
      <c r="G698" s="46"/>
      <c r="H698" s="46"/>
      <c r="I698" s="47" t="str">
        <f t="shared" si="20"/>
        <v/>
      </c>
      <c r="J698" s="47" t="str">
        <f t="shared" si="21"/>
        <v/>
      </c>
      <c r="K698" s="46"/>
      <c r="L698" s="46"/>
    </row>
    <row r="699" spans="1:12" ht="18" customHeight="1" x14ac:dyDescent="0.25">
      <c r="A699" s="42"/>
      <c r="B699" s="42"/>
      <c r="C699" s="42"/>
      <c r="D699" s="42"/>
      <c r="E699" s="43"/>
      <c r="F699" s="42"/>
      <c r="G699" s="42"/>
      <c r="H699" s="42"/>
      <c r="I699" s="43" t="str">
        <f t="shared" si="20"/>
        <v/>
      </c>
      <c r="J699" s="43" t="str">
        <f t="shared" si="21"/>
        <v/>
      </c>
      <c r="K699" s="42"/>
      <c r="L699" s="42"/>
    </row>
    <row r="700" spans="1:12" ht="18" customHeight="1" x14ac:dyDescent="0.25">
      <c r="A700" s="46"/>
      <c r="B700" s="46"/>
      <c r="C700" s="46"/>
      <c r="D700" s="46"/>
      <c r="E700" s="47"/>
      <c r="F700" s="46"/>
      <c r="G700" s="46"/>
      <c r="H700" s="46"/>
      <c r="I700" s="47" t="str">
        <f t="shared" si="20"/>
        <v/>
      </c>
      <c r="J700" s="47" t="str">
        <f t="shared" si="21"/>
        <v/>
      </c>
      <c r="K700" s="46"/>
      <c r="L700" s="46"/>
    </row>
    <row r="701" spans="1:12" ht="18" customHeight="1" x14ac:dyDescent="0.25">
      <c r="A701" s="42"/>
      <c r="B701" s="42"/>
      <c r="C701" s="42"/>
      <c r="D701" s="42"/>
      <c r="E701" s="43"/>
      <c r="F701" s="42"/>
      <c r="G701" s="42"/>
      <c r="H701" s="42"/>
      <c r="I701" s="43" t="str">
        <f t="shared" si="20"/>
        <v/>
      </c>
      <c r="J701" s="43" t="str">
        <f t="shared" si="21"/>
        <v/>
      </c>
      <c r="K701" s="42"/>
      <c r="L701" s="42"/>
    </row>
    <row r="702" spans="1:12" ht="18" customHeight="1" x14ac:dyDescent="0.25">
      <c r="A702" s="46"/>
      <c r="B702" s="46"/>
      <c r="C702" s="46"/>
      <c r="D702" s="46"/>
      <c r="E702" s="47"/>
      <c r="F702" s="46"/>
      <c r="G702" s="46"/>
      <c r="H702" s="46"/>
      <c r="I702" s="47" t="str">
        <f t="shared" si="20"/>
        <v/>
      </c>
      <c r="J702" s="47" t="str">
        <f t="shared" si="21"/>
        <v/>
      </c>
      <c r="K702" s="46"/>
      <c r="L702" s="46"/>
    </row>
    <row r="703" spans="1:12" ht="18" customHeight="1" x14ac:dyDescent="0.25">
      <c r="A703" s="42"/>
      <c r="B703" s="42"/>
      <c r="C703" s="42"/>
      <c r="D703" s="42"/>
      <c r="E703" s="43"/>
      <c r="F703" s="42"/>
      <c r="G703" s="42"/>
      <c r="H703" s="42"/>
      <c r="I703" s="43" t="str">
        <f t="shared" si="20"/>
        <v/>
      </c>
      <c r="J703" s="43" t="str">
        <f t="shared" si="21"/>
        <v/>
      </c>
      <c r="K703" s="42"/>
      <c r="L703" s="42"/>
    </row>
    <row r="704" spans="1:12" ht="18" customHeight="1" x14ac:dyDescent="0.25">
      <c r="A704" s="46"/>
      <c r="B704" s="46"/>
      <c r="C704" s="46"/>
      <c r="D704" s="46"/>
      <c r="E704" s="47"/>
      <c r="F704" s="46"/>
      <c r="G704" s="46"/>
      <c r="H704" s="46"/>
      <c r="I704" s="47" t="str">
        <f t="shared" si="20"/>
        <v/>
      </c>
      <c r="J704" s="47" t="str">
        <f t="shared" si="21"/>
        <v/>
      </c>
      <c r="K704" s="46"/>
      <c r="L704" s="46"/>
    </row>
    <row r="705" spans="1:12" ht="18" customHeight="1" x14ac:dyDescent="0.25">
      <c r="A705" s="42"/>
      <c r="B705" s="42"/>
      <c r="C705" s="42"/>
      <c r="D705" s="42"/>
      <c r="E705" s="43"/>
      <c r="F705" s="42"/>
      <c r="G705" s="42"/>
      <c r="H705" s="42"/>
      <c r="I705" s="43" t="str">
        <f t="shared" si="20"/>
        <v/>
      </c>
      <c r="J705" s="43" t="str">
        <f t="shared" si="21"/>
        <v/>
      </c>
      <c r="K705" s="42"/>
      <c r="L705" s="42"/>
    </row>
    <row r="706" spans="1:12" ht="18" customHeight="1" x14ac:dyDescent="0.25">
      <c r="A706" s="46"/>
      <c r="B706" s="46"/>
      <c r="C706" s="46"/>
      <c r="D706" s="46"/>
      <c r="E706" s="47"/>
      <c r="F706" s="46"/>
      <c r="G706" s="46"/>
      <c r="H706" s="46"/>
      <c r="I706" s="47" t="str">
        <f t="shared" si="20"/>
        <v/>
      </c>
      <c r="J706" s="47" t="str">
        <f t="shared" si="21"/>
        <v/>
      </c>
      <c r="K706" s="46"/>
      <c r="L706" s="46"/>
    </row>
    <row r="707" spans="1:12" ht="18" customHeight="1" x14ac:dyDescent="0.25">
      <c r="A707" s="42"/>
      <c r="B707" s="42"/>
      <c r="C707" s="42"/>
      <c r="D707" s="42"/>
      <c r="E707" s="43"/>
      <c r="F707" s="42"/>
      <c r="G707" s="42"/>
      <c r="H707" s="42"/>
      <c r="I707" s="43" t="str">
        <f t="shared" si="20"/>
        <v/>
      </c>
      <c r="J707" s="43" t="str">
        <f t="shared" si="21"/>
        <v/>
      </c>
      <c r="K707" s="42"/>
      <c r="L707" s="42"/>
    </row>
    <row r="708" spans="1:12" ht="18" customHeight="1" x14ac:dyDescent="0.25">
      <c r="A708" s="46"/>
      <c r="B708" s="46"/>
      <c r="C708" s="46"/>
      <c r="D708" s="46"/>
      <c r="E708" s="47"/>
      <c r="F708" s="46"/>
      <c r="G708" s="46"/>
      <c r="H708" s="46"/>
      <c r="I708" s="47" t="str">
        <f t="shared" ref="I708:I771" si="22">IF(E708="","",E708+(E708*H708/100*G708))</f>
        <v/>
      </c>
      <c r="J708" s="47" t="str">
        <f t="shared" ref="J708:J771" si="23">IFERROR(I708/G708,"")</f>
        <v/>
      </c>
      <c r="K708" s="46"/>
      <c r="L708" s="46"/>
    </row>
    <row r="709" spans="1:12" ht="18" customHeight="1" x14ac:dyDescent="0.25">
      <c r="A709" s="42"/>
      <c r="B709" s="42"/>
      <c r="C709" s="42"/>
      <c r="D709" s="42"/>
      <c r="E709" s="43"/>
      <c r="F709" s="42"/>
      <c r="G709" s="42"/>
      <c r="H709" s="42"/>
      <c r="I709" s="43" t="str">
        <f t="shared" si="22"/>
        <v/>
      </c>
      <c r="J709" s="43" t="str">
        <f t="shared" si="23"/>
        <v/>
      </c>
      <c r="K709" s="42"/>
      <c r="L709" s="42"/>
    </row>
    <row r="710" spans="1:12" ht="18" customHeight="1" x14ac:dyDescent="0.25">
      <c r="A710" s="46"/>
      <c r="B710" s="46"/>
      <c r="C710" s="46"/>
      <c r="D710" s="46"/>
      <c r="E710" s="47"/>
      <c r="F710" s="46"/>
      <c r="G710" s="46"/>
      <c r="H710" s="46"/>
      <c r="I710" s="47" t="str">
        <f t="shared" si="22"/>
        <v/>
      </c>
      <c r="J710" s="47" t="str">
        <f t="shared" si="23"/>
        <v/>
      </c>
      <c r="K710" s="46"/>
      <c r="L710" s="46"/>
    </row>
    <row r="711" spans="1:12" ht="18" customHeight="1" x14ac:dyDescent="0.25">
      <c r="A711" s="42"/>
      <c r="B711" s="42"/>
      <c r="C711" s="42"/>
      <c r="D711" s="42"/>
      <c r="E711" s="43"/>
      <c r="F711" s="42"/>
      <c r="G711" s="42"/>
      <c r="H711" s="42"/>
      <c r="I711" s="43" t="str">
        <f t="shared" si="22"/>
        <v/>
      </c>
      <c r="J711" s="43" t="str">
        <f t="shared" si="23"/>
        <v/>
      </c>
      <c r="K711" s="42"/>
      <c r="L711" s="42"/>
    </row>
    <row r="712" spans="1:12" ht="18" customHeight="1" x14ac:dyDescent="0.25">
      <c r="A712" s="46"/>
      <c r="B712" s="46"/>
      <c r="C712" s="46"/>
      <c r="D712" s="46"/>
      <c r="E712" s="47"/>
      <c r="F712" s="46"/>
      <c r="G712" s="46"/>
      <c r="H712" s="46"/>
      <c r="I712" s="47" t="str">
        <f t="shared" si="22"/>
        <v/>
      </c>
      <c r="J712" s="47" t="str">
        <f t="shared" si="23"/>
        <v/>
      </c>
      <c r="K712" s="46"/>
      <c r="L712" s="46"/>
    </row>
    <row r="713" spans="1:12" ht="18" customHeight="1" x14ac:dyDescent="0.25">
      <c r="A713" s="42"/>
      <c r="B713" s="42"/>
      <c r="C713" s="42"/>
      <c r="D713" s="42"/>
      <c r="E713" s="43"/>
      <c r="F713" s="42"/>
      <c r="G713" s="42"/>
      <c r="H713" s="42"/>
      <c r="I713" s="43" t="str">
        <f t="shared" si="22"/>
        <v/>
      </c>
      <c r="J713" s="43" t="str">
        <f t="shared" si="23"/>
        <v/>
      </c>
      <c r="K713" s="42"/>
      <c r="L713" s="42"/>
    </row>
    <row r="714" spans="1:12" ht="18" customHeight="1" x14ac:dyDescent="0.25">
      <c r="A714" s="46"/>
      <c r="B714" s="46"/>
      <c r="C714" s="46"/>
      <c r="D714" s="46"/>
      <c r="E714" s="47"/>
      <c r="F714" s="46"/>
      <c r="G714" s="46"/>
      <c r="H714" s="46"/>
      <c r="I714" s="47" t="str">
        <f t="shared" si="22"/>
        <v/>
      </c>
      <c r="J714" s="47" t="str">
        <f t="shared" si="23"/>
        <v/>
      </c>
      <c r="K714" s="46"/>
      <c r="L714" s="46"/>
    </row>
    <row r="715" spans="1:12" ht="18" customHeight="1" x14ac:dyDescent="0.25">
      <c r="A715" s="42"/>
      <c r="B715" s="42"/>
      <c r="C715" s="42"/>
      <c r="D715" s="42"/>
      <c r="E715" s="43"/>
      <c r="F715" s="42"/>
      <c r="G715" s="42"/>
      <c r="H715" s="42"/>
      <c r="I715" s="43" t="str">
        <f t="shared" si="22"/>
        <v/>
      </c>
      <c r="J715" s="43" t="str">
        <f t="shared" si="23"/>
        <v/>
      </c>
      <c r="K715" s="42"/>
      <c r="L715" s="42"/>
    </row>
    <row r="716" spans="1:12" ht="18" customHeight="1" x14ac:dyDescent="0.25">
      <c r="A716" s="46"/>
      <c r="B716" s="46"/>
      <c r="C716" s="46"/>
      <c r="D716" s="46"/>
      <c r="E716" s="47"/>
      <c r="F716" s="46"/>
      <c r="G716" s="46"/>
      <c r="H716" s="46"/>
      <c r="I716" s="47" t="str">
        <f t="shared" si="22"/>
        <v/>
      </c>
      <c r="J716" s="47" t="str">
        <f t="shared" si="23"/>
        <v/>
      </c>
      <c r="K716" s="46"/>
      <c r="L716" s="46"/>
    </row>
    <row r="717" spans="1:12" ht="18" customHeight="1" x14ac:dyDescent="0.25">
      <c r="A717" s="42"/>
      <c r="B717" s="42"/>
      <c r="C717" s="42"/>
      <c r="D717" s="42"/>
      <c r="E717" s="43"/>
      <c r="F717" s="42"/>
      <c r="G717" s="42"/>
      <c r="H717" s="42"/>
      <c r="I717" s="43" t="str">
        <f t="shared" si="22"/>
        <v/>
      </c>
      <c r="J717" s="43" t="str">
        <f t="shared" si="23"/>
        <v/>
      </c>
      <c r="K717" s="42"/>
      <c r="L717" s="42"/>
    </row>
    <row r="718" spans="1:12" ht="18" customHeight="1" x14ac:dyDescent="0.25">
      <c r="A718" s="46"/>
      <c r="B718" s="46"/>
      <c r="C718" s="46"/>
      <c r="D718" s="46"/>
      <c r="E718" s="47"/>
      <c r="F718" s="46"/>
      <c r="G718" s="46"/>
      <c r="H718" s="46"/>
      <c r="I718" s="47" t="str">
        <f t="shared" si="22"/>
        <v/>
      </c>
      <c r="J718" s="47" t="str">
        <f t="shared" si="23"/>
        <v/>
      </c>
      <c r="K718" s="46"/>
      <c r="L718" s="46"/>
    </row>
    <row r="719" spans="1:12" ht="18" customHeight="1" x14ac:dyDescent="0.25">
      <c r="A719" s="42"/>
      <c r="B719" s="42"/>
      <c r="C719" s="42"/>
      <c r="D719" s="42"/>
      <c r="E719" s="43"/>
      <c r="F719" s="42"/>
      <c r="G719" s="42"/>
      <c r="H719" s="42"/>
      <c r="I719" s="43" t="str">
        <f t="shared" si="22"/>
        <v/>
      </c>
      <c r="J719" s="43" t="str">
        <f t="shared" si="23"/>
        <v/>
      </c>
      <c r="K719" s="42"/>
      <c r="L719" s="42"/>
    </row>
    <row r="720" spans="1:12" ht="18" customHeight="1" x14ac:dyDescent="0.25">
      <c r="A720" s="46"/>
      <c r="B720" s="46"/>
      <c r="C720" s="46"/>
      <c r="D720" s="46"/>
      <c r="E720" s="47"/>
      <c r="F720" s="46"/>
      <c r="G720" s="46"/>
      <c r="H720" s="46"/>
      <c r="I720" s="47" t="str">
        <f t="shared" si="22"/>
        <v/>
      </c>
      <c r="J720" s="47" t="str">
        <f t="shared" si="23"/>
        <v/>
      </c>
      <c r="K720" s="46"/>
      <c r="L720" s="46"/>
    </row>
    <row r="721" spans="1:12" ht="18" customHeight="1" x14ac:dyDescent="0.25">
      <c r="A721" s="42"/>
      <c r="B721" s="42"/>
      <c r="C721" s="42"/>
      <c r="D721" s="42"/>
      <c r="E721" s="43"/>
      <c r="F721" s="42"/>
      <c r="G721" s="42"/>
      <c r="H721" s="42"/>
      <c r="I721" s="43" t="str">
        <f t="shared" si="22"/>
        <v/>
      </c>
      <c r="J721" s="43" t="str">
        <f t="shared" si="23"/>
        <v/>
      </c>
      <c r="K721" s="42"/>
      <c r="L721" s="42"/>
    </row>
    <row r="722" spans="1:12" ht="18" customHeight="1" x14ac:dyDescent="0.25">
      <c r="A722" s="46"/>
      <c r="B722" s="46"/>
      <c r="C722" s="46"/>
      <c r="D722" s="46"/>
      <c r="E722" s="47"/>
      <c r="F722" s="46"/>
      <c r="G722" s="46"/>
      <c r="H722" s="46"/>
      <c r="I722" s="47" t="str">
        <f t="shared" si="22"/>
        <v/>
      </c>
      <c r="J722" s="47" t="str">
        <f t="shared" si="23"/>
        <v/>
      </c>
      <c r="K722" s="46"/>
      <c r="L722" s="46"/>
    </row>
    <row r="723" spans="1:12" ht="18" customHeight="1" x14ac:dyDescent="0.25">
      <c r="A723" s="42"/>
      <c r="B723" s="42"/>
      <c r="C723" s="42"/>
      <c r="D723" s="42"/>
      <c r="E723" s="43"/>
      <c r="F723" s="42"/>
      <c r="G723" s="42"/>
      <c r="H723" s="42"/>
      <c r="I723" s="43" t="str">
        <f t="shared" si="22"/>
        <v/>
      </c>
      <c r="J723" s="43" t="str">
        <f t="shared" si="23"/>
        <v/>
      </c>
      <c r="K723" s="42"/>
      <c r="L723" s="42"/>
    </row>
    <row r="724" spans="1:12" ht="18" customHeight="1" x14ac:dyDescent="0.25">
      <c r="A724" s="46"/>
      <c r="B724" s="46"/>
      <c r="C724" s="46"/>
      <c r="D724" s="46"/>
      <c r="E724" s="47"/>
      <c r="F724" s="46"/>
      <c r="G724" s="46"/>
      <c r="H724" s="46"/>
      <c r="I724" s="47" t="str">
        <f t="shared" si="22"/>
        <v/>
      </c>
      <c r="J724" s="47" t="str">
        <f t="shared" si="23"/>
        <v/>
      </c>
      <c r="K724" s="46"/>
      <c r="L724" s="46"/>
    </row>
    <row r="725" spans="1:12" ht="18" customHeight="1" x14ac:dyDescent="0.25">
      <c r="A725" s="42"/>
      <c r="B725" s="42"/>
      <c r="C725" s="42"/>
      <c r="D725" s="42"/>
      <c r="E725" s="43"/>
      <c r="F725" s="42"/>
      <c r="G725" s="42"/>
      <c r="H725" s="42"/>
      <c r="I725" s="43" t="str">
        <f t="shared" si="22"/>
        <v/>
      </c>
      <c r="J725" s="43" t="str">
        <f t="shared" si="23"/>
        <v/>
      </c>
      <c r="K725" s="42"/>
      <c r="L725" s="42"/>
    </row>
    <row r="726" spans="1:12" ht="18" customHeight="1" x14ac:dyDescent="0.25">
      <c r="A726" s="46"/>
      <c r="B726" s="46"/>
      <c r="C726" s="46"/>
      <c r="D726" s="46"/>
      <c r="E726" s="47"/>
      <c r="F726" s="46"/>
      <c r="G726" s="46"/>
      <c r="H726" s="46"/>
      <c r="I726" s="47" t="str">
        <f t="shared" si="22"/>
        <v/>
      </c>
      <c r="J726" s="47" t="str">
        <f t="shared" si="23"/>
        <v/>
      </c>
      <c r="K726" s="46"/>
      <c r="L726" s="46"/>
    </row>
    <row r="727" spans="1:12" ht="18" customHeight="1" x14ac:dyDescent="0.25">
      <c r="A727" s="42"/>
      <c r="B727" s="42"/>
      <c r="C727" s="42"/>
      <c r="D727" s="42"/>
      <c r="E727" s="43"/>
      <c r="F727" s="42"/>
      <c r="G727" s="42"/>
      <c r="H727" s="42"/>
      <c r="I727" s="43" t="str">
        <f t="shared" si="22"/>
        <v/>
      </c>
      <c r="J727" s="43" t="str">
        <f t="shared" si="23"/>
        <v/>
      </c>
      <c r="K727" s="42"/>
      <c r="L727" s="42"/>
    </row>
    <row r="728" spans="1:12" ht="18" customHeight="1" x14ac:dyDescent="0.25">
      <c r="A728" s="46"/>
      <c r="B728" s="46"/>
      <c r="C728" s="46"/>
      <c r="D728" s="46"/>
      <c r="E728" s="47"/>
      <c r="F728" s="46"/>
      <c r="G728" s="46"/>
      <c r="H728" s="46"/>
      <c r="I728" s="47" t="str">
        <f t="shared" si="22"/>
        <v/>
      </c>
      <c r="J728" s="47" t="str">
        <f t="shared" si="23"/>
        <v/>
      </c>
      <c r="K728" s="46"/>
      <c r="L728" s="46"/>
    </row>
    <row r="729" spans="1:12" ht="18" customHeight="1" x14ac:dyDescent="0.25">
      <c r="A729" s="42"/>
      <c r="B729" s="42"/>
      <c r="C729" s="42"/>
      <c r="D729" s="42"/>
      <c r="E729" s="43"/>
      <c r="F729" s="42"/>
      <c r="G729" s="42"/>
      <c r="H729" s="42"/>
      <c r="I729" s="43" t="str">
        <f t="shared" si="22"/>
        <v/>
      </c>
      <c r="J729" s="43" t="str">
        <f t="shared" si="23"/>
        <v/>
      </c>
      <c r="K729" s="42"/>
      <c r="L729" s="42"/>
    </row>
    <row r="730" spans="1:12" ht="18" customHeight="1" x14ac:dyDescent="0.25">
      <c r="A730" s="46"/>
      <c r="B730" s="46"/>
      <c r="C730" s="46"/>
      <c r="D730" s="46"/>
      <c r="E730" s="47"/>
      <c r="F730" s="46"/>
      <c r="G730" s="46"/>
      <c r="H730" s="46"/>
      <c r="I730" s="47" t="str">
        <f t="shared" si="22"/>
        <v/>
      </c>
      <c r="J730" s="47" t="str">
        <f t="shared" si="23"/>
        <v/>
      </c>
      <c r="K730" s="46"/>
      <c r="L730" s="46"/>
    </row>
    <row r="731" spans="1:12" ht="18" customHeight="1" x14ac:dyDescent="0.25">
      <c r="A731" s="42"/>
      <c r="B731" s="42"/>
      <c r="C731" s="42"/>
      <c r="D731" s="42"/>
      <c r="E731" s="43"/>
      <c r="F731" s="42"/>
      <c r="G731" s="42"/>
      <c r="H731" s="42"/>
      <c r="I731" s="43" t="str">
        <f t="shared" si="22"/>
        <v/>
      </c>
      <c r="J731" s="43" t="str">
        <f t="shared" si="23"/>
        <v/>
      </c>
      <c r="K731" s="42"/>
      <c r="L731" s="42"/>
    </row>
    <row r="732" spans="1:12" ht="18" customHeight="1" x14ac:dyDescent="0.25">
      <c r="A732" s="46"/>
      <c r="B732" s="46"/>
      <c r="C732" s="46"/>
      <c r="D732" s="46"/>
      <c r="E732" s="47"/>
      <c r="F732" s="46"/>
      <c r="G732" s="46"/>
      <c r="H732" s="46"/>
      <c r="I732" s="47" t="str">
        <f t="shared" si="22"/>
        <v/>
      </c>
      <c r="J732" s="47" t="str">
        <f t="shared" si="23"/>
        <v/>
      </c>
      <c r="K732" s="46"/>
      <c r="L732" s="46"/>
    </row>
    <row r="733" spans="1:12" ht="18" customHeight="1" x14ac:dyDescent="0.25">
      <c r="A733" s="42"/>
      <c r="B733" s="42"/>
      <c r="C733" s="42"/>
      <c r="D733" s="42"/>
      <c r="E733" s="43"/>
      <c r="F733" s="42"/>
      <c r="G733" s="42"/>
      <c r="H733" s="42"/>
      <c r="I733" s="43" t="str">
        <f t="shared" si="22"/>
        <v/>
      </c>
      <c r="J733" s="43" t="str">
        <f t="shared" si="23"/>
        <v/>
      </c>
      <c r="K733" s="42"/>
      <c r="L733" s="42"/>
    </row>
    <row r="734" spans="1:12" ht="18" customHeight="1" x14ac:dyDescent="0.25">
      <c r="A734" s="46"/>
      <c r="B734" s="46"/>
      <c r="C734" s="46"/>
      <c r="D734" s="46"/>
      <c r="E734" s="47"/>
      <c r="F734" s="46"/>
      <c r="G734" s="46"/>
      <c r="H734" s="46"/>
      <c r="I734" s="47" t="str">
        <f t="shared" si="22"/>
        <v/>
      </c>
      <c r="J734" s="47" t="str">
        <f t="shared" si="23"/>
        <v/>
      </c>
      <c r="K734" s="46"/>
      <c r="L734" s="46"/>
    </row>
    <row r="735" spans="1:12" ht="18" customHeight="1" x14ac:dyDescent="0.25">
      <c r="A735" s="42"/>
      <c r="B735" s="42"/>
      <c r="C735" s="42"/>
      <c r="D735" s="42"/>
      <c r="E735" s="43"/>
      <c r="F735" s="42"/>
      <c r="G735" s="42"/>
      <c r="H735" s="42"/>
      <c r="I735" s="43" t="str">
        <f t="shared" si="22"/>
        <v/>
      </c>
      <c r="J735" s="43" t="str">
        <f t="shared" si="23"/>
        <v/>
      </c>
      <c r="K735" s="42"/>
      <c r="L735" s="42"/>
    </row>
    <row r="736" spans="1:12" ht="18" customHeight="1" x14ac:dyDescent="0.25">
      <c r="A736" s="46"/>
      <c r="B736" s="46"/>
      <c r="C736" s="46"/>
      <c r="D736" s="46"/>
      <c r="E736" s="47"/>
      <c r="F736" s="46"/>
      <c r="G736" s="46"/>
      <c r="H736" s="46"/>
      <c r="I736" s="47" t="str">
        <f t="shared" si="22"/>
        <v/>
      </c>
      <c r="J736" s="47" t="str">
        <f t="shared" si="23"/>
        <v/>
      </c>
      <c r="K736" s="46"/>
      <c r="L736" s="46"/>
    </row>
    <row r="737" spans="1:12" ht="18" customHeight="1" x14ac:dyDescent="0.25">
      <c r="A737" s="42"/>
      <c r="B737" s="42"/>
      <c r="C737" s="42"/>
      <c r="D737" s="42"/>
      <c r="E737" s="43"/>
      <c r="F737" s="42"/>
      <c r="G737" s="42"/>
      <c r="H737" s="42"/>
      <c r="I737" s="43" t="str">
        <f t="shared" si="22"/>
        <v/>
      </c>
      <c r="J737" s="43" t="str">
        <f t="shared" si="23"/>
        <v/>
      </c>
      <c r="K737" s="42"/>
      <c r="L737" s="42"/>
    </row>
    <row r="738" spans="1:12" ht="18" customHeight="1" x14ac:dyDescent="0.25">
      <c r="A738" s="46"/>
      <c r="B738" s="46"/>
      <c r="C738" s="46"/>
      <c r="D738" s="46"/>
      <c r="E738" s="47"/>
      <c r="F738" s="46"/>
      <c r="G738" s="46"/>
      <c r="H738" s="46"/>
      <c r="I738" s="47" t="str">
        <f t="shared" si="22"/>
        <v/>
      </c>
      <c r="J738" s="47" t="str">
        <f t="shared" si="23"/>
        <v/>
      </c>
      <c r="K738" s="46"/>
      <c r="L738" s="46"/>
    </row>
    <row r="739" spans="1:12" ht="18" customHeight="1" x14ac:dyDescent="0.25">
      <c r="A739" s="42"/>
      <c r="B739" s="42"/>
      <c r="C739" s="42"/>
      <c r="D739" s="42"/>
      <c r="E739" s="43"/>
      <c r="F739" s="42"/>
      <c r="G739" s="42"/>
      <c r="H739" s="42"/>
      <c r="I739" s="43" t="str">
        <f t="shared" si="22"/>
        <v/>
      </c>
      <c r="J739" s="43" t="str">
        <f t="shared" si="23"/>
        <v/>
      </c>
      <c r="K739" s="42"/>
      <c r="L739" s="42"/>
    </row>
    <row r="740" spans="1:12" ht="18" customHeight="1" x14ac:dyDescent="0.25">
      <c r="A740" s="46"/>
      <c r="B740" s="46"/>
      <c r="C740" s="46"/>
      <c r="D740" s="46"/>
      <c r="E740" s="47"/>
      <c r="F740" s="46"/>
      <c r="G740" s="46"/>
      <c r="H740" s="46"/>
      <c r="I740" s="47" t="str">
        <f t="shared" si="22"/>
        <v/>
      </c>
      <c r="J740" s="47" t="str">
        <f t="shared" si="23"/>
        <v/>
      </c>
      <c r="K740" s="46"/>
      <c r="L740" s="46"/>
    </row>
    <row r="741" spans="1:12" ht="18" customHeight="1" x14ac:dyDescent="0.25">
      <c r="A741" s="42"/>
      <c r="B741" s="42"/>
      <c r="C741" s="42"/>
      <c r="D741" s="42"/>
      <c r="E741" s="43"/>
      <c r="F741" s="42"/>
      <c r="G741" s="42"/>
      <c r="H741" s="42"/>
      <c r="I741" s="43" t="str">
        <f t="shared" si="22"/>
        <v/>
      </c>
      <c r="J741" s="43" t="str">
        <f t="shared" si="23"/>
        <v/>
      </c>
      <c r="K741" s="42"/>
      <c r="L741" s="42"/>
    </row>
    <row r="742" spans="1:12" ht="18" customHeight="1" x14ac:dyDescent="0.25">
      <c r="A742" s="46"/>
      <c r="B742" s="46"/>
      <c r="C742" s="46"/>
      <c r="D742" s="46"/>
      <c r="E742" s="47"/>
      <c r="F742" s="46"/>
      <c r="G742" s="46"/>
      <c r="H742" s="46"/>
      <c r="I742" s="47" t="str">
        <f t="shared" si="22"/>
        <v/>
      </c>
      <c r="J742" s="47" t="str">
        <f t="shared" si="23"/>
        <v/>
      </c>
      <c r="K742" s="46"/>
      <c r="L742" s="46"/>
    </row>
    <row r="743" spans="1:12" ht="18" customHeight="1" x14ac:dyDescent="0.25">
      <c r="A743" s="42"/>
      <c r="B743" s="42"/>
      <c r="C743" s="42"/>
      <c r="D743" s="42"/>
      <c r="E743" s="43"/>
      <c r="F743" s="42"/>
      <c r="G743" s="42"/>
      <c r="H743" s="42"/>
      <c r="I743" s="43" t="str">
        <f t="shared" si="22"/>
        <v/>
      </c>
      <c r="J743" s="43" t="str">
        <f t="shared" si="23"/>
        <v/>
      </c>
      <c r="K743" s="42"/>
      <c r="L743" s="42"/>
    </row>
    <row r="744" spans="1:12" ht="18" customHeight="1" x14ac:dyDescent="0.25">
      <c r="A744" s="46"/>
      <c r="B744" s="46"/>
      <c r="C744" s="46"/>
      <c r="D744" s="46"/>
      <c r="E744" s="47"/>
      <c r="F744" s="46"/>
      <c r="G744" s="46"/>
      <c r="H744" s="46"/>
      <c r="I744" s="47" t="str">
        <f t="shared" si="22"/>
        <v/>
      </c>
      <c r="J744" s="47" t="str">
        <f t="shared" si="23"/>
        <v/>
      </c>
      <c r="K744" s="46"/>
      <c r="L744" s="46"/>
    </row>
    <row r="745" spans="1:12" ht="18" customHeight="1" x14ac:dyDescent="0.25">
      <c r="A745" s="42"/>
      <c r="B745" s="42"/>
      <c r="C745" s="42"/>
      <c r="D745" s="42"/>
      <c r="E745" s="43"/>
      <c r="F745" s="42"/>
      <c r="G745" s="42"/>
      <c r="H745" s="42"/>
      <c r="I745" s="43" t="str">
        <f t="shared" si="22"/>
        <v/>
      </c>
      <c r="J745" s="43" t="str">
        <f t="shared" si="23"/>
        <v/>
      </c>
      <c r="K745" s="42"/>
      <c r="L745" s="42"/>
    </row>
    <row r="746" spans="1:12" ht="18" customHeight="1" x14ac:dyDescent="0.25">
      <c r="A746" s="46"/>
      <c r="B746" s="46"/>
      <c r="C746" s="46"/>
      <c r="D746" s="46"/>
      <c r="E746" s="47"/>
      <c r="F746" s="46"/>
      <c r="G746" s="46"/>
      <c r="H746" s="46"/>
      <c r="I746" s="47" t="str">
        <f t="shared" si="22"/>
        <v/>
      </c>
      <c r="J746" s="47" t="str">
        <f t="shared" si="23"/>
        <v/>
      </c>
      <c r="K746" s="46"/>
      <c r="L746" s="46"/>
    </row>
    <row r="747" spans="1:12" ht="18" customHeight="1" x14ac:dyDescent="0.25">
      <c r="A747" s="42"/>
      <c r="B747" s="42"/>
      <c r="C747" s="42"/>
      <c r="D747" s="42"/>
      <c r="E747" s="43"/>
      <c r="F747" s="42"/>
      <c r="G747" s="42"/>
      <c r="H747" s="42"/>
      <c r="I747" s="43" t="str">
        <f t="shared" si="22"/>
        <v/>
      </c>
      <c r="J747" s="43" t="str">
        <f t="shared" si="23"/>
        <v/>
      </c>
      <c r="K747" s="42"/>
      <c r="L747" s="42"/>
    </row>
    <row r="748" spans="1:12" ht="18" customHeight="1" x14ac:dyDescent="0.25">
      <c r="A748" s="46"/>
      <c r="B748" s="46"/>
      <c r="C748" s="46"/>
      <c r="D748" s="46"/>
      <c r="E748" s="47"/>
      <c r="F748" s="46"/>
      <c r="G748" s="46"/>
      <c r="H748" s="46"/>
      <c r="I748" s="47" t="str">
        <f t="shared" si="22"/>
        <v/>
      </c>
      <c r="J748" s="47" t="str">
        <f t="shared" si="23"/>
        <v/>
      </c>
      <c r="K748" s="46"/>
      <c r="L748" s="46"/>
    </row>
    <row r="749" spans="1:12" ht="18" customHeight="1" x14ac:dyDescent="0.25">
      <c r="A749" s="42"/>
      <c r="B749" s="42"/>
      <c r="C749" s="42"/>
      <c r="D749" s="42"/>
      <c r="E749" s="43"/>
      <c r="F749" s="42"/>
      <c r="G749" s="42"/>
      <c r="H749" s="42"/>
      <c r="I749" s="43" t="str">
        <f t="shared" si="22"/>
        <v/>
      </c>
      <c r="J749" s="43" t="str">
        <f t="shared" si="23"/>
        <v/>
      </c>
      <c r="K749" s="42"/>
      <c r="L749" s="42"/>
    </row>
    <row r="750" spans="1:12" ht="18" customHeight="1" x14ac:dyDescent="0.25">
      <c r="A750" s="46"/>
      <c r="B750" s="46"/>
      <c r="C750" s="46"/>
      <c r="D750" s="46"/>
      <c r="E750" s="47"/>
      <c r="F750" s="46"/>
      <c r="G750" s="46"/>
      <c r="H750" s="46"/>
      <c r="I750" s="47" t="str">
        <f t="shared" si="22"/>
        <v/>
      </c>
      <c r="J750" s="47" t="str">
        <f t="shared" si="23"/>
        <v/>
      </c>
      <c r="K750" s="46"/>
      <c r="L750" s="46"/>
    </row>
    <row r="751" spans="1:12" ht="18" customHeight="1" x14ac:dyDescent="0.25">
      <c r="A751" s="42"/>
      <c r="B751" s="42"/>
      <c r="C751" s="42"/>
      <c r="D751" s="42"/>
      <c r="E751" s="43"/>
      <c r="F751" s="42"/>
      <c r="G751" s="42"/>
      <c r="H751" s="42"/>
      <c r="I751" s="43" t="str">
        <f t="shared" si="22"/>
        <v/>
      </c>
      <c r="J751" s="43" t="str">
        <f t="shared" si="23"/>
        <v/>
      </c>
      <c r="K751" s="42"/>
      <c r="L751" s="42"/>
    </row>
    <row r="752" spans="1:12" ht="18" customHeight="1" x14ac:dyDescent="0.25">
      <c r="A752" s="46"/>
      <c r="B752" s="46"/>
      <c r="C752" s="46"/>
      <c r="D752" s="46"/>
      <c r="E752" s="47"/>
      <c r="F752" s="46"/>
      <c r="G752" s="46"/>
      <c r="H752" s="46"/>
      <c r="I752" s="47" t="str">
        <f t="shared" si="22"/>
        <v/>
      </c>
      <c r="J752" s="47" t="str">
        <f t="shared" si="23"/>
        <v/>
      </c>
      <c r="K752" s="46"/>
      <c r="L752" s="46"/>
    </row>
    <row r="753" spans="1:12" ht="18" customHeight="1" x14ac:dyDescent="0.25">
      <c r="A753" s="42"/>
      <c r="B753" s="42"/>
      <c r="C753" s="42"/>
      <c r="D753" s="42"/>
      <c r="E753" s="43"/>
      <c r="F753" s="42"/>
      <c r="G753" s="42"/>
      <c r="H753" s="42"/>
      <c r="I753" s="43" t="str">
        <f t="shared" si="22"/>
        <v/>
      </c>
      <c r="J753" s="43" t="str">
        <f t="shared" si="23"/>
        <v/>
      </c>
      <c r="K753" s="42"/>
      <c r="L753" s="42"/>
    </row>
    <row r="754" spans="1:12" ht="18" customHeight="1" x14ac:dyDescent="0.25">
      <c r="A754" s="46"/>
      <c r="B754" s="46"/>
      <c r="C754" s="46"/>
      <c r="D754" s="46"/>
      <c r="E754" s="47"/>
      <c r="F754" s="46"/>
      <c r="G754" s="46"/>
      <c r="H754" s="46"/>
      <c r="I754" s="47" t="str">
        <f t="shared" si="22"/>
        <v/>
      </c>
      <c r="J754" s="47" t="str">
        <f t="shared" si="23"/>
        <v/>
      </c>
      <c r="K754" s="46"/>
      <c r="L754" s="46"/>
    </row>
    <row r="755" spans="1:12" ht="18" customHeight="1" x14ac:dyDescent="0.25">
      <c r="A755" s="42"/>
      <c r="B755" s="42"/>
      <c r="C755" s="42"/>
      <c r="D755" s="42"/>
      <c r="E755" s="43"/>
      <c r="F755" s="42"/>
      <c r="G755" s="42"/>
      <c r="H755" s="42"/>
      <c r="I755" s="43" t="str">
        <f t="shared" si="22"/>
        <v/>
      </c>
      <c r="J755" s="43" t="str">
        <f t="shared" si="23"/>
        <v/>
      </c>
      <c r="K755" s="42"/>
      <c r="L755" s="42"/>
    </row>
    <row r="756" spans="1:12" ht="18" customHeight="1" x14ac:dyDescent="0.25">
      <c r="A756" s="46"/>
      <c r="B756" s="46"/>
      <c r="C756" s="46"/>
      <c r="D756" s="46"/>
      <c r="E756" s="47"/>
      <c r="F756" s="46"/>
      <c r="G756" s="46"/>
      <c r="H756" s="46"/>
      <c r="I756" s="47" t="str">
        <f t="shared" si="22"/>
        <v/>
      </c>
      <c r="J756" s="47" t="str">
        <f t="shared" si="23"/>
        <v/>
      </c>
      <c r="K756" s="46"/>
      <c r="L756" s="46"/>
    </row>
    <row r="757" spans="1:12" ht="18" customHeight="1" x14ac:dyDescent="0.25">
      <c r="A757" s="42"/>
      <c r="B757" s="42"/>
      <c r="C757" s="42"/>
      <c r="D757" s="42"/>
      <c r="E757" s="43"/>
      <c r="F757" s="42"/>
      <c r="G757" s="42"/>
      <c r="H757" s="42"/>
      <c r="I757" s="43" t="str">
        <f t="shared" si="22"/>
        <v/>
      </c>
      <c r="J757" s="43" t="str">
        <f t="shared" si="23"/>
        <v/>
      </c>
      <c r="K757" s="42"/>
      <c r="L757" s="42"/>
    </row>
    <row r="758" spans="1:12" ht="18" customHeight="1" x14ac:dyDescent="0.25">
      <c r="A758" s="46"/>
      <c r="B758" s="46"/>
      <c r="C758" s="46"/>
      <c r="D758" s="46"/>
      <c r="E758" s="47"/>
      <c r="F758" s="46"/>
      <c r="G758" s="46"/>
      <c r="H758" s="46"/>
      <c r="I758" s="47" t="str">
        <f t="shared" si="22"/>
        <v/>
      </c>
      <c r="J758" s="47" t="str">
        <f t="shared" si="23"/>
        <v/>
      </c>
      <c r="K758" s="46"/>
      <c r="L758" s="46"/>
    </row>
    <row r="759" spans="1:12" ht="18" customHeight="1" x14ac:dyDescent="0.25">
      <c r="A759" s="42"/>
      <c r="B759" s="42"/>
      <c r="C759" s="42"/>
      <c r="D759" s="42"/>
      <c r="E759" s="43"/>
      <c r="F759" s="42"/>
      <c r="G759" s="42"/>
      <c r="H759" s="42"/>
      <c r="I759" s="43" t="str">
        <f t="shared" si="22"/>
        <v/>
      </c>
      <c r="J759" s="43" t="str">
        <f t="shared" si="23"/>
        <v/>
      </c>
      <c r="K759" s="42"/>
      <c r="L759" s="42"/>
    </row>
    <row r="760" spans="1:12" ht="18" customHeight="1" x14ac:dyDescent="0.25">
      <c r="A760" s="46"/>
      <c r="B760" s="46"/>
      <c r="C760" s="46"/>
      <c r="D760" s="46"/>
      <c r="E760" s="47"/>
      <c r="F760" s="46"/>
      <c r="G760" s="46"/>
      <c r="H760" s="46"/>
      <c r="I760" s="47" t="str">
        <f t="shared" si="22"/>
        <v/>
      </c>
      <c r="J760" s="47" t="str">
        <f t="shared" si="23"/>
        <v/>
      </c>
      <c r="K760" s="46"/>
      <c r="L760" s="46"/>
    </row>
    <row r="761" spans="1:12" ht="18" customHeight="1" x14ac:dyDescent="0.25">
      <c r="A761" s="42"/>
      <c r="B761" s="42"/>
      <c r="C761" s="42"/>
      <c r="D761" s="42"/>
      <c r="E761" s="43"/>
      <c r="F761" s="42"/>
      <c r="G761" s="42"/>
      <c r="H761" s="42"/>
      <c r="I761" s="43" t="str">
        <f t="shared" si="22"/>
        <v/>
      </c>
      <c r="J761" s="43" t="str">
        <f t="shared" si="23"/>
        <v/>
      </c>
      <c r="K761" s="42"/>
      <c r="L761" s="42"/>
    </row>
    <row r="762" spans="1:12" ht="18" customHeight="1" x14ac:dyDescent="0.25">
      <c r="A762" s="46"/>
      <c r="B762" s="46"/>
      <c r="C762" s="46"/>
      <c r="D762" s="46"/>
      <c r="E762" s="47"/>
      <c r="F762" s="46"/>
      <c r="G762" s="46"/>
      <c r="H762" s="46"/>
      <c r="I762" s="47" t="str">
        <f t="shared" si="22"/>
        <v/>
      </c>
      <c r="J762" s="47" t="str">
        <f t="shared" si="23"/>
        <v/>
      </c>
      <c r="K762" s="46"/>
      <c r="L762" s="46"/>
    </row>
    <row r="763" spans="1:12" ht="18" customHeight="1" x14ac:dyDescent="0.25">
      <c r="A763" s="42"/>
      <c r="B763" s="42"/>
      <c r="C763" s="42"/>
      <c r="D763" s="42"/>
      <c r="E763" s="43"/>
      <c r="F763" s="42"/>
      <c r="G763" s="42"/>
      <c r="H763" s="42"/>
      <c r="I763" s="43" t="str">
        <f t="shared" si="22"/>
        <v/>
      </c>
      <c r="J763" s="43" t="str">
        <f t="shared" si="23"/>
        <v/>
      </c>
      <c r="K763" s="42"/>
      <c r="L763" s="42"/>
    </row>
    <row r="764" spans="1:12" ht="18" customHeight="1" x14ac:dyDescent="0.25">
      <c r="A764" s="46"/>
      <c r="B764" s="46"/>
      <c r="C764" s="46"/>
      <c r="D764" s="46"/>
      <c r="E764" s="47"/>
      <c r="F764" s="46"/>
      <c r="G764" s="46"/>
      <c r="H764" s="46"/>
      <c r="I764" s="47" t="str">
        <f t="shared" si="22"/>
        <v/>
      </c>
      <c r="J764" s="47" t="str">
        <f t="shared" si="23"/>
        <v/>
      </c>
      <c r="K764" s="46"/>
      <c r="L764" s="46"/>
    </row>
    <row r="765" spans="1:12" ht="18" customHeight="1" x14ac:dyDescent="0.25">
      <c r="A765" s="42"/>
      <c r="B765" s="42"/>
      <c r="C765" s="42"/>
      <c r="D765" s="42"/>
      <c r="E765" s="43"/>
      <c r="F765" s="42"/>
      <c r="G765" s="42"/>
      <c r="H765" s="42"/>
      <c r="I765" s="43" t="str">
        <f t="shared" si="22"/>
        <v/>
      </c>
      <c r="J765" s="43" t="str">
        <f t="shared" si="23"/>
        <v/>
      </c>
      <c r="K765" s="42"/>
      <c r="L765" s="42"/>
    </row>
    <row r="766" spans="1:12" ht="18" customHeight="1" x14ac:dyDescent="0.25">
      <c r="A766" s="46"/>
      <c r="B766" s="46"/>
      <c r="C766" s="46"/>
      <c r="D766" s="46"/>
      <c r="E766" s="47"/>
      <c r="F766" s="46"/>
      <c r="G766" s="46"/>
      <c r="H766" s="46"/>
      <c r="I766" s="47" t="str">
        <f t="shared" si="22"/>
        <v/>
      </c>
      <c r="J766" s="47" t="str">
        <f t="shared" si="23"/>
        <v/>
      </c>
      <c r="K766" s="46"/>
      <c r="L766" s="46"/>
    </row>
    <row r="767" spans="1:12" ht="18" customHeight="1" x14ac:dyDescent="0.25">
      <c r="A767" s="42"/>
      <c r="B767" s="42"/>
      <c r="C767" s="42"/>
      <c r="D767" s="42"/>
      <c r="E767" s="43"/>
      <c r="F767" s="42"/>
      <c r="G767" s="42"/>
      <c r="H767" s="42"/>
      <c r="I767" s="43" t="str">
        <f t="shared" si="22"/>
        <v/>
      </c>
      <c r="J767" s="43" t="str">
        <f t="shared" si="23"/>
        <v/>
      </c>
      <c r="K767" s="42"/>
      <c r="L767" s="42"/>
    </row>
    <row r="768" spans="1:12" ht="18" customHeight="1" x14ac:dyDescent="0.25">
      <c r="A768" s="46"/>
      <c r="B768" s="46"/>
      <c r="C768" s="46"/>
      <c r="D768" s="46"/>
      <c r="E768" s="47"/>
      <c r="F768" s="46"/>
      <c r="G768" s="46"/>
      <c r="H768" s="46"/>
      <c r="I768" s="47" t="str">
        <f t="shared" si="22"/>
        <v/>
      </c>
      <c r="J768" s="47" t="str">
        <f t="shared" si="23"/>
        <v/>
      </c>
      <c r="K768" s="46"/>
      <c r="L768" s="46"/>
    </row>
    <row r="769" spans="1:12" ht="18" customHeight="1" x14ac:dyDescent="0.25">
      <c r="A769" s="42"/>
      <c r="B769" s="42"/>
      <c r="C769" s="42"/>
      <c r="D769" s="42"/>
      <c r="E769" s="43"/>
      <c r="F769" s="42"/>
      <c r="G769" s="42"/>
      <c r="H769" s="42"/>
      <c r="I769" s="43" t="str">
        <f t="shared" si="22"/>
        <v/>
      </c>
      <c r="J769" s="43" t="str">
        <f t="shared" si="23"/>
        <v/>
      </c>
      <c r="K769" s="42"/>
      <c r="L769" s="42"/>
    </row>
    <row r="770" spans="1:12" ht="18" customHeight="1" x14ac:dyDescent="0.25">
      <c r="A770" s="46"/>
      <c r="B770" s="46"/>
      <c r="C770" s="46"/>
      <c r="D770" s="46"/>
      <c r="E770" s="47"/>
      <c r="F770" s="46"/>
      <c r="G770" s="46"/>
      <c r="H770" s="46"/>
      <c r="I770" s="47" t="str">
        <f t="shared" si="22"/>
        <v/>
      </c>
      <c r="J770" s="47" t="str">
        <f t="shared" si="23"/>
        <v/>
      </c>
      <c r="K770" s="46"/>
      <c r="L770" s="46"/>
    </row>
    <row r="771" spans="1:12" ht="18" customHeight="1" x14ac:dyDescent="0.25">
      <c r="A771" s="42"/>
      <c r="B771" s="42"/>
      <c r="C771" s="42"/>
      <c r="D771" s="42"/>
      <c r="E771" s="43"/>
      <c r="F771" s="42"/>
      <c r="G771" s="42"/>
      <c r="H771" s="42"/>
      <c r="I771" s="43" t="str">
        <f t="shared" si="22"/>
        <v/>
      </c>
      <c r="J771" s="43" t="str">
        <f t="shared" si="23"/>
        <v/>
      </c>
      <c r="K771" s="42"/>
      <c r="L771" s="42"/>
    </row>
    <row r="772" spans="1:12" ht="18" customHeight="1" x14ac:dyDescent="0.25">
      <c r="A772" s="46"/>
      <c r="B772" s="46"/>
      <c r="C772" s="46"/>
      <c r="D772" s="46"/>
      <c r="E772" s="47"/>
      <c r="F772" s="46"/>
      <c r="G772" s="46"/>
      <c r="H772" s="46"/>
      <c r="I772" s="47" t="str">
        <f t="shared" ref="I772:I835" si="24">IF(E772="","",E772+(E772*H772/100*G772))</f>
        <v/>
      </c>
      <c r="J772" s="47" t="str">
        <f t="shared" ref="J772:J835" si="25">IFERROR(I772/G772,"")</f>
        <v/>
      </c>
      <c r="K772" s="46"/>
      <c r="L772" s="46"/>
    </row>
    <row r="773" spans="1:12" ht="18" customHeight="1" x14ac:dyDescent="0.25">
      <c r="A773" s="42"/>
      <c r="B773" s="42"/>
      <c r="C773" s="42"/>
      <c r="D773" s="42"/>
      <c r="E773" s="43"/>
      <c r="F773" s="42"/>
      <c r="G773" s="42"/>
      <c r="H773" s="42"/>
      <c r="I773" s="43" t="str">
        <f t="shared" si="24"/>
        <v/>
      </c>
      <c r="J773" s="43" t="str">
        <f t="shared" si="25"/>
        <v/>
      </c>
      <c r="K773" s="42"/>
      <c r="L773" s="42"/>
    </row>
    <row r="774" spans="1:12" ht="18" customHeight="1" x14ac:dyDescent="0.25">
      <c r="A774" s="46"/>
      <c r="B774" s="46"/>
      <c r="C774" s="46"/>
      <c r="D774" s="46"/>
      <c r="E774" s="47"/>
      <c r="F774" s="46"/>
      <c r="G774" s="46"/>
      <c r="H774" s="46"/>
      <c r="I774" s="47" t="str">
        <f t="shared" si="24"/>
        <v/>
      </c>
      <c r="J774" s="47" t="str">
        <f t="shared" si="25"/>
        <v/>
      </c>
      <c r="K774" s="46"/>
      <c r="L774" s="46"/>
    </row>
    <row r="775" spans="1:12" ht="18" customHeight="1" x14ac:dyDescent="0.25">
      <c r="A775" s="42"/>
      <c r="B775" s="42"/>
      <c r="C775" s="42"/>
      <c r="D775" s="42"/>
      <c r="E775" s="43"/>
      <c r="F775" s="42"/>
      <c r="G775" s="42"/>
      <c r="H775" s="42"/>
      <c r="I775" s="43" t="str">
        <f t="shared" si="24"/>
        <v/>
      </c>
      <c r="J775" s="43" t="str">
        <f t="shared" si="25"/>
        <v/>
      </c>
      <c r="K775" s="42"/>
      <c r="L775" s="42"/>
    </row>
    <row r="776" spans="1:12" ht="18" customHeight="1" x14ac:dyDescent="0.25">
      <c r="A776" s="46"/>
      <c r="B776" s="46"/>
      <c r="C776" s="46"/>
      <c r="D776" s="46"/>
      <c r="E776" s="47"/>
      <c r="F776" s="46"/>
      <c r="G776" s="46"/>
      <c r="H776" s="46"/>
      <c r="I776" s="47" t="str">
        <f t="shared" si="24"/>
        <v/>
      </c>
      <c r="J776" s="47" t="str">
        <f t="shared" si="25"/>
        <v/>
      </c>
      <c r="K776" s="46"/>
      <c r="L776" s="46"/>
    </row>
    <row r="777" spans="1:12" ht="18" customHeight="1" x14ac:dyDescent="0.25">
      <c r="A777" s="42"/>
      <c r="B777" s="42"/>
      <c r="C777" s="42"/>
      <c r="D777" s="42"/>
      <c r="E777" s="43"/>
      <c r="F777" s="42"/>
      <c r="G777" s="42"/>
      <c r="H777" s="42"/>
      <c r="I777" s="43" t="str">
        <f t="shared" si="24"/>
        <v/>
      </c>
      <c r="J777" s="43" t="str">
        <f t="shared" si="25"/>
        <v/>
      </c>
      <c r="K777" s="42"/>
      <c r="L777" s="42"/>
    </row>
    <row r="778" spans="1:12" ht="18" customHeight="1" x14ac:dyDescent="0.25">
      <c r="A778" s="46"/>
      <c r="B778" s="46"/>
      <c r="C778" s="46"/>
      <c r="D778" s="46"/>
      <c r="E778" s="47"/>
      <c r="F778" s="46"/>
      <c r="G778" s="46"/>
      <c r="H778" s="46"/>
      <c r="I778" s="47" t="str">
        <f t="shared" si="24"/>
        <v/>
      </c>
      <c r="J778" s="47" t="str">
        <f t="shared" si="25"/>
        <v/>
      </c>
      <c r="K778" s="46"/>
      <c r="L778" s="46"/>
    </row>
    <row r="779" spans="1:12" ht="18" customHeight="1" x14ac:dyDescent="0.25">
      <c r="A779" s="42"/>
      <c r="B779" s="42"/>
      <c r="C779" s="42"/>
      <c r="D779" s="42"/>
      <c r="E779" s="43"/>
      <c r="F779" s="42"/>
      <c r="G779" s="42"/>
      <c r="H779" s="42"/>
      <c r="I779" s="43" t="str">
        <f t="shared" si="24"/>
        <v/>
      </c>
      <c r="J779" s="43" t="str">
        <f t="shared" si="25"/>
        <v/>
      </c>
      <c r="K779" s="42"/>
      <c r="L779" s="42"/>
    </row>
    <row r="780" spans="1:12" ht="18" customHeight="1" x14ac:dyDescent="0.25">
      <c r="A780" s="46"/>
      <c r="B780" s="46"/>
      <c r="C780" s="46"/>
      <c r="D780" s="46"/>
      <c r="E780" s="47"/>
      <c r="F780" s="46"/>
      <c r="G780" s="46"/>
      <c r="H780" s="46"/>
      <c r="I780" s="47" t="str">
        <f t="shared" si="24"/>
        <v/>
      </c>
      <c r="J780" s="47" t="str">
        <f t="shared" si="25"/>
        <v/>
      </c>
      <c r="K780" s="46"/>
      <c r="L780" s="46"/>
    </row>
    <row r="781" spans="1:12" ht="18" customHeight="1" x14ac:dyDescent="0.25">
      <c r="A781" s="42"/>
      <c r="B781" s="42"/>
      <c r="C781" s="42"/>
      <c r="D781" s="42"/>
      <c r="E781" s="43"/>
      <c r="F781" s="42"/>
      <c r="G781" s="42"/>
      <c r="H781" s="42"/>
      <c r="I781" s="43" t="str">
        <f t="shared" si="24"/>
        <v/>
      </c>
      <c r="J781" s="43" t="str">
        <f t="shared" si="25"/>
        <v/>
      </c>
      <c r="K781" s="42"/>
      <c r="L781" s="42"/>
    </row>
    <row r="782" spans="1:12" ht="18" customHeight="1" x14ac:dyDescent="0.25">
      <c r="A782" s="46"/>
      <c r="B782" s="46"/>
      <c r="C782" s="46"/>
      <c r="D782" s="46"/>
      <c r="E782" s="47"/>
      <c r="F782" s="46"/>
      <c r="G782" s="46"/>
      <c r="H782" s="46"/>
      <c r="I782" s="47" t="str">
        <f t="shared" si="24"/>
        <v/>
      </c>
      <c r="J782" s="47" t="str">
        <f t="shared" si="25"/>
        <v/>
      </c>
      <c r="K782" s="46"/>
      <c r="L782" s="46"/>
    </row>
    <row r="783" spans="1:12" ht="18" customHeight="1" x14ac:dyDescent="0.25">
      <c r="A783" s="42"/>
      <c r="B783" s="42"/>
      <c r="C783" s="42"/>
      <c r="D783" s="42"/>
      <c r="E783" s="43"/>
      <c r="F783" s="42"/>
      <c r="G783" s="42"/>
      <c r="H783" s="42"/>
      <c r="I783" s="43" t="str">
        <f t="shared" si="24"/>
        <v/>
      </c>
      <c r="J783" s="43" t="str">
        <f t="shared" si="25"/>
        <v/>
      </c>
      <c r="K783" s="42"/>
      <c r="L783" s="42"/>
    </row>
    <row r="784" spans="1:12" ht="18" customHeight="1" x14ac:dyDescent="0.25">
      <c r="A784" s="46"/>
      <c r="B784" s="46"/>
      <c r="C784" s="46"/>
      <c r="D784" s="46"/>
      <c r="E784" s="47"/>
      <c r="F784" s="46"/>
      <c r="G784" s="46"/>
      <c r="H784" s="46"/>
      <c r="I784" s="47" t="str">
        <f t="shared" si="24"/>
        <v/>
      </c>
      <c r="J784" s="47" t="str">
        <f t="shared" si="25"/>
        <v/>
      </c>
      <c r="K784" s="46"/>
      <c r="L784" s="46"/>
    </row>
    <row r="785" spans="1:12" ht="18" customHeight="1" x14ac:dyDescent="0.25">
      <c r="A785" s="42"/>
      <c r="B785" s="42"/>
      <c r="C785" s="42"/>
      <c r="D785" s="42"/>
      <c r="E785" s="43"/>
      <c r="F785" s="42"/>
      <c r="G785" s="42"/>
      <c r="H785" s="42"/>
      <c r="I785" s="43" t="str">
        <f t="shared" si="24"/>
        <v/>
      </c>
      <c r="J785" s="43" t="str">
        <f t="shared" si="25"/>
        <v/>
      </c>
      <c r="K785" s="42"/>
      <c r="L785" s="42"/>
    </row>
    <row r="786" spans="1:12" ht="18" customHeight="1" x14ac:dyDescent="0.25">
      <c r="A786" s="46"/>
      <c r="B786" s="46"/>
      <c r="C786" s="46"/>
      <c r="D786" s="46"/>
      <c r="E786" s="47"/>
      <c r="F786" s="46"/>
      <c r="G786" s="46"/>
      <c r="H786" s="46"/>
      <c r="I786" s="47" t="str">
        <f t="shared" si="24"/>
        <v/>
      </c>
      <c r="J786" s="47" t="str">
        <f t="shared" si="25"/>
        <v/>
      </c>
      <c r="K786" s="46"/>
      <c r="L786" s="46"/>
    </row>
    <row r="787" spans="1:12" ht="18" customHeight="1" x14ac:dyDescent="0.25">
      <c r="A787" s="42"/>
      <c r="B787" s="42"/>
      <c r="C787" s="42"/>
      <c r="D787" s="42"/>
      <c r="E787" s="43"/>
      <c r="F787" s="42"/>
      <c r="G787" s="42"/>
      <c r="H787" s="42"/>
      <c r="I787" s="43" t="str">
        <f t="shared" si="24"/>
        <v/>
      </c>
      <c r="J787" s="43" t="str">
        <f t="shared" si="25"/>
        <v/>
      </c>
      <c r="K787" s="42"/>
      <c r="L787" s="42"/>
    </row>
    <row r="788" spans="1:12" ht="18" customHeight="1" x14ac:dyDescent="0.25">
      <c r="A788" s="46"/>
      <c r="B788" s="46"/>
      <c r="C788" s="46"/>
      <c r="D788" s="46"/>
      <c r="E788" s="47"/>
      <c r="F788" s="46"/>
      <c r="G788" s="46"/>
      <c r="H788" s="46"/>
      <c r="I788" s="47" t="str">
        <f t="shared" si="24"/>
        <v/>
      </c>
      <c r="J788" s="47" t="str">
        <f t="shared" si="25"/>
        <v/>
      </c>
      <c r="K788" s="46"/>
      <c r="L788" s="46"/>
    </row>
    <row r="789" spans="1:12" ht="18" customHeight="1" x14ac:dyDescent="0.25">
      <c r="A789" s="42"/>
      <c r="B789" s="42"/>
      <c r="C789" s="42"/>
      <c r="D789" s="42"/>
      <c r="E789" s="43"/>
      <c r="F789" s="42"/>
      <c r="G789" s="42"/>
      <c r="H789" s="42"/>
      <c r="I789" s="43" t="str">
        <f t="shared" si="24"/>
        <v/>
      </c>
      <c r="J789" s="43" t="str">
        <f t="shared" si="25"/>
        <v/>
      </c>
      <c r="K789" s="42"/>
      <c r="L789" s="42"/>
    </row>
    <row r="790" spans="1:12" ht="18" customHeight="1" x14ac:dyDescent="0.25">
      <c r="A790" s="46"/>
      <c r="B790" s="46"/>
      <c r="C790" s="46"/>
      <c r="D790" s="46"/>
      <c r="E790" s="47"/>
      <c r="F790" s="46"/>
      <c r="G790" s="46"/>
      <c r="H790" s="46"/>
      <c r="I790" s="47" t="str">
        <f t="shared" si="24"/>
        <v/>
      </c>
      <c r="J790" s="47" t="str">
        <f t="shared" si="25"/>
        <v/>
      </c>
      <c r="K790" s="46"/>
      <c r="L790" s="46"/>
    </row>
    <row r="791" spans="1:12" ht="18" customHeight="1" x14ac:dyDescent="0.25">
      <c r="A791" s="42"/>
      <c r="B791" s="42"/>
      <c r="C791" s="42"/>
      <c r="D791" s="42"/>
      <c r="E791" s="43"/>
      <c r="F791" s="42"/>
      <c r="G791" s="42"/>
      <c r="H791" s="42"/>
      <c r="I791" s="43" t="str">
        <f t="shared" si="24"/>
        <v/>
      </c>
      <c r="J791" s="43" t="str">
        <f t="shared" si="25"/>
        <v/>
      </c>
      <c r="K791" s="42"/>
      <c r="L791" s="42"/>
    </row>
    <row r="792" spans="1:12" ht="18" customHeight="1" x14ac:dyDescent="0.25">
      <c r="A792" s="46"/>
      <c r="B792" s="46"/>
      <c r="C792" s="46"/>
      <c r="D792" s="46"/>
      <c r="E792" s="47"/>
      <c r="F792" s="46"/>
      <c r="G792" s="46"/>
      <c r="H792" s="46"/>
      <c r="I792" s="47" t="str">
        <f t="shared" si="24"/>
        <v/>
      </c>
      <c r="J792" s="47" t="str">
        <f t="shared" si="25"/>
        <v/>
      </c>
      <c r="K792" s="46"/>
      <c r="L792" s="46"/>
    </row>
    <row r="793" spans="1:12" ht="18" customHeight="1" x14ac:dyDescent="0.25">
      <c r="A793" s="42"/>
      <c r="B793" s="42"/>
      <c r="C793" s="42"/>
      <c r="D793" s="42"/>
      <c r="E793" s="43"/>
      <c r="F793" s="42"/>
      <c r="G793" s="42"/>
      <c r="H793" s="42"/>
      <c r="I793" s="43" t="str">
        <f t="shared" si="24"/>
        <v/>
      </c>
      <c r="J793" s="43" t="str">
        <f t="shared" si="25"/>
        <v/>
      </c>
      <c r="K793" s="42"/>
      <c r="L793" s="42"/>
    </row>
    <row r="794" spans="1:12" ht="18" customHeight="1" x14ac:dyDescent="0.25">
      <c r="A794" s="46"/>
      <c r="B794" s="46"/>
      <c r="C794" s="46"/>
      <c r="D794" s="46"/>
      <c r="E794" s="47"/>
      <c r="F794" s="46"/>
      <c r="G794" s="46"/>
      <c r="H794" s="46"/>
      <c r="I794" s="47" t="str">
        <f t="shared" si="24"/>
        <v/>
      </c>
      <c r="J794" s="47" t="str">
        <f t="shared" si="25"/>
        <v/>
      </c>
      <c r="K794" s="46"/>
      <c r="L794" s="46"/>
    </row>
    <row r="795" spans="1:12" ht="18" customHeight="1" x14ac:dyDescent="0.25">
      <c r="A795" s="42"/>
      <c r="B795" s="42"/>
      <c r="C795" s="42"/>
      <c r="D795" s="42"/>
      <c r="E795" s="43"/>
      <c r="F795" s="42"/>
      <c r="G795" s="42"/>
      <c r="H795" s="42"/>
      <c r="I795" s="43" t="str">
        <f t="shared" si="24"/>
        <v/>
      </c>
      <c r="J795" s="43" t="str">
        <f t="shared" si="25"/>
        <v/>
      </c>
      <c r="K795" s="42"/>
      <c r="L795" s="42"/>
    </row>
    <row r="796" spans="1:12" ht="18" customHeight="1" x14ac:dyDescent="0.25">
      <c r="A796" s="46"/>
      <c r="B796" s="46"/>
      <c r="C796" s="46"/>
      <c r="D796" s="46"/>
      <c r="E796" s="47"/>
      <c r="F796" s="46"/>
      <c r="G796" s="46"/>
      <c r="H796" s="46"/>
      <c r="I796" s="47" t="str">
        <f t="shared" si="24"/>
        <v/>
      </c>
      <c r="J796" s="47" t="str">
        <f t="shared" si="25"/>
        <v/>
      </c>
      <c r="K796" s="46"/>
      <c r="L796" s="46"/>
    </row>
    <row r="797" spans="1:12" ht="18" customHeight="1" x14ac:dyDescent="0.25">
      <c r="A797" s="42"/>
      <c r="B797" s="42"/>
      <c r="C797" s="42"/>
      <c r="D797" s="42"/>
      <c r="E797" s="43"/>
      <c r="F797" s="42"/>
      <c r="G797" s="42"/>
      <c r="H797" s="42"/>
      <c r="I797" s="43" t="str">
        <f t="shared" si="24"/>
        <v/>
      </c>
      <c r="J797" s="43" t="str">
        <f t="shared" si="25"/>
        <v/>
      </c>
      <c r="K797" s="42"/>
      <c r="L797" s="42"/>
    </row>
    <row r="798" spans="1:12" ht="18" customHeight="1" x14ac:dyDescent="0.25">
      <c r="A798" s="46"/>
      <c r="B798" s="46"/>
      <c r="C798" s="46"/>
      <c r="D798" s="46"/>
      <c r="E798" s="47"/>
      <c r="F798" s="46"/>
      <c r="G798" s="46"/>
      <c r="H798" s="46"/>
      <c r="I798" s="47" t="str">
        <f t="shared" si="24"/>
        <v/>
      </c>
      <c r="J798" s="47" t="str">
        <f t="shared" si="25"/>
        <v/>
      </c>
      <c r="K798" s="46"/>
      <c r="L798" s="46"/>
    </row>
    <row r="799" spans="1:12" ht="18" customHeight="1" x14ac:dyDescent="0.25">
      <c r="A799" s="42"/>
      <c r="B799" s="42"/>
      <c r="C799" s="42"/>
      <c r="D799" s="42"/>
      <c r="E799" s="43"/>
      <c r="F799" s="42"/>
      <c r="G799" s="42"/>
      <c r="H799" s="42"/>
      <c r="I799" s="43" t="str">
        <f t="shared" si="24"/>
        <v/>
      </c>
      <c r="J799" s="43" t="str">
        <f t="shared" si="25"/>
        <v/>
      </c>
      <c r="K799" s="42"/>
      <c r="L799" s="42"/>
    </row>
    <row r="800" spans="1:12" ht="18" customHeight="1" x14ac:dyDescent="0.25">
      <c r="A800" s="46"/>
      <c r="B800" s="46"/>
      <c r="C800" s="46"/>
      <c r="D800" s="46"/>
      <c r="E800" s="47"/>
      <c r="F800" s="46"/>
      <c r="G800" s="46"/>
      <c r="H800" s="46"/>
      <c r="I800" s="47" t="str">
        <f t="shared" si="24"/>
        <v/>
      </c>
      <c r="J800" s="47" t="str">
        <f t="shared" si="25"/>
        <v/>
      </c>
      <c r="K800" s="46"/>
      <c r="L800" s="46"/>
    </row>
    <row r="801" spans="1:12" ht="18" customHeight="1" x14ac:dyDescent="0.25">
      <c r="A801" s="42"/>
      <c r="B801" s="42"/>
      <c r="C801" s="42"/>
      <c r="D801" s="42"/>
      <c r="E801" s="43"/>
      <c r="F801" s="42"/>
      <c r="G801" s="42"/>
      <c r="H801" s="42"/>
      <c r="I801" s="43" t="str">
        <f t="shared" si="24"/>
        <v/>
      </c>
      <c r="J801" s="43" t="str">
        <f t="shared" si="25"/>
        <v/>
      </c>
      <c r="K801" s="42"/>
      <c r="L801" s="42"/>
    </row>
    <row r="802" spans="1:12" ht="18" customHeight="1" x14ac:dyDescent="0.25">
      <c r="A802" s="46"/>
      <c r="B802" s="46"/>
      <c r="C802" s="46"/>
      <c r="D802" s="46"/>
      <c r="E802" s="47"/>
      <c r="F802" s="46"/>
      <c r="G802" s="46"/>
      <c r="H802" s="46"/>
      <c r="I802" s="47" t="str">
        <f t="shared" si="24"/>
        <v/>
      </c>
      <c r="J802" s="47" t="str">
        <f t="shared" si="25"/>
        <v/>
      </c>
      <c r="K802" s="46"/>
      <c r="L802" s="46"/>
    </row>
    <row r="803" spans="1:12" ht="18" customHeight="1" x14ac:dyDescent="0.25">
      <c r="A803" s="42"/>
      <c r="B803" s="42"/>
      <c r="C803" s="42"/>
      <c r="D803" s="42"/>
      <c r="E803" s="43"/>
      <c r="F803" s="42"/>
      <c r="G803" s="42"/>
      <c r="H803" s="42"/>
      <c r="I803" s="43" t="str">
        <f t="shared" si="24"/>
        <v/>
      </c>
      <c r="J803" s="43" t="str">
        <f t="shared" si="25"/>
        <v/>
      </c>
      <c r="K803" s="42"/>
      <c r="L803" s="42"/>
    </row>
    <row r="804" spans="1:12" ht="18" customHeight="1" x14ac:dyDescent="0.25">
      <c r="A804" s="46"/>
      <c r="B804" s="46"/>
      <c r="C804" s="46"/>
      <c r="D804" s="46"/>
      <c r="E804" s="47"/>
      <c r="F804" s="46"/>
      <c r="G804" s="46"/>
      <c r="H804" s="46"/>
      <c r="I804" s="47" t="str">
        <f t="shared" si="24"/>
        <v/>
      </c>
      <c r="J804" s="47" t="str">
        <f t="shared" si="25"/>
        <v/>
      </c>
      <c r="K804" s="46"/>
      <c r="L804" s="46"/>
    </row>
    <row r="805" spans="1:12" ht="18" customHeight="1" x14ac:dyDescent="0.25">
      <c r="A805" s="42"/>
      <c r="B805" s="42"/>
      <c r="C805" s="42"/>
      <c r="D805" s="42"/>
      <c r="E805" s="43"/>
      <c r="F805" s="42"/>
      <c r="G805" s="42"/>
      <c r="H805" s="42"/>
      <c r="I805" s="43" t="str">
        <f t="shared" si="24"/>
        <v/>
      </c>
      <c r="J805" s="43" t="str">
        <f t="shared" si="25"/>
        <v/>
      </c>
      <c r="K805" s="42"/>
      <c r="L805" s="42"/>
    </row>
    <row r="806" spans="1:12" ht="18" customHeight="1" x14ac:dyDescent="0.25">
      <c r="A806" s="46"/>
      <c r="B806" s="46"/>
      <c r="C806" s="46"/>
      <c r="D806" s="46"/>
      <c r="E806" s="47"/>
      <c r="F806" s="46"/>
      <c r="G806" s="46"/>
      <c r="H806" s="46"/>
      <c r="I806" s="47" t="str">
        <f t="shared" si="24"/>
        <v/>
      </c>
      <c r="J806" s="47" t="str">
        <f t="shared" si="25"/>
        <v/>
      </c>
      <c r="K806" s="46"/>
      <c r="L806" s="46"/>
    </row>
    <row r="807" spans="1:12" ht="18" customHeight="1" x14ac:dyDescent="0.25">
      <c r="A807" s="42"/>
      <c r="B807" s="42"/>
      <c r="C807" s="42"/>
      <c r="D807" s="42"/>
      <c r="E807" s="43"/>
      <c r="F807" s="42"/>
      <c r="G807" s="42"/>
      <c r="H807" s="42"/>
      <c r="I807" s="43" t="str">
        <f t="shared" si="24"/>
        <v/>
      </c>
      <c r="J807" s="43" t="str">
        <f t="shared" si="25"/>
        <v/>
      </c>
      <c r="K807" s="42"/>
      <c r="L807" s="42"/>
    </row>
    <row r="808" spans="1:12" ht="18" customHeight="1" x14ac:dyDescent="0.25">
      <c r="A808" s="46"/>
      <c r="B808" s="46"/>
      <c r="C808" s="46"/>
      <c r="D808" s="46"/>
      <c r="E808" s="47"/>
      <c r="F808" s="46"/>
      <c r="G808" s="46"/>
      <c r="H808" s="46"/>
      <c r="I808" s="47" t="str">
        <f t="shared" si="24"/>
        <v/>
      </c>
      <c r="J808" s="47" t="str">
        <f t="shared" si="25"/>
        <v/>
      </c>
      <c r="K808" s="46"/>
      <c r="L808" s="46"/>
    </row>
    <row r="809" spans="1:12" ht="18" customHeight="1" x14ac:dyDescent="0.25">
      <c r="A809" s="42"/>
      <c r="B809" s="42"/>
      <c r="C809" s="42"/>
      <c r="D809" s="42"/>
      <c r="E809" s="43"/>
      <c r="F809" s="42"/>
      <c r="G809" s="42"/>
      <c r="H809" s="42"/>
      <c r="I809" s="43" t="str">
        <f t="shared" si="24"/>
        <v/>
      </c>
      <c r="J809" s="43" t="str">
        <f t="shared" si="25"/>
        <v/>
      </c>
      <c r="K809" s="42"/>
      <c r="L809" s="42"/>
    </row>
    <row r="810" spans="1:12" ht="18" customHeight="1" x14ac:dyDescent="0.25">
      <c r="A810" s="46"/>
      <c r="B810" s="46"/>
      <c r="C810" s="46"/>
      <c r="D810" s="46"/>
      <c r="E810" s="47"/>
      <c r="F810" s="46"/>
      <c r="G810" s="46"/>
      <c r="H810" s="46"/>
      <c r="I810" s="47" t="str">
        <f t="shared" si="24"/>
        <v/>
      </c>
      <c r="J810" s="47" t="str">
        <f t="shared" si="25"/>
        <v/>
      </c>
      <c r="K810" s="46"/>
      <c r="L810" s="46"/>
    </row>
    <row r="811" spans="1:12" ht="18" customHeight="1" x14ac:dyDescent="0.25">
      <c r="A811" s="42"/>
      <c r="B811" s="42"/>
      <c r="C811" s="42"/>
      <c r="D811" s="42"/>
      <c r="E811" s="43"/>
      <c r="F811" s="42"/>
      <c r="G811" s="42"/>
      <c r="H811" s="42"/>
      <c r="I811" s="43" t="str">
        <f t="shared" si="24"/>
        <v/>
      </c>
      <c r="J811" s="43" t="str">
        <f t="shared" si="25"/>
        <v/>
      </c>
      <c r="K811" s="42"/>
      <c r="L811" s="42"/>
    </row>
    <row r="812" spans="1:12" ht="18" customHeight="1" x14ac:dyDescent="0.25">
      <c r="A812" s="46"/>
      <c r="B812" s="46"/>
      <c r="C812" s="46"/>
      <c r="D812" s="46"/>
      <c r="E812" s="47"/>
      <c r="F812" s="46"/>
      <c r="G812" s="46"/>
      <c r="H812" s="46"/>
      <c r="I812" s="47" t="str">
        <f t="shared" si="24"/>
        <v/>
      </c>
      <c r="J812" s="47" t="str">
        <f t="shared" si="25"/>
        <v/>
      </c>
      <c r="K812" s="46"/>
      <c r="L812" s="46"/>
    </row>
    <row r="813" spans="1:12" ht="18" customHeight="1" x14ac:dyDescent="0.25">
      <c r="A813" s="42"/>
      <c r="B813" s="42"/>
      <c r="C813" s="42"/>
      <c r="D813" s="42"/>
      <c r="E813" s="43"/>
      <c r="F813" s="42"/>
      <c r="G813" s="42"/>
      <c r="H813" s="42"/>
      <c r="I813" s="43" t="str">
        <f t="shared" si="24"/>
        <v/>
      </c>
      <c r="J813" s="43" t="str">
        <f t="shared" si="25"/>
        <v/>
      </c>
      <c r="K813" s="42"/>
      <c r="L813" s="42"/>
    </row>
    <row r="814" spans="1:12" ht="18" customHeight="1" x14ac:dyDescent="0.25">
      <c r="A814" s="46"/>
      <c r="B814" s="46"/>
      <c r="C814" s="46"/>
      <c r="D814" s="46"/>
      <c r="E814" s="47"/>
      <c r="F814" s="46"/>
      <c r="G814" s="46"/>
      <c r="H814" s="46"/>
      <c r="I814" s="47" t="str">
        <f t="shared" si="24"/>
        <v/>
      </c>
      <c r="J814" s="47" t="str">
        <f t="shared" si="25"/>
        <v/>
      </c>
      <c r="K814" s="46"/>
      <c r="L814" s="46"/>
    </row>
    <row r="815" spans="1:12" ht="18" customHeight="1" x14ac:dyDescent="0.25">
      <c r="A815" s="42"/>
      <c r="B815" s="42"/>
      <c r="C815" s="42"/>
      <c r="D815" s="42"/>
      <c r="E815" s="43"/>
      <c r="F815" s="42"/>
      <c r="G815" s="42"/>
      <c r="H815" s="42"/>
      <c r="I815" s="43" t="str">
        <f t="shared" si="24"/>
        <v/>
      </c>
      <c r="J815" s="43" t="str">
        <f t="shared" si="25"/>
        <v/>
      </c>
      <c r="K815" s="42"/>
      <c r="L815" s="42"/>
    </row>
    <row r="816" spans="1:12" ht="18" customHeight="1" x14ac:dyDescent="0.25">
      <c r="A816" s="46"/>
      <c r="B816" s="46"/>
      <c r="C816" s="46"/>
      <c r="D816" s="46"/>
      <c r="E816" s="47"/>
      <c r="F816" s="46"/>
      <c r="G816" s="46"/>
      <c r="H816" s="46"/>
      <c r="I816" s="47" t="str">
        <f t="shared" si="24"/>
        <v/>
      </c>
      <c r="J816" s="47" t="str">
        <f t="shared" si="25"/>
        <v/>
      </c>
      <c r="K816" s="46"/>
      <c r="L816" s="46"/>
    </row>
    <row r="817" spans="1:12" ht="18" customHeight="1" x14ac:dyDescent="0.25">
      <c r="A817" s="42"/>
      <c r="B817" s="42"/>
      <c r="C817" s="42"/>
      <c r="D817" s="42"/>
      <c r="E817" s="43"/>
      <c r="F817" s="42"/>
      <c r="G817" s="42"/>
      <c r="H817" s="42"/>
      <c r="I817" s="43" t="str">
        <f t="shared" si="24"/>
        <v/>
      </c>
      <c r="J817" s="43" t="str">
        <f t="shared" si="25"/>
        <v/>
      </c>
      <c r="K817" s="42"/>
      <c r="L817" s="42"/>
    </row>
    <row r="818" spans="1:12" ht="18" customHeight="1" x14ac:dyDescent="0.25">
      <c r="A818" s="46"/>
      <c r="B818" s="46"/>
      <c r="C818" s="46"/>
      <c r="D818" s="46"/>
      <c r="E818" s="47"/>
      <c r="F818" s="46"/>
      <c r="G818" s="46"/>
      <c r="H818" s="46"/>
      <c r="I818" s="47" t="str">
        <f t="shared" si="24"/>
        <v/>
      </c>
      <c r="J818" s="47" t="str">
        <f t="shared" si="25"/>
        <v/>
      </c>
      <c r="K818" s="46"/>
      <c r="L818" s="46"/>
    </row>
    <row r="819" spans="1:12" ht="18" customHeight="1" x14ac:dyDescent="0.25">
      <c r="A819" s="42"/>
      <c r="B819" s="42"/>
      <c r="C819" s="42"/>
      <c r="D819" s="42"/>
      <c r="E819" s="43"/>
      <c r="F819" s="42"/>
      <c r="G819" s="42"/>
      <c r="H819" s="42"/>
      <c r="I819" s="43" t="str">
        <f t="shared" si="24"/>
        <v/>
      </c>
      <c r="J819" s="43" t="str">
        <f t="shared" si="25"/>
        <v/>
      </c>
      <c r="K819" s="42"/>
      <c r="L819" s="42"/>
    </row>
    <row r="820" spans="1:12" ht="18" customHeight="1" x14ac:dyDescent="0.25">
      <c r="A820" s="46"/>
      <c r="B820" s="46"/>
      <c r="C820" s="46"/>
      <c r="D820" s="46"/>
      <c r="E820" s="47"/>
      <c r="F820" s="46"/>
      <c r="G820" s="46"/>
      <c r="H820" s="46"/>
      <c r="I820" s="47" t="str">
        <f t="shared" si="24"/>
        <v/>
      </c>
      <c r="J820" s="47" t="str">
        <f t="shared" si="25"/>
        <v/>
      </c>
      <c r="K820" s="46"/>
      <c r="L820" s="46"/>
    </row>
    <row r="821" spans="1:12" ht="18" customHeight="1" x14ac:dyDescent="0.25">
      <c r="A821" s="42"/>
      <c r="B821" s="42"/>
      <c r="C821" s="42"/>
      <c r="D821" s="42"/>
      <c r="E821" s="43"/>
      <c r="F821" s="42"/>
      <c r="G821" s="42"/>
      <c r="H821" s="42"/>
      <c r="I821" s="43" t="str">
        <f t="shared" si="24"/>
        <v/>
      </c>
      <c r="J821" s="43" t="str">
        <f t="shared" si="25"/>
        <v/>
      </c>
      <c r="K821" s="42"/>
      <c r="L821" s="42"/>
    </row>
    <row r="822" spans="1:12" ht="18" customHeight="1" x14ac:dyDescent="0.25">
      <c r="A822" s="46"/>
      <c r="B822" s="46"/>
      <c r="C822" s="46"/>
      <c r="D822" s="46"/>
      <c r="E822" s="47"/>
      <c r="F822" s="46"/>
      <c r="G822" s="46"/>
      <c r="H822" s="46"/>
      <c r="I822" s="47" t="str">
        <f t="shared" si="24"/>
        <v/>
      </c>
      <c r="J822" s="47" t="str">
        <f t="shared" si="25"/>
        <v/>
      </c>
      <c r="K822" s="46"/>
      <c r="L822" s="46"/>
    </row>
    <row r="823" spans="1:12" ht="18" customHeight="1" x14ac:dyDescent="0.25">
      <c r="A823" s="42"/>
      <c r="B823" s="42"/>
      <c r="C823" s="42"/>
      <c r="D823" s="42"/>
      <c r="E823" s="43"/>
      <c r="F823" s="42"/>
      <c r="G823" s="42"/>
      <c r="H823" s="42"/>
      <c r="I823" s="43" t="str">
        <f t="shared" si="24"/>
        <v/>
      </c>
      <c r="J823" s="43" t="str">
        <f t="shared" si="25"/>
        <v/>
      </c>
      <c r="K823" s="42"/>
      <c r="L823" s="42"/>
    </row>
    <row r="824" spans="1:12" ht="18" customHeight="1" x14ac:dyDescent="0.25">
      <c r="A824" s="46"/>
      <c r="B824" s="46"/>
      <c r="C824" s="46"/>
      <c r="D824" s="46"/>
      <c r="E824" s="47"/>
      <c r="F824" s="46"/>
      <c r="G824" s="46"/>
      <c r="H824" s="46"/>
      <c r="I824" s="47" t="str">
        <f t="shared" si="24"/>
        <v/>
      </c>
      <c r="J824" s="47" t="str">
        <f t="shared" si="25"/>
        <v/>
      </c>
      <c r="K824" s="46"/>
      <c r="L824" s="46"/>
    </row>
    <row r="825" spans="1:12" ht="18" customHeight="1" x14ac:dyDescent="0.25">
      <c r="A825" s="42"/>
      <c r="B825" s="42"/>
      <c r="C825" s="42"/>
      <c r="D825" s="42"/>
      <c r="E825" s="43"/>
      <c r="F825" s="42"/>
      <c r="G825" s="42"/>
      <c r="H825" s="42"/>
      <c r="I825" s="43" t="str">
        <f t="shared" si="24"/>
        <v/>
      </c>
      <c r="J825" s="43" t="str">
        <f t="shared" si="25"/>
        <v/>
      </c>
      <c r="K825" s="42"/>
      <c r="L825" s="42"/>
    </row>
    <row r="826" spans="1:12" ht="18" customHeight="1" x14ac:dyDescent="0.25">
      <c r="A826" s="46"/>
      <c r="B826" s="46"/>
      <c r="C826" s="46"/>
      <c r="D826" s="46"/>
      <c r="E826" s="47"/>
      <c r="F826" s="46"/>
      <c r="G826" s="46"/>
      <c r="H826" s="46"/>
      <c r="I826" s="47" t="str">
        <f t="shared" si="24"/>
        <v/>
      </c>
      <c r="J826" s="47" t="str">
        <f t="shared" si="25"/>
        <v/>
      </c>
      <c r="K826" s="46"/>
      <c r="L826" s="46"/>
    </row>
    <row r="827" spans="1:12" ht="18" customHeight="1" x14ac:dyDescent="0.25">
      <c r="A827" s="42"/>
      <c r="B827" s="42"/>
      <c r="C827" s="42"/>
      <c r="D827" s="42"/>
      <c r="E827" s="43"/>
      <c r="F827" s="42"/>
      <c r="G827" s="42"/>
      <c r="H827" s="42"/>
      <c r="I827" s="43" t="str">
        <f t="shared" si="24"/>
        <v/>
      </c>
      <c r="J827" s="43" t="str">
        <f t="shared" si="25"/>
        <v/>
      </c>
      <c r="K827" s="42"/>
      <c r="L827" s="42"/>
    </row>
    <row r="828" spans="1:12" ht="18" customHeight="1" x14ac:dyDescent="0.25">
      <c r="A828" s="46"/>
      <c r="B828" s="46"/>
      <c r="C828" s="46"/>
      <c r="D828" s="46"/>
      <c r="E828" s="47"/>
      <c r="F828" s="46"/>
      <c r="G828" s="46"/>
      <c r="H828" s="46"/>
      <c r="I828" s="47" t="str">
        <f t="shared" si="24"/>
        <v/>
      </c>
      <c r="J828" s="47" t="str">
        <f t="shared" si="25"/>
        <v/>
      </c>
      <c r="K828" s="46"/>
      <c r="L828" s="46"/>
    </row>
    <row r="829" spans="1:12" ht="18" customHeight="1" x14ac:dyDescent="0.25">
      <c r="A829" s="42"/>
      <c r="B829" s="42"/>
      <c r="C829" s="42"/>
      <c r="D829" s="42"/>
      <c r="E829" s="43"/>
      <c r="F829" s="42"/>
      <c r="G829" s="42"/>
      <c r="H829" s="42"/>
      <c r="I829" s="43" t="str">
        <f t="shared" si="24"/>
        <v/>
      </c>
      <c r="J829" s="43" t="str">
        <f t="shared" si="25"/>
        <v/>
      </c>
      <c r="K829" s="42"/>
      <c r="L829" s="42"/>
    </row>
    <row r="830" spans="1:12" ht="18" customHeight="1" x14ac:dyDescent="0.25">
      <c r="A830" s="46"/>
      <c r="B830" s="46"/>
      <c r="C830" s="46"/>
      <c r="D830" s="46"/>
      <c r="E830" s="47"/>
      <c r="F830" s="46"/>
      <c r="G830" s="46"/>
      <c r="H830" s="46"/>
      <c r="I830" s="47" t="str">
        <f t="shared" si="24"/>
        <v/>
      </c>
      <c r="J830" s="47" t="str">
        <f t="shared" si="25"/>
        <v/>
      </c>
      <c r="K830" s="46"/>
      <c r="L830" s="46"/>
    </row>
    <row r="831" spans="1:12" ht="18" customHeight="1" x14ac:dyDescent="0.25">
      <c r="A831" s="42"/>
      <c r="B831" s="42"/>
      <c r="C831" s="42"/>
      <c r="D831" s="42"/>
      <c r="E831" s="43"/>
      <c r="F831" s="42"/>
      <c r="G831" s="42"/>
      <c r="H831" s="42"/>
      <c r="I831" s="43" t="str">
        <f t="shared" si="24"/>
        <v/>
      </c>
      <c r="J831" s="43" t="str">
        <f t="shared" si="25"/>
        <v/>
      </c>
      <c r="K831" s="42"/>
      <c r="L831" s="42"/>
    </row>
    <row r="832" spans="1:12" ht="18" customHeight="1" x14ac:dyDescent="0.25">
      <c r="A832" s="46"/>
      <c r="B832" s="46"/>
      <c r="C832" s="46"/>
      <c r="D832" s="46"/>
      <c r="E832" s="47"/>
      <c r="F832" s="46"/>
      <c r="G832" s="46"/>
      <c r="H832" s="46"/>
      <c r="I832" s="47" t="str">
        <f t="shared" si="24"/>
        <v/>
      </c>
      <c r="J832" s="47" t="str">
        <f t="shared" si="25"/>
        <v/>
      </c>
      <c r="K832" s="46"/>
      <c r="L832" s="46"/>
    </row>
    <row r="833" spans="1:12" ht="18" customHeight="1" x14ac:dyDescent="0.25">
      <c r="A833" s="42"/>
      <c r="B833" s="42"/>
      <c r="C833" s="42"/>
      <c r="D833" s="42"/>
      <c r="E833" s="43"/>
      <c r="F833" s="42"/>
      <c r="G833" s="42"/>
      <c r="H833" s="42"/>
      <c r="I833" s="43" t="str">
        <f t="shared" si="24"/>
        <v/>
      </c>
      <c r="J833" s="43" t="str">
        <f t="shared" si="25"/>
        <v/>
      </c>
      <c r="K833" s="42"/>
      <c r="L833" s="42"/>
    </row>
    <row r="834" spans="1:12" ht="18" customHeight="1" x14ac:dyDescent="0.25">
      <c r="A834" s="46"/>
      <c r="B834" s="46"/>
      <c r="C834" s="46"/>
      <c r="D834" s="46"/>
      <c r="E834" s="47"/>
      <c r="F834" s="46"/>
      <c r="G834" s="46"/>
      <c r="H834" s="46"/>
      <c r="I834" s="47" t="str">
        <f t="shared" si="24"/>
        <v/>
      </c>
      <c r="J834" s="47" t="str">
        <f t="shared" si="25"/>
        <v/>
      </c>
      <c r="K834" s="46"/>
      <c r="L834" s="46"/>
    </row>
    <row r="835" spans="1:12" ht="18" customHeight="1" x14ac:dyDescent="0.25">
      <c r="A835" s="42"/>
      <c r="B835" s="42"/>
      <c r="C835" s="42"/>
      <c r="D835" s="42"/>
      <c r="E835" s="43"/>
      <c r="F835" s="42"/>
      <c r="G835" s="42"/>
      <c r="H835" s="42"/>
      <c r="I835" s="43" t="str">
        <f t="shared" si="24"/>
        <v/>
      </c>
      <c r="J835" s="43" t="str">
        <f t="shared" si="25"/>
        <v/>
      </c>
      <c r="K835" s="42"/>
      <c r="L835" s="42"/>
    </row>
    <row r="836" spans="1:12" ht="18" customHeight="1" x14ac:dyDescent="0.25">
      <c r="A836" s="46"/>
      <c r="B836" s="46"/>
      <c r="C836" s="46"/>
      <c r="D836" s="46"/>
      <c r="E836" s="47"/>
      <c r="F836" s="46"/>
      <c r="G836" s="46"/>
      <c r="H836" s="46"/>
      <c r="I836" s="47" t="str">
        <f t="shared" ref="I836:I899" si="26">IF(E836="","",E836+(E836*H836/100*G836))</f>
        <v/>
      </c>
      <c r="J836" s="47" t="str">
        <f t="shared" ref="J836:J899" si="27">IFERROR(I836/G836,"")</f>
        <v/>
      </c>
      <c r="K836" s="46"/>
      <c r="L836" s="46"/>
    </row>
    <row r="837" spans="1:12" ht="18" customHeight="1" x14ac:dyDescent="0.25">
      <c r="A837" s="42"/>
      <c r="B837" s="42"/>
      <c r="C837" s="42"/>
      <c r="D837" s="42"/>
      <c r="E837" s="43"/>
      <c r="F837" s="42"/>
      <c r="G837" s="42"/>
      <c r="H837" s="42"/>
      <c r="I837" s="43" t="str">
        <f t="shared" si="26"/>
        <v/>
      </c>
      <c r="J837" s="43" t="str">
        <f t="shared" si="27"/>
        <v/>
      </c>
      <c r="K837" s="42"/>
      <c r="L837" s="42"/>
    </row>
    <row r="838" spans="1:12" ht="18" customHeight="1" x14ac:dyDescent="0.25">
      <c r="A838" s="46"/>
      <c r="B838" s="46"/>
      <c r="C838" s="46"/>
      <c r="D838" s="46"/>
      <c r="E838" s="47"/>
      <c r="F838" s="46"/>
      <c r="G838" s="46"/>
      <c r="H838" s="46"/>
      <c r="I838" s="47" t="str">
        <f t="shared" si="26"/>
        <v/>
      </c>
      <c r="J838" s="47" t="str">
        <f t="shared" si="27"/>
        <v/>
      </c>
      <c r="K838" s="46"/>
      <c r="L838" s="46"/>
    </row>
    <row r="839" spans="1:12" ht="18" customHeight="1" x14ac:dyDescent="0.25">
      <c r="A839" s="42"/>
      <c r="B839" s="42"/>
      <c r="C839" s="42"/>
      <c r="D839" s="42"/>
      <c r="E839" s="43"/>
      <c r="F839" s="42"/>
      <c r="G839" s="42"/>
      <c r="H839" s="42"/>
      <c r="I839" s="43" t="str">
        <f t="shared" si="26"/>
        <v/>
      </c>
      <c r="J839" s="43" t="str">
        <f t="shared" si="27"/>
        <v/>
      </c>
      <c r="K839" s="42"/>
      <c r="L839" s="42"/>
    </row>
    <row r="840" spans="1:12" ht="18" customHeight="1" x14ac:dyDescent="0.25">
      <c r="A840" s="46"/>
      <c r="B840" s="46"/>
      <c r="C840" s="46"/>
      <c r="D840" s="46"/>
      <c r="E840" s="47"/>
      <c r="F840" s="46"/>
      <c r="G840" s="46"/>
      <c r="H840" s="46"/>
      <c r="I840" s="47" t="str">
        <f t="shared" si="26"/>
        <v/>
      </c>
      <c r="J840" s="47" t="str">
        <f t="shared" si="27"/>
        <v/>
      </c>
      <c r="K840" s="46"/>
      <c r="L840" s="46"/>
    </row>
    <row r="841" spans="1:12" ht="18" customHeight="1" x14ac:dyDescent="0.25">
      <c r="A841" s="42"/>
      <c r="B841" s="42"/>
      <c r="C841" s="42"/>
      <c r="D841" s="42"/>
      <c r="E841" s="43"/>
      <c r="F841" s="42"/>
      <c r="G841" s="42"/>
      <c r="H841" s="42"/>
      <c r="I841" s="43" t="str">
        <f t="shared" si="26"/>
        <v/>
      </c>
      <c r="J841" s="43" t="str">
        <f t="shared" si="27"/>
        <v/>
      </c>
      <c r="K841" s="42"/>
      <c r="L841" s="42"/>
    </row>
    <row r="842" spans="1:12" ht="18" customHeight="1" x14ac:dyDescent="0.25">
      <c r="A842" s="46"/>
      <c r="B842" s="46"/>
      <c r="C842" s="46"/>
      <c r="D842" s="46"/>
      <c r="E842" s="47"/>
      <c r="F842" s="46"/>
      <c r="G842" s="46"/>
      <c r="H842" s="46"/>
      <c r="I842" s="47" t="str">
        <f t="shared" si="26"/>
        <v/>
      </c>
      <c r="J842" s="47" t="str">
        <f t="shared" si="27"/>
        <v/>
      </c>
      <c r="K842" s="46"/>
      <c r="L842" s="46"/>
    </row>
    <row r="843" spans="1:12" ht="18" customHeight="1" x14ac:dyDescent="0.25">
      <c r="A843" s="42"/>
      <c r="B843" s="42"/>
      <c r="C843" s="42"/>
      <c r="D843" s="42"/>
      <c r="E843" s="43"/>
      <c r="F843" s="42"/>
      <c r="G843" s="42"/>
      <c r="H843" s="42"/>
      <c r="I843" s="43" t="str">
        <f t="shared" si="26"/>
        <v/>
      </c>
      <c r="J843" s="43" t="str">
        <f t="shared" si="27"/>
        <v/>
      </c>
      <c r="K843" s="42"/>
      <c r="L843" s="42"/>
    </row>
    <row r="844" spans="1:12" ht="18" customHeight="1" x14ac:dyDescent="0.25">
      <c r="A844" s="46"/>
      <c r="B844" s="46"/>
      <c r="C844" s="46"/>
      <c r="D844" s="46"/>
      <c r="E844" s="47"/>
      <c r="F844" s="46"/>
      <c r="G844" s="46"/>
      <c r="H844" s="46"/>
      <c r="I844" s="47" t="str">
        <f t="shared" si="26"/>
        <v/>
      </c>
      <c r="J844" s="47" t="str">
        <f t="shared" si="27"/>
        <v/>
      </c>
      <c r="K844" s="46"/>
      <c r="L844" s="46"/>
    </row>
    <row r="845" spans="1:12" ht="18" customHeight="1" x14ac:dyDescent="0.25">
      <c r="A845" s="42"/>
      <c r="B845" s="42"/>
      <c r="C845" s="42"/>
      <c r="D845" s="42"/>
      <c r="E845" s="43"/>
      <c r="F845" s="42"/>
      <c r="G845" s="42"/>
      <c r="H845" s="42"/>
      <c r="I845" s="43" t="str">
        <f t="shared" si="26"/>
        <v/>
      </c>
      <c r="J845" s="43" t="str">
        <f t="shared" si="27"/>
        <v/>
      </c>
      <c r="K845" s="42"/>
      <c r="L845" s="42"/>
    </row>
    <row r="846" spans="1:12" ht="18" customHeight="1" x14ac:dyDescent="0.25">
      <c r="A846" s="46"/>
      <c r="B846" s="46"/>
      <c r="C846" s="46"/>
      <c r="D846" s="46"/>
      <c r="E846" s="47"/>
      <c r="F846" s="46"/>
      <c r="G846" s="46"/>
      <c r="H846" s="46"/>
      <c r="I846" s="47" t="str">
        <f t="shared" si="26"/>
        <v/>
      </c>
      <c r="J846" s="47" t="str">
        <f t="shared" si="27"/>
        <v/>
      </c>
      <c r="K846" s="46"/>
      <c r="L846" s="46"/>
    </row>
    <row r="847" spans="1:12" ht="18" customHeight="1" x14ac:dyDescent="0.25">
      <c r="A847" s="42"/>
      <c r="B847" s="42"/>
      <c r="C847" s="42"/>
      <c r="D847" s="42"/>
      <c r="E847" s="43"/>
      <c r="F847" s="42"/>
      <c r="G847" s="42"/>
      <c r="H847" s="42"/>
      <c r="I847" s="43" t="str">
        <f t="shared" si="26"/>
        <v/>
      </c>
      <c r="J847" s="43" t="str">
        <f t="shared" si="27"/>
        <v/>
      </c>
      <c r="K847" s="42"/>
      <c r="L847" s="42"/>
    </row>
    <row r="848" spans="1:12" ht="18" customHeight="1" x14ac:dyDescent="0.25">
      <c r="A848" s="46"/>
      <c r="B848" s="46"/>
      <c r="C848" s="46"/>
      <c r="D848" s="46"/>
      <c r="E848" s="47"/>
      <c r="F848" s="46"/>
      <c r="G848" s="46"/>
      <c r="H848" s="46"/>
      <c r="I848" s="47" t="str">
        <f t="shared" si="26"/>
        <v/>
      </c>
      <c r="J848" s="47" t="str">
        <f t="shared" si="27"/>
        <v/>
      </c>
      <c r="K848" s="46"/>
      <c r="L848" s="46"/>
    </row>
    <row r="849" spans="1:12" ht="18" customHeight="1" x14ac:dyDescent="0.25">
      <c r="A849" s="42"/>
      <c r="B849" s="42"/>
      <c r="C849" s="42"/>
      <c r="D849" s="42"/>
      <c r="E849" s="43"/>
      <c r="F849" s="42"/>
      <c r="G849" s="42"/>
      <c r="H849" s="42"/>
      <c r="I849" s="43" t="str">
        <f t="shared" si="26"/>
        <v/>
      </c>
      <c r="J849" s="43" t="str">
        <f t="shared" si="27"/>
        <v/>
      </c>
      <c r="K849" s="42"/>
      <c r="L849" s="42"/>
    </row>
    <row r="850" spans="1:12" ht="18" customHeight="1" x14ac:dyDescent="0.25">
      <c r="A850" s="46"/>
      <c r="B850" s="46"/>
      <c r="C850" s="46"/>
      <c r="D850" s="46"/>
      <c r="E850" s="47"/>
      <c r="F850" s="46"/>
      <c r="G850" s="46"/>
      <c r="H850" s="46"/>
      <c r="I850" s="47" t="str">
        <f t="shared" si="26"/>
        <v/>
      </c>
      <c r="J850" s="47" t="str">
        <f t="shared" si="27"/>
        <v/>
      </c>
      <c r="K850" s="46"/>
      <c r="L850" s="46"/>
    </row>
    <row r="851" spans="1:12" ht="18" customHeight="1" x14ac:dyDescent="0.25">
      <c r="A851" s="42"/>
      <c r="B851" s="42"/>
      <c r="C851" s="42"/>
      <c r="D851" s="42"/>
      <c r="E851" s="43"/>
      <c r="F851" s="42"/>
      <c r="G851" s="42"/>
      <c r="H851" s="42"/>
      <c r="I851" s="43" t="str">
        <f t="shared" si="26"/>
        <v/>
      </c>
      <c r="J851" s="43" t="str">
        <f t="shared" si="27"/>
        <v/>
      </c>
      <c r="K851" s="42"/>
      <c r="L851" s="42"/>
    </row>
    <row r="852" spans="1:12" ht="18" customHeight="1" x14ac:dyDescent="0.25">
      <c r="A852" s="46"/>
      <c r="B852" s="46"/>
      <c r="C852" s="46"/>
      <c r="D852" s="46"/>
      <c r="E852" s="47"/>
      <c r="F852" s="46"/>
      <c r="G852" s="46"/>
      <c r="H852" s="46"/>
      <c r="I852" s="47" t="str">
        <f t="shared" si="26"/>
        <v/>
      </c>
      <c r="J852" s="47" t="str">
        <f t="shared" si="27"/>
        <v/>
      </c>
      <c r="K852" s="46"/>
      <c r="L852" s="46"/>
    </row>
    <row r="853" spans="1:12" ht="18" customHeight="1" x14ac:dyDescent="0.25">
      <c r="A853" s="42"/>
      <c r="B853" s="42"/>
      <c r="C853" s="42"/>
      <c r="D853" s="42"/>
      <c r="E853" s="43"/>
      <c r="F853" s="42"/>
      <c r="G853" s="42"/>
      <c r="H853" s="42"/>
      <c r="I853" s="43" t="str">
        <f t="shared" si="26"/>
        <v/>
      </c>
      <c r="J853" s="43" t="str">
        <f t="shared" si="27"/>
        <v/>
      </c>
      <c r="K853" s="42"/>
      <c r="L853" s="42"/>
    </row>
    <row r="854" spans="1:12" ht="18" customHeight="1" x14ac:dyDescent="0.25">
      <c r="A854" s="46"/>
      <c r="B854" s="46"/>
      <c r="C854" s="46"/>
      <c r="D854" s="46"/>
      <c r="E854" s="47"/>
      <c r="F854" s="46"/>
      <c r="G854" s="46"/>
      <c r="H854" s="46"/>
      <c r="I854" s="47" t="str">
        <f t="shared" si="26"/>
        <v/>
      </c>
      <c r="J854" s="47" t="str">
        <f t="shared" si="27"/>
        <v/>
      </c>
      <c r="K854" s="46"/>
      <c r="L854" s="46"/>
    </row>
    <row r="855" spans="1:12" ht="18" customHeight="1" x14ac:dyDescent="0.25">
      <c r="A855" s="42"/>
      <c r="B855" s="42"/>
      <c r="C855" s="42"/>
      <c r="D855" s="42"/>
      <c r="E855" s="43"/>
      <c r="F855" s="42"/>
      <c r="G855" s="42"/>
      <c r="H855" s="42"/>
      <c r="I855" s="43" t="str">
        <f t="shared" si="26"/>
        <v/>
      </c>
      <c r="J855" s="43" t="str">
        <f t="shared" si="27"/>
        <v/>
      </c>
      <c r="K855" s="42"/>
      <c r="L855" s="42"/>
    </row>
    <row r="856" spans="1:12" ht="18" customHeight="1" x14ac:dyDescent="0.25">
      <c r="A856" s="46"/>
      <c r="B856" s="46"/>
      <c r="C856" s="46"/>
      <c r="D856" s="46"/>
      <c r="E856" s="47"/>
      <c r="F856" s="46"/>
      <c r="G856" s="46"/>
      <c r="H856" s="46"/>
      <c r="I856" s="47" t="str">
        <f t="shared" si="26"/>
        <v/>
      </c>
      <c r="J856" s="47" t="str">
        <f t="shared" si="27"/>
        <v/>
      </c>
      <c r="K856" s="46"/>
      <c r="L856" s="46"/>
    </row>
    <row r="857" spans="1:12" ht="18" customHeight="1" x14ac:dyDescent="0.25">
      <c r="A857" s="42"/>
      <c r="B857" s="42"/>
      <c r="C857" s="42"/>
      <c r="D857" s="42"/>
      <c r="E857" s="43"/>
      <c r="F857" s="42"/>
      <c r="G857" s="42"/>
      <c r="H857" s="42"/>
      <c r="I857" s="43" t="str">
        <f t="shared" si="26"/>
        <v/>
      </c>
      <c r="J857" s="43" t="str">
        <f t="shared" si="27"/>
        <v/>
      </c>
      <c r="K857" s="42"/>
      <c r="L857" s="42"/>
    </row>
    <row r="858" spans="1:12" ht="18" customHeight="1" x14ac:dyDescent="0.25">
      <c r="A858" s="46"/>
      <c r="B858" s="46"/>
      <c r="C858" s="46"/>
      <c r="D858" s="46"/>
      <c r="E858" s="47"/>
      <c r="F858" s="46"/>
      <c r="G858" s="46"/>
      <c r="H858" s="46"/>
      <c r="I858" s="47" t="str">
        <f t="shared" si="26"/>
        <v/>
      </c>
      <c r="J858" s="47" t="str">
        <f t="shared" si="27"/>
        <v/>
      </c>
      <c r="K858" s="46"/>
      <c r="L858" s="46"/>
    </row>
    <row r="859" spans="1:12" ht="18" customHeight="1" x14ac:dyDescent="0.25">
      <c r="A859" s="42"/>
      <c r="B859" s="42"/>
      <c r="C859" s="42"/>
      <c r="D859" s="42"/>
      <c r="E859" s="43"/>
      <c r="F859" s="42"/>
      <c r="G859" s="42"/>
      <c r="H859" s="42"/>
      <c r="I859" s="43" t="str">
        <f t="shared" si="26"/>
        <v/>
      </c>
      <c r="J859" s="43" t="str">
        <f t="shared" si="27"/>
        <v/>
      </c>
      <c r="K859" s="42"/>
      <c r="L859" s="42"/>
    </row>
    <row r="860" spans="1:12" ht="18" customHeight="1" x14ac:dyDescent="0.25">
      <c r="A860" s="46"/>
      <c r="B860" s="46"/>
      <c r="C860" s="46"/>
      <c r="D860" s="46"/>
      <c r="E860" s="47"/>
      <c r="F860" s="46"/>
      <c r="G860" s="46"/>
      <c r="H860" s="46"/>
      <c r="I860" s="47" t="str">
        <f t="shared" si="26"/>
        <v/>
      </c>
      <c r="J860" s="47" t="str">
        <f t="shared" si="27"/>
        <v/>
      </c>
      <c r="K860" s="46"/>
      <c r="L860" s="46"/>
    </row>
    <row r="861" spans="1:12" ht="18" customHeight="1" x14ac:dyDescent="0.25">
      <c r="A861" s="42"/>
      <c r="B861" s="42"/>
      <c r="C861" s="42"/>
      <c r="D861" s="42"/>
      <c r="E861" s="43"/>
      <c r="F861" s="42"/>
      <c r="G861" s="42"/>
      <c r="H861" s="42"/>
      <c r="I861" s="43" t="str">
        <f t="shared" si="26"/>
        <v/>
      </c>
      <c r="J861" s="43" t="str">
        <f t="shared" si="27"/>
        <v/>
      </c>
      <c r="K861" s="42"/>
      <c r="L861" s="42"/>
    </row>
    <row r="862" spans="1:12" ht="18" customHeight="1" x14ac:dyDescent="0.25">
      <c r="A862" s="46"/>
      <c r="B862" s="46"/>
      <c r="C862" s="46"/>
      <c r="D862" s="46"/>
      <c r="E862" s="47"/>
      <c r="F862" s="46"/>
      <c r="G862" s="46"/>
      <c r="H862" s="46"/>
      <c r="I862" s="47" t="str">
        <f t="shared" si="26"/>
        <v/>
      </c>
      <c r="J862" s="47" t="str">
        <f t="shared" si="27"/>
        <v/>
      </c>
      <c r="K862" s="46"/>
      <c r="L862" s="46"/>
    </row>
    <row r="863" spans="1:12" ht="18" customHeight="1" x14ac:dyDescent="0.25">
      <c r="A863" s="42"/>
      <c r="B863" s="42"/>
      <c r="C863" s="42"/>
      <c r="D863" s="42"/>
      <c r="E863" s="43"/>
      <c r="F863" s="42"/>
      <c r="G863" s="42"/>
      <c r="H863" s="42"/>
      <c r="I863" s="43" t="str">
        <f t="shared" si="26"/>
        <v/>
      </c>
      <c r="J863" s="43" t="str">
        <f t="shared" si="27"/>
        <v/>
      </c>
      <c r="K863" s="42"/>
      <c r="L863" s="42"/>
    </row>
    <row r="864" spans="1:12" ht="18" customHeight="1" x14ac:dyDescent="0.25">
      <c r="A864" s="46"/>
      <c r="B864" s="46"/>
      <c r="C864" s="46"/>
      <c r="D864" s="46"/>
      <c r="E864" s="47"/>
      <c r="F864" s="46"/>
      <c r="G864" s="46"/>
      <c r="H864" s="46"/>
      <c r="I864" s="47" t="str">
        <f t="shared" si="26"/>
        <v/>
      </c>
      <c r="J864" s="47" t="str">
        <f t="shared" si="27"/>
        <v/>
      </c>
      <c r="K864" s="46"/>
      <c r="L864" s="46"/>
    </row>
    <row r="865" spans="1:12" ht="18" customHeight="1" x14ac:dyDescent="0.25">
      <c r="A865" s="42"/>
      <c r="B865" s="42"/>
      <c r="C865" s="42"/>
      <c r="D865" s="42"/>
      <c r="E865" s="43"/>
      <c r="F865" s="42"/>
      <c r="G865" s="42"/>
      <c r="H865" s="42"/>
      <c r="I865" s="43" t="str">
        <f t="shared" si="26"/>
        <v/>
      </c>
      <c r="J865" s="43" t="str">
        <f t="shared" si="27"/>
        <v/>
      </c>
      <c r="K865" s="42"/>
      <c r="L865" s="42"/>
    </row>
    <row r="866" spans="1:12" ht="18" customHeight="1" x14ac:dyDescent="0.25">
      <c r="A866" s="46"/>
      <c r="B866" s="46"/>
      <c r="C866" s="46"/>
      <c r="D866" s="46"/>
      <c r="E866" s="47"/>
      <c r="F866" s="46"/>
      <c r="G866" s="46"/>
      <c r="H866" s="46"/>
      <c r="I866" s="47" t="str">
        <f t="shared" si="26"/>
        <v/>
      </c>
      <c r="J866" s="47" t="str">
        <f t="shared" si="27"/>
        <v/>
      </c>
      <c r="K866" s="46"/>
      <c r="L866" s="46"/>
    </row>
    <row r="867" spans="1:12" ht="18" customHeight="1" x14ac:dyDescent="0.25">
      <c r="A867" s="42"/>
      <c r="B867" s="42"/>
      <c r="C867" s="42"/>
      <c r="D867" s="42"/>
      <c r="E867" s="43"/>
      <c r="F867" s="42"/>
      <c r="G867" s="42"/>
      <c r="H867" s="42"/>
      <c r="I867" s="43" t="str">
        <f t="shared" si="26"/>
        <v/>
      </c>
      <c r="J867" s="43" t="str">
        <f t="shared" si="27"/>
        <v/>
      </c>
      <c r="K867" s="42"/>
      <c r="L867" s="42"/>
    </row>
    <row r="868" spans="1:12" ht="18" customHeight="1" x14ac:dyDescent="0.25">
      <c r="A868" s="46"/>
      <c r="B868" s="46"/>
      <c r="C868" s="46"/>
      <c r="D868" s="46"/>
      <c r="E868" s="47"/>
      <c r="F868" s="46"/>
      <c r="G868" s="46"/>
      <c r="H868" s="46"/>
      <c r="I868" s="47" t="str">
        <f t="shared" si="26"/>
        <v/>
      </c>
      <c r="J868" s="47" t="str">
        <f t="shared" si="27"/>
        <v/>
      </c>
      <c r="K868" s="46"/>
      <c r="L868" s="46"/>
    </row>
    <row r="869" spans="1:12" ht="18" customHeight="1" x14ac:dyDescent="0.25">
      <c r="A869" s="42"/>
      <c r="B869" s="42"/>
      <c r="C869" s="42"/>
      <c r="D869" s="42"/>
      <c r="E869" s="43"/>
      <c r="F869" s="42"/>
      <c r="G869" s="42"/>
      <c r="H869" s="42"/>
      <c r="I869" s="43" t="str">
        <f t="shared" si="26"/>
        <v/>
      </c>
      <c r="J869" s="43" t="str">
        <f t="shared" si="27"/>
        <v/>
      </c>
      <c r="K869" s="42"/>
      <c r="L869" s="42"/>
    </row>
    <row r="870" spans="1:12" ht="18" customHeight="1" x14ac:dyDescent="0.25">
      <c r="A870" s="46"/>
      <c r="B870" s="46"/>
      <c r="C870" s="46"/>
      <c r="D870" s="46"/>
      <c r="E870" s="47"/>
      <c r="F870" s="46"/>
      <c r="G870" s="46"/>
      <c r="H870" s="46"/>
      <c r="I870" s="47" t="str">
        <f t="shared" si="26"/>
        <v/>
      </c>
      <c r="J870" s="47" t="str">
        <f t="shared" si="27"/>
        <v/>
      </c>
      <c r="K870" s="46"/>
      <c r="L870" s="46"/>
    </row>
    <row r="871" spans="1:12" ht="18" customHeight="1" x14ac:dyDescent="0.25">
      <c r="A871" s="42"/>
      <c r="B871" s="42"/>
      <c r="C871" s="42"/>
      <c r="D871" s="42"/>
      <c r="E871" s="43"/>
      <c r="F871" s="42"/>
      <c r="G871" s="42"/>
      <c r="H871" s="42"/>
      <c r="I871" s="43" t="str">
        <f t="shared" si="26"/>
        <v/>
      </c>
      <c r="J871" s="43" t="str">
        <f t="shared" si="27"/>
        <v/>
      </c>
      <c r="K871" s="42"/>
      <c r="L871" s="42"/>
    </row>
    <row r="872" spans="1:12" ht="18" customHeight="1" x14ac:dyDescent="0.25">
      <c r="A872" s="46"/>
      <c r="B872" s="46"/>
      <c r="C872" s="46"/>
      <c r="D872" s="46"/>
      <c r="E872" s="47"/>
      <c r="F872" s="46"/>
      <c r="G872" s="46"/>
      <c r="H872" s="46"/>
      <c r="I872" s="47" t="str">
        <f t="shared" si="26"/>
        <v/>
      </c>
      <c r="J872" s="47" t="str">
        <f t="shared" si="27"/>
        <v/>
      </c>
      <c r="K872" s="46"/>
      <c r="L872" s="46"/>
    </row>
    <row r="873" spans="1:12" ht="18" customHeight="1" x14ac:dyDescent="0.25">
      <c r="A873" s="42"/>
      <c r="B873" s="42"/>
      <c r="C873" s="42"/>
      <c r="D873" s="42"/>
      <c r="E873" s="43"/>
      <c r="F873" s="42"/>
      <c r="G873" s="42"/>
      <c r="H873" s="42"/>
      <c r="I873" s="43" t="str">
        <f t="shared" si="26"/>
        <v/>
      </c>
      <c r="J873" s="43" t="str">
        <f t="shared" si="27"/>
        <v/>
      </c>
      <c r="K873" s="42"/>
      <c r="L873" s="42"/>
    </row>
    <row r="874" spans="1:12" ht="18" customHeight="1" x14ac:dyDescent="0.25">
      <c r="A874" s="46"/>
      <c r="B874" s="46"/>
      <c r="C874" s="46"/>
      <c r="D874" s="46"/>
      <c r="E874" s="47"/>
      <c r="F874" s="46"/>
      <c r="G874" s="46"/>
      <c r="H874" s="46"/>
      <c r="I874" s="47" t="str">
        <f t="shared" si="26"/>
        <v/>
      </c>
      <c r="J874" s="47" t="str">
        <f t="shared" si="27"/>
        <v/>
      </c>
      <c r="K874" s="46"/>
      <c r="L874" s="46"/>
    </row>
    <row r="875" spans="1:12" ht="18" customHeight="1" x14ac:dyDescent="0.25">
      <c r="A875" s="42"/>
      <c r="B875" s="42"/>
      <c r="C875" s="42"/>
      <c r="D875" s="42"/>
      <c r="E875" s="43"/>
      <c r="F875" s="42"/>
      <c r="G875" s="42"/>
      <c r="H875" s="42"/>
      <c r="I875" s="43" t="str">
        <f t="shared" si="26"/>
        <v/>
      </c>
      <c r="J875" s="43" t="str">
        <f t="shared" si="27"/>
        <v/>
      </c>
      <c r="K875" s="42"/>
      <c r="L875" s="42"/>
    </row>
    <row r="876" spans="1:12" ht="18" customHeight="1" x14ac:dyDescent="0.25">
      <c r="A876" s="46"/>
      <c r="B876" s="46"/>
      <c r="C876" s="46"/>
      <c r="D876" s="46"/>
      <c r="E876" s="47"/>
      <c r="F876" s="46"/>
      <c r="G876" s="46"/>
      <c r="H876" s="46"/>
      <c r="I876" s="47" t="str">
        <f t="shared" si="26"/>
        <v/>
      </c>
      <c r="J876" s="47" t="str">
        <f t="shared" si="27"/>
        <v/>
      </c>
      <c r="K876" s="46"/>
      <c r="L876" s="46"/>
    </row>
    <row r="877" spans="1:12" ht="18" customHeight="1" x14ac:dyDescent="0.25">
      <c r="A877" s="42"/>
      <c r="B877" s="42"/>
      <c r="C877" s="42"/>
      <c r="D877" s="42"/>
      <c r="E877" s="43"/>
      <c r="F877" s="42"/>
      <c r="G877" s="42"/>
      <c r="H877" s="42"/>
      <c r="I877" s="43" t="str">
        <f t="shared" si="26"/>
        <v/>
      </c>
      <c r="J877" s="43" t="str">
        <f t="shared" si="27"/>
        <v/>
      </c>
      <c r="K877" s="42"/>
      <c r="L877" s="42"/>
    </row>
    <row r="878" spans="1:12" ht="18" customHeight="1" x14ac:dyDescent="0.25">
      <c r="A878" s="46"/>
      <c r="B878" s="46"/>
      <c r="C878" s="46"/>
      <c r="D878" s="46"/>
      <c r="E878" s="47"/>
      <c r="F878" s="46"/>
      <c r="G878" s="46"/>
      <c r="H878" s="46"/>
      <c r="I878" s="47" t="str">
        <f t="shared" si="26"/>
        <v/>
      </c>
      <c r="J878" s="47" t="str">
        <f t="shared" si="27"/>
        <v/>
      </c>
      <c r="K878" s="46"/>
      <c r="L878" s="46"/>
    </row>
    <row r="879" spans="1:12" ht="18" customHeight="1" x14ac:dyDescent="0.25">
      <c r="A879" s="42"/>
      <c r="B879" s="42"/>
      <c r="C879" s="42"/>
      <c r="D879" s="42"/>
      <c r="E879" s="43"/>
      <c r="F879" s="42"/>
      <c r="G879" s="42"/>
      <c r="H879" s="42"/>
      <c r="I879" s="43" t="str">
        <f t="shared" si="26"/>
        <v/>
      </c>
      <c r="J879" s="43" t="str">
        <f t="shared" si="27"/>
        <v/>
      </c>
      <c r="K879" s="42"/>
      <c r="L879" s="42"/>
    </row>
    <row r="880" spans="1:12" ht="18" customHeight="1" x14ac:dyDescent="0.25">
      <c r="A880" s="46"/>
      <c r="B880" s="46"/>
      <c r="C880" s="46"/>
      <c r="D880" s="46"/>
      <c r="E880" s="47"/>
      <c r="F880" s="46"/>
      <c r="G880" s="46"/>
      <c r="H880" s="46"/>
      <c r="I880" s="47" t="str">
        <f t="shared" si="26"/>
        <v/>
      </c>
      <c r="J880" s="47" t="str">
        <f t="shared" si="27"/>
        <v/>
      </c>
      <c r="K880" s="46"/>
      <c r="L880" s="46"/>
    </row>
    <row r="881" spans="1:12" ht="18" customHeight="1" x14ac:dyDescent="0.25">
      <c r="A881" s="42"/>
      <c r="B881" s="42"/>
      <c r="C881" s="42"/>
      <c r="D881" s="42"/>
      <c r="E881" s="43"/>
      <c r="F881" s="42"/>
      <c r="G881" s="42"/>
      <c r="H881" s="42"/>
      <c r="I881" s="43" t="str">
        <f t="shared" si="26"/>
        <v/>
      </c>
      <c r="J881" s="43" t="str">
        <f t="shared" si="27"/>
        <v/>
      </c>
      <c r="K881" s="42"/>
      <c r="L881" s="42"/>
    </row>
    <row r="882" spans="1:12" ht="18" customHeight="1" x14ac:dyDescent="0.25">
      <c r="A882" s="46"/>
      <c r="B882" s="46"/>
      <c r="C882" s="46"/>
      <c r="D882" s="46"/>
      <c r="E882" s="47"/>
      <c r="F882" s="46"/>
      <c r="G882" s="46"/>
      <c r="H882" s="46"/>
      <c r="I882" s="47" t="str">
        <f t="shared" si="26"/>
        <v/>
      </c>
      <c r="J882" s="47" t="str">
        <f t="shared" si="27"/>
        <v/>
      </c>
      <c r="K882" s="46"/>
      <c r="L882" s="46"/>
    </row>
    <row r="883" spans="1:12" ht="18" customHeight="1" x14ac:dyDescent="0.25">
      <c r="A883" s="42"/>
      <c r="B883" s="42"/>
      <c r="C883" s="42"/>
      <c r="D883" s="42"/>
      <c r="E883" s="43"/>
      <c r="F883" s="42"/>
      <c r="G883" s="42"/>
      <c r="H883" s="42"/>
      <c r="I883" s="43" t="str">
        <f t="shared" si="26"/>
        <v/>
      </c>
      <c r="J883" s="43" t="str">
        <f t="shared" si="27"/>
        <v/>
      </c>
      <c r="K883" s="42"/>
      <c r="L883" s="42"/>
    </row>
    <row r="884" spans="1:12" ht="18" customHeight="1" x14ac:dyDescent="0.25">
      <c r="A884" s="46"/>
      <c r="B884" s="46"/>
      <c r="C884" s="46"/>
      <c r="D884" s="46"/>
      <c r="E884" s="47"/>
      <c r="F884" s="46"/>
      <c r="G884" s="46"/>
      <c r="H884" s="46"/>
      <c r="I884" s="47" t="str">
        <f t="shared" si="26"/>
        <v/>
      </c>
      <c r="J884" s="47" t="str">
        <f t="shared" si="27"/>
        <v/>
      </c>
      <c r="K884" s="46"/>
      <c r="L884" s="46"/>
    </row>
    <row r="885" spans="1:12" ht="18" customHeight="1" x14ac:dyDescent="0.25">
      <c r="A885" s="42"/>
      <c r="B885" s="42"/>
      <c r="C885" s="42"/>
      <c r="D885" s="42"/>
      <c r="E885" s="43"/>
      <c r="F885" s="42"/>
      <c r="G885" s="42"/>
      <c r="H885" s="42"/>
      <c r="I885" s="43" t="str">
        <f t="shared" si="26"/>
        <v/>
      </c>
      <c r="J885" s="43" t="str">
        <f t="shared" si="27"/>
        <v/>
      </c>
      <c r="K885" s="42"/>
      <c r="L885" s="42"/>
    </row>
    <row r="886" spans="1:12" ht="18" customHeight="1" x14ac:dyDescent="0.25">
      <c r="A886" s="46"/>
      <c r="B886" s="46"/>
      <c r="C886" s="46"/>
      <c r="D886" s="46"/>
      <c r="E886" s="47"/>
      <c r="F886" s="46"/>
      <c r="G886" s="46"/>
      <c r="H886" s="46"/>
      <c r="I886" s="47" t="str">
        <f t="shared" si="26"/>
        <v/>
      </c>
      <c r="J886" s="47" t="str">
        <f t="shared" si="27"/>
        <v/>
      </c>
      <c r="K886" s="46"/>
      <c r="L886" s="46"/>
    </row>
    <row r="887" spans="1:12" ht="18" customHeight="1" x14ac:dyDescent="0.25">
      <c r="A887" s="42"/>
      <c r="B887" s="42"/>
      <c r="C887" s="42"/>
      <c r="D887" s="42"/>
      <c r="E887" s="43"/>
      <c r="F887" s="42"/>
      <c r="G887" s="42"/>
      <c r="H887" s="42"/>
      <c r="I887" s="43" t="str">
        <f t="shared" si="26"/>
        <v/>
      </c>
      <c r="J887" s="43" t="str">
        <f t="shared" si="27"/>
        <v/>
      </c>
      <c r="K887" s="42"/>
      <c r="L887" s="42"/>
    </row>
    <row r="888" spans="1:12" ht="18" customHeight="1" x14ac:dyDescent="0.25">
      <c r="A888" s="46"/>
      <c r="B888" s="46"/>
      <c r="C888" s="46"/>
      <c r="D888" s="46"/>
      <c r="E888" s="47"/>
      <c r="F888" s="46"/>
      <c r="G888" s="46"/>
      <c r="H888" s="46"/>
      <c r="I888" s="47" t="str">
        <f t="shared" si="26"/>
        <v/>
      </c>
      <c r="J888" s="47" t="str">
        <f t="shared" si="27"/>
        <v/>
      </c>
      <c r="K888" s="46"/>
      <c r="L888" s="46"/>
    </row>
    <row r="889" spans="1:12" ht="18" customHeight="1" x14ac:dyDescent="0.25">
      <c r="A889" s="42"/>
      <c r="B889" s="42"/>
      <c r="C889" s="42"/>
      <c r="D889" s="42"/>
      <c r="E889" s="43"/>
      <c r="F889" s="42"/>
      <c r="G889" s="42"/>
      <c r="H889" s="42"/>
      <c r="I889" s="43" t="str">
        <f t="shared" si="26"/>
        <v/>
      </c>
      <c r="J889" s="43" t="str">
        <f t="shared" si="27"/>
        <v/>
      </c>
      <c r="K889" s="42"/>
      <c r="L889" s="42"/>
    </row>
    <row r="890" spans="1:12" ht="18" customHeight="1" x14ac:dyDescent="0.25">
      <c r="A890" s="46"/>
      <c r="B890" s="46"/>
      <c r="C890" s="46"/>
      <c r="D890" s="46"/>
      <c r="E890" s="47"/>
      <c r="F890" s="46"/>
      <c r="G890" s="46"/>
      <c r="H890" s="46"/>
      <c r="I890" s="47" t="str">
        <f t="shared" si="26"/>
        <v/>
      </c>
      <c r="J890" s="47" t="str">
        <f t="shared" si="27"/>
        <v/>
      </c>
      <c r="K890" s="46"/>
      <c r="L890" s="46"/>
    </row>
    <row r="891" spans="1:12" ht="18" customHeight="1" x14ac:dyDescent="0.25">
      <c r="A891" s="42"/>
      <c r="B891" s="42"/>
      <c r="C891" s="42"/>
      <c r="D891" s="42"/>
      <c r="E891" s="43"/>
      <c r="F891" s="42"/>
      <c r="G891" s="42"/>
      <c r="H891" s="42"/>
      <c r="I891" s="43" t="str">
        <f t="shared" si="26"/>
        <v/>
      </c>
      <c r="J891" s="43" t="str">
        <f t="shared" si="27"/>
        <v/>
      </c>
      <c r="K891" s="42"/>
      <c r="L891" s="42"/>
    </row>
    <row r="892" spans="1:12" ht="18" customHeight="1" x14ac:dyDescent="0.25">
      <c r="A892" s="46"/>
      <c r="B892" s="46"/>
      <c r="C892" s="46"/>
      <c r="D892" s="46"/>
      <c r="E892" s="47"/>
      <c r="F892" s="46"/>
      <c r="G892" s="46"/>
      <c r="H892" s="46"/>
      <c r="I892" s="47" t="str">
        <f t="shared" si="26"/>
        <v/>
      </c>
      <c r="J892" s="47" t="str">
        <f t="shared" si="27"/>
        <v/>
      </c>
      <c r="K892" s="46"/>
      <c r="L892" s="46"/>
    </row>
    <row r="893" spans="1:12" ht="18" customHeight="1" x14ac:dyDescent="0.25">
      <c r="A893" s="42"/>
      <c r="B893" s="42"/>
      <c r="C893" s="42"/>
      <c r="D893" s="42"/>
      <c r="E893" s="43"/>
      <c r="F893" s="42"/>
      <c r="G893" s="42"/>
      <c r="H893" s="42"/>
      <c r="I893" s="43" t="str">
        <f t="shared" si="26"/>
        <v/>
      </c>
      <c r="J893" s="43" t="str">
        <f t="shared" si="27"/>
        <v/>
      </c>
      <c r="K893" s="42"/>
      <c r="L893" s="42"/>
    </row>
    <row r="894" spans="1:12" ht="18" customHeight="1" x14ac:dyDescent="0.25">
      <c r="A894" s="46"/>
      <c r="B894" s="46"/>
      <c r="C894" s="46"/>
      <c r="D894" s="46"/>
      <c r="E894" s="47"/>
      <c r="F894" s="46"/>
      <c r="G894" s="46"/>
      <c r="H894" s="46"/>
      <c r="I894" s="47" t="str">
        <f t="shared" si="26"/>
        <v/>
      </c>
      <c r="J894" s="47" t="str">
        <f t="shared" si="27"/>
        <v/>
      </c>
      <c r="K894" s="46"/>
      <c r="L894" s="46"/>
    </row>
    <row r="895" spans="1:12" ht="18" customHeight="1" x14ac:dyDescent="0.25">
      <c r="A895" s="42"/>
      <c r="B895" s="42"/>
      <c r="C895" s="42"/>
      <c r="D895" s="42"/>
      <c r="E895" s="43"/>
      <c r="F895" s="42"/>
      <c r="G895" s="42"/>
      <c r="H895" s="42"/>
      <c r="I895" s="43" t="str">
        <f t="shared" si="26"/>
        <v/>
      </c>
      <c r="J895" s="43" t="str">
        <f t="shared" si="27"/>
        <v/>
      </c>
      <c r="K895" s="42"/>
      <c r="L895" s="42"/>
    </row>
    <row r="896" spans="1:12" ht="18" customHeight="1" x14ac:dyDescent="0.25">
      <c r="A896" s="46"/>
      <c r="B896" s="46"/>
      <c r="C896" s="46"/>
      <c r="D896" s="46"/>
      <c r="E896" s="47"/>
      <c r="F896" s="46"/>
      <c r="G896" s="46"/>
      <c r="H896" s="46"/>
      <c r="I896" s="47" t="str">
        <f t="shared" si="26"/>
        <v/>
      </c>
      <c r="J896" s="47" t="str">
        <f t="shared" si="27"/>
        <v/>
      </c>
      <c r="K896" s="46"/>
      <c r="L896" s="46"/>
    </row>
    <row r="897" spans="1:12" ht="18" customHeight="1" x14ac:dyDescent="0.25">
      <c r="A897" s="42"/>
      <c r="B897" s="42"/>
      <c r="C897" s="42"/>
      <c r="D897" s="42"/>
      <c r="E897" s="43"/>
      <c r="F897" s="42"/>
      <c r="G897" s="42"/>
      <c r="H897" s="42"/>
      <c r="I897" s="43" t="str">
        <f t="shared" si="26"/>
        <v/>
      </c>
      <c r="J897" s="43" t="str">
        <f t="shared" si="27"/>
        <v/>
      </c>
      <c r="K897" s="42"/>
      <c r="L897" s="42"/>
    </row>
    <row r="898" spans="1:12" ht="18" customHeight="1" x14ac:dyDescent="0.25">
      <c r="A898" s="46"/>
      <c r="B898" s="46"/>
      <c r="C898" s="46"/>
      <c r="D898" s="46"/>
      <c r="E898" s="47"/>
      <c r="F898" s="46"/>
      <c r="G898" s="46"/>
      <c r="H898" s="46"/>
      <c r="I898" s="47" t="str">
        <f t="shared" si="26"/>
        <v/>
      </c>
      <c r="J898" s="47" t="str">
        <f t="shared" si="27"/>
        <v/>
      </c>
      <c r="K898" s="46"/>
      <c r="L898" s="46"/>
    </row>
    <row r="899" spans="1:12" ht="18" customHeight="1" x14ac:dyDescent="0.25">
      <c r="A899" s="42"/>
      <c r="B899" s="42"/>
      <c r="C899" s="42"/>
      <c r="D899" s="42"/>
      <c r="E899" s="43"/>
      <c r="F899" s="42"/>
      <c r="G899" s="42"/>
      <c r="H899" s="42"/>
      <c r="I899" s="43" t="str">
        <f t="shared" si="26"/>
        <v/>
      </c>
      <c r="J899" s="43" t="str">
        <f t="shared" si="27"/>
        <v/>
      </c>
      <c r="K899" s="42"/>
      <c r="L899" s="42"/>
    </row>
    <row r="900" spans="1:12" ht="18" customHeight="1" x14ac:dyDescent="0.25">
      <c r="A900" s="46"/>
      <c r="B900" s="46"/>
      <c r="C900" s="46"/>
      <c r="D900" s="46"/>
      <c r="E900" s="47"/>
      <c r="F900" s="46"/>
      <c r="G900" s="46"/>
      <c r="H900" s="46"/>
      <c r="I900" s="47" t="str">
        <f t="shared" ref="I900:I963" si="28">IF(E900="","",E900+(E900*H900/100*G900))</f>
        <v/>
      </c>
      <c r="J900" s="47" t="str">
        <f t="shared" ref="J900:J963" si="29">IFERROR(I900/G900,"")</f>
        <v/>
      </c>
      <c r="K900" s="46"/>
      <c r="L900" s="46"/>
    </row>
    <row r="901" spans="1:12" ht="18" customHeight="1" x14ac:dyDescent="0.25">
      <c r="A901" s="42"/>
      <c r="B901" s="42"/>
      <c r="C901" s="42"/>
      <c r="D901" s="42"/>
      <c r="E901" s="43"/>
      <c r="F901" s="42"/>
      <c r="G901" s="42"/>
      <c r="H901" s="42"/>
      <c r="I901" s="43" t="str">
        <f t="shared" si="28"/>
        <v/>
      </c>
      <c r="J901" s="43" t="str">
        <f t="shared" si="29"/>
        <v/>
      </c>
      <c r="K901" s="42"/>
      <c r="L901" s="42"/>
    </row>
    <row r="902" spans="1:12" ht="18" customHeight="1" x14ac:dyDescent="0.25">
      <c r="A902" s="46"/>
      <c r="B902" s="46"/>
      <c r="C902" s="46"/>
      <c r="D902" s="46"/>
      <c r="E902" s="47"/>
      <c r="F902" s="46"/>
      <c r="G902" s="46"/>
      <c r="H902" s="46"/>
      <c r="I902" s="47" t="str">
        <f t="shared" si="28"/>
        <v/>
      </c>
      <c r="J902" s="47" t="str">
        <f t="shared" si="29"/>
        <v/>
      </c>
      <c r="K902" s="46"/>
      <c r="L902" s="46"/>
    </row>
    <row r="903" spans="1:12" ht="18" customHeight="1" x14ac:dyDescent="0.25">
      <c r="A903" s="42"/>
      <c r="B903" s="42"/>
      <c r="C903" s="42"/>
      <c r="D903" s="42"/>
      <c r="E903" s="43"/>
      <c r="F903" s="42"/>
      <c r="G903" s="42"/>
      <c r="H903" s="42"/>
      <c r="I903" s="43" t="str">
        <f t="shared" si="28"/>
        <v/>
      </c>
      <c r="J903" s="43" t="str">
        <f t="shared" si="29"/>
        <v/>
      </c>
      <c r="K903" s="42"/>
      <c r="L903" s="42"/>
    </row>
    <row r="904" spans="1:12" ht="18" customHeight="1" x14ac:dyDescent="0.25">
      <c r="A904" s="46"/>
      <c r="B904" s="46"/>
      <c r="C904" s="46"/>
      <c r="D904" s="46"/>
      <c r="E904" s="47"/>
      <c r="F904" s="46"/>
      <c r="G904" s="46"/>
      <c r="H904" s="46"/>
      <c r="I904" s="47" t="str">
        <f t="shared" si="28"/>
        <v/>
      </c>
      <c r="J904" s="47" t="str">
        <f t="shared" si="29"/>
        <v/>
      </c>
      <c r="K904" s="46"/>
      <c r="L904" s="46"/>
    </row>
    <row r="905" spans="1:12" ht="18" customHeight="1" x14ac:dyDescent="0.25">
      <c r="A905" s="42"/>
      <c r="B905" s="42"/>
      <c r="C905" s="42"/>
      <c r="D905" s="42"/>
      <c r="E905" s="43"/>
      <c r="F905" s="42"/>
      <c r="G905" s="42"/>
      <c r="H905" s="42"/>
      <c r="I905" s="43" t="str">
        <f t="shared" si="28"/>
        <v/>
      </c>
      <c r="J905" s="43" t="str">
        <f t="shared" si="29"/>
        <v/>
      </c>
      <c r="K905" s="42"/>
      <c r="L905" s="42"/>
    </row>
    <row r="906" spans="1:12" ht="18" customHeight="1" x14ac:dyDescent="0.25">
      <c r="A906" s="46"/>
      <c r="B906" s="46"/>
      <c r="C906" s="46"/>
      <c r="D906" s="46"/>
      <c r="E906" s="47"/>
      <c r="F906" s="46"/>
      <c r="G906" s="46"/>
      <c r="H906" s="46"/>
      <c r="I906" s="47" t="str">
        <f t="shared" si="28"/>
        <v/>
      </c>
      <c r="J906" s="47" t="str">
        <f t="shared" si="29"/>
        <v/>
      </c>
      <c r="K906" s="46"/>
      <c r="L906" s="46"/>
    </row>
    <row r="907" spans="1:12" ht="18" customHeight="1" x14ac:dyDescent="0.25">
      <c r="A907" s="42"/>
      <c r="B907" s="42"/>
      <c r="C907" s="42"/>
      <c r="D907" s="42"/>
      <c r="E907" s="43"/>
      <c r="F907" s="42"/>
      <c r="G907" s="42"/>
      <c r="H907" s="42"/>
      <c r="I907" s="43" t="str">
        <f t="shared" si="28"/>
        <v/>
      </c>
      <c r="J907" s="43" t="str">
        <f t="shared" si="29"/>
        <v/>
      </c>
      <c r="K907" s="42"/>
      <c r="L907" s="42"/>
    </row>
    <row r="908" spans="1:12" ht="18" customHeight="1" x14ac:dyDescent="0.25">
      <c r="A908" s="46"/>
      <c r="B908" s="46"/>
      <c r="C908" s="46"/>
      <c r="D908" s="46"/>
      <c r="E908" s="47"/>
      <c r="F908" s="46"/>
      <c r="G908" s="46"/>
      <c r="H908" s="46"/>
      <c r="I908" s="47" t="str">
        <f t="shared" si="28"/>
        <v/>
      </c>
      <c r="J908" s="47" t="str">
        <f t="shared" si="29"/>
        <v/>
      </c>
      <c r="K908" s="46"/>
      <c r="L908" s="46"/>
    </row>
    <row r="909" spans="1:12" ht="18" customHeight="1" x14ac:dyDescent="0.25">
      <c r="A909" s="42"/>
      <c r="B909" s="42"/>
      <c r="C909" s="42"/>
      <c r="D909" s="42"/>
      <c r="E909" s="43"/>
      <c r="F909" s="42"/>
      <c r="G909" s="42"/>
      <c r="H909" s="42"/>
      <c r="I909" s="43" t="str">
        <f t="shared" si="28"/>
        <v/>
      </c>
      <c r="J909" s="43" t="str">
        <f t="shared" si="29"/>
        <v/>
      </c>
      <c r="K909" s="42"/>
      <c r="L909" s="42"/>
    </row>
    <row r="910" spans="1:12" ht="18" customHeight="1" x14ac:dyDescent="0.25">
      <c r="A910" s="46"/>
      <c r="B910" s="46"/>
      <c r="C910" s="46"/>
      <c r="D910" s="46"/>
      <c r="E910" s="47"/>
      <c r="F910" s="46"/>
      <c r="G910" s="46"/>
      <c r="H910" s="46"/>
      <c r="I910" s="47" t="str">
        <f t="shared" si="28"/>
        <v/>
      </c>
      <c r="J910" s="47" t="str">
        <f t="shared" si="29"/>
        <v/>
      </c>
      <c r="K910" s="46"/>
      <c r="L910" s="46"/>
    </row>
    <row r="911" spans="1:12" ht="18" customHeight="1" x14ac:dyDescent="0.25">
      <c r="A911" s="42"/>
      <c r="B911" s="42"/>
      <c r="C911" s="42"/>
      <c r="D911" s="42"/>
      <c r="E911" s="43"/>
      <c r="F911" s="42"/>
      <c r="G911" s="42"/>
      <c r="H911" s="42"/>
      <c r="I911" s="43" t="str">
        <f t="shared" si="28"/>
        <v/>
      </c>
      <c r="J911" s="43" t="str">
        <f t="shared" si="29"/>
        <v/>
      </c>
      <c r="K911" s="42"/>
      <c r="L911" s="42"/>
    </row>
    <row r="912" spans="1:12" ht="18" customHeight="1" x14ac:dyDescent="0.25">
      <c r="A912" s="46"/>
      <c r="B912" s="46"/>
      <c r="C912" s="46"/>
      <c r="D912" s="46"/>
      <c r="E912" s="47"/>
      <c r="F912" s="46"/>
      <c r="G912" s="46"/>
      <c r="H912" s="46"/>
      <c r="I912" s="47" t="str">
        <f t="shared" si="28"/>
        <v/>
      </c>
      <c r="J912" s="47" t="str">
        <f t="shared" si="29"/>
        <v/>
      </c>
      <c r="K912" s="46"/>
      <c r="L912" s="46"/>
    </row>
    <row r="913" spans="1:12" ht="18" customHeight="1" x14ac:dyDescent="0.25">
      <c r="A913" s="42"/>
      <c r="B913" s="42"/>
      <c r="C913" s="42"/>
      <c r="D913" s="42"/>
      <c r="E913" s="43"/>
      <c r="F913" s="42"/>
      <c r="G913" s="42"/>
      <c r="H913" s="42"/>
      <c r="I913" s="43" t="str">
        <f t="shared" si="28"/>
        <v/>
      </c>
      <c r="J913" s="43" t="str">
        <f t="shared" si="29"/>
        <v/>
      </c>
      <c r="K913" s="42"/>
      <c r="L913" s="42"/>
    </row>
    <row r="914" spans="1:12" ht="18" customHeight="1" x14ac:dyDescent="0.25">
      <c r="A914" s="46"/>
      <c r="B914" s="46"/>
      <c r="C914" s="46"/>
      <c r="D914" s="46"/>
      <c r="E914" s="47"/>
      <c r="F914" s="46"/>
      <c r="G914" s="46"/>
      <c r="H914" s="46"/>
      <c r="I914" s="47" t="str">
        <f t="shared" si="28"/>
        <v/>
      </c>
      <c r="J914" s="47" t="str">
        <f t="shared" si="29"/>
        <v/>
      </c>
      <c r="K914" s="46"/>
      <c r="L914" s="46"/>
    </row>
    <row r="915" spans="1:12" ht="18" customHeight="1" x14ac:dyDescent="0.25">
      <c r="A915" s="42"/>
      <c r="B915" s="42"/>
      <c r="C915" s="42"/>
      <c r="D915" s="42"/>
      <c r="E915" s="43"/>
      <c r="F915" s="42"/>
      <c r="G915" s="42"/>
      <c r="H915" s="42"/>
      <c r="I915" s="43" t="str">
        <f t="shared" si="28"/>
        <v/>
      </c>
      <c r="J915" s="43" t="str">
        <f t="shared" si="29"/>
        <v/>
      </c>
      <c r="K915" s="42"/>
      <c r="L915" s="42"/>
    </row>
    <row r="916" spans="1:12" ht="18" customHeight="1" x14ac:dyDescent="0.25">
      <c r="A916" s="46"/>
      <c r="B916" s="46"/>
      <c r="C916" s="46"/>
      <c r="D916" s="46"/>
      <c r="E916" s="47"/>
      <c r="F916" s="46"/>
      <c r="G916" s="46"/>
      <c r="H916" s="46"/>
      <c r="I916" s="47" t="str">
        <f t="shared" si="28"/>
        <v/>
      </c>
      <c r="J916" s="47" t="str">
        <f t="shared" si="29"/>
        <v/>
      </c>
      <c r="K916" s="46"/>
      <c r="L916" s="46"/>
    </row>
    <row r="917" spans="1:12" ht="18" customHeight="1" x14ac:dyDescent="0.25">
      <c r="A917" s="42"/>
      <c r="B917" s="42"/>
      <c r="C917" s="42"/>
      <c r="D917" s="42"/>
      <c r="E917" s="43"/>
      <c r="F917" s="42"/>
      <c r="G917" s="42"/>
      <c r="H917" s="42"/>
      <c r="I917" s="43" t="str">
        <f t="shared" si="28"/>
        <v/>
      </c>
      <c r="J917" s="43" t="str">
        <f t="shared" si="29"/>
        <v/>
      </c>
      <c r="K917" s="42"/>
      <c r="L917" s="42"/>
    </row>
    <row r="918" spans="1:12" ht="18" customHeight="1" x14ac:dyDescent="0.25">
      <c r="A918" s="46"/>
      <c r="B918" s="46"/>
      <c r="C918" s="46"/>
      <c r="D918" s="46"/>
      <c r="E918" s="47"/>
      <c r="F918" s="46"/>
      <c r="G918" s="46"/>
      <c r="H918" s="46"/>
      <c r="I918" s="47" t="str">
        <f t="shared" si="28"/>
        <v/>
      </c>
      <c r="J918" s="47" t="str">
        <f t="shared" si="29"/>
        <v/>
      </c>
      <c r="K918" s="46"/>
      <c r="L918" s="46"/>
    </row>
    <row r="919" spans="1:12" ht="18" customHeight="1" x14ac:dyDescent="0.25">
      <c r="A919" s="42"/>
      <c r="B919" s="42"/>
      <c r="C919" s="42"/>
      <c r="D919" s="42"/>
      <c r="E919" s="43"/>
      <c r="F919" s="42"/>
      <c r="G919" s="42"/>
      <c r="H919" s="42"/>
      <c r="I919" s="43" t="str">
        <f t="shared" si="28"/>
        <v/>
      </c>
      <c r="J919" s="43" t="str">
        <f t="shared" si="29"/>
        <v/>
      </c>
      <c r="K919" s="42"/>
      <c r="L919" s="42"/>
    </row>
    <row r="920" spans="1:12" ht="18" customHeight="1" x14ac:dyDescent="0.25">
      <c r="A920" s="46"/>
      <c r="B920" s="46"/>
      <c r="C920" s="46"/>
      <c r="D920" s="46"/>
      <c r="E920" s="47"/>
      <c r="F920" s="46"/>
      <c r="G920" s="46"/>
      <c r="H920" s="46"/>
      <c r="I920" s="47" t="str">
        <f t="shared" si="28"/>
        <v/>
      </c>
      <c r="J920" s="47" t="str">
        <f t="shared" si="29"/>
        <v/>
      </c>
      <c r="K920" s="46"/>
      <c r="L920" s="46"/>
    </row>
    <row r="921" spans="1:12" ht="18" customHeight="1" x14ac:dyDescent="0.25">
      <c r="A921" s="42"/>
      <c r="B921" s="42"/>
      <c r="C921" s="42"/>
      <c r="D921" s="42"/>
      <c r="E921" s="43"/>
      <c r="F921" s="42"/>
      <c r="G921" s="42"/>
      <c r="H921" s="42"/>
      <c r="I921" s="43" t="str">
        <f t="shared" si="28"/>
        <v/>
      </c>
      <c r="J921" s="43" t="str">
        <f t="shared" si="29"/>
        <v/>
      </c>
      <c r="K921" s="42"/>
      <c r="L921" s="42"/>
    </row>
    <row r="922" spans="1:12" ht="18" customHeight="1" x14ac:dyDescent="0.25">
      <c r="A922" s="46"/>
      <c r="B922" s="46"/>
      <c r="C922" s="46"/>
      <c r="D922" s="46"/>
      <c r="E922" s="47"/>
      <c r="F922" s="46"/>
      <c r="G922" s="46"/>
      <c r="H922" s="46"/>
      <c r="I922" s="47" t="str">
        <f t="shared" si="28"/>
        <v/>
      </c>
      <c r="J922" s="47" t="str">
        <f t="shared" si="29"/>
        <v/>
      </c>
      <c r="K922" s="46"/>
      <c r="L922" s="46"/>
    </row>
    <row r="923" spans="1:12" ht="18" customHeight="1" x14ac:dyDescent="0.25">
      <c r="A923" s="42"/>
      <c r="B923" s="42"/>
      <c r="C923" s="42"/>
      <c r="D923" s="42"/>
      <c r="E923" s="43"/>
      <c r="F923" s="42"/>
      <c r="G923" s="42"/>
      <c r="H923" s="42"/>
      <c r="I923" s="43" t="str">
        <f t="shared" si="28"/>
        <v/>
      </c>
      <c r="J923" s="43" t="str">
        <f t="shared" si="29"/>
        <v/>
      </c>
      <c r="K923" s="42"/>
      <c r="L923" s="42"/>
    </row>
    <row r="924" spans="1:12" ht="18" customHeight="1" x14ac:dyDescent="0.25">
      <c r="A924" s="46"/>
      <c r="B924" s="46"/>
      <c r="C924" s="46"/>
      <c r="D924" s="46"/>
      <c r="E924" s="47"/>
      <c r="F924" s="46"/>
      <c r="G924" s="46"/>
      <c r="H924" s="46"/>
      <c r="I924" s="47" t="str">
        <f t="shared" si="28"/>
        <v/>
      </c>
      <c r="J924" s="47" t="str">
        <f t="shared" si="29"/>
        <v/>
      </c>
      <c r="K924" s="46"/>
      <c r="L924" s="46"/>
    </row>
    <row r="925" spans="1:12" ht="18" customHeight="1" x14ac:dyDescent="0.25">
      <c r="A925" s="42"/>
      <c r="B925" s="42"/>
      <c r="C925" s="42"/>
      <c r="D925" s="42"/>
      <c r="E925" s="43"/>
      <c r="F925" s="42"/>
      <c r="G925" s="42"/>
      <c r="H925" s="42"/>
      <c r="I925" s="43" t="str">
        <f t="shared" si="28"/>
        <v/>
      </c>
      <c r="J925" s="43" t="str">
        <f t="shared" si="29"/>
        <v/>
      </c>
      <c r="K925" s="42"/>
      <c r="L925" s="42"/>
    </row>
    <row r="926" spans="1:12" ht="18" customHeight="1" x14ac:dyDescent="0.25">
      <c r="A926" s="46"/>
      <c r="B926" s="46"/>
      <c r="C926" s="46"/>
      <c r="D926" s="46"/>
      <c r="E926" s="47"/>
      <c r="F926" s="46"/>
      <c r="G926" s="46"/>
      <c r="H926" s="46"/>
      <c r="I926" s="47" t="str">
        <f t="shared" si="28"/>
        <v/>
      </c>
      <c r="J926" s="47" t="str">
        <f t="shared" si="29"/>
        <v/>
      </c>
      <c r="K926" s="46"/>
      <c r="L926" s="46"/>
    </row>
    <row r="927" spans="1:12" ht="18" customHeight="1" x14ac:dyDescent="0.25">
      <c r="A927" s="42"/>
      <c r="B927" s="42"/>
      <c r="C927" s="42"/>
      <c r="D927" s="42"/>
      <c r="E927" s="43"/>
      <c r="F927" s="42"/>
      <c r="G927" s="42"/>
      <c r="H927" s="42"/>
      <c r="I927" s="43" t="str">
        <f t="shared" si="28"/>
        <v/>
      </c>
      <c r="J927" s="43" t="str">
        <f t="shared" si="29"/>
        <v/>
      </c>
      <c r="K927" s="42"/>
      <c r="L927" s="42"/>
    </row>
    <row r="928" spans="1:12" ht="18" customHeight="1" x14ac:dyDescent="0.25">
      <c r="A928" s="46"/>
      <c r="B928" s="46"/>
      <c r="C928" s="46"/>
      <c r="D928" s="46"/>
      <c r="E928" s="47"/>
      <c r="F928" s="46"/>
      <c r="G928" s="46"/>
      <c r="H928" s="46"/>
      <c r="I928" s="47" t="str">
        <f t="shared" si="28"/>
        <v/>
      </c>
      <c r="J928" s="47" t="str">
        <f t="shared" si="29"/>
        <v/>
      </c>
      <c r="K928" s="46"/>
      <c r="L928" s="46"/>
    </row>
    <row r="929" spans="1:12" ht="18" customHeight="1" x14ac:dyDescent="0.25">
      <c r="A929" s="42"/>
      <c r="B929" s="42"/>
      <c r="C929" s="42"/>
      <c r="D929" s="42"/>
      <c r="E929" s="43"/>
      <c r="F929" s="42"/>
      <c r="G929" s="42"/>
      <c r="H929" s="42"/>
      <c r="I929" s="43" t="str">
        <f t="shared" si="28"/>
        <v/>
      </c>
      <c r="J929" s="43" t="str">
        <f t="shared" si="29"/>
        <v/>
      </c>
      <c r="K929" s="42"/>
      <c r="L929" s="42"/>
    </row>
    <row r="930" spans="1:12" ht="18" customHeight="1" x14ac:dyDescent="0.25">
      <c r="A930" s="46"/>
      <c r="B930" s="46"/>
      <c r="C930" s="46"/>
      <c r="D930" s="46"/>
      <c r="E930" s="47"/>
      <c r="F930" s="46"/>
      <c r="G930" s="46"/>
      <c r="H930" s="46"/>
      <c r="I930" s="47" t="str">
        <f t="shared" si="28"/>
        <v/>
      </c>
      <c r="J930" s="47" t="str">
        <f t="shared" si="29"/>
        <v/>
      </c>
      <c r="K930" s="46"/>
      <c r="L930" s="46"/>
    </row>
    <row r="931" spans="1:12" ht="18" customHeight="1" x14ac:dyDescent="0.25">
      <c r="A931" s="42"/>
      <c r="B931" s="42"/>
      <c r="C931" s="42"/>
      <c r="D931" s="42"/>
      <c r="E931" s="43"/>
      <c r="F931" s="42"/>
      <c r="G931" s="42"/>
      <c r="H931" s="42"/>
      <c r="I931" s="43" t="str">
        <f t="shared" si="28"/>
        <v/>
      </c>
      <c r="J931" s="43" t="str">
        <f t="shared" si="29"/>
        <v/>
      </c>
      <c r="K931" s="42"/>
      <c r="L931" s="42"/>
    </row>
    <row r="932" spans="1:12" ht="18" customHeight="1" x14ac:dyDescent="0.25">
      <c r="A932" s="46"/>
      <c r="B932" s="46"/>
      <c r="C932" s="46"/>
      <c r="D932" s="46"/>
      <c r="E932" s="47"/>
      <c r="F932" s="46"/>
      <c r="G932" s="46"/>
      <c r="H932" s="46"/>
      <c r="I932" s="47" t="str">
        <f t="shared" si="28"/>
        <v/>
      </c>
      <c r="J932" s="47" t="str">
        <f t="shared" si="29"/>
        <v/>
      </c>
      <c r="K932" s="46"/>
      <c r="L932" s="46"/>
    </row>
    <row r="933" spans="1:12" ht="18" customHeight="1" x14ac:dyDescent="0.25">
      <c r="A933" s="42"/>
      <c r="B933" s="42"/>
      <c r="C933" s="42"/>
      <c r="D933" s="42"/>
      <c r="E933" s="43"/>
      <c r="F933" s="42"/>
      <c r="G933" s="42"/>
      <c r="H933" s="42"/>
      <c r="I933" s="43" t="str">
        <f t="shared" si="28"/>
        <v/>
      </c>
      <c r="J933" s="43" t="str">
        <f t="shared" si="29"/>
        <v/>
      </c>
      <c r="K933" s="42"/>
      <c r="L933" s="42"/>
    </row>
    <row r="934" spans="1:12" ht="18" customHeight="1" x14ac:dyDescent="0.25">
      <c r="A934" s="46"/>
      <c r="B934" s="46"/>
      <c r="C934" s="46"/>
      <c r="D934" s="46"/>
      <c r="E934" s="47"/>
      <c r="F934" s="46"/>
      <c r="G934" s="46"/>
      <c r="H934" s="46"/>
      <c r="I934" s="47" t="str">
        <f t="shared" si="28"/>
        <v/>
      </c>
      <c r="J934" s="47" t="str">
        <f t="shared" si="29"/>
        <v/>
      </c>
      <c r="K934" s="46"/>
      <c r="L934" s="46"/>
    </row>
    <row r="935" spans="1:12" ht="18" customHeight="1" x14ac:dyDescent="0.25">
      <c r="A935" s="42"/>
      <c r="B935" s="42"/>
      <c r="C935" s="42"/>
      <c r="D935" s="42"/>
      <c r="E935" s="43"/>
      <c r="F935" s="42"/>
      <c r="G935" s="42"/>
      <c r="H935" s="42"/>
      <c r="I935" s="43" t="str">
        <f t="shared" si="28"/>
        <v/>
      </c>
      <c r="J935" s="43" t="str">
        <f t="shared" si="29"/>
        <v/>
      </c>
      <c r="K935" s="42"/>
      <c r="L935" s="42"/>
    </row>
    <row r="936" spans="1:12" ht="18" customHeight="1" x14ac:dyDescent="0.25">
      <c r="A936" s="46"/>
      <c r="B936" s="46"/>
      <c r="C936" s="46"/>
      <c r="D936" s="46"/>
      <c r="E936" s="47"/>
      <c r="F936" s="46"/>
      <c r="G936" s="46"/>
      <c r="H936" s="46"/>
      <c r="I936" s="47" t="str">
        <f t="shared" si="28"/>
        <v/>
      </c>
      <c r="J936" s="47" t="str">
        <f t="shared" si="29"/>
        <v/>
      </c>
      <c r="K936" s="46"/>
      <c r="L936" s="46"/>
    </row>
    <row r="937" spans="1:12" ht="18" customHeight="1" x14ac:dyDescent="0.25">
      <c r="A937" s="42"/>
      <c r="B937" s="42"/>
      <c r="C937" s="42"/>
      <c r="D937" s="42"/>
      <c r="E937" s="43"/>
      <c r="F937" s="42"/>
      <c r="G937" s="42"/>
      <c r="H937" s="42"/>
      <c r="I937" s="43" t="str">
        <f t="shared" si="28"/>
        <v/>
      </c>
      <c r="J937" s="43" t="str">
        <f t="shared" si="29"/>
        <v/>
      </c>
      <c r="K937" s="42"/>
      <c r="L937" s="42"/>
    </row>
    <row r="938" spans="1:12" ht="18" customHeight="1" x14ac:dyDescent="0.25">
      <c r="A938" s="46"/>
      <c r="B938" s="46"/>
      <c r="C938" s="46"/>
      <c r="D938" s="46"/>
      <c r="E938" s="47"/>
      <c r="F938" s="46"/>
      <c r="G938" s="46"/>
      <c r="H938" s="46"/>
      <c r="I938" s="47" t="str">
        <f t="shared" si="28"/>
        <v/>
      </c>
      <c r="J938" s="47" t="str">
        <f t="shared" si="29"/>
        <v/>
      </c>
      <c r="K938" s="46"/>
      <c r="L938" s="46"/>
    </row>
    <row r="939" spans="1:12" ht="18" customHeight="1" x14ac:dyDescent="0.25">
      <c r="A939" s="42"/>
      <c r="B939" s="42"/>
      <c r="C939" s="42"/>
      <c r="D939" s="42"/>
      <c r="E939" s="43"/>
      <c r="F939" s="42"/>
      <c r="G939" s="42"/>
      <c r="H939" s="42"/>
      <c r="I939" s="43" t="str">
        <f t="shared" si="28"/>
        <v/>
      </c>
      <c r="J939" s="43" t="str">
        <f t="shared" si="29"/>
        <v/>
      </c>
      <c r="K939" s="42"/>
      <c r="L939" s="42"/>
    </row>
    <row r="940" spans="1:12" ht="18" customHeight="1" x14ac:dyDescent="0.25">
      <c r="A940" s="46"/>
      <c r="B940" s="46"/>
      <c r="C940" s="46"/>
      <c r="D940" s="46"/>
      <c r="E940" s="47"/>
      <c r="F940" s="46"/>
      <c r="G940" s="46"/>
      <c r="H940" s="46"/>
      <c r="I940" s="47" t="str">
        <f t="shared" si="28"/>
        <v/>
      </c>
      <c r="J940" s="47" t="str">
        <f t="shared" si="29"/>
        <v/>
      </c>
      <c r="K940" s="46"/>
      <c r="L940" s="46"/>
    </row>
    <row r="941" spans="1:12" ht="18" customHeight="1" x14ac:dyDescent="0.25">
      <c r="A941" s="42"/>
      <c r="B941" s="42"/>
      <c r="C941" s="42"/>
      <c r="D941" s="42"/>
      <c r="E941" s="43"/>
      <c r="F941" s="42"/>
      <c r="G941" s="42"/>
      <c r="H941" s="42"/>
      <c r="I941" s="43" t="str">
        <f t="shared" si="28"/>
        <v/>
      </c>
      <c r="J941" s="43" t="str">
        <f t="shared" si="29"/>
        <v/>
      </c>
      <c r="K941" s="42"/>
      <c r="L941" s="42"/>
    </row>
    <row r="942" spans="1:12" ht="18" customHeight="1" x14ac:dyDescent="0.25">
      <c r="A942" s="46"/>
      <c r="B942" s="46"/>
      <c r="C942" s="46"/>
      <c r="D942" s="46"/>
      <c r="E942" s="47"/>
      <c r="F942" s="46"/>
      <c r="G942" s="46"/>
      <c r="H942" s="46"/>
      <c r="I942" s="47" t="str">
        <f t="shared" si="28"/>
        <v/>
      </c>
      <c r="J942" s="47" t="str">
        <f t="shared" si="29"/>
        <v/>
      </c>
      <c r="K942" s="46"/>
      <c r="L942" s="46"/>
    </row>
    <row r="943" spans="1:12" ht="18" customHeight="1" x14ac:dyDescent="0.25">
      <c r="A943" s="42"/>
      <c r="B943" s="42"/>
      <c r="C943" s="42"/>
      <c r="D943" s="42"/>
      <c r="E943" s="43"/>
      <c r="F943" s="42"/>
      <c r="G943" s="42"/>
      <c r="H943" s="42"/>
      <c r="I943" s="43" t="str">
        <f t="shared" si="28"/>
        <v/>
      </c>
      <c r="J943" s="43" t="str">
        <f t="shared" si="29"/>
        <v/>
      </c>
      <c r="K943" s="42"/>
      <c r="L943" s="42"/>
    </row>
    <row r="944" spans="1:12" ht="18" customHeight="1" x14ac:dyDescent="0.25">
      <c r="A944" s="46"/>
      <c r="B944" s="46"/>
      <c r="C944" s="46"/>
      <c r="D944" s="46"/>
      <c r="E944" s="47"/>
      <c r="F944" s="46"/>
      <c r="G944" s="46"/>
      <c r="H944" s="46"/>
      <c r="I944" s="47" t="str">
        <f t="shared" si="28"/>
        <v/>
      </c>
      <c r="J944" s="47" t="str">
        <f t="shared" si="29"/>
        <v/>
      </c>
      <c r="K944" s="46"/>
      <c r="L944" s="46"/>
    </row>
    <row r="945" spans="1:12" ht="18" customHeight="1" x14ac:dyDescent="0.25">
      <c r="A945" s="42"/>
      <c r="B945" s="42"/>
      <c r="C945" s="42"/>
      <c r="D945" s="42"/>
      <c r="E945" s="43"/>
      <c r="F945" s="42"/>
      <c r="G945" s="42"/>
      <c r="H945" s="42"/>
      <c r="I945" s="43" t="str">
        <f t="shared" si="28"/>
        <v/>
      </c>
      <c r="J945" s="43" t="str">
        <f t="shared" si="29"/>
        <v/>
      </c>
      <c r="K945" s="42"/>
      <c r="L945" s="42"/>
    </row>
    <row r="946" spans="1:12" ht="18" customHeight="1" x14ac:dyDescent="0.25">
      <c r="A946" s="46"/>
      <c r="B946" s="46"/>
      <c r="C946" s="46"/>
      <c r="D946" s="46"/>
      <c r="E946" s="47"/>
      <c r="F946" s="46"/>
      <c r="G946" s="46"/>
      <c r="H946" s="46"/>
      <c r="I946" s="47" t="str">
        <f t="shared" si="28"/>
        <v/>
      </c>
      <c r="J946" s="47" t="str">
        <f t="shared" si="29"/>
        <v/>
      </c>
      <c r="K946" s="46"/>
      <c r="L946" s="46"/>
    </row>
    <row r="947" spans="1:12" ht="18" customHeight="1" x14ac:dyDescent="0.25">
      <c r="A947" s="42"/>
      <c r="B947" s="42"/>
      <c r="C947" s="42"/>
      <c r="D947" s="42"/>
      <c r="E947" s="43"/>
      <c r="F947" s="42"/>
      <c r="G947" s="42"/>
      <c r="H947" s="42"/>
      <c r="I947" s="43" t="str">
        <f t="shared" si="28"/>
        <v/>
      </c>
      <c r="J947" s="43" t="str">
        <f t="shared" si="29"/>
        <v/>
      </c>
      <c r="K947" s="42"/>
      <c r="L947" s="42"/>
    </row>
    <row r="948" spans="1:12" ht="18" customHeight="1" x14ac:dyDescent="0.25">
      <c r="A948" s="46"/>
      <c r="B948" s="46"/>
      <c r="C948" s="46"/>
      <c r="D948" s="46"/>
      <c r="E948" s="47"/>
      <c r="F948" s="46"/>
      <c r="G948" s="46"/>
      <c r="H948" s="46"/>
      <c r="I948" s="47" t="str">
        <f t="shared" si="28"/>
        <v/>
      </c>
      <c r="J948" s="47" t="str">
        <f t="shared" si="29"/>
        <v/>
      </c>
      <c r="K948" s="46"/>
      <c r="L948" s="46"/>
    </row>
    <row r="949" spans="1:12" ht="18" customHeight="1" x14ac:dyDescent="0.25">
      <c r="A949" s="42"/>
      <c r="B949" s="42"/>
      <c r="C949" s="42"/>
      <c r="D949" s="42"/>
      <c r="E949" s="43"/>
      <c r="F949" s="42"/>
      <c r="G949" s="42"/>
      <c r="H949" s="42"/>
      <c r="I949" s="43" t="str">
        <f t="shared" si="28"/>
        <v/>
      </c>
      <c r="J949" s="43" t="str">
        <f t="shared" si="29"/>
        <v/>
      </c>
      <c r="K949" s="42"/>
      <c r="L949" s="42"/>
    </row>
    <row r="950" spans="1:12" ht="18" customHeight="1" x14ac:dyDescent="0.25">
      <c r="A950" s="46"/>
      <c r="B950" s="46"/>
      <c r="C950" s="46"/>
      <c r="D950" s="46"/>
      <c r="E950" s="47"/>
      <c r="F950" s="46"/>
      <c r="G950" s="46"/>
      <c r="H950" s="46"/>
      <c r="I950" s="47" t="str">
        <f t="shared" si="28"/>
        <v/>
      </c>
      <c r="J950" s="47" t="str">
        <f t="shared" si="29"/>
        <v/>
      </c>
      <c r="K950" s="46"/>
      <c r="L950" s="46"/>
    </row>
    <row r="951" spans="1:12" ht="18" customHeight="1" x14ac:dyDescent="0.25">
      <c r="A951" s="42"/>
      <c r="B951" s="42"/>
      <c r="C951" s="42"/>
      <c r="D951" s="42"/>
      <c r="E951" s="43"/>
      <c r="F951" s="42"/>
      <c r="G951" s="42"/>
      <c r="H951" s="42"/>
      <c r="I951" s="43" t="str">
        <f t="shared" si="28"/>
        <v/>
      </c>
      <c r="J951" s="43" t="str">
        <f t="shared" si="29"/>
        <v/>
      </c>
      <c r="K951" s="42"/>
      <c r="L951" s="42"/>
    </row>
    <row r="952" spans="1:12" ht="18" customHeight="1" x14ac:dyDescent="0.25">
      <c r="A952" s="46"/>
      <c r="B952" s="46"/>
      <c r="C952" s="46"/>
      <c r="D952" s="46"/>
      <c r="E952" s="47"/>
      <c r="F952" s="46"/>
      <c r="G952" s="46"/>
      <c r="H952" s="46"/>
      <c r="I952" s="47" t="str">
        <f t="shared" si="28"/>
        <v/>
      </c>
      <c r="J952" s="47" t="str">
        <f t="shared" si="29"/>
        <v/>
      </c>
      <c r="K952" s="46"/>
      <c r="L952" s="46"/>
    </row>
    <row r="953" spans="1:12" ht="18" customHeight="1" x14ac:dyDescent="0.25">
      <c r="A953" s="42"/>
      <c r="B953" s="42"/>
      <c r="C953" s="42"/>
      <c r="D953" s="42"/>
      <c r="E953" s="43"/>
      <c r="F953" s="42"/>
      <c r="G953" s="42"/>
      <c r="H953" s="42"/>
      <c r="I953" s="43" t="str">
        <f t="shared" si="28"/>
        <v/>
      </c>
      <c r="J953" s="43" t="str">
        <f t="shared" si="29"/>
        <v/>
      </c>
      <c r="K953" s="42"/>
      <c r="L953" s="42"/>
    </row>
    <row r="954" spans="1:12" ht="18" customHeight="1" x14ac:dyDescent="0.25">
      <c r="A954" s="46"/>
      <c r="B954" s="46"/>
      <c r="C954" s="46"/>
      <c r="D954" s="46"/>
      <c r="E954" s="47"/>
      <c r="F954" s="46"/>
      <c r="G954" s="46"/>
      <c r="H954" s="46"/>
      <c r="I954" s="47" t="str">
        <f t="shared" si="28"/>
        <v/>
      </c>
      <c r="J954" s="47" t="str">
        <f t="shared" si="29"/>
        <v/>
      </c>
      <c r="K954" s="46"/>
      <c r="L954" s="46"/>
    </row>
    <row r="955" spans="1:12" ht="18" customHeight="1" x14ac:dyDescent="0.25">
      <c r="A955" s="42"/>
      <c r="B955" s="42"/>
      <c r="C955" s="42"/>
      <c r="D955" s="42"/>
      <c r="E955" s="43"/>
      <c r="F955" s="42"/>
      <c r="G955" s="42"/>
      <c r="H955" s="42"/>
      <c r="I955" s="43" t="str">
        <f t="shared" si="28"/>
        <v/>
      </c>
      <c r="J955" s="43" t="str">
        <f t="shared" si="29"/>
        <v/>
      </c>
      <c r="K955" s="42"/>
      <c r="L955" s="42"/>
    </row>
    <row r="956" spans="1:12" ht="18" customHeight="1" x14ac:dyDescent="0.25">
      <c r="A956" s="46"/>
      <c r="B956" s="46"/>
      <c r="C956" s="46"/>
      <c r="D956" s="46"/>
      <c r="E956" s="47"/>
      <c r="F956" s="46"/>
      <c r="G956" s="46"/>
      <c r="H956" s="46"/>
      <c r="I956" s="47" t="str">
        <f t="shared" si="28"/>
        <v/>
      </c>
      <c r="J956" s="47" t="str">
        <f t="shared" si="29"/>
        <v/>
      </c>
      <c r="K956" s="46"/>
      <c r="L956" s="46"/>
    </row>
    <row r="957" spans="1:12" ht="18" customHeight="1" x14ac:dyDescent="0.25">
      <c r="A957" s="42"/>
      <c r="B957" s="42"/>
      <c r="C957" s="42"/>
      <c r="D957" s="42"/>
      <c r="E957" s="43"/>
      <c r="F957" s="42"/>
      <c r="G957" s="42"/>
      <c r="H957" s="42"/>
      <c r="I957" s="43" t="str">
        <f t="shared" si="28"/>
        <v/>
      </c>
      <c r="J957" s="43" t="str">
        <f t="shared" si="29"/>
        <v/>
      </c>
      <c r="K957" s="42"/>
      <c r="L957" s="42"/>
    </row>
    <row r="958" spans="1:12" ht="18" customHeight="1" x14ac:dyDescent="0.25">
      <c r="A958" s="46"/>
      <c r="B958" s="46"/>
      <c r="C958" s="46"/>
      <c r="D958" s="46"/>
      <c r="E958" s="47"/>
      <c r="F958" s="46"/>
      <c r="G958" s="46"/>
      <c r="H958" s="46"/>
      <c r="I958" s="47" t="str">
        <f t="shared" si="28"/>
        <v/>
      </c>
      <c r="J958" s="47" t="str">
        <f t="shared" si="29"/>
        <v/>
      </c>
      <c r="K958" s="46"/>
      <c r="L958" s="46"/>
    </row>
    <row r="959" spans="1:12" ht="18" customHeight="1" x14ac:dyDescent="0.25">
      <c r="A959" s="42"/>
      <c r="B959" s="42"/>
      <c r="C959" s="42"/>
      <c r="D959" s="42"/>
      <c r="E959" s="43"/>
      <c r="F959" s="42"/>
      <c r="G959" s="42"/>
      <c r="H959" s="42"/>
      <c r="I959" s="43" t="str">
        <f t="shared" si="28"/>
        <v/>
      </c>
      <c r="J959" s="43" t="str">
        <f t="shared" si="29"/>
        <v/>
      </c>
      <c r="K959" s="42"/>
      <c r="L959" s="42"/>
    </row>
    <row r="960" spans="1:12" ht="18" customHeight="1" x14ac:dyDescent="0.25">
      <c r="A960" s="46"/>
      <c r="B960" s="46"/>
      <c r="C960" s="46"/>
      <c r="D960" s="46"/>
      <c r="E960" s="47"/>
      <c r="F960" s="46"/>
      <c r="G960" s="46"/>
      <c r="H960" s="46"/>
      <c r="I960" s="47" t="str">
        <f t="shared" si="28"/>
        <v/>
      </c>
      <c r="J960" s="47" t="str">
        <f t="shared" si="29"/>
        <v/>
      </c>
      <c r="K960" s="46"/>
      <c r="L960" s="46"/>
    </row>
    <row r="961" spans="1:12" ht="18" customHeight="1" x14ac:dyDescent="0.25">
      <c r="A961" s="42"/>
      <c r="B961" s="42"/>
      <c r="C961" s="42"/>
      <c r="D961" s="42"/>
      <c r="E961" s="43"/>
      <c r="F961" s="42"/>
      <c r="G961" s="42"/>
      <c r="H961" s="42"/>
      <c r="I961" s="43" t="str">
        <f t="shared" si="28"/>
        <v/>
      </c>
      <c r="J961" s="43" t="str">
        <f t="shared" si="29"/>
        <v/>
      </c>
      <c r="K961" s="42"/>
      <c r="L961" s="42"/>
    </row>
    <row r="962" spans="1:12" ht="18" customHeight="1" x14ac:dyDescent="0.25">
      <c r="A962" s="46"/>
      <c r="B962" s="46"/>
      <c r="C962" s="46"/>
      <c r="D962" s="46"/>
      <c r="E962" s="47"/>
      <c r="F962" s="46"/>
      <c r="G962" s="46"/>
      <c r="H962" s="46"/>
      <c r="I962" s="47" t="str">
        <f t="shared" si="28"/>
        <v/>
      </c>
      <c r="J962" s="47" t="str">
        <f t="shared" si="29"/>
        <v/>
      </c>
      <c r="K962" s="46"/>
      <c r="L962" s="46"/>
    </row>
    <row r="963" spans="1:12" ht="18" customHeight="1" x14ac:dyDescent="0.25">
      <c r="A963" s="42"/>
      <c r="B963" s="42"/>
      <c r="C963" s="42"/>
      <c r="D963" s="42"/>
      <c r="E963" s="43"/>
      <c r="F963" s="42"/>
      <c r="G963" s="42"/>
      <c r="H963" s="42"/>
      <c r="I963" s="43" t="str">
        <f t="shared" si="28"/>
        <v/>
      </c>
      <c r="J963" s="43" t="str">
        <f t="shared" si="29"/>
        <v/>
      </c>
      <c r="K963" s="42"/>
      <c r="L963" s="42"/>
    </row>
    <row r="964" spans="1:12" ht="18" customHeight="1" x14ac:dyDescent="0.25">
      <c r="A964" s="46"/>
      <c r="B964" s="46"/>
      <c r="C964" s="46"/>
      <c r="D964" s="46"/>
      <c r="E964" s="47"/>
      <c r="F964" s="46"/>
      <c r="G964" s="46"/>
      <c r="H964" s="46"/>
      <c r="I964" s="47" t="str">
        <f t="shared" ref="I964:I1027" si="30">IF(E964="","",E964+(E964*H964/100*G964))</f>
        <v/>
      </c>
      <c r="J964" s="47" t="str">
        <f t="shared" ref="J964:J1027" si="31">IFERROR(I964/G964,"")</f>
        <v/>
      </c>
      <c r="K964" s="46"/>
      <c r="L964" s="46"/>
    </row>
    <row r="965" spans="1:12" ht="18" customHeight="1" x14ac:dyDescent="0.25">
      <c r="A965" s="42"/>
      <c r="B965" s="42"/>
      <c r="C965" s="42"/>
      <c r="D965" s="42"/>
      <c r="E965" s="43"/>
      <c r="F965" s="42"/>
      <c r="G965" s="42"/>
      <c r="H965" s="42"/>
      <c r="I965" s="43" t="str">
        <f t="shared" si="30"/>
        <v/>
      </c>
      <c r="J965" s="43" t="str">
        <f t="shared" si="31"/>
        <v/>
      </c>
      <c r="K965" s="42"/>
      <c r="L965" s="42"/>
    </row>
    <row r="966" spans="1:12" ht="18" customHeight="1" x14ac:dyDescent="0.25">
      <c r="A966" s="46"/>
      <c r="B966" s="46"/>
      <c r="C966" s="46"/>
      <c r="D966" s="46"/>
      <c r="E966" s="47"/>
      <c r="F966" s="46"/>
      <c r="G966" s="46"/>
      <c r="H966" s="46"/>
      <c r="I966" s="47" t="str">
        <f t="shared" si="30"/>
        <v/>
      </c>
      <c r="J966" s="47" t="str">
        <f t="shared" si="31"/>
        <v/>
      </c>
      <c r="K966" s="46"/>
      <c r="L966" s="46"/>
    </row>
    <row r="967" spans="1:12" ht="18" customHeight="1" x14ac:dyDescent="0.25">
      <c r="A967" s="42"/>
      <c r="B967" s="42"/>
      <c r="C967" s="42"/>
      <c r="D967" s="42"/>
      <c r="E967" s="43"/>
      <c r="F967" s="42"/>
      <c r="G967" s="42"/>
      <c r="H967" s="42"/>
      <c r="I967" s="43" t="str">
        <f t="shared" si="30"/>
        <v/>
      </c>
      <c r="J967" s="43" t="str">
        <f t="shared" si="31"/>
        <v/>
      </c>
      <c r="K967" s="42"/>
      <c r="L967" s="42"/>
    </row>
    <row r="968" spans="1:12" ht="18" customHeight="1" x14ac:dyDescent="0.25">
      <c r="A968" s="46"/>
      <c r="B968" s="46"/>
      <c r="C968" s="46"/>
      <c r="D968" s="46"/>
      <c r="E968" s="47"/>
      <c r="F968" s="46"/>
      <c r="G968" s="46"/>
      <c r="H968" s="46"/>
      <c r="I968" s="47" t="str">
        <f t="shared" si="30"/>
        <v/>
      </c>
      <c r="J968" s="47" t="str">
        <f t="shared" si="31"/>
        <v/>
      </c>
      <c r="K968" s="46"/>
      <c r="L968" s="46"/>
    </row>
    <row r="969" spans="1:12" ht="18" customHeight="1" x14ac:dyDescent="0.25">
      <c r="A969" s="42"/>
      <c r="B969" s="42"/>
      <c r="C969" s="42"/>
      <c r="D969" s="42"/>
      <c r="E969" s="43"/>
      <c r="F969" s="42"/>
      <c r="G969" s="42"/>
      <c r="H969" s="42"/>
      <c r="I969" s="43" t="str">
        <f t="shared" si="30"/>
        <v/>
      </c>
      <c r="J969" s="43" t="str">
        <f t="shared" si="31"/>
        <v/>
      </c>
      <c r="K969" s="42"/>
      <c r="L969" s="42"/>
    </row>
    <row r="970" spans="1:12" ht="18" customHeight="1" x14ac:dyDescent="0.25">
      <c r="A970" s="46"/>
      <c r="B970" s="46"/>
      <c r="C970" s="46"/>
      <c r="D970" s="46"/>
      <c r="E970" s="47"/>
      <c r="F970" s="46"/>
      <c r="G970" s="46"/>
      <c r="H970" s="46"/>
      <c r="I970" s="47" t="str">
        <f t="shared" si="30"/>
        <v/>
      </c>
      <c r="J970" s="47" t="str">
        <f t="shared" si="31"/>
        <v/>
      </c>
      <c r="K970" s="46"/>
      <c r="L970" s="46"/>
    </row>
    <row r="971" spans="1:12" ht="18" customHeight="1" x14ac:dyDescent="0.25">
      <c r="A971" s="42"/>
      <c r="B971" s="42"/>
      <c r="C971" s="42"/>
      <c r="D971" s="42"/>
      <c r="E971" s="43"/>
      <c r="F971" s="42"/>
      <c r="G971" s="42"/>
      <c r="H971" s="42"/>
      <c r="I971" s="43" t="str">
        <f t="shared" si="30"/>
        <v/>
      </c>
      <c r="J971" s="43" t="str">
        <f t="shared" si="31"/>
        <v/>
      </c>
      <c r="K971" s="42"/>
      <c r="L971" s="42"/>
    </row>
    <row r="972" spans="1:12" ht="18" customHeight="1" x14ac:dyDescent="0.25">
      <c r="A972" s="46"/>
      <c r="B972" s="46"/>
      <c r="C972" s="46"/>
      <c r="D972" s="46"/>
      <c r="E972" s="47"/>
      <c r="F972" s="46"/>
      <c r="G972" s="46"/>
      <c r="H972" s="46"/>
      <c r="I972" s="47" t="str">
        <f t="shared" si="30"/>
        <v/>
      </c>
      <c r="J972" s="47" t="str">
        <f t="shared" si="31"/>
        <v/>
      </c>
      <c r="K972" s="46"/>
      <c r="L972" s="46"/>
    </row>
    <row r="973" spans="1:12" ht="18" customHeight="1" x14ac:dyDescent="0.25">
      <c r="A973" s="42"/>
      <c r="B973" s="42"/>
      <c r="C973" s="42"/>
      <c r="D973" s="42"/>
      <c r="E973" s="43"/>
      <c r="F973" s="42"/>
      <c r="G973" s="42"/>
      <c r="H973" s="42"/>
      <c r="I973" s="43" t="str">
        <f t="shared" si="30"/>
        <v/>
      </c>
      <c r="J973" s="43" t="str">
        <f t="shared" si="31"/>
        <v/>
      </c>
      <c r="K973" s="42"/>
      <c r="L973" s="42"/>
    </row>
    <row r="974" spans="1:12" ht="18" customHeight="1" x14ac:dyDescent="0.25">
      <c r="A974" s="46"/>
      <c r="B974" s="46"/>
      <c r="C974" s="46"/>
      <c r="D974" s="46"/>
      <c r="E974" s="47"/>
      <c r="F974" s="46"/>
      <c r="G974" s="46"/>
      <c r="H974" s="46"/>
      <c r="I974" s="47" t="str">
        <f t="shared" si="30"/>
        <v/>
      </c>
      <c r="J974" s="47" t="str">
        <f t="shared" si="31"/>
        <v/>
      </c>
      <c r="K974" s="46"/>
      <c r="L974" s="46"/>
    </row>
    <row r="975" spans="1:12" ht="18" customHeight="1" x14ac:dyDescent="0.25">
      <c r="A975" s="42"/>
      <c r="B975" s="42"/>
      <c r="C975" s="42"/>
      <c r="D975" s="42"/>
      <c r="E975" s="43"/>
      <c r="F975" s="42"/>
      <c r="G975" s="42"/>
      <c r="H975" s="42"/>
      <c r="I975" s="43" t="str">
        <f t="shared" si="30"/>
        <v/>
      </c>
      <c r="J975" s="43" t="str">
        <f t="shared" si="31"/>
        <v/>
      </c>
      <c r="K975" s="42"/>
      <c r="L975" s="42"/>
    </row>
    <row r="976" spans="1:12" ht="18" customHeight="1" x14ac:dyDescent="0.25">
      <c r="A976" s="46"/>
      <c r="B976" s="46"/>
      <c r="C976" s="46"/>
      <c r="D976" s="46"/>
      <c r="E976" s="47"/>
      <c r="F976" s="46"/>
      <c r="G976" s="46"/>
      <c r="H976" s="46"/>
      <c r="I976" s="47" t="str">
        <f t="shared" si="30"/>
        <v/>
      </c>
      <c r="J976" s="47" t="str">
        <f t="shared" si="31"/>
        <v/>
      </c>
      <c r="K976" s="46"/>
      <c r="L976" s="46"/>
    </row>
    <row r="977" spans="1:12" ht="18" customHeight="1" x14ac:dyDescent="0.25">
      <c r="A977" s="42"/>
      <c r="B977" s="42"/>
      <c r="C977" s="42"/>
      <c r="D977" s="42"/>
      <c r="E977" s="43"/>
      <c r="F977" s="42"/>
      <c r="G977" s="42"/>
      <c r="H977" s="42"/>
      <c r="I977" s="43" t="str">
        <f t="shared" si="30"/>
        <v/>
      </c>
      <c r="J977" s="43" t="str">
        <f t="shared" si="31"/>
        <v/>
      </c>
      <c r="K977" s="42"/>
      <c r="L977" s="42"/>
    </row>
    <row r="978" spans="1:12" ht="18" customHeight="1" x14ac:dyDescent="0.25">
      <c r="A978" s="46"/>
      <c r="B978" s="46"/>
      <c r="C978" s="46"/>
      <c r="D978" s="46"/>
      <c r="E978" s="47"/>
      <c r="F978" s="46"/>
      <c r="G978" s="46"/>
      <c r="H978" s="46"/>
      <c r="I978" s="47" t="str">
        <f t="shared" si="30"/>
        <v/>
      </c>
      <c r="J978" s="47" t="str">
        <f t="shared" si="31"/>
        <v/>
      </c>
      <c r="K978" s="46"/>
      <c r="L978" s="46"/>
    </row>
    <row r="979" spans="1:12" ht="18" customHeight="1" x14ac:dyDescent="0.25">
      <c r="A979" s="42"/>
      <c r="B979" s="42"/>
      <c r="C979" s="42"/>
      <c r="D979" s="42"/>
      <c r="E979" s="43"/>
      <c r="F979" s="42"/>
      <c r="G979" s="42"/>
      <c r="H979" s="42"/>
      <c r="I979" s="43" t="str">
        <f t="shared" si="30"/>
        <v/>
      </c>
      <c r="J979" s="43" t="str">
        <f t="shared" si="31"/>
        <v/>
      </c>
      <c r="K979" s="42"/>
      <c r="L979" s="42"/>
    </row>
    <row r="980" spans="1:12" ht="18" customHeight="1" x14ac:dyDescent="0.25">
      <c r="A980" s="46"/>
      <c r="B980" s="46"/>
      <c r="C980" s="46"/>
      <c r="D980" s="46"/>
      <c r="E980" s="47"/>
      <c r="F980" s="46"/>
      <c r="G980" s="46"/>
      <c r="H980" s="46"/>
      <c r="I980" s="47" t="str">
        <f t="shared" si="30"/>
        <v/>
      </c>
      <c r="J980" s="47" t="str">
        <f t="shared" si="31"/>
        <v/>
      </c>
      <c r="K980" s="46"/>
      <c r="L980" s="46"/>
    </row>
    <row r="981" spans="1:12" ht="18" customHeight="1" x14ac:dyDescent="0.25">
      <c r="A981" s="42"/>
      <c r="B981" s="42"/>
      <c r="C981" s="42"/>
      <c r="D981" s="42"/>
      <c r="E981" s="43"/>
      <c r="F981" s="42"/>
      <c r="G981" s="42"/>
      <c r="H981" s="42"/>
      <c r="I981" s="43" t="str">
        <f t="shared" si="30"/>
        <v/>
      </c>
      <c r="J981" s="43" t="str">
        <f t="shared" si="31"/>
        <v/>
      </c>
      <c r="K981" s="42"/>
      <c r="L981" s="42"/>
    </row>
    <row r="982" spans="1:12" ht="18" customHeight="1" x14ac:dyDescent="0.25">
      <c r="A982" s="46"/>
      <c r="B982" s="46"/>
      <c r="C982" s="46"/>
      <c r="D982" s="46"/>
      <c r="E982" s="47"/>
      <c r="F982" s="46"/>
      <c r="G982" s="46"/>
      <c r="H982" s="46"/>
      <c r="I982" s="47" t="str">
        <f t="shared" si="30"/>
        <v/>
      </c>
      <c r="J982" s="47" t="str">
        <f t="shared" si="31"/>
        <v/>
      </c>
      <c r="K982" s="46"/>
      <c r="L982" s="46"/>
    </row>
    <row r="983" spans="1:12" ht="18" customHeight="1" x14ac:dyDescent="0.25">
      <c r="A983" s="42"/>
      <c r="B983" s="42"/>
      <c r="C983" s="42"/>
      <c r="D983" s="42"/>
      <c r="E983" s="43"/>
      <c r="F983" s="42"/>
      <c r="G983" s="42"/>
      <c r="H983" s="42"/>
      <c r="I983" s="43" t="str">
        <f t="shared" si="30"/>
        <v/>
      </c>
      <c r="J983" s="43" t="str">
        <f t="shared" si="31"/>
        <v/>
      </c>
      <c r="K983" s="42"/>
      <c r="L983" s="42"/>
    </row>
    <row r="984" spans="1:12" ht="18" customHeight="1" x14ac:dyDescent="0.25">
      <c r="A984" s="46"/>
      <c r="B984" s="46"/>
      <c r="C984" s="46"/>
      <c r="D984" s="46"/>
      <c r="E984" s="47"/>
      <c r="F984" s="46"/>
      <c r="G984" s="46"/>
      <c r="H984" s="46"/>
      <c r="I984" s="47" t="str">
        <f t="shared" si="30"/>
        <v/>
      </c>
      <c r="J984" s="47" t="str">
        <f t="shared" si="31"/>
        <v/>
      </c>
      <c r="K984" s="46"/>
      <c r="L984" s="46"/>
    </row>
    <row r="985" spans="1:12" ht="18" customHeight="1" x14ac:dyDescent="0.25">
      <c r="A985" s="42"/>
      <c r="B985" s="42"/>
      <c r="C985" s="42"/>
      <c r="D985" s="42"/>
      <c r="E985" s="43"/>
      <c r="F985" s="42"/>
      <c r="G985" s="42"/>
      <c r="H985" s="42"/>
      <c r="I985" s="43" t="str">
        <f t="shared" si="30"/>
        <v/>
      </c>
      <c r="J985" s="43" t="str">
        <f t="shared" si="31"/>
        <v/>
      </c>
      <c r="K985" s="42"/>
      <c r="L985" s="42"/>
    </row>
    <row r="986" spans="1:12" ht="18" customHeight="1" x14ac:dyDescent="0.25">
      <c r="A986" s="46"/>
      <c r="B986" s="46"/>
      <c r="C986" s="46"/>
      <c r="D986" s="46"/>
      <c r="E986" s="47"/>
      <c r="F986" s="46"/>
      <c r="G986" s="46"/>
      <c r="H986" s="46"/>
      <c r="I986" s="47" t="str">
        <f t="shared" si="30"/>
        <v/>
      </c>
      <c r="J986" s="47" t="str">
        <f t="shared" si="31"/>
        <v/>
      </c>
      <c r="K986" s="46"/>
      <c r="L986" s="46"/>
    </row>
    <row r="987" spans="1:12" ht="18" customHeight="1" x14ac:dyDescent="0.25">
      <c r="A987" s="42"/>
      <c r="B987" s="42"/>
      <c r="C987" s="42"/>
      <c r="D987" s="42"/>
      <c r="E987" s="43"/>
      <c r="F987" s="42"/>
      <c r="G987" s="42"/>
      <c r="H987" s="42"/>
      <c r="I987" s="43" t="str">
        <f t="shared" si="30"/>
        <v/>
      </c>
      <c r="J987" s="43" t="str">
        <f t="shared" si="31"/>
        <v/>
      </c>
      <c r="K987" s="42"/>
      <c r="L987" s="42"/>
    </row>
    <row r="988" spans="1:12" ht="18" customHeight="1" x14ac:dyDescent="0.25">
      <c r="A988" s="46"/>
      <c r="B988" s="46"/>
      <c r="C988" s="46"/>
      <c r="D988" s="46"/>
      <c r="E988" s="47"/>
      <c r="F988" s="46"/>
      <c r="G988" s="46"/>
      <c r="H988" s="46"/>
      <c r="I988" s="47" t="str">
        <f t="shared" si="30"/>
        <v/>
      </c>
      <c r="J988" s="47" t="str">
        <f t="shared" si="31"/>
        <v/>
      </c>
      <c r="K988" s="46"/>
      <c r="L988" s="46"/>
    </row>
    <row r="989" spans="1:12" ht="18" customHeight="1" x14ac:dyDescent="0.25">
      <c r="A989" s="42"/>
      <c r="B989" s="42"/>
      <c r="C989" s="42"/>
      <c r="D989" s="42"/>
      <c r="E989" s="43"/>
      <c r="F989" s="42"/>
      <c r="G989" s="42"/>
      <c r="H989" s="42"/>
      <c r="I989" s="43" t="str">
        <f t="shared" si="30"/>
        <v/>
      </c>
      <c r="J989" s="43" t="str">
        <f t="shared" si="31"/>
        <v/>
      </c>
      <c r="K989" s="42"/>
      <c r="L989" s="42"/>
    </row>
    <row r="990" spans="1:12" ht="18" customHeight="1" x14ac:dyDescent="0.25">
      <c r="A990" s="46"/>
      <c r="B990" s="46"/>
      <c r="C990" s="46"/>
      <c r="D990" s="46"/>
      <c r="E990" s="47"/>
      <c r="F990" s="46"/>
      <c r="G990" s="46"/>
      <c r="H990" s="46"/>
      <c r="I990" s="47" t="str">
        <f t="shared" si="30"/>
        <v/>
      </c>
      <c r="J990" s="47" t="str">
        <f t="shared" si="31"/>
        <v/>
      </c>
      <c r="K990" s="46"/>
      <c r="L990" s="46"/>
    </row>
    <row r="991" spans="1:12" ht="18" customHeight="1" x14ac:dyDescent="0.25">
      <c r="A991" s="42"/>
      <c r="B991" s="42"/>
      <c r="C991" s="42"/>
      <c r="D991" s="42"/>
      <c r="E991" s="43"/>
      <c r="F991" s="42"/>
      <c r="G991" s="42"/>
      <c r="H991" s="42"/>
      <c r="I991" s="43" t="str">
        <f t="shared" si="30"/>
        <v/>
      </c>
      <c r="J991" s="43" t="str">
        <f t="shared" si="31"/>
        <v/>
      </c>
      <c r="K991" s="42"/>
      <c r="L991" s="42"/>
    </row>
    <row r="992" spans="1:12" ht="18" customHeight="1" x14ac:dyDescent="0.25">
      <c r="A992" s="46"/>
      <c r="B992" s="46"/>
      <c r="C992" s="46"/>
      <c r="D992" s="46"/>
      <c r="E992" s="47"/>
      <c r="F992" s="46"/>
      <c r="G992" s="46"/>
      <c r="H992" s="46"/>
      <c r="I992" s="47" t="str">
        <f t="shared" si="30"/>
        <v/>
      </c>
      <c r="J992" s="47" t="str">
        <f t="shared" si="31"/>
        <v/>
      </c>
      <c r="K992" s="46"/>
      <c r="L992" s="46"/>
    </row>
    <row r="993" spans="1:12" ht="18" customHeight="1" x14ac:dyDescent="0.25">
      <c r="A993" s="42"/>
      <c r="B993" s="42"/>
      <c r="C993" s="42"/>
      <c r="D993" s="42"/>
      <c r="E993" s="43"/>
      <c r="F993" s="42"/>
      <c r="G993" s="42"/>
      <c r="H993" s="42"/>
      <c r="I993" s="43" t="str">
        <f t="shared" si="30"/>
        <v/>
      </c>
      <c r="J993" s="43" t="str">
        <f t="shared" si="31"/>
        <v/>
      </c>
      <c r="K993" s="42"/>
      <c r="L993" s="42"/>
    </row>
    <row r="994" spans="1:12" ht="18" customHeight="1" x14ac:dyDescent="0.25">
      <c r="A994" s="46"/>
      <c r="B994" s="46"/>
      <c r="C994" s="46"/>
      <c r="D994" s="46"/>
      <c r="E994" s="47"/>
      <c r="F994" s="46"/>
      <c r="G994" s="46"/>
      <c r="H994" s="46"/>
      <c r="I994" s="47" t="str">
        <f t="shared" si="30"/>
        <v/>
      </c>
      <c r="J994" s="47" t="str">
        <f t="shared" si="31"/>
        <v/>
      </c>
      <c r="K994" s="46"/>
      <c r="L994" s="46"/>
    </row>
    <row r="995" spans="1:12" ht="18" customHeight="1" x14ac:dyDescent="0.25">
      <c r="A995" s="42"/>
      <c r="B995" s="42"/>
      <c r="C995" s="42"/>
      <c r="D995" s="42"/>
      <c r="E995" s="43"/>
      <c r="F995" s="42"/>
      <c r="G995" s="42"/>
      <c r="H995" s="42"/>
      <c r="I995" s="43" t="str">
        <f t="shared" si="30"/>
        <v/>
      </c>
      <c r="J995" s="43" t="str">
        <f t="shared" si="31"/>
        <v/>
      </c>
      <c r="K995" s="42"/>
      <c r="L995" s="42"/>
    </row>
    <row r="996" spans="1:12" ht="18" customHeight="1" x14ac:dyDescent="0.25">
      <c r="A996" s="46"/>
      <c r="B996" s="46"/>
      <c r="C996" s="46"/>
      <c r="D996" s="46"/>
      <c r="E996" s="47"/>
      <c r="F996" s="46"/>
      <c r="G996" s="46"/>
      <c r="H996" s="46"/>
      <c r="I996" s="47" t="str">
        <f t="shared" si="30"/>
        <v/>
      </c>
      <c r="J996" s="47" t="str">
        <f t="shared" si="31"/>
        <v/>
      </c>
      <c r="K996" s="46"/>
      <c r="L996" s="46"/>
    </row>
    <row r="997" spans="1:12" ht="18" customHeight="1" x14ac:dyDescent="0.25">
      <c r="A997" s="42"/>
      <c r="B997" s="42"/>
      <c r="C997" s="42"/>
      <c r="D997" s="42"/>
      <c r="E997" s="43"/>
      <c r="F997" s="42"/>
      <c r="G997" s="42"/>
      <c r="H997" s="42"/>
      <c r="I997" s="43" t="str">
        <f t="shared" si="30"/>
        <v/>
      </c>
      <c r="J997" s="43" t="str">
        <f t="shared" si="31"/>
        <v/>
      </c>
      <c r="K997" s="42"/>
      <c r="L997" s="42"/>
    </row>
    <row r="998" spans="1:12" ht="18" customHeight="1" x14ac:dyDescent="0.25">
      <c r="A998" s="46"/>
      <c r="B998" s="46"/>
      <c r="C998" s="46"/>
      <c r="D998" s="46"/>
      <c r="E998" s="47"/>
      <c r="F998" s="46"/>
      <c r="G998" s="46"/>
      <c r="H998" s="46"/>
      <c r="I998" s="47" t="str">
        <f t="shared" si="30"/>
        <v/>
      </c>
      <c r="J998" s="47" t="str">
        <f t="shared" si="31"/>
        <v/>
      </c>
      <c r="K998" s="46"/>
      <c r="L998" s="46"/>
    </row>
    <row r="999" spans="1:12" ht="18" customHeight="1" x14ac:dyDescent="0.25">
      <c r="A999" s="42"/>
      <c r="B999" s="42"/>
      <c r="C999" s="42"/>
      <c r="D999" s="42"/>
      <c r="E999" s="43"/>
      <c r="F999" s="42"/>
      <c r="G999" s="42"/>
      <c r="H999" s="42"/>
      <c r="I999" s="43" t="str">
        <f t="shared" si="30"/>
        <v/>
      </c>
      <c r="J999" s="43" t="str">
        <f t="shared" si="31"/>
        <v/>
      </c>
      <c r="K999" s="42"/>
      <c r="L999" s="42"/>
    </row>
    <row r="1000" spans="1:12" ht="18" customHeight="1" x14ac:dyDescent="0.25">
      <c r="A1000" s="46"/>
      <c r="B1000" s="46"/>
      <c r="C1000" s="46"/>
      <c r="D1000" s="46"/>
      <c r="E1000" s="47"/>
      <c r="F1000" s="46"/>
      <c r="G1000" s="46"/>
      <c r="H1000" s="46"/>
      <c r="I1000" s="47" t="str">
        <f t="shared" si="30"/>
        <v/>
      </c>
      <c r="J1000" s="47" t="str">
        <f t="shared" si="31"/>
        <v/>
      </c>
      <c r="K1000" s="46"/>
      <c r="L1000" s="46"/>
    </row>
    <row r="1001" spans="1:12" ht="18" customHeight="1" x14ac:dyDescent="0.25">
      <c r="A1001" s="42"/>
      <c r="B1001" s="42"/>
      <c r="C1001" s="42"/>
      <c r="D1001" s="42"/>
      <c r="E1001" s="43"/>
      <c r="F1001" s="42"/>
      <c r="G1001" s="42"/>
      <c r="H1001" s="42"/>
      <c r="I1001" s="43" t="str">
        <f t="shared" si="30"/>
        <v/>
      </c>
      <c r="J1001" s="43" t="str">
        <f t="shared" si="31"/>
        <v/>
      </c>
      <c r="K1001" s="42"/>
      <c r="L1001" s="42"/>
    </row>
    <row r="1002" spans="1:12" ht="18" customHeight="1" x14ac:dyDescent="0.25">
      <c r="A1002" s="46"/>
      <c r="B1002" s="46"/>
      <c r="C1002" s="46"/>
      <c r="D1002" s="46"/>
      <c r="E1002" s="47"/>
      <c r="F1002" s="46"/>
      <c r="G1002" s="46"/>
      <c r="H1002" s="46"/>
      <c r="I1002" s="47" t="str">
        <f t="shared" si="30"/>
        <v/>
      </c>
      <c r="J1002" s="47" t="str">
        <f t="shared" si="31"/>
        <v/>
      </c>
      <c r="K1002" s="46"/>
      <c r="L1002" s="46"/>
    </row>
    <row r="1003" spans="1:12" ht="18" customHeight="1" x14ac:dyDescent="0.25">
      <c r="A1003" s="42"/>
      <c r="B1003" s="42"/>
      <c r="C1003" s="42"/>
      <c r="D1003" s="42"/>
      <c r="E1003" s="43"/>
      <c r="F1003" s="42"/>
      <c r="G1003" s="42"/>
      <c r="H1003" s="42"/>
      <c r="I1003" s="43" t="str">
        <f t="shared" si="30"/>
        <v/>
      </c>
      <c r="J1003" s="43" t="str">
        <f t="shared" si="31"/>
        <v/>
      </c>
      <c r="K1003" s="42"/>
      <c r="L1003" s="42"/>
    </row>
    <row r="1004" spans="1:12" ht="18" customHeight="1" x14ac:dyDescent="0.25">
      <c r="A1004" s="46"/>
      <c r="B1004" s="46"/>
      <c r="C1004" s="46"/>
      <c r="D1004" s="46"/>
      <c r="E1004" s="47"/>
      <c r="F1004" s="46"/>
      <c r="G1004" s="46"/>
      <c r="H1004" s="46"/>
      <c r="I1004" s="47" t="str">
        <f t="shared" si="30"/>
        <v/>
      </c>
      <c r="J1004" s="47" t="str">
        <f t="shared" si="31"/>
        <v/>
      </c>
      <c r="K1004" s="46"/>
      <c r="L1004" s="46"/>
    </row>
    <row r="1005" spans="1:12" ht="18" customHeight="1" x14ac:dyDescent="0.25">
      <c r="A1005" s="42"/>
      <c r="B1005" s="42"/>
      <c r="C1005" s="42"/>
      <c r="D1005" s="42"/>
      <c r="E1005" s="43"/>
      <c r="F1005" s="42"/>
      <c r="G1005" s="42"/>
      <c r="H1005" s="42"/>
      <c r="I1005" s="43" t="str">
        <f t="shared" si="30"/>
        <v/>
      </c>
      <c r="J1005" s="43" t="str">
        <f t="shared" si="31"/>
        <v/>
      </c>
      <c r="K1005" s="42"/>
      <c r="L1005" s="42"/>
    </row>
    <row r="1006" spans="1:12" ht="18" customHeight="1" x14ac:dyDescent="0.25">
      <c r="A1006" s="46"/>
      <c r="B1006" s="46"/>
      <c r="C1006" s="46"/>
      <c r="D1006" s="46"/>
      <c r="E1006" s="47"/>
      <c r="F1006" s="46"/>
      <c r="G1006" s="46"/>
      <c r="H1006" s="46"/>
      <c r="I1006" s="47" t="str">
        <f t="shared" si="30"/>
        <v/>
      </c>
      <c r="J1006" s="47" t="str">
        <f t="shared" si="31"/>
        <v/>
      </c>
      <c r="K1006" s="46"/>
      <c r="L1006" s="46"/>
    </row>
    <row r="1007" spans="1:12" ht="18" customHeight="1" x14ac:dyDescent="0.25">
      <c r="A1007" s="42"/>
      <c r="B1007" s="42"/>
      <c r="C1007" s="42"/>
      <c r="D1007" s="42"/>
      <c r="E1007" s="43"/>
      <c r="F1007" s="42"/>
      <c r="G1007" s="42"/>
      <c r="H1007" s="42"/>
      <c r="I1007" s="43" t="str">
        <f t="shared" si="30"/>
        <v/>
      </c>
      <c r="J1007" s="43" t="str">
        <f t="shared" si="31"/>
        <v/>
      </c>
      <c r="K1007" s="42"/>
      <c r="L1007" s="42"/>
    </row>
    <row r="1008" spans="1:12" ht="18" customHeight="1" x14ac:dyDescent="0.25">
      <c r="A1008" s="46"/>
      <c r="B1008" s="46"/>
      <c r="C1008" s="46"/>
      <c r="D1008" s="46"/>
      <c r="E1008" s="47"/>
      <c r="F1008" s="46"/>
      <c r="G1008" s="46"/>
      <c r="H1008" s="46"/>
      <c r="I1008" s="47" t="str">
        <f t="shared" si="30"/>
        <v/>
      </c>
      <c r="J1008" s="47" t="str">
        <f t="shared" si="31"/>
        <v/>
      </c>
      <c r="K1008" s="46"/>
      <c r="L1008" s="46"/>
    </row>
    <row r="1009" spans="1:12" ht="18" customHeight="1" x14ac:dyDescent="0.25">
      <c r="A1009" s="42"/>
      <c r="B1009" s="42"/>
      <c r="C1009" s="42"/>
      <c r="D1009" s="42"/>
      <c r="E1009" s="43"/>
      <c r="F1009" s="42"/>
      <c r="G1009" s="42"/>
      <c r="H1009" s="42"/>
      <c r="I1009" s="43" t="str">
        <f t="shared" si="30"/>
        <v/>
      </c>
      <c r="J1009" s="43" t="str">
        <f t="shared" si="31"/>
        <v/>
      </c>
      <c r="K1009" s="42"/>
      <c r="L1009" s="42"/>
    </row>
    <row r="1010" spans="1:12" ht="18" customHeight="1" x14ac:dyDescent="0.25">
      <c r="A1010" s="46"/>
      <c r="B1010" s="46"/>
      <c r="C1010" s="46"/>
      <c r="D1010" s="46"/>
      <c r="E1010" s="47"/>
      <c r="F1010" s="46"/>
      <c r="G1010" s="46"/>
      <c r="H1010" s="46"/>
      <c r="I1010" s="47" t="str">
        <f t="shared" si="30"/>
        <v/>
      </c>
      <c r="J1010" s="47" t="str">
        <f t="shared" si="31"/>
        <v/>
      </c>
      <c r="K1010" s="46"/>
      <c r="L1010" s="46"/>
    </row>
    <row r="1011" spans="1:12" ht="18" customHeight="1" x14ac:dyDescent="0.25">
      <c r="A1011" s="42"/>
      <c r="B1011" s="42"/>
      <c r="C1011" s="42"/>
      <c r="D1011" s="42"/>
      <c r="E1011" s="43"/>
      <c r="F1011" s="42"/>
      <c r="G1011" s="42"/>
      <c r="H1011" s="42"/>
      <c r="I1011" s="43" t="str">
        <f t="shared" si="30"/>
        <v/>
      </c>
      <c r="J1011" s="43" t="str">
        <f t="shared" si="31"/>
        <v/>
      </c>
      <c r="K1011" s="42"/>
      <c r="L1011" s="42"/>
    </row>
    <row r="1012" spans="1:12" ht="18" customHeight="1" x14ac:dyDescent="0.25">
      <c r="A1012" s="46"/>
      <c r="B1012" s="46"/>
      <c r="C1012" s="46"/>
      <c r="D1012" s="46"/>
      <c r="E1012" s="47"/>
      <c r="F1012" s="46"/>
      <c r="G1012" s="46"/>
      <c r="H1012" s="46"/>
      <c r="I1012" s="47" t="str">
        <f t="shared" si="30"/>
        <v/>
      </c>
      <c r="J1012" s="47" t="str">
        <f t="shared" si="31"/>
        <v/>
      </c>
      <c r="K1012" s="46"/>
      <c r="L1012" s="46"/>
    </row>
    <row r="1013" spans="1:12" ht="18" customHeight="1" x14ac:dyDescent="0.25">
      <c r="A1013" s="42"/>
      <c r="B1013" s="42"/>
      <c r="C1013" s="42"/>
      <c r="D1013" s="42"/>
      <c r="E1013" s="43"/>
      <c r="F1013" s="42"/>
      <c r="G1013" s="42"/>
      <c r="H1013" s="42"/>
      <c r="I1013" s="43" t="str">
        <f t="shared" si="30"/>
        <v/>
      </c>
      <c r="J1013" s="43" t="str">
        <f t="shared" si="31"/>
        <v/>
      </c>
      <c r="K1013" s="42"/>
      <c r="L1013" s="42"/>
    </row>
    <row r="1014" spans="1:12" ht="18" customHeight="1" x14ac:dyDescent="0.25">
      <c r="A1014" s="46"/>
      <c r="B1014" s="46"/>
      <c r="C1014" s="46"/>
      <c r="D1014" s="46"/>
      <c r="E1014" s="47"/>
      <c r="F1014" s="46"/>
      <c r="G1014" s="46"/>
      <c r="H1014" s="46"/>
      <c r="I1014" s="47" t="str">
        <f t="shared" si="30"/>
        <v/>
      </c>
      <c r="J1014" s="47" t="str">
        <f t="shared" si="31"/>
        <v/>
      </c>
      <c r="K1014" s="46"/>
      <c r="L1014" s="46"/>
    </row>
    <row r="1015" spans="1:12" ht="18" customHeight="1" x14ac:dyDescent="0.25">
      <c r="A1015" s="42"/>
      <c r="B1015" s="42"/>
      <c r="C1015" s="42"/>
      <c r="D1015" s="42"/>
      <c r="E1015" s="43"/>
      <c r="F1015" s="42"/>
      <c r="G1015" s="42"/>
      <c r="H1015" s="42"/>
      <c r="I1015" s="43" t="str">
        <f t="shared" si="30"/>
        <v/>
      </c>
      <c r="J1015" s="43" t="str">
        <f t="shared" si="31"/>
        <v/>
      </c>
      <c r="K1015" s="42"/>
      <c r="L1015" s="42"/>
    </row>
    <row r="1016" spans="1:12" ht="18" customHeight="1" x14ac:dyDescent="0.25">
      <c r="A1016" s="46"/>
      <c r="B1016" s="46"/>
      <c r="C1016" s="46"/>
      <c r="D1016" s="46"/>
      <c r="E1016" s="47"/>
      <c r="F1016" s="46"/>
      <c r="G1016" s="46"/>
      <c r="H1016" s="46"/>
      <c r="I1016" s="47" t="str">
        <f t="shared" si="30"/>
        <v/>
      </c>
      <c r="J1016" s="47" t="str">
        <f t="shared" si="31"/>
        <v/>
      </c>
      <c r="K1016" s="46"/>
      <c r="L1016" s="46"/>
    </row>
    <row r="1017" spans="1:12" ht="18" customHeight="1" x14ac:dyDescent="0.25">
      <c r="A1017" s="42"/>
      <c r="B1017" s="42"/>
      <c r="C1017" s="42"/>
      <c r="D1017" s="42"/>
      <c r="E1017" s="43"/>
      <c r="F1017" s="42"/>
      <c r="G1017" s="42"/>
      <c r="H1017" s="42"/>
      <c r="I1017" s="43" t="str">
        <f t="shared" si="30"/>
        <v/>
      </c>
      <c r="J1017" s="43" t="str">
        <f t="shared" si="31"/>
        <v/>
      </c>
      <c r="K1017" s="42"/>
      <c r="L1017" s="42"/>
    </row>
    <row r="1018" spans="1:12" ht="18" customHeight="1" x14ac:dyDescent="0.25">
      <c r="A1018" s="46"/>
      <c r="B1018" s="46"/>
      <c r="C1018" s="46"/>
      <c r="D1018" s="46"/>
      <c r="E1018" s="47"/>
      <c r="F1018" s="46"/>
      <c r="G1018" s="46"/>
      <c r="H1018" s="46"/>
      <c r="I1018" s="47" t="str">
        <f t="shared" si="30"/>
        <v/>
      </c>
      <c r="J1018" s="47" t="str">
        <f t="shared" si="31"/>
        <v/>
      </c>
      <c r="K1018" s="46"/>
      <c r="L1018" s="46"/>
    </row>
    <row r="1019" spans="1:12" ht="18" customHeight="1" x14ac:dyDescent="0.25">
      <c r="A1019" s="42"/>
      <c r="B1019" s="42"/>
      <c r="C1019" s="42"/>
      <c r="D1019" s="42"/>
      <c r="E1019" s="43"/>
      <c r="F1019" s="42"/>
      <c r="G1019" s="42"/>
      <c r="H1019" s="42"/>
      <c r="I1019" s="43" t="str">
        <f t="shared" si="30"/>
        <v/>
      </c>
      <c r="J1019" s="43" t="str">
        <f t="shared" si="31"/>
        <v/>
      </c>
      <c r="K1019" s="42"/>
      <c r="L1019" s="42"/>
    </row>
    <row r="1020" spans="1:12" ht="18" customHeight="1" x14ac:dyDescent="0.25">
      <c r="A1020" s="46"/>
      <c r="B1020" s="46"/>
      <c r="C1020" s="46"/>
      <c r="D1020" s="46"/>
      <c r="E1020" s="47"/>
      <c r="F1020" s="46"/>
      <c r="G1020" s="46"/>
      <c r="H1020" s="46"/>
      <c r="I1020" s="47" t="str">
        <f t="shared" si="30"/>
        <v/>
      </c>
      <c r="J1020" s="47" t="str">
        <f t="shared" si="31"/>
        <v/>
      </c>
      <c r="K1020" s="46"/>
      <c r="L1020" s="46"/>
    </row>
    <row r="1021" spans="1:12" ht="18" customHeight="1" x14ac:dyDescent="0.25">
      <c r="A1021" s="42"/>
      <c r="B1021" s="42"/>
      <c r="C1021" s="42"/>
      <c r="D1021" s="42"/>
      <c r="E1021" s="43"/>
      <c r="F1021" s="42"/>
      <c r="G1021" s="42"/>
      <c r="H1021" s="42"/>
      <c r="I1021" s="43" t="str">
        <f t="shared" si="30"/>
        <v/>
      </c>
      <c r="J1021" s="43" t="str">
        <f t="shared" si="31"/>
        <v/>
      </c>
      <c r="K1021" s="42"/>
      <c r="L1021" s="42"/>
    </row>
    <row r="1022" spans="1:12" ht="18" customHeight="1" x14ac:dyDescent="0.25">
      <c r="A1022" s="46"/>
      <c r="B1022" s="46"/>
      <c r="C1022" s="46"/>
      <c r="D1022" s="46"/>
      <c r="E1022" s="47"/>
      <c r="F1022" s="46"/>
      <c r="G1022" s="46"/>
      <c r="H1022" s="46"/>
      <c r="I1022" s="47" t="str">
        <f t="shared" si="30"/>
        <v/>
      </c>
      <c r="J1022" s="47" t="str">
        <f t="shared" si="31"/>
        <v/>
      </c>
      <c r="K1022" s="46"/>
      <c r="L1022" s="46"/>
    </row>
    <row r="1023" spans="1:12" ht="18" customHeight="1" x14ac:dyDescent="0.25">
      <c r="A1023" s="42"/>
      <c r="B1023" s="42"/>
      <c r="C1023" s="42"/>
      <c r="D1023" s="42"/>
      <c r="E1023" s="43"/>
      <c r="F1023" s="42"/>
      <c r="G1023" s="42"/>
      <c r="H1023" s="42"/>
      <c r="I1023" s="43" t="str">
        <f t="shared" si="30"/>
        <v/>
      </c>
      <c r="J1023" s="43" t="str">
        <f t="shared" si="31"/>
        <v/>
      </c>
      <c r="K1023" s="42"/>
      <c r="L1023" s="42"/>
    </row>
    <row r="1024" spans="1:12" ht="18" customHeight="1" x14ac:dyDescent="0.25">
      <c r="A1024" s="46"/>
      <c r="B1024" s="46"/>
      <c r="C1024" s="46"/>
      <c r="D1024" s="46"/>
      <c r="E1024" s="47"/>
      <c r="F1024" s="46"/>
      <c r="G1024" s="46"/>
      <c r="H1024" s="46"/>
      <c r="I1024" s="47" t="str">
        <f t="shared" si="30"/>
        <v/>
      </c>
      <c r="J1024" s="47" t="str">
        <f t="shared" si="31"/>
        <v/>
      </c>
      <c r="K1024" s="46"/>
      <c r="L1024" s="46"/>
    </row>
    <row r="1025" spans="1:12" ht="18" customHeight="1" x14ac:dyDescent="0.25">
      <c r="A1025" s="42"/>
      <c r="B1025" s="42"/>
      <c r="C1025" s="42"/>
      <c r="D1025" s="42"/>
      <c r="E1025" s="43"/>
      <c r="F1025" s="42"/>
      <c r="G1025" s="42"/>
      <c r="H1025" s="42"/>
      <c r="I1025" s="43" t="str">
        <f t="shared" si="30"/>
        <v/>
      </c>
      <c r="J1025" s="43" t="str">
        <f t="shared" si="31"/>
        <v/>
      </c>
      <c r="K1025" s="42"/>
      <c r="L1025" s="42"/>
    </row>
    <row r="1026" spans="1:12" ht="18" customHeight="1" x14ac:dyDescent="0.25">
      <c r="A1026" s="46"/>
      <c r="B1026" s="46"/>
      <c r="C1026" s="46"/>
      <c r="D1026" s="46"/>
      <c r="E1026" s="47"/>
      <c r="F1026" s="46"/>
      <c r="G1026" s="46"/>
      <c r="H1026" s="46"/>
      <c r="I1026" s="47" t="str">
        <f t="shared" si="30"/>
        <v/>
      </c>
      <c r="J1026" s="47" t="str">
        <f t="shared" si="31"/>
        <v/>
      </c>
      <c r="K1026" s="46"/>
      <c r="L1026" s="46"/>
    </row>
    <row r="1027" spans="1:12" ht="18" customHeight="1" x14ac:dyDescent="0.25">
      <c r="A1027" s="42"/>
      <c r="B1027" s="42"/>
      <c r="C1027" s="42"/>
      <c r="D1027" s="42"/>
      <c r="E1027" s="43"/>
      <c r="F1027" s="42"/>
      <c r="G1027" s="42"/>
      <c r="H1027" s="42"/>
      <c r="I1027" s="43" t="str">
        <f t="shared" si="30"/>
        <v/>
      </c>
      <c r="J1027" s="43" t="str">
        <f t="shared" si="31"/>
        <v/>
      </c>
      <c r="K1027" s="42"/>
      <c r="L1027" s="42"/>
    </row>
    <row r="1028" spans="1:12" ht="18" customHeight="1" x14ac:dyDescent="0.25">
      <c r="A1028" s="46"/>
      <c r="B1028" s="46"/>
      <c r="C1028" s="46"/>
      <c r="D1028" s="46"/>
      <c r="E1028" s="47"/>
      <c r="F1028" s="46"/>
      <c r="G1028" s="46"/>
      <c r="H1028" s="46"/>
      <c r="I1028" s="47" t="str">
        <f t="shared" ref="I1028:I1091" si="32">IF(E1028="","",E1028+(E1028*H1028/100*G1028))</f>
        <v/>
      </c>
      <c r="J1028" s="47" t="str">
        <f t="shared" ref="J1028:J1091" si="33">IFERROR(I1028/G1028,"")</f>
        <v/>
      </c>
      <c r="K1028" s="46"/>
      <c r="L1028" s="46"/>
    </row>
    <row r="1029" spans="1:12" ht="18" customHeight="1" x14ac:dyDescent="0.25">
      <c r="A1029" s="42"/>
      <c r="B1029" s="42"/>
      <c r="C1029" s="42"/>
      <c r="D1029" s="42"/>
      <c r="E1029" s="43"/>
      <c r="F1029" s="42"/>
      <c r="G1029" s="42"/>
      <c r="H1029" s="42"/>
      <c r="I1029" s="43" t="str">
        <f t="shared" si="32"/>
        <v/>
      </c>
      <c r="J1029" s="43" t="str">
        <f t="shared" si="33"/>
        <v/>
      </c>
      <c r="K1029" s="42"/>
      <c r="L1029" s="42"/>
    </row>
    <row r="1030" spans="1:12" ht="18" customHeight="1" x14ac:dyDescent="0.25">
      <c r="A1030" s="46"/>
      <c r="B1030" s="46"/>
      <c r="C1030" s="46"/>
      <c r="D1030" s="46"/>
      <c r="E1030" s="47"/>
      <c r="F1030" s="46"/>
      <c r="G1030" s="46"/>
      <c r="H1030" s="46"/>
      <c r="I1030" s="47" t="str">
        <f t="shared" si="32"/>
        <v/>
      </c>
      <c r="J1030" s="47" t="str">
        <f t="shared" si="33"/>
        <v/>
      </c>
      <c r="K1030" s="46"/>
      <c r="L1030" s="46"/>
    </row>
    <row r="1031" spans="1:12" ht="18" customHeight="1" x14ac:dyDescent="0.25">
      <c r="A1031" s="42"/>
      <c r="B1031" s="42"/>
      <c r="C1031" s="42"/>
      <c r="D1031" s="42"/>
      <c r="E1031" s="43"/>
      <c r="F1031" s="42"/>
      <c r="G1031" s="42"/>
      <c r="H1031" s="42"/>
      <c r="I1031" s="43" t="str">
        <f t="shared" si="32"/>
        <v/>
      </c>
      <c r="J1031" s="43" t="str">
        <f t="shared" si="33"/>
        <v/>
      </c>
      <c r="K1031" s="42"/>
      <c r="L1031" s="42"/>
    </row>
    <row r="1032" spans="1:12" ht="18" customHeight="1" x14ac:dyDescent="0.25">
      <c r="A1032" s="46"/>
      <c r="B1032" s="46"/>
      <c r="C1032" s="46"/>
      <c r="D1032" s="46"/>
      <c r="E1032" s="47"/>
      <c r="F1032" s="46"/>
      <c r="G1032" s="46"/>
      <c r="H1032" s="46"/>
      <c r="I1032" s="47" t="str">
        <f t="shared" si="32"/>
        <v/>
      </c>
      <c r="J1032" s="47" t="str">
        <f t="shared" si="33"/>
        <v/>
      </c>
      <c r="K1032" s="46"/>
      <c r="L1032" s="46"/>
    </row>
    <row r="1033" spans="1:12" ht="18" customHeight="1" x14ac:dyDescent="0.25">
      <c r="A1033" s="42"/>
      <c r="B1033" s="42"/>
      <c r="C1033" s="42"/>
      <c r="D1033" s="42"/>
      <c r="E1033" s="43"/>
      <c r="F1033" s="42"/>
      <c r="G1033" s="42"/>
      <c r="H1033" s="42"/>
      <c r="I1033" s="43" t="str">
        <f t="shared" si="32"/>
        <v/>
      </c>
      <c r="J1033" s="43" t="str">
        <f t="shared" si="33"/>
        <v/>
      </c>
      <c r="K1033" s="42"/>
      <c r="L1033" s="42"/>
    </row>
    <row r="1034" spans="1:12" ht="18" customHeight="1" x14ac:dyDescent="0.25">
      <c r="A1034" s="46"/>
      <c r="B1034" s="46"/>
      <c r="C1034" s="46"/>
      <c r="D1034" s="46"/>
      <c r="E1034" s="47"/>
      <c r="F1034" s="46"/>
      <c r="G1034" s="46"/>
      <c r="H1034" s="46"/>
      <c r="I1034" s="47" t="str">
        <f t="shared" si="32"/>
        <v/>
      </c>
      <c r="J1034" s="47" t="str">
        <f t="shared" si="33"/>
        <v/>
      </c>
      <c r="K1034" s="46"/>
      <c r="L1034" s="46"/>
    </row>
    <row r="1035" spans="1:12" ht="18" customHeight="1" x14ac:dyDescent="0.25">
      <c r="A1035" s="42"/>
      <c r="B1035" s="42"/>
      <c r="C1035" s="42"/>
      <c r="D1035" s="42"/>
      <c r="E1035" s="43"/>
      <c r="F1035" s="42"/>
      <c r="G1035" s="42"/>
      <c r="H1035" s="42"/>
      <c r="I1035" s="43" t="str">
        <f t="shared" si="32"/>
        <v/>
      </c>
      <c r="J1035" s="43" t="str">
        <f t="shared" si="33"/>
        <v/>
      </c>
      <c r="K1035" s="42"/>
      <c r="L1035" s="42"/>
    </row>
    <row r="1036" spans="1:12" ht="18" customHeight="1" x14ac:dyDescent="0.25">
      <c r="A1036" s="46"/>
      <c r="B1036" s="46"/>
      <c r="C1036" s="46"/>
      <c r="D1036" s="46"/>
      <c r="E1036" s="47"/>
      <c r="F1036" s="46"/>
      <c r="G1036" s="46"/>
      <c r="H1036" s="46"/>
      <c r="I1036" s="47" t="str">
        <f t="shared" si="32"/>
        <v/>
      </c>
      <c r="J1036" s="47" t="str">
        <f t="shared" si="33"/>
        <v/>
      </c>
      <c r="K1036" s="46"/>
      <c r="L1036" s="46"/>
    </row>
    <row r="1037" spans="1:12" ht="18" customHeight="1" x14ac:dyDescent="0.25">
      <c r="A1037" s="42"/>
      <c r="B1037" s="42"/>
      <c r="C1037" s="42"/>
      <c r="D1037" s="42"/>
      <c r="E1037" s="43"/>
      <c r="F1037" s="42"/>
      <c r="G1037" s="42"/>
      <c r="H1037" s="42"/>
      <c r="I1037" s="43" t="str">
        <f t="shared" si="32"/>
        <v/>
      </c>
      <c r="J1037" s="43" t="str">
        <f t="shared" si="33"/>
        <v/>
      </c>
      <c r="K1037" s="42"/>
      <c r="L1037" s="42"/>
    </row>
    <row r="1038" spans="1:12" ht="18" customHeight="1" x14ac:dyDescent="0.25">
      <c r="A1038" s="46"/>
      <c r="B1038" s="46"/>
      <c r="C1038" s="46"/>
      <c r="D1038" s="46"/>
      <c r="E1038" s="47"/>
      <c r="F1038" s="46"/>
      <c r="G1038" s="46"/>
      <c r="H1038" s="46"/>
      <c r="I1038" s="47" t="str">
        <f t="shared" si="32"/>
        <v/>
      </c>
      <c r="J1038" s="47" t="str">
        <f t="shared" si="33"/>
        <v/>
      </c>
      <c r="K1038" s="46"/>
      <c r="L1038" s="46"/>
    </row>
    <row r="1039" spans="1:12" ht="18" customHeight="1" x14ac:dyDescent="0.25">
      <c r="A1039" s="42"/>
      <c r="B1039" s="42"/>
      <c r="C1039" s="42"/>
      <c r="D1039" s="42"/>
      <c r="E1039" s="43"/>
      <c r="F1039" s="42"/>
      <c r="G1039" s="42"/>
      <c r="H1039" s="42"/>
      <c r="I1039" s="43" t="str">
        <f t="shared" si="32"/>
        <v/>
      </c>
      <c r="J1039" s="43" t="str">
        <f t="shared" si="33"/>
        <v/>
      </c>
      <c r="K1039" s="42"/>
      <c r="L1039" s="42"/>
    </row>
    <row r="1040" spans="1:12" ht="18" customHeight="1" x14ac:dyDescent="0.25">
      <c r="A1040" s="46"/>
      <c r="B1040" s="46"/>
      <c r="C1040" s="46"/>
      <c r="D1040" s="46"/>
      <c r="E1040" s="47"/>
      <c r="F1040" s="46"/>
      <c r="G1040" s="46"/>
      <c r="H1040" s="46"/>
      <c r="I1040" s="47" t="str">
        <f t="shared" si="32"/>
        <v/>
      </c>
      <c r="J1040" s="47" t="str">
        <f t="shared" si="33"/>
        <v/>
      </c>
      <c r="K1040" s="46"/>
      <c r="L1040" s="46"/>
    </row>
    <row r="1041" spans="1:12" ht="18" customHeight="1" x14ac:dyDescent="0.25">
      <c r="A1041" s="42"/>
      <c r="B1041" s="42"/>
      <c r="C1041" s="42"/>
      <c r="D1041" s="42"/>
      <c r="E1041" s="43"/>
      <c r="F1041" s="42"/>
      <c r="G1041" s="42"/>
      <c r="H1041" s="42"/>
      <c r="I1041" s="43" t="str">
        <f t="shared" si="32"/>
        <v/>
      </c>
      <c r="J1041" s="43" t="str">
        <f t="shared" si="33"/>
        <v/>
      </c>
      <c r="K1041" s="42"/>
      <c r="L1041" s="42"/>
    </row>
    <row r="1042" spans="1:12" ht="18" customHeight="1" x14ac:dyDescent="0.25">
      <c r="A1042" s="46"/>
      <c r="B1042" s="46"/>
      <c r="C1042" s="46"/>
      <c r="D1042" s="46"/>
      <c r="E1042" s="47"/>
      <c r="F1042" s="46"/>
      <c r="G1042" s="46"/>
      <c r="H1042" s="46"/>
      <c r="I1042" s="47" t="str">
        <f t="shared" si="32"/>
        <v/>
      </c>
      <c r="J1042" s="47" t="str">
        <f t="shared" si="33"/>
        <v/>
      </c>
      <c r="K1042" s="46"/>
      <c r="L1042" s="46"/>
    </row>
    <row r="1043" spans="1:12" ht="18" customHeight="1" x14ac:dyDescent="0.25">
      <c r="A1043" s="42"/>
      <c r="B1043" s="42"/>
      <c r="C1043" s="42"/>
      <c r="D1043" s="42"/>
      <c r="E1043" s="43"/>
      <c r="F1043" s="42"/>
      <c r="G1043" s="42"/>
      <c r="H1043" s="42"/>
      <c r="I1043" s="43" t="str">
        <f t="shared" si="32"/>
        <v/>
      </c>
      <c r="J1043" s="43" t="str">
        <f t="shared" si="33"/>
        <v/>
      </c>
      <c r="K1043" s="42"/>
      <c r="L1043" s="42"/>
    </row>
    <row r="1044" spans="1:12" ht="18" customHeight="1" x14ac:dyDescent="0.25">
      <c r="A1044" s="46"/>
      <c r="B1044" s="46"/>
      <c r="C1044" s="46"/>
      <c r="D1044" s="46"/>
      <c r="E1044" s="47"/>
      <c r="F1044" s="46"/>
      <c r="G1044" s="46"/>
      <c r="H1044" s="46"/>
      <c r="I1044" s="47" t="str">
        <f t="shared" si="32"/>
        <v/>
      </c>
      <c r="J1044" s="47" t="str">
        <f t="shared" si="33"/>
        <v/>
      </c>
      <c r="K1044" s="46"/>
      <c r="L1044" s="46"/>
    </row>
    <row r="1045" spans="1:12" ht="18" customHeight="1" x14ac:dyDescent="0.25">
      <c r="A1045" s="42"/>
      <c r="B1045" s="42"/>
      <c r="C1045" s="42"/>
      <c r="D1045" s="42"/>
      <c r="E1045" s="43"/>
      <c r="F1045" s="42"/>
      <c r="G1045" s="42"/>
      <c r="H1045" s="42"/>
      <c r="I1045" s="43" t="str">
        <f t="shared" si="32"/>
        <v/>
      </c>
      <c r="J1045" s="43" t="str">
        <f t="shared" si="33"/>
        <v/>
      </c>
      <c r="K1045" s="42"/>
      <c r="L1045" s="42"/>
    </row>
    <row r="1046" spans="1:12" ht="18" customHeight="1" x14ac:dyDescent="0.25">
      <c r="A1046" s="46"/>
      <c r="B1046" s="46"/>
      <c r="C1046" s="46"/>
      <c r="D1046" s="46"/>
      <c r="E1046" s="47"/>
      <c r="F1046" s="46"/>
      <c r="G1046" s="46"/>
      <c r="H1046" s="46"/>
      <c r="I1046" s="47" t="str">
        <f t="shared" si="32"/>
        <v/>
      </c>
      <c r="J1046" s="47" t="str">
        <f t="shared" si="33"/>
        <v/>
      </c>
      <c r="K1046" s="46"/>
      <c r="L1046" s="46"/>
    </row>
    <row r="1047" spans="1:12" ht="18" customHeight="1" x14ac:dyDescent="0.25">
      <c r="A1047" s="42"/>
      <c r="B1047" s="42"/>
      <c r="C1047" s="42"/>
      <c r="D1047" s="42"/>
      <c r="E1047" s="43"/>
      <c r="F1047" s="42"/>
      <c r="G1047" s="42"/>
      <c r="H1047" s="42"/>
      <c r="I1047" s="43" t="str">
        <f t="shared" si="32"/>
        <v/>
      </c>
      <c r="J1047" s="43" t="str">
        <f t="shared" si="33"/>
        <v/>
      </c>
      <c r="K1047" s="42"/>
      <c r="L1047" s="42"/>
    </row>
    <row r="1048" spans="1:12" ht="18" customHeight="1" x14ac:dyDescent="0.25">
      <c r="A1048" s="46"/>
      <c r="B1048" s="46"/>
      <c r="C1048" s="46"/>
      <c r="D1048" s="46"/>
      <c r="E1048" s="47"/>
      <c r="F1048" s="46"/>
      <c r="G1048" s="46"/>
      <c r="H1048" s="46"/>
      <c r="I1048" s="47" t="str">
        <f t="shared" si="32"/>
        <v/>
      </c>
      <c r="J1048" s="47" t="str">
        <f t="shared" si="33"/>
        <v/>
      </c>
      <c r="K1048" s="46"/>
      <c r="L1048" s="46"/>
    </row>
    <row r="1049" spans="1:12" ht="18" customHeight="1" x14ac:dyDescent="0.25">
      <c r="A1049" s="42"/>
      <c r="B1049" s="42"/>
      <c r="C1049" s="42"/>
      <c r="D1049" s="42"/>
      <c r="E1049" s="43"/>
      <c r="F1049" s="42"/>
      <c r="G1049" s="42"/>
      <c r="H1049" s="42"/>
      <c r="I1049" s="43" t="str">
        <f t="shared" si="32"/>
        <v/>
      </c>
      <c r="J1049" s="43" t="str">
        <f t="shared" si="33"/>
        <v/>
      </c>
      <c r="K1049" s="42"/>
      <c r="L1049" s="42"/>
    </row>
    <row r="1050" spans="1:12" ht="18" customHeight="1" x14ac:dyDescent="0.25">
      <c r="A1050" s="46"/>
      <c r="B1050" s="46"/>
      <c r="C1050" s="46"/>
      <c r="D1050" s="46"/>
      <c r="E1050" s="47"/>
      <c r="F1050" s="46"/>
      <c r="G1050" s="46"/>
      <c r="H1050" s="46"/>
      <c r="I1050" s="47" t="str">
        <f t="shared" si="32"/>
        <v/>
      </c>
      <c r="J1050" s="47" t="str">
        <f t="shared" si="33"/>
        <v/>
      </c>
      <c r="K1050" s="46"/>
      <c r="L1050" s="46"/>
    </row>
    <row r="1051" spans="1:12" ht="18" customHeight="1" x14ac:dyDescent="0.25">
      <c r="A1051" s="42"/>
      <c r="B1051" s="42"/>
      <c r="C1051" s="42"/>
      <c r="D1051" s="42"/>
      <c r="E1051" s="43"/>
      <c r="F1051" s="42"/>
      <c r="G1051" s="42"/>
      <c r="H1051" s="42"/>
      <c r="I1051" s="43" t="str">
        <f t="shared" si="32"/>
        <v/>
      </c>
      <c r="J1051" s="43" t="str">
        <f t="shared" si="33"/>
        <v/>
      </c>
      <c r="K1051" s="42"/>
      <c r="L1051" s="42"/>
    </row>
    <row r="1052" spans="1:12" ht="18" customHeight="1" x14ac:dyDescent="0.25">
      <c r="A1052" s="46"/>
      <c r="B1052" s="46"/>
      <c r="C1052" s="46"/>
      <c r="D1052" s="46"/>
      <c r="E1052" s="47"/>
      <c r="F1052" s="46"/>
      <c r="G1052" s="46"/>
      <c r="H1052" s="46"/>
      <c r="I1052" s="47" t="str">
        <f t="shared" si="32"/>
        <v/>
      </c>
      <c r="J1052" s="47" t="str">
        <f t="shared" si="33"/>
        <v/>
      </c>
      <c r="K1052" s="46"/>
      <c r="L1052" s="46"/>
    </row>
    <row r="1053" spans="1:12" ht="18" customHeight="1" x14ac:dyDescent="0.25">
      <c r="A1053" s="42"/>
      <c r="B1053" s="42"/>
      <c r="C1053" s="42"/>
      <c r="D1053" s="42"/>
      <c r="E1053" s="43"/>
      <c r="F1053" s="42"/>
      <c r="G1053" s="42"/>
      <c r="H1053" s="42"/>
      <c r="I1053" s="43" t="str">
        <f t="shared" si="32"/>
        <v/>
      </c>
      <c r="J1053" s="43" t="str">
        <f t="shared" si="33"/>
        <v/>
      </c>
      <c r="K1053" s="42"/>
      <c r="L1053" s="42"/>
    </row>
    <row r="1054" spans="1:12" ht="18" customHeight="1" x14ac:dyDescent="0.25">
      <c r="A1054" s="46"/>
      <c r="B1054" s="46"/>
      <c r="C1054" s="46"/>
      <c r="D1054" s="46"/>
      <c r="E1054" s="47"/>
      <c r="F1054" s="46"/>
      <c r="G1054" s="46"/>
      <c r="H1054" s="46"/>
      <c r="I1054" s="47" t="str">
        <f t="shared" si="32"/>
        <v/>
      </c>
      <c r="J1054" s="47" t="str">
        <f t="shared" si="33"/>
        <v/>
      </c>
      <c r="K1054" s="46"/>
      <c r="L1054" s="46"/>
    </row>
    <row r="1055" spans="1:12" ht="18" customHeight="1" x14ac:dyDescent="0.25">
      <c r="A1055" s="42"/>
      <c r="B1055" s="42"/>
      <c r="C1055" s="42"/>
      <c r="D1055" s="42"/>
      <c r="E1055" s="43"/>
      <c r="F1055" s="42"/>
      <c r="G1055" s="42"/>
      <c r="H1055" s="42"/>
      <c r="I1055" s="43" t="str">
        <f t="shared" si="32"/>
        <v/>
      </c>
      <c r="J1055" s="43" t="str">
        <f t="shared" si="33"/>
        <v/>
      </c>
      <c r="K1055" s="42"/>
      <c r="L1055" s="42"/>
    </row>
    <row r="1056" spans="1:12" ht="18" customHeight="1" x14ac:dyDescent="0.25">
      <c r="A1056" s="46"/>
      <c r="B1056" s="46"/>
      <c r="C1056" s="46"/>
      <c r="D1056" s="46"/>
      <c r="E1056" s="47"/>
      <c r="F1056" s="46"/>
      <c r="G1056" s="46"/>
      <c r="H1056" s="46"/>
      <c r="I1056" s="47" t="str">
        <f t="shared" si="32"/>
        <v/>
      </c>
      <c r="J1056" s="47" t="str">
        <f t="shared" si="33"/>
        <v/>
      </c>
      <c r="K1056" s="46"/>
      <c r="L1056" s="46"/>
    </row>
    <row r="1057" spans="1:12" ht="18" customHeight="1" x14ac:dyDescent="0.25">
      <c r="A1057" s="42"/>
      <c r="B1057" s="42"/>
      <c r="C1057" s="42"/>
      <c r="D1057" s="42"/>
      <c r="E1057" s="43"/>
      <c r="F1057" s="42"/>
      <c r="G1057" s="42"/>
      <c r="H1057" s="42"/>
      <c r="I1057" s="43" t="str">
        <f t="shared" si="32"/>
        <v/>
      </c>
      <c r="J1057" s="43" t="str">
        <f t="shared" si="33"/>
        <v/>
      </c>
      <c r="K1057" s="42"/>
      <c r="L1057" s="42"/>
    </row>
    <row r="1058" spans="1:12" ht="18" customHeight="1" x14ac:dyDescent="0.25">
      <c r="A1058" s="46"/>
      <c r="B1058" s="46"/>
      <c r="C1058" s="46"/>
      <c r="D1058" s="46"/>
      <c r="E1058" s="47"/>
      <c r="F1058" s="46"/>
      <c r="G1058" s="46"/>
      <c r="H1058" s="46"/>
      <c r="I1058" s="47" t="str">
        <f t="shared" si="32"/>
        <v/>
      </c>
      <c r="J1058" s="47" t="str">
        <f t="shared" si="33"/>
        <v/>
      </c>
      <c r="K1058" s="46"/>
      <c r="L1058" s="46"/>
    </row>
    <row r="1059" spans="1:12" ht="18" customHeight="1" x14ac:dyDescent="0.25">
      <c r="A1059" s="42"/>
      <c r="B1059" s="42"/>
      <c r="C1059" s="42"/>
      <c r="D1059" s="42"/>
      <c r="E1059" s="43"/>
      <c r="F1059" s="42"/>
      <c r="G1059" s="42"/>
      <c r="H1059" s="42"/>
      <c r="I1059" s="43" t="str">
        <f t="shared" si="32"/>
        <v/>
      </c>
      <c r="J1059" s="43" t="str">
        <f t="shared" si="33"/>
        <v/>
      </c>
      <c r="K1059" s="42"/>
      <c r="L1059" s="42"/>
    </row>
    <row r="1060" spans="1:12" ht="18" customHeight="1" x14ac:dyDescent="0.25">
      <c r="A1060" s="46"/>
      <c r="B1060" s="46"/>
      <c r="C1060" s="46"/>
      <c r="D1060" s="46"/>
      <c r="E1060" s="47"/>
      <c r="F1060" s="46"/>
      <c r="G1060" s="46"/>
      <c r="H1060" s="46"/>
      <c r="I1060" s="47" t="str">
        <f t="shared" si="32"/>
        <v/>
      </c>
      <c r="J1060" s="47" t="str">
        <f t="shared" si="33"/>
        <v/>
      </c>
      <c r="K1060" s="46"/>
      <c r="L1060" s="46"/>
    </row>
    <row r="1061" spans="1:12" ht="18" customHeight="1" x14ac:dyDescent="0.25">
      <c r="A1061" s="42"/>
      <c r="B1061" s="42"/>
      <c r="C1061" s="42"/>
      <c r="D1061" s="42"/>
      <c r="E1061" s="43"/>
      <c r="F1061" s="42"/>
      <c r="G1061" s="42"/>
      <c r="H1061" s="42"/>
      <c r="I1061" s="43" t="str">
        <f t="shared" si="32"/>
        <v/>
      </c>
      <c r="J1061" s="43" t="str">
        <f t="shared" si="33"/>
        <v/>
      </c>
      <c r="K1061" s="42"/>
      <c r="L1061" s="42"/>
    </row>
    <row r="1062" spans="1:12" ht="18" customHeight="1" x14ac:dyDescent="0.25">
      <c r="A1062" s="46"/>
      <c r="B1062" s="46"/>
      <c r="C1062" s="46"/>
      <c r="D1062" s="46"/>
      <c r="E1062" s="47"/>
      <c r="F1062" s="46"/>
      <c r="G1062" s="46"/>
      <c r="H1062" s="46"/>
      <c r="I1062" s="47" t="str">
        <f t="shared" si="32"/>
        <v/>
      </c>
      <c r="J1062" s="47" t="str">
        <f t="shared" si="33"/>
        <v/>
      </c>
      <c r="K1062" s="46"/>
      <c r="L1062" s="46"/>
    </row>
    <row r="1063" spans="1:12" ht="18" customHeight="1" x14ac:dyDescent="0.25">
      <c r="A1063" s="42"/>
      <c r="B1063" s="42"/>
      <c r="C1063" s="42"/>
      <c r="D1063" s="42"/>
      <c r="E1063" s="43"/>
      <c r="F1063" s="42"/>
      <c r="G1063" s="42"/>
      <c r="H1063" s="42"/>
      <c r="I1063" s="43" t="str">
        <f t="shared" si="32"/>
        <v/>
      </c>
      <c r="J1063" s="43" t="str">
        <f t="shared" si="33"/>
        <v/>
      </c>
      <c r="K1063" s="42"/>
      <c r="L1063" s="42"/>
    </row>
    <row r="1064" spans="1:12" ht="18" customHeight="1" x14ac:dyDescent="0.25">
      <c r="A1064" s="46"/>
      <c r="B1064" s="46"/>
      <c r="C1064" s="46"/>
      <c r="D1064" s="46"/>
      <c r="E1064" s="47"/>
      <c r="F1064" s="46"/>
      <c r="G1064" s="46"/>
      <c r="H1064" s="46"/>
      <c r="I1064" s="47" t="str">
        <f t="shared" si="32"/>
        <v/>
      </c>
      <c r="J1064" s="47" t="str">
        <f t="shared" si="33"/>
        <v/>
      </c>
      <c r="K1064" s="46"/>
      <c r="L1064" s="46"/>
    </row>
    <row r="1065" spans="1:12" ht="18" customHeight="1" x14ac:dyDescent="0.25">
      <c r="A1065" s="42"/>
      <c r="B1065" s="42"/>
      <c r="C1065" s="42"/>
      <c r="D1065" s="42"/>
      <c r="E1065" s="43"/>
      <c r="F1065" s="42"/>
      <c r="G1065" s="42"/>
      <c r="H1065" s="42"/>
      <c r="I1065" s="43" t="str">
        <f t="shared" si="32"/>
        <v/>
      </c>
      <c r="J1065" s="43" t="str">
        <f t="shared" si="33"/>
        <v/>
      </c>
      <c r="K1065" s="42"/>
      <c r="L1065" s="42"/>
    </row>
    <row r="1066" spans="1:12" ht="18" customHeight="1" x14ac:dyDescent="0.25">
      <c r="A1066" s="46"/>
      <c r="B1066" s="46"/>
      <c r="C1066" s="46"/>
      <c r="D1066" s="46"/>
      <c r="E1066" s="47"/>
      <c r="F1066" s="46"/>
      <c r="G1066" s="46"/>
      <c r="H1066" s="46"/>
      <c r="I1066" s="47" t="str">
        <f t="shared" si="32"/>
        <v/>
      </c>
      <c r="J1066" s="47" t="str">
        <f t="shared" si="33"/>
        <v/>
      </c>
      <c r="K1066" s="46"/>
      <c r="L1066" s="46"/>
    </row>
    <row r="1067" spans="1:12" ht="18" customHeight="1" x14ac:dyDescent="0.25">
      <c r="A1067" s="42"/>
      <c r="B1067" s="42"/>
      <c r="C1067" s="42"/>
      <c r="D1067" s="42"/>
      <c r="E1067" s="43"/>
      <c r="F1067" s="42"/>
      <c r="G1067" s="42"/>
      <c r="H1067" s="42"/>
      <c r="I1067" s="43" t="str">
        <f t="shared" si="32"/>
        <v/>
      </c>
      <c r="J1067" s="43" t="str">
        <f t="shared" si="33"/>
        <v/>
      </c>
      <c r="K1067" s="42"/>
      <c r="L1067" s="42"/>
    </row>
    <row r="1068" spans="1:12" ht="18" customHeight="1" x14ac:dyDescent="0.25">
      <c r="A1068" s="46"/>
      <c r="B1068" s="46"/>
      <c r="C1068" s="46"/>
      <c r="D1068" s="46"/>
      <c r="E1068" s="47"/>
      <c r="F1068" s="46"/>
      <c r="G1068" s="46"/>
      <c r="H1068" s="46"/>
      <c r="I1068" s="47" t="str">
        <f t="shared" si="32"/>
        <v/>
      </c>
      <c r="J1068" s="47" t="str">
        <f t="shared" si="33"/>
        <v/>
      </c>
      <c r="K1068" s="46"/>
      <c r="L1068" s="46"/>
    </row>
    <row r="1069" spans="1:12" ht="18" customHeight="1" x14ac:dyDescent="0.25">
      <c r="A1069" s="42"/>
      <c r="B1069" s="42"/>
      <c r="C1069" s="42"/>
      <c r="D1069" s="42"/>
      <c r="E1069" s="43"/>
      <c r="F1069" s="42"/>
      <c r="G1069" s="42"/>
      <c r="H1069" s="42"/>
      <c r="I1069" s="43" t="str">
        <f t="shared" si="32"/>
        <v/>
      </c>
      <c r="J1069" s="43" t="str">
        <f t="shared" si="33"/>
        <v/>
      </c>
      <c r="K1069" s="42"/>
      <c r="L1069" s="42"/>
    </row>
    <row r="1070" spans="1:12" ht="18" customHeight="1" x14ac:dyDescent="0.25">
      <c r="A1070" s="46"/>
      <c r="B1070" s="46"/>
      <c r="C1070" s="46"/>
      <c r="D1070" s="46"/>
      <c r="E1070" s="47"/>
      <c r="F1070" s="46"/>
      <c r="G1070" s="46"/>
      <c r="H1070" s="46"/>
      <c r="I1070" s="47" t="str">
        <f t="shared" si="32"/>
        <v/>
      </c>
      <c r="J1070" s="47" t="str">
        <f t="shared" si="33"/>
        <v/>
      </c>
      <c r="K1070" s="46"/>
      <c r="L1070" s="46"/>
    </row>
    <row r="1071" spans="1:12" ht="18" customHeight="1" x14ac:dyDescent="0.25">
      <c r="A1071" s="42"/>
      <c r="B1071" s="42"/>
      <c r="C1071" s="42"/>
      <c r="D1071" s="42"/>
      <c r="E1071" s="43"/>
      <c r="F1071" s="42"/>
      <c r="G1071" s="42"/>
      <c r="H1071" s="42"/>
      <c r="I1071" s="43" t="str">
        <f t="shared" si="32"/>
        <v/>
      </c>
      <c r="J1071" s="43" t="str">
        <f t="shared" si="33"/>
        <v/>
      </c>
      <c r="K1071" s="42"/>
      <c r="L1071" s="42"/>
    </row>
    <row r="1072" spans="1:12" ht="18" customHeight="1" x14ac:dyDescent="0.25">
      <c r="A1072" s="46"/>
      <c r="B1072" s="46"/>
      <c r="C1072" s="46"/>
      <c r="D1072" s="46"/>
      <c r="E1072" s="47"/>
      <c r="F1072" s="46"/>
      <c r="G1072" s="46"/>
      <c r="H1072" s="46"/>
      <c r="I1072" s="47" t="str">
        <f t="shared" si="32"/>
        <v/>
      </c>
      <c r="J1072" s="47" t="str">
        <f t="shared" si="33"/>
        <v/>
      </c>
      <c r="K1072" s="46"/>
      <c r="L1072" s="46"/>
    </row>
    <row r="1073" spans="1:12" ht="18" customHeight="1" x14ac:dyDescent="0.25">
      <c r="A1073" s="42"/>
      <c r="B1073" s="42"/>
      <c r="C1073" s="42"/>
      <c r="D1073" s="42"/>
      <c r="E1073" s="43"/>
      <c r="F1073" s="42"/>
      <c r="G1073" s="42"/>
      <c r="H1073" s="42"/>
      <c r="I1073" s="43" t="str">
        <f t="shared" si="32"/>
        <v/>
      </c>
      <c r="J1073" s="43" t="str">
        <f t="shared" si="33"/>
        <v/>
      </c>
      <c r="K1073" s="42"/>
      <c r="L1073" s="42"/>
    </row>
    <row r="1074" spans="1:12" ht="18" customHeight="1" x14ac:dyDescent="0.25">
      <c r="A1074" s="46"/>
      <c r="B1074" s="46"/>
      <c r="C1074" s="46"/>
      <c r="D1074" s="46"/>
      <c r="E1074" s="47"/>
      <c r="F1074" s="46"/>
      <c r="G1074" s="46"/>
      <c r="H1074" s="46"/>
      <c r="I1074" s="47" t="str">
        <f t="shared" si="32"/>
        <v/>
      </c>
      <c r="J1074" s="47" t="str">
        <f t="shared" si="33"/>
        <v/>
      </c>
      <c r="K1074" s="46"/>
      <c r="L1074" s="46"/>
    </row>
    <row r="1075" spans="1:12" ht="18" customHeight="1" x14ac:dyDescent="0.25">
      <c r="A1075" s="42"/>
      <c r="B1075" s="42"/>
      <c r="C1075" s="42"/>
      <c r="D1075" s="42"/>
      <c r="E1075" s="43"/>
      <c r="F1075" s="42"/>
      <c r="G1075" s="42"/>
      <c r="H1075" s="42"/>
      <c r="I1075" s="43" t="str">
        <f t="shared" si="32"/>
        <v/>
      </c>
      <c r="J1075" s="43" t="str">
        <f t="shared" si="33"/>
        <v/>
      </c>
      <c r="K1075" s="42"/>
      <c r="L1075" s="42"/>
    </row>
    <row r="1076" spans="1:12" ht="18" customHeight="1" x14ac:dyDescent="0.25">
      <c r="A1076" s="46"/>
      <c r="B1076" s="46"/>
      <c r="C1076" s="46"/>
      <c r="D1076" s="46"/>
      <c r="E1076" s="47"/>
      <c r="F1076" s="46"/>
      <c r="G1076" s="46"/>
      <c r="H1076" s="46"/>
      <c r="I1076" s="47" t="str">
        <f t="shared" si="32"/>
        <v/>
      </c>
      <c r="J1076" s="47" t="str">
        <f t="shared" si="33"/>
        <v/>
      </c>
      <c r="K1076" s="46"/>
      <c r="L1076" s="46"/>
    </row>
    <row r="1077" spans="1:12" ht="18" customHeight="1" x14ac:dyDescent="0.25">
      <c r="A1077" s="42"/>
      <c r="B1077" s="42"/>
      <c r="C1077" s="42"/>
      <c r="D1077" s="42"/>
      <c r="E1077" s="43"/>
      <c r="F1077" s="42"/>
      <c r="G1077" s="42"/>
      <c r="H1077" s="42"/>
      <c r="I1077" s="43" t="str">
        <f t="shared" si="32"/>
        <v/>
      </c>
      <c r="J1077" s="43" t="str">
        <f t="shared" si="33"/>
        <v/>
      </c>
      <c r="K1077" s="42"/>
      <c r="L1077" s="42"/>
    </row>
    <row r="1078" spans="1:12" ht="18" customHeight="1" x14ac:dyDescent="0.25">
      <c r="A1078" s="46"/>
      <c r="B1078" s="46"/>
      <c r="C1078" s="46"/>
      <c r="D1078" s="46"/>
      <c r="E1078" s="47"/>
      <c r="F1078" s="46"/>
      <c r="G1078" s="46"/>
      <c r="H1078" s="46"/>
      <c r="I1078" s="47" t="str">
        <f t="shared" si="32"/>
        <v/>
      </c>
      <c r="J1078" s="47" t="str">
        <f t="shared" si="33"/>
        <v/>
      </c>
      <c r="K1078" s="46"/>
      <c r="L1078" s="46"/>
    </row>
    <row r="1079" spans="1:12" ht="18" customHeight="1" x14ac:dyDescent="0.25">
      <c r="A1079" s="42"/>
      <c r="B1079" s="42"/>
      <c r="C1079" s="42"/>
      <c r="D1079" s="42"/>
      <c r="E1079" s="43"/>
      <c r="F1079" s="42"/>
      <c r="G1079" s="42"/>
      <c r="H1079" s="42"/>
      <c r="I1079" s="43" t="str">
        <f t="shared" si="32"/>
        <v/>
      </c>
      <c r="J1079" s="43" t="str">
        <f t="shared" si="33"/>
        <v/>
      </c>
      <c r="K1079" s="42"/>
      <c r="L1079" s="42"/>
    </row>
    <row r="1080" spans="1:12" ht="18" customHeight="1" x14ac:dyDescent="0.25">
      <c r="A1080" s="46"/>
      <c r="B1080" s="46"/>
      <c r="C1080" s="46"/>
      <c r="D1080" s="46"/>
      <c r="E1080" s="47"/>
      <c r="F1080" s="46"/>
      <c r="G1080" s="46"/>
      <c r="H1080" s="46"/>
      <c r="I1080" s="47" t="str">
        <f t="shared" si="32"/>
        <v/>
      </c>
      <c r="J1080" s="47" t="str">
        <f t="shared" si="33"/>
        <v/>
      </c>
      <c r="K1080" s="46"/>
      <c r="L1080" s="46"/>
    </row>
    <row r="1081" spans="1:12" ht="18" customHeight="1" x14ac:dyDescent="0.25">
      <c r="A1081" s="42"/>
      <c r="B1081" s="42"/>
      <c r="C1081" s="42"/>
      <c r="D1081" s="42"/>
      <c r="E1081" s="43"/>
      <c r="F1081" s="42"/>
      <c r="G1081" s="42"/>
      <c r="H1081" s="42"/>
      <c r="I1081" s="43" t="str">
        <f t="shared" si="32"/>
        <v/>
      </c>
      <c r="J1081" s="43" t="str">
        <f t="shared" si="33"/>
        <v/>
      </c>
      <c r="K1081" s="42"/>
      <c r="L1081" s="42"/>
    </row>
    <row r="1082" spans="1:12" ht="18" customHeight="1" x14ac:dyDescent="0.25">
      <c r="A1082" s="46"/>
      <c r="B1082" s="46"/>
      <c r="C1082" s="46"/>
      <c r="D1082" s="46"/>
      <c r="E1082" s="47"/>
      <c r="F1082" s="46"/>
      <c r="G1082" s="46"/>
      <c r="H1082" s="46"/>
      <c r="I1082" s="47" t="str">
        <f t="shared" si="32"/>
        <v/>
      </c>
      <c r="J1082" s="47" t="str">
        <f t="shared" si="33"/>
        <v/>
      </c>
      <c r="K1082" s="46"/>
      <c r="L1082" s="46"/>
    </row>
    <row r="1083" spans="1:12" ht="18" customHeight="1" x14ac:dyDescent="0.25">
      <c r="A1083" s="42"/>
      <c r="B1083" s="42"/>
      <c r="C1083" s="42"/>
      <c r="D1083" s="42"/>
      <c r="E1083" s="43"/>
      <c r="F1083" s="42"/>
      <c r="G1083" s="42"/>
      <c r="H1083" s="42"/>
      <c r="I1083" s="43" t="str">
        <f t="shared" si="32"/>
        <v/>
      </c>
      <c r="J1083" s="43" t="str">
        <f t="shared" si="33"/>
        <v/>
      </c>
      <c r="K1083" s="42"/>
      <c r="L1083" s="42"/>
    </row>
    <row r="1084" spans="1:12" ht="18" customHeight="1" x14ac:dyDescent="0.25">
      <c r="A1084" s="46"/>
      <c r="B1084" s="46"/>
      <c r="C1084" s="46"/>
      <c r="D1084" s="46"/>
      <c r="E1084" s="47"/>
      <c r="F1084" s="46"/>
      <c r="G1084" s="46"/>
      <c r="H1084" s="46"/>
      <c r="I1084" s="47" t="str">
        <f t="shared" si="32"/>
        <v/>
      </c>
      <c r="J1084" s="47" t="str">
        <f t="shared" si="33"/>
        <v/>
      </c>
      <c r="K1084" s="46"/>
      <c r="L1084" s="46"/>
    </row>
    <row r="1085" spans="1:12" ht="18" customHeight="1" x14ac:dyDescent="0.25">
      <c r="A1085" s="42"/>
      <c r="B1085" s="42"/>
      <c r="C1085" s="42"/>
      <c r="D1085" s="42"/>
      <c r="E1085" s="43"/>
      <c r="F1085" s="42"/>
      <c r="G1085" s="42"/>
      <c r="H1085" s="42"/>
      <c r="I1085" s="43" t="str">
        <f t="shared" si="32"/>
        <v/>
      </c>
      <c r="J1085" s="43" t="str">
        <f t="shared" si="33"/>
        <v/>
      </c>
      <c r="K1085" s="42"/>
      <c r="L1085" s="42"/>
    </row>
    <row r="1086" spans="1:12" ht="18" customHeight="1" x14ac:dyDescent="0.25">
      <c r="A1086" s="46"/>
      <c r="B1086" s="46"/>
      <c r="C1086" s="46"/>
      <c r="D1086" s="46"/>
      <c r="E1086" s="47"/>
      <c r="F1086" s="46"/>
      <c r="G1086" s="46"/>
      <c r="H1086" s="46"/>
      <c r="I1086" s="47" t="str">
        <f t="shared" si="32"/>
        <v/>
      </c>
      <c r="J1086" s="47" t="str">
        <f t="shared" si="33"/>
        <v/>
      </c>
      <c r="K1086" s="46"/>
      <c r="L1086" s="46"/>
    </row>
    <row r="1087" spans="1:12" ht="18" customHeight="1" x14ac:dyDescent="0.25">
      <c r="A1087" s="42"/>
      <c r="B1087" s="42"/>
      <c r="C1087" s="42"/>
      <c r="D1087" s="42"/>
      <c r="E1087" s="43"/>
      <c r="F1087" s="42"/>
      <c r="G1087" s="42"/>
      <c r="H1087" s="42"/>
      <c r="I1087" s="43" t="str">
        <f t="shared" si="32"/>
        <v/>
      </c>
      <c r="J1087" s="43" t="str">
        <f t="shared" si="33"/>
        <v/>
      </c>
      <c r="K1087" s="42"/>
      <c r="L1087" s="42"/>
    </row>
    <row r="1088" spans="1:12" ht="18" customHeight="1" x14ac:dyDescent="0.25">
      <c r="A1088" s="46"/>
      <c r="B1088" s="46"/>
      <c r="C1088" s="46"/>
      <c r="D1088" s="46"/>
      <c r="E1088" s="47"/>
      <c r="F1088" s="46"/>
      <c r="G1088" s="46"/>
      <c r="H1088" s="46"/>
      <c r="I1088" s="47" t="str">
        <f t="shared" si="32"/>
        <v/>
      </c>
      <c r="J1088" s="47" t="str">
        <f t="shared" si="33"/>
        <v/>
      </c>
      <c r="K1088" s="46"/>
      <c r="L1088" s="46"/>
    </row>
    <row r="1089" spans="1:12" ht="18" customHeight="1" x14ac:dyDescent="0.25">
      <c r="A1089" s="42"/>
      <c r="B1089" s="42"/>
      <c r="C1089" s="42"/>
      <c r="D1089" s="42"/>
      <c r="E1089" s="43"/>
      <c r="F1089" s="42"/>
      <c r="G1089" s="42"/>
      <c r="H1089" s="42"/>
      <c r="I1089" s="43" t="str">
        <f t="shared" si="32"/>
        <v/>
      </c>
      <c r="J1089" s="43" t="str">
        <f t="shared" si="33"/>
        <v/>
      </c>
      <c r="K1089" s="42"/>
      <c r="L1089" s="42"/>
    </row>
    <row r="1090" spans="1:12" ht="18" customHeight="1" x14ac:dyDescent="0.25">
      <c r="A1090" s="46"/>
      <c r="B1090" s="46"/>
      <c r="C1090" s="46"/>
      <c r="D1090" s="46"/>
      <c r="E1090" s="47"/>
      <c r="F1090" s="46"/>
      <c r="G1090" s="46"/>
      <c r="H1090" s="46"/>
      <c r="I1090" s="47" t="str">
        <f t="shared" si="32"/>
        <v/>
      </c>
      <c r="J1090" s="47" t="str">
        <f t="shared" si="33"/>
        <v/>
      </c>
      <c r="K1090" s="46"/>
      <c r="L1090" s="46"/>
    </row>
    <row r="1091" spans="1:12" ht="18" customHeight="1" x14ac:dyDescent="0.25">
      <c r="A1091" s="42"/>
      <c r="B1091" s="42"/>
      <c r="C1091" s="42"/>
      <c r="D1091" s="42"/>
      <c r="E1091" s="43"/>
      <c r="F1091" s="42"/>
      <c r="G1091" s="42"/>
      <c r="H1091" s="42"/>
      <c r="I1091" s="43" t="str">
        <f t="shared" si="32"/>
        <v/>
      </c>
      <c r="J1091" s="43" t="str">
        <f t="shared" si="33"/>
        <v/>
      </c>
      <c r="K1091" s="42"/>
      <c r="L1091" s="42"/>
    </row>
    <row r="1092" spans="1:12" ht="18" customHeight="1" x14ac:dyDescent="0.25">
      <c r="A1092" s="46"/>
      <c r="B1092" s="46"/>
      <c r="C1092" s="46"/>
      <c r="D1092" s="46"/>
      <c r="E1092" s="47"/>
      <c r="F1092" s="46"/>
      <c r="G1092" s="46"/>
      <c r="H1092" s="46"/>
      <c r="I1092" s="47" t="str">
        <f t="shared" ref="I1092:I1155" si="34">IF(E1092="","",E1092+(E1092*H1092/100*G1092))</f>
        <v/>
      </c>
      <c r="J1092" s="47" t="str">
        <f t="shared" ref="J1092:J1155" si="35">IFERROR(I1092/G1092,"")</f>
        <v/>
      </c>
      <c r="K1092" s="46"/>
      <c r="L1092" s="46"/>
    </row>
    <row r="1093" spans="1:12" ht="18" customHeight="1" x14ac:dyDescent="0.25">
      <c r="A1093" s="42"/>
      <c r="B1093" s="42"/>
      <c r="C1093" s="42"/>
      <c r="D1093" s="42"/>
      <c r="E1093" s="43"/>
      <c r="F1093" s="42"/>
      <c r="G1093" s="42"/>
      <c r="H1093" s="42"/>
      <c r="I1093" s="43" t="str">
        <f t="shared" si="34"/>
        <v/>
      </c>
      <c r="J1093" s="43" t="str">
        <f t="shared" si="35"/>
        <v/>
      </c>
      <c r="K1093" s="42"/>
      <c r="L1093" s="42"/>
    </row>
    <row r="1094" spans="1:12" ht="18" customHeight="1" x14ac:dyDescent="0.25">
      <c r="A1094" s="46"/>
      <c r="B1094" s="46"/>
      <c r="C1094" s="46"/>
      <c r="D1094" s="46"/>
      <c r="E1094" s="47"/>
      <c r="F1094" s="46"/>
      <c r="G1094" s="46"/>
      <c r="H1094" s="46"/>
      <c r="I1094" s="47" t="str">
        <f t="shared" si="34"/>
        <v/>
      </c>
      <c r="J1094" s="47" t="str">
        <f t="shared" si="35"/>
        <v/>
      </c>
      <c r="K1094" s="46"/>
      <c r="L1094" s="46"/>
    </row>
    <row r="1095" spans="1:12" ht="18" customHeight="1" x14ac:dyDescent="0.25">
      <c r="A1095" s="42"/>
      <c r="B1095" s="42"/>
      <c r="C1095" s="42"/>
      <c r="D1095" s="42"/>
      <c r="E1095" s="43"/>
      <c r="F1095" s="42"/>
      <c r="G1095" s="42"/>
      <c r="H1095" s="42"/>
      <c r="I1095" s="43" t="str">
        <f t="shared" si="34"/>
        <v/>
      </c>
      <c r="J1095" s="43" t="str">
        <f t="shared" si="35"/>
        <v/>
      </c>
      <c r="K1095" s="42"/>
      <c r="L1095" s="42"/>
    </row>
    <row r="1096" spans="1:12" ht="18" customHeight="1" x14ac:dyDescent="0.25">
      <c r="A1096" s="46"/>
      <c r="B1096" s="46"/>
      <c r="C1096" s="46"/>
      <c r="D1096" s="46"/>
      <c r="E1096" s="47"/>
      <c r="F1096" s="46"/>
      <c r="G1096" s="46"/>
      <c r="H1096" s="46"/>
      <c r="I1096" s="47" t="str">
        <f t="shared" si="34"/>
        <v/>
      </c>
      <c r="J1096" s="47" t="str">
        <f t="shared" si="35"/>
        <v/>
      </c>
      <c r="K1096" s="46"/>
      <c r="L1096" s="46"/>
    </row>
    <row r="1097" spans="1:12" ht="18" customHeight="1" x14ac:dyDescent="0.25">
      <c r="A1097" s="42"/>
      <c r="B1097" s="42"/>
      <c r="C1097" s="42"/>
      <c r="D1097" s="42"/>
      <c r="E1097" s="43"/>
      <c r="F1097" s="42"/>
      <c r="G1097" s="42"/>
      <c r="H1097" s="42"/>
      <c r="I1097" s="43" t="str">
        <f t="shared" si="34"/>
        <v/>
      </c>
      <c r="J1097" s="43" t="str">
        <f t="shared" si="35"/>
        <v/>
      </c>
      <c r="K1097" s="42"/>
      <c r="L1097" s="42"/>
    </row>
    <row r="1098" spans="1:12" ht="18" customHeight="1" x14ac:dyDescent="0.25">
      <c r="A1098" s="46"/>
      <c r="B1098" s="46"/>
      <c r="C1098" s="46"/>
      <c r="D1098" s="46"/>
      <c r="E1098" s="47"/>
      <c r="F1098" s="46"/>
      <c r="G1098" s="46"/>
      <c r="H1098" s="46"/>
      <c r="I1098" s="47" t="str">
        <f t="shared" si="34"/>
        <v/>
      </c>
      <c r="J1098" s="47" t="str">
        <f t="shared" si="35"/>
        <v/>
      </c>
      <c r="K1098" s="46"/>
      <c r="L1098" s="46"/>
    </row>
    <row r="1099" spans="1:12" ht="18" customHeight="1" x14ac:dyDescent="0.25">
      <c r="A1099" s="42"/>
      <c r="B1099" s="42"/>
      <c r="C1099" s="42"/>
      <c r="D1099" s="42"/>
      <c r="E1099" s="43"/>
      <c r="F1099" s="42"/>
      <c r="G1099" s="42"/>
      <c r="H1099" s="42"/>
      <c r="I1099" s="43" t="str">
        <f t="shared" si="34"/>
        <v/>
      </c>
      <c r="J1099" s="43" t="str">
        <f t="shared" si="35"/>
        <v/>
      </c>
      <c r="K1099" s="42"/>
      <c r="L1099" s="42"/>
    </row>
    <row r="1100" spans="1:12" ht="18" customHeight="1" x14ac:dyDescent="0.25">
      <c r="A1100" s="46"/>
      <c r="B1100" s="46"/>
      <c r="C1100" s="46"/>
      <c r="D1100" s="46"/>
      <c r="E1100" s="47"/>
      <c r="F1100" s="46"/>
      <c r="G1100" s="46"/>
      <c r="H1100" s="46"/>
      <c r="I1100" s="47" t="str">
        <f t="shared" si="34"/>
        <v/>
      </c>
      <c r="J1100" s="47" t="str">
        <f t="shared" si="35"/>
        <v/>
      </c>
      <c r="K1100" s="46"/>
      <c r="L1100" s="46"/>
    </row>
    <row r="1101" spans="1:12" ht="18" customHeight="1" x14ac:dyDescent="0.25">
      <c r="A1101" s="42"/>
      <c r="B1101" s="42"/>
      <c r="C1101" s="42"/>
      <c r="D1101" s="42"/>
      <c r="E1101" s="43"/>
      <c r="F1101" s="42"/>
      <c r="G1101" s="42"/>
      <c r="H1101" s="42"/>
      <c r="I1101" s="43" t="str">
        <f t="shared" si="34"/>
        <v/>
      </c>
      <c r="J1101" s="43" t="str">
        <f t="shared" si="35"/>
        <v/>
      </c>
      <c r="K1101" s="42"/>
      <c r="L1101" s="42"/>
    </row>
    <row r="1102" spans="1:12" ht="18" customHeight="1" x14ac:dyDescent="0.25">
      <c r="A1102" s="46"/>
      <c r="B1102" s="46"/>
      <c r="C1102" s="46"/>
      <c r="D1102" s="46"/>
      <c r="E1102" s="47"/>
      <c r="F1102" s="46"/>
      <c r="G1102" s="46"/>
      <c r="H1102" s="46"/>
      <c r="I1102" s="47" t="str">
        <f t="shared" si="34"/>
        <v/>
      </c>
      <c r="J1102" s="47" t="str">
        <f t="shared" si="35"/>
        <v/>
      </c>
      <c r="K1102" s="46"/>
      <c r="L1102" s="46"/>
    </row>
    <row r="1103" spans="1:12" ht="18" customHeight="1" x14ac:dyDescent="0.25">
      <c r="A1103" s="42"/>
      <c r="B1103" s="42"/>
      <c r="C1103" s="42"/>
      <c r="D1103" s="42"/>
      <c r="E1103" s="43"/>
      <c r="F1103" s="42"/>
      <c r="G1103" s="42"/>
      <c r="H1103" s="42"/>
      <c r="I1103" s="43" t="str">
        <f t="shared" si="34"/>
        <v/>
      </c>
      <c r="J1103" s="43" t="str">
        <f t="shared" si="35"/>
        <v/>
      </c>
      <c r="K1103" s="42"/>
      <c r="L1103" s="42"/>
    </row>
    <row r="1104" spans="1:12" ht="18" customHeight="1" x14ac:dyDescent="0.25">
      <c r="A1104" s="46"/>
      <c r="B1104" s="46"/>
      <c r="C1104" s="46"/>
      <c r="D1104" s="46"/>
      <c r="E1104" s="47"/>
      <c r="F1104" s="46"/>
      <c r="G1104" s="46"/>
      <c r="H1104" s="46"/>
      <c r="I1104" s="47" t="str">
        <f t="shared" si="34"/>
        <v/>
      </c>
      <c r="J1104" s="47" t="str">
        <f t="shared" si="35"/>
        <v/>
      </c>
      <c r="K1104" s="46"/>
      <c r="L1104" s="46"/>
    </row>
    <row r="1105" spans="1:12" ht="18" customHeight="1" x14ac:dyDescent="0.25">
      <c r="A1105" s="42"/>
      <c r="B1105" s="42"/>
      <c r="C1105" s="42"/>
      <c r="D1105" s="42"/>
      <c r="E1105" s="43"/>
      <c r="F1105" s="42"/>
      <c r="G1105" s="42"/>
      <c r="H1105" s="42"/>
      <c r="I1105" s="43" t="str">
        <f t="shared" si="34"/>
        <v/>
      </c>
      <c r="J1105" s="43" t="str">
        <f t="shared" si="35"/>
        <v/>
      </c>
      <c r="K1105" s="42"/>
      <c r="L1105" s="42"/>
    </row>
    <row r="1106" spans="1:12" ht="18" customHeight="1" x14ac:dyDescent="0.25">
      <c r="A1106" s="46"/>
      <c r="B1106" s="46"/>
      <c r="C1106" s="46"/>
      <c r="D1106" s="46"/>
      <c r="E1106" s="47"/>
      <c r="F1106" s="46"/>
      <c r="G1106" s="46"/>
      <c r="H1106" s="46"/>
      <c r="I1106" s="47" t="str">
        <f t="shared" si="34"/>
        <v/>
      </c>
      <c r="J1106" s="47" t="str">
        <f t="shared" si="35"/>
        <v/>
      </c>
      <c r="K1106" s="46"/>
      <c r="L1106" s="46"/>
    </row>
    <row r="1107" spans="1:12" ht="18" customHeight="1" x14ac:dyDescent="0.25">
      <c r="A1107" s="42"/>
      <c r="B1107" s="42"/>
      <c r="C1107" s="42"/>
      <c r="D1107" s="42"/>
      <c r="E1107" s="43"/>
      <c r="F1107" s="42"/>
      <c r="G1107" s="42"/>
      <c r="H1107" s="42"/>
      <c r="I1107" s="43" t="str">
        <f t="shared" si="34"/>
        <v/>
      </c>
      <c r="J1107" s="43" t="str">
        <f t="shared" si="35"/>
        <v/>
      </c>
      <c r="K1107" s="42"/>
      <c r="L1107" s="42"/>
    </row>
    <row r="1108" spans="1:12" ht="18" customHeight="1" x14ac:dyDescent="0.25">
      <c r="A1108" s="46"/>
      <c r="B1108" s="46"/>
      <c r="C1108" s="46"/>
      <c r="D1108" s="46"/>
      <c r="E1108" s="47"/>
      <c r="F1108" s="46"/>
      <c r="G1108" s="46"/>
      <c r="H1108" s="46"/>
      <c r="I1108" s="47" t="str">
        <f t="shared" si="34"/>
        <v/>
      </c>
      <c r="J1108" s="47" t="str">
        <f t="shared" si="35"/>
        <v/>
      </c>
      <c r="K1108" s="46"/>
      <c r="L1108" s="46"/>
    </row>
    <row r="1109" spans="1:12" ht="18" customHeight="1" x14ac:dyDescent="0.25">
      <c r="A1109" s="42"/>
      <c r="B1109" s="42"/>
      <c r="C1109" s="42"/>
      <c r="D1109" s="42"/>
      <c r="E1109" s="43"/>
      <c r="F1109" s="42"/>
      <c r="G1109" s="42"/>
      <c r="H1109" s="42"/>
      <c r="I1109" s="43" t="str">
        <f t="shared" si="34"/>
        <v/>
      </c>
      <c r="J1109" s="43" t="str">
        <f t="shared" si="35"/>
        <v/>
      </c>
      <c r="K1109" s="42"/>
      <c r="L1109" s="42"/>
    </row>
    <row r="1110" spans="1:12" ht="18" customHeight="1" x14ac:dyDescent="0.25">
      <c r="A1110" s="46"/>
      <c r="B1110" s="46"/>
      <c r="C1110" s="46"/>
      <c r="D1110" s="46"/>
      <c r="E1110" s="47"/>
      <c r="F1110" s="46"/>
      <c r="G1110" s="46"/>
      <c r="H1110" s="46"/>
      <c r="I1110" s="47" t="str">
        <f t="shared" si="34"/>
        <v/>
      </c>
      <c r="J1110" s="47" t="str">
        <f t="shared" si="35"/>
        <v/>
      </c>
      <c r="K1110" s="46"/>
      <c r="L1110" s="46"/>
    </row>
    <row r="1111" spans="1:12" ht="18" customHeight="1" x14ac:dyDescent="0.25">
      <c r="A1111" s="42"/>
      <c r="B1111" s="42"/>
      <c r="C1111" s="42"/>
      <c r="D1111" s="42"/>
      <c r="E1111" s="43"/>
      <c r="F1111" s="42"/>
      <c r="G1111" s="42"/>
      <c r="H1111" s="42"/>
      <c r="I1111" s="43" t="str">
        <f t="shared" si="34"/>
        <v/>
      </c>
      <c r="J1111" s="43" t="str">
        <f t="shared" si="35"/>
        <v/>
      </c>
      <c r="K1111" s="42"/>
      <c r="L1111" s="42"/>
    </row>
    <row r="1112" spans="1:12" ht="18" customHeight="1" x14ac:dyDescent="0.25">
      <c r="A1112" s="46"/>
      <c r="B1112" s="46"/>
      <c r="C1112" s="46"/>
      <c r="D1112" s="46"/>
      <c r="E1112" s="47"/>
      <c r="F1112" s="46"/>
      <c r="G1112" s="46"/>
      <c r="H1112" s="46"/>
      <c r="I1112" s="47" t="str">
        <f t="shared" si="34"/>
        <v/>
      </c>
      <c r="J1112" s="47" t="str">
        <f t="shared" si="35"/>
        <v/>
      </c>
      <c r="K1112" s="46"/>
      <c r="L1112" s="46"/>
    </row>
    <row r="1113" spans="1:12" ht="18" customHeight="1" x14ac:dyDescent="0.25">
      <c r="A1113" s="42"/>
      <c r="B1113" s="42"/>
      <c r="C1113" s="42"/>
      <c r="D1113" s="42"/>
      <c r="E1113" s="43"/>
      <c r="F1113" s="42"/>
      <c r="G1113" s="42"/>
      <c r="H1113" s="42"/>
      <c r="I1113" s="43" t="str">
        <f t="shared" si="34"/>
        <v/>
      </c>
      <c r="J1113" s="43" t="str">
        <f t="shared" si="35"/>
        <v/>
      </c>
      <c r="K1113" s="42"/>
      <c r="L1113" s="42"/>
    </row>
    <row r="1114" spans="1:12" ht="18" customHeight="1" x14ac:dyDescent="0.25">
      <c r="A1114" s="46"/>
      <c r="B1114" s="46"/>
      <c r="C1114" s="46"/>
      <c r="D1114" s="46"/>
      <c r="E1114" s="47"/>
      <c r="F1114" s="46"/>
      <c r="G1114" s="46"/>
      <c r="H1114" s="46"/>
      <c r="I1114" s="47" t="str">
        <f t="shared" si="34"/>
        <v/>
      </c>
      <c r="J1114" s="47" t="str">
        <f t="shared" si="35"/>
        <v/>
      </c>
      <c r="K1114" s="46"/>
      <c r="L1114" s="46"/>
    </row>
    <row r="1115" spans="1:12" ht="18" customHeight="1" x14ac:dyDescent="0.25">
      <c r="A1115" s="42"/>
      <c r="B1115" s="42"/>
      <c r="C1115" s="42"/>
      <c r="D1115" s="42"/>
      <c r="E1115" s="43"/>
      <c r="F1115" s="42"/>
      <c r="G1115" s="42"/>
      <c r="H1115" s="42"/>
      <c r="I1115" s="43" t="str">
        <f t="shared" si="34"/>
        <v/>
      </c>
      <c r="J1115" s="43" t="str">
        <f t="shared" si="35"/>
        <v/>
      </c>
      <c r="K1115" s="42"/>
      <c r="L1115" s="42"/>
    </row>
    <row r="1116" spans="1:12" ht="18" customHeight="1" x14ac:dyDescent="0.25">
      <c r="A1116" s="46"/>
      <c r="B1116" s="46"/>
      <c r="C1116" s="46"/>
      <c r="D1116" s="46"/>
      <c r="E1116" s="47"/>
      <c r="F1116" s="46"/>
      <c r="G1116" s="46"/>
      <c r="H1116" s="46"/>
      <c r="I1116" s="47" t="str">
        <f t="shared" si="34"/>
        <v/>
      </c>
      <c r="J1116" s="47" t="str">
        <f t="shared" si="35"/>
        <v/>
      </c>
      <c r="K1116" s="46"/>
      <c r="L1116" s="46"/>
    </row>
    <row r="1117" spans="1:12" ht="18" customHeight="1" x14ac:dyDescent="0.25">
      <c r="A1117" s="42"/>
      <c r="B1117" s="42"/>
      <c r="C1117" s="42"/>
      <c r="D1117" s="42"/>
      <c r="E1117" s="43"/>
      <c r="F1117" s="42"/>
      <c r="G1117" s="42"/>
      <c r="H1117" s="42"/>
      <c r="I1117" s="43" t="str">
        <f t="shared" si="34"/>
        <v/>
      </c>
      <c r="J1117" s="43" t="str">
        <f t="shared" si="35"/>
        <v/>
      </c>
      <c r="K1117" s="42"/>
      <c r="L1117" s="42"/>
    </row>
    <row r="1118" spans="1:12" ht="18" customHeight="1" x14ac:dyDescent="0.25">
      <c r="A1118" s="46"/>
      <c r="B1118" s="46"/>
      <c r="C1118" s="46"/>
      <c r="D1118" s="46"/>
      <c r="E1118" s="47"/>
      <c r="F1118" s="46"/>
      <c r="G1118" s="46"/>
      <c r="H1118" s="46"/>
      <c r="I1118" s="47" t="str">
        <f t="shared" si="34"/>
        <v/>
      </c>
      <c r="J1118" s="47" t="str">
        <f t="shared" si="35"/>
        <v/>
      </c>
      <c r="K1118" s="46"/>
      <c r="L1118" s="46"/>
    </row>
    <row r="1119" spans="1:12" ht="18" customHeight="1" x14ac:dyDescent="0.25">
      <c r="A1119" s="42"/>
      <c r="B1119" s="42"/>
      <c r="C1119" s="42"/>
      <c r="D1119" s="42"/>
      <c r="E1119" s="43"/>
      <c r="F1119" s="42"/>
      <c r="G1119" s="42"/>
      <c r="H1119" s="42"/>
      <c r="I1119" s="43" t="str">
        <f t="shared" si="34"/>
        <v/>
      </c>
      <c r="J1119" s="43" t="str">
        <f t="shared" si="35"/>
        <v/>
      </c>
      <c r="K1119" s="42"/>
      <c r="L1119" s="42"/>
    </row>
    <row r="1120" spans="1:12" ht="18" customHeight="1" x14ac:dyDescent="0.25">
      <c r="A1120" s="46"/>
      <c r="B1120" s="46"/>
      <c r="C1120" s="46"/>
      <c r="D1120" s="46"/>
      <c r="E1120" s="47"/>
      <c r="F1120" s="46"/>
      <c r="G1120" s="46"/>
      <c r="H1120" s="46"/>
      <c r="I1120" s="47" t="str">
        <f t="shared" si="34"/>
        <v/>
      </c>
      <c r="J1120" s="47" t="str">
        <f t="shared" si="35"/>
        <v/>
      </c>
      <c r="K1120" s="46"/>
      <c r="L1120" s="46"/>
    </row>
    <row r="1121" spans="1:12" ht="18" customHeight="1" x14ac:dyDescent="0.25">
      <c r="A1121" s="42"/>
      <c r="B1121" s="42"/>
      <c r="C1121" s="42"/>
      <c r="D1121" s="42"/>
      <c r="E1121" s="43"/>
      <c r="F1121" s="42"/>
      <c r="G1121" s="42"/>
      <c r="H1121" s="42"/>
      <c r="I1121" s="43" t="str">
        <f t="shared" si="34"/>
        <v/>
      </c>
      <c r="J1121" s="43" t="str">
        <f t="shared" si="35"/>
        <v/>
      </c>
      <c r="K1121" s="42"/>
      <c r="L1121" s="42"/>
    </row>
    <row r="1122" spans="1:12" ht="18" customHeight="1" x14ac:dyDescent="0.25">
      <c r="A1122" s="46"/>
      <c r="B1122" s="46"/>
      <c r="C1122" s="46"/>
      <c r="D1122" s="46"/>
      <c r="E1122" s="47"/>
      <c r="F1122" s="46"/>
      <c r="G1122" s="46"/>
      <c r="H1122" s="46"/>
      <c r="I1122" s="47" t="str">
        <f t="shared" si="34"/>
        <v/>
      </c>
      <c r="J1122" s="47" t="str">
        <f t="shared" si="35"/>
        <v/>
      </c>
      <c r="K1122" s="46"/>
      <c r="L1122" s="46"/>
    </row>
    <row r="1123" spans="1:12" ht="18" customHeight="1" x14ac:dyDescent="0.25">
      <c r="A1123" s="42"/>
      <c r="B1123" s="42"/>
      <c r="C1123" s="42"/>
      <c r="D1123" s="42"/>
      <c r="E1123" s="43"/>
      <c r="F1123" s="42"/>
      <c r="G1123" s="42"/>
      <c r="H1123" s="42"/>
      <c r="I1123" s="43" t="str">
        <f t="shared" si="34"/>
        <v/>
      </c>
      <c r="J1123" s="43" t="str">
        <f t="shared" si="35"/>
        <v/>
      </c>
      <c r="K1123" s="42"/>
      <c r="L1123" s="42"/>
    </row>
    <row r="1124" spans="1:12" ht="18" customHeight="1" x14ac:dyDescent="0.25">
      <c r="A1124" s="46"/>
      <c r="B1124" s="46"/>
      <c r="C1124" s="46"/>
      <c r="D1124" s="46"/>
      <c r="E1124" s="47"/>
      <c r="F1124" s="46"/>
      <c r="G1124" s="46"/>
      <c r="H1124" s="46"/>
      <c r="I1124" s="47" t="str">
        <f t="shared" si="34"/>
        <v/>
      </c>
      <c r="J1124" s="47" t="str">
        <f t="shared" si="35"/>
        <v/>
      </c>
      <c r="K1124" s="46"/>
      <c r="L1124" s="46"/>
    </row>
    <row r="1125" spans="1:12" ht="18" customHeight="1" x14ac:dyDescent="0.25">
      <c r="A1125" s="42"/>
      <c r="B1125" s="42"/>
      <c r="C1125" s="42"/>
      <c r="D1125" s="42"/>
      <c r="E1125" s="43"/>
      <c r="F1125" s="42"/>
      <c r="G1125" s="42"/>
      <c r="H1125" s="42"/>
      <c r="I1125" s="43" t="str">
        <f t="shared" si="34"/>
        <v/>
      </c>
      <c r="J1125" s="43" t="str">
        <f t="shared" si="35"/>
        <v/>
      </c>
      <c r="K1125" s="42"/>
      <c r="L1125" s="42"/>
    </row>
    <row r="1126" spans="1:12" ht="18" customHeight="1" x14ac:dyDescent="0.25">
      <c r="A1126" s="46"/>
      <c r="B1126" s="46"/>
      <c r="C1126" s="46"/>
      <c r="D1126" s="46"/>
      <c r="E1126" s="47"/>
      <c r="F1126" s="46"/>
      <c r="G1126" s="46"/>
      <c r="H1126" s="46"/>
      <c r="I1126" s="47" t="str">
        <f t="shared" si="34"/>
        <v/>
      </c>
      <c r="J1126" s="47" t="str">
        <f t="shared" si="35"/>
        <v/>
      </c>
      <c r="K1126" s="46"/>
      <c r="L1126" s="46"/>
    </row>
    <row r="1127" spans="1:12" ht="18" customHeight="1" x14ac:dyDescent="0.25">
      <c r="A1127" s="42"/>
      <c r="B1127" s="42"/>
      <c r="C1127" s="42"/>
      <c r="D1127" s="42"/>
      <c r="E1127" s="43"/>
      <c r="F1127" s="42"/>
      <c r="G1127" s="42"/>
      <c r="H1127" s="42"/>
      <c r="I1127" s="43" t="str">
        <f t="shared" si="34"/>
        <v/>
      </c>
      <c r="J1127" s="43" t="str">
        <f t="shared" si="35"/>
        <v/>
      </c>
      <c r="K1127" s="42"/>
      <c r="L1127" s="42"/>
    </row>
    <row r="1128" spans="1:12" ht="18" customHeight="1" x14ac:dyDescent="0.25">
      <c r="A1128" s="46"/>
      <c r="B1128" s="46"/>
      <c r="C1128" s="46"/>
      <c r="D1128" s="46"/>
      <c r="E1128" s="47"/>
      <c r="F1128" s="46"/>
      <c r="G1128" s="46"/>
      <c r="H1128" s="46"/>
      <c r="I1128" s="47" t="str">
        <f t="shared" si="34"/>
        <v/>
      </c>
      <c r="J1128" s="47" t="str">
        <f t="shared" si="35"/>
        <v/>
      </c>
      <c r="K1128" s="46"/>
      <c r="L1128" s="46"/>
    </row>
    <row r="1129" spans="1:12" ht="18" customHeight="1" x14ac:dyDescent="0.25">
      <c r="A1129" s="42"/>
      <c r="B1129" s="42"/>
      <c r="C1129" s="42"/>
      <c r="D1129" s="42"/>
      <c r="E1129" s="43"/>
      <c r="F1129" s="42"/>
      <c r="G1129" s="42"/>
      <c r="H1129" s="42"/>
      <c r="I1129" s="43" t="str">
        <f t="shared" si="34"/>
        <v/>
      </c>
      <c r="J1129" s="43" t="str">
        <f t="shared" si="35"/>
        <v/>
      </c>
      <c r="K1129" s="42"/>
      <c r="L1129" s="42"/>
    </row>
    <row r="1130" spans="1:12" ht="18" customHeight="1" x14ac:dyDescent="0.25">
      <c r="A1130" s="46"/>
      <c r="B1130" s="46"/>
      <c r="C1130" s="46"/>
      <c r="D1130" s="46"/>
      <c r="E1130" s="47"/>
      <c r="F1130" s="46"/>
      <c r="G1130" s="46"/>
      <c r="H1130" s="46"/>
      <c r="I1130" s="47" t="str">
        <f t="shared" si="34"/>
        <v/>
      </c>
      <c r="J1130" s="47" t="str">
        <f t="shared" si="35"/>
        <v/>
      </c>
      <c r="K1130" s="46"/>
      <c r="L1130" s="46"/>
    </row>
    <row r="1131" spans="1:12" ht="18" customHeight="1" x14ac:dyDescent="0.25">
      <c r="A1131" s="42"/>
      <c r="B1131" s="42"/>
      <c r="C1131" s="42"/>
      <c r="D1131" s="42"/>
      <c r="E1131" s="43"/>
      <c r="F1131" s="42"/>
      <c r="G1131" s="42"/>
      <c r="H1131" s="42"/>
      <c r="I1131" s="43" t="str">
        <f t="shared" si="34"/>
        <v/>
      </c>
      <c r="J1131" s="43" t="str">
        <f t="shared" si="35"/>
        <v/>
      </c>
      <c r="K1131" s="42"/>
      <c r="L1131" s="42"/>
    </row>
    <row r="1132" spans="1:12" ht="18" customHeight="1" x14ac:dyDescent="0.25">
      <c r="A1132" s="46"/>
      <c r="B1132" s="46"/>
      <c r="C1132" s="46"/>
      <c r="D1132" s="46"/>
      <c r="E1132" s="47"/>
      <c r="F1132" s="46"/>
      <c r="G1132" s="46"/>
      <c r="H1132" s="46"/>
      <c r="I1132" s="47" t="str">
        <f t="shared" si="34"/>
        <v/>
      </c>
      <c r="J1132" s="47" t="str">
        <f t="shared" si="35"/>
        <v/>
      </c>
      <c r="K1132" s="46"/>
      <c r="L1132" s="46"/>
    </row>
    <row r="1133" spans="1:12" ht="18" customHeight="1" x14ac:dyDescent="0.25">
      <c r="A1133" s="42"/>
      <c r="B1133" s="42"/>
      <c r="C1133" s="42"/>
      <c r="D1133" s="42"/>
      <c r="E1133" s="43"/>
      <c r="F1133" s="42"/>
      <c r="G1133" s="42"/>
      <c r="H1133" s="42"/>
      <c r="I1133" s="43" t="str">
        <f t="shared" si="34"/>
        <v/>
      </c>
      <c r="J1133" s="43" t="str">
        <f t="shared" si="35"/>
        <v/>
      </c>
      <c r="K1133" s="42"/>
      <c r="L1133" s="42"/>
    </row>
    <row r="1134" spans="1:12" ht="18" customHeight="1" x14ac:dyDescent="0.25">
      <c r="A1134" s="46"/>
      <c r="B1134" s="46"/>
      <c r="C1134" s="46"/>
      <c r="D1134" s="46"/>
      <c r="E1134" s="47"/>
      <c r="F1134" s="46"/>
      <c r="G1134" s="46"/>
      <c r="H1134" s="46"/>
      <c r="I1134" s="47" t="str">
        <f t="shared" si="34"/>
        <v/>
      </c>
      <c r="J1134" s="47" t="str">
        <f t="shared" si="35"/>
        <v/>
      </c>
      <c r="K1134" s="46"/>
      <c r="L1134" s="46"/>
    </row>
    <row r="1135" spans="1:12" ht="18" customHeight="1" x14ac:dyDescent="0.25">
      <c r="A1135" s="42"/>
      <c r="B1135" s="42"/>
      <c r="C1135" s="42"/>
      <c r="D1135" s="42"/>
      <c r="E1135" s="43"/>
      <c r="F1135" s="42"/>
      <c r="G1135" s="42"/>
      <c r="H1135" s="42"/>
      <c r="I1135" s="43" t="str">
        <f t="shared" si="34"/>
        <v/>
      </c>
      <c r="J1135" s="43" t="str">
        <f t="shared" si="35"/>
        <v/>
      </c>
      <c r="K1135" s="42"/>
      <c r="L1135" s="42"/>
    </row>
    <row r="1136" spans="1:12" ht="18" customHeight="1" x14ac:dyDescent="0.25">
      <c r="A1136" s="46"/>
      <c r="B1136" s="46"/>
      <c r="C1136" s="46"/>
      <c r="D1136" s="46"/>
      <c r="E1136" s="47"/>
      <c r="F1136" s="46"/>
      <c r="G1136" s="46"/>
      <c r="H1136" s="46"/>
      <c r="I1136" s="47" t="str">
        <f t="shared" si="34"/>
        <v/>
      </c>
      <c r="J1136" s="47" t="str">
        <f t="shared" si="35"/>
        <v/>
      </c>
      <c r="K1136" s="46"/>
      <c r="L1136" s="46"/>
    </row>
    <row r="1137" spans="1:12" ht="18" customHeight="1" x14ac:dyDescent="0.25">
      <c r="A1137" s="42"/>
      <c r="B1137" s="42"/>
      <c r="C1137" s="42"/>
      <c r="D1137" s="42"/>
      <c r="E1137" s="43"/>
      <c r="F1137" s="42"/>
      <c r="G1137" s="42"/>
      <c r="H1137" s="42"/>
      <c r="I1137" s="43" t="str">
        <f t="shared" si="34"/>
        <v/>
      </c>
      <c r="J1137" s="43" t="str">
        <f t="shared" si="35"/>
        <v/>
      </c>
      <c r="K1137" s="42"/>
      <c r="L1137" s="42"/>
    </row>
    <row r="1138" spans="1:12" ht="18" customHeight="1" x14ac:dyDescent="0.25">
      <c r="A1138" s="46"/>
      <c r="B1138" s="46"/>
      <c r="C1138" s="46"/>
      <c r="D1138" s="46"/>
      <c r="E1138" s="47"/>
      <c r="F1138" s="46"/>
      <c r="G1138" s="46"/>
      <c r="H1138" s="46"/>
      <c r="I1138" s="47" t="str">
        <f t="shared" si="34"/>
        <v/>
      </c>
      <c r="J1138" s="47" t="str">
        <f t="shared" si="35"/>
        <v/>
      </c>
      <c r="K1138" s="46"/>
      <c r="L1138" s="46"/>
    </row>
    <row r="1139" spans="1:12" ht="18" customHeight="1" x14ac:dyDescent="0.25">
      <c r="A1139" s="42"/>
      <c r="B1139" s="42"/>
      <c r="C1139" s="42"/>
      <c r="D1139" s="42"/>
      <c r="E1139" s="43"/>
      <c r="F1139" s="42"/>
      <c r="G1139" s="42"/>
      <c r="H1139" s="42"/>
      <c r="I1139" s="43" t="str">
        <f t="shared" si="34"/>
        <v/>
      </c>
      <c r="J1139" s="43" t="str">
        <f t="shared" si="35"/>
        <v/>
      </c>
      <c r="K1139" s="42"/>
      <c r="L1139" s="42"/>
    </row>
    <row r="1140" spans="1:12" ht="18" customHeight="1" x14ac:dyDescent="0.25">
      <c r="A1140" s="46"/>
      <c r="B1140" s="46"/>
      <c r="C1140" s="46"/>
      <c r="D1140" s="46"/>
      <c r="E1140" s="47"/>
      <c r="F1140" s="46"/>
      <c r="G1140" s="46"/>
      <c r="H1140" s="46"/>
      <c r="I1140" s="47" t="str">
        <f t="shared" si="34"/>
        <v/>
      </c>
      <c r="J1140" s="47" t="str">
        <f t="shared" si="35"/>
        <v/>
      </c>
      <c r="K1140" s="46"/>
      <c r="L1140" s="46"/>
    </row>
    <row r="1141" spans="1:12" ht="18" customHeight="1" x14ac:dyDescent="0.25">
      <c r="A1141" s="42"/>
      <c r="B1141" s="42"/>
      <c r="C1141" s="42"/>
      <c r="D1141" s="42"/>
      <c r="E1141" s="43"/>
      <c r="F1141" s="42"/>
      <c r="G1141" s="42"/>
      <c r="H1141" s="42"/>
      <c r="I1141" s="43" t="str">
        <f t="shared" si="34"/>
        <v/>
      </c>
      <c r="J1141" s="43" t="str">
        <f t="shared" si="35"/>
        <v/>
      </c>
      <c r="K1141" s="42"/>
      <c r="L1141" s="42"/>
    </row>
    <row r="1142" spans="1:12" ht="18" customHeight="1" x14ac:dyDescent="0.25">
      <c r="A1142" s="46"/>
      <c r="B1142" s="46"/>
      <c r="C1142" s="46"/>
      <c r="D1142" s="46"/>
      <c r="E1142" s="47"/>
      <c r="F1142" s="46"/>
      <c r="G1142" s="46"/>
      <c r="H1142" s="46"/>
      <c r="I1142" s="47" t="str">
        <f t="shared" si="34"/>
        <v/>
      </c>
      <c r="J1142" s="47" t="str">
        <f t="shared" si="35"/>
        <v/>
      </c>
      <c r="K1142" s="46"/>
      <c r="L1142" s="46"/>
    </row>
    <row r="1143" spans="1:12" ht="18" customHeight="1" x14ac:dyDescent="0.25">
      <c r="A1143" s="42"/>
      <c r="B1143" s="42"/>
      <c r="C1143" s="42"/>
      <c r="D1143" s="42"/>
      <c r="E1143" s="43"/>
      <c r="F1143" s="42"/>
      <c r="G1143" s="42"/>
      <c r="H1143" s="42"/>
      <c r="I1143" s="43" t="str">
        <f t="shared" si="34"/>
        <v/>
      </c>
      <c r="J1143" s="43" t="str">
        <f t="shared" si="35"/>
        <v/>
      </c>
      <c r="K1143" s="42"/>
      <c r="L1143" s="42"/>
    </row>
    <row r="1144" spans="1:12" ht="18" customHeight="1" x14ac:dyDescent="0.25">
      <c r="A1144" s="46"/>
      <c r="B1144" s="46"/>
      <c r="C1144" s="46"/>
      <c r="D1144" s="46"/>
      <c r="E1144" s="47"/>
      <c r="F1144" s="46"/>
      <c r="G1144" s="46"/>
      <c r="H1144" s="46"/>
      <c r="I1144" s="47" t="str">
        <f t="shared" si="34"/>
        <v/>
      </c>
      <c r="J1144" s="47" t="str">
        <f t="shared" si="35"/>
        <v/>
      </c>
      <c r="K1144" s="46"/>
      <c r="L1144" s="46"/>
    </row>
    <row r="1145" spans="1:12" ht="18" customHeight="1" x14ac:dyDescent="0.25">
      <c r="A1145" s="42"/>
      <c r="B1145" s="42"/>
      <c r="C1145" s="42"/>
      <c r="D1145" s="42"/>
      <c r="E1145" s="43"/>
      <c r="F1145" s="42"/>
      <c r="G1145" s="42"/>
      <c r="H1145" s="42"/>
      <c r="I1145" s="43" t="str">
        <f t="shared" si="34"/>
        <v/>
      </c>
      <c r="J1145" s="43" t="str">
        <f t="shared" si="35"/>
        <v/>
      </c>
      <c r="K1145" s="42"/>
      <c r="L1145" s="42"/>
    </row>
    <row r="1146" spans="1:12" ht="18" customHeight="1" x14ac:dyDescent="0.25">
      <c r="A1146" s="46"/>
      <c r="B1146" s="46"/>
      <c r="C1146" s="46"/>
      <c r="D1146" s="46"/>
      <c r="E1146" s="47"/>
      <c r="F1146" s="46"/>
      <c r="G1146" s="46"/>
      <c r="H1146" s="46"/>
      <c r="I1146" s="47" t="str">
        <f t="shared" si="34"/>
        <v/>
      </c>
      <c r="J1146" s="47" t="str">
        <f t="shared" si="35"/>
        <v/>
      </c>
      <c r="K1146" s="46"/>
      <c r="L1146" s="46"/>
    </row>
    <row r="1147" spans="1:12" ht="18" customHeight="1" x14ac:dyDescent="0.25">
      <c r="A1147" s="42"/>
      <c r="B1147" s="42"/>
      <c r="C1147" s="42"/>
      <c r="D1147" s="42"/>
      <c r="E1147" s="43"/>
      <c r="F1147" s="42"/>
      <c r="G1147" s="42"/>
      <c r="H1147" s="42"/>
      <c r="I1147" s="43" t="str">
        <f t="shared" si="34"/>
        <v/>
      </c>
      <c r="J1147" s="43" t="str">
        <f t="shared" si="35"/>
        <v/>
      </c>
      <c r="K1147" s="42"/>
      <c r="L1147" s="42"/>
    </row>
    <row r="1148" spans="1:12" ht="18" customHeight="1" x14ac:dyDescent="0.25">
      <c r="A1148" s="46"/>
      <c r="B1148" s="46"/>
      <c r="C1148" s="46"/>
      <c r="D1148" s="46"/>
      <c r="E1148" s="47"/>
      <c r="F1148" s="46"/>
      <c r="G1148" s="46"/>
      <c r="H1148" s="46"/>
      <c r="I1148" s="47" t="str">
        <f t="shared" si="34"/>
        <v/>
      </c>
      <c r="J1148" s="47" t="str">
        <f t="shared" si="35"/>
        <v/>
      </c>
      <c r="K1148" s="46"/>
      <c r="L1148" s="46"/>
    </row>
    <row r="1149" spans="1:12" ht="18" customHeight="1" x14ac:dyDescent="0.25">
      <c r="A1149" s="42"/>
      <c r="B1149" s="42"/>
      <c r="C1149" s="42"/>
      <c r="D1149" s="42"/>
      <c r="E1149" s="43"/>
      <c r="F1149" s="42"/>
      <c r="G1149" s="42"/>
      <c r="H1149" s="42"/>
      <c r="I1149" s="43" t="str">
        <f t="shared" si="34"/>
        <v/>
      </c>
      <c r="J1149" s="43" t="str">
        <f t="shared" si="35"/>
        <v/>
      </c>
      <c r="K1149" s="42"/>
      <c r="L1149" s="42"/>
    </row>
    <row r="1150" spans="1:12" ht="18" customHeight="1" x14ac:dyDescent="0.25">
      <c r="A1150" s="46"/>
      <c r="B1150" s="46"/>
      <c r="C1150" s="46"/>
      <c r="D1150" s="46"/>
      <c r="E1150" s="47"/>
      <c r="F1150" s="46"/>
      <c r="G1150" s="46"/>
      <c r="H1150" s="46"/>
      <c r="I1150" s="47" t="str">
        <f t="shared" si="34"/>
        <v/>
      </c>
      <c r="J1150" s="47" t="str">
        <f t="shared" si="35"/>
        <v/>
      </c>
      <c r="K1150" s="46"/>
      <c r="L1150" s="46"/>
    </row>
    <row r="1151" spans="1:12" ht="18" customHeight="1" x14ac:dyDescent="0.25">
      <c r="A1151" s="42"/>
      <c r="B1151" s="42"/>
      <c r="C1151" s="42"/>
      <c r="D1151" s="42"/>
      <c r="E1151" s="43"/>
      <c r="F1151" s="42"/>
      <c r="G1151" s="42"/>
      <c r="H1151" s="42"/>
      <c r="I1151" s="43" t="str">
        <f t="shared" si="34"/>
        <v/>
      </c>
      <c r="J1151" s="43" t="str">
        <f t="shared" si="35"/>
        <v/>
      </c>
      <c r="K1151" s="42"/>
      <c r="L1151" s="42"/>
    </row>
    <row r="1152" spans="1:12" ht="18" customHeight="1" x14ac:dyDescent="0.25">
      <c r="A1152" s="46"/>
      <c r="B1152" s="46"/>
      <c r="C1152" s="46"/>
      <c r="D1152" s="46"/>
      <c r="E1152" s="47"/>
      <c r="F1152" s="46"/>
      <c r="G1152" s="46"/>
      <c r="H1152" s="46"/>
      <c r="I1152" s="47" t="str">
        <f t="shared" si="34"/>
        <v/>
      </c>
      <c r="J1152" s="47" t="str">
        <f t="shared" si="35"/>
        <v/>
      </c>
      <c r="K1152" s="46"/>
      <c r="L1152" s="46"/>
    </row>
    <row r="1153" spans="1:12" ht="18" customHeight="1" x14ac:dyDescent="0.25">
      <c r="A1153" s="42"/>
      <c r="B1153" s="42"/>
      <c r="C1153" s="42"/>
      <c r="D1153" s="42"/>
      <c r="E1153" s="43"/>
      <c r="F1153" s="42"/>
      <c r="G1153" s="42"/>
      <c r="H1153" s="42"/>
      <c r="I1153" s="43" t="str">
        <f t="shared" si="34"/>
        <v/>
      </c>
      <c r="J1153" s="43" t="str">
        <f t="shared" si="35"/>
        <v/>
      </c>
      <c r="K1153" s="42"/>
      <c r="L1153" s="42"/>
    </row>
    <row r="1154" spans="1:12" ht="18" customHeight="1" x14ac:dyDescent="0.25">
      <c r="A1154" s="46"/>
      <c r="B1154" s="46"/>
      <c r="C1154" s="46"/>
      <c r="D1154" s="46"/>
      <c r="E1154" s="47"/>
      <c r="F1154" s="46"/>
      <c r="G1154" s="46"/>
      <c r="H1154" s="46"/>
      <c r="I1154" s="47" t="str">
        <f t="shared" si="34"/>
        <v/>
      </c>
      <c r="J1154" s="47" t="str">
        <f t="shared" si="35"/>
        <v/>
      </c>
      <c r="K1154" s="46"/>
      <c r="L1154" s="46"/>
    </row>
    <row r="1155" spans="1:12" ht="18" customHeight="1" x14ac:dyDescent="0.25">
      <c r="A1155" s="42"/>
      <c r="B1155" s="42"/>
      <c r="C1155" s="42"/>
      <c r="D1155" s="42"/>
      <c r="E1155" s="43"/>
      <c r="F1155" s="42"/>
      <c r="G1155" s="42"/>
      <c r="H1155" s="42"/>
      <c r="I1155" s="43" t="str">
        <f t="shared" si="34"/>
        <v/>
      </c>
      <c r="J1155" s="43" t="str">
        <f t="shared" si="35"/>
        <v/>
      </c>
      <c r="K1155" s="42"/>
      <c r="L1155" s="42"/>
    </row>
    <row r="1156" spans="1:12" ht="18" customHeight="1" x14ac:dyDescent="0.25">
      <c r="A1156" s="46"/>
      <c r="B1156" s="46"/>
      <c r="C1156" s="46"/>
      <c r="D1156" s="46"/>
      <c r="E1156" s="47"/>
      <c r="F1156" s="46"/>
      <c r="G1156" s="46"/>
      <c r="H1156" s="46"/>
      <c r="I1156" s="47" t="str">
        <f t="shared" ref="I1156:I1219" si="36">IF(E1156="","",E1156+(E1156*H1156/100*G1156))</f>
        <v/>
      </c>
      <c r="J1156" s="47" t="str">
        <f t="shared" ref="J1156:J1219" si="37">IFERROR(I1156/G1156,"")</f>
        <v/>
      </c>
      <c r="K1156" s="46"/>
      <c r="L1156" s="46"/>
    </row>
    <row r="1157" spans="1:12" ht="18" customHeight="1" x14ac:dyDescent="0.25">
      <c r="A1157" s="42"/>
      <c r="B1157" s="42"/>
      <c r="C1157" s="42"/>
      <c r="D1157" s="42"/>
      <c r="E1157" s="43"/>
      <c r="F1157" s="42"/>
      <c r="G1157" s="42"/>
      <c r="H1157" s="42"/>
      <c r="I1157" s="43" t="str">
        <f t="shared" si="36"/>
        <v/>
      </c>
      <c r="J1157" s="43" t="str">
        <f t="shared" si="37"/>
        <v/>
      </c>
      <c r="K1157" s="42"/>
      <c r="L1157" s="42"/>
    </row>
    <row r="1158" spans="1:12" ht="18" customHeight="1" x14ac:dyDescent="0.25">
      <c r="A1158" s="46"/>
      <c r="B1158" s="46"/>
      <c r="C1158" s="46"/>
      <c r="D1158" s="46"/>
      <c r="E1158" s="47"/>
      <c r="F1158" s="46"/>
      <c r="G1158" s="46"/>
      <c r="H1158" s="46"/>
      <c r="I1158" s="47" t="str">
        <f t="shared" si="36"/>
        <v/>
      </c>
      <c r="J1158" s="47" t="str">
        <f t="shared" si="37"/>
        <v/>
      </c>
      <c r="K1158" s="46"/>
      <c r="L1158" s="46"/>
    </row>
    <row r="1159" spans="1:12" ht="18" customHeight="1" x14ac:dyDescent="0.25">
      <c r="A1159" s="42"/>
      <c r="B1159" s="42"/>
      <c r="C1159" s="42"/>
      <c r="D1159" s="42"/>
      <c r="E1159" s="43"/>
      <c r="F1159" s="42"/>
      <c r="G1159" s="42"/>
      <c r="H1159" s="42"/>
      <c r="I1159" s="43" t="str">
        <f t="shared" si="36"/>
        <v/>
      </c>
      <c r="J1159" s="43" t="str">
        <f t="shared" si="37"/>
        <v/>
      </c>
      <c r="K1159" s="42"/>
      <c r="L1159" s="42"/>
    </row>
    <row r="1160" spans="1:12" ht="18" customHeight="1" x14ac:dyDescent="0.25">
      <c r="A1160" s="46"/>
      <c r="B1160" s="46"/>
      <c r="C1160" s="46"/>
      <c r="D1160" s="46"/>
      <c r="E1160" s="47"/>
      <c r="F1160" s="46"/>
      <c r="G1160" s="46"/>
      <c r="H1160" s="46"/>
      <c r="I1160" s="47" t="str">
        <f t="shared" si="36"/>
        <v/>
      </c>
      <c r="J1160" s="47" t="str">
        <f t="shared" si="37"/>
        <v/>
      </c>
      <c r="K1160" s="46"/>
      <c r="L1160" s="46"/>
    </row>
    <row r="1161" spans="1:12" ht="18" customHeight="1" x14ac:dyDescent="0.25">
      <c r="A1161" s="42"/>
      <c r="B1161" s="42"/>
      <c r="C1161" s="42"/>
      <c r="D1161" s="42"/>
      <c r="E1161" s="43"/>
      <c r="F1161" s="42"/>
      <c r="G1161" s="42"/>
      <c r="H1161" s="42"/>
      <c r="I1161" s="43" t="str">
        <f t="shared" si="36"/>
        <v/>
      </c>
      <c r="J1161" s="43" t="str">
        <f t="shared" si="37"/>
        <v/>
      </c>
      <c r="K1161" s="42"/>
      <c r="L1161" s="42"/>
    </row>
    <row r="1162" spans="1:12" ht="18" customHeight="1" x14ac:dyDescent="0.25">
      <c r="A1162" s="46"/>
      <c r="B1162" s="46"/>
      <c r="C1162" s="46"/>
      <c r="D1162" s="46"/>
      <c r="E1162" s="47"/>
      <c r="F1162" s="46"/>
      <c r="G1162" s="46"/>
      <c r="H1162" s="46"/>
      <c r="I1162" s="47" t="str">
        <f t="shared" si="36"/>
        <v/>
      </c>
      <c r="J1162" s="47" t="str">
        <f t="shared" si="37"/>
        <v/>
      </c>
      <c r="K1162" s="46"/>
      <c r="L1162" s="46"/>
    </row>
    <row r="1163" spans="1:12" ht="18" customHeight="1" x14ac:dyDescent="0.25">
      <c r="A1163" s="42"/>
      <c r="B1163" s="42"/>
      <c r="C1163" s="42"/>
      <c r="D1163" s="42"/>
      <c r="E1163" s="43"/>
      <c r="F1163" s="42"/>
      <c r="G1163" s="42"/>
      <c r="H1163" s="42"/>
      <c r="I1163" s="43" t="str">
        <f t="shared" si="36"/>
        <v/>
      </c>
      <c r="J1163" s="43" t="str">
        <f t="shared" si="37"/>
        <v/>
      </c>
      <c r="K1163" s="42"/>
      <c r="L1163" s="42"/>
    </row>
    <row r="1164" spans="1:12" ht="18" customHeight="1" x14ac:dyDescent="0.25">
      <c r="A1164" s="46"/>
      <c r="B1164" s="46"/>
      <c r="C1164" s="46"/>
      <c r="D1164" s="46"/>
      <c r="E1164" s="47"/>
      <c r="F1164" s="46"/>
      <c r="G1164" s="46"/>
      <c r="H1164" s="46"/>
      <c r="I1164" s="47" t="str">
        <f t="shared" si="36"/>
        <v/>
      </c>
      <c r="J1164" s="47" t="str">
        <f t="shared" si="37"/>
        <v/>
      </c>
      <c r="K1164" s="46"/>
      <c r="L1164" s="46"/>
    </row>
    <row r="1165" spans="1:12" ht="18" customHeight="1" x14ac:dyDescent="0.25">
      <c r="A1165" s="42"/>
      <c r="B1165" s="42"/>
      <c r="C1165" s="42"/>
      <c r="D1165" s="42"/>
      <c r="E1165" s="43"/>
      <c r="F1165" s="42"/>
      <c r="G1165" s="42"/>
      <c r="H1165" s="42"/>
      <c r="I1165" s="43" t="str">
        <f t="shared" si="36"/>
        <v/>
      </c>
      <c r="J1165" s="43" t="str">
        <f t="shared" si="37"/>
        <v/>
      </c>
      <c r="K1165" s="42"/>
      <c r="L1165" s="42"/>
    </row>
    <row r="1166" spans="1:12" ht="18" customHeight="1" x14ac:dyDescent="0.25">
      <c r="A1166" s="46"/>
      <c r="B1166" s="46"/>
      <c r="C1166" s="46"/>
      <c r="D1166" s="46"/>
      <c r="E1166" s="47"/>
      <c r="F1166" s="46"/>
      <c r="G1166" s="46"/>
      <c r="H1166" s="46"/>
      <c r="I1166" s="47" t="str">
        <f t="shared" si="36"/>
        <v/>
      </c>
      <c r="J1166" s="47" t="str">
        <f t="shared" si="37"/>
        <v/>
      </c>
      <c r="K1166" s="46"/>
      <c r="L1166" s="46"/>
    </row>
    <row r="1167" spans="1:12" ht="18" customHeight="1" x14ac:dyDescent="0.25">
      <c r="A1167" s="42"/>
      <c r="B1167" s="42"/>
      <c r="C1167" s="42"/>
      <c r="D1167" s="42"/>
      <c r="E1167" s="43"/>
      <c r="F1167" s="42"/>
      <c r="G1167" s="42"/>
      <c r="H1167" s="42"/>
      <c r="I1167" s="43" t="str">
        <f t="shared" si="36"/>
        <v/>
      </c>
      <c r="J1167" s="43" t="str">
        <f t="shared" si="37"/>
        <v/>
      </c>
      <c r="K1167" s="42"/>
      <c r="L1167" s="42"/>
    </row>
    <row r="1168" spans="1:12" ht="18" customHeight="1" x14ac:dyDescent="0.25">
      <c r="A1168" s="46"/>
      <c r="B1168" s="46"/>
      <c r="C1168" s="46"/>
      <c r="D1168" s="46"/>
      <c r="E1168" s="47"/>
      <c r="F1168" s="46"/>
      <c r="G1168" s="46"/>
      <c r="H1168" s="46"/>
      <c r="I1168" s="47" t="str">
        <f t="shared" si="36"/>
        <v/>
      </c>
      <c r="J1168" s="47" t="str">
        <f t="shared" si="37"/>
        <v/>
      </c>
      <c r="K1168" s="46"/>
      <c r="L1168" s="46"/>
    </row>
    <row r="1169" spans="1:12" ht="18" customHeight="1" x14ac:dyDescent="0.25">
      <c r="A1169" s="42"/>
      <c r="B1169" s="42"/>
      <c r="C1169" s="42"/>
      <c r="D1169" s="42"/>
      <c r="E1169" s="43"/>
      <c r="F1169" s="42"/>
      <c r="G1169" s="42"/>
      <c r="H1169" s="42"/>
      <c r="I1169" s="43" t="str">
        <f t="shared" si="36"/>
        <v/>
      </c>
      <c r="J1169" s="43" t="str">
        <f t="shared" si="37"/>
        <v/>
      </c>
      <c r="K1169" s="42"/>
      <c r="L1169" s="42"/>
    </row>
    <row r="1170" spans="1:12" ht="18" customHeight="1" x14ac:dyDescent="0.25">
      <c r="A1170" s="46"/>
      <c r="B1170" s="46"/>
      <c r="C1170" s="46"/>
      <c r="D1170" s="46"/>
      <c r="E1170" s="47"/>
      <c r="F1170" s="46"/>
      <c r="G1170" s="46"/>
      <c r="H1170" s="46"/>
      <c r="I1170" s="47" t="str">
        <f t="shared" si="36"/>
        <v/>
      </c>
      <c r="J1170" s="47" t="str">
        <f t="shared" si="37"/>
        <v/>
      </c>
      <c r="K1170" s="46"/>
      <c r="L1170" s="46"/>
    </row>
    <row r="1171" spans="1:12" ht="18" customHeight="1" x14ac:dyDescent="0.25">
      <c r="A1171" s="42"/>
      <c r="B1171" s="42"/>
      <c r="C1171" s="42"/>
      <c r="D1171" s="42"/>
      <c r="E1171" s="43"/>
      <c r="F1171" s="42"/>
      <c r="G1171" s="42"/>
      <c r="H1171" s="42"/>
      <c r="I1171" s="43" t="str">
        <f t="shared" si="36"/>
        <v/>
      </c>
      <c r="J1171" s="43" t="str">
        <f t="shared" si="37"/>
        <v/>
      </c>
      <c r="K1171" s="42"/>
      <c r="L1171" s="42"/>
    </row>
    <row r="1172" spans="1:12" ht="18" customHeight="1" x14ac:dyDescent="0.25">
      <c r="A1172" s="46"/>
      <c r="B1172" s="46"/>
      <c r="C1172" s="46"/>
      <c r="D1172" s="46"/>
      <c r="E1172" s="47"/>
      <c r="F1172" s="46"/>
      <c r="G1172" s="46"/>
      <c r="H1172" s="46"/>
      <c r="I1172" s="47" t="str">
        <f t="shared" si="36"/>
        <v/>
      </c>
      <c r="J1172" s="47" t="str">
        <f t="shared" si="37"/>
        <v/>
      </c>
      <c r="K1172" s="46"/>
      <c r="L1172" s="46"/>
    </row>
    <row r="1173" spans="1:12" ht="18" customHeight="1" x14ac:dyDescent="0.25">
      <c r="A1173" s="42"/>
      <c r="B1173" s="42"/>
      <c r="C1173" s="42"/>
      <c r="D1173" s="42"/>
      <c r="E1173" s="43"/>
      <c r="F1173" s="42"/>
      <c r="G1173" s="42"/>
      <c r="H1173" s="42"/>
      <c r="I1173" s="43" t="str">
        <f t="shared" si="36"/>
        <v/>
      </c>
      <c r="J1173" s="43" t="str">
        <f t="shared" si="37"/>
        <v/>
      </c>
      <c r="K1173" s="42"/>
      <c r="L1173" s="42"/>
    </row>
    <row r="1174" spans="1:12" ht="18" customHeight="1" x14ac:dyDescent="0.25">
      <c r="A1174" s="46"/>
      <c r="B1174" s="46"/>
      <c r="C1174" s="46"/>
      <c r="D1174" s="46"/>
      <c r="E1174" s="47"/>
      <c r="F1174" s="46"/>
      <c r="G1174" s="46"/>
      <c r="H1174" s="46"/>
      <c r="I1174" s="47" t="str">
        <f t="shared" si="36"/>
        <v/>
      </c>
      <c r="J1174" s="47" t="str">
        <f t="shared" si="37"/>
        <v/>
      </c>
      <c r="K1174" s="46"/>
      <c r="L1174" s="46"/>
    </row>
    <row r="1175" spans="1:12" ht="18" customHeight="1" x14ac:dyDescent="0.25">
      <c r="A1175" s="42"/>
      <c r="B1175" s="42"/>
      <c r="C1175" s="42"/>
      <c r="D1175" s="42"/>
      <c r="E1175" s="43"/>
      <c r="F1175" s="42"/>
      <c r="G1175" s="42"/>
      <c r="H1175" s="42"/>
      <c r="I1175" s="43" t="str">
        <f t="shared" si="36"/>
        <v/>
      </c>
      <c r="J1175" s="43" t="str">
        <f t="shared" si="37"/>
        <v/>
      </c>
      <c r="K1175" s="42"/>
      <c r="L1175" s="42"/>
    </row>
    <row r="1176" spans="1:12" ht="18" customHeight="1" x14ac:dyDescent="0.25">
      <c r="A1176" s="46"/>
      <c r="B1176" s="46"/>
      <c r="C1176" s="46"/>
      <c r="D1176" s="46"/>
      <c r="E1176" s="47"/>
      <c r="F1176" s="46"/>
      <c r="G1176" s="46"/>
      <c r="H1176" s="46"/>
      <c r="I1176" s="47" t="str">
        <f t="shared" si="36"/>
        <v/>
      </c>
      <c r="J1176" s="47" t="str">
        <f t="shared" si="37"/>
        <v/>
      </c>
      <c r="K1176" s="46"/>
      <c r="L1176" s="46"/>
    </row>
    <row r="1177" spans="1:12" ht="18" customHeight="1" x14ac:dyDescent="0.25">
      <c r="A1177" s="42"/>
      <c r="B1177" s="42"/>
      <c r="C1177" s="42"/>
      <c r="D1177" s="42"/>
      <c r="E1177" s="43"/>
      <c r="F1177" s="42"/>
      <c r="G1177" s="42"/>
      <c r="H1177" s="42"/>
      <c r="I1177" s="43" t="str">
        <f t="shared" si="36"/>
        <v/>
      </c>
      <c r="J1177" s="43" t="str">
        <f t="shared" si="37"/>
        <v/>
      </c>
      <c r="K1177" s="42"/>
      <c r="L1177" s="42"/>
    </row>
    <row r="1178" spans="1:12" ht="18" customHeight="1" x14ac:dyDescent="0.25">
      <c r="A1178" s="46"/>
      <c r="B1178" s="46"/>
      <c r="C1178" s="46"/>
      <c r="D1178" s="46"/>
      <c r="E1178" s="47"/>
      <c r="F1178" s="46"/>
      <c r="G1178" s="46"/>
      <c r="H1178" s="46"/>
      <c r="I1178" s="47" t="str">
        <f t="shared" si="36"/>
        <v/>
      </c>
      <c r="J1178" s="47" t="str">
        <f t="shared" si="37"/>
        <v/>
      </c>
      <c r="K1178" s="46"/>
      <c r="L1178" s="46"/>
    </row>
    <row r="1179" spans="1:12" ht="18" customHeight="1" x14ac:dyDescent="0.25">
      <c r="A1179" s="42"/>
      <c r="B1179" s="42"/>
      <c r="C1179" s="42"/>
      <c r="D1179" s="42"/>
      <c r="E1179" s="43"/>
      <c r="F1179" s="42"/>
      <c r="G1179" s="42"/>
      <c r="H1179" s="42"/>
      <c r="I1179" s="43" t="str">
        <f t="shared" si="36"/>
        <v/>
      </c>
      <c r="J1179" s="43" t="str">
        <f t="shared" si="37"/>
        <v/>
      </c>
      <c r="K1179" s="42"/>
      <c r="L1179" s="42"/>
    </row>
    <row r="1180" spans="1:12" ht="18" customHeight="1" x14ac:dyDescent="0.25">
      <c r="A1180" s="46"/>
      <c r="B1180" s="46"/>
      <c r="C1180" s="46"/>
      <c r="D1180" s="46"/>
      <c r="E1180" s="47"/>
      <c r="F1180" s="46"/>
      <c r="G1180" s="46"/>
      <c r="H1180" s="46"/>
      <c r="I1180" s="47" t="str">
        <f t="shared" si="36"/>
        <v/>
      </c>
      <c r="J1180" s="47" t="str">
        <f t="shared" si="37"/>
        <v/>
      </c>
      <c r="K1180" s="46"/>
      <c r="L1180" s="46"/>
    </row>
    <row r="1181" spans="1:12" ht="18" customHeight="1" x14ac:dyDescent="0.25">
      <c r="A1181" s="42"/>
      <c r="B1181" s="42"/>
      <c r="C1181" s="42"/>
      <c r="D1181" s="42"/>
      <c r="E1181" s="43"/>
      <c r="F1181" s="42"/>
      <c r="G1181" s="42"/>
      <c r="H1181" s="42"/>
      <c r="I1181" s="43" t="str">
        <f t="shared" si="36"/>
        <v/>
      </c>
      <c r="J1181" s="43" t="str">
        <f t="shared" si="37"/>
        <v/>
      </c>
      <c r="K1181" s="42"/>
      <c r="L1181" s="42"/>
    </row>
    <row r="1182" spans="1:12" ht="18" customHeight="1" x14ac:dyDescent="0.25">
      <c r="A1182" s="46"/>
      <c r="B1182" s="46"/>
      <c r="C1182" s="46"/>
      <c r="D1182" s="46"/>
      <c r="E1182" s="47"/>
      <c r="F1182" s="46"/>
      <c r="G1182" s="46"/>
      <c r="H1182" s="46"/>
      <c r="I1182" s="47" t="str">
        <f t="shared" si="36"/>
        <v/>
      </c>
      <c r="J1182" s="47" t="str">
        <f t="shared" si="37"/>
        <v/>
      </c>
      <c r="K1182" s="46"/>
      <c r="L1182" s="46"/>
    </row>
    <row r="1183" spans="1:12" ht="18" customHeight="1" x14ac:dyDescent="0.25">
      <c r="A1183" s="42"/>
      <c r="B1183" s="42"/>
      <c r="C1183" s="42"/>
      <c r="D1183" s="42"/>
      <c r="E1183" s="43"/>
      <c r="F1183" s="42"/>
      <c r="G1183" s="42"/>
      <c r="H1183" s="42"/>
      <c r="I1183" s="43" t="str">
        <f t="shared" si="36"/>
        <v/>
      </c>
      <c r="J1183" s="43" t="str">
        <f t="shared" si="37"/>
        <v/>
      </c>
      <c r="K1183" s="42"/>
      <c r="L1183" s="42"/>
    </row>
    <row r="1184" spans="1:12" ht="18" customHeight="1" x14ac:dyDescent="0.25">
      <c r="A1184" s="46"/>
      <c r="B1184" s="46"/>
      <c r="C1184" s="46"/>
      <c r="D1184" s="46"/>
      <c r="E1184" s="47"/>
      <c r="F1184" s="46"/>
      <c r="G1184" s="46"/>
      <c r="H1184" s="46"/>
      <c r="I1184" s="47" t="str">
        <f t="shared" si="36"/>
        <v/>
      </c>
      <c r="J1184" s="47" t="str">
        <f t="shared" si="37"/>
        <v/>
      </c>
      <c r="K1184" s="46"/>
      <c r="L1184" s="46"/>
    </row>
    <row r="1185" spans="1:12" ht="18" customHeight="1" x14ac:dyDescent="0.25">
      <c r="A1185" s="42"/>
      <c r="B1185" s="42"/>
      <c r="C1185" s="42"/>
      <c r="D1185" s="42"/>
      <c r="E1185" s="43"/>
      <c r="F1185" s="42"/>
      <c r="G1185" s="42"/>
      <c r="H1185" s="42"/>
      <c r="I1185" s="43" t="str">
        <f t="shared" si="36"/>
        <v/>
      </c>
      <c r="J1185" s="43" t="str">
        <f t="shared" si="37"/>
        <v/>
      </c>
      <c r="K1185" s="42"/>
      <c r="L1185" s="42"/>
    </row>
    <row r="1186" spans="1:12" ht="18" customHeight="1" x14ac:dyDescent="0.25">
      <c r="A1186" s="46"/>
      <c r="B1186" s="46"/>
      <c r="C1186" s="46"/>
      <c r="D1186" s="46"/>
      <c r="E1186" s="47"/>
      <c r="F1186" s="46"/>
      <c r="G1186" s="46"/>
      <c r="H1186" s="46"/>
      <c r="I1186" s="47" t="str">
        <f t="shared" si="36"/>
        <v/>
      </c>
      <c r="J1186" s="47" t="str">
        <f t="shared" si="37"/>
        <v/>
      </c>
      <c r="K1186" s="46"/>
      <c r="L1186" s="46"/>
    </row>
    <row r="1187" spans="1:12" ht="18" customHeight="1" x14ac:dyDescent="0.25">
      <c r="A1187" s="42"/>
      <c r="B1187" s="42"/>
      <c r="C1187" s="42"/>
      <c r="D1187" s="42"/>
      <c r="E1187" s="43"/>
      <c r="F1187" s="42"/>
      <c r="G1187" s="42"/>
      <c r="H1187" s="42"/>
      <c r="I1187" s="43" t="str">
        <f t="shared" si="36"/>
        <v/>
      </c>
      <c r="J1187" s="43" t="str">
        <f t="shared" si="37"/>
        <v/>
      </c>
      <c r="K1187" s="42"/>
      <c r="L1187" s="42"/>
    </row>
    <row r="1188" spans="1:12" ht="18" customHeight="1" x14ac:dyDescent="0.25">
      <c r="A1188" s="46"/>
      <c r="B1188" s="46"/>
      <c r="C1188" s="46"/>
      <c r="D1188" s="46"/>
      <c r="E1188" s="47"/>
      <c r="F1188" s="46"/>
      <c r="G1188" s="46"/>
      <c r="H1188" s="46"/>
      <c r="I1188" s="47" t="str">
        <f t="shared" si="36"/>
        <v/>
      </c>
      <c r="J1188" s="47" t="str">
        <f t="shared" si="37"/>
        <v/>
      </c>
      <c r="K1188" s="46"/>
      <c r="L1188" s="46"/>
    </row>
    <row r="1189" spans="1:12" ht="18" customHeight="1" x14ac:dyDescent="0.25">
      <c r="A1189" s="42"/>
      <c r="B1189" s="42"/>
      <c r="C1189" s="42"/>
      <c r="D1189" s="42"/>
      <c r="E1189" s="43"/>
      <c r="F1189" s="42"/>
      <c r="G1189" s="42"/>
      <c r="H1189" s="42"/>
      <c r="I1189" s="43" t="str">
        <f t="shared" si="36"/>
        <v/>
      </c>
      <c r="J1189" s="43" t="str">
        <f t="shared" si="37"/>
        <v/>
      </c>
      <c r="K1189" s="42"/>
      <c r="L1189" s="42"/>
    </row>
    <row r="1190" spans="1:12" ht="18" customHeight="1" x14ac:dyDescent="0.25">
      <c r="A1190" s="46"/>
      <c r="B1190" s="46"/>
      <c r="C1190" s="46"/>
      <c r="D1190" s="46"/>
      <c r="E1190" s="47"/>
      <c r="F1190" s="46"/>
      <c r="G1190" s="46"/>
      <c r="H1190" s="46"/>
      <c r="I1190" s="47" t="str">
        <f t="shared" si="36"/>
        <v/>
      </c>
      <c r="J1190" s="47" t="str">
        <f t="shared" si="37"/>
        <v/>
      </c>
      <c r="K1190" s="46"/>
      <c r="L1190" s="46"/>
    </row>
    <row r="1191" spans="1:12" ht="18" customHeight="1" x14ac:dyDescent="0.25">
      <c r="A1191" s="42"/>
      <c r="B1191" s="42"/>
      <c r="C1191" s="42"/>
      <c r="D1191" s="42"/>
      <c r="E1191" s="43"/>
      <c r="F1191" s="42"/>
      <c r="G1191" s="42"/>
      <c r="H1191" s="42"/>
      <c r="I1191" s="43" t="str">
        <f t="shared" si="36"/>
        <v/>
      </c>
      <c r="J1191" s="43" t="str">
        <f t="shared" si="37"/>
        <v/>
      </c>
      <c r="K1191" s="42"/>
      <c r="L1191" s="42"/>
    </row>
    <row r="1192" spans="1:12" ht="18" customHeight="1" x14ac:dyDescent="0.25">
      <c r="A1192" s="46"/>
      <c r="B1192" s="46"/>
      <c r="C1192" s="46"/>
      <c r="D1192" s="46"/>
      <c r="E1192" s="47"/>
      <c r="F1192" s="46"/>
      <c r="G1192" s="46"/>
      <c r="H1192" s="46"/>
      <c r="I1192" s="47" t="str">
        <f t="shared" si="36"/>
        <v/>
      </c>
      <c r="J1192" s="47" t="str">
        <f t="shared" si="37"/>
        <v/>
      </c>
      <c r="K1192" s="46"/>
      <c r="L1192" s="46"/>
    </row>
    <row r="1193" spans="1:12" ht="18" customHeight="1" x14ac:dyDescent="0.25">
      <c r="A1193" s="42"/>
      <c r="B1193" s="42"/>
      <c r="C1193" s="42"/>
      <c r="D1193" s="42"/>
      <c r="E1193" s="43"/>
      <c r="F1193" s="42"/>
      <c r="G1193" s="42"/>
      <c r="H1193" s="42"/>
      <c r="I1193" s="43" t="str">
        <f t="shared" si="36"/>
        <v/>
      </c>
      <c r="J1193" s="43" t="str">
        <f t="shared" si="37"/>
        <v/>
      </c>
      <c r="K1193" s="42"/>
      <c r="L1193" s="42"/>
    </row>
    <row r="1194" spans="1:12" ht="18" customHeight="1" x14ac:dyDescent="0.25">
      <c r="A1194" s="46"/>
      <c r="B1194" s="46"/>
      <c r="C1194" s="46"/>
      <c r="D1194" s="46"/>
      <c r="E1194" s="47"/>
      <c r="F1194" s="46"/>
      <c r="G1194" s="46"/>
      <c r="H1194" s="46"/>
      <c r="I1194" s="47" t="str">
        <f t="shared" si="36"/>
        <v/>
      </c>
      <c r="J1194" s="47" t="str">
        <f t="shared" si="37"/>
        <v/>
      </c>
      <c r="K1194" s="46"/>
      <c r="L1194" s="46"/>
    </row>
    <row r="1195" spans="1:12" ht="18" customHeight="1" x14ac:dyDescent="0.25">
      <c r="A1195" s="42"/>
      <c r="B1195" s="42"/>
      <c r="C1195" s="42"/>
      <c r="D1195" s="42"/>
      <c r="E1195" s="43"/>
      <c r="F1195" s="42"/>
      <c r="G1195" s="42"/>
      <c r="H1195" s="42"/>
      <c r="I1195" s="43" t="str">
        <f t="shared" si="36"/>
        <v/>
      </c>
      <c r="J1195" s="43" t="str">
        <f t="shared" si="37"/>
        <v/>
      </c>
      <c r="K1195" s="42"/>
      <c r="L1195" s="42"/>
    </row>
    <row r="1196" spans="1:12" ht="18" customHeight="1" x14ac:dyDescent="0.25">
      <c r="A1196" s="46"/>
      <c r="B1196" s="46"/>
      <c r="C1196" s="46"/>
      <c r="D1196" s="46"/>
      <c r="E1196" s="47"/>
      <c r="F1196" s="46"/>
      <c r="G1196" s="46"/>
      <c r="H1196" s="46"/>
      <c r="I1196" s="47" t="str">
        <f t="shared" si="36"/>
        <v/>
      </c>
      <c r="J1196" s="47" t="str">
        <f t="shared" si="37"/>
        <v/>
      </c>
      <c r="K1196" s="46"/>
      <c r="L1196" s="46"/>
    </row>
    <row r="1197" spans="1:12" ht="18" customHeight="1" x14ac:dyDescent="0.25">
      <c r="A1197" s="42"/>
      <c r="B1197" s="42"/>
      <c r="C1197" s="42"/>
      <c r="D1197" s="42"/>
      <c r="E1197" s="43"/>
      <c r="F1197" s="42"/>
      <c r="G1197" s="42"/>
      <c r="H1197" s="42"/>
      <c r="I1197" s="43" t="str">
        <f t="shared" si="36"/>
        <v/>
      </c>
      <c r="J1197" s="43" t="str">
        <f t="shared" si="37"/>
        <v/>
      </c>
      <c r="K1197" s="42"/>
      <c r="L1197" s="42"/>
    </row>
    <row r="1198" spans="1:12" ht="18" customHeight="1" x14ac:dyDescent="0.25">
      <c r="A1198" s="46"/>
      <c r="B1198" s="46"/>
      <c r="C1198" s="46"/>
      <c r="D1198" s="46"/>
      <c r="E1198" s="47"/>
      <c r="F1198" s="46"/>
      <c r="G1198" s="46"/>
      <c r="H1198" s="46"/>
      <c r="I1198" s="47" t="str">
        <f t="shared" si="36"/>
        <v/>
      </c>
      <c r="J1198" s="47" t="str">
        <f t="shared" si="37"/>
        <v/>
      </c>
      <c r="K1198" s="46"/>
      <c r="L1198" s="46"/>
    </row>
    <row r="1199" spans="1:12" ht="18" customHeight="1" x14ac:dyDescent="0.25">
      <c r="A1199" s="42"/>
      <c r="B1199" s="42"/>
      <c r="C1199" s="42"/>
      <c r="D1199" s="42"/>
      <c r="E1199" s="43"/>
      <c r="F1199" s="42"/>
      <c r="G1199" s="42"/>
      <c r="H1199" s="42"/>
      <c r="I1199" s="43" t="str">
        <f t="shared" si="36"/>
        <v/>
      </c>
      <c r="J1199" s="43" t="str">
        <f t="shared" si="37"/>
        <v/>
      </c>
      <c r="K1199" s="42"/>
      <c r="L1199" s="42"/>
    </row>
    <row r="1200" spans="1:12" ht="18" customHeight="1" x14ac:dyDescent="0.25">
      <c r="A1200" s="46"/>
      <c r="B1200" s="46"/>
      <c r="C1200" s="46"/>
      <c r="D1200" s="46"/>
      <c r="E1200" s="47"/>
      <c r="F1200" s="46"/>
      <c r="G1200" s="46"/>
      <c r="H1200" s="46"/>
      <c r="I1200" s="47" t="str">
        <f t="shared" si="36"/>
        <v/>
      </c>
      <c r="J1200" s="47" t="str">
        <f t="shared" si="37"/>
        <v/>
      </c>
      <c r="K1200" s="46"/>
      <c r="L1200" s="46"/>
    </row>
    <row r="1201" spans="1:12" ht="18" customHeight="1" x14ac:dyDescent="0.25">
      <c r="A1201" s="42"/>
      <c r="B1201" s="42"/>
      <c r="C1201" s="42"/>
      <c r="D1201" s="42"/>
      <c r="E1201" s="43"/>
      <c r="F1201" s="42"/>
      <c r="G1201" s="42"/>
      <c r="H1201" s="42"/>
      <c r="I1201" s="43" t="str">
        <f t="shared" si="36"/>
        <v/>
      </c>
      <c r="J1201" s="43" t="str">
        <f t="shared" si="37"/>
        <v/>
      </c>
      <c r="K1201" s="42"/>
      <c r="L1201" s="42"/>
    </row>
    <row r="1202" spans="1:12" ht="18" customHeight="1" x14ac:dyDescent="0.25">
      <c r="A1202" s="46"/>
      <c r="B1202" s="46"/>
      <c r="C1202" s="46"/>
      <c r="D1202" s="46"/>
      <c r="E1202" s="47"/>
      <c r="F1202" s="46"/>
      <c r="G1202" s="46"/>
      <c r="H1202" s="46"/>
      <c r="I1202" s="47" t="str">
        <f t="shared" si="36"/>
        <v/>
      </c>
      <c r="J1202" s="47" t="str">
        <f t="shared" si="37"/>
        <v/>
      </c>
      <c r="K1202" s="46"/>
      <c r="L1202" s="46"/>
    </row>
    <row r="1203" spans="1:12" ht="18" customHeight="1" x14ac:dyDescent="0.25">
      <c r="A1203" s="42"/>
      <c r="B1203" s="42"/>
      <c r="C1203" s="42"/>
      <c r="D1203" s="42"/>
      <c r="E1203" s="43"/>
      <c r="F1203" s="42"/>
      <c r="G1203" s="42"/>
      <c r="H1203" s="42"/>
      <c r="I1203" s="43" t="str">
        <f t="shared" si="36"/>
        <v/>
      </c>
      <c r="J1203" s="43" t="str">
        <f t="shared" si="37"/>
        <v/>
      </c>
      <c r="K1203" s="42"/>
      <c r="L1203" s="42"/>
    </row>
    <row r="1204" spans="1:12" ht="18" customHeight="1" x14ac:dyDescent="0.25">
      <c r="A1204" s="46"/>
      <c r="B1204" s="46"/>
      <c r="C1204" s="46"/>
      <c r="D1204" s="46"/>
      <c r="E1204" s="47"/>
      <c r="F1204" s="46"/>
      <c r="G1204" s="46"/>
      <c r="H1204" s="46"/>
      <c r="I1204" s="47" t="str">
        <f t="shared" si="36"/>
        <v/>
      </c>
      <c r="J1204" s="47" t="str">
        <f t="shared" si="37"/>
        <v/>
      </c>
      <c r="K1204" s="46"/>
      <c r="L1204" s="46"/>
    </row>
    <row r="1205" spans="1:12" ht="18" customHeight="1" x14ac:dyDescent="0.25">
      <c r="A1205" s="42"/>
      <c r="B1205" s="42"/>
      <c r="C1205" s="42"/>
      <c r="D1205" s="42"/>
      <c r="E1205" s="43"/>
      <c r="F1205" s="42"/>
      <c r="G1205" s="42"/>
      <c r="H1205" s="42"/>
      <c r="I1205" s="43" t="str">
        <f t="shared" si="36"/>
        <v/>
      </c>
      <c r="J1205" s="43" t="str">
        <f t="shared" si="37"/>
        <v/>
      </c>
      <c r="K1205" s="42"/>
      <c r="L1205" s="42"/>
    </row>
    <row r="1206" spans="1:12" ht="18" customHeight="1" x14ac:dyDescent="0.25">
      <c r="A1206" s="46"/>
      <c r="B1206" s="46"/>
      <c r="C1206" s="46"/>
      <c r="D1206" s="46"/>
      <c r="E1206" s="47"/>
      <c r="F1206" s="46"/>
      <c r="G1206" s="46"/>
      <c r="H1206" s="46"/>
      <c r="I1206" s="47" t="str">
        <f t="shared" si="36"/>
        <v/>
      </c>
      <c r="J1206" s="47" t="str">
        <f t="shared" si="37"/>
        <v/>
      </c>
      <c r="K1206" s="46"/>
      <c r="L1206" s="46"/>
    </row>
    <row r="1207" spans="1:12" ht="18" customHeight="1" x14ac:dyDescent="0.25">
      <c r="A1207" s="42"/>
      <c r="B1207" s="42"/>
      <c r="C1207" s="42"/>
      <c r="D1207" s="42"/>
      <c r="E1207" s="43"/>
      <c r="F1207" s="42"/>
      <c r="G1207" s="42"/>
      <c r="H1207" s="42"/>
      <c r="I1207" s="43" t="str">
        <f t="shared" si="36"/>
        <v/>
      </c>
      <c r="J1207" s="43" t="str">
        <f t="shared" si="37"/>
        <v/>
      </c>
      <c r="K1207" s="42"/>
      <c r="L1207" s="42"/>
    </row>
    <row r="1208" spans="1:12" ht="18" customHeight="1" x14ac:dyDescent="0.25">
      <c r="A1208" s="46"/>
      <c r="B1208" s="46"/>
      <c r="C1208" s="46"/>
      <c r="D1208" s="46"/>
      <c r="E1208" s="47"/>
      <c r="F1208" s="46"/>
      <c r="G1208" s="46"/>
      <c r="H1208" s="46"/>
      <c r="I1208" s="47" t="str">
        <f t="shared" si="36"/>
        <v/>
      </c>
      <c r="J1208" s="47" t="str">
        <f t="shared" si="37"/>
        <v/>
      </c>
      <c r="K1208" s="46"/>
      <c r="L1208" s="46"/>
    </row>
    <row r="1209" spans="1:12" ht="18" customHeight="1" x14ac:dyDescent="0.25">
      <c r="A1209" s="42"/>
      <c r="B1209" s="42"/>
      <c r="C1209" s="42"/>
      <c r="D1209" s="42"/>
      <c r="E1209" s="43"/>
      <c r="F1209" s="42"/>
      <c r="G1209" s="42"/>
      <c r="H1209" s="42"/>
      <c r="I1209" s="43" t="str">
        <f t="shared" si="36"/>
        <v/>
      </c>
      <c r="J1209" s="43" t="str">
        <f t="shared" si="37"/>
        <v/>
      </c>
      <c r="K1209" s="42"/>
      <c r="L1209" s="42"/>
    </row>
    <row r="1210" spans="1:12" ht="18" customHeight="1" x14ac:dyDescent="0.25">
      <c r="A1210" s="46"/>
      <c r="B1210" s="46"/>
      <c r="C1210" s="46"/>
      <c r="D1210" s="46"/>
      <c r="E1210" s="47"/>
      <c r="F1210" s="46"/>
      <c r="G1210" s="46"/>
      <c r="H1210" s="46"/>
      <c r="I1210" s="47" t="str">
        <f t="shared" si="36"/>
        <v/>
      </c>
      <c r="J1210" s="47" t="str">
        <f t="shared" si="37"/>
        <v/>
      </c>
      <c r="K1210" s="46"/>
      <c r="L1210" s="46"/>
    </row>
    <row r="1211" spans="1:12" ht="18" customHeight="1" x14ac:dyDescent="0.25">
      <c r="A1211" s="42"/>
      <c r="B1211" s="42"/>
      <c r="C1211" s="42"/>
      <c r="D1211" s="42"/>
      <c r="E1211" s="43"/>
      <c r="F1211" s="42"/>
      <c r="G1211" s="42"/>
      <c r="H1211" s="42"/>
      <c r="I1211" s="43" t="str">
        <f t="shared" si="36"/>
        <v/>
      </c>
      <c r="J1211" s="43" t="str">
        <f t="shared" si="37"/>
        <v/>
      </c>
      <c r="K1211" s="42"/>
      <c r="L1211" s="42"/>
    </row>
    <row r="1212" spans="1:12" ht="18" customHeight="1" x14ac:dyDescent="0.25">
      <c r="A1212" s="46"/>
      <c r="B1212" s="46"/>
      <c r="C1212" s="46"/>
      <c r="D1212" s="46"/>
      <c r="E1212" s="47"/>
      <c r="F1212" s="46"/>
      <c r="G1212" s="46"/>
      <c r="H1212" s="46"/>
      <c r="I1212" s="47" t="str">
        <f t="shared" si="36"/>
        <v/>
      </c>
      <c r="J1212" s="47" t="str">
        <f t="shared" si="37"/>
        <v/>
      </c>
      <c r="K1212" s="46"/>
      <c r="L1212" s="46"/>
    </row>
    <row r="1213" spans="1:12" ht="18" customHeight="1" x14ac:dyDescent="0.25">
      <c r="A1213" s="42"/>
      <c r="B1213" s="42"/>
      <c r="C1213" s="42"/>
      <c r="D1213" s="42"/>
      <c r="E1213" s="43"/>
      <c r="F1213" s="42"/>
      <c r="G1213" s="42"/>
      <c r="H1213" s="42"/>
      <c r="I1213" s="43" t="str">
        <f t="shared" si="36"/>
        <v/>
      </c>
      <c r="J1213" s="43" t="str">
        <f t="shared" si="37"/>
        <v/>
      </c>
      <c r="K1213" s="42"/>
      <c r="L1213" s="42"/>
    </row>
    <row r="1214" spans="1:12" ht="18" customHeight="1" x14ac:dyDescent="0.25">
      <c r="A1214" s="46"/>
      <c r="B1214" s="46"/>
      <c r="C1214" s="46"/>
      <c r="D1214" s="46"/>
      <c r="E1214" s="47"/>
      <c r="F1214" s="46"/>
      <c r="G1214" s="46"/>
      <c r="H1214" s="46"/>
      <c r="I1214" s="47" t="str">
        <f t="shared" si="36"/>
        <v/>
      </c>
      <c r="J1214" s="47" t="str">
        <f t="shared" si="37"/>
        <v/>
      </c>
      <c r="K1214" s="46"/>
      <c r="L1214" s="46"/>
    </row>
    <row r="1215" spans="1:12" ht="18" customHeight="1" x14ac:dyDescent="0.25">
      <c r="A1215" s="42"/>
      <c r="B1215" s="42"/>
      <c r="C1215" s="42"/>
      <c r="D1215" s="42"/>
      <c r="E1215" s="43"/>
      <c r="F1215" s="42"/>
      <c r="G1215" s="42"/>
      <c r="H1215" s="42"/>
      <c r="I1215" s="43" t="str">
        <f t="shared" si="36"/>
        <v/>
      </c>
      <c r="J1215" s="43" t="str">
        <f t="shared" si="37"/>
        <v/>
      </c>
      <c r="K1215" s="42"/>
      <c r="L1215" s="42"/>
    </row>
    <row r="1216" spans="1:12" ht="18" customHeight="1" x14ac:dyDescent="0.25">
      <c r="A1216" s="46"/>
      <c r="B1216" s="46"/>
      <c r="C1216" s="46"/>
      <c r="D1216" s="46"/>
      <c r="E1216" s="47"/>
      <c r="F1216" s="46"/>
      <c r="G1216" s="46"/>
      <c r="H1216" s="46"/>
      <c r="I1216" s="47" t="str">
        <f t="shared" si="36"/>
        <v/>
      </c>
      <c r="J1216" s="47" t="str">
        <f t="shared" si="37"/>
        <v/>
      </c>
      <c r="K1216" s="46"/>
      <c r="L1216" s="46"/>
    </row>
    <row r="1217" spans="1:12" ht="18" customHeight="1" x14ac:dyDescent="0.25">
      <c r="A1217" s="42"/>
      <c r="B1217" s="42"/>
      <c r="C1217" s="42"/>
      <c r="D1217" s="42"/>
      <c r="E1217" s="43"/>
      <c r="F1217" s="42"/>
      <c r="G1217" s="42"/>
      <c r="H1217" s="42"/>
      <c r="I1217" s="43" t="str">
        <f t="shared" si="36"/>
        <v/>
      </c>
      <c r="J1217" s="43" t="str">
        <f t="shared" si="37"/>
        <v/>
      </c>
      <c r="K1217" s="42"/>
      <c r="L1217" s="42"/>
    </row>
    <row r="1218" spans="1:12" ht="18" customHeight="1" x14ac:dyDescent="0.25">
      <c r="A1218" s="46"/>
      <c r="B1218" s="46"/>
      <c r="C1218" s="46"/>
      <c r="D1218" s="46"/>
      <c r="E1218" s="47"/>
      <c r="F1218" s="46"/>
      <c r="G1218" s="46"/>
      <c r="H1218" s="46"/>
      <c r="I1218" s="47" t="str">
        <f t="shared" si="36"/>
        <v/>
      </c>
      <c r="J1218" s="47" t="str">
        <f t="shared" si="37"/>
        <v/>
      </c>
      <c r="K1218" s="46"/>
      <c r="L1218" s="46"/>
    </row>
    <row r="1219" spans="1:12" ht="18" customHeight="1" x14ac:dyDescent="0.25">
      <c r="A1219" s="42"/>
      <c r="B1219" s="42"/>
      <c r="C1219" s="42"/>
      <c r="D1219" s="42"/>
      <c r="E1219" s="43"/>
      <c r="F1219" s="42"/>
      <c r="G1219" s="42"/>
      <c r="H1219" s="42"/>
      <c r="I1219" s="43" t="str">
        <f t="shared" si="36"/>
        <v/>
      </c>
      <c r="J1219" s="43" t="str">
        <f t="shared" si="37"/>
        <v/>
      </c>
      <c r="K1219" s="42"/>
      <c r="L1219" s="42"/>
    </row>
    <row r="1220" spans="1:12" ht="18" customHeight="1" x14ac:dyDescent="0.25">
      <c r="A1220" s="46"/>
      <c r="B1220" s="46"/>
      <c r="C1220" s="46"/>
      <c r="D1220" s="46"/>
      <c r="E1220" s="47"/>
      <c r="F1220" s="46"/>
      <c r="G1220" s="46"/>
      <c r="H1220" s="46"/>
      <c r="I1220" s="47" t="str">
        <f t="shared" ref="I1220:I1283" si="38">IF(E1220="","",E1220+(E1220*H1220/100*G1220))</f>
        <v/>
      </c>
      <c r="J1220" s="47" t="str">
        <f t="shared" ref="J1220:J1283" si="39">IFERROR(I1220/G1220,"")</f>
        <v/>
      </c>
      <c r="K1220" s="46"/>
      <c r="L1220" s="46"/>
    </row>
    <row r="1221" spans="1:12" ht="18" customHeight="1" x14ac:dyDescent="0.25">
      <c r="A1221" s="42"/>
      <c r="B1221" s="42"/>
      <c r="C1221" s="42"/>
      <c r="D1221" s="42"/>
      <c r="E1221" s="43"/>
      <c r="F1221" s="42"/>
      <c r="G1221" s="42"/>
      <c r="H1221" s="42"/>
      <c r="I1221" s="43" t="str">
        <f t="shared" si="38"/>
        <v/>
      </c>
      <c r="J1221" s="43" t="str">
        <f t="shared" si="39"/>
        <v/>
      </c>
      <c r="K1221" s="42"/>
      <c r="L1221" s="42"/>
    </row>
    <row r="1222" spans="1:12" ht="18" customHeight="1" x14ac:dyDescent="0.25">
      <c r="A1222" s="46"/>
      <c r="B1222" s="46"/>
      <c r="C1222" s="46"/>
      <c r="D1222" s="46"/>
      <c r="E1222" s="47"/>
      <c r="F1222" s="46"/>
      <c r="G1222" s="46"/>
      <c r="H1222" s="46"/>
      <c r="I1222" s="47" t="str">
        <f t="shared" si="38"/>
        <v/>
      </c>
      <c r="J1222" s="47" t="str">
        <f t="shared" si="39"/>
        <v/>
      </c>
      <c r="K1222" s="46"/>
      <c r="L1222" s="46"/>
    </row>
    <row r="1223" spans="1:12" ht="18" customHeight="1" x14ac:dyDescent="0.25">
      <c r="A1223" s="42"/>
      <c r="B1223" s="42"/>
      <c r="C1223" s="42"/>
      <c r="D1223" s="42"/>
      <c r="E1223" s="43"/>
      <c r="F1223" s="42"/>
      <c r="G1223" s="42"/>
      <c r="H1223" s="42"/>
      <c r="I1223" s="43" t="str">
        <f t="shared" si="38"/>
        <v/>
      </c>
      <c r="J1223" s="43" t="str">
        <f t="shared" si="39"/>
        <v/>
      </c>
      <c r="K1223" s="42"/>
      <c r="L1223" s="42"/>
    </row>
    <row r="1224" spans="1:12" ht="18" customHeight="1" x14ac:dyDescent="0.25">
      <c r="A1224" s="46"/>
      <c r="B1224" s="46"/>
      <c r="C1224" s="46"/>
      <c r="D1224" s="46"/>
      <c r="E1224" s="47"/>
      <c r="F1224" s="46"/>
      <c r="G1224" s="46"/>
      <c r="H1224" s="46"/>
      <c r="I1224" s="47" t="str">
        <f t="shared" si="38"/>
        <v/>
      </c>
      <c r="J1224" s="47" t="str">
        <f t="shared" si="39"/>
        <v/>
      </c>
      <c r="K1224" s="46"/>
      <c r="L1224" s="46"/>
    </row>
    <row r="1225" spans="1:12" ht="18" customHeight="1" x14ac:dyDescent="0.25">
      <c r="A1225" s="42"/>
      <c r="B1225" s="42"/>
      <c r="C1225" s="42"/>
      <c r="D1225" s="42"/>
      <c r="E1225" s="43"/>
      <c r="F1225" s="42"/>
      <c r="G1225" s="42"/>
      <c r="H1225" s="42"/>
      <c r="I1225" s="43" t="str">
        <f t="shared" si="38"/>
        <v/>
      </c>
      <c r="J1225" s="43" t="str">
        <f t="shared" si="39"/>
        <v/>
      </c>
      <c r="K1225" s="42"/>
      <c r="L1225" s="42"/>
    </row>
    <row r="1226" spans="1:12" ht="18" customHeight="1" x14ac:dyDescent="0.25">
      <c r="A1226" s="46"/>
      <c r="B1226" s="46"/>
      <c r="C1226" s="46"/>
      <c r="D1226" s="46"/>
      <c r="E1226" s="47"/>
      <c r="F1226" s="46"/>
      <c r="G1226" s="46"/>
      <c r="H1226" s="46"/>
      <c r="I1226" s="47" t="str">
        <f t="shared" si="38"/>
        <v/>
      </c>
      <c r="J1226" s="47" t="str">
        <f t="shared" si="39"/>
        <v/>
      </c>
      <c r="K1226" s="46"/>
      <c r="L1226" s="46"/>
    </row>
    <row r="1227" spans="1:12" ht="18" customHeight="1" x14ac:dyDescent="0.25">
      <c r="A1227" s="42"/>
      <c r="B1227" s="42"/>
      <c r="C1227" s="42"/>
      <c r="D1227" s="42"/>
      <c r="E1227" s="43"/>
      <c r="F1227" s="42"/>
      <c r="G1227" s="42"/>
      <c r="H1227" s="42"/>
      <c r="I1227" s="43" t="str">
        <f t="shared" si="38"/>
        <v/>
      </c>
      <c r="J1227" s="43" t="str">
        <f t="shared" si="39"/>
        <v/>
      </c>
      <c r="K1227" s="42"/>
      <c r="L1227" s="42"/>
    </row>
    <row r="1228" spans="1:12" ht="18" customHeight="1" x14ac:dyDescent="0.25">
      <c r="A1228" s="46"/>
      <c r="B1228" s="46"/>
      <c r="C1228" s="46"/>
      <c r="D1228" s="46"/>
      <c r="E1228" s="47"/>
      <c r="F1228" s="46"/>
      <c r="G1228" s="46"/>
      <c r="H1228" s="46"/>
      <c r="I1228" s="47" t="str">
        <f t="shared" si="38"/>
        <v/>
      </c>
      <c r="J1228" s="47" t="str">
        <f t="shared" si="39"/>
        <v/>
      </c>
      <c r="K1228" s="46"/>
      <c r="L1228" s="46"/>
    </row>
    <row r="1229" spans="1:12" ht="18" customHeight="1" x14ac:dyDescent="0.25">
      <c r="A1229" s="42"/>
      <c r="B1229" s="42"/>
      <c r="C1229" s="42"/>
      <c r="D1229" s="42"/>
      <c r="E1229" s="43"/>
      <c r="F1229" s="42"/>
      <c r="G1229" s="42"/>
      <c r="H1229" s="42"/>
      <c r="I1229" s="43" t="str">
        <f t="shared" si="38"/>
        <v/>
      </c>
      <c r="J1229" s="43" t="str">
        <f t="shared" si="39"/>
        <v/>
      </c>
      <c r="K1229" s="42"/>
      <c r="L1229" s="42"/>
    </row>
    <row r="1230" spans="1:12" ht="18" customHeight="1" x14ac:dyDescent="0.25">
      <c r="A1230" s="46"/>
      <c r="B1230" s="46"/>
      <c r="C1230" s="46"/>
      <c r="D1230" s="46"/>
      <c r="E1230" s="47"/>
      <c r="F1230" s="46"/>
      <c r="G1230" s="46"/>
      <c r="H1230" s="46"/>
      <c r="I1230" s="47" t="str">
        <f t="shared" si="38"/>
        <v/>
      </c>
      <c r="J1230" s="47" t="str">
        <f t="shared" si="39"/>
        <v/>
      </c>
      <c r="K1230" s="46"/>
      <c r="L1230" s="46"/>
    </row>
    <row r="1231" spans="1:12" ht="18" customHeight="1" x14ac:dyDescent="0.25">
      <c r="A1231" s="42"/>
      <c r="B1231" s="42"/>
      <c r="C1231" s="42"/>
      <c r="D1231" s="42"/>
      <c r="E1231" s="43"/>
      <c r="F1231" s="42"/>
      <c r="G1231" s="42"/>
      <c r="H1231" s="42"/>
      <c r="I1231" s="43" t="str">
        <f t="shared" si="38"/>
        <v/>
      </c>
      <c r="J1231" s="43" t="str">
        <f t="shared" si="39"/>
        <v/>
      </c>
      <c r="K1231" s="42"/>
      <c r="L1231" s="42"/>
    </row>
    <row r="1232" spans="1:12" ht="18" customHeight="1" x14ac:dyDescent="0.25">
      <c r="A1232" s="46"/>
      <c r="B1232" s="46"/>
      <c r="C1232" s="46"/>
      <c r="D1232" s="46"/>
      <c r="E1232" s="47"/>
      <c r="F1232" s="46"/>
      <c r="G1232" s="46"/>
      <c r="H1232" s="46"/>
      <c r="I1232" s="47" t="str">
        <f t="shared" si="38"/>
        <v/>
      </c>
      <c r="J1232" s="47" t="str">
        <f t="shared" si="39"/>
        <v/>
      </c>
      <c r="K1232" s="46"/>
      <c r="L1232" s="46"/>
    </row>
    <row r="1233" spans="1:12" ht="18" customHeight="1" x14ac:dyDescent="0.25">
      <c r="A1233" s="42"/>
      <c r="B1233" s="42"/>
      <c r="C1233" s="42"/>
      <c r="D1233" s="42"/>
      <c r="E1233" s="43"/>
      <c r="F1233" s="42"/>
      <c r="G1233" s="42"/>
      <c r="H1233" s="42"/>
      <c r="I1233" s="43" t="str">
        <f t="shared" si="38"/>
        <v/>
      </c>
      <c r="J1233" s="43" t="str">
        <f t="shared" si="39"/>
        <v/>
      </c>
      <c r="K1233" s="42"/>
      <c r="L1233" s="42"/>
    </row>
    <row r="1234" spans="1:12" ht="18" customHeight="1" x14ac:dyDescent="0.25">
      <c r="A1234" s="46"/>
      <c r="B1234" s="46"/>
      <c r="C1234" s="46"/>
      <c r="D1234" s="46"/>
      <c r="E1234" s="47"/>
      <c r="F1234" s="46"/>
      <c r="G1234" s="46"/>
      <c r="H1234" s="46"/>
      <c r="I1234" s="47" t="str">
        <f t="shared" si="38"/>
        <v/>
      </c>
      <c r="J1234" s="47" t="str">
        <f t="shared" si="39"/>
        <v/>
      </c>
      <c r="K1234" s="46"/>
      <c r="L1234" s="46"/>
    </row>
    <row r="1235" spans="1:12" ht="18" customHeight="1" x14ac:dyDescent="0.25">
      <c r="A1235" s="42"/>
      <c r="B1235" s="42"/>
      <c r="C1235" s="42"/>
      <c r="D1235" s="42"/>
      <c r="E1235" s="43"/>
      <c r="F1235" s="42"/>
      <c r="G1235" s="42"/>
      <c r="H1235" s="42"/>
      <c r="I1235" s="43" t="str">
        <f t="shared" si="38"/>
        <v/>
      </c>
      <c r="J1235" s="43" t="str">
        <f t="shared" si="39"/>
        <v/>
      </c>
      <c r="K1235" s="42"/>
      <c r="L1235" s="42"/>
    </row>
    <row r="1236" spans="1:12" ht="18" customHeight="1" x14ac:dyDescent="0.25">
      <c r="A1236" s="46"/>
      <c r="B1236" s="46"/>
      <c r="C1236" s="46"/>
      <c r="D1236" s="46"/>
      <c r="E1236" s="47"/>
      <c r="F1236" s="46"/>
      <c r="G1236" s="46"/>
      <c r="H1236" s="46"/>
      <c r="I1236" s="47" t="str">
        <f t="shared" si="38"/>
        <v/>
      </c>
      <c r="J1236" s="47" t="str">
        <f t="shared" si="39"/>
        <v/>
      </c>
      <c r="K1236" s="46"/>
      <c r="L1236" s="46"/>
    </row>
    <row r="1237" spans="1:12" ht="18" customHeight="1" x14ac:dyDescent="0.25">
      <c r="A1237" s="42"/>
      <c r="B1237" s="42"/>
      <c r="C1237" s="42"/>
      <c r="D1237" s="42"/>
      <c r="E1237" s="43"/>
      <c r="F1237" s="42"/>
      <c r="G1237" s="42"/>
      <c r="H1237" s="42"/>
      <c r="I1237" s="43" t="str">
        <f t="shared" si="38"/>
        <v/>
      </c>
      <c r="J1237" s="43" t="str">
        <f t="shared" si="39"/>
        <v/>
      </c>
      <c r="K1237" s="42"/>
      <c r="L1237" s="42"/>
    </row>
    <row r="1238" spans="1:12" ht="18" customHeight="1" x14ac:dyDescent="0.25">
      <c r="A1238" s="46"/>
      <c r="B1238" s="46"/>
      <c r="C1238" s="46"/>
      <c r="D1238" s="46"/>
      <c r="E1238" s="47"/>
      <c r="F1238" s="46"/>
      <c r="G1238" s="46"/>
      <c r="H1238" s="46"/>
      <c r="I1238" s="47" t="str">
        <f t="shared" si="38"/>
        <v/>
      </c>
      <c r="J1238" s="47" t="str">
        <f t="shared" si="39"/>
        <v/>
      </c>
      <c r="K1238" s="46"/>
      <c r="L1238" s="46"/>
    </row>
    <row r="1239" spans="1:12" ht="18" customHeight="1" x14ac:dyDescent="0.25">
      <c r="A1239" s="42"/>
      <c r="B1239" s="42"/>
      <c r="C1239" s="42"/>
      <c r="D1239" s="42"/>
      <c r="E1239" s="43"/>
      <c r="F1239" s="42"/>
      <c r="G1239" s="42"/>
      <c r="H1239" s="42"/>
      <c r="I1239" s="43" t="str">
        <f t="shared" si="38"/>
        <v/>
      </c>
      <c r="J1239" s="43" t="str">
        <f t="shared" si="39"/>
        <v/>
      </c>
      <c r="K1239" s="42"/>
      <c r="L1239" s="42"/>
    </row>
    <row r="1240" spans="1:12" ht="18" customHeight="1" x14ac:dyDescent="0.25">
      <c r="A1240" s="46"/>
      <c r="B1240" s="46"/>
      <c r="C1240" s="46"/>
      <c r="D1240" s="46"/>
      <c r="E1240" s="47"/>
      <c r="F1240" s="46"/>
      <c r="G1240" s="46"/>
      <c r="H1240" s="46"/>
      <c r="I1240" s="47" t="str">
        <f t="shared" si="38"/>
        <v/>
      </c>
      <c r="J1240" s="47" t="str">
        <f t="shared" si="39"/>
        <v/>
      </c>
      <c r="K1240" s="46"/>
      <c r="L1240" s="46"/>
    </row>
    <row r="1241" spans="1:12" ht="18" customHeight="1" x14ac:dyDescent="0.25">
      <c r="A1241" s="42"/>
      <c r="B1241" s="42"/>
      <c r="C1241" s="42"/>
      <c r="D1241" s="42"/>
      <c r="E1241" s="43"/>
      <c r="F1241" s="42"/>
      <c r="G1241" s="42"/>
      <c r="H1241" s="42"/>
      <c r="I1241" s="43" t="str">
        <f t="shared" si="38"/>
        <v/>
      </c>
      <c r="J1241" s="43" t="str">
        <f t="shared" si="39"/>
        <v/>
      </c>
      <c r="K1241" s="42"/>
      <c r="L1241" s="42"/>
    </row>
    <row r="1242" spans="1:12" ht="18" customHeight="1" x14ac:dyDescent="0.25">
      <c r="A1242" s="46"/>
      <c r="B1242" s="46"/>
      <c r="C1242" s="46"/>
      <c r="D1242" s="46"/>
      <c r="E1242" s="47"/>
      <c r="F1242" s="46"/>
      <c r="G1242" s="46"/>
      <c r="H1242" s="46"/>
      <c r="I1242" s="47" t="str">
        <f t="shared" si="38"/>
        <v/>
      </c>
      <c r="J1242" s="47" t="str">
        <f t="shared" si="39"/>
        <v/>
      </c>
      <c r="K1242" s="46"/>
      <c r="L1242" s="46"/>
    </row>
    <row r="1243" spans="1:12" ht="18" customHeight="1" x14ac:dyDescent="0.25">
      <c r="A1243" s="42"/>
      <c r="B1243" s="42"/>
      <c r="C1243" s="42"/>
      <c r="D1243" s="42"/>
      <c r="E1243" s="43"/>
      <c r="F1243" s="42"/>
      <c r="G1243" s="42"/>
      <c r="H1243" s="42"/>
      <c r="I1243" s="43" t="str">
        <f t="shared" si="38"/>
        <v/>
      </c>
      <c r="J1243" s="43" t="str">
        <f t="shared" si="39"/>
        <v/>
      </c>
      <c r="K1243" s="42"/>
      <c r="L1243" s="42"/>
    </row>
    <row r="1244" spans="1:12" ht="18" customHeight="1" x14ac:dyDescent="0.25">
      <c r="A1244" s="46"/>
      <c r="B1244" s="46"/>
      <c r="C1244" s="46"/>
      <c r="D1244" s="46"/>
      <c r="E1244" s="47"/>
      <c r="F1244" s="46"/>
      <c r="G1244" s="46"/>
      <c r="H1244" s="46"/>
      <c r="I1244" s="47" t="str">
        <f t="shared" si="38"/>
        <v/>
      </c>
      <c r="J1244" s="47" t="str">
        <f t="shared" si="39"/>
        <v/>
      </c>
      <c r="K1244" s="46"/>
      <c r="L1244" s="46"/>
    </row>
    <row r="1245" spans="1:12" ht="18" customHeight="1" x14ac:dyDescent="0.25">
      <c r="A1245" s="42"/>
      <c r="B1245" s="42"/>
      <c r="C1245" s="42"/>
      <c r="D1245" s="42"/>
      <c r="E1245" s="43"/>
      <c r="F1245" s="42"/>
      <c r="G1245" s="42"/>
      <c r="H1245" s="42"/>
      <c r="I1245" s="43" t="str">
        <f t="shared" si="38"/>
        <v/>
      </c>
      <c r="J1245" s="43" t="str">
        <f t="shared" si="39"/>
        <v/>
      </c>
      <c r="K1245" s="42"/>
      <c r="L1245" s="42"/>
    </row>
    <row r="1246" spans="1:12" ht="18" customHeight="1" x14ac:dyDescent="0.25">
      <c r="A1246" s="46"/>
      <c r="B1246" s="46"/>
      <c r="C1246" s="46"/>
      <c r="D1246" s="46"/>
      <c r="E1246" s="47"/>
      <c r="F1246" s="46"/>
      <c r="G1246" s="46"/>
      <c r="H1246" s="46"/>
      <c r="I1246" s="47" t="str">
        <f t="shared" si="38"/>
        <v/>
      </c>
      <c r="J1246" s="47" t="str">
        <f t="shared" si="39"/>
        <v/>
      </c>
      <c r="K1246" s="46"/>
      <c r="L1246" s="46"/>
    </row>
    <row r="1247" spans="1:12" ht="18" customHeight="1" x14ac:dyDescent="0.25">
      <c r="A1247" s="42"/>
      <c r="B1247" s="42"/>
      <c r="C1247" s="42"/>
      <c r="D1247" s="42"/>
      <c r="E1247" s="43"/>
      <c r="F1247" s="42"/>
      <c r="G1247" s="42"/>
      <c r="H1247" s="42"/>
      <c r="I1247" s="43" t="str">
        <f t="shared" si="38"/>
        <v/>
      </c>
      <c r="J1247" s="43" t="str">
        <f t="shared" si="39"/>
        <v/>
      </c>
      <c r="K1247" s="42"/>
      <c r="L1247" s="42"/>
    </row>
    <row r="1248" spans="1:12" ht="18" customHeight="1" x14ac:dyDescent="0.25">
      <c r="A1248" s="46"/>
      <c r="B1248" s="46"/>
      <c r="C1248" s="46"/>
      <c r="D1248" s="46"/>
      <c r="E1248" s="47"/>
      <c r="F1248" s="46"/>
      <c r="G1248" s="46"/>
      <c r="H1248" s="46"/>
      <c r="I1248" s="47" t="str">
        <f t="shared" si="38"/>
        <v/>
      </c>
      <c r="J1248" s="47" t="str">
        <f t="shared" si="39"/>
        <v/>
      </c>
      <c r="K1248" s="46"/>
      <c r="L1248" s="46"/>
    </row>
    <row r="1249" spans="1:12" ht="18" customHeight="1" x14ac:dyDescent="0.25">
      <c r="A1249" s="42"/>
      <c r="B1249" s="42"/>
      <c r="C1249" s="42"/>
      <c r="D1249" s="42"/>
      <c r="E1249" s="43"/>
      <c r="F1249" s="42"/>
      <c r="G1249" s="42"/>
      <c r="H1249" s="42"/>
      <c r="I1249" s="43" t="str">
        <f t="shared" si="38"/>
        <v/>
      </c>
      <c r="J1249" s="43" t="str">
        <f t="shared" si="39"/>
        <v/>
      </c>
      <c r="K1249" s="42"/>
      <c r="L1249" s="42"/>
    </row>
    <row r="1250" spans="1:12" ht="18" customHeight="1" x14ac:dyDescent="0.25">
      <c r="A1250" s="46"/>
      <c r="B1250" s="46"/>
      <c r="C1250" s="46"/>
      <c r="D1250" s="46"/>
      <c r="E1250" s="47"/>
      <c r="F1250" s="46"/>
      <c r="G1250" s="46"/>
      <c r="H1250" s="46"/>
      <c r="I1250" s="47" t="str">
        <f t="shared" si="38"/>
        <v/>
      </c>
      <c r="J1250" s="47" t="str">
        <f t="shared" si="39"/>
        <v/>
      </c>
      <c r="K1250" s="46"/>
      <c r="L1250" s="46"/>
    </row>
    <row r="1251" spans="1:12" ht="18" customHeight="1" x14ac:dyDescent="0.25">
      <c r="A1251" s="42"/>
      <c r="B1251" s="42"/>
      <c r="C1251" s="42"/>
      <c r="D1251" s="42"/>
      <c r="E1251" s="43"/>
      <c r="F1251" s="42"/>
      <c r="G1251" s="42"/>
      <c r="H1251" s="42"/>
      <c r="I1251" s="43" t="str">
        <f t="shared" si="38"/>
        <v/>
      </c>
      <c r="J1251" s="43" t="str">
        <f t="shared" si="39"/>
        <v/>
      </c>
      <c r="K1251" s="42"/>
      <c r="L1251" s="42"/>
    </row>
    <row r="1252" spans="1:12" ht="18" customHeight="1" x14ac:dyDescent="0.25">
      <c r="A1252" s="46"/>
      <c r="B1252" s="46"/>
      <c r="C1252" s="46"/>
      <c r="D1252" s="46"/>
      <c r="E1252" s="47"/>
      <c r="F1252" s="46"/>
      <c r="G1252" s="46"/>
      <c r="H1252" s="46"/>
      <c r="I1252" s="47" t="str">
        <f t="shared" si="38"/>
        <v/>
      </c>
      <c r="J1252" s="47" t="str">
        <f t="shared" si="39"/>
        <v/>
      </c>
      <c r="K1252" s="46"/>
      <c r="L1252" s="46"/>
    </row>
    <row r="1253" spans="1:12" ht="18" customHeight="1" x14ac:dyDescent="0.25">
      <c r="A1253" s="42"/>
      <c r="B1253" s="42"/>
      <c r="C1253" s="42"/>
      <c r="D1253" s="42"/>
      <c r="E1253" s="43"/>
      <c r="F1253" s="42"/>
      <c r="G1253" s="42"/>
      <c r="H1253" s="42"/>
      <c r="I1253" s="43" t="str">
        <f t="shared" si="38"/>
        <v/>
      </c>
      <c r="J1253" s="43" t="str">
        <f t="shared" si="39"/>
        <v/>
      </c>
      <c r="K1253" s="42"/>
      <c r="L1253" s="42"/>
    </row>
    <row r="1254" spans="1:12" ht="18" customHeight="1" x14ac:dyDescent="0.25">
      <c r="A1254" s="46"/>
      <c r="B1254" s="46"/>
      <c r="C1254" s="46"/>
      <c r="D1254" s="46"/>
      <c r="E1254" s="47"/>
      <c r="F1254" s="46"/>
      <c r="G1254" s="46"/>
      <c r="H1254" s="46"/>
      <c r="I1254" s="47" t="str">
        <f t="shared" si="38"/>
        <v/>
      </c>
      <c r="J1254" s="47" t="str">
        <f t="shared" si="39"/>
        <v/>
      </c>
      <c r="K1254" s="46"/>
      <c r="L1254" s="46"/>
    </row>
    <row r="1255" spans="1:12" ht="18" customHeight="1" x14ac:dyDescent="0.25">
      <c r="A1255" s="42"/>
      <c r="B1255" s="42"/>
      <c r="C1255" s="42"/>
      <c r="D1255" s="42"/>
      <c r="E1255" s="43"/>
      <c r="F1255" s="42"/>
      <c r="G1255" s="42"/>
      <c r="H1255" s="42"/>
      <c r="I1255" s="43" t="str">
        <f t="shared" si="38"/>
        <v/>
      </c>
      <c r="J1255" s="43" t="str">
        <f t="shared" si="39"/>
        <v/>
      </c>
      <c r="K1255" s="42"/>
      <c r="L1255" s="42"/>
    </row>
    <row r="1256" spans="1:12" ht="18" customHeight="1" x14ac:dyDescent="0.25">
      <c r="A1256" s="46"/>
      <c r="B1256" s="46"/>
      <c r="C1256" s="46"/>
      <c r="D1256" s="46"/>
      <c r="E1256" s="47"/>
      <c r="F1256" s="46"/>
      <c r="G1256" s="46"/>
      <c r="H1256" s="46"/>
      <c r="I1256" s="47" t="str">
        <f t="shared" si="38"/>
        <v/>
      </c>
      <c r="J1256" s="47" t="str">
        <f t="shared" si="39"/>
        <v/>
      </c>
      <c r="K1256" s="46"/>
      <c r="L1256" s="46"/>
    </row>
    <row r="1257" spans="1:12" ht="18" customHeight="1" x14ac:dyDescent="0.25">
      <c r="A1257" s="42"/>
      <c r="B1257" s="42"/>
      <c r="C1257" s="42"/>
      <c r="D1257" s="42"/>
      <c r="E1257" s="43"/>
      <c r="F1257" s="42"/>
      <c r="G1257" s="42"/>
      <c r="H1257" s="42"/>
      <c r="I1257" s="43" t="str">
        <f t="shared" si="38"/>
        <v/>
      </c>
      <c r="J1257" s="43" t="str">
        <f t="shared" si="39"/>
        <v/>
      </c>
      <c r="K1257" s="42"/>
      <c r="L1257" s="42"/>
    </row>
    <row r="1258" spans="1:12" ht="18" customHeight="1" x14ac:dyDescent="0.25">
      <c r="A1258" s="46"/>
      <c r="B1258" s="46"/>
      <c r="C1258" s="46"/>
      <c r="D1258" s="46"/>
      <c r="E1258" s="47"/>
      <c r="F1258" s="46"/>
      <c r="G1258" s="46"/>
      <c r="H1258" s="46"/>
      <c r="I1258" s="47" t="str">
        <f t="shared" si="38"/>
        <v/>
      </c>
      <c r="J1258" s="47" t="str">
        <f t="shared" si="39"/>
        <v/>
      </c>
      <c r="K1258" s="46"/>
      <c r="L1258" s="46"/>
    </row>
    <row r="1259" spans="1:12" ht="18" customHeight="1" x14ac:dyDescent="0.25">
      <c r="A1259" s="42"/>
      <c r="B1259" s="42"/>
      <c r="C1259" s="42"/>
      <c r="D1259" s="42"/>
      <c r="E1259" s="43"/>
      <c r="F1259" s="42"/>
      <c r="G1259" s="42"/>
      <c r="H1259" s="42"/>
      <c r="I1259" s="43" t="str">
        <f t="shared" si="38"/>
        <v/>
      </c>
      <c r="J1259" s="43" t="str">
        <f t="shared" si="39"/>
        <v/>
      </c>
      <c r="K1259" s="42"/>
      <c r="L1259" s="42"/>
    </row>
    <row r="1260" spans="1:12" ht="18" customHeight="1" x14ac:dyDescent="0.25">
      <c r="A1260" s="46"/>
      <c r="B1260" s="46"/>
      <c r="C1260" s="46"/>
      <c r="D1260" s="46"/>
      <c r="E1260" s="47"/>
      <c r="F1260" s="46"/>
      <c r="G1260" s="46"/>
      <c r="H1260" s="46"/>
      <c r="I1260" s="47" t="str">
        <f t="shared" si="38"/>
        <v/>
      </c>
      <c r="J1260" s="47" t="str">
        <f t="shared" si="39"/>
        <v/>
      </c>
      <c r="K1260" s="46"/>
      <c r="L1260" s="46"/>
    </row>
    <row r="1261" spans="1:12" ht="18" customHeight="1" x14ac:dyDescent="0.25">
      <c r="A1261" s="42"/>
      <c r="B1261" s="42"/>
      <c r="C1261" s="42"/>
      <c r="D1261" s="42"/>
      <c r="E1261" s="43"/>
      <c r="F1261" s="42"/>
      <c r="G1261" s="42"/>
      <c r="H1261" s="42"/>
      <c r="I1261" s="43" t="str">
        <f t="shared" si="38"/>
        <v/>
      </c>
      <c r="J1261" s="43" t="str">
        <f t="shared" si="39"/>
        <v/>
      </c>
      <c r="K1261" s="42"/>
      <c r="L1261" s="42"/>
    </row>
    <row r="1262" spans="1:12" ht="18" customHeight="1" x14ac:dyDescent="0.25">
      <c r="A1262" s="46"/>
      <c r="B1262" s="46"/>
      <c r="C1262" s="46"/>
      <c r="D1262" s="46"/>
      <c r="E1262" s="47"/>
      <c r="F1262" s="46"/>
      <c r="G1262" s="46"/>
      <c r="H1262" s="46"/>
      <c r="I1262" s="47" t="str">
        <f t="shared" si="38"/>
        <v/>
      </c>
      <c r="J1262" s="47" t="str">
        <f t="shared" si="39"/>
        <v/>
      </c>
      <c r="K1262" s="46"/>
      <c r="L1262" s="46"/>
    </row>
    <row r="1263" spans="1:12" ht="18" customHeight="1" x14ac:dyDescent="0.25">
      <c r="A1263" s="42"/>
      <c r="B1263" s="42"/>
      <c r="C1263" s="42"/>
      <c r="D1263" s="42"/>
      <c r="E1263" s="43"/>
      <c r="F1263" s="42"/>
      <c r="G1263" s="42"/>
      <c r="H1263" s="42"/>
      <c r="I1263" s="43" t="str">
        <f t="shared" si="38"/>
        <v/>
      </c>
      <c r="J1263" s="43" t="str">
        <f t="shared" si="39"/>
        <v/>
      </c>
      <c r="K1263" s="42"/>
      <c r="L1263" s="42"/>
    </row>
    <row r="1264" spans="1:12" ht="18" customHeight="1" x14ac:dyDescent="0.25">
      <c r="A1264" s="46"/>
      <c r="B1264" s="46"/>
      <c r="C1264" s="46"/>
      <c r="D1264" s="46"/>
      <c r="E1264" s="47"/>
      <c r="F1264" s="46"/>
      <c r="G1264" s="46"/>
      <c r="H1264" s="46"/>
      <c r="I1264" s="47" t="str">
        <f t="shared" si="38"/>
        <v/>
      </c>
      <c r="J1264" s="47" t="str">
        <f t="shared" si="39"/>
        <v/>
      </c>
      <c r="K1264" s="46"/>
      <c r="L1264" s="46"/>
    </row>
    <row r="1265" spans="1:12" ht="18" customHeight="1" x14ac:dyDescent="0.25">
      <c r="A1265" s="42"/>
      <c r="B1265" s="42"/>
      <c r="C1265" s="42"/>
      <c r="D1265" s="42"/>
      <c r="E1265" s="43"/>
      <c r="F1265" s="42"/>
      <c r="G1265" s="42"/>
      <c r="H1265" s="42"/>
      <c r="I1265" s="43" t="str">
        <f t="shared" si="38"/>
        <v/>
      </c>
      <c r="J1265" s="43" t="str">
        <f t="shared" si="39"/>
        <v/>
      </c>
      <c r="K1265" s="42"/>
      <c r="L1265" s="42"/>
    </row>
    <row r="1266" spans="1:12" ht="18" customHeight="1" x14ac:dyDescent="0.25">
      <c r="A1266" s="46"/>
      <c r="B1266" s="46"/>
      <c r="C1266" s="46"/>
      <c r="D1266" s="46"/>
      <c r="E1266" s="47"/>
      <c r="F1266" s="46"/>
      <c r="G1266" s="46"/>
      <c r="H1266" s="46"/>
      <c r="I1266" s="47" t="str">
        <f t="shared" si="38"/>
        <v/>
      </c>
      <c r="J1266" s="47" t="str">
        <f t="shared" si="39"/>
        <v/>
      </c>
      <c r="K1266" s="46"/>
      <c r="L1266" s="46"/>
    </row>
    <row r="1267" spans="1:12" ht="18" customHeight="1" x14ac:dyDescent="0.25">
      <c r="A1267" s="42"/>
      <c r="B1267" s="42"/>
      <c r="C1267" s="42"/>
      <c r="D1267" s="42"/>
      <c r="E1267" s="43"/>
      <c r="F1267" s="42"/>
      <c r="G1267" s="42"/>
      <c r="H1267" s="42"/>
      <c r="I1267" s="43" t="str">
        <f t="shared" si="38"/>
        <v/>
      </c>
      <c r="J1267" s="43" t="str">
        <f t="shared" si="39"/>
        <v/>
      </c>
      <c r="K1267" s="42"/>
      <c r="L1267" s="42"/>
    </row>
    <row r="1268" spans="1:12" ht="18" customHeight="1" x14ac:dyDescent="0.25">
      <c r="A1268" s="46"/>
      <c r="B1268" s="46"/>
      <c r="C1268" s="46"/>
      <c r="D1268" s="46"/>
      <c r="E1268" s="47"/>
      <c r="F1268" s="46"/>
      <c r="G1268" s="46"/>
      <c r="H1268" s="46"/>
      <c r="I1268" s="47" t="str">
        <f t="shared" si="38"/>
        <v/>
      </c>
      <c r="J1268" s="47" t="str">
        <f t="shared" si="39"/>
        <v/>
      </c>
      <c r="K1268" s="46"/>
      <c r="L1268" s="46"/>
    </row>
    <row r="1269" spans="1:12" ht="18" customHeight="1" x14ac:dyDescent="0.25">
      <c r="A1269" s="42"/>
      <c r="B1269" s="42"/>
      <c r="C1269" s="42"/>
      <c r="D1269" s="42"/>
      <c r="E1269" s="43"/>
      <c r="F1269" s="42"/>
      <c r="G1269" s="42"/>
      <c r="H1269" s="42"/>
      <c r="I1269" s="43" t="str">
        <f t="shared" si="38"/>
        <v/>
      </c>
      <c r="J1269" s="43" t="str">
        <f t="shared" si="39"/>
        <v/>
      </c>
      <c r="K1269" s="42"/>
      <c r="L1269" s="42"/>
    </row>
    <row r="1270" spans="1:12" ht="18" customHeight="1" x14ac:dyDescent="0.25">
      <c r="A1270" s="46"/>
      <c r="B1270" s="46"/>
      <c r="C1270" s="46"/>
      <c r="D1270" s="46"/>
      <c r="E1270" s="47"/>
      <c r="F1270" s="46"/>
      <c r="G1270" s="46"/>
      <c r="H1270" s="46"/>
      <c r="I1270" s="47" t="str">
        <f t="shared" si="38"/>
        <v/>
      </c>
      <c r="J1270" s="47" t="str">
        <f t="shared" si="39"/>
        <v/>
      </c>
      <c r="K1270" s="46"/>
      <c r="L1270" s="46"/>
    </row>
    <row r="1271" spans="1:12" ht="18" customHeight="1" x14ac:dyDescent="0.25">
      <c r="A1271" s="42"/>
      <c r="B1271" s="42"/>
      <c r="C1271" s="42"/>
      <c r="D1271" s="42"/>
      <c r="E1271" s="43"/>
      <c r="F1271" s="42"/>
      <c r="G1271" s="42"/>
      <c r="H1271" s="42"/>
      <c r="I1271" s="43" t="str">
        <f t="shared" si="38"/>
        <v/>
      </c>
      <c r="J1271" s="43" t="str">
        <f t="shared" si="39"/>
        <v/>
      </c>
      <c r="K1271" s="42"/>
      <c r="L1271" s="42"/>
    </row>
    <row r="1272" spans="1:12" ht="18" customHeight="1" x14ac:dyDescent="0.25">
      <c r="A1272" s="46"/>
      <c r="B1272" s="46"/>
      <c r="C1272" s="46"/>
      <c r="D1272" s="46"/>
      <c r="E1272" s="47"/>
      <c r="F1272" s="46"/>
      <c r="G1272" s="46"/>
      <c r="H1272" s="46"/>
      <c r="I1272" s="47" t="str">
        <f t="shared" si="38"/>
        <v/>
      </c>
      <c r="J1272" s="47" t="str">
        <f t="shared" si="39"/>
        <v/>
      </c>
      <c r="K1272" s="46"/>
      <c r="L1272" s="46"/>
    </row>
    <row r="1273" spans="1:12" ht="18" customHeight="1" x14ac:dyDescent="0.25">
      <c r="A1273" s="42"/>
      <c r="B1273" s="42"/>
      <c r="C1273" s="42"/>
      <c r="D1273" s="42"/>
      <c r="E1273" s="43"/>
      <c r="F1273" s="42"/>
      <c r="G1273" s="42"/>
      <c r="H1273" s="42"/>
      <c r="I1273" s="43" t="str">
        <f t="shared" si="38"/>
        <v/>
      </c>
      <c r="J1273" s="43" t="str">
        <f t="shared" si="39"/>
        <v/>
      </c>
      <c r="K1273" s="42"/>
      <c r="L1273" s="42"/>
    </row>
    <row r="1274" spans="1:12" ht="18" customHeight="1" x14ac:dyDescent="0.25">
      <c r="A1274" s="46"/>
      <c r="B1274" s="46"/>
      <c r="C1274" s="46"/>
      <c r="D1274" s="46"/>
      <c r="E1274" s="47"/>
      <c r="F1274" s="46"/>
      <c r="G1274" s="46"/>
      <c r="H1274" s="46"/>
      <c r="I1274" s="47" t="str">
        <f t="shared" si="38"/>
        <v/>
      </c>
      <c r="J1274" s="47" t="str">
        <f t="shared" si="39"/>
        <v/>
      </c>
      <c r="K1274" s="46"/>
      <c r="L1274" s="46"/>
    </row>
    <row r="1275" spans="1:12" ht="18" customHeight="1" x14ac:dyDescent="0.25">
      <c r="A1275" s="42"/>
      <c r="B1275" s="42"/>
      <c r="C1275" s="42"/>
      <c r="D1275" s="42"/>
      <c r="E1275" s="43"/>
      <c r="F1275" s="42"/>
      <c r="G1275" s="42"/>
      <c r="H1275" s="42"/>
      <c r="I1275" s="43" t="str">
        <f t="shared" si="38"/>
        <v/>
      </c>
      <c r="J1275" s="43" t="str">
        <f t="shared" si="39"/>
        <v/>
      </c>
      <c r="K1275" s="42"/>
      <c r="L1275" s="42"/>
    </row>
    <row r="1276" spans="1:12" ht="18" customHeight="1" x14ac:dyDescent="0.25">
      <c r="A1276" s="46"/>
      <c r="B1276" s="46"/>
      <c r="C1276" s="46"/>
      <c r="D1276" s="46"/>
      <c r="E1276" s="47"/>
      <c r="F1276" s="46"/>
      <c r="G1276" s="46"/>
      <c r="H1276" s="46"/>
      <c r="I1276" s="47" t="str">
        <f t="shared" si="38"/>
        <v/>
      </c>
      <c r="J1276" s="47" t="str">
        <f t="shared" si="39"/>
        <v/>
      </c>
      <c r="K1276" s="46"/>
      <c r="L1276" s="46"/>
    </row>
    <row r="1277" spans="1:12" ht="18" customHeight="1" x14ac:dyDescent="0.25">
      <c r="A1277" s="42"/>
      <c r="B1277" s="42"/>
      <c r="C1277" s="42"/>
      <c r="D1277" s="42"/>
      <c r="E1277" s="43"/>
      <c r="F1277" s="42"/>
      <c r="G1277" s="42"/>
      <c r="H1277" s="42"/>
      <c r="I1277" s="43" t="str">
        <f t="shared" si="38"/>
        <v/>
      </c>
      <c r="J1277" s="43" t="str">
        <f t="shared" si="39"/>
        <v/>
      </c>
      <c r="K1277" s="42"/>
      <c r="L1277" s="42"/>
    </row>
    <row r="1278" spans="1:12" ht="18" customHeight="1" x14ac:dyDescent="0.25">
      <c r="A1278" s="46"/>
      <c r="B1278" s="46"/>
      <c r="C1278" s="46"/>
      <c r="D1278" s="46"/>
      <c r="E1278" s="47"/>
      <c r="F1278" s="46"/>
      <c r="G1278" s="46"/>
      <c r="H1278" s="46"/>
      <c r="I1278" s="47" t="str">
        <f t="shared" si="38"/>
        <v/>
      </c>
      <c r="J1278" s="47" t="str">
        <f t="shared" si="39"/>
        <v/>
      </c>
      <c r="K1278" s="46"/>
      <c r="L1278" s="46"/>
    </row>
    <row r="1279" spans="1:12" ht="18" customHeight="1" x14ac:dyDescent="0.25">
      <c r="A1279" s="42"/>
      <c r="B1279" s="42"/>
      <c r="C1279" s="42"/>
      <c r="D1279" s="42"/>
      <c r="E1279" s="43"/>
      <c r="F1279" s="42"/>
      <c r="G1279" s="42"/>
      <c r="H1279" s="42"/>
      <c r="I1279" s="43" t="str">
        <f t="shared" si="38"/>
        <v/>
      </c>
      <c r="J1279" s="43" t="str">
        <f t="shared" si="39"/>
        <v/>
      </c>
      <c r="K1279" s="42"/>
      <c r="L1279" s="42"/>
    </row>
    <row r="1280" spans="1:12" ht="18" customHeight="1" x14ac:dyDescent="0.25">
      <c r="A1280" s="46"/>
      <c r="B1280" s="46"/>
      <c r="C1280" s="46"/>
      <c r="D1280" s="46"/>
      <c r="E1280" s="47"/>
      <c r="F1280" s="46"/>
      <c r="G1280" s="46"/>
      <c r="H1280" s="46"/>
      <c r="I1280" s="47" t="str">
        <f t="shared" si="38"/>
        <v/>
      </c>
      <c r="J1280" s="47" t="str">
        <f t="shared" si="39"/>
        <v/>
      </c>
      <c r="K1280" s="46"/>
      <c r="L1280" s="46"/>
    </row>
    <row r="1281" spans="1:12" ht="18" customHeight="1" x14ac:dyDescent="0.25">
      <c r="A1281" s="42"/>
      <c r="B1281" s="42"/>
      <c r="C1281" s="42"/>
      <c r="D1281" s="42"/>
      <c r="E1281" s="43"/>
      <c r="F1281" s="42"/>
      <c r="G1281" s="42"/>
      <c r="H1281" s="42"/>
      <c r="I1281" s="43" t="str">
        <f t="shared" si="38"/>
        <v/>
      </c>
      <c r="J1281" s="43" t="str">
        <f t="shared" si="39"/>
        <v/>
      </c>
      <c r="K1281" s="42"/>
      <c r="L1281" s="42"/>
    </row>
    <row r="1282" spans="1:12" ht="18" customHeight="1" x14ac:dyDescent="0.25">
      <c r="A1282" s="46"/>
      <c r="B1282" s="46"/>
      <c r="C1282" s="46"/>
      <c r="D1282" s="46"/>
      <c r="E1282" s="47"/>
      <c r="F1282" s="46"/>
      <c r="G1282" s="46"/>
      <c r="H1282" s="46"/>
      <c r="I1282" s="47" t="str">
        <f t="shared" si="38"/>
        <v/>
      </c>
      <c r="J1282" s="47" t="str">
        <f t="shared" si="39"/>
        <v/>
      </c>
      <c r="K1282" s="46"/>
      <c r="L1282" s="46"/>
    </row>
    <row r="1283" spans="1:12" ht="18" customHeight="1" x14ac:dyDescent="0.25">
      <c r="A1283" s="42"/>
      <c r="B1283" s="42"/>
      <c r="C1283" s="42"/>
      <c r="D1283" s="42"/>
      <c r="E1283" s="43"/>
      <c r="F1283" s="42"/>
      <c r="G1283" s="42"/>
      <c r="H1283" s="42"/>
      <c r="I1283" s="43" t="str">
        <f t="shared" si="38"/>
        <v/>
      </c>
      <c r="J1283" s="43" t="str">
        <f t="shared" si="39"/>
        <v/>
      </c>
      <c r="K1283" s="42"/>
      <c r="L1283" s="42"/>
    </row>
    <row r="1284" spans="1:12" ht="18" customHeight="1" x14ac:dyDescent="0.25">
      <c r="A1284" s="46"/>
      <c r="B1284" s="46"/>
      <c r="C1284" s="46"/>
      <c r="D1284" s="46"/>
      <c r="E1284" s="47"/>
      <c r="F1284" s="46"/>
      <c r="G1284" s="46"/>
      <c r="H1284" s="46"/>
      <c r="I1284" s="47" t="str">
        <f t="shared" ref="I1284:I1347" si="40">IF(E1284="","",E1284+(E1284*H1284/100*G1284))</f>
        <v/>
      </c>
      <c r="J1284" s="47" t="str">
        <f t="shared" ref="J1284:J1347" si="41">IFERROR(I1284/G1284,"")</f>
        <v/>
      </c>
      <c r="K1284" s="46"/>
      <c r="L1284" s="46"/>
    </row>
    <row r="1285" spans="1:12" ht="18" customHeight="1" x14ac:dyDescent="0.25">
      <c r="A1285" s="42"/>
      <c r="B1285" s="42"/>
      <c r="C1285" s="42"/>
      <c r="D1285" s="42"/>
      <c r="E1285" s="43"/>
      <c r="F1285" s="42"/>
      <c r="G1285" s="42"/>
      <c r="H1285" s="42"/>
      <c r="I1285" s="43" t="str">
        <f t="shared" si="40"/>
        <v/>
      </c>
      <c r="J1285" s="43" t="str">
        <f t="shared" si="41"/>
        <v/>
      </c>
      <c r="K1285" s="42"/>
      <c r="L1285" s="42"/>
    </row>
    <row r="1286" spans="1:12" ht="18" customHeight="1" x14ac:dyDescent="0.25">
      <c r="A1286" s="46"/>
      <c r="B1286" s="46"/>
      <c r="C1286" s="46"/>
      <c r="D1286" s="46"/>
      <c r="E1286" s="47"/>
      <c r="F1286" s="46"/>
      <c r="G1286" s="46"/>
      <c r="H1286" s="46"/>
      <c r="I1286" s="47" t="str">
        <f t="shared" si="40"/>
        <v/>
      </c>
      <c r="J1286" s="47" t="str">
        <f t="shared" si="41"/>
        <v/>
      </c>
      <c r="K1286" s="46"/>
      <c r="L1286" s="46"/>
    </row>
    <row r="1287" spans="1:12" ht="18" customHeight="1" x14ac:dyDescent="0.25">
      <c r="A1287" s="42"/>
      <c r="B1287" s="42"/>
      <c r="C1287" s="42"/>
      <c r="D1287" s="42"/>
      <c r="E1287" s="43"/>
      <c r="F1287" s="42"/>
      <c r="G1287" s="42"/>
      <c r="H1287" s="42"/>
      <c r="I1287" s="43" t="str">
        <f t="shared" si="40"/>
        <v/>
      </c>
      <c r="J1287" s="43" t="str">
        <f t="shared" si="41"/>
        <v/>
      </c>
      <c r="K1287" s="42"/>
      <c r="L1287" s="42"/>
    </row>
    <row r="1288" spans="1:12" ht="18" customHeight="1" x14ac:dyDescent="0.25">
      <c r="A1288" s="46"/>
      <c r="B1288" s="46"/>
      <c r="C1288" s="46"/>
      <c r="D1288" s="46"/>
      <c r="E1288" s="47"/>
      <c r="F1288" s="46"/>
      <c r="G1288" s="46"/>
      <c r="H1288" s="46"/>
      <c r="I1288" s="47" t="str">
        <f t="shared" si="40"/>
        <v/>
      </c>
      <c r="J1288" s="47" t="str">
        <f t="shared" si="41"/>
        <v/>
      </c>
      <c r="K1288" s="46"/>
      <c r="L1288" s="46"/>
    </row>
    <row r="1289" spans="1:12" ht="18" customHeight="1" x14ac:dyDescent="0.25">
      <c r="A1289" s="42"/>
      <c r="B1289" s="42"/>
      <c r="C1289" s="42"/>
      <c r="D1289" s="42"/>
      <c r="E1289" s="43"/>
      <c r="F1289" s="42"/>
      <c r="G1289" s="42"/>
      <c r="H1289" s="42"/>
      <c r="I1289" s="43" t="str">
        <f t="shared" si="40"/>
        <v/>
      </c>
      <c r="J1289" s="43" t="str">
        <f t="shared" si="41"/>
        <v/>
      </c>
      <c r="K1289" s="42"/>
      <c r="L1289" s="42"/>
    </row>
    <row r="1290" spans="1:12" ht="18" customHeight="1" x14ac:dyDescent="0.25">
      <c r="A1290" s="46"/>
      <c r="B1290" s="46"/>
      <c r="C1290" s="46"/>
      <c r="D1290" s="46"/>
      <c r="E1290" s="47"/>
      <c r="F1290" s="46"/>
      <c r="G1290" s="46"/>
      <c r="H1290" s="46"/>
      <c r="I1290" s="47" t="str">
        <f t="shared" si="40"/>
        <v/>
      </c>
      <c r="J1290" s="47" t="str">
        <f t="shared" si="41"/>
        <v/>
      </c>
      <c r="K1290" s="46"/>
      <c r="L1290" s="46"/>
    </row>
    <row r="1291" spans="1:12" ht="18" customHeight="1" x14ac:dyDescent="0.25">
      <c r="A1291" s="42"/>
      <c r="B1291" s="42"/>
      <c r="C1291" s="42"/>
      <c r="D1291" s="42"/>
      <c r="E1291" s="43"/>
      <c r="F1291" s="42"/>
      <c r="G1291" s="42"/>
      <c r="H1291" s="42"/>
      <c r="I1291" s="43" t="str">
        <f t="shared" si="40"/>
        <v/>
      </c>
      <c r="J1291" s="43" t="str">
        <f t="shared" si="41"/>
        <v/>
      </c>
      <c r="K1291" s="42"/>
      <c r="L1291" s="42"/>
    </row>
    <row r="1292" spans="1:12" ht="18" customHeight="1" x14ac:dyDescent="0.25">
      <c r="A1292" s="46"/>
      <c r="B1292" s="46"/>
      <c r="C1292" s="46"/>
      <c r="D1292" s="46"/>
      <c r="E1292" s="47"/>
      <c r="F1292" s="46"/>
      <c r="G1292" s="46"/>
      <c r="H1292" s="46"/>
      <c r="I1292" s="47" t="str">
        <f t="shared" si="40"/>
        <v/>
      </c>
      <c r="J1292" s="47" t="str">
        <f t="shared" si="41"/>
        <v/>
      </c>
      <c r="K1292" s="46"/>
      <c r="L1292" s="46"/>
    </row>
    <row r="1293" spans="1:12" ht="18" customHeight="1" x14ac:dyDescent="0.25">
      <c r="A1293" s="42"/>
      <c r="B1293" s="42"/>
      <c r="C1293" s="42"/>
      <c r="D1293" s="42"/>
      <c r="E1293" s="43"/>
      <c r="F1293" s="42"/>
      <c r="G1293" s="42"/>
      <c r="H1293" s="42"/>
      <c r="I1293" s="43" t="str">
        <f t="shared" si="40"/>
        <v/>
      </c>
      <c r="J1293" s="43" t="str">
        <f t="shared" si="41"/>
        <v/>
      </c>
      <c r="K1293" s="42"/>
      <c r="L1293" s="42"/>
    </row>
    <row r="1294" spans="1:12" ht="18" customHeight="1" x14ac:dyDescent="0.25">
      <c r="A1294" s="46"/>
      <c r="B1294" s="46"/>
      <c r="C1294" s="46"/>
      <c r="D1294" s="46"/>
      <c r="E1294" s="47"/>
      <c r="F1294" s="46"/>
      <c r="G1294" s="46"/>
      <c r="H1294" s="46"/>
      <c r="I1294" s="47" t="str">
        <f t="shared" si="40"/>
        <v/>
      </c>
      <c r="J1294" s="47" t="str">
        <f t="shared" si="41"/>
        <v/>
      </c>
      <c r="K1294" s="46"/>
      <c r="L1294" s="46"/>
    </row>
    <row r="1295" spans="1:12" ht="18" customHeight="1" x14ac:dyDescent="0.25">
      <c r="A1295" s="42"/>
      <c r="B1295" s="42"/>
      <c r="C1295" s="42"/>
      <c r="D1295" s="42"/>
      <c r="E1295" s="43"/>
      <c r="F1295" s="42"/>
      <c r="G1295" s="42"/>
      <c r="H1295" s="42"/>
      <c r="I1295" s="43" t="str">
        <f t="shared" si="40"/>
        <v/>
      </c>
      <c r="J1295" s="43" t="str">
        <f t="shared" si="41"/>
        <v/>
      </c>
      <c r="K1295" s="42"/>
      <c r="L1295" s="42"/>
    </row>
    <row r="1296" spans="1:12" ht="18" customHeight="1" x14ac:dyDescent="0.25">
      <c r="A1296" s="46"/>
      <c r="B1296" s="46"/>
      <c r="C1296" s="46"/>
      <c r="D1296" s="46"/>
      <c r="E1296" s="47"/>
      <c r="F1296" s="46"/>
      <c r="G1296" s="46"/>
      <c r="H1296" s="46"/>
      <c r="I1296" s="47" t="str">
        <f t="shared" si="40"/>
        <v/>
      </c>
      <c r="J1296" s="47" t="str">
        <f t="shared" si="41"/>
        <v/>
      </c>
      <c r="K1296" s="46"/>
      <c r="L1296" s="46"/>
    </row>
    <row r="1297" spans="1:12" ht="18" customHeight="1" x14ac:dyDescent="0.25">
      <c r="A1297" s="42"/>
      <c r="B1297" s="42"/>
      <c r="C1297" s="42"/>
      <c r="D1297" s="42"/>
      <c r="E1297" s="43"/>
      <c r="F1297" s="42"/>
      <c r="G1297" s="42"/>
      <c r="H1297" s="42"/>
      <c r="I1297" s="43" t="str">
        <f t="shared" si="40"/>
        <v/>
      </c>
      <c r="J1297" s="43" t="str">
        <f t="shared" si="41"/>
        <v/>
      </c>
      <c r="K1297" s="42"/>
      <c r="L1297" s="42"/>
    </row>
    <row r="1298" spans="1:12" ht="18" customHeight="1" x14ac:dyDescent="0.25">
      <c r="A1298" s="46"/>
      <c r="B1298" s="46"/>
      <c r="C1298" s="46"/>
      <c r="D1298" s="46"/>
      <c r="E1298" s="47"/>
      <c r="F1298" s="46"/>
      <c r="G1298" s="46"/>
      <c r="H1298" s="46"/>
      <c r="I1298" s="47" t="str">
        <f t="shared" si="40"/>
        <v/>
      </c>
      <c r="J1298" s="47" t="str">
        <f t="shared" si="41"/>
        <v/>
      </c>
      <c r="K1298" s="46"/>
      <c r="L1298" s="46"/>
    </row>
    <row r="1299" spans="1:12" ht="18" customHeight="1" x14ac:dyDescent="0.25">
      <c r="A1299" s="42"/>
      <c r="B1299" s="42"/>
      <c r="C1299" s="42"/>
      <c r="D1299" s="42"/>
      <c r="E1299" s="43"/>
      <c r="F1299" s="42"/>
      <c r="G1299" s="42"/>
      <c r="H1299" s="42"/>
      <c r="I1299" s="43" t="str">
        <f t="shared" si="40"/>
        <v/>
      </c>
      <c r="J1299" s="43" t="str">
        <f t="shared" si="41"/>
        <v/>
      </c>
      <c r="K1299" s="42"/>
      <c r="L1299" s="42"/>
    </row>
    <row r="1300" spans="1:12" ht="18" customHeight="1" x14ac:dyDescent="0.25">
      <c r="A1300" s="46"/>
      <c r="B1300" s="46"/>
      <c r="C1300" s="46"/>
      <c r="D1300" s="46"/>
      <c r="E1300" s="47"/>
      <c r="F1300" s="46"/>
      <c r="G1300" s="46"/>
      <c r="H1300" s="46"/>
      <c r="I1300" s="47" t="str">
        <f t="shared" si="40"/>
        <v/>
      </c>
      <c r="J1300" s="47" t="str">
        <f t="shared" si="41"/>
        <v/>
      </c>
      <c r="K1300" s="46"/>
      <c r="L1300" s="46"/>
    </row>
    <row r="1301" spans="1:12" ht="18" customHeight="1" x14ac:dyDescent="0.25">
      <c r="A1301" s="42"/>
      <c r="B1301" s="42"/>
      <c r="C1301" s="42"/>
      <c r="D1301" s="42"/>
      <c r="E1301" s="43"/>
      <c r="F1301" s="42"/>
      <c r="G1301" s="42"/>
      <c r="H1301" s="42"/>
      <c r="I1301" s="43" t="str">
        <f t="shared" si="40"/>
        <v/>
      </c>
      <c r="J1301" s="43" t="str">
        <f t="shared" si="41"/>
        <v/>
      </c>
      <c r="K1301" s="42"/>
      <c r="L1301" s="42"/>
    </row>
    <row r="1302" spans="1:12" ht="18" customHeight="1" x14ac:dyDescent="0.25">
      <c r="A1302" s="46"/>
      <c r="B1302" s="46"/>
      <c r="C1302" s="46"/>
      <c r="D1302" s="46"/>
      <c r="E1302" s="47"/>
      <c r="F1302" s="46"/>
      <c r="G1302" s="46"/>
      <c r="H1302" s="46"/>
      <c r="I1302" s="47" t="str">
        <f t="shared" si="40"/>
        <v/>
      </c>
      <c r="J1302" s="47" t="str">
        <f t="shared" si="41"/>
        <v/>
      </c>
      <c r="K1302" s="46"/>
      <c r="L1302" s="46"/>
    </row>
    <row r="1303" spans="1:12" ht="18" customHeight="1" x14ac:dyDescent="0.25">
      <c r="A1303" s="42"/>
      <c r="B1303" s="42"/>
      <c r="C1303" s="42"/>
      <c r="D1303" s="42"/>
      <c r="E1303" s="43"/>
      <c r="F1303" s="42"/>
      <c r="G1303" s="42"/>
      <c r="H1303" s="42"/>
      <c r="I1303" s="43" t="str">
        <f t="shared" si="40"/>
        <v/>
      </c>
      <c r="J1303" s="43" t="str">
        <f t="shared" si="41"/>
        <v/>
      </c>
      <c r="K1303" s="42"/>
      <c r="L1303" s="42"/>
    </row>
    <row r="1304" spans="1:12" ht="18" customHeight="1" x14ac:dyDescent="0.25">
      <c r="A1304" s="46"/>
      <c r="B1304" s="46"/>
      <c r="C1304" s="46"/>
      <c r="D1304" s="46"/>
      <c r="E1304" s="47"/>
      <c r="F1304" s="46"/>
      <c r="G1304" s="46"/>
      <c r="H1304" s="46"/>
      <c r="I1304" s="47" t="str">
        <f t="shared" si="40"/>
        <v/>
      </c>
      <c r="J1304" s="47" t="str">
        <f t="shared" si="41"/>
        <v/>
      </c>
      <c r="K1304" s="46"/>
      <c r="L1304" s="46"/>
    </row>
    <row r="1305" spans="1:12" ht="18" customHeight="1" x14ac:dyDescent="0.25">
      <c r="A1305" s="42"/>
      <c r="B1305" s="42"/>
      <c r="C1305" s="42"/>
      <c r="D1305" s="42"/>
      <c r="E1305" s="43"/>
      <c r="F1305" s="42"/>
      <c r="G1305" s="42"/>
      <c r="H1305" s="42"/>
      <c r="I1305" s="43" t="str">
        <f t="shared" si="40"/>
        <v/>
      </c>
      <c r="J1305" s="43" t="str">
        <f t="shared" si="41"/>
        <v/>
      </c>
      <c r="K1305" s="42"/>
      <c r="L1305" s="42"/>
    </row>
    <row r="1306" spans="1:12" ht="18" customHeight="1" x14ac:dyDescent="0.25">
      <c r="A1306" s="46"/>
      <c r="B1306" s="46"/>
      <c r="C1306" s="46"/>
      <c r="D1306" s="46"/>
      <c r="E1306" s="47"/>
      <c r="F1306" s="46"/>
      <c r="G1306" s="46"/>
      <c r="H1306" s="46"/>
      <c r="I1306" s="47" t="str">
        <f t="shared" si="40"/>
        <v/>
      </c>
      <c r="J1306" s="47" t="str">
        <f t="shared" si="41"/>
        <v/>
      </c>
      <c r="K1306" s="46"/>
      <c r="L1306" s="46"/>
    </row>
    <row r="1307" spans="1:12" ht="18" customHeight="1" x14ac:dyDescent="0.25">
      <c r="A1307" s="42"/>
      <c r="B1307" s="42"/>
      <c r="C1307" s="42"/>
      <c r="D1307" s="42"/>
      <c r="E1307" s="43"/>
      <c r="F1307" s="42"/>
      <c r="G1307" s="42"/>
      <c r="H1307" s="42"/>
      <c r="I1307" s="43" t="str">
        <f t="shared" si="40"/>
        <v/>
      </c>
      <c r="J1307" s="43" t="str">
        <f t="shared" si="41"/>
        <v/>
      </c>
      <c r="K1307" s="42"/>
      <c r="L1307" s="42"/>
    </row>
    <row r="1308" spans="1:12" ht="18" customHeight="1" x14ac:dyDescent="0.25">
      <c r="A1308" s="46"/>
      <c r="B1308" s="46"/>
      <c r="C1308" s="46"/>
      <c r="D1308" s="46"/>
      <c r="E1308" s="47"/>
      <c r="F1308" s="46"/>
      <c r="G1308" s="46"/>
      <c r="H1308" s="46"/>
      <c r="I1308" s="47" t="str">
        <f t="shared" si="40"/>
        <v/>
      </c>
      <c r="J1308" s="47" t="str">
        <f t="shared" si="41"/>
        <v/>
      </c>
      <c r="K1308" s="46"/>
      <c r="L1308" s="46"/>
    </row>
    <row r="1309" spans="1:12" ht="18" customHeight="1" x14ac:dyDescent="0.25">
      <c r="A1309" s="42"/>
      <c r="B1309" s="42"/>
      <c r="C1309" s="42"/>
      <c r="D1309" s="42"/>
      <c r="E1309" s="43"/>
      <c r="F1309" s="42"/>
      <c r="G1309" s="42"/>
      <c r="H1309" s="42"/>
      <c r="I1309" s="43" t="str">
        <f t="shared" si="40"/>
        <v/>
      </c>
      <c r="J1309" s="43" t="str">
        <f t="shared" si="41"/>
        <v/>
      </c>
      <c r="K1309" s="42"/>
      <c r="L1309" s="42"/>
    </row>
    <row r="1310" spans="1:12" ht="18" customHeight="1" x14ac:dyDescent="0.25">
      <c r="A1310" s="46"/>
      <c r="B1310" s="46"/>
      <c r="C1310" s="46"/>
      <c r="D1310" s="46"/>
      <c r="E1310" s="47"/>
      <c r="F1310" s="46"/>
      <c r="G1310" s="46"/>
      <c r="H1310" s="46"/>
      <c r="I1310" s="47" t="str">
        <f t="shared" si="40"/>
        <v/>
      </c>
      <c r="J1310" s="47" t="str">
        <f t="shared" si="41"/>
        <v/>
      </c>
      <c r="K1310" s="46"/>
      <c r="L1310" s="46"/>
    </row>
    <row r="1311" spans="1:12" ht="18" customHeight="1" x14ac:dyDescent="0.25">
      <c r="A1311" s="42"/>
      <c r="B1311" s="42"/>
      <c r="C1311" s="42"/>
      <c r="D1311" s="42"/>
      <c r="E1311" s="43"/>
      <c r="F1311" s="42"/>
      <c r="G1311" s="42"/>
      <c r="H1311" s="42"/>
      <c r="I1311" s="43" t="str">
        <f t="shared" si="40"/>
        <v/>
      </c>
      <c r="J1311" s="43" t="str">
        <f t="shared" si="41"/>
        <v/>
      </c>
      <c r="K1311" s="42"/>
      <c r="L1311" s="42"/>
    </row>
    <row r="1312" spans="1:12" ht="18" customHeight="1" x14ac:dyDescent="0.25">
      <c r="A1312" s="46"/>
      <c r="B1312" s="46"/>
      <c r="C1312" s="46"/>
      <c r="D1312" s="46"/>
      <c r="E1312" s="47"/>
      <c r="F1312" s="46"/>
      <c r="G1312" s="46"/>
      <c r="H1312" s="46"/>
      <c r="I1312" s="47" t="str">
        <f t="shared" si="40"/>
        <v/>
      </c>
      <c r="J1312" s="47" t="str">
        <f t="shared" si="41"/>
        <v/>
      </c>
      <c r="K1312" s="46"/>
      <c r="L1312" s="46"/>
    </row>
    <row r="1313" spans="1:12" ht="18" customHeight="1" x14ac:dyDescent="0.25">
      <c r="A1313" s="42"/>
      <c r="B1313" s="42"/>
      <c r="C1313" s="42"/>
      <c r="D1313" s="42"/>
      <c r="E1313" s="43"/>
      <c r="F1313" s="42"/>
      <c r="G1313" s="42"/>
      <c r="H1313" s="42"/>
      <c r="I1313" s="43" t="str">
        <f t="shared" si="40"/>
        <v/>
      </c>
      <c r="J1313" s="43" t="str">
        <f t="shared" si="41"/>
        <v/>
      </c>
      <c r="K1313" s="42"/>
      <c r="L1313" s="42"/>
    </row>
    <row r="1314" spans="1:12" ht="18" customHeight="1" x14ac:dyDescent="0.25">
      <c r="A1314" s="46"/>
      <c r="B1314" s="46"/>
      <c r="C1314" s="46"/>
      <c r="D1314" s="46"/>
      <c r="E1314" s="47"/>
      <c r="F1314" s="46"/>
      <c r="G1314" s="46"/>
      <c r="H1314" s="46"/>
      <c r="I1314" s="47" t="str">
        <f t="shared" si="40"/>
        <v/>
      </c>
      <c r="J1314" s="47" t="str">
        <f t="shared" si="41"/>
        <v/>
      </c>
      <c r="K1314" s="46"/>
      <c r="L1314" s="46"/>
    </row>
    <row r="1315" spans="1:12" ht="18" customHeight="1" x14ac:dyDescent="0.25">
      <c r="A1315" s="42"/>
      <c r="B1315" s="42"/>
      <c r="C1315" s="42"/>
      <c r="D1315" s="42"/>
      <c r="E1315" s="43"/>
      <c r="F1315" s="42"/>
      <c r="G1315" s="42"/>
      <c r="H1315" s="42"/>
      <c r="I1315" s="43" t="str">
        <f t="shared" si="40"/>
        <v/>
      </c>
      <c r="J1315" s="43" t="str">
        <f t="shared" si="41"/>
        <v/>
      </c>
      <c r="K1315" s="42"/>
      <c r="L1315" s="42"/>
    </row>
    <row r="1316" spans="1:12" ht="18" customHeight="1" x14ac:dyDescent="0.25">
      <c r="A1316" s="46"/>
      <c r="B1316" s="46"/>
      <c r="C1316" s="46"/>
      <c r="D1316" s="46"/>
      <c r="E1316" s="47"/>
      <c r="F1316" s="46"/>
      <c r="G1316" s="46"/>
      <c r="H1316" s="46"/>
      <c r="I1316" s="47" t="str">
        <f t="shared" si="40"/>
        <v/>
      </c>
      <c r="J1316" s="47" t="str">
        <f t="shared" si="41"/>
        <v/>
      </c>
      <c r="K1316" s="46"/>
      <c r="L1316" s="46"/>
    </row>
    <row r="1317" spans="1:12" ht="18" customHeight="1" x14ac:dyDescent="0.25">
      <c r="A1317" s="42"/>
      <c r="B1317" s="42"/>
      <c r="C1317" s="42"/>
      <c r="D1317" s="42"/>
      <c r="E1317" s="43"/>
      <c r="F1317" s="42"/>
      <c r="G1317" s="42"/>
      <c r="H1317" s="42"/>
      <c r="I1317" s="43" t="str">
        <f t="shared" si="40"/>
        <v/>
      </c>
      <c r="J1317" s="43" t="str">
        <f t="shared" si="41"/>
        <v/>
      </c>
      <c r="K1317" s="42"/>
      <c r="L1317" s="42"/>
    </row>
    <row r="1318" spans="1:12" ht="18" customHeight="1" x14ac:dyDescent="0.25">
      <c r="A1318" s="46"/>
      <c r="B1318" s="46"/>
      <c r="C1318" s="46"/>
      <c r="D1318" s="46"/>
      <c r="E1318" s="47"/>
      <c r="F1318" s="46"/>
      <c r="G1318" s="46"/>
      <c r="H1318" s="46"/>
      <c r="I1318" s="47" t="str">
        <f t="shared" si="40"/>
        <v/>
      </c>
      <c r="J1318" s="47" t="str">
        <f t="shared" si="41"/>
        <v/>
      </c>
      <c r="K1318" s="46"/>
      <c r="L1318" s="46"/>
    </row>
    <row r="1319" spans="1:12" ht="18" customHeight="1" x14ac:dyDescent="0.25">
      <c r="A1319" s="42"/>
      <c r="B1319" s="42"/>
      <c r="C1319" s="42"/>
      <c r="D1319" s="42"/>
      <c r="E1319" s="43"/>
      <c r="F1319" s="42"/>
      <c r="G1319" s="42"/>
      <c r="H1319" s="42"/>
      <c r="I1319" s="43" t="str">
        <f t="shared" si="40"/>
        <v/>
      </c>
      <c r="J1319" s="43" t="str">
        <f t="shared" si="41"/>
        <v/>
      </c>
      <c r="K1319" s="42"/>
      <c r="L1319" s="42"/>
    </row>
    <row r="1320" spans="1:12" ht="18" customHeight="1" x14ac:dyDescent="0.25">
      <c r="A1320" s="46"/>
      <c r="B1320" s="46"/>
      <c r="C1320" s="46"/>
      <c r="D1320" s="46"/>
      <c r="E1320" s="47"/>
      <c r="F1320" s="46"/>
      <c r="G1320" s="46"/>
      <c r="H1320" s="46"/>
      <c r="I1320" s="47" t="str">
        <f t="shared" si="40"/>
        <v/>
      </c>
      <c r="J1320" s="47" t="str">
        <f t="shared" si="41"/>
        <v/>
      </c>
      <c r="K1320" s="46"/>
      <c r="L1320" s="46"/>
    </row>
    <row r="1321" spans="1:12" ht="18" customHeight="1" x14ac:dyDescent="0.25">
      <c r="A1321" s="42"/>
      <c r="B1321" s="42"/>
      <c r="C1321" s="42"/>
      <c r="D1321" s="42"/>
      <c r="E1321" s="43"/>
      <c r="F1321" s="42"/>
      <c r="G1321" s="42"/>
      <c r="H1321" s="42"/>
      <c r="I1321" s="43" t="str">
        <f t="shared" si="40"/>
        <v/>
      </c>
      <c r="J1321" s="43" t="str">
        <f t="shared" si="41"/>
        <v/>
      </c>
      <c r="K1321" s="42"/>
      <c r="L1321" s="42"/>
    </row>
    <row r="1322" spans="1:12" ht="18" customHeight="1" x14ac:dyDescent="0.25">
      <c r="A1322" s="46"/>
      <c r="B1322" s="46"/>
      <c r="C1322" s="46"/>
      <c r="D1322" s="46"/>
      <c r="E1322" s="47"/>
      <c r="F1322" s="46"/>
      <c r="G1322" s="46"/>
      <c r="H1322" s="46"/>
      <c r="I1322" s="47" t="str">
        <f t="shared" si="40"/>
        <v/>
      </c>
      <c r="J1322" s="47" t="str">
        <f t="shared" si="41"/>
        <v/>
      </c>
      <c r="K1322" s="46"/>
      <c r="L1322" s="46"/>
    </row>
    <row r="1323" spans="1:12" ht="18" customHeight="1" x14ac:dyDescent="0.25">
      <c r="A1323" s="42"/>
      <c r="B1323" s="42"/>
      <c r="C1323" s="42"/>
      <c r="D1323" s="42"/>
      <c r="E1323" s="43"/>
      <c r="F1323" s="42"/>
      <c r="G1323" s="42"/>
      <c r="H1323" s="42"/>
      <c r="I1323" s="43" t="str">
        <f t="shared" si="40"/>
        <v/>
      </c>
      <c r="J1323" s="43" t="str">
        <f t="shared" si="41"/>
        <v/>
      </c>
      <c r="K1323" s="42"/>
      <c r="L1323" s="42"/>
    </row>
    <row r="1324" spans="1:12" ht="18" customHeight="1" x14ac:dyDescent="0.25">
      <c r="A1324" s="46"/>
      <c r="B1324" s="46"/>
      <c r="C1324" s="46"/>
      <c r="D1324" s="46"/>
      <c r="E1324" s="47"/>
      <c r="F1324" s="46"/>
      <c r="G1324" s="46"/>
      <c r="H1324" s="46"/>
      <c r="I1324" s="47" t="str">
        <f t="shared" si="40"/>
        <v/>
      </c>
      <c r="J1324" s="47" t="str">
        <f t="shared" si="41"/>
        <v/>
      </c>
      <c r="K1324" s="46"/>
      <c r="L1324" s="46"/>
    </row>
    <row r="1325" spans="1:12" ht="18" customHeight="1" x14ac:dyDescent="0.25">
      <c r="A1325" s="42"/>
      <c r="B1325" s="42"/>
      <c r="C1325" s="42"/>
      <c r="D1325" s="42"/>
      <c r="E1325" s="43"/>
      <c r="F1325" s="42"/>
      <c r="G1325" s="42"/>
      <c r="H1325" s="42"/>
      <c r="I1325" s="43" t="str">
        <f t="shared" si="40"/>
        <v/>
      </c>
      <c r="J1325" s="43" t="str">
        <f t="shared" si="41"/>
        <v/>
      </c>
      <c r="K1325" s="42"/>
      <c r="L1325" s="42"/>
    </row>
    <row r="1326" spans="1:12" ht="18" customHeight="1" x14ac:dyDescent="0.25">
      <c r="A1326" s="46"/>
      <c r="B1326" s="46"/>
      <c r="C1326" s="46"/>
      <c r="D1326" s="46"/>
      <c r="E1326" s="47"/>
      <c r="F1326" s="46"/>
      <c r="G1326" s="46"/>
      <c r="H1326" s="46"/>
      <c r="I1326" s="47" t="str">
        <f t="shared" si="40"/>
        <v/>
      </c>
      <c r="J1326" s="47" t="str">
        <f t="shared" si="41"/>
        <v/>
      </c>
      <c r="K1326" s="46"/>
      <c r="L1326" s="46"/>
    </row>
    <row r="1327" spans="1:12" ht="18" customHeight="1" x14ac:dyDescent="0.25">
      <c r="A1327" s="42"/>
      <c r="B1327" s="42"/>
      <c r="C1327" s="42"/>
      <c r="D1327" s="42"/>
      <c r="E1327" s="43"/>
      <c r="F1327" s="42"/>
      <c r="G1327" s="42"/>
      <c r="H1327" s="42"/>
      <c r="I1327" s="43" t="str">
        <f t="shared" si="40"/>
        <v/>
      </c>
      <c r="J1327" s="43" t="str">
        <f t="shared" si="41"/>
        <v/>
      </c>
      <c r="K1327" s="42"/>
      <c r="L1327" s="42"/>
    </row>
    <row r="1328" spans="1:12" ht="18" customHeight="1" x14ac:dyDescent="0.25">
      <c r="A1328" s="46"/>
      <c r="B1328" s="46"/>
      <c r="C1328" s="46"/>
      <c r="D1328" s="46"/>
      <c r="E1328" s="47"/>
      <c r="F1328" s="46"/>
      <c r="G1328" s="46"/>
      <c r="H1328" s="46"/>
      <c r="I1328" s="47" t="str">
        <f t="shared" si="40"/>
        <v/>
      </c>
      <c r="J1328" s="47" t="str">
        <f t="shared" si="41"/>
        <v/>
      </c>
      <c r="K1328" s="46"/>
      <c r="L1328" s="46"/>
    </row>
    <row r="1329" spans="1:12" ht="18" customHeight="1" x14ac:dyDescent="0.25">
      <c r="A1329" s="42"/>
      <c r="B1329" s="42"/>
      <c r="C1329" s="42"/>
      <c r="D1329" s="42"/>
      <c r="E1329" s="43"/>
      <c r="F1329" s="42"/>
      <c r="G1329" s="42"/>
      <c r="H1329" s="42"/>
      <c r="I1329" s="43" t="str">
        <f t="shared" si="40"/>
        <v/>
      </c>
      <c r="J1329" s="43" t="str">
        <f t="shared" si="41"/>
        <v/>
      </c>
      <c r="K1329" s="42"/>
      <c r="L1329" s="42"/>
    </row>
    <row r="1330" spans="1:12" ht="18" customHeight="1" x14ac:dyDescent="0.25">
      <c r="A1330" s="46"/>
      <c r="B1330" s="46"/>
      <c r="C1330" s="46"/>
      <c r="D1330" s="46"/>
      <c r="E1330" s="47"/>
      <c r="F1330" s="46"/>
      <c r="G1330" s="46"/>
      <c r="H1330" s="46"/>
      <c r="I1330" s="47" t="str">
        <f t="shared" si="40"/>
        <v/>
      </c>
      <c r="J1330" s="47" t="str">
        <f t="shared" si="41"/>
        <v/>
      </c>
      <c r="K1330" s="46"/>
      <c r="L1330" s="46"/>
    </row>
    <row r="1331" spans="1:12" ht="18" customHeight="1" x14ac:dyDescent="0.25">
      <c r="A1331" s="42"/>
      <c r="B1331" s="42"/>
      <c r="C1331" s="42"/>
      <c r="D1331" s="42"/>
      <c r="E1331" s="43"/>
      <c r="F1331" s="42"/>
      <c r="G1331" s="42"/>
      <c r="H1331" s="42"/>
      <c r="I1331" s="43" t="str">
        <f t="shared" si="40"/>
        <v/>
      </c>
      <c r="J1331" s="43" t="str">
        <f t="shared" si="41"/>
        <v/>
      </c>
      <c r="K1331" s="42"/>
      <c r="L1331" s="42"/>
    </row>
    <row r="1332" spans="1:12" ht="18" customHeight="1" x14ac:dyDescent="0.25">
      <c r="A1332" s="46"/>
      <c r="B1332" s="46"/>
      <c r="C1332" s="46"/>
      <c r="D1332" s="46"/>
      <c r="E1332" s="47"/>
      <c r="F1332" s="46"/>
      <c r="G1332" s="46"/>
      <c r="H1332" s="46"/>
      <c r="I1332" s="47" t="str">
        <f t="shared" si="40"/>
        <v/>
      </c>
      <c r="J1332" s="47" t="str">
        <f t="shared" si="41"/>
        <v/>
      </c>
      <c r="K1332" s="46"/>
      <c r="L1332" s="46"/>
    </row>
    <row r="1333" spans="1:12" ht="18" customHeight="1" x14ac:dyDescent="0.25">
      <c r="A1333" s="42"/>
      <c r="B1333" s="42"/>
      <c r="C1333" s="42"/>
      <c r="D1333" s="42"/>
      <c r="E1333" s="43"/>
      <c r="F1333" s="42"/>
      <c r="G1333" s="42"/>
      <c r="H1333" s="42"/>
      <c r="I1333" s="43" t="str">
        <f t="shared" si="40"/>
        <v/>
      </c>
      <c r="J1333" s="43" t="str">
        <f t="shared" si="41"/>
        <v/>
      </c>
      <c r="K1333" s="42"/>
      <c r="L1333" s="42"/>
    </row>
    <row r="1334" spans="1:12" ht="18" customHeight="1" x14ac:dyDescent="0.25">
      <c r="A1334" s="46"/>
      <c r="B1334" s="46"/>
      <c r="C1334" s="46"/>
      <c r="D1334" s="46"/>
      <c r="E1334" s="47"/>
      <c r="F1334" s="46"/>
      <c r="G1334" s="46"/>
      <c r="H1334" s="46"/>
      <c r="I1334" s="47" t="str">
        <f t="shared" si="40"/>
        <v/>
      </c>
      <c r="J1334" s="47" t="str">
        <f t="shared" si="41"/>
        <v/>
      </c>
      <c r="K1334" s="46"/>
      <c r="L1334" s="46"/>
    </row>
    <row r="1335" spans="1:12" ht="18" customHeight="1" x14ac:dyDescent="0.25">
      <c r="A1335" s="42"/>
      <c r="B1335" s="42"/>
      <c r="C1335" s="42"/>
      <c r="D1335" s="42"/>
      <c r="E1335" s="43"/>
      <c r="F1335" s="42"/>
      <c r="G1335" s="42"/>
      <c r="H1335" s="42"/>
      <c r="I1335" s="43" t="str">
        <f t="shared" si="40"/>
        <v/>
      </c>
      <c r="J1335" s="43" t="str">
        <f t="shared" si="41"/>
        <v/>
      </c>
      <c r="K1335" s="42"/>
      <c r="L1335" s="42"/>
    </row>
    <row r="1336" spans="1:12" ht="18" customHeight="1" x14ac:dyDescent="0.25">
      <c r="A1336" s="46"/>
      <c r="B1336" s="46"/>
      <c r="C1336" s="46"/>
      <c r="D1336" s="46"/>
      <c r="E1336" s="47"/>
      <c r="F1336" s="46"/>
      <c r="G1336" s="46"/>
      <c r="H1336" s="46"/>
      <c r="I1336" s="47" t="str">
        <f t="shared" si="40"/>
        <v/>
      </c>
      <c r="J1336" s="47" t="str">
        <f t="shared" si="41"/>
        <v/>
      </c>
      <c r="K1336" s="46"/>
      <c r="L1336" s="46"/>
    </row>
    <row r="1337" spans="1:12" ht="18" customHeight="1" x14ac:dyDescent="0.25">
      <c r="A1337" s="42"/>
      <c r="B1337" s="42"/>
      <c r="C1337" s="42"/>
      <c r="D1337" s="42"/>
      <c r="E1337" s="43"/>
      <c r="F1337" s="42"/>
      <c r="G1337" s="42"/>
      <c r="H1337" s="42"/>
      <c r="I1337" s="43" t="str">
        <f t="shared" si="40"/>
        <v/>
      </c>
      <c r="J1337" s="43" t="str">
        <f t="shared" si="41"/>
        <v/>
      </c>
      <c r="K1337" s="42"/>
      <c r="L1337" s="42"/>
    </row>
    <row r="1338" spans="1:12" ht="18" customHeight="1" x14ac:dyDescent="0.25">
      <c r="A1338" s="46"/>
      <c r="B1338" s="46"/>
      <c r="C1338" s="46"/>
      <c r="D1338" s="46"/>
      <c r="E1338" s="47"/>
      <c r="F1338" s="46"/>
      <c r="G1338" s="46"/>
      <c r="H1338" s="46"/>
      <c r="I1338" s="47" t="str">
        <f t="shared" si="40"/>
        <v/>
      </c>
      <c r="J1338" s="47" t="str">
        <f t="shared" si="41"/>
        <v/>
      </c>
      <c r="K1338" s="46"/>
      <c r="L1338" s="46"/>
    </row>
    <row r="1339" spans="1:12" ht="18" customHeight="1" x14ac:dyDescent="0.25">
      <c r="A1339" s="42"/>
      <c r="B1339" s="42"/>
      <c r="C1339" s="42"/>
      <c r="D1339" s="42"/>
      <c r="E1339" s="43"/>
      <c r="F1339" s="42"/>
      <c r="G1339" s="42"/>
      <c r="H1339" s="42"/>
      <c r="I1339" s="43" t="str">
        <f t="shared" si="40"/>
        <v/>
      </c>
      <c r="J1339" s="43" t="str">
        <f t="shared" si="41"/>
        <v/>
      </c>
      <c r="K1339" s="42"/>
      <c r="L1339" s="42"/>
    </row>
    <row r="1340" spans="1:12" ht="18" customHeight="1" x14ac:dyDescent="0.25">
      <c r="A1340" s="46"/>
      <c r="B1340" s="46"/>
      <c r="C1340" s="46"/>
      <c r="D1340" s="46"/>
      <c r="E1340" s="47"/>
      <c r="F1340" s="46"/>
      <c r="G1340" s="46"/>
      <c r="H1340" s="46"/>
      <c r="I1340" s="47" t="str">
        <f t="shared" si="40"/>
        <v/>
      </c>
      <c r="J1340" s="47" t="str">
        <f t="shared" si="41"/>
        <v/>
      </c>
      <c r="K1340" s="46"/>
      <c r="L1340" s="46"/>
    </row>
    <row r="1341" spans="1:12" ht="18" customHeight="1" x14ac:dyDescent="0.25">
      <c r="A1341" s="42"/>
      <c r="B1341" s="42"/>
      <c r="C1341" s="42"/>
      <c r="D1341" s="42"/>
      <c r="E1341" s="43"/>
      <c r="F1341" s="42"/>
      <c r="G1341" s="42"/>
      <c r="H1341" s="42"/>
      <c r="I1341" s="43" t="str">
        <f t="shared" si="40"/>
        <v/>
      </c>
      <c r="J1341" s="43" t="str">
        <f t="shared" si="41"/>
        <v/>
      </c>
      <c r="K1341" s="42"/>
      <c r="L1341" s="42"/>
    </row>
    <row r="1342" spans="1:12" ht="18" customHeight="1" x14ac:dyDescent="0.25">
      <c r="A1342" s="46"/>
      <c r="B1342" s="46"/>
      <c r="C1342" s="46"/>
      <c r="D1342" s="46"/>
      <c r="E1342" s="47"/>
      <c r="F1342" s="46"/>
      <c r="G1342" s="46"/>
      <c r="H1342" s="46"/>
      <c r="I1342" s="47" t="str">
        <f t="shared" si="40"/>
        <v/>
      </c>
      <c r="J1342" s="47" t="str">
        <f t="shared" si="41"/>
        <v/>
      </c>
      <c r="K1342" s="46"/>
      <c r="L1342" s="46"/>
    </row>
    <row r="1343" spans="1:12" ht="18" customHeight="1" x14ac:dyDescent="0.25">
      <c r="A1343" s="42"/>
      <c r="B1343" s="42"/>
      <c r="C1343" s="42"/>
      <c r="D1343" s="42"/>
      <c r="E1343" s="43"/>
      <c r="F1343" s="42"/>
      <c r="G1343" s="42"/>
      <c r="H1343" s="42"/>
      <c r="I1343" s="43" t="str">
        <f t="shared" si="40"/>
        <v/>
      </c>
      <c r="J1343" s="43" t="str">
        <f t="shared" si="41"/>
        <v/>
      </c>
      <c r="K1343" s="42"/>
      <c r="L1343" s="42"/>
    </row>
    <row r="1344" spans="1:12" ht="18" customHeight="1" x14ac:dyDescent="0.25">
      <c r="A1344" s="46"/>
      <c r="B1344" s="46"/>
      <c r="C1344" s="46"/>
      <c r="D1344" s="46"/>
      <c r="E1344" s="47"/>
      <c r="F1344" s="46"/>
      <c r="G1344" s="46"/>
      <c r="H1344" s="46"/>
      <c r="I1344" s="47" t="str">
        <f t="shared" si="40"/>
        <v/>
      </c>
      <c r="J1344" s="47" t="str">
        <f t="shared" si="41"/>
        <v/>
      </c>
      <c r="K1344" s="46"/>
      <c r="L1344" s="46"/>
    </row>
    <row r="1345" spans="1:12" ht="18" customHeight="1" x14ac:dyDescent="0.25">
      <c r="A1345" s="42"/>
      <c r="B1345" s="42"/>
      <c r="C1345" s="42"/>
      <c r="D1345" s="42"/>
      <c r="E1345" s="43"/>
      <c r="F1345" s="42"/>
      <c r="G1345" s="42"/>
      <c r="H1345" s="42"/>
      <c r="I1345" s="43" t="str">
        <f t="shared" si="40"/>
        <v/>
      </c>
      <c r="J1345" s="43" t="str">
        <f t="shared" si="41"/>
        <v/>
      </c>
      <c r="K1345" s="42"/>
      <c r="L1345" s="42"/>
    </row>
    <row r="1346" spans="1:12" ht="18" customHeight="1" x14ac:dyDescent="0.25">
      <c r="A1346" s="46"/>
      <c r="B1346" s="46"/>
      <c r="C1346" s="46"/>
      <c r="D1346" s="46"/>
      <c r="E1346" s="47"/>
      <c r="F1346" s="46"/>
      <c r="G1346" s="46"/>
      <c r="H1346" s="46"/>
      <c r="I1346" s="47" t="str">
        <f t="shared" si="40"/>
        <v/>
      </c>
      <c r="J1346" s="47" t="str">
        <f t="shared" si="41"/>
        <v/>
      </c>
      <c r="K1346" s="46"/>
      <c r="L1346" s="46"/>
    </row>
    <row r="1347" spans="1:12" ht="18" customHeight="1" x14ac:dyDescent="0.25">
      <c r="A1347" s="42"/>
      <c r="B1347" s="42"/>
      <c r="C1347" s="42"/>
      <c r="D1347" s="42"/>
      <c r="E1347" s="43"/>
      <c r="F1347" s="42"/>
      <c r="G1347" s="42"/>
      <c r="H1347" s="42"/>
      <c r="I1347" s="43" t="str">
        <f t="shared" si="40"/>
        <v/>
      </c>
      <c r="J1347" s="43" t="str">
        <f t="shared" si="41"/>
        <v/>
      </c>
      <c r="K1347" s="42"/>
      <c r="L1347" s="42"/>
    </row>
    <row r="1348" spans="1:12" ht="18" customHeight="1" x14ac:dyDescent="0.25">
      <c r="A1348" s="46"/>
      <c r="B1348" s="46"/>
      <c r="C1348" s="46"/>
      <c r="D1348" s="46"/>
      <c r="E1348" s="47"/>
      <c r="F1348" s="46"/>
      <c r="G1348" s="46"/>
      <c r="H1348" s="46"/>
      <c r="I1348" s="47" t="str">
        <f t="shared" ref="I1348:I1411" si="42">IF(E1348="","",E1348+(E1348*H1348/100*G1348))</f>
        <v/>
      </c>
      <c r="J1348" s="47" t="str">
        <f t="shared" ref="J1348:J1411" si="43">IFERROR(I1348/G1348,"")</f>
        <v/>
      </c>
      <c r="K1348" s="46"/>
      <c r="L1348" s="46"/>
    </row>
    <row r="1349" spans="1:12" ht="18" customHeight="1" x14ac:dyDescent="0.25">
      <c r="A1349" s="42"/>
      <c r="B1349" s="42"/>
      <c r="C1349" s="42"/>
      <c r="D1349" s="42"/>
      <c r="E1349" s="43"/>
      <c r="F1349" s="42"/>
      <c r="G1349" s="42"/>
      <c r="H1349" s="42"/>
      <c r="I1349" s="43" t="str">
        <f t="shared" si="42"/>
        <v/>
      </c>
      <c r="J1349" s="43" t="str">
        <f t="shared" si="43"/>
        <v/>
      </c>
      <c r="K1349" s="42"/>
      <c r="L1349" s="42"/>
    </row>
    <row r="1350" spans="1:12" ht="18" customHeight="1" x14ac:dyDescent="0.25">
      <c r="A1350" s="46"/>
      <c r="B1350" s="46"/>
      <c r="C1350" s="46"/>
      <c r="D1350" s="46"/>
      <c r="E1350" s="47"/>
      <c r="F1350" s="46"/>
      <c r="G1350" s="46"/>
      <c r="H1350" s="46"/>
      <c r="I1350" s="47" t="str">
        <f t="shared" si="42"/>
        <v/>
      </c>
      <c r="J1350" s="47" t="str">
        <f t="shared" si="43"/>
        <v/>
      </c>
      <c r="K1350" s="46"/>
      <c r="L1350" s="46"/>
    </row>
    <row r="1351" spans="1:12" ht="18" customHeight="1" x14ac:dyDescent="0.25">
      <c r="A1351" s="42"/>
      <c r="B1351" s="42"/>
      <c r="C1351" s="42"/>
      <c r="D1351" s="42"/>
      <c r="E1351" s="43"/>
      <c r="F1351" s="42"/>
      <c r="G1351" s="42"/>
      <c r="H1351" s="42"/>
      <c r="I1351" s="43" t="str">
        <f t="shared" si="42"/>
        <v/>
      </c>
      <c r="J1351" s="43" t="str">
        <f t="shared" si="43"/>
        <v/>
      </c>
      <c r="K1351" s="42"/>
      <c r="L1351" s="42"/>
    </row>
    <row r="1352" spans="1:12" ht="18" customHeight="1" x14ac:dyDescent="0.25">
      <c r="A1352" s="46"/>
      <c r="B1352" s="46"/>
      <c r="C1352" s="46"/>
      <c r="D1352" s="46"/>
      <c r="E1352" s="47"/>
      <c r="F1352" s="46"/>
      <c r="G1352" s="46"/>
      <c r="H1352" s="46"/>
      <c r="I1352" s="47" t="str">
        <f t="shared" si="42"/>
        <v/>
      </c>
      <c r="J1352" s="47" t="str">
        <f t="shared" si="43"/>
        <v/>
      </c>
      <c r="K1352" s="46"/>
      <c r="L1352" s="46"/>
    </row>
    <row r="1353" spans="1:12" ht="18" customHeight="1" x14ac:dyDescent="0.25">
      <c r="A1353" s="42"/>
      <c r="B1353" s="42"/>
      <c r="C1353" s="42"/>
      <c r="D1353" s="42"/>
      <c r="E1353" s="43"/>
      <c r="F1353" s="42"/>
      <c r="G1353" s="42"/>
      <c r="H1353" s="42"/>
      <c r="I1353" s="43" t="str">
        <f t="shared" si="42"/>
        <v/>
      </c>
      <c r="J1353" s="43" t="str">
        <f t="shared" si="43"/>
        <v/>
      </c>
      <c r="K1353" s="42"/>
      <c r="L1353" s="42"/>
    </row>
    <row r="1354" spans="1:12" ht="18" customHeight="1" x14ac:dyDescent="0.25">
      <c r="A1354" s="46"/>
      <c r="B1354" s="46"/>
      <c r="C1354" s="46"/>
      <c r="D1354" s="46"/>
      <c r="E1354" s="47"/>
      <c r="F1354" s="46"/>
      <c r="G1354" s="46"/>
      <c r="H1354" s="46"/>
      <c r="I1354" s="47" t="str">
        <f t="shared" si="42"/>
        <v/>
      </c>
      <c r="J1354" s="47" t="str">
        <f t="shared" si="43"/>
        <v/>
      </c>
      <c r="K1354" s="46"/>
      <c r="L1354" s="46"/>
    </row>
    <row r="1355" spans="1:12" ht="18" customHeight="1" x14ac:dyDescent="0.25">
      <c r="A1355" s="42"/>
      <c r="B1355" s="42"/>
      <c r="C1355" s="42"/>
      <c r="D1355" s="42"/>
      <c r="E1355" s="43"/>
      <c r="F1355" s="42"/>
      <c r="G1355" s="42"/>
      <c r="H1355" s="42"/>
      <c r="I1355" s="43" t="str">
        <f t="shared" si="42"/>
        <v/>
      </c>
      <c r="J1355" s="43" t="str">
        <f t="shared" si="43"/>
        <v/>
      </c>
      <c r="K1355" s="42"/>
      <c r="L1355" s="42"/>
    </row>
    <row r="1356" spans="1:12" ht="18" customHeight="1" x14ac:dyDescent="0.25">
      <c r="A1356" s="46"/>
      <c r="B1356" s="46"/>
      <c r="C1356" s="46"/>
      <c r="D1356" s="46"/>
      <c r="E1356" s="47"/>
      <c r="F1356" s="46"/>
      <c r="G1356" s="46"/>
      <c r="H1356" s="46"/>
      <c r="I1356" s="47" t="str">
        <f t="shared" si="42"/>
        <v/>
      </c>
      <c r="J1356" s="47" t="str">
        <f t="shared" si="43"/>
        <v/>
      </c>
      <c r="K1356" s="46"/>
      <c r="L1356" s="46"/>
    </row>
    <row r="1357" spans="1:12" ht="18" customHeight="1" x14ac:dyDescent="0.25">
      <c r="A1357" s="42"/>
      <c r="B1357" s="42"/>
      <c r="C1357" s="42"/>
      <c r="D1357" s="42"/>
      <c r="E1357" s="43"/>
      <c r="F1357" s="42"/>
      <c r="G1357" s="42"/>
      <c r="H1357" s="42"/>
      <c r="I1357" s="43" t="str">
        <f t="shared" si="42"/>
        <v/>
      </c>
      <c r="J1357" s="43" t="str">
        <f t="shared" si="43"/>
        <v/>
      </c>
      <c r="K1357" s="42"/>
      <c r="L1357" s="42"/>
    </row>
    <row r="1358" spans="1:12" ht="18" customHeight="1" x14ac:dyDescent="0.25">
      <c r="A1358" s="46"/>
      <c r="B1358" s="46"/>
      <c r="C1358" s="46"/>
      <c r="D1358" s="46"/>
      <c r="E1358" s="47"/>
      <c r="F1358" s="46"/>
      <c r="G1358" s="46"/>
      <c r="H1358" s="46"/>
      <c r="I1358" s="47" t="str">
        <f t="shared" si="42"/>
        <v/>
      </c>
      <c r="J1358" s="47" t="str">
        <f t="shared" si="43"/>
        <v/>
      </c>
      <c r="K1358" s="46"/>
      <c r="L1358" s="46"/>
    </row>
    <row r="1359" spans="1:12" ht="18" customHeight="1" x14ac:dyDescent="0.25">
      <c r="A1359" s="42"/>
      <c r="B1359" s="42"/>
      <c r="C1359" s="42"/>
      <c r="D1359" s="42"/>
      <c r="E1359" s="43"/>
      <c r="F1359" s="42"/>
      <c r="G1359" s="42"/>
      <c r="H1359" s="42"/>
      <c r="I1359" s="43" t="str">
        <f t="shared" si="42"/>
        <v/>
      </c>
      <c r="J1359" s="43" t="str">
        <f t="shared" si="43"/>
        <v/>
      </c>
      <c r="K1359" s="42"/>
      <c r="L1359" s="42"/>
    </row>
    <row r="1360" spans="1:12" ht="18" customHeight="1" x14ac:dyDescent="0.25">
      <c r="A1360" s="46"/>
      <c r="B1360" s="46"/>
      <c r="C1360" s="46"/>
      <c r="D1360" s="46"/>
      <c r="E1360" s="47"/>
      <c r="F1360" s="46"/>
      <c r="G1360" s="46"/>
      <c r="H1360" s="46"/>
      <c r="I1360" s="47" t="str">
        <f t="shared" si="42"/>
        <v/>
      </c>
      <c r="J1360" s="47" t="str">
        <f t="shared" si="43"/>
        <v/>
      </c>
      <c r="K1360" s="46"/>
      <c r="L1360" s="46"/>
    </row>
    <row r="1361" spans="1:12" ht="18" customHeight="1" x14ac:dyDescent="0.25">
      <c r="A1361" s="42"/>
      <c r="B1361" s="42"/>
      <c r="C1361" s="42"/>
      <c r="D1361" s="42"/>
      <c r="E1361" s="43"/>
      <c r="F1361" s="42"/>
      <c r="G1361" s="42"/>
      <c r="H1361" s="42"/>
      <c r="I1361" s="43" t="str">
        <f t="shared" si="42"/>
        <v/>
      </c>
      <c r="J1361" s="43" t="str">
        <f t="shared" si="43"/>
        <v/>
      </c>
      <c r="K1361" s="42"/>
      <c r="L1361" s="42"/>
    </row>
    <row r="1362" spans="1:12" ht="18" customHeight="1" x14ac:dyDescent="0.25">
      <c r="A1362" s="46"/>
      <c r="B1362" s="46"/>
      <c r="C1362" s="46"/>
      <c r="D1362" s="46"/>
      <c r="E1362" s="47"/>
      <c r="F1362" s="46"/>
      <c r="G1362" s="46"/>
      <c r="H1362" s="46"/>
      <c r="I1362" s="47" t="str">
        <f t="shared" si="42"/>
        <v/>
      </c>
      <c r="J1362" s="47" t="str">
        <f t="shared" si="43"/>
        <v/>
      </c>
      <c r="K1362" s="46"/>
      <c r="L1362" s="46"/>
    </row>
    <row r="1363" spans="1:12" ht="18" customHeight="1" x14ac:dyDescent="0.25">
      <c r="A1363" s="42"/>
      <c r="B1363" s="42"/>
      <c r="C1363" s="42"/>
      <c r="D1363" s="42"/>
      <c r="E1363" s="43"/>
      <c r="F1363" s="42"/>
      <c r="G1363" s="42"/>
      <c r="H1363" s="42"/>
      <c r="I1363" s="43" t="str">
        <f t="shared" si="42"/>
        <v/>
      </c>
      <c r="J1363" s="43" t="str">
        <f t="shared" si="43"/>
        <v/>
      </c>
      <c r="K1363" s="42"/>
      <c r="L1363" s="42"/>
    </row>
    <row r="1364" spans="1:12" ht="18" customHeight="1" x14ac:dyDescent="0.25">
      <c r="A1364" s="46"/>
      <c r="B1364" s="46"/>
      <c r="C1364" s="46"/>
      <c r="D1364" s="46"/>
      <c r="E1364" s="47"/>
      <c r="F1364" s="46"/>
      <c r="G1364" s="46"/>
      <c r="H1364" s="46"/>
      <c r="I1364" s="47" t="str">
        <f t="shared" si="42"/>
        <v/>
      </c>
      <c r="J1364" s="47" t="str">
        <f t="shared" si="43"/>
        <v/>
      </c>
      <c r="K1364" s="46"/>
      <c r="L1364" s="46"/>
    </row>
    <row r="1365" spans="1:12" ht="18" customHeight="1" x14ac:dyDescent="0.25">
      <c r="A1365" s="42"/>
      <c r="B1365" s="42"/>
      <c r="C1365" s="42"/>
      <c r="D1365" s="42"/>
      <c r="E1365" s="43"/>
      <c r="F1365" s="42"/>
      <c r="G1365" s="42"/>
      <c r="H1365" s="42"/>
      <c r="I1365" s="43" t="str">
        <f t="shared" si="42"/>
        <v/>
      </c>
      <c r="J1365" s="43" t="str">
        <f t="shared" si="43"/>
        <v/>
      </c>
      <c r="K1365" s="42"/>
      <c r="L1365" s="42"/>
    </row>
    <row r="1366" spans="1:12" ht="18" customHeight="1" x14ac:dyDescent="0.25">
      <c r="A1366" s="46"/>
      <c r="B1366" s="46"/>
      <c r="C1366" s="46"/>
      <c r="D1366" s="46"/>
      <c r="E1366" s="47"/>
      <c r="F1366" s="46"/>
      <c r="G1366" s="46"/>
      <c r="H1366" s="46"/>
      <c r="I1366" s="47" t="str">
        <f t="shared" si="42"/>
        <v/>
      </c>
      <c r="J1366" s="47" t="str">
        <f t="shared" si="43"/>
        <v/>
      </c>
      <c r="K1366" s="46"/>
      <c r="L1366" s="46"/>
    </row>
    <row r="1367" spans="1:12" ht="18" customHeight="1" x14ac:dyDescent="0.25">
      <c r="A1367" s="42"/>
      <c r="B1367" s="42"/>
      <c r="C1367" s="42"/>
      <c r="D1367" s="42"/>
      <c r="E1367" s="43"/>
      <c r="F1367" s="42"/>
      <c r="G1367" s="42"/>
      <c r="H1367" s="42"/>
      <c r="I1367" s="43" t="str">
        <f t="shared" si="42"/>
        <v/>
      </c>
      <c r="J1367" s="43" t="str">
        <f t="shared" si="43"/>
        <v/>
      </c>
      <c r="K1367" s="42"/>
      <c r="L1367" s="42"/>
    </row>
    <row r="1368" spans="1:12" ht="18" customHeight="1" x14ac:dyDescent="0.25">
      <c r="A1368" s="46"/>
      <c r="B1368" s="46"/>
      <c r="C1368" s="46"/>
      <c r="D1368" s="46"/>
      <c r="E1368" s="47"/>
      <c r="F1368" s="46"/>
      <c r="G1368" s="46"/>
      <c r="H1368" s="46"/>
      <c r="I1368" s="47" t="str">
        <f t="shared" si="42"/>
        <v/>
      </c>
      <c r="J1368" s="47" t="str">
        <f t="shared" si="43"/>
        <v/>
      </c>
      <c r="K1368" s="46"/>
      <c r="L1368" s="46"/>
    </row>
    <row r="1369" spans="1:12" ht="18" customHeight="1" x14ac:dyDescent="0.25">
      <c r="A1369" s="42"/>
      <c r="B1369" s="42"/>
      <c r="C1369" s="42"/>
      <c r="D1369" s="42"/>
      <c r="E1369" s="43"/>
      <c r="F1369" s="42"/>
      <c r="G1369" s="42"/>
      <c r="H1369" s="42"/>
      <c r="I1369" s="43" t="str">
        <f t="shared" si="42"/>
        <v/>
      </c>
      <c r="J1369" s="43" t="str">
        <f t="shared" si="43"/>
        <v/>
      </c>
      <c r="K1369" s="42"/>
      <c r="L1369" s="42"/>
    </row>
    <row r="1370" spans="1:12" ht="18" customHeight="1" x14ac:dyDescent="0.25">
      <c r="A1370" s="46"/>
      <c r="B1370" s="46"/>
      <c r="C1370" s="46"/>
      <c r="D1370" s="46"/>
      <c r="E1370" s="47"/>
      <c r="F1370" s="46"/>
      <c r="G1370" s="46"/>
      <c r="H1370" s="46"/>
      <c r="I1370" s="47" t="str">
        <f t="shared" si="42"/>
        <v/>
      </c>
      <c r="J1370" s="47" t="str">
        <f t="shared" si="43"/>
        <v/>
      </c>
      <c r="K1370" s="46"/>
      <c r="L1370" s="46"/>
    </row>
    <row r="1371" spans="1:12" ht="18" customHeight="1" x14ac:dyDescent="0.25">
      <c r="A1371" s="42"/>
      <c r="B1371" s="42"/>
      <c r="C1371" s="42"/>
      <c r="D1371" s="42"/>
      <c r="E1371" s="43"/>
      <c r="F1371" s="42"/>
      <c r="G1371" s="42"/>
      <c r="H1371" s="42"/>
      <c r="I1371" s="43" t="str">
        <f t="shared" si="42"/>
        <v/>
      </c>
      <c r="J1371" s="43" t="str">
        <f t="shared" si="43"/>
        <v/>
      </c>
      <c r="K1371" s="42"/>
      <c r="L1371" s="42"/>
    </row>
    <row r="1372" spans="1:12" ht="18" customHeight="1" x14ac:dyDescent="0.25">
      <c r="A1372" s="46"/>
      <c r="B1372" s="46"/>
      <c r="C1372" s="46"/>
      <c r="D1372" s="46"/>
      <c r="E1372" s="47"/>
      <c r="F1372" s="46"/>
      <c r="G1372" s="46"/>
      <c r="H1372" s="46"/>
      <c r="I1372" s="47" t="str">
        <f t="shared" si="42"/>
        <v/>
      </c>
      <c r="J1372" s="47" t="str">
        <f t="shared" si="43"/>
        <v/>
      </c>
      <c r="K1372" s="46"/>
      <c r="L1372" s="46"/>
    </row>
    <row r="1373" spans="1:12" ht="18" customHeight="1" x14ac:dyDescent="0.25">
      <c r="A1373" s="42"/>
      <c r="B1373" s="42"/>
      <c r="C1373" s="42"/>
      <c r="D1373" s="42"/>
      <c r="E1373" s="43"/>
      <c r="F1373" s="42"/>
      <c r="G1373" s="42"/>
      <c r="H1373" s="42"/>
      <c r="I1373" s="43" t="str">
        <f t="shared" si="42"/>
        <v/>
      </c>
      <c r="J1373" s="43" t="str">
        <f t="shared" si="43"/>
        <v/>
      </c>
      <c r="K1373" s="42"/>
      <c r="L1373" s="42"/>
    </row>
    <row r="1374" spans="1:12" ht="18" customHeight="1" x14ac:dyDescent="0.25">
      <c r="A1374" s="46"/>
      <c r="B1374" s="46"/>
      <c r="C1374" s="46"/>
      <c r="D1374" s="46"/>
      <c r="E1374" s="47"/>
      <c r="F1374" s="46"/>
      <c r="G1374" s="46"/>
      <c r="H1374" s="46"/>
      <c r="I1374" s="47" t="str">
        <f t="shared" si="42"/>
        <v/>
      </c>
      <c r="J1374" s="47" t="str">
        <f t="shared" si="43"/>
        <v/>
      </c>
      <c r="K1374" s="46"/>
      <c r="L1374" s="46"/>
    </row>
    <row r="1375" spans="1:12" ht="18" customHeight="1" x14ac:dyDescent="0.25">
      <c r="A1375" s="42"/>
      <c r="B1375" s="42"/>
      <c r="C1375" s="42"/>
      <c r="D1375" s="42"/>
      <c r="E1375" s="43"/>
      <c r="F1375" s="42"/>
      <c r="G1375" s="42"/>
      <c r="H1375" s="42"/>
      <c r="I1375" s="43" t="str">
        <f t="shared" si="42"/>
        <v/>
      </c>
      <c r="J1375" s="43" t="str">
        <f t="shared" si="43"/>
        <v/>
      </c>
      <c r="K1375" s="42"/>
      <c r="L1375" s="42"/>
    </row>
    <row r="1376" spans="1:12" ht="18" customHeight="1" x14ac:dyDescent="0.25">
      <c r="A1376" s="46"/>
      <c r="B1376" s="46"/>
      <c r="C1376" s="46"/>
      <c r="D1376" s="46"/>
      <c r="E1376" s="47"/>
      <c r="F1376" s="46"/>
      <c r="G1376" s="46"/>
      <c r="H1376" s="46"/>
      <c r="I1376" s="47" t="str">
        <f t="shared" si="42"/>
        <v/>
      </c>
      <c r="J1376" s="47" t="str">
        <f t="shared" si="43"/>
        <v/>
      </c>
      <c r="K1376" s="46"/>
      <c r="L1376" s="46"/>
    </row>
    <row r="1377" spans="1:12" ht="18" customHeight="1" x14ac:dyDescent="0.25">
      <c r="A1377" s="42"/>
      <c r="B1377" s="42"/>
      <c r="C1377" s="42"/>
      <c r="D1377" s="42"/>
      <c r="E1377" s="43"/>
      <c r="F1377" s="42"/>
      <c r="G1377" s="42"/>
      <c r="H1377" s="42"/>
      <c r="I1377" s="43" t="str">
        <f t="shared" si="42"/>
        <v/>
      </c>
      <c r="J1377" s="43" t="str">
        <f t="shared" si="43"/>
        <v/>
      </c>
      <c r="K1377" s="42"/>
      <c r="L1377" s="42"/>
    </row>
    <row r="1378" spans="1:12" ht="18" customHeight="1" x14ac:dyDescent="0.25">
      <c r="A1378" s="46"/>
      <c r="B1378" s="46"/>
      <c r="C1378" s="46"/>
      <c r="D1378" s="46"/>
      <c r="E1378" s="47"/>
      <c r="F1378" s="46"/>
      <c r="G1378" s="46"/>
      <c r="H1378" s="46"/>
      <c r="I1378" s="47" t="str">
        <f t="shared" si="42"/>
        <v/>
      </c>
      <c r="J1378" s="47" t="str">
        <f t="shared" si="43"/>
        <v/>
      </c>
      <c r="K1378" s="46"/>
      <c r="L1378" s="46"/>
    </row>
    <row r="1379" spans="1:12" ht="18" customHeight="1" x14ac:dyDescent="0.25">
      <c r="A1379" s="42"/>
      <c r="B1379" s="42"/>
      <c r="C1379" s="42"/>
      <c r="D1379" s="42"/>
      <c r="E1379" s="43"/>
      <c r="F1379" s="42"/>
      <c r="G1379" s="42"/>
      <c r="H1379" s="42"/>
      <c r="I1379" s="43" t="str">
        <f t="shared" si="42"/>
        <v/>
      </c>
      <c r="J1379" s="43" t="str">
        <f t="shared" si="43"/>
        <v/>
      </c>
      <c r="K1379" s="42"/>
      <c r="L1379" s="42"/>
    </row>
    <row r="1380" spans="1:12" ht="18" customHeight="1" x14ac:dyDescent="0.25">
      <c r="A1380" s="46"/>
      <c r="B1380" s="46"/>
      <c r="C1380" s="46"/>
      <c r="D1380" s="46"/>
      <c r="E1380" s="47"/>
      <c r="F1380" s="46"/>
      <c r="G1380" s="46"/>
      <c r="H1380" s="46"/>
      <c r="I1380" s="47" t="str">
        <f t="shared" si="42"/>
        <v/>
      </c>
      <c r="J1380" s="47" t="str">
        <f t="shared" si="43"/>
        <v/>
      </c>
      <c r="K1380" s="46"/>
      <c r="L1380" s="46"/>
    </row>
    <row r="1381" spans="1:12" ht="18" customHeight="1" x14ac:dyDescent="0.25">
      <c r="A1381" s="42"/>
      <c r="B1381" s="42"/>
      <c r="C1381" s="42"/>
      <c r="D1381" s="42"/>
      <c r="E1381" s="43"/>
      <c r="F1381" s="42"/>
      <c r="G1381" s="42"/>
      <c r="H1381" s="42"/>
      <c r="I1381" s="43" t="str">
        <f t="shared" si="42"/>
        <v/>
      </c>
      <c r="J1381" s="43" t="str">
        <f t="shared" si="43"/>
        <v/>
      </c>
      <c r="K1381" s="42"/>
      <c r="L1381" s="42"/>
    </row>
    <row r="1382" spans="1:12" ht="18" customHeight="1" x14ac:dyDescent="0.25">
      <c r="A1382" s="46"/>
      <c r="B1382" s="46"/>
      <c r="C1382" s="46"/>
      <c r="D1382" s="46"/>
      <c r="E1382" s="47"/>
      <c r="F1382" s="46"/>
      <c r="G1382" s="46"/>
      <c r="H1382" s="46"/>
      <c r="I1382" s="47" t="str">
        <f t="shared" si="42"/>
        <v/>
      </c>
      <c r="J1382" s="47" t="str">
        <f t="shared" si="43"/>
        <v/>
      </c>
      <c r="K1382" s="46"/>
      <c r="L1382" s="46"/>
    </row>
    <row r="1383" spans="1:12" ht="18" customHeight="1" x14ac:dyDescent="0.25">
      <c r="A1383" s="42"/>
      <c r="B1383" s="42"/>
      <c r="C1383" s="42"/>
      <c r="D1383" s="42"/>
      <c r="E1383" s="43"/>
      <c r="F1383" s="42"/>
      <c r="G1383" s="42"/>
      <c r="H1383" s="42"/>
      <c r="I1383" s="43" t="str">
        <f t="shared" si="42"/>
        <v/>
      </c>
      <c r="J1383" s="43" t="str">
        <f t="shared" si="43"/>
        <v/>
      </c>
      <c r="K1383" s="42"/>
      <c r="L1383" s="42"/>
    </row>
    <row r="1384" spans="1:12" ht="18" customHeight="1" x14ac:dyDescent="0.25">
      <c r="A1384" s="46"/>
      <c r="B1384" s="46"/>
      <c r="C1384" s="46"/>
      <c r="D1384" s="46"/>
      <c r="E1384" s="47"/>
      <c r="F1384" s="46"/>
      <c r="G1384" s="46"/>
      <c r="H1384" s="46"/>
      <c r="I1384" s="47" t="str">
        <f t="shared" si="42"/>
        <v/>
      </c>
      <c r="J1384" s="47" t="str">
        <f t="shared" si="43"/>
        <v/>
      </c>
      <c r="K1384" s="46"/>
      <c r="L1384" s="46"/>
    </row>
    <row r="1385" spans="1:12" ht="18" customHeight="1" x14ac:dyDescent="0.25">
      <c r="A1385" s="42"/>
      <c r="B1385" s="42"/>
      <c r="C1385" s="42"/>
      <c r="D1385" s="42"/>
      <c r="E1385" s="43"/>
      <c r="F1385" s="42"/>
      <c r="G1385" s="42"/>
      <c r="H1385" s="42"/>
      <c r="I1385" s="43" t="str">
        <f t="shared" si="42"/>
        <v/>
      </c>
      <c r="J1385" s="43" t="str">
        <f t="shared" si="43"/>
        <v/>
      </c>
      <c r="K1385" s="42"/>
      <c r="L1385" s="42"/>
    </row>
    <row r="1386" spans="1:12" ht="18" customHeight="1" x14ac:dyDescent="0.25">
      <c r="A1386" s="46"/>
      <c r="B1386" s="46"/>
      <c r="C1386" s="46"/>
      <c r="D1386" s="46"/>
      <c r="E1386" s="47"/>
      <c r="F1386" s="46"/>
      <c r="G1386" s="46"/>
      <c r="H1386" s="46"/>
      <c r="I1386" s="47" t="str">
        <f t="shared" si="42"/>
        <v/>
      </c>
      <c r="J1386" s="47" t="str">
        <f t="shared" si="43"/>
        <v/>
      </c>
      <c r="K1386" s="46"/>
      <c r="L1386" s="46"/>
    </row>
    <row r="1387" spans="1:12" ht="18" customHeight="1" x14ac:dyDescent="0.25">
      <c r="A1387" s="42"/>
      <c r="B1387" s="42"/>
      <c r="C1387" s="42"/>
      <c r="D1387" s="42"/>
      <c r="E1387" s="43"/>
      <c r="F1387" s="42"/>
      <c r="G1387" s="42"/>
      <c r="H1387" s="42"/>
      <c r="I1387" s="43" t="str">
        <f t="shared" si="42"/>
        <v/>
      </c>
      <c r="J1387" s="43" t="str">
        <f t="shared" si="43"/>
        <v/>
      </c>
      <c r="K1387" s="42"/>
      <c r="L1387" s="42"/>
    </row>
    <row r="1388" spans="1:12" ht="18" customHeight="1" x14ac:dyDescent="0.25">
      <c r="A1388" s="46"/>
      <c r="B1388" s="46"/>
      <c r="C1388" s="46"/>
      <c r="D1388" s="46"/>
      <c r="E1388" s="47"/>
      <c r="F1388" s="46"/>
      <c r="G1388" s="46"/>
      <c r="H1388" s="46"/>
      <c r="I1388" s="47" t="str">
        <f t="shared" si="42"/>
        <v/>
      </c>
      <c r="J1388" s="47" t="str">
        <f t="shared" si="43"/>
        <v/>
      </c>
      <c r="K1388" s="46"/>
      <c r="L1388" s="46"/>
    </row>
    <row r="1389" spans="1:12" ht="18" customHeight="1" x14ac:dyDescent="0.25">
      <c r="A1389" s="42"/>
      <c r="B1389" s="42"/>
      <c r="C1389" s="42"/>
      <c r="D1389" s="42"/>
      <c r="E1389" s="43"/>
      <c r="F1389" s="42"/>
      <c r="G1389" s="42"/>
      <c r="H1389" s="42"/>
      <c r="I1389" s="43" t="str">
        <f t="shared" si="42"/>
        <v/>
      </c>
      <c r="J1389" s="43" t="str">
        <f t="shared" si="43"/>
        <v/>
      </c>
      <c r="K1389" s="42"/>
      <c r="L1389" s="42"/>
    </row>
    <row r="1390" spans="1:12" ht="18" customHeight="1" x14ac:dyDescent="0.25">
      <c r="A1390" s="46"/>
      <c r="B1390" s="46"/>
      <c r="C1390" s="46"/>
      <c r="D1390" s="46"/>
      <c r="E1390" s="47"/>
      <c r="F1390" s="46"/>
      <c r="G1390" s="46"/>
      <c r="H1390" s="46"/>
      <c r="I1390" s="47" t="str">
        <f t="shared" si="42"/>
        <v/>
      </c>
      <c r="J1390" s="47" t="str">
        <f t="shared" si="43"/>
        <v/>
      </c>
      <c r="K1390" s="46"/>
      <c r="L1390" s="46"/>
    </row>
    <row r="1391" spans="1:12" ht="18" customHeight="1" x14ac:dyDescent="0.25">
      <c r="A1391" s="42"/>
      <c r="B1391" s="42"/>
      <c r="C1391" s="42"/>
      <c r="D1391" s="42"/>
      <c r="E1391" s="43"/>
      <c r="F1391" s="42"/>
      <c r="G1391" s="42"/>
      <c r="H1391" s="42"/>
      <c r="I1391" s="43" t="str">
        <f t="shared" si="42"/>
        <v/>
      </c>
      <c r="J1391" s="43" t="str">
        <f t="shared" si="43"/>
        <v/>
      </c>
      <c r="K1391" s="42"/>
      <c r="L1391" s="42"/>
    </row>
    <row r="1392" spans="1:12" ht="18" customHeight="1" x14ac:dyDescent="0.25">
      <c r="A1392" s="46"/>
      <c r="B1392" s="46"/>
      <c r="C1392" s="46"/>
      <c r="D1392" s="46"/>
      <c r="E1392" s="47"/>
      <c r="F1392" s="46"/>
      <c r="G1392" s="46"/>
      <c r="H1392" s="46"/>
      <c r="I1392" s="47" t="str">
        <f t="shared" si="42"/>
        <v/>
      </c>
      <c r="J1392" s="47" t="str">
        <f t="shared" si="43"/>
        <v/>
      </c>
      <c r="K1392" s="46"/>
      <c r="L1392" s="46"/>
    </row>
    <row r="1393" spans="1:12" ht="18" customHeight="1" x14ac:dyDescent="0.25">
      <c r="A1393" s="42"/>
      <c r="B1393" s="42"/>
      <c r="C1393" s="42"/>
      <c r="D1393" s="42"/>
      <c r="E1393" s="43"/>
      <c r="F1393" s="42"/>
      <c r="G1393" s="42"/>
      <c r="H1393" s="42"/>
      <c r="I1393" s="43" t="str">
        <f t="shared" si="42"/>
        <v/>
      </c>
      <c r="J1393" s="43" t="str">
        <f t="shared" si="43"/>
        <v/>
      </c>
      <c r="K1393" s="42"/>
      <c r="L1393" s="42"/>
    </row>
    <row r="1394" spans="1:12" ht="18" customHeight="1" x14ac:dyDescent="0.25">
      <c r="A1394" s="46"/>
      <c r="B1394" s="46"/>
      <c r="C1394" s="46"/>
      <c r="D1394" s="46"/>
      <c r="E1394" s="47"/>
      <c r="F1394" s="46"/>
      <c r="G1394" s="46"/>
      <c r="H1394" s="46"/>
      <c r="I1394" s="47" t="str">
        <f t="shared" si="42"/>
        <v/>
      </c>
      <c r="J1394" s="47" t="str">
        <f t="shared" si="43"/>
        <v/>
      </c>
      <c r="K1394" s="46"/>
      <c r="L1394" s="46"/>
    </row>
    <row r="1395" spans="1:12" ht="18" customHeight="1" x14ac:dyDescent="0.25">
      <c r="A1395" s="42"/>
      <c r="B1395" s="42"/>
      <c r="C1395" s="42"/>
      <c r="D1395" s="42"/>
      <c r="E1395" s="43"/>
      <c r="F1395" s="42"/>
      <c r="G1395" s="42"/>
      <c r="H1395" s="42"/>
      <c r="I1395" s="43" t="str">
        <f t="shared" si="42"/>
        <v/>
      </c>
      <c r="J1395" s="43" t="str">
        <f t="shared" si="43"/>
        <v/>
      </c>
      <c r="K1395" s="42"/>
      <c r="L1395" s="42"/>
    </row>
    <row r="1396" spans="1:12" ht="18" customHeight="1" x14ac:dyDescent="0.25">
      <c r="A1396" s="46"/>
      <c r="B1396" s="46"/>
      <c r="C1396" s="46"/>
      <c r="D1396" s="46"/>
      <c r="E1396" s="47"/>
      <c r="F1396" s="46"/>
      <c r="G1396" s="46"/>
      <c r="H1396" s="46"/>
      <c r="I1396" s="47" t="str">
        <f t="shared" si="42"/>
        <v/>
      </c>
      <c r="J1396" s="47" t="str">
        <f t="shared" si="43"/>
        <v/>
      </c>
      <c r="K1396" s="46"/>
      <c r="L1396" s="46"/>
    </row>
    <row r="1397" spans="1:12" ht="18" customHeight="1" x14ac:dyDescent="0.25">
      <c r="A1397" s="42"/>
      <c r="B1397" s="42"/>
      <c r="C1397" s="42"/>
      <c r="D1397" s="42"/>
      <c r="E1397" s="43"/>
      <c r="F1397" s="42"/>
      <c r="G1397" s="42"/>
      <c r="H1397" s="42"/>
      <c r="I1397" s="43" t="str">
        <f t="shared" si="42"/>
        <v/>
      </c>
      <c r="J1397" s="43" t="str">
        <f t="shared" si="43"/>
        <v/>
      </c>
      <c r="K1397" s="42"/>
      <c r="L1397" s="42"/>
    </row>
    <row r="1398" spans="1:12" ht="18" customHeight="1" x14ac:dyDescent="0.25">
      <c r="A1398" s="46"/>
      <c r="B1398" s="46"/>
      <c r="C1398" s="46"/>
      <c r="D1398" s="46"/>
      <c r="E1398" s="47"/>
      <c r="F1398" s="46"/>
      <c r="G1398" s="46"/>
      <c r="H1398" s="46"/>
      <c r="I1398" s="47" t="str">
        <f t="shared" si="42"/>
        <v/>
      </c>
      <c r="J1398" s="47" t="str">
        <f t="shared" si="43"/>
        <v/>
      </c>
      <c r="K1398" s="46"/>
      <c r="L1398" s="46"/>
    </row>
    <row r="1399" spans="1:12" ht="18" customHeight="1" x14ac:dyDescent="0.25">
      <c r="A1399" s="42"/>
      <c r="B1399" s="42"/>
      <c r="C1399" s="42"/>
      <c r="D1399" s="42"/>
      <c r="E1399" s="43"/>
      <c r="F1399" s="42"/>
      <c r="G1399" s="42"/>
      <c r="H1399" s="42"/>
      <c r="I1399" s="43" t="str">
        <f t="shared" si="42"/>
        <v/>
      </c>
      <c r="J1399" s="43" t="str">
        <f t="shared" si="43"/>
        <v/>
      </c>
      <c r="K1399" s="42"/>
      <c r="L1399" s="42"/>
    </row>
    <row r="1400" spans="1:12" ht="18" customHeight="1" x14ac:dyDescent="0.25">
      <c r="A1400" s="46"/>
      <c r="B1400" s="46"/>
      <c r="C1400" s="46"/>
      <c r="D1400" s="46"/>
      <c r="E1400" s="47"/>
      <c r="F1400" s="46"/>
      <c r="G1400" s="46"/>
      <c r="H1400" s="46"/>
      <c r="I1400" s="47" t="str">
        <f t="shared" si="42"/>
        <v/>
      </c>
      <c r="J1400" s="47" t="str">
        <f t="shared" si="43"/>
        <v/>
      </c>
      <c r="K1400" s="46"/>
      <c r="L1400" s="46"/>
    </row>
    <row r="1401" spans="1:12" ht="18" customHeight="1" x14ac:dyDescent="0.25">
      <c r="A1401" s="42"/>
      <c r="B1401" s="42"/>
      <c r="C1401" s="42"/>
      <c r="D1401" s="42"/>
      <c r="E1401" s="43"/>
      <c r="F1401" s="42"/>
      <c r="G1401" s="42"/>
      <c r="H1401" s="42"/>
      <c r="I1401" s="43" t="str">
        <f t="shared" si="42"/>
        <v/>
      </c>
      <c r="J1401" s="43" t="str">
        <f t="shared" si="43"/>
        <v/>
      </c>
      <c r="K1401" s="42"/>
      <c r="L1401" s="42"/>
    </row>
    <row r="1402" spans="1:12" ht="18" customHeight="1" x14ac:dyDescent="0.25">
      <c r="A1402" s="46"/>
      <c r="B1402" s="46"/>
      <c r="C1402" s="46"/>
      <c r="D1402" s="46"/>
      <c r="E1402" s="47"/>
      <c r="F1402" s="46"/>
      <c r="G1402" s="46"/>
      <c r="H1402" s="46"/>
      <c r="I1402" s="47" t="str">
        <f t="shared" si="42"/>
        <v/>
      </c>
      <c r="J1402" s="47" t="str">
        <f t="shared" si="43"/>
        <v/>
      </c>
      <c r="K1402" s="46"/>
      <c r="L1402" s="46"/>
    </row>
    <row r="1403" spans="1:12" ht="18" customHeight="1" x14ac:dyDescent="0.25">
      <c r="A1403" s="42"/>
      <c r="B1403" s="42"/>
      <c r="C1403" s="42"/>
      <c r="D1403" s="42"/>
      <c r="E1403" s="43"/>
      <c r="F1403" s="42"/>
      <c r="G1403" s="42"/>
      <c r="H1403" s="42"/>
      <c r="I1403" s="43" t="str">
        <f t="shared" si="42"/>
        <v/>
      </c>
      <c r="J1403" s="43" t="str">
        <f t="shared" si="43"/>
        <v/>
      </c>
      <c r="K1403" s="42"/>
      <c r="L1403" s="42"/>
    </row>
    <row r="1404" spans="1:12" ht="18" customHeight="1" x14ac:dyDescent="0.25">
      <c r="A1404" s="46"/>
      <c r="B1404" s="46"/>
      <c r="C1404" s="46"/>
      <c r="D1404" s="46"/>
      <c r="E1404" s="47"/>
      <c r="F1404" s="46"/>
      <c r="G1404" s="46"/>
      <c r="H1404" s="46"/>
      <c r="I1404" s="47" t="str">
        <f t="shared" si="42"/>
        <v/>
      </c>
      <c r="J1404" s="47" t="str">
        <f t="shared" si="43"/>
        <v/>
      </c>
      <c r="K1404" s="46"/>
      <c r="L1404" s="46"/>
    </row>
    <row r="1405" spans="1:12" ht="18" customHeight="1" x14ac:dyDescent="0.25">
      <c r="A1405" s="42"/>
      <c r="B1405" s="42"/>
      <c r="C1405" s="42"/>
      <c r="D1405" s="42"/>
      <c r="E1405" s="43"/>
      <c r="F1405" s="42"/>
      <c r="G1405" s="42"/>
      <c r="H1405" s="42"/>
      <c r="I1405" s="43" t="str">
        <f t="shared" si="42"/>
        <v/>
      </c>
      <c r="J1405" s="43" t="str">
        <f t="shared" si="43"/>
        <v/>
      </c>
      <c r="K1405" s="42"/>
      <c r="L1405" s="42"/>
    </row>
    <row r="1406" spans="1:12" ht="18" customHeight="1" x14ac:dyDescent="0.25">
      <c r="A1406" s="46"/>
      <c r="B1406" s="46"/>
      <c r="C1406" s="46"/>
      <c r="D1406" s="46"/>
      <c r="E1406" s="47"/>
      <c r="F1406" s="46"/>
      <c r="G1406" s="46"/>
      <c r="H1406" s="46"/>
      <c r="I1406" s="47" t="str">
        <f t="shared" si="42"/>
        <v/>
      </c>
      <c r="J1406" s="47" t="str">
        <f t="shared" si="43"/>
        <v/>
      </c>
      <c r="K1406" s="46"/>
      <c r="L1406" s="46"/>
    </row>
    <row r="1407" spans="1:12" ht="18" customHeight="1" x14ac:dyDescent="0.25">
      <c r="A1407" s="42"/>
      <c r="B1407" s="42"/>
      <c r="C1407" s="42"/>
      <c r="D1407" s="42"/>
      <c r="E1407" s="43"/>
      <c r="F1407" s="42"/>
      <c r="G1407" s="42"/>
      <c r="H1407" s="42"/>
      <c r="I1407" s="43" t="str">
        <f t="shared" si="42"/>
        <v/>
      </c>
      <c r="J1407" s="43" t="str">
        <f t="shared" si="43"/>
        <v/>
      </c>
      <c r="K1407" s="42"/>
      <c r="L1407" s="42"/>
    </row>
    <row r="1408" spans="1:12" ht="18" customHeight="1" x14ac:dyDescent="0.25">
      <c r="A1408" s="46"/>
      <c r="B1408" s="46"/>
      <c r="C1408" s="46"/>
      <c r="D1408" s="46"/>
      <c r="E1408" s="47"/>
      <c r="F1408" s="46"/>
      <c r="G1408" s="46"/>
      <c r="H1408" s="46"/>
      <c r="I1408" s="47" t="str">
        <f t="shared" si="42"/>
        <v/>
      </c>
      <c r="J1408" s="47" t="str">
        <f t="shared" si="43"/>
        <v/>
      </c>
      <c r="K1408" s="46"/>
      <c r="L1408" s="46"/>
    </row>
    <row r="1409" spans="1:12" ht="18" customHeight="1" x14ac:dyDescent="0.25">
      <c r="A1409" s="42"/>
      <c r="B1409" s="42"/>
      <c r="C1409" s="42"/>
      <c r="D1409" s="42"/>
      <c r="E1409" s="43"/>
      <c r="F1409" s="42"/>
      <c r="G1409" s="42"/>
      <c r="H1409" s="42"/>
      <c r="I1409" s="43" t="str">
        <f t="shared" si="42"/>
        <v/>
      </c>
      <c r="J1409" s="43" t="str">
        <f t="shared" si="43"/>
        <v/>
      </c>
      <c r="K1409" s="42"/>
      <c r="L1409" s="42"/>
    </row>
    <row r="1410" spans="1:12" ht="18" customHeight="1" x14ac:dyDescent="0.25">
      <c r="A1410" s="46"/>
      <c r="B1410" s="46"/>
      <c r="C1410" s="46"/>
      <c r="D1410" s="46"/>
      <c r="E1410" s="47"/>
      <c r="F1410" s="46"/>
      <c r="G1410" s="46"/>
      <c r="H1410" s="46"/>
      <c r="I1410" s="47" t="str">
        <f t="shared" si="42"/>
        <v/>
      </c>
      <c r="J1410" s="47" t="str">
        <f t="shared" si="43"/>
        <v/>
      </c>
      <c r="K1410" s="46"/>
      <c r="L1410" s="46"/>
    </row>
    <row r="1411" spans="1:12" ht="18" customHeight="1" x14ac:dyDescent="0.25">
      <c r="A1411" s="42"/>
      <c r="B1411" s="42"/>
      <c r="C1411" s="42"/>
      <c r="D1411" s="42"/>
      <c r="E1411" s="43"/>
      <c r="F1411" s="42"/>
      <c r="G1411" s="42"/>
      <c r="H1411" s="42"/>
      <c r="I1411" s="43" t="str">
        <f t="shared" si="42"/>
        <v/>
      </c>
      <c r="J1411" s="43" t="str">
        <f t="shared" si="43"/>
        <v/>
      </c>
      <c r="K1411" s="42"/>
      <c r="L1411" s="42"/>
    </row>
    <row r="1412" spans="1:12" ht="18" customHeight="1" x14ac:dyDescent="0.25">
      <c r="A1412" s="46"/>
      <c r="B1412" s="46"/>
      <c r="C1412" s="46"/>
      <c r="D1412" s="46"/>
      <c r="E1412" s="47"/>
      <c r="F1412" s="46"/>
      <c r="G1412" s="46"/>
      <c r="H1412" s="46"/>
      <c r="I1412" s="47" t="str">
        <f t="shared" ref="I1412:I1475" si="44">IF(E1412="","",E1412+(E1412*H1412/100*G1412))</f>
        <v/>
      </c>
      <c r="J1412" s="47" t="str">
        <f t="shared" ref="J1412:J1475" si="45">IFERROR(I1412/G1412,"")</f>
        <v/>
      </c>
      <c r="K1412" s="46"/>
      <c r="L1412" s="46"/>
    </row>
    <row r="1413" spans="1:12" ht="18" customHeight="1" x14ac:dyDescent="0.25">
      <c r="A1413" s="42"/>
      <c r="B1413" s="42"/>
      <c r="C1413" s="42"/>
      <c r="D1413" s="42"/>
      <c r="E1413" s="43"/>
      <c r="F1413" s="42"/>
      <c r="G1413" s="42"/>
      <c r="H1413" s="42"/>
      <c r="I1413" s="43" t="str">
        <f t="shared" si="44"/>
        <v/>
      </c>
      <c r="J1413" s="43" t="str">
        <f t="shared" si="45"/>
        <v/>
      </c>
      <c r="K1413" s="42"/>
      <c r="L1413" s="42"/>
    </row>
    <row r="1414" spans="1:12" ht="18" customHeight="1" x14ac:dyDescent="0.25">
      <c r="A1414" s="46"/>
      <c r="B1414" s="46"/>
      <c r="C1414" s="46"/>
      <c r="D1414" s="46"/>
      <c r="E1414" s="47"/>
      <c r="F1414" s="46"/>
      <c r="G1414" s="46"/>
      <c r="H1414" s="46"/>
      <c r="I1414" s="47" t="str">
        <f t="shared" si="44"/>
        <v/>
      </c>
      <c r="J1414" s="47" t="str">
        <f t="shared" si="45"/>
        <v/>
      </c>
      <c r="K1414" s="46"/>
      <c r="L1414" s="46"/>
    </row>
    <row r="1415" spans="1:12" ht="18" customHeight="1" x14ac:dyDescent="0.25">
      <c r="A1415" s="42"/>
      <c r="B1415" s="42"/>
      <c r="C1415" s="42"/>
      <c r="D1415" s="42"/>
      <c r="E1415" s="43"/>
      <c r="F1415" s="42"/>
      <c r="G1415" s="42"/>
      <c r="H1415" s="42"/>
      <c r="I1415" s="43" t="str">
        <f t="shared" si="44"/>
        <v/>
      </c>
      <c r="J1415" s="43" t="str">
        <f t="shared" si="45"/>
        <v/>
      </c>
      <c r="K1415" s="42"/>
      <c r="L1415" s="42"/>
    </row>
    <row r="1416" spans="1:12" ht="18" customHeight="1" x14ac:dyDescent="0.25">
      <c r="A1416" s="46"/>
      <c r="B1416" s="46"/>
      <c r="C1416" s="46"/>
      <c r="D1416" s="46"/>
      <c r="E1416" s="47"/>
      <c r="F1416" s="46"/>
      <c r="G1416" s="46"/>
      <c r="H1416" s="46"/>
      <c r="I1416" s="47" t="str">
        <f t="shared" si="44"/>
        <v/>
      </c>
      <c r="J1416" s="47" t="str">
        <f t="shared" si="45"/>
        <v/>
      </c>
      <c r="K1416" s="46"/>
      <c r="L1416" s="46"/>
    </row>
    <row r="1417" spans="1:12" ht="18" customHeight="1" x14ac:dyDescent="0.25">
      <c r="A1417" s="42"/>
      <c r="B1417" s="42"/>
      <c r="C1417" s="42"/>
      <c r="D1417" s="42"/>
      <c r="E1417" s="43"/>
      <c r="F1417" s="42"/>
      <c r="G1417" s="42"/>
      <c r="H1417" s="42"/>
      <c r="I1417" s="43" t="str">
        <f t="shared" si="44"/>
        <v/>
      </c>
      <c r="J1417" s="43" t="str">
        <f t="shared" si="45"/>
        <v/>
      </c>
      <c r="K1417" s="42"/>
      <c r="L1417" s="42"/>
    </row>
    <row r="1418" spans="1:12" ht="18" customHeight="1" x14ac:dyDescent="0.25">
      <c r="A1418" s="46"/>
      <c r="B1418" s="46"/>
      <c r="C1418" s="46"/>
      <c r="D1418" s="46"/>
      <c r="E1418" s="47"/>
      <c r="F1418" s="46"/>
      <c r="G1418" s="46"/>
      <c r="H1418" s="46"/>
      <c r="I1418" s="47" t="str">
        <f t="shared" si="44"/>
        <v/>
      </c>
      <c r="J1418" s="47" t="str">
        <f t="shared" si="45"/>
        <v/>
      </c>
      <c r="K1418" s="46"/>
      <c r="L1418" s="46"/>
    </row>
    <row r="1419" spans="1:12" ht="18" customHeight="1" x14ac:dyDescent="0.25">
      <c r="A1419" s="42"/>
      <c r="B1419" s="42"/>
      <c r="C1419" s="42"/>
      <c r="D1419" s="42"/>
      <c r="E1419" s="43"/>
      <c r="F1419" s="42"/>
      <c r="G1419" s="42"/>
      <c r="H1419" s="42"/>
      <c r="I1419" s="43" t="str">
        <f t="shared" si="44"/>
        <v/>
      </c>
      <c r="J1419" s="43" t="str">
        <f t="shared" si="45"/>
        <v/>
      </c>
      <c r="K1419" s="42"/>
      <c r="L1419" s="42"/>
    </row>
    <row r="1420" spans="1:12" ht="18" customHeight="1" x14ac:dyDescent="0.25">
      <c r="A1420" s="46"/>
      <c r="B1420" s="46"/>
      <c r="C1420" s="46"/>
      <c r="D1420" s="46"/>
      <c r="E1420" s="47"/>
      <c r="F1420" s="46"/>
      <c r="G1420" s="46"/>
      <c r="H1420" s="46"/>
      <c r="I1420" s="47" t="str">
        <f t="shared" si="44"/>
        <v/>
      </c>
      <c r="J1420" s="47" t="str">
        <f t="shared" si="45"/>
        <v/>
      </c>
      <c r="K1420" s="46"/>
      <c r="L1420" s="46"/>
    </row>
    <row r="1421" spans="1:12" ht="18" customHeight="1" x14ac:dyDescent="0.25">
      <c r="A1421" s="42"/>
      <c r="B1421" s="42"/>
      <c r="C1421" s="42"/>
      <c r="D1421" s="42"/>
      <c r="E1421" s="43"/>
      <c r="F1421" s="42"/>
      <c r="G1421" s="42"/>
      <c r="H1421" s="42"/>
      <c r="I1421" s="43" t="str">
        <f t="shared" si="44"/>
        <v/>
      </c>
      <c r="J1421" s="43" t="str">
        <f t="shared" si="45"/>
        <v/>
      </c>
      <c r="K1421" s="42"/>
      <c r="L1421" s="42"/>
    </row>
    <row r="1422" spans="1:12" ht="18" customHeight="1" x14ac:dyDescent="0.25">
      <c r="A1422" s="46"/>
      <c r="B1422" s="46"/>
      <c r="C1422" s="46"/>
      <c r="D1422" s="46"/>
      <c r="E1422" s="47"/>
      <c r="F1422" s="46"/>
      <c r="G1422" s="46"/>
      <c r="H1422" s="46"/>
      <c r="I1422" s="47" t="str">
        <f t="shared" si="44"/>
        <v/>
      </c>
      <c r="J1422" s="47" t="str">
        <f t="shared" si="45"/>
        <v/>
      </c>
      <c r="K1422" s="46"/>
      <c r="L1422" s="46"/>
    </row>
    <row r="1423" spans="1:12" ht="18" customHeight="1" x14ac:dyDescent="0.25">
      <c r="A1423" s="42"/>
      <c r="B1423" s="42"/>
      <c r="C1423" s="42"/>
      <c r="D1423" s="42"/>
      <c r="E1423" s="43"/>
      <c r="F1423" s="42"/>
      <c r="G1423" s="42"/>
      <c r="H1423" s="42"/>
      <c r="I1423" s="43" t="str">
        <f t="shared" si="44"/>
        <v/>
      </c>
      <c r="J1423" s="43" t="str">
        <f t="shared" si="45"/>
        <v/>
      </c>
      <c r="K1423" s="42"/>
      <c r="L1423" s="42"/>
    </row>
    <row r="1424" spans="1:12" ht="18" customHeight="1" x14ac:dyDescent="0.25">
      <c r="A1424" s="46"/>
      <c r="B1424" s="46"/>
      <c r="C1424" s="46"/>
      <c r="D1424" s="46"/>
      <c r="E1424" s="47"/>
      <c r="F1424" s="46"/>
      <c r="G1424" s="46"/>
      <c r="H1424" s="46"/>
      <c r="I1424" s="47" t="str">
        <f t="shared" si="44"/>
        <v/>
      </c>
      <c r="J1424" s="47" t="str">
        <f t="shared" si="45"/>
        <v/>
      </c>
      <c r="K1424" s="46"/>
      <c r="L1424" s="46"/>
    </row>
    <row r="1425" spans="1:12" ht="18" customHeight="1" x14ac:dyDescent="0.25">
      <c r="A1425" s="42"/>
      <c r="B1425" s="42"/>
      <c r="C1425" s="42"/>
      <c r="D1425" s="42"/>
      <c r="E1425" s="43"/>
      <c r="F1425" s="42"/>
      <c r="G1425" s="42"/>
      <c r="H1425" s="42"/>
      <c r="I1425" s="43" t="str">
        <f t="shared" si="44"/>
        <v/>
      </c>
      <c r="J1425" s="43" t="str">
        <f t="shared" si="45"/>
        <v/>
      </c>
      <c r="K1425" s="42"/>
      <c r="L1425" s="42"/>
    </row>
    <row r="1426" spans="1:12" ht="18" customHeight="1" x14ac:dyDescent="0.25">
      <c r="A1426" s="46"/>
      <c r="B1426" s="46"/>
      <c r="C1426" s="46"/>
      <c r="D1426" s="46"/>
      <c r="E1426" s="47"/>
      <c r="F1426" s="46"/>
      <c r="G1426" s="46"/>
      <c r="H1426" s="46"/>
      <c r="I1426" s="47" t="str">
        <f t="shared" si="44"/>
        <v/>
      </c>
      <c r="J1426" s="47" t="str">
        <f t="shared" si="45"/>
        <v/>
      </c>
      <c r="K1426" s="46"/>
      <c r="L1426" s="46"/>
    </row>
    <row r="1427" spans="1:12" ht="18" customHeight="1" x14ac:dyDescent="0.25">
      <c r="A1427" s="42"/>
      <c r="B1427" s="42"/>
      <c r="C1427" s="42"/>
      <c r="D1427" s="42"/>
      <c r="E1427" s="43"/>
      <c r="F1427" s="42"/>
      <c r="G1427" s="42"/>
      <c r="H1427" s="42"/>
      <c r="I1427" s="43" t="str">
        <f t="shared" si="44"/>
        <v/>
      </c>
      <c r="J1427" s="43" t="str">
        <f t="shared" si="45"/>
        <v/>
      </c>
      <c r="K1427" s="42"/>
      <c r="L1427" s="42"/>
    </row>
    <row r="1428" spans="1:12" ht="18" customHeight="1" x14ac:dyDescent="0.25">
      <c r="A1428" s="46"/>
      <c r="B1428" s="46"/>
      <c r="C1428" s="46"/>
      <c r="D1428" s="46"/>
      <c r="E1428" s="47"/>
      <c r="F1428" s="46"/>
      <c r="G1428" s="46"/>
      <c r="H1428" s="46"/>
      <c r="I1428" s="47" t="str">
        <f t="shared" si="44"/>
        <v/>
      </c>
      <c r="J1428" s="47" t="str">
        <f t="shared" si="45"/>
        <v/>
      </c>
      <c r="K1428" s="46"/>
      <c r="L1428" s="46"/>
    </row>
    <row r="1429" spans="1:12" ht="18" customHeight="1" x14ac:dyDescent="0.25">
      <c r="A1429" s="42"/>
      <c r="B1429" s="42"/>
      <c r="C1429" s="42"/>
      <c r="D1429" s="42"/>
      <c r="E1429" s="43"/>
      <c r="F1429" s="42"/>
      <c r="G1429" s="42"/>
      <c r="H1429" s="42"/>
      <c r="I1429" s="43" t="str">
        <f t="shared" si="44"/>
        <v/>
      </c>
      <c r="J1429" s="43" t="str">
        <f t="shared" si="45"/>
        <v/>
      </c>
      <c r="K1429" s="42"/>
      <c r="L1429" s="42"/>
    </row>
    <row r="1430" spans="1:12" ht="18" customHeight="1" x14ac:dyDescent="0.25">
      <c r="A1430" s="46"/>
      <c r="B1430" s="46"/>
      <c r="C1430" s="46"/>
      <c r="D1430" s="46"/>
      <c r="E1430" s="47"/>
      <c r="F1430" s="46"/>
      <c r="G1430" s="46"/>
      <c r="H1430" s="46"/>
      <c r="I1430" s="47" t="str">
        <f t="shared" si="44"/>
        <v/>
      </c>
      <c r="J1430" s="47" t="str">
        <f t="shared" si="45"/>
        <v/>
      </c>
      <c r="K1430" s="46"/>
      <c r="L1430" s="46"/>
    </row>
    <row r="1431" spans="1:12" ht="18" customHeight="1" x14ac:dyDescent="0.25">
      <c r="A1431" s="42"/>
      <c r="B1431" s="42"/>
      <c r="C1431" s="42"/>
      <c r="D1431" s="42"/>
      <c r="E1431" s="43"/>
      <c r="F1431" s="42"/>
      <c r="G1431" s="42"/>
      <c r="H1431" s="42"/>
      <c r="I1431" s="43" t="str">
        <f t="shared" si="44"/>
        <v/>
      </c>
      <c r="J1431" s="43" t="str">
        <f t="shared" si="45"/>
        <v/>
      </c>
      <c r="K1431" s="42"/>
      <c r="L1431" s="42"/>
    </row>
    <row r="1432" spans="1:12" ht="18" customHeight="1" x14ac:dyDescent="0.25">
      <c r="A1432" s="46"/>
      <c r="B1432" s="46"/>
      <c r="C1432" s="46"/>
      <c r="D1432" s="46"/>
      <c r="E1432" s="47"/>
      <c r="F1432" s="46"/>
      <c r="G1432" s="46"/>
      <c r="H1432" s="46"/>
      <c r="I1432" s="47" t="str">
        <f t="shared" si="44"/>
        <v/>
      </c>
      <c r="J1432" s="47" t="str">
        <f t="shared" si="45"/>
        <v/>
      </c>
      <c r="K1432" s="46"/>
      <c r="L1432" s="46"/>
    </row>
    <row r="1433" spans="1:12" ht="18" customHeight="1" x14ac:dyDescent="0.25">
      <c r="A1433" s="42"/>
      <c r="B1433" s="42"/>
      <c r="C1433" s="42"/>
      <c r="D1433" s="42"/>
      <c r="E1433" s="43"/>
      <c r="F1433" s="42"/>
      <c r="G1433" s="42"/>
      <c r="H1433" s="42"/>
      <c r="I1433" s="43" t="str">
        <f t="shared" si="44"/>
        <v/>
      </c>
      <c r="J1433" s="43" t="str">
        <f t="shared" si="45"/>
        <v/>
      </c>
      <c r="K1433" s="42"/>
      <c r="L1433" s="42"/>
    </row>
    <row r="1434" spans="1:12" ht="18" customHeight="1" x14ac:dyDescent="0.25">
      <c r="A1434" s="46"/>
      <c r="B1434" s="46"/>
      <c r="C1434" s="46"/>
      <c r="D1434" s="46"/>
      <c r="E1434" s="47"/>
      <c r="F1434" s="46"/>
      <c r="G1434" s="46"/>
      <c r="H1434" s="46"/>
      <c r="I1434" s="47" t="str">
        <f t="shared" si="44"/>
        <v/>
      </c>
      <c r="J1434" s="47" t="str">
        <f t="shared" si="45"/>
        <v/>
      </c>
      <c r="K1434" s="46"/>
      <c r="L1434" s="46"/>
    </row>
    <row r="1435" spans="1:12" ht="18" customHeight="1" x14ac:dyDescent="0.25">
      <c r="A1435" s="42"/>
      <c r="B1435" s="42"/>
      <c r="C1435" s="42"/>
      <c r="D1435" s="42"/>
      <c r="E1435" s="43"/>
      <c r="F1435" s="42"/>
      <c r="G1435" s="42"/>
      <c r="H1435" s="42"/>
      <c r="I1435" s="43" t="str">
        <f t="shared" si="44"/>
        <v/>
      </c>
      <c r="J1435" s="43" t="str">
        <f t="shared" si="45"/>
        <v/>
      </c>
      <c r="K1435" s="42"/>
      <c r="L1435" s="42"/>
    </row>
    <row r="1436" spans="1:12" ht="18" customHeight="1" x14ac:dyDescent="0.25">
      <c r="A1436" s="46"/>
      <c r="B1436" s="46"/>
      <c r="C1436" s="46"/>
      <c r="D1436" s="46"/>
      <c r="E1436" s="47"/>
      <c r="F1436" s="46"/>
      <c r="G1436" s="46"/>
      <c r="H1436" s="46"/>
      <c r="I1436" s="47" t="str">
        <f t="shared" si="44"/>
        <v/>
      </c>
      <c r="J1436" s="47" t="str">
        <f t="shared" si="45"/>
        <v/>
      </c>
      <c r="K1436" s="46"/>
      <c r="L1436" s="46"/>
    </row>
    <row r="1437" spans="1:12" ht="18" customHeight="1" x14ac:dyDescent="0.25">
      <c r="A1437" s="42"/>
      <c r="B1437" s="42"/>
      <c r="C1437" s="42"/>
      <c r="D1437" s="42"/>
      <c r="E1437" s="43"/>
      <c r="F1437" s="42"/>
      <c r="G1437" s="42"/>
      <c r="H1437" s="42"/>
      <c r="I1437" s="43" t="str">
        <f t="shared" si="44"/>
        <v/>
      </c>
      <c r="J1437" s="43" t="str">
        <f t="shared" si="45"/>
        <v/>
      </c>
      <c r="K1437" s="42"/>
      <c r="L1437" s="42"/>
    </row>
    <row r="1438" spans="1:12" ht="18" customHeight="1" x14ac:dyDescent="0.25">
      <c r="A1438" s="46"/>
      <c r="B1438" s="46"/>
      <c r="C1438" s="46"/>
      <c r="D1438" s="46"/>
      <c r="E1438" s="47"/>
      <c r="F1438" s="46"/>
      <c r="G1438" s="46"/>
      <c r="H1438" s="46"/>
      <c r="I1438" s="47" t="str">
        <f t="shared" si="44"/>
        <v/>
      </c>
      <c r="J1438" s="47" t="str">
        <f t="shared" si="45"/>
        <v/>
      </c>
      <c r="K1438" s="46"/>
      <c r="L1438" s="46"/>
    </row>
    <row r="1439" spans="1:12" ht="18" customHeight="1" x14ac:dyDescent="0.25">
      <c r="A1439" s="42"/>
      <c r="B1439" s="42"/>
      <c r="C1439" s="42"/>
      <c r="D1439" s="42"/>
      <c r="E1439" s="43"/>
      <c r="F1439" s="42"/>
      <c r="G1439" s="42"/>
      <c r="H1439" s="42"/>
      <c r="I1439" s="43" t="str">
        <f t="shared" si="44"/>
        <v/>
      </c>
      <c r="J1439" s="43" t="str">
        <f t="shared" si="45"/>
        <v/>
      </c>
      <c r="K1439" s="42"/>
      <c r="L1439" s="42"/>
    </row>
    <row r="1440" spans="1:12" ht="18" customHeight="1" x14ac:dyDescent="0.25">
      <c r="A1440" s="46"/>
      <c r="B1440" s="46"/>
      <c r="C1440" s="46"/>
      <c r="D1440" s="46"/>
      <c r="E1440" s="47"/>
      <c r="F1440" s="46"/>
      <c r="G1440" s="46"/>
      <c r="H1440" s="46"/>
      <c r="I1440" s="47" t="str">
        <f t="shared" si="44"/>
        <v/>
      </c>
      <c r="J1440" s="47" t="str">
        <f t="shared" si="45"/>
        <v/>
      </c>
      <c r="K1440" s="46"/>
      <c r="L1440" s="46"/>
    </row>
    <row r="1441" spans="1:12" ht="18" customHeight="1" x14ac:dyDescent="0.25">
      <c r="A1441" s="42"/>
      <c r="B1441" s="42"/>
      <c r="C1441" s="42"/>
      <c r="D1441" s="42"/>
      <c r="E1441" s="43"/>
      <c r="F1441" s="42"/>
      <c r="G1441" s="42"/>
      <c r="H1441" s="42"/>
      <c r="I1441" s="43" t="str">
        <f t="shared" si="44"/>
        <v/>
      </c>
      <c r="J1441" s="43" t="str">
        <f t="shared" si="45"/>
        <v/>
      </c>
      <c r="K1441" s="42"/>
      <c r="L1441" s="42"/>
    </row>
    <row r="1442" spans="1:12" ht="18" customHeight="1" x14ac:dyDescent="0.25">
      <c r="A1442" s="46"/>
      <c r="B1442" s="46"/>
      <c r="C1442" s="46"/>
      <c r="D1442" s="46"/>
      <c r="E1442" s="47"/>
      <c r="F1442" s="46"/>
      <c r="G1442" s="46"/>
      <c r="H1442" s="46"/>
      <c r="I1442" s="47" t="str">
        <f t="shared" si="44"/>
        <v/>
      </c>
      <c r="J1442" s="47" t="str">
        <f t="shared" si="45"/>
        <v/>
      </c>
      <c r="K1442" s="46"/>
      <c r="L1442" s="46"/>
    </row>
    <row r="1443" spans="1:12" ht="18" customHeight="1" x14ac:dyDescent="0.25">
      <c r="A1443" s="42"/>
      <c r="B1443" s="42"/>
      <c r="C1443" s="42"/>
      <c r="D1443" s="42"/>
      <c r="E1443" s="43"/>
      <c r="F1443" s="42"/>
      <c r="G1443" s="42"/>
      <c r="H1443" s="42"/>
      <c r="I1443" s="43" t="str">
        <f t="shared" si="44"/>
        <v/>
      </c>
      <c r="J1443" s="43" t="str">
        <f t="shared" si="45"/>
        <v/>
      </c>
      <c r="K1443" s="42"/>
      <c r="L1443" s="42"/>
    </row>
    <row r="1444" spans="1:12" ht="18" customHeight="1" x14ac:dyDescent="0.25">
      <c r="A1444" s="46"/>
      <c r="B1444" s="46"/>
      <c r="C1444" s="46"/>
      <c r="D1444" s="46"/>
      <c r="E1444" s="47"/>
      <c r="F1444" s="46"/>
      <c r="G1444" s="46"/>
      <c r="H1444" s="46"/>
      <c r="I1444" s="47" t="str">
        <f t="shared" si="44"/>
        <v/>
      </c>
      <c r="J1444" s="47" t="str">
        <f t="shared" si="45"/>
        <v/>
      </c>
      <c r="K1444" s="46"/>
      <c r="L1444" s="46"/>
    </row>
    <row r="1445" spans="1:12" ht="18" customHeight="1" x14ac:dyDescent="0.25">
      <c r="A1445" s="42"/>
      <c r="B1445" s="42"/>
      <c r="C1445" s="42"/>
      <c r="D1445" s="42"/>
      <c r="E1445" s="43"/>
      <c r="F1445" s="42"/>
      <c r="G1445" s="42"/>
      <c r="H1445" s="42"/>
      <c r="I1445" s="43" t="str">
        <f t="shared" si="44"/>
        <v/>
      </c>
      <c r="J1445" s="43" t="str">
        <f t="shared" si="45"/>
        <v/>
      </c>
      <c r="K1445" s="42"/>
      <c r="L1445" s="42"/>
    </row>
    <row r="1446" spans="1:12" ht="18" customHeight="1" x14ac:dyDescent="0.25">
      <c r="A1446" s="46"/>
      <c r="B1446" s="46"/>
      <c r="C1446" s="46"/>
      <c r="D1446" s="46"/>
      <c r="E1446" s="47"/>
      <c r="F1446" s="46"/>
      <c r="G1446" s="46"/>
      <c r="H1446" s="46"/>
      <c r="I1446" s="47" t="str">
        <f t="shared" si="44"/>
        <v/>
      </c>
      <c r="J1446" s="47" t="str">
        <f t="shared" si="45"/>
        <v/>
      </c>
      <c r="K1446" s="46"/>
      <c r="L1446" s="46"/>
    </row>
    <row r="1447" spans="1:12" ht="18" customHeight="1" x14ac:dyDescent="0.25">
      <c r="A1447" s="42"/>
      <c r="B1447" s="42"/>
      <c r="C1447" s="42"/>
      <c r="D1447" s="42"/>
      <c r="E1447" s="43"/>
      <c r="F1447" s="42"/>
      <c r="G1447" s="42"/>
      <c r="H1447" s="42"/>
      <c r="I1447" s="43" t="str">
        <f t="shared" si="44"/>
        <v/>
      </c>
      <c r="J1447" s="43" t="str">
        <f t="shared" si="45"/>
        <v/>
      </c>
      <c r="K1447" s="42"/>
      <c r="L1447" s="42"/>
    </row>
    <row r="1448" spans="1:12" ht="18" customHeight="1" x14ac:dyDescent="0.25">
      <c r="A1448" s="46"/>
      <c r="B1448" s="46"/>
      <c r="C1448" s="46"/>
      <c r="D1448" s="46"/>
      <c r="E1448" s="47"/>
      <c r="F1448" s="46"/>
      <c r="G1448" s="46"/>
      <c r="H1448" s="46"/>
      <c r="I1448" s="47" t="str">
        <f t="shared" si="44"/>
        <v/>
      </c>
      <c r="J1448" s="47" t="str">
        <f t="shared" si="45"/>
        <v/>
      </c>
      <c r="K1448" s="46"/>
      <c r="L1448" s="46"/>
    </row>
    <row r="1449" spans="1:12" ht="18" customHeight="1" x14ac:dyDescent="0.25">
      <c r="A1449" s="42"/>
      <c r="B1449" s="42"/>
      <c r="C1449" s="42"/>
      <c r="D1449" s="42"/>
      <c r="E1449" s="43"/>
      <c r="F1449" s="42"/>
      <c r="G1449" s="42"/>
      <c r="H1449" s="42"/>
      <c r="I1449" s="43" t="str">
        <f t="shared" si="44"/>
        <v/>
      </c>
      <c r="J1449" s="43" t="str">
        <f t="shared" si="45"/>
        <v/>
      </c>
      <c r="K1449" s="42"/>
      <c r="L1449" s="42"/>
    </row>
    <row r="1450" spans="1:12" ht="18" customHeight="1" x14ac:dyDescent="0.25">
      <c r="A1450" s="46"/>
      <c r="B1450" s="46"/>
      <c r="C1450" s="46"/>
      <c r="D1450" s="46"/>
      <c r="E1450" s="47"/>
      <c r="F1450" s="46"/>
      <c r="G1450" s="46"/>
      <c r="H1450" s="46"/>
      <c r="I1450" s="47" t="str">
        <f t="shared" si="44"/>
        <v/>
      </c>
      <c r="J1450" s="47" t="str">
        <f t="shared" si="45"/>
        <v/>
      </c>
      <c r="K1450" s="46"/>
      <c r="L1450" s="46"/>
    </row>
    <row r="1451" spans="1:12" ht="18" customHeight="1" x14ac:dyDescent="0.25">
      <c r="A1451" s="42"/>
      <c r="B1451" s="42"/>
      <c r="C1451" s="42"/>
      <c r="D1451" s="42"/>
      <c r="E1451" s="43"/>
      <c r="F1451" s="42"/>
      <c r="G1451" s="42"/>
      <c r="H1451" s="42"/>
      <c r="I1451" s="43" t="str">
        <f t="shared" si="44"/>
        <v/>
      </c>
      <c r="J1451" s="43" t="str">
        <f t="shared" si="45"/>
        <v/>
      </c>
      <c r="K1451" s="42"/>
      <c r="L1451" s="42"/>
    </row>
    <row r="1452" spans="1:12" ht="18" customHeight="1" x14ac:dyDescent="0.25">
      <c r="A1452" s="46"/>
      <c r="B1452" s="46"/>
      <c r="C1452" s="46"/>
      <c r="D1452" s="46"/>
      <c r="E1452" s="47"/>
      <c r="F1452" s="46"/>
      <c r="G1452" s="46"/>
      <c r="H1452" s="46"/>
      <c r="I1452" s="47" t="str">
        <f t="shared" si="44"/>
        <v/>
      </c>
      <c r="J1452" s="47" t="str">
        <f t="shared" si="45"/>
        <v/>
      </c>
      <c r="K1452" s="46"/>
      <c r="L1452" s="46"/>
    </row>
    <row r="1453" spans="1:12" ht="18" customHeight="1" x14ac:dyDescent="0.25">
      <c r="A1453" s="42"/>
      <c r="B1453" s="42"/>
      <c r="C1453" s="42"/>
      <c r="D1453" s="42"/>
      <c r="E1453" s="43"/>
      <c r="F1453" s="42"/>
      <c r="G1453" s="42"/>
      <c r="H1453" s="42"/>
      <c r="I1453" s="43" t="str">
        <f t="shared" si="44"/>
        <v/>
      </c>
      <c r="J1453" s="43" t="str">
        <f t="shared" si="45"/>
        <v/>
      </c>
      <c r="K1453" s="42"/>
      <c r="L1453" s="42"/>
    </row>
    <row r="1454" spans="1:12" ht="18" customHeight="1" x14ac:dyDescent="0.25">
      <c r="A1454" s="46"/>
      <c r="B1454" s="46"/>
      <c r="C1454" s="46"/>
      <c r="D1454" s="46"/>
      <c r="E1454" s="47"/>
      <c r="F1454" s="46"/>
      <c r="G1454" s="46"/>
      <c r="H1454" s="46"/>
      <c r="I1454" s="47" t="str">
        <f t="shared" si="44"/>
        <v/>
      </c>
      <c r="J1454" s="47" t="str">
        <f t="shared" si="45"/>
        <v/>
      </c>
      <c r="K1454" s="46"/>
      <c r="L1454" s="46"/>
    </row>
    <row r="1455" spans="1:12" ht="18" customHeight="1" x14ac:dyDescent="0.25">
      <c r="A1455" s="42"/>
      <c r="B1455" s="42"/>
      <c r="C1455" s="42"/>
      <c r="D1455" s="42"/>
      <c r="E1455" s="43"/>
      <c r="F1455" s="42"/>
      <c r="G1455" s="42"/>
      <c r="H1455" s="42"/>
      <c r="I1455" s="43" t="str">
        <f t="shared" si="44"/>
        <v/>
      </c>
      <c r="J1455" s="43" t="str">
        <f t="shared" si="45"/>
        <v/>
      </c>
      <c r="K1455" s="42"/>
      <c r="L1455" s="42"/>
    </row>
    <row r="1456" spans="1:12" ht="18" customHeight="1" x14ac:dyDescent="0.25">
      <c r="A1456" s="46"/>
      <c r="B1456" s="46"/>
      <c r="C1456" s="46"/>
      <c r="D1456" s="46"/>
      <c r="E1456" s="47"/>
      <c r="F1456" s="46"/>
      <c r="G1456" s="46"/>
      <c r="H1456" s="46"/>
      <c r="I1456" s="47" t="str">
        <f t="shared" si="44"/>
        <v/>
      </c>
      <c r="J1456" s="47" t="str">
        <f t="shared" si="45"/>
        <v/>
      </c>
      <c r="K1456" s="46"/>
      <c r="L1456" s="46"/>
    </row>
    <row r="1457" spans="1:12" ht="18" customHeight="1" x14ac:dyDescent="0.25">
      <c r="A1457" s="42"/>
      <c r="B1457" s="42"/>
      <c r="C1457" s="42"/>
      <c r="D1457" s="42"/>
      <c r="E1457" s="43"/>
      <c r="F1457" s="42"/>
      <c r="G1457" s="42"/>
      <c r="H1457" s="42"/>
      <c r="I1457" s="43" t="str">
        <f t="shared" si="44"/>
        <v/>
      </c>
      <c r="J1457" s="43" t="str">
        <f t="shared" si="45"/>
        <v/>
      </c>
      <c r="K1457" s="42"/>
      <c r="L1457" s="42"/>
    </row>
    <row r="1458" spans="1:12" ht="18" customHeight="1" x14ac:dyDescent="0.25">
      <c r="A1458" s="46"/>
      <c r="B1458" s="46"/>
      <c r="C1458" s="46"/>
      <c r="D1458" s="46"/>
      <c r="E1458" s="47"/>
      <c r="F1458" s="46"/>
      <c r="G1458" s="46"/>
      <c r="H1458" s="46"/>
      <c r="I1458" s="47" t="str">
        <f t="shared" si="44"/>
        <v/>
      </c>
      <c r="J1458" s="47" t="str">
        <f t="shared" si="45"/>
        <v/>
      </c>
      <c r="K1458" s="46"/>
      <c r="L1458" s="46"/>
    </row>
    <row r="1459" spans="1:12" ht="18" customHeight="1" x14ac:dyDescent="0.25">
      <c r="A1459" s="42"/>
      <c r="B1459" s="42"/>
      <c r="C1459" s="42"/>
      <c r="D1459" s="42"/>
      <c r="E1459" s="43"/>
      <c r="F1459" s="42"/>
      <c r="G1459" s="42"/>
      <c r="H1459" s="42"/>
      <c r="I1459" s="43" t="str">
        <f t="shared" si="44"/>
        <v/>
      </c>
      <c r="J1459" s="43" t="str">
        <f t="shared" si="45"/>
        <v/>
      </c>
      <c r="K1459" s="42"/>
      <c r="L1459" s="42"/>
    </row>
    <row r="1460" spans="1:12" ht="18" customHeight="1" x14ac:dyDescent="0.25">
      <c r="A1460" s="46"/>
      <c r="B1460" s="46"/>
      <c r="C1460" s="46"/>
      <c r="D1460" s="46"/>
      <c r="E1460" s="47"/>
      <c r="F1460" s="46"/>
      <c r="G1460" s="46"/>
      <c r="H1460" s="46"/>
      <c r="I1460" s="47" t="str">
        <f t="shared" si="44"/>
        <v/>
      </c>
      <c r="J1460" s="47" t="str">
        <f t="shared" si="45"/>
        <v/>
      </c>
      <c r="K1460" s="46"/>
      <c r="L1460" s="46"/>
    </row>
    <row r="1461" spans="1:12" ht="18" customHeight="1" x14ac:dyDescent="0.25">
      <c r="A1461" s="42"/>
      <c r="B1461" s="42"/>
      <c r="C1461" s="42"/>
      <c r="D1461" s="42"/>
      <c r="E1461" s="43"/>
      <c r="F1461" s="42"/>
      <c r="G1461" s="42"/>
      <c r="H1461" s="42"/>
      <c r="I1461" s="43" t="str">
        <f t="shared" si="44"/>
        <v/>
      </c>
      <c r="J1461" s="43" t="str">
        <f t="shared" si="45"/>
        <v/>
      </c>
      <c r="K1461" s="42"/>
      <c r="L1461" s="42"/>
    </row>
    <row r="1462" spans="1:12" ht="18" customHeight="1" x14ac:dyDescent="0.25">
      <c r="A1462" s="46"/>
      <c r="B1462" s="46"/>
      <c r="C1462" s="46"/>
      <c r="D1462" s="46"/>
      <c r="E1462" s="47"/>
      <c r="F1462" s="46"/>
      <c r="G1462" s="46"/>
      <c r="H1462" s="46"/>
      <c r="I1462" s="47" t="str">
        <f t="shared" si="44"/>
        <v/>
      </c>
      <c r="J1462" s="47" t="str">
        <f t="shared" si="45"/>
        <v/>
      </c>
      <c r="K1462" s="46"/>
      <c r="L1462" s="46"/>
    </row>
    <row r="1463" spans="1:12" ht="18" customHeight="1" x14ac:dyDescent="0.25">
      <c r="A1463" s="42"/>
      <c r="B1463" s="42"/>
      <c r="C1463" s="42"/>
      <c r="D1463" s="42"/>
      <c r="E1463" s="43"/>
      <c r="F1463" s="42"/>
      <c r="G1463" s="42"/>
      <c r="H1463" s="42"/>
      <c r="I1463" s="43" t="str">
        <f t="shared" si="44"/>
        <v/>
      </c>
      <c r="J1463" s="43" t="str">
        <f t="shared" si="45"/>
        <v/>
      </c>
      <c r="K1463" s="42"/>
      <c r="L1463" s="42"/>
    </row>
    <row r="1464" spans="1:12" ht="18" customHeight="1" x14ac:dyDescent="0.25">
      <c r="A1464" s="46"/>
      <c r="B1464" s="46"/>
      <c r="C1464" s="46"/>
      <c r="D1464" s="46"/>
      <c r="E1464" s="47"/>
      <c r="F1464" s="46"/>
      <c r="G1464" s="46"/>
      <c r="H1464" s="46"/>
      <c r="I1464" s="47" t="str">
        <f t="shared" si="44"/>
        <v/>
      </c>
      <c r="J1464" s="47" t="str">
        <f t="shared" si="45"/>
        <v/>
      </c>
      <c r="K1464" s="46"/>
      <c r="L1464" s="46"/>
    </row>
    <row r="1465" spans="1:12" ht="18" customHeight="1" x14ac:dyDescent="0.25">
      <c r="A1465" s="42"/>
      <c r="B1465" s="42"/>
      <c r="C1465" s="42"/>
      <c r="D1465" s="42"/>
      <c r="E1465" s="43"/>
      <c r="F1465" s="42"/>
      <c r="G1465" s="42"/>
      <c r="H1465" s="42"/>
      <c r="I1465" s="43" t="str">
        <f t="shared" si="44"/>
        <v/>
      </c>
      <c r="J1465" s="43" t="str">
        <f t="shared" si="45"/>
        <v/>
      </c>
      <c r="K1465" s="42"/>
      <c r="L1465" s="42"/>
    </row>
    <row r="1466" spans="1:12" ht="18" customHeight="1" x14ac:dyDescent="0.25">
      <c r="A1466" s="46"/>
      <c r="B1466" s="46"/>
      <c r="C1466" s="46"/>
      <c r="D1466" s="46"/>
      <c r="E1466" s="47"/>
      <c r="F1466" s="46"/>
      <c r="G1466" s="46"/>
      <c r="H1466" s="46"/>
      <c r="I1466" s="47" t="str">
        <f t="shared" si="44"/>
        <v/>
      </c>
      <c r="J1466" s="47" t="str">
        <f t="shared" si="45"/>
        <v/>
      </c>
      <c r="K1466" s="46"/>
      <c r="L1466" s="46"/>
    </row>
    <row r="1467" spans="1:12" ht="18" customHeight="1" x14ac:dyDescent="0.25">
      <c r="A1467" s="42"/>
      <c r="B1467" s="42"/>
      <c r="C1467" s="42"/>
      <c r="D1467" s="42"/>
      <c r="E1467" s="43"/>
      <c r="F1467" s="42"/>
      <c r="G1467" s="42"/>
      <c r="H1467" s="42"/>
      <c r="I1467" s="43" t="str">
        <f t="shared" si="44"/>
        <v/>
      </c>
      <c r="J1467" s="43" t="str">
        <f t="shared" si="45"/>
        <v/>
      </c>
      <c r="K1467" s="42"/>
      <c r="L1467" s="42"/>
    </row>
    <row r="1468" spans="1:12" ht="18" customHeight="1" x14ac:dyDescent="0.25">
      <c r="A1468" s="46"/>
      <c r="B1468" s="46"/>
      <c r="C1468" s="46"/>
      <c r="D1468" s="46"/>
      <c r="E1468" s="47"/>
      <c r="F1468" s="46"/>
      <c r="G1468" s="46"/>
      <c r="H1468" s="46"/>
      <c r="I1468" s="47" t="str">
        <f t="shared" si="44"/>
        <v/>
      </c>
      <c r="J1468" s="47" t="str">
        <f t="shared" si="45"/>
        <v/>
      </c>
      <c r="K1468" s="46"/>
      <c r="L1468" s="46"/>
    </row>
    <row r="1469" spans="1:12" ht="18" customHeight="1" x14ac:dyDescent="0.25">
      <c r="A1469" s="42"/>
      <c r="B1469" s="42"/>
      <c r="C1469" s="42"/>
      <c r="D1469" s="42"/>
      <c r="E1469" s="43"/>
      <c r="F1469" s="42"/>
      <c r="G1469" s="42"/>
      <c r="H1469" s="42"/>
      <c r="I1469" s="43" t="str">
        <f t="shared" si="44"/>
        <v/>
      </c>
      <c r="J1469" s="43" t="str">
        <f t="shared" si="45"/>
        <v/>
      </c>
      <c r="K1469" s="42"/>
      <c r="L1469" s="42"/>
    </row>
    <row r="1470" spans="1:12" ht="18" customHeight="1" x14ac:dyDescent="0.25">
      <c r="A1470" s="46"/>
      <c r="B1470" s="46"/>
      <c r="C1470" s="46"/>
      <c r="D1470" s="46"/>
      <c r="E1470" s="47"/>
      <c r="F1470" s="46"/>
      <c r="G1470" s="46"/>
      <c r="H1470" s="46"/>
      <c r="I1470" s="47" t="str">
        <f t="shared" si="44"/>
        <v/>
      </c>
      <c r="J1470" s="47" t="str">
        <f t="shared" si="45"/>
        <v/>
      </c>
      <c r="K1470" s="46"/>
      <c r="L1470" s="46"/>
    </row>
    <row r="1471" spans="1:12" ht="18" customHeight="1" x14ac:dyDescent="0.25">
      <c r="A1471" s="42"/>
      <c r="B1471" s="42"/>
      <c r="C1471" s="42"/>
      <c r="D1471" s="42"/>
      <c r="E1471" s="43"/>
      <c r="F1471" s="42"/>
      <c r="G1471" s="42"/>
      <c r="H1471" s="42"/>
      <c r="I1471" s="43" t="str">
        <f t="shared" si="44"/>
        <v/>
      </c>
      <c r="J1471" s="43" t="str">
        <f t="shared" si="45"/>
        <v/>
      </c>
      <c r="K1471" s="42"/>
      <c r="L1471" s="42"/>
    </row>
    <row r="1472" spans="1:12" ht="18" customHeight="1" x14ac:dyDescent="0.25">
      <c r="A1472" s="46"/>
      <c r="B1472" s="46"/>
      <c r="C1472" s="46"/>
      <c r="D1472" s="46"/>
      <c r="E1472" s="47"/>
      <c r="F1472" s="46"/>
      <c r="G1472" s="46"/>
      <c r="H1472" s="46"/>
      <c r="I1472" s="47" t="str">
        <f t="shared" si="44"/>
        <v/>
      </c>
      <c r="J1472" s="47" t="str">
        <f t="shared" si="45"/>
        <v/>
      </c>
      <c r="K1472" s="46"/>
      <c r="L1472" s="46"/>
    </row>
    <row r="1473" spans="1:12" ht="18" customHeight="1" x14ac:dyDescent="0.25">
      <c r="A1473" s="42"/>
      <c r="B1473" s="42"/>
      <c r="C1473" s="42"/>
      <c r="D1473" s="42"/>
      <c r="E1473" s="43"/>
      <c r="F1473" s="42"/>
      <c r="G1473" s="42"/>
      <c r="H1473" s="42"/>
      <c r="I1473" s="43" t="str">
        <f t="shared" si="44"/>
        <v/>
      </c>
      <c r="J1473" s="43" t="str">
        <f t="shared" si="45"/>
        <v/>
      </c>
      <c r="K1473" s="42"/>
      <c r="L1473" s="42"/>
    </row>
    <row r="1474" spans="1:12" ht="18" customHeight="1" x14ac:dyDescent="0.25">
      <c r="A1474" s="46"/>
      <c r="B1474" s="46"/>
      <c r="C1474" s="46"/>
      <c r="D1474" s="46"/>
      <c r="E1474" s="47"/>
      <c r="F1474" s="46"/>
      <c r="G1474" s="46"/>
      <c r="H1474" s="46"/>
      <c r="I1474" s="47" t="str">
        <f t="shared" si="44"/>
        <v/>
      </c>
      <c r="J1474" s="47" t="str">
        <f t="shared" si="45"/>
        <v/>
      </c>
      <c r="K1474" s="46"/>
      <c r="L1474" s="46"/>
    </row>
    <row r="1475" spans="1:12" ht="18" customHeight="1" x14ac:dyDescent="0.25">
      <c r="A1475" s="42"/>
      <c r="B1475" s="42"/>
      <c r="C1475" s="42"/>
      <c r="D1475" s="42"/>
      <c r="E1475" s="43"/>
      <c r="F1475" s="42"/>
      <c r="G1475" s="42"/>
      <c r="H1475" s="42"/>
      <c r="I1475" s="43" t="str">
        <f t="shared" si="44"/>
        <v/>
      </c>
      <c r="J1475" s="43" t="str">
        <f t="shared" si="45"/>
        <v/>
      </c>
      <c r="K1475" s="42"/>
      <c r="L1475" s="42"/>
    </row>
    <row r="1476" spans="1:12" ht="18" customHeight="1" x14ac:dyDescent="0.25">
      <c r="A1476" s="46"/>
      <c r="B1476" s="46"/>
      <c r="C1476" s="46"/>
      <c r="D1476" s="46"/>
      <c r="E1476" s="47"/>
      <c r="F1476" s="46"/>
      <c r="G1476" s="46"/>
      <c r="H1476" s="46"/>
      <c r="I1476" s="47" t="str">
        <f t="shared" ref="I1476:I1539" si="46">IF(E1476="","",E1476+(E1476*H1476/100*G1476))</f>
        <v/>
      </c>
      <c r="J1476" s="47" t="str">
        <f t="shared" ref="J1476:J1539" si="47">IFERROR(I1476/G1476,"")</f>
        <v/>
      </c>
      <c r="K1476" s="46"/>
      <c r="L1476" s="46"/>
    </row>
    <row r="1477" spans="1:12" ht="18" customHeight="1" x14ac:dyDescent="0.25">
      <c r="A1477" s="42"/>
      <c r="B1477" s="42"/>
      <c r="C1477" s="42"/>
      <c r="D1477" s="42"/>
      <c r="E1477" s="43"/>
      <c r="F1477" s="42"/>
      <c r="G1477" s="42"/>
      <c r="H1477" s="42"/>
      <c r="I1477" s="43" t="str">
        <f t="shared" si="46"/>
        <v/>
      </c>
      <c r="J1477" s="43" t="str">
        <f t="shared" si="47"/>
        <v/>
      </c>
      <c r="K1477" s="42"/>
      <c r="L1477" s="42"/>
    </row>
    <row r="1478" spans="1:12" ht="18" customHeight="1" x14ac:dyDescent="0.25">
      <c r="A1478" s="46"/>
      <c r="B1478" s="46"/>
      <c r="C1478" s="46"/>
      <c r="D1478" s="46"/>
      <c r="E1478" s="47"/>
      <c r="F1478" s="46"/>
      <c r="G1478" s="46"/>
      <c r="H1478" s="46"/>
      <c r="I1478" s="47" t="str">
        <f t="shared" si="46"/>
        <v/>
      </c>
      <c r="J1478" s="47" t="str">
        <f t="shared" si="47"/>
        <v/>
      </c>
      <c r="K1478" s="46"/>
      <c r="L1478" s="46"/>
    </row>
    <row r="1479" spans="1:12" ht="18" customHeight="1" x14ac:dyDescent="0.25">
      <c r="A1479" s="42"/>
      <c r="B1479" s="42"/>
      <c r="C1479" s="42"/>
      <c r="D1479" s="42"/>
      <c r="E1479" s="43"/>
      <c r="F1479" s="42"/>
      <c r="G1479" s="42"/>
      <c r="H1479" s="42"/>
      <c r="I1479" s="43" t="str">
        <f t="shared" si="46"/>
        <v/>
      </c>
      <c r="J1479" s="43" t="str">
        <f t="shared" si="47"/>
        <v/>
      </c>
      <c r="K1479" s="42"/>
      <c r="L1479" s="42"/>
    </row>
    <row r="1480" spans="1:12" ht="18" customHeight="1" x14ac:dyDescent="0.25">
      <c r="A1480" s="46"/>
      <c r="B1480" s="46"/>
      <c r="C1480" s="46"/>
      <c r="D1480" s="46"/>
      <c r="E1480" s="47"/>
      <c r="F1480" s="46"/>
      <c r="G1480" s="46"/>
      <c r="H1480" s="46"/>
      <c r="I1480" s="47" t="str">
        <f t="shared" si="46"/>
        <v/>
      </c>
      <c r="J1480" s="47" t="str">
        <f t="shared" si="47"/>
        <v/>
      </c>
      <c r="K1480" s="46"/>
      <c r="L1480" s="46"/>
    </row>
    <row r="1481" spans="1:12" ht="18" customHeight="1" x14ac:dyDescent="0.25">
      <c r="A1481" s="42"/>
      <c r="B1481" s="42"/>
      <c r="C1481" s="42"/>
      <c r="D1481" s="42"/>
      <c r="E1481" s="43"/>
      <c r="F1481" s="42"/>
      <c r="G1481" s="42"/>
      <c r="H1481" s="42"/>
      <c r="I1481" s="43" t="str">
        <f t="shared" si="46"/>
        <v/>
      </c>
      <c r="J1481" s="43" t="str">
        <f t="shared" si="47"/>
        <v/>
      </c>
      <c r="K1481" s="42"/>
      <c r="L1481" s="42"/>
    </row>
    <row r="1482" spans="1:12" ht="18" customHeight="1" x14ac:dyDescent="0.25">
      <c r="A1482" s="46"/>
      <c r="B1482" s="46"/>
      <c r="C1482" s="46"/>
      <c r="D1482" s="46"/>
      <c r="E1482" s="47"/>
      <c r="F1482" s="46"/>
      <c r="G1482" s="46"/>
      <c r="H1482" s="46"/>
      <c r="I1482" s="47" t="str">
        <f t="shared" si="46"/>
        <v/>
      </c>
      <c r="J1482" s="47" t="str">
        <f t="shared" si="47"/>
        <v/>
      </c>
      <c r="K1482" s="46"/>
      <c r="L1482" s="46"/>
    </row>
    <row r="1483" spans="1:12" ht="18" customHeight="1" x14ac:dyDescent="0.25">
      <c r="A1483" s="42"/>
      <c r="B1483" s="42"/>
      <c r="C1483" s="42"/>
      <c r="D1483" s="42"/>
      <c r="E1483" s="43"/>
      <c r="F1483" s="42"/>
      <c r="G1483" s="42"/>
      <c r="H1483" s="42"/>
      <c r="I1483" s="43" t="str">
        <f t="shared" si="46"/>
        <v/>
      </c>
      <c r="J1483" s="43" t="str">
        <f t="shared" si="47"/>
        <v/>
      </c>
      <c r="K1483" s="42"/>
      <c r="L1483" s="42"/>
    </row>
    <row r="1484" spans="1:12" ht="18" customHeight="1" x14ac:dyDescent="0.25">
      <c r="A1484" s="46"/>
      <c r="B1484" s="46"/>
      <c r="C1484" s="46"/>
      <c r="D1484" s="46"/>
      <c r="E1484" s="47"/>
      <c r="F1484" s="46"/>
      <c r="G1484" s="46"/>
      <c r="H1484" s="46"/>
      <c r="I1484" s="47" t="str">
        <f t="shared" si="46"/>
        <v/>
      </c>
      <c r="J1484" s="47" t="str">
        <f t="shared" si="47"/>
        <v/>
      </c>
      <c r="K1484" s="46"/>
      <c r="L1484" s="46"/>
    </row>
    <row r="1485" spans="1:12" ht="18" customHeight="1" x14ac:dyDescent="0.25">
      <c r="A1485" s="42"/>
      <c r="B1485" s="42"/>
      <c r="C1485" s="42"/>
      <c r="D1485" s="42"/>
      <c r="E1485" s="43"/>
      <c r="F1485" s="42"/>
      <c r="G1485" s="42"/>
      <c r="H1485" s="42"/>
      <c r="I1485" s="43" t="str">
        <f t="shared" si="46"/>
        <v/>
      </c>
      <c r="J1485" s="43" t="str">
        <f t="shared" si="47"/>
        <v/>
      </c>
      <c r="K1485" s="42"/>
      <c r="L1485" s="42"/>
    </row>
    <row r="1486" spans="1:12" ht="18" customHeight="1" x14ac:dyDescent="0.25">
      <c r="A1486" s="46"/>
      <c r="B1486" s="46"/>
      <c r="C1486" s="46"/>
      <c r="D1486" s="46"/>
      <c r="E1486" s="47"/>
      <c r="F1486" s="46"/>
      <c r="G1486" s="46"/>
      <c r="H1486" s="46"/>
      <c r="I1486" s="47" t="str">
        <f t="shared" si="46"/>
        <v/>
      </c>
      <c r="J1486" s="47" t="str">
        <f t="shared" si="47"/>
        <v/>
      </c>
      <c r="K1486" s="46"/>
      <c r="L1486" s="46"/>
    </row>
    <row r="1487" spans="1:12" ht="18" customHeight="1" x14ac:dyDescent="0.25">
      <c r="A1487" s="42"/>
      <c r="B1487" s="42"/>
      <c r="C1487" s="42"/>
      <c r="D1487" s="42"/>
      <c r="E1487" s="43"/>
      <c r="F1487" s="42"/>
      <c r="G1487" s="42"/>
      <c r="H1487" s="42"/>
      <c r="I1487" s="43" t="str">
        <f t="shared" si="46"/>
        <v/>
      </c>
      <c r="J1487" s="43" t="str">
        <f t="shared" si="47"/>
        <v/>
      </c>
      <c r="K1487" s="42"/>
      <c r="L1487" s="42"/>
    </row>
    <row r="1488" spans="1:12" ht="18" customHeight="1" x14ac:dyDescent="0.25">
      <c r="A1488" s="46"/>
      <c r="B1488" s="46"/>
      <c r="C1488" s="46"/>
      <c r="D1488" s="46"/>
      <c r="E1488" s="47"/>
      <c r="F1488" s="46"/>
      <c r="G1488" s="46"/>
      <c r="H1488" s="46"/>
      <c r="I1488" s="47" t="str">
        <f t="shared" si="46"/>
        <v/>
      </c>
      <c r="J1488" s="47" t="str">
        <f t="shared" si="47"/>
        <v/>
      </c>
      <c r="K1488" s="46"/>
      <c r="L1488" s="46"/>
    </row>
    <row r="1489" spans="1:12" ht="18" customHeight="1" x14ac:dyDescent="0.25">
      <c r="A1489" s="42"/>
      <c r="B1489" s="42"/>
      <c r="C1489" s="42"/>
      <c r="D1489" s="42"/>
      <c r="E1489" s="43"/>
      <c r="F1489" s="42"/>
      <c r="G1489" s="42"/>
      <c r="H1489" s="42"/>
      <c r="I1489" s="43" t="str">
        <f t="shared" si="46"/>
        <v/>
      </c>
      <c r="J1489" s="43" t="str">
        <f t="shared" si="47"/>
        <v/>
      </c>
      <c r="K1489" s="42"/>
      <c r="L1489" s="42"/>
    </row>
    <row r="1490" spans="1:12" ht="18" customHeight="1" x14ac:dyDescent="0.25">
      <c r="A1490" s="46"/>
      <c r="B1490" s="46"/>
      <c r="C1490" s="46"/>
      <c r="D1490" s="46"/>
      <c r="E1490" s="47"/>
      <c r="F1490" s="46"/>
      <c r="G1490" s="46"/>
      <c r="H1490" s="46"/>
      <c r="I1490" s="47" t="str">
        <f t="shared" si="46"/>
        <v/>
      </c>
      <c r="J1490" s="47" t="str">
        <f t="shared" si="47"/>
        <v/>
      </c>
      <c r="K1490" s="46"/>
      <c r="L1490" s="46"/>
    </row>
    <row r="1491" spans="1:12" ht="18" customHeight="1" x14ac:dyDescent="0.25">
      <c r="A1491" s="42"/>
      <c r="B1491" s="42"/>
      <c r="C1491" s="42"/>
      <c r="D1491" s="42"/>
      <c r="E1491" s="43"/>
      <c r="F1491" s="42"/>
      <c r="G1491" s="42"/>
      <c r="H1491" s="42"/>
      <c r="I1491" s="43" t="str">
        <f t="shared" si="46"/>
        <v/>
      </c>
      <c r="J1491" s="43" t="str">
        <f t="shared" si="47"/>
        <v/>
      </c>
      <c r="K1491" s="42"/>
      <c r="L1491" s="42"/>
    </row>
    <row r="1492" spans="1:12" ht="18" customHeight="1" x14ac:dyDescent="0.25">
      <c r="A1492" s="46"/>
      <c r="B1492" s="46"/>
      <c r="C1492" s="46"/>
      <c r="D1492" s="46"/>
      <c r="E1492" s="47"/>
      <c r="F1492" s="46"/>
      <c r="G1492" s="46"/>
      <c r="H1492" s="46"/>
      <c r="I1492" s="47" t="str">
        <f t="shared" si="46"/>
        <v/>
      </c>
      <c r="J1492" s="47" t="str">
        <f t="shared" si="47"/>
        <v/>
      </c>
      <c r="K1492" s="46"/>
      <c r="L1492" s="46"/>
    </row>
    <row r="1493" spans="1:12" ht="18" customHeight="1" x14ac:dyDescent="0.25">
      <c r="A1493" s="42"/>
      <c r="B1493" s="42"/>
      <c r="C1493" s="42"/>
      <c r="D1493" s="42"/>
      <c r="E1493" s="43"/>
      <c r="F1493" s="42"/>
      <c r="G1493" s="42"/>
      <c r="H1493" s="42"/>
      <c r="I1493" s="43" t="str">
        <f t="shared" si="46"/>
        <v/>
      </c>
      <c r="J1493" s="43" t="str">
        <f t="shared" si="47"/>
        <v/>
      </c>
      <c r="K1493" s="42"/>
      <c r="L1493" s="42"/>
    </row>
    <row r="1494" spans="1:12" ht="18" customHeight="1" x14ac:dyDescent="0.25">
      <c r="A1494" s="46"/>
      <c r="B1494" s="46"/>
      <c r="C1494" s="46"/>
      <c r="D1494" s="46"/>
      <c r="E1494" s="47"/>
      <c r="F1494" s="46"/>
      <c r="G1494" s="46"/>
      <c r="H1494" s="46"/>
      <c r="I1494" s="47" t="str">
        <f t="shared" si="46"/>
        <v/>
      </c>
      <c r="J1494" s="47" t="str">
        <f t="shared" si="47"/>
        <v/>
      </c>
      <c r="K1494" s="46"/>
      <c r="L1494" s="46"/>
    </row>
    <row r="1495" spans="1:12" ht="18" customHeight="1" x14ac:dyDescent="0.25">
      <c r="A1495" s="42"/>
      <c r="B1495" s="42"/>
      <c r="C1495" s="42"/>
      <c r="D1495" s="42"/>
      <c r="E1495" s="43"/>
      <c r="F1495" s="42"/>
      <c r="G1495" s="42"/>
      <c r="H1495" s="42"/>
      <c r="I1495" s="43" t="str">
        <f t="shared" si="46"/>
        <v/>
      </c>
      <c r="J1495" s="43" t="str">
        <f t="shared" si="47"/>
        <v/>
      </c>
      <c r="K1495" s="42"/>
      <c r="L1495" s="42"/>
    </row>
    <row r="1496" spans="1:12" ht="18" customHeight="1" x14ac:dyDescent="0.25">
      <c r="A1496" s="46"/>
      <c r="B1496" s="46"/>
      <c r="C1496" s="46"/>
      <c r="D1496" s="46"/>
      <c r="E1496" s="47"/>
      <c r="F1496" s="46"/>
      <c r="G1496" s="46"/>
      <c r="H1496" s="46"/>
      <c r="I1496" s="47" t="str">
        <f t="shared" si="46"/>
        <v/>
      </c>
      <c r="J1496" s="47" t="str">
        <f t="shared" si="47"/>
        <v/>
      </c>
      <c r="K1496" s="46"/>
      <c r="L1496" s="46"/>
    </row>
    <row r="1497" spans="1:12" ht="18" customHeight="1" x14ac:dyDescent="0.25">
      <c r="A1497" s="42"/>
      <c r="B1497" s="42"/>
      <c r="C1497" s="42"/>
      <c r="D1497" s="42"/>
      <c r="E1497" s="43"/>
      <c r="F1497" s="42"/>
      <c r="G1497" s="42"/>
      <c r="H1497" s="42"/>
      <c r="I1497" s="43" t="str">
        <f t="shared" si="46"/>
        <v/>
      </c>
      <c r="J1497" s="43" t="str">
        <f t="shared" si="47"/>
        <v/>
      </c>
      <c r="K1497" s="42"/>
      <c r="L1497" s="42"/>
    </row>
    <row r="1498" spans="1:12" ht="18" customHeight="1" x14ac:dyDescent="0.25">
      <c r="A1498" s="46"/>
      <c r="B1498" s="46"/>
      <c r="C1498" s="46"/>
      <c r="D1498" s="46"/>
      <c r="E1498" s="47"/>
      <c r="F1498" s="46"/>
      <c r="G1498" s="46"/>
      <c r="H1498" s="46"/>
      <c r="I1498" s="47" t="str">
        <f t="shared" si="46"/>
        <v/>
      </c>
      <c r="J1498" s="47" t="str">
        <f t="shared" si="47"/>
        <v/>
      </c>
      <c r="K1498" s="46"/>
      <c r="L1498" s="46"/>
    </row>
    <row r="1499" spans="1:12" ht="18" customHeight="1" x14ac:dyDescent="0.25">
      <c r="A1499" s="42"/>
      <c r="B1499" s="42"/>
      <c r="C1499" s="42"/>
      <c r="D1499" s="42"/>
      <c r="E1499" s="43"/>
      <c r="F1499" s="42"/>
      <c r="G1499" s="42"/>
      <c r="H1499" s="42"/>
      <c r="I1499" s="43" t="str">
        <f t="shared" si="46"/>
        <v/>
      </c>
      <c r="J1499" s="43" t="str">
        <f t="shared" si="47"/>
        <v/>
      </c>
      <c r="K1499" s="42"/>
      <c r="L1499" s="42"/>
    </row>
    <row r="1500" spans="1:12" ht="18" customHeight="1" x14ac:dyDescent="0.25">
      <c r="A1500" s="46"/>
      <c r="B1500" s="46"/>
      <c r="C1500" s="46"/>
      <c r="D1500" s="46"/>
      <c r="E1500" s="47"/>
      <c r="F1500" s="46"/>
      <c r="G1500" s="46"/>
      <c r="H1500" s="46"/>
      <c r="I1500" s="47" t="str">
        <f t="shared" si="46"/>
        <v/>
      </c>
      <c r="J1500" s="47" t="str">
        <f t="shared" si="47"/>
        <v/>
      </c>
      <c r="K1500" s="46"/>
      <c r="L1500" s="46"/>
    </row>
    <row r="1501" spans="1:12" ht="18" customHeight="1" x14ac:dyDescent="0.25">
      <c r="A1501" s="42"/>
      <c r="B1501" s="42"/>
      <c r="C1501" s="42"/>
      <c r="D1501" s="42"/>
      <c r="E1501" s="43"/>
      <c r="F1501" s="42"/>
      <c r="G1501" s="42"/>
      <c r="H1501" s="42"/>
      <c r="I1501" s="43" t="str">
        <f t="shared" si="46"/>
        <v/>
      </c>
      <c r="J1501" s="43" t="str">
        <f t="shared" si="47"/>
        <v/>
      </c>
      <c r="K1501" s="42"/>
      <c r="L1501" s="42"/>
    </row>
    <row r="1502" spans="1:12" ht="18" customHeight="1" x14ac:dyDescent="0.25">
      <c r="A1502" s="46"/>
      <c r="B1502" s="46"/>
      <c r="C1502" s="46"/>
      <c r="D1502" s="46"/>
      <c r="E1502" s="47"/>
      <c r="F1502" s="46"/>
      <c r="G1502" s="46"/>
      <c r="H1502" s="46"/>
      <c r="I1502" s="47" t="str">
        <f t="shared" si="46"/>
        <v/>
      </c>
      <c r="J1502" s="47" t="str">
        <f t="shared" si="47"/>
        <v/>
      </c>
      <c r="K1502" s="46"/>
      <c r="L1502" s="46"/>
    </row>
    <row r="1503" spans="1:12" ht="18" customHeight="1" x14ac:dyDescent="0.25">
      <c r="A1503" s="42"/>
      <c r="B1503" s="42"/>
      <c r="C1503" s="42"/>
      <c r="D1503" s="42"/>
      <c r="E1503" s="43"/>
      <c r="F1503" s="42"/>
      <c r="G1503" s="42"/>
      <c r="H1503" s="42"/>
      <c r="I1503" s="43" t="str">
        <f t="shared" si="46"/>
        <v/>
      </c>
      <c r="J1503" s="43" t="str">
        <f t="shared" si="47"/>
        <v/>
      </c>
      <c r="K1503" s="42"/>
      <c r="L1503" s="42"/>
    </row>
    <row r="1504" spans="1:12" ht="18" customHeight="1" x14ac:dyDescent="0.25">
      <c r="A1504" s="46"/>
      <c r="B1504" s="46"/>
      <c r="C1504" s="46"/>
      <c r="D1504" s="46"/>
      <c r="E1504" s="47"/>
      <c r="F1504" s="46"/>
      <c r="G1504" s="46"/>
      <c r="H1504" s="46"/>
      <c r="I1504" s="47" t="str">
        <f t="shared" si="46"/>
        <v/>
      </c>
      <c r="J1504" s="47" t="str">
        <f t="shared" si="47"/>
        <v/>
      </c>
      <c r="K1504" s="46"/>
      <c r="L1504" s="46"/>
    </row>
    <row r="1505" spans="1:12" ht="18" customHeight="1" x14ac:dyDescent="0.25">
      <c r="A1505" s="42"/>
      <c r="B1505" s="42"/>
      <c r="C1505" s="42"/>
      <c r="D1505" s="42"/>
      <c r="E1505" s="43"/>
      <c r="F1505" s="42"/>
      <c r="G1505" s="42"/>
      <c r="H1505" s="42"/>
      <c r="I1505" s="43" t="str">
        <f t="shared" si="46"/>
        <v/>
      </c>
      <c r="J1505" s="43" t="str">
        <f t="shared" si="47"/>
        <v/>
      </c>
      <c r="K1505" s="42"/>
      <c r="L1505" s="42"/>
    </row>
    <row r="1506" spans="1:12" ht="18" customHeight="1" x14ac:dyDescent="0.25">
      <c r="A1506" s="46"/>
      <c r="B1506" s="46"/>
      <c r="C1506" s="46"/>
      <c r="D1506" s="46"/>
      <c r="E1506" s="47"/>
      <c r="F1506" s="46"/>
      <c r="G1506" s="46"/>
      <c r="H1506" s="46"/>
      <c r="I1506" s="47" t="str">
        <f t="shared" si="46"/>
        <v/>
      </c>
      <c r="J1506" s="47" t="str">
        <f t="shared" si="47"/>
        <v/>
      </c>
      <c r="K1506" s="46"/>
      <c r="L1506" s="46"/>
    </row>
    <row r="1507" spans="1:12" ht="18" customHeight="1" x14ac:dyDescent="0.25">
      <c r="A1507" s="42"/>
      <c r="B1507" s="42"/>
      <c r="C1507" s="42"/>
      <c r="D1507" s="42"/>
      <c r="E1507" s="43"/>
      <c r="F1507" s="42"/>
      <c r="G1507" s="42"/>
      <c r="H1507" s="42"/>
      <c r="I1507" s="43" t="str">
        <f t="shared" si="46"/>
        <v/>
      </c>
      <c r="J1507" s="43" t="str">
        <f t="shared" si="47"/>
        <v/>
      </c>
      <c r="K1507" s="42"/>
      <c r="L1507" s="42"/>
    </row>
    <row r="1508" spans="1:12" ht="18" customHeight="1" x14ac:dyDescent="0.25">
      <c r="A1508" s="46"/>
      <c r="B1508" s="46"/>
      <c r="C1508" s="46"/>
      <c r="D1508" s="46"/>
      <c r="E1508" s="47"/>
      <c r="F1508" s="46"/>
      <c r="G1508" s="46"/>
      <c r="H1508" s="46"/>
      <c r="I1508" s="47" t="str">
        <f t="shared" si="46"/>
        <v/>
      </c>
      <c r="J1508" s="47" t="str">
        <f t="shared" si="47"/>
        <v/>
      </c>
      <c r="K1508" s="46"/>
      <c r="L1508" s="46"/>
    </row>
    <row r="1509" spans="1:12" ht="18" customHeight="1" x14ac:dyDescent="0.25">
      <c r="A1509" s="42"/>
      <c r="B1509" s="42"/>
      <c r="C1509" s="42"/>
      <c r="D1509" s="42"/>
      <c r="E1509" s="43"/>
      <c r="F1509" s="42"/>
      <c r="G1509" s="42"/>
      <c r="H1509" s="42"/>
      <c r="I1509" s="43" t="str">
        <f t="shared" si="46"/>
        <v/>
      </c>
      <c r="J1509" s="43" t="str">
        <f t="shared" si="47"/>
        <v/>
      </c>
      <c r="K1509" s="42"/>
      <c r="L1509" s="42"/>
    </row>
    <row r="1510" spans="1:12" ht="18" customHeight="1" x14ac:dyDescent="0.25">
      <c r="A1510" s="46"/>
      <c r="B1510" s="46"/>
      <c r="C1510" s="46"/>
      <c r="D1510" s="46"/>
      <c r="E1510" s="47"/>
      <c r="F1510" s="46"/>
      <c r="G1510" s="46"/>
      <c r="H1510" s="46"/>
      <c r="I1510" s="47" t="str">
        <f t="shared" si="46"/>
        <v/>
      </c>
      <c r="J1510" s="47" t="str">
        <f t="shared" si="47"/>
        <v/>
      </c>
      <c r="K1510" s="46"/>
      <c r="L1510" s="46"/>
    </row>
    <row r="1511" spans="1:12" ht="18" customHeight="1" x14ac:dyDescent="0.25">
      <c r="A1511" s="42"/>
      <c r="B1511" s="42"/>
      <c r="C1511" s="42"/>
      <c r="D1511" s="42"/>
      <c r="E1511" s="43"/>
      <c r="F1511" s="42"/>
      <c r="G1511" s="42"/>
      <c r="H1511" s="42"/>
      <c r="I1511" s="43" t="str">
        <f t="shared" si="46"/>
        <v/>
      </c>
      <c r="J1511" s="43" t="str">
        <f t="shared" si="47"/>
        <v/>
      </c>
      <c r="K1511" s="42"/>
      <c r="L1511" s="42"/>
    </row>
    <row r="1512" spans="1:12" ht="18" customHeight="1" x14ac:dyDescent="0.25">
      <c r="A1512" s="46"/>
      <c r="B1512" s="46"/>
      <c r="C1512" s="46"/>
      <c r="D1512" s="46"/>
      <c r="E1512" s="47"/>
      <c r="F1512" s="46"/>
      <c r="G1512" s="46"/>
      <c r="H1512" s="46"/>
      <c r="I1512" s="47" t="str">
        <f t="shared" si="46"/>
        <v/>
      </c>
      <c r="J1512" s="47" t="str">
        <f t="shared" si="47"/>
        <v/>
      </c>
      <c r="K1512" s="46"/>
      <c r="L1512" s="46"/>
    </row>
    <row r="1513" spans="1:12" ht="18" customHeight="1" x14ac:dyDescent="0.25">
      <c r="A1513" s="42"/>
      <c r="B1513" s="42"/>
      <c r="C1513" s="42"/>
      <c r="D1513" s="42"/>
      <c r="E1513" s="43"/>
      <c r="F1513" s="42"/>
      <c r="G1513" s="42"/>
      <c r="H1513" s="42"/>
      <c r="I1513" s="43" t="str">
        <f t="shared" si="46"/>
        <v/>
      </c>
      <c r="J1513" s="43" t="str">
        <f t="shared" si="47"/>
        <v/>
      </c>
      <c r="K1513" s="42"/>
      <c r="L1513" s="42"/>
    </row>
    <row r="1514" spans="1:12" ht="18" customHeight="1" x14ac:dyDescent="0.25">
      <c r="A1514" s="46"/>
      <c r="B1514" s="46"/>
      <c r="C1514" s="46"/>
      <c r="D1514" s="46"/>
      <c r="E1514" s="47"/>
      <c r="F1514" s="46"/>
      <c r="G1514" s="46"/>
      <c r="H1514" s="46"/>
      <c r="I1514" s="47" t="str">
        <f t="shared" si="46"/>
        <v/>
      </c>
      <c r="J1514" s="47" t="str">
        <f t="shared" si="47"/>
        <v/>
      </c>
      <c r="K1514" s="46"/>
      <c r="L1514" s="46"/>
    </row>
    <row r="1515" spans="1:12" ht="18" customHeight="1" x14ac:dyDescent="0.25">
      <c r="A1515" s="42"/>
      <c r="B1515" s="42"/>
      <c r="C1515" s="42"/>
      <c r="D1515" s="42"/>
      <c r="E1515" s="43"/>
      <c r="F1515" s="42"/>
      <c r="G1515" s="42"/>
      <c r="H1515" s="42"/>
      <c r="I1515" s="43" t="str">
        <f t="shared" si="46"/>
        <v/>
      </c>
      <c r="J1515" s="43" t="str">
        <f t="shared" si="47"/>
        <v/>
      </c>
      <c r="K1515" s="42"/>
      <c r="L1515" s="42"/>
    </row>
    <row r="1516" spans="1:12" ht="18" customHeight="1" x14ac:dyDescent="0.25">
      <c r="A1516" s="46"/>
      <c r="B1516" s="46"/>
      <c r="C1516" s="46"/>
      <c r="D1516" s="46"/>
      <c r="E1516" s="47"/>
      <c r="F1516" s="46"/>
      <c r="G1516" s="46"/>
      <c r="H1516" s="46"/>
      <c r="I1516" s="47" t="str">
        <f t="shared" si="46"/>
        <v/>
      </c>
      <c r="J1516" s="47" t="str">
        <f t="shared" si="47"/>
        <v/>
      </c>
      <c r="K1516" s="46"/>
      <c r="L1516" s="46"/>
    </row>
    <row r="1517" spans="1:12" ht="18" customHeight="1" x14ac:dyDescent="0.25">
      <c r="A1517" s="42"/>
      <c r="B1517" s="42"/>
      <c r="C1517" s="42"/>
      <c r="D1517" s="42"/>
      <c r="E1517" s="43"/>
      <c r="F1517" s="42"/>
      <c r="G1517" s="42"/>
      <c r="H1517" s="42"/>
      <c r="I1517" s="43" t="str">
        <f t="shared" si="46"/>
        <v/>
      </c>
      <c r="J1517" s="43" t="str">
        <f t="shared" si="47"/>
        <v/>
      </c>
      <c r="K1517" s="42"/>
      <c r="L1517" s="42"/>
    </row>
    <row r="1518" spans="1:12" ht="18" customHeight="1" x14ac:dyDescent="0.25">
      <c r="A1518" s="46"/>
      <c r="B1518" s="46"/>
      <c r="C1518" s="46"/>
      <c r="D1518" s="46"/>
      <c r="E1518" s="47"/>
      <c r="F1518" s="46"/>
      <c r="G1518" s="46"/>
      <c r="H1518" s="46"/>
      <c r="I1518" s="47" t="str">
        <f t="shared" si="46"/>
        <v/>
      </c>
      <c r="J1518" s="47" t="str">
        <f t="shared" si="47"/>
        <v/>
      </c>
      <c r="K1518" s="46"/>
      <c r="L1518" s="46"/>
    </row>
    <row r="1519" spans="1:12" ht="18" customHeight="1" x14ac:dyDescent="0.25">
      <c r="A1519" s="42"/>
      <c r="B1519" s="42"/>
      <c r="C1519" s="42"/>
      <c r="D1519" s="42"/>
      <c r="E1519" s="43"/>
      <c r="F1519" s="42"/>
      <c r="G1519" s="42"/>
      <c r="H1519" s="42"/>
      <c r="I1519" s="43" t="str">
        <f t="shared" si="46"/>
        <v/>
      </c>
      <c r="J1519" s="43" t="str">
        <f t="shared" si="47"/>
        <v/>
      </c>
      <c r="K1519" s="42"/>
      <c r="L1519" s="42"/>
    </row>
    <row r="1520" spans="1:12" ht="18" customHeight="1" x14ac:dyDescent="0.25">
      <c r="A1520" s="46"/>
      <c r="B1520" s="46"/>
      <c r="C1520" s="46"/>
      <c r="D1520" s="46"/>
      <c r="E1520" s="47"/>
      <c r="F1520" s="46"/>
      <c r="G1520" s="46"/>
      <c r="H1520" s="46"/>
      <c r="I1520" s="47" t="str">
        <f t="shared" si="46"/>
        <v/>
      </c>
      <c r="J1520" s="47" t="str">
        <f t="shared" si="47"/>
        <v/>
      </c>
      <c r="K1520" s="46"/>
      <c r="L1520" s="46"/>
    </row>
    <row r="1521" spans="1:12" ht="18" customHeight="1" x14ac:dyDescent="0.25">
      <c r="A1521" s="42"/>
      <c r="B1521" s="42"/>
      <c r="C1521" s="42"/>
      <c r="D1521" s="42"/>
      <c r="E1521" s="43"/>
      <c r="F1521" s="42"/>
      <c r="G1521" s="42"/>
      <c r="H1521" s="42"/>
      <c r="I1521" s="43" t="str">
        <f t="shared" si="46"/>
        <v/>
      </c>
      <c r="J1521" s="43" t="str">
        <f t="shared" si="47"/>
        <v/>
      </c>
      <c r="K1521" s="42"/>
      <c r="L1521" s="42"/>
    </row>
    <row r="1522" spans="1:12" ht="18" customHeight="1" x14ac:dyDescent="0.25">
      <c r="A1522" s="46"/>
      <c r="B1522" s="46"/>
      <c r="C1522" s="46"/>
      <c r="D1522" s="46"/>
      <c r="E1522" s="47"/>
      <c r="F1522" s="46"/>
      <c r="G1522" s="46"/>
      <c r="H1522" s="46"/>
      <c r="I1522" s="47" t="str">
        <f t="shared" si="46"/>
        <v/>
      </c>
      <c r="J1522" s="47" t="str">
        <f t="shared" si="47"/>
        <v/>
      </c>
      <c r="K1522" s="46"/>
      <c r="L1522" s="46"/>
    </row>
    <row r="1523" spans="1:12" ht="18" customHeight="1" x14ac:dyDescent="0.25">
      <c r="A1523" s="42"/>
      <c r="B1523" s="42"/>
      <c r="C1523" s="42"/>
      <c r="D1523" s="42"/>
      <c r="E1523" s="43"/>
      <c r="F1523" s="42"/>
      <c r="G1523" s="42"/>
      <c r="H1523" s="42"/>
      <c r="I1523" s="43" t="str">
        <f t="shared" si="46"/>
        <v/>
      </c>
      <c r="J1523" s="43" t="str">
        <f t="shared" si="47"/>
        <v/>
      </c>
      <c r="K1523" s="42"/>
      <c r="L1523" s="42"/>
    </row>
    <row r="1524" spans="1:12" ht="18" customHeight="1" x14ac:dyDescent="0.25">
      <c r="A1524" s="46"/>
      <c r="B1524" s="46"/>
      <c r="C1524" s="46"/>
      <c r="D1524" s="46"/>
      <c r="E1524" s="47"/>
      <c r="F1524" s="46"/>
      <c r="G1524" s="46"/>
      <c r="H1524" s="46"/>
      <c r="I1524" s="47" t="str">
        <f t="shared" si="46"/>
        <v/>
      </c>
      <c r="J1524" s="47" t="str">
        <f t="shared" si="47"/>
        <v/>
      </c>
      <c r="K1524" s="46"/>
      <c r="L1524" s="46"/>
    </row>
    <row r="1525" spans="1:12" ht="18" customHeight="1" x14ac:dyDescent="0.25">
      <c r="A1525" s="42"/>
      <c r="B1525" s="42"/>
      <c r="C1525" s="42"/>
      <c r="D1525" s="42"/>
      <c r="E1525" s="43"/>
      <c r="F1525" s="42"/>
      <c r="G1525" s="42"/>
      <c r="H1525" s="42"/>
      <c r="I1525" s="43" t="str">
        <f t="shared" si="46"/>
        <v/>
      </c>
      <c r="J1525" s="43" t="str">
        <f t="shared" si="47"/>
        <v/>
      </c>
      <c r="K1525" s="42"/>
      <c r="L1525" s="42"/>
    </row>
    <row r="1526" spans="1:12" ht="18" customHeight="1" x14ac:dyDescent="0.25">
      <c r="A1526" s="46"/>
      <c r="B1526" s="46"/>
      <c r="C1526" s="46"/>
      <c r="D1526" s="46"/>
      <c r="E1526" s="47"/>
      <c r="F1526" s="46"/>
      <c r="G1526" s="46"/>
      <c r="H1526" s="46"/>
      <c r="I1526" s="47" t="str">
        <f t="shared" si="46"/>
        <v/>
      </c>
      <c r="J1526" s="47" t="str">
        <f t="shared" si="47"/>
        <v/>
      </c>
      <c r="K1526" s="46"/>
      <c r="L1526" s="46"/>
    </row>
    <row r="1527" spans="1:12" ht="18" customHeight="1" x14ac:dyDescent="0.25">
      <c r="A1527" s="42"/>
      <c r="B1527" s="42"/>
      <c r="C1527" s="42"/>
      <c r="D1527" s="42"/>
      <c r="E1527" s="43"/>
      <c r="F1527" s="42"/>
      <c r="G1527" s="42"/>
      <c r="H1527" s="42"/>
      <c r="I1527" s="43" t="str">
        <f t="shared" si="46"/>
        <v/>
      </c>
      <c r="J1527" s="43" t="str">
        <f t="shared" si="47"/>
        <v/>
      </c>
      <c r="K1527" s="42"/>
      <c r="L1527" s="42"/>
    </row>
    <row r="1528" spans="1:12" ht="18" customHeight="1" x14ac:dyDescent="0.25">
      <c r="A1528" s="46"/>
      <c r="B1528" s="46"/>
      <c r="C1528" s="46"/>
      <c r="D1528" s="46"/>
      <c r="E1528" s="47"/>
      <c r="F1528" s="46"/>
      <c r="G1528" s="46"/>
      <c r="H1528" s="46"/>
      <c r="I1528" s="47" t="str">
        <f t="shared" si="46"/>
        <v/>
      </c>
      <c r="J1528" s="47" t="str">
        <f t="shared" si="47"/>
        <v/>
      </c>
      <c r="K1528" s="46"/>
      <c r="L1528" s="46"/>
    </row>
    <row r="1529" spans="1:12" ht="18" customHeight="1" x14ac:dyDescent="0.25">
      <c r="A1529" s="42"/>
      <c r="B1529" s="42"/>
      <c r="C1529" s="42"/>
      <c r="D1529" s="42"/>
      <c r="E1529" s="43"/>
      <c r="F1529" s="42"/>
      <c r="G1529" s="42"/>
      <c r="H1529" s="42"/>
      <c r="I1529" s="43" t="str">
        <f t="shared" si="46"/>
        <v/>
      </c>
      <c r="J1529" s="43" t="str">
        <f t="shared" si="47"/>
        <v/>
      </c>
      <c r="K1529" s="42"/>
      <c r="L1529" s="42"/>
    </row>
    <row r="1530" spans="1:12" ht="18" customHeight="1" x14ac:dyDescent="0.25">
      <c r="A1530" s="46"/>
      <c r="B1530" s="46"/>
      <c r="C1530" s="46"/>
      <c r="D1530" s="46"/>
      <c r="E1530" s="47"/>
      <c r="F1530" s="46"/>
      <c r="G1530" s="46"/>
      <c r="H1530" s="46"/>
      <c r="I1530" s="47" t="str">
        <f t="shared" si="46"/>
        <v/>
      </c>
      <c r="J1530" s="47" t="str">
        <f t="shared" si="47"/>
        <v/>
      </c>
      <c r="K1530" s="46"/>
      <c r="L1530" s="46"/>
    </row>
    <row r="1531" spans="1:12" ht="18" customHeight="1" x14ac:dyDescent="0.25">
      <c r="A1531" s="42"/>
      <c r="B1531" s="42"/>
      <c r="C1531" s="42"/>
      <c r="D1531" s="42"/>
      <c r="E1531" s="43"/>
      <c r="F1531" s="42"/>
      <c r="G1531" s="42"/>
      <c r="H1531" s="42"/>
      <c r="I1531" s="43" t="str">
        <f t="shared" si="46"/>
        <v/>
      </c>
      <c r="J1531" s="43" t="str">
        <f t="shared" si="47"/>
        <v/>
      </c>
      <c r="K1531" s="42"/>
      <c r="L1531" s="42"/>
    </row>
    <row r="1532" spans="1:12" ht="18" customHeight="1" x14ac:dyDescent="0.25">
      <c r="A1532" s="46"/>
      <c r="B1532" s="46"/>
      <c r="C1532" s="46"/>
      <c r="D1532" s="46"/>
      <c r="E1532" s="47"/>
      <c r="F1532" s="46"/>
      <c r="G1532" s="46"/>
      <c r="H1532" s="46"/>
      <c r="I1532" s="47" t="str">
        <f t="shared" si="46"/>
        <v/>
      </c>
      <c r="J1532" s="47" t="str">
        <f t="shared" si="47"/>
        <v/>
      </c>
      <c r="K1532" s="46"/>
      <c r="L1532" s="46"/>
    </row>
    <row r="1533" spans="1:12" ht="18" customHeight="1" x14ac:dyDescent="0.25">
      <c r="A1533" s="42"/>
      <c r="B1533" s="42"/>
      <c r="C1533" s="42"/>
      <c r="D1533" s="42"/>
      <c r="E1533" s="43"/>
      <c r="F1533" s="42"/>
      <c r="G1533" s="42"/>
      <c r="H1533" s="42"/>
      <c r="I1533" s="43" t="str">
        <f t="shared" si="46"/>
        <v/>
      </c>
      <c r="J1533" s="43" t="str">
        <f t="shared" si="47"/>
        <v/>
      </c>
      <c r="K1533" s="42"/>
      <c r="L1533" s="42"/>
    </row>
    <row r="1534" spans="1:12" ht="18" customHeight="1" x14ac:dyDescent="0.25">
      <c r="A1534" s="46"/>
      <c r="B1534" s="46"/>
      <c r="C1534" s="46"/>
      <c r="D1534" s="46"/>
      <c r="E1534" s="47"/>
      <c r="F1534" s="46"/>
      <c r="G1534" s="46"/>
      <c r="H1534" s="46"/>
      <c r="I1534" s="47" t="str">
        <f t="shared" si="46"/>
        <v/>
      </c>
      <c r="J1534" s="47" t="str">
        <f t="shared" si="47"/>
        <v/>
      </c>
      <c r="K1534" s="46"/>
      <c r="L1534" s="46"/>
    </row>
    <row r="1535" spans="1:12" ht="18" customHeight="1" x14ac:dyDescent="0.25">
      <c r="A1535" s="42"/>
      <c r="B1535" s="42"/>
      <c r="C1535" s="42"/>
      <c r="D1535" s="42"/>
      <c r="E1535" s="43"/>
      <c r="F1535" s="42"/>
      <c r="G1535" s="42"/>
      <c r="H1535" s="42"/>
      <c r="I1535" s="43" t="str">
        <f t="shared" si="46"/>
        <v/>
      </c>
      <c r="J1535" s="43" t="str">
        <f t="shared" si="47"/>
        <v/>
      </c>
      <c r="K1535" s="42"/>
      <c r="L1535" s="42"/>
    </row>
    <row r="1536" spans="1:12" ht="18" customHeight="1" x14ac:dyDescent="0.25">
      <c r="A1536" s="46"/>
      <c r="B1536" s="46"/>
      <c r="C1536" s="46"/>
      <c r="D1536" s="46"/>
      <c r="E1536" s="47"/>
      <c r="F1536" s="46"/>
      <c r="G1536" s="46"/>
      <c r="H1536" s="46"/>
      <c r="I1536" s="47" t="str">
        <f t="shared" si="46"/>
        <v/>
      </c>
      <c r="J1536" s="47" t="str">
        <f t="shared" si="47"/>
        <v/>
      </c>
      <c r="K1536" s="46"/>
      <c r="L1536" s="46"/>
    </row>
    <row r="1537" spans="1:12" ht="18" customHeight="1" x14ac:dyDescent="0.25">
      <c r="A1537" s="42"/>
      <c r="B1537" s="42"/>
      <c r="C1537" s="42"/>
      <c r="D1537" s="42"/>
      <c r="E1537" s="43"/>
      <c r="F1537" s="42"/>
      <c r="G1537" s="42"/>
      <c r="H1537" s="42"/>
      <c r="I1537" s="43" t="str">
        <f t="shared" si="46"/>
        <v/>
      </c>
      <c r="J1537" s="43" t="str">
        <f t="shared" si="47"/>
        <v/>
      </c>
      <c r="K1537" s="42"/>
      <c r="L1537" s="42"/>
    </row>
    <row r="1538" spans="1:12" ht="18" customHeight="1" x14ac:dyDescent="0.25">
      <c r="A1538" s="46"/>
      <c r="B1538" s="46"/>
      <c r="C1538" s="46"/>
      <c r="D1538" s="46"/>
      <c r="E1538" s="47"/>
      <c r="F1538" s="46"/>
      <c r="G1538" s="46"/>
      <c r="H1538" s="46"/>
      <c r="I1538" s="47" t="str">
        <f t="shared" si="46"/>
        <v/>
      </c>
      <c r="J1538" s="47" t="str">
        <f t="shared" si="47"/>
        <v/>
      </c>
      <c r="K1538" s="46"/>
      <c r="L1538" s="46"/>
    </row>
    <row r="1539" spans="1:12" ht="18" customHeight="1" x14ac:dyDescent="0.25">
      <c r="A1539" s="42"/>
      <c r="B1539" s="42"/>
      <c r="C1539" s="42"/>
      <c r="D1539" s="42"/>
      <c r="E1539" s="43"/>
      <c r="F1539" s="42"/>
      <c r="G1539" s="42"/>
      <c r="H1539" s="42"/>
      <c r="I1539" s="43" t="str">
        <f t="shared" si="46"/>
        <v/>
      </c>
      <c r="J1539" s="43" t="str">
        <f t="shared" si="47"/>
        <v/>
      </c>
      <c r="K1539" s="42"/>
      <c r="L1539" s="42"/>
    </row>
    <row r="1540" spans="1:12" ht="18" customHeight="1" x14ac:dyDescent="0.25">
      <c r="A1540" s="46"/>
      <c r="B1540" s="46"/>
      <c r="C1540" s="46"/>
      <c r="D1540" s="46"/>
      <c r="E1540" s="47"/>
      <c r="F1540" s="46"/>
      <c r="G1540" s="46"/>
      <c r="H1540" s="46"/>
      <c r="I1540" s="47" t="str">
        <f t="shared" ref="I1540:I1603" si="48">IF(E1540="","",E1540+(E1540*H1540/100*G1540))</f>
        <v/>
      </c>
      <c r="J1540" s="47" t="str">
        <f t="shared" ref="J1540:J1603" si="49">IFERROR(I1540/G1540,"")</f>
        <v/>
      </c>
      <c r="K1540" s="46"/>
      <c r="L1540" s="46"/>
    </row>
    <row r="1541" spans="1:12" ht="18" customHeight="1" x14ac:dyDescent="0.25">
      <c r="A1541" s="42"/>
      <c r="B1541" s="42"/>
      <c r="C1541" s="42"/>
      <c r="D1541" s="42"/>
      <c r="E1541" s="43"/>
      <c r="F1541" s="42"/>
      <c r="G1541" s="42"/>
      <c r="H1541" s="42"/>
      <c r="I1541" s="43" t="str">
        <f t="shared" si="48"/>
        <v/>
      </c>
      <c r="J1541" s="43" t="str">
        <f t="shared" si="49"/>
        <v/>
      </c>
      <c r="K1541" s="42"/>
      <c r="L1541" s="42"/>
    </row>
    <row r="1542" spans="1:12" ht="18" customHeight="1" x14ac:dyDescent="0.25">
      <c r="A1542" s="46"/>
      <c r="B1542" s="46"/>
      <c r="C1542" s="46"/>
      <c r="D1542" s="46"/>
      <c r="E1542" s="47"/>
      <c r="F1542" s="46"/>
      <c r="G1542" s="46"/>
      <c r="H1542" s="46"/>
      <c r="I1542" s="47" t="str">
        <f t="shared" si="48"/>
        <v/>
      </c>
      <c r="J1542" s="47" t="str">
        <f t="shared" si="49"/>
        <v/>
      </c>
      <c r="K1542" s="46"/>
      <c r="L1542" s="46"/>
    </row>
    <row r="1543" spans="1:12" ht="18" customHeight="1" x14ac:dyDescent="0.25">
      <c r="A1543" s="42"/>
      <c r="B1543" s="42"/>
      <c r="C1543" s="42"/>
      <c r="D1543" s="42"/>
      <c r="E1543" s="43"/>
      <c r="F1543" s="42"/>
      <c r="G1543" s="42"/>
      <c r="H1543" s="42"/>
      <c r="I1543" s="43" t="str">
        <f t="shared" si="48"/>
        <v/>
      </c>
      <c r="J1543" s="43" t="str">
        <f t="shared" si="49"/>
        <v/>
      </c>
      <c r="K1543" s="42"/>
      <c r="L1543" s="42"/>
    </row>
    <row r="1544" spans="1:12" ht="18" customHeight="1" x14ac:dyDescent="0.25">
      <c r="A1544" s="46"/>
      <c r="B1544" s="46"/>
      <c r="C1544" s="46"/>
      <c r="D1544" s="46"/>
      <c r="E1544" s="47"/>
      <c r="F1544" s="46"/>
      <c r="G1544" s="46"/>
      <c r="H1544" s="46"/>
      <c r="I1544" s="47" t="str">
        <f t="shared" si="48"/>
        <v/>
      </c>
      <c r="J1544" s="47" t="str">
        <f t="shared" si="49"/>
        <v/>
      </c>
      <c r="K1544" s="46"/>
      <c r="L1544" s="46"/>
    </row>
    <row r="1545" spans="1:12" ht="18" customHeight="1" x14ac:dyDescent="0.25">
      <c r="A1545" s="42"/>
      <c r="B1545" s="42"/>
      <c r="C1545" s="42"/>
      <c r="D1545" s="42"/>
      <c r="E1545" s="43"/>
      <c r="F1545" s="42"/>
      <c r="G1545" s="42"/>
      <c r="H1545" s="42"/>
      <c r="I1545" s="43" t="str">
        <f t="shared" si="48"/>
        <v/>
      </c>
      <c r="J1545" s="43" t="str">
        <f t="shared" si="49"/>
        <v/>
      </c>
      <c r="K1545" s="42"/>
      <c r="L1545" s="42"/>
    </row>
    <row r="1546" spans="1:12" ht="18" customHeight="1" x14ac:dyDescent="0.25">
      <c r="A1546" s="46"/>
      <c r="B1546" s="46"/>
      <c r="C1546" s="46"/>
      <c r="D1546" s="46"/>
      <c r="E1546" s="47"/>
      <c r="F1546" s="46"/>
      <c r="G1546" s="46"/>
      <c r="H1546" s="46"/>
      <c r="I1546" s="47" t="str">
        <f t="shared" si="48"/>
        <v/>
      </c>
      <c r="J1546" s="47" t="str">
        <f t="shared" si="49"/>
        <v/>
      </c>
      <c r="K1546" s="46"/>
      <c r="L1546" s="46"/>
    </row>
    <row r="1547" spans="1:12" ht="18" customHeight="1" x14ac:dyDescent="0.25">
      <c r="A1547" s="42"/>
      <c r="B1547" s="42"/>
      <c r="C1547" s="42"/>
      <c r="D1547" s="42"/>
      <c r="E1547" s="43"/>
      <c r="F1547" s="42"/>
      <c r="G1547" s="42"/>
      <c r="H1547" s="42"/>
      <c r="I1547" s="43" t="str">
        <f t="shared" si="48"/>
        <v/>
      </c>
      <c r="J1547" s="43" t="str">
        <f t="shared" si="49"/>
        <v/>
      </c>
      <c r="K1547" s="42"/>
      <c r="L1547" s="42"/>
    </row>
    <row r="1548" spans="1:12" ht="18" customHeight="1" x14ac:dyDescent="0.25">
      <c r="A1548" s="46"/>
      <c r="B1548" s="46"/>
      <c r="C1548" s="46"/>
      <c r="D1548" s="46"/>
      <c r="E1548" s="47"/>
      <c r="F1548" s="46"/>
      <c r="G1548" s="46"/>
      <c r="H1548" s="46"/>
      <c r="I1548" s="47" t="str">
        <f t="shared" si="48"/>
        <v/>
      </c>
      <c r="J1548" s="47" t="str">
        <f t="shared" si="49"/>
        <v/>
      </c>
      <c r="K1548" s="46"/>
      <c r="L1548" s="46"/>
    </row>
    <row r="1549" spans="1:12" ht="18" customHeight="1" x14ac:dyDescent="0.25">
      <c r="A1549" s="42"/>
      <c r="B1549" s="42"/>
      <c r="C1549" s="42"/>
      <c r="D1549" s="42"/>
      <c r="E1549" s="43"/>
      <c r="F1549" s="42"/>
      <c r="G1549" s="42"/>
      <c r="H1549" s="42"/>
      <c r="I1549" s="43" t="str">
        <f t="shared" si="48"/>
        <v/>
      </c>
      <c r="J1549" s="43" t="str">
        <f t="shared" si="49"/>
        <v/>
      </c>
      <c r="K1549" s="42"/>
      <c r="L1549" s="42"/>
    </row>
    <row r="1550" spans="1:12" ht="18" customHeight="1" x14ac:dyDescent="0.25">
      <c r="A1550" s="46"/>
      <c r="B1550" s="46"/>
      <c r="C1550" s="46"/>
      <c r="D1550" s="46"/>
      <c r="E1550" s="47"/>
      <c r="F1550" s="46"/>
      <c r="G1550" s="46"/>
      <c r="H1550" s="46"/>
      <c r="I1550" s="47" t="str">
        <f t="shared" si="48"/>
        <v/>
      </c>
      <c r="J1550" s="47" t="str">
        <f t="shared" si="49"/>
        <v/>
      </c>
      <c r="K1550" s="46"/>
      <c r="L1550" s="46"/>
    </row>
    <row r="1551" spans="1:12" ht="18" customHeight="1" x14ac:dyDescent="0.25">
      <c r="A1551" s="42"/>
      <c r="B1551" s="42"/>
      <c r="C1551" s="42"/>
      <c r="D1551" s="42"/>
      <c r="E1551" s="43"/>
      <c r="F1551" s="42"/>
      <c r="G1551" s="42"/>
      <c r="H1551" s="42"/>
      <c r="I1551" s="43" t="str">
        <f t="shared" si="48"/>
        <v/>
      </c>
      <c r="J1551" s="43" t="str">
        <f t="shared" si="49"/>
        <v/>
      </c>
      <c r="K1551" s="42"/>
      <c r="L1551" s="42"/>
    </row>
    <row r="1552" spans="1:12" ht="18" customHeight="1" x14ac:dyDescent="0.25">
      <c r="A1552" s="46"/>
      <c r="B1552" s="46"/>
      <c r="C1552" s="46"/>
      <c r="D1552" s="46"/>
      <c r="E1552" s="47"/>
      <c r="F1552" s="46"/>
      <c r="G1552" s="46"/>
      <c r="H1552" s="46"/>
      <c r="I1552" s="47" t="str">
        <f t="shared" si="48"/>
        <v/>
      </c>
      <c r="J1552" s="47" t="str">
        <f t="shared" si="49"/>
        <v/>
      </c>
      <c r="K1552" s="46"/>
      <c r="L1552" s="46"/>
    </row>
    <row r="1553" spans="1:12" ht="18" customHeight="1" x14ac:dyDescent="0.25">
      <c r="A1553" s="42"/>
      <c r="B1553" s="42"/>
      <c r="C1553" s="42"/>
      <c r="D1553" s="42"/>
      <c r="E1553" s="43"/>
      <c r="F1553" s="42"/>
      <c r="G1553" s="42"/>
      <c r="H1553" s="42"/>
      <c r="I1553" s="43" t="str">
        <f t="shared" si="48"/>
        <v/>
      </c>
      <c r="J1553" s="43" t="str">
        <f t="shared" si="49"/>
        <v/>
      </c>
      <c r="K1553" s="42"/>
      <c r="L1553" s="42"/>
    </row>
    <row r="1554" spans="1:12" ht="18" customHeight="1" x14ac:dyDescent="0.25">
      <c r="A1554" s="46"/>
      <c r="B1554" s="46"/>
      <c r="C1554" s="46"/>
      <c r="D1554" s="46"/>
      <c r="E1554" s="47"/>
      <c r="F1554" s="46"/>
      <c r="G1554" s="46"/>
      <c r="H1554" s="46"/>
      <c r="I1554" s="47" t="str">
        <f t="shared" si="48"/>
        <v/>
      </c>
      <c r="J1554" s="47" t="str">
        <f t="shared" si="49"/>
        <v/>
      </c>
      <c r="K1554" s="46"/>
      <c r="L1554" s="46"/>
    </row>
    <row r="1555" spans="1:12" ht="18" customHeight="1" x14ac:dyDescent="0.25">
      <c r="A1555" s="42"/>
      <c r="B1555" s="42"/>
      <c r="C1555" s="42"/>
      <c r="D1555" s="42"/>
      <c r="E1555" s="43"/>
      <c r="F1555" s="42"/>
      <c r="G1555" s="42"/>
      <c r="H1555" s="42"/>
      <c r="I1555" s="43" t="str">
        <f t="shared" si="48"/>
        <v/>
      </c>
      <c r="J1555" s="43" t="str">
        <f t="shared" si="49"/>
        <v/>
      </c>
      <c r="K1555" s="42"/>
      <c r="L1555" s="42"/>
    </row>
    <row r="1556" spans="1:12" ht="18" customHeight="1" x14ac:dyDescent="0.25">
      <c r="A1556" s="46"/>
      <c r="B1556" s="46"/>
      <c r="C1556" s="46"/>
      <c r="D1556" s="46"/>
      <c r="E1556" s="47"/>
      <c r="F1556" s="46"/>
      <c r="G1556" s="46"/>
      <c r="H1556" s="46"/>
      <c r="I1556" s="47" t="str">
        <f t="shared" si="48"/>
        <v/>
      </c>
      <c r="J1556" s="47" t="str">
        <f t="shared" si="49"/>
        <v/>
      </c>
      <c r="K1556" s="46"/>
      <c r="L1556" s="46"/>
    </row>
    <row r="1557" spans="1:12" ht="18" customHeight="1" x14ac:dyDescent="0.25">
      <c r="A1557" s="42"/>
      <c r="B1557" s="42"/>
      <c r="C1557" s="42"/>
      <c r="D1557" s="42"/>
      <c r="E1557" s="43"/>
      <c r="F1557" s="42"/>
      <c r="G1557" s="42"/>
      <c r="H1557" s="42"/>
      <c r="I1557" s="43" t="str">
        <f t="shared" si="48"/>
        <v/>
      </c>
      <c r="J1557" s="43" t="str">
        <f t="shared" si="49"/>
        <v/>
      </c>
      <c r="K1557" s="42"/>
      <c r="L1557" s="42"/>
    </row>
    <row r="1558" spans="1:12" ht="18" customHeight="1" x14ac:dyDescent="0.25">
      <c r="A1558" s="46"/>
      <c r="B1558" s="46"/>
      <c r="C1558" s="46"/>
      <c r="D1558" s="46"/>
      <c r="E1558" s="47"/>
      <c r="F1558" s="46"/>
      <c r="G1558" s="46"/>
      <c r="H1558" s="46"/>
      <c r="I1558" s="47" t="str">
        <f t="shared" si="48"/>
        <v/>
      </c>
      <c r="J1558" s="47" t="str">
        <f t="shared" si="49"/>
        <v/>
      </c>
      <c r="K1558" s="46"/>
      <c r="L1558" s="46"/>
    </row>
    <row r="1559" spans="1:12" ht="18" customHeight="1" x14ac:dyDescent="0.25">
      <c r="A1559" s="42"/>
      <c r="B1559" s="42"/>
      <c r="C1559" s="42"/>
      <c r="D1559" s="42"/>
      <c r="E1559" s="43"/>
      <c r="F1559" s="42"/>
      <c r="G1559" s="42"/>
      <c r="H1559" s="42"/>
      <c r="I1559" s="43" t="str">
        <f t="shared" si="48"/>
        <v/>
      </c>
      <c r="J1559" s="43" t="str">
        <f t="shared" si="49"/>
        <v/>
      </c>
      <c r="K1559" s="42"/>
      <c r="L1559" s="42"/>
    </row>
    <row r="1560" spans="1:12" ht="18" customHeight="1" x14ac:dyDescent="0.25">
      <c r="A1560" s="46"/>
      <c r="B1560" s="46"/>
      <c r="C1560" s="46"/>
      <c r="D1560" s="46"/>
      <c r="E1560" s="47"/>
      <c r="F1560" s="46"/>
      <c r="G1560" s="46"/>
      <c r="H1560" s="46"/>
      <c r="I1560" s="47" t="str">
        <f t="shared" si="48"/>
        <v/>
      </c>
      <c r="J1560" s="47" t="str">
        <f t="shared" si="49"/>
        <v/>
      </c>
      <c r="K1560" s="46"/>
      <c r="L1560" s="46"/>
    </row>
    <row r="1561" spans="1:12" ht="18" customHeight="1" x14ac:dyDescent="0.25">
      <c r="A1561" s="42"/>
      <c r="B1561" s="42"/>
      <c r="C1561" s="42"/>
      <c r="D1561" s="42"/>
      <c r="E1561" s="43"/>
      <c r="F1561" s="42"/>
      <c r="G1561" s="42"/>
      <c r="H1561" s="42"/>
      <c r="I1561" s="43" t="str">
        <f t="shared" si="48"/>
        <v/>
      </c>
      <c r="J1561" s="43" t="str">
        <f t="shared" si="49"/>
        <v/>
      </c>
      <c r="K1561" s="42"/>
      <c r="L1561" s="42"/>
    </row>
    <row r="1562" spans="1:12" ht="18" customHeight="1" x14ac:dyDescent="0.25">
      <c r="A1562" s="46"/>
      <c r="B1562" s="46"/>
      <c r="C1562" s="46"/>
      <c r="D1562" s="46"/>
      <c r="E1562" s="47"/>
      <c r="F1562" s="46"/>
      <c r="G1562" s="46"/>
      <c r="H1562" s="46"/>
      <c r="I1562" s="47" t="str">
        <f t="shared" si="48"/>
        <v/>
      </c>
      <c r="J1562" s="47" t="str">
        <f t="shared" si="49"/>
        <v/>
      </c>
      <c r="K1562" s="46"/>
      <c r="L1562" s="46"/>
    </row>
    <row r="1563" spans="1:12" ht="18" customHeight="1" x14ac:dyDescent="0.25">
      <c r="A1563" s="42"/>
      <c r="B1563" s="42"/>
      <c r="C1563" s="42"/>
      <c r="D1563" s="42"/>
      <c r="E1563" s="43"/>
      <c r="F1563" s="42"/>
      <c r="G1563" s="42"/>
      <c r="H1563" s="42"/>
      <c r="I1563" s="43" t="str">
        <f t="shared" si="48"/>
        <v/>
      </c>
      <c r="J1563" s="43" t="str">
        <f t="shared" si="49"/>
        <v/>
      </c>
      <c r="K1563" s="42"/>
      <c r="L1563" s="42"/>
    </row>
    <row r="1564" spans="1:12" ht="18" customHeight="1" x14ac:dyDescent="0.25">
      <c r="A1564" s="46"/>
      <c r="B1564" s="46"/>
      <c r="C1564" s="46"/>
      <c r="D1564" s="46"/>
      <c r="E1564" s="47"/>
      <c r="F1564" s="46"/>
      <c r="G1564" s="46"/>
      <c r="H1564" s="46"/>
      <c r="I1564" s="47" t="str">
        <f t="shared" si="48"/>
        <v/>
      </c>
      <c r="J1564" s="47" t="str">
        <f t="shared" si="49"/>
        <v/>
      </c>
      <c r="K1564" s="46"/>
      <c r="L1564" s="46"/>
    </row>
    <row r="1565" spans="1:12" ht="18" customHeight="1" x14ac:dyDescent="0.25">
      <c r="A1565" s="42"/>
      <c r="B1565" s="42"/>
      <c r="C1565" s="42"/>
      <c r="D1565" s="42"/>
      <c r="E1565" s="43"/>
      <c r="F1565" s="42"/>
      <c r="G1565" s="42"/>
      <c r="H1565" s="42"/>
      <c r="I1565" s="43" t="str">
        <f t="shared" si="48"/>
        <v/>
      </c>
      <c r="J1565" s="43" t="str">
        <f t="shared" si="49"/>
        <v/>
      </c>
      <c r="K1565" s="42"/>
      <c r="L1565" s="42"/>
    </row>
    <row r="1566" spans="1:12" ht="18" customHeight="1" x14ac:dyDescent="0.25">
      <c r="A1566" s="46"/>
      <c r="B1566" s="46"/>
      <c r="C1566" s="46"/>
      <c r="D1566" s="46"/>
      <c r="E1566" s="47"/>
      <c r="F1566" s="46"/>
      <c r="G1566" s="46"/>
      <c r="H1566" s="46"/>
      <c r="I1566" s="47" t="str">
        <f t="shared" si="48"/>
        <v/>
      </c>
      <c r="J1566" s="47" t="str">
        <f t="shared" si="49"/>
        <v/>
      </c>
      <c r="K1566" s="46"/>
      <c r="L1566" s="46"/>
    </row>
    <row r="1567" spans="1:12" ht="18" customHeight="1" x14ac:dyDescent="0.25">
      <c r="A1567" s="42"/>
      <c r="B1567" s="42"/>
      <c r="C1567" s="42"/>
      <c r="D1567" s="42"/>
      <c r="E1567" s="43"/>
      <c r="F1567" s="42"/>
      <c r="G1567" s="42"/>
      <c r="H1567" s="42"/>
      <c r="I1567" s="43" t="str">
        <f t="shared" si="48"/>
        <v/>
      </c>
      <c r="J1567" s="43" t="str">
        <f t="shared" si="49"/>
        <v/>
      </c>
      <c r="K1567" s="42"/>
      <c r="L1567" s="42"/>
    </row>
    <row r="1568" spans="1:12" ht="18" customHeight="1" x14ac:dyDescent="0.25">
      <c r="A1568" s="46"/>
      <c r="B1568" s="46"/>
      <c r="C1568" s="46"/>
      <c r="D1568" s="46"/>
      <c r="E1568" s="47"/>
      <c r="F1568" s="46"/>
      <c r="G1568" s="46"/>
      <c r="H1568" s="46"/>
      <c r="I1568" s="47" t="str">
        <f t="shared" si="48"/>
        <v/>
      </c>
      <c r="J1568" s="47" t="str">
        <f t="shared" si="49"/>
        <v/>
      </c>
      <c r="K1568" s="46"/>
      <c r="L1568" s="46"/>
    </row>
    <row r="1569" spans="1:12" ht="18" customHeight="1" x14ac:dyDescent="0.25">
      <c r="A1569" s="42"/>
      <c r="B1569" s="42"/>
      <c r="C1569" s="42"/>
      <c r="D1569" s="42"/>
      <c r="E1569" s="43"/>
      <c r="F1569" s="42"/>
      <c r="G1569" s="42"/>
      <c r="H1569" s="42"/>
      <c r="I1569" s="43" t="str">
        <f t="shared" si="48"/>
        <v/>
      </c>
      <c r="J1569" s="43" t="str">
        <f t="shared" si="49"/>
        <v/>
      </c>
      <c r="K1569" s="42"/>
      <c r="L1569" s="42"/>
    </row>
    <row r="1570" spans="1:12" ht="18" customHeight="1" x14ac:dyDescent="0.25">
      <c r="A1570" s="46"/>
      <c r="B1570" s="46"/>
      <c r="C1570" s="46"/>
      <c r="D1570" s="46"/>
      <c r="E1570" s="47"/>
      <c r="F1570" s="46"/>
      <c r="G1570" s="46"/>
      <c r="H1570" s="46"/>
      <c r="I1570" s="47" t="str">
        <f t="shared" si="48"/>
        <v/>
      </c>
      <c r="J1570" s="47" t="str">
        <f t="shared" si="49"/>
        <v/>
      </c>
      <c r="K1570" s="46"/>
      <c r="L1570" s="46"/>
    </row>
    <row r="1571" spans="1:12" ht="18" customHeight="1" x14ac:dyDescent="0.25">
      <c r="A1571" s="42"/>
      <c r="B1571" s="42"/>
      <c r="C1571" s="42"/>
      <c r="D1571" s="42"/>
      <c r="E1571" s="43"/>
      <c r="F1571" s="42"/>
      <c r="G1571" s="42"/>
      <c r="H1571" s="42"/>
      <c r="I1571" s="43" t="str">
        <f t="shared" si="48"/>
        <v/>
      </c>
      <c r="J1571" s="43" t="str">
        <f t="shared" si="49"/>
        <v/>
      </c>
      <c r="K1571" s="42"/>
      <c r="L1571" s="42"/>
    </row>
    <row r="1572" spans="1:12" ht="18" customHeight="1" x14ac:dyDescent="0.25">
      <c r="A1572" s="46"/>
      <c r="B1572" s="46"/>
      <c r="C1572" s="46"/>
      <c r="D1572" s="46"/>
      <c r="E1572" s="47"/>
      <c r="F1572" s="46"/>
      <c r="G1572" s="46"/>
      <c r="H1572" s="46"/>
      <c r="I1572" s="47" t="str">
        <f t="shared" si="48"/>
        <v/>
      </c>
      <c r="J1572" s="47" t="str">
        <f t="shared" si="49"/>
        <v/>
      </c>
      <c r="K1572" s="46"/>
      <c r="L1572" s="46"/>
    </row>
    <row r="1573" spans="1:12" ht="18" customHeight="1" x14ac:dyDescent="0.25">
      <c r="A1573" s="42"/>
      <c r="B1573" s="42"/>
      <c r="C1573" s="42"/>
      <c r="D1573" s="42"/>
      <c r="E1573" s="43"/>
      <c r="F1573" s="42"/>
      <c r="G1573" s="42"/>
      <c r="H1573" s="42"/>
      <c r="I1573" s="43" t="str">
        <f t="shared" si="48"/>
        <v/>
      </c>
      <c r="J1573" s="43" t="str">
        <f t="shared" si="49"/>
        <v/>
      </c>
      <c r="K1573" s="42"/>
      <c r="L1573" s="42"/>
    </row>
    <row r="1574" spans="1:12" ht="18" customHeight="1" x14ac:dyDescent="0.25">
      <c r="A1574" s="46"/>
      <c r="B1574" s="46"/>
      <c r="C1574" s="46"/>
      <c r="D1574" s="46"/>
      <c r="E1574" s="47"/>
      <c r="F1574" s="46"/>
      <c r="G1574" s="46"/>
      <c r="H1574" s="46"/>
      <c r="I1574" s="47" t="str">
        <f t="shared" si="48"/>
        <v/>
      </c>
      <c r="J1574" s="47" t="str">
        <f t="shared" si="49"/>
        <v/>
      </c>
      <c r="K1574" s="46"/>
      <c r="L1574" s="46"/>
    </row>
    <row r="1575" spans="1:12" ht="18" customHeight="1" x14ac:dyDescent="0.25">
      <c r="A1575" s="42"/>
      <c r="B1575" s="42"/>
      <c r="C1575" s="42"/>
      <c r="D1575" s="42"/>
      <c r="E1575" s="43"/>
      <c r="F1575" s="42"/>
      <c r="G1575" s="42"/>
      <c r="H1575" s="42"/>
      <c r="I1575" s="43" t="str">
        <f t="shared" si="48"/>
        <v/>
      </c>
      <c r="J1575" s="43" t="str">
        <f t="shared" si="49"/>
        <v/>
      </c>
      <c r="K1575" s="42"/>
      <c r="L1575" s="42"/>
    </row>
    <row r="1576" spans="1:12" ht="18" customHeight="1" x14ac:dyDescent="0.25">
      <c r="A1576" s="46"/>
      <c r="B1576" s="46"/>
      <c r="C1576" s="46"/>
      <c r="D1576" s="46"/>
      <c r="E1576" s="47"/>
      <c r="F1576" s="46"/>
      <c r="G1576" s="46"/>
      <c r="H1576" s="46"/>
      <c r="I1576" s="47" t="str">
        <f t="shared" si="48"/>
        <v/>
      </c>
      <c r="J1576" s="47" t="str">
        <f t="shared" si="49"/>
        <v/>
      </c>
      <c r="K1576" s="46"/>
      <c r="L1576" s="46"/>
    </row>
    <row r="1577" spans="1:12" ht="18" customHeight="1" x14ac:dyDescent="0.25">
      <c r="A1577" s="42"/>
      <c r="B1577" s="42"/>
      <c r="C1577" s="42"/>
      <c r="D1577" s="42"/>
      <c r="E1577" s="43"/>
      <c r="F1577" s="42"/>
      <c r="G1577" s="42"/>
      <c r="H1577" s="42"/>
      <c r="I1577" s="43" t="str">
        <f t="shared" si="48"/>
        <v/>
      </c>
      <c r="J1577" s="43" t="str">
        <f t="shared" si="49"/>
        <v/>
      </c>
      <c r="K1577" s="42"/>
      <c r="L1577" s="42"/>
    </row>
    <row r="1578" spans="1:12" ht="18" customHeight="1" x14ac:dyDescent="0.25">
      <c r="A1578" s="46"/>
      <c r="B1578" s="46"/>
      <c r="C1578" s="46"/>
      <c r="D1578" s="46"/>
      <c r="E1578" s="47"/>
      <c r="F1578" s="46"/>
      <c r="G1578" s="46"/>
      <c r="H1578" s="46"/>
      <c r="I1578" s="47" t="str">
        <f t="shared" si="48"/>
        <v/>
      </c>
      <c r="J1578" s="47" t="str">
        <f t="shared" si="49"/>
        <v/>
      </c>
      <c r="K1578" s="46"/>
      <c r="L1578" s="46"/>
    </row>
    <row r="1579" spans="1:12" ht="18" customHeight="1" x14ac:dyDescent="0.25">
      <c r="A1579" s="42"/>
      <c r="B1579" s="42"/>
      <c r="C1579" s="42"/>
      <c r="D1579" s="42"/>
      <c r="E1579" s="43"/>
      <c r="F1579" s="42"/>
      <c r="G1579" s="42"/>
      <c r="H1579" s="42"/>
      <c r="I1579" s="43" t="str">
        <f t="shared" si="48"/>
        <v/>
      </c>
      <c r="J1579" s="43" t="str">
        <f t="shared" si="49"/>
        <v/>
      </c>
      <c r="K1579" s="42"/>
      <c r="L1579" s="42"/>
    </row>
    <row r="1580" spans="1:12" ht="18" customHeight="1" x14ac:dyDescent="0.25">
      <c r="A1580" s="46"/>
      <c r="B1580" s="46"/>
      <c r="C1580" s="46"/>
      <c r="D1580" s="46"/>
      <c r="E1580" s="47"/>
      <c r="F1580" s="46"/>
      <c r="G1580" s="46"/>
      <c r="H1580" s="46"/>
      <c r="I1580" s="47" t="str">
        <f t="shared" si="48"/>
        <v/>
      </c>
      <c r="J1580" s="47" t="str">
        <f t="shared" si="49"/>
        <v/>
      </c>
      <c r="K1580" s="46"/>
      <c r="L1580" s="46"/>
    </row>
    <row r="1581" spans="1:12" ht="18" customHeight="1" x14ac:dyDescent="0.25">
      <c r="A1581" s="42"/>
      <c r="B1581" s="42"/>
      <c r="C1581" s="42"/>
      <c r="D1581" s="42"/>
      <c r="E1581" s="43"/>
      <c r="F1581" s="42"/>
      <c r="G1581" s="42"/>
      <c r="H1581" s="42"/>
      <c r="I1581" s="43" t="str">
        <f t="shared" si="48"/>
        <v/>
      </c>
      <c r="J1581" s="43" t="str">
        <f t="shared" si="49"/>
        <v/>
      </c>
      <c r="K1581" s="42"/>
      <c r="L1581" s="42"/>
    </row>
    <row r="1582" spans="1:12" ht="18" customHeight="1" x14ac:dyDescent="0.25">
      <c r="A1582" s="46"/>
      <c r="B1582" s="46"/>
      <c r="C1582" s="46"/>
      <c r="D1582" s="46"/>
      <c r="E1582" s="47"/>
      <c r="F1582" s="46"/>
      <c r="G1582" s="46"/>
      <c r="H1582" s="46"/>
      <c r="I1582" s="47" t="str">
        <f t="shared" si="48"/>
        <v/>
      </c>
      <c r="J1582" s="47" t="str">
        <f t="shared" si="49"/>
        <v/>
      </c>
      <c r="K1582" s="46"/>
      <c r="L1582" s="46"/>
    </row>
    <row r="1583" spans="1:12" ht="18" customHeight="1" x14ac:dyDescent="0.25">
      <c r="A1583" s="42"/>
      <c r="B1583" s="42"/>
      <c r="C1583" s="42"/>
      <c r="D1583" s="42"/>
      <c r="E1583" s="43"/>
      <c r="F1583" s="42"/>
      <c r="G1583" s="42"/>
      <c r="H1583" s="42"/>
      <c r="I1583" s="43" t="str">
        <f t="shared" si="48"/>
        <v/>
      </c>
      <c r="J1583" s="43" t="str">
        <f t="shared" si="49"/>
        <v/>
      </c>
      <c r="K1583" s="42"/>
      <c r="L1583" s="42"/>
    </row>
    <row r="1584" spans="1:12" ht="18" customHeight="1" x14ac:dyDescent="0.25">
      <c r="A1584" s="46"/>
      <c r="B1584" s="46"/>
      <c r="C1584" s="46"/>
      <c r="D1584" s="46"/>
      <c r="E1584" s="47"/>
      <c r="F1584" s="46"/>
      <c r="G1584" s="46"/>
      <c r="H1584" s="46"/>
      <c r="I1584" s="47" t="str">
        <f t="shared" si="48"/>
        <v/>
      </c>
      <c r="J1584" s="47" t="str">
        <f t="shared" si="49"/>
        <v/>
      </c>
      <c r="K1584" s="46"/>
      <c r="L1584" s="46"/>
    </row>
    <row r="1585" spans="1:12" ht="18" customHeight="1" x14ac:dyDescent="0.25">
      <c r="A1585" s="42"/>
      <c r="B1585" s="42"/>
      <c r="C1585" s="42"/>
      <c r="D1585" s="42"/>
      <c r="E1585" s="43"/>
      <c r="F1585" s="42"/>
      <c r="G1585" s="42"/>
      <c r="H1585" s="42"/>
      <c r="I1585" s="43" t="str">
        <f t="shared" si="48"/>
        <v/>
      </c>
      <c r="J1585" s="43" t="str">
        <f t="shared" si="49"/>
        <v/>
      </c>
      <c r="K1585" s="42"/>
      <c r="L1585" s="42"/>
    </row>
    <row r="1586" spans="1:12" ht="18" customHeight="1" x14ac:dyDescent="0.25">
      <c r="A1586" s="46"/>
      <c r="B1586" s="46"/>
      <c r="C1586" s="46"/>
      <c r="D1586" s="46"/>
      <c r="E1586" s="47"/>
      <c r="F1586" s="46"/>
      <c r="G1586" s="46"/>
      <c r="H1586" s="46"/>
      <c r="I1586" s="47" t="str">
        <f t="shared" si="48"/>
        <v/>
      </c>
      <c r="J1586" s="47" t="str">
        <f t="shared" si="49"/>
        <v/>
      </c>
      <c r="K1586" s="46"/>
      <c r="L1586" s="46"/>
    </row>
    <row r="1587" spans="1:12" ht="18" customHeight="1" x14ac:dyDescent="0.25">
      <c r="A1587" s="42"/>
      <c r="B1587" s="42"/>
      <c r="C1587" s="42"/>
      <c r="D1587" s="42"/>
      <c r="E1587" s="43"/>
      <c r="F1587" s="42"/>
      <c r="G1587" s="42"/>
      <c r="H1587" s="42"/>
      <c r="I1587" s="43" t="str">
        <f t="shared" si="48"/>
        <v/>
      </c>
      <c r="J1587" s="43" t="str">
        <f t="shared" si="49"/>
        <v/>
      </c>
      <c r="K1587" s="42"/>
      <c r="L1587" s="42"/>
    </row>
    <row r="1588" spans="1:12" ht="18" customHeight="1" x14ac:dyDescent="0.25">
      <c r="A1588" s="46"/>
      <c r="B1588" s="46"/>
      <c r="C1588" s="46"/>
      <c r="D1588" s="46"/>
      <c r="E1588" s="47"/>
      <c r="F1588" s="46"/>
      <c r="G1588" s="46"/>
      <c r="H1588" s="46"/>
      <c r="I1588" s="47" t="str">
        <f t="shared" si="48"/>
        <v/>
      </c>
      <c r="J1588" s="47" t="str">
        <f t="shared" si="49"/>
        <v/>
      </c>
      <c r="K1588" s="46"/>
      <c r="L1588" s="46"/>
    </row>
    <row r="1589" spans="1:12" ht="18" customHeight="1" x14ac:dyDescent="0.25">
      <c r="A1589" s="42"/>
      <c r="B1589" s="42"/>
      <c r="C1589" s="42"/>
      <c r="D1589" s="42"/>
      <c r="E1589" s="43"/>
      <c r="F1589" s="42"/>
      <c r="G1589" s="42"/>
      <c r="H1589" s="42"/>
      <c r="I1589" s="43" t="str">
        <f t="shared" si="48"/>
        <v/>
      </c>
      <c r="J1589" s="43" t="str">
        <f t="shared" si="49"/>
        <v/>
      </c>
      <c r="K1589" s="42"/>
      <c r="L1589" s="42"/>
    </row>
    <row r="1590" spans="1:12" ht="18" customHeight="1" x14ac:dyDescent="0.25">
      <c r="A1590" s="46"/>
      <c r="B1590" s="46"/>
      <c r="C1590" s="46"/>
      <c r="D1590" s="46"/>
      <c r="E1590" s="47"/>
      <c r="F1590" s="46"/>
      <c r="G1590" s="46"/>
      <c r="H1590" s="46"/>
      <c r="I1590" s="47" t="str">
        <f t="shared" si="48"/>
        <v/>
      </c>
      <c r="J1590" s="47" t="str">
        <f t="shared" si="49"/>
        <v/>
      </c>
      <c r="K1590" s="46"/>
      <c r="L1590" s="46"/>
    </row>
    <row r="1591" spans="1:12" ht="18" customHeight="1" x14ac:dyDescent="0.25">
      <c r="A1591" s="42"/>
      <c r="B1591" s="42"/>
      <c r="C1591" s="42"/>
      <c r="D1591" s="42"/>
      <c r="E1591" s="43"/>
      <c r="F1591" s="42"/>
      <c r="G1591" s="42"/>
      <c r="H1591" s="42"/>
      <c r="I1591" s="43" t="str">
        <f t="shared" si="48"/>
        <v/>
      </c>
      <c r="J1591" s="43" t="str">
        <f t="shared" si="49"/>
        <v/>
      </c>
      <c r="K1591" s="42"/>
      <c r="L1591" s="42"/>
    </row>
    <row r="1592" spans="1:12" ht="18" customHeight="1" x14ac:dyDescent="0.25">
      <c r="A1592" s="46"/>
      <c r="B1592" s="46"/>
      <c r="C1592" s="46"/>
      <c r="D1592" s="46"/>
      <c r="E1592" s="47"/>
      <c r="F1592" s="46"/>
      <c r="G1592" s="46"/>
      <c r="H1592" s="46"/>
      <c r="I1592" s="47" t="str">
        <f t="shared" si="48"/>
        <v/>
      </c>
      <c r="J1592" s="47" t="str">
        <f t="shared" si="49"/>
        <v/>
      </c>
      <c r="K1592" s="46"/>
      <c r="L1592" s="46"/>
    </row>
    <row r="1593" spans="1:12" ht="18" customHeight="1" x14ac:dyDescent="0.25">
      <c r="A1593" s="42"/>
      <c r="B1593" s="42"/>
      <c r="C1593" s="42"/>
      <c r="D1593" s="42"/>
      <c r="E1593" s="43"/>
      <c r="F1593" s="42"/>
      <c r="G1593" s="42"/>
      <c r="H1593" s="42"/>
      <c r="I1593" s="43" t="str">
        <f t="shared" si="48"/>
        <v/>
      </c>
      <c r="J1593" s="43" t="str">
        <f t="shared" si="49"/>
        <v/>
      </c>
      <c r="K1593" s="42"/>
      <c r="L1593" s="42"/>
    </row>
    <row r="1594" spans="1:12" ht="18" customHeight="1" x14ac:dyDescent="0.25">
      <c r="A1594" s="46"/>
      <c r="B1594" s="46"/>
      <c r="C1594" s="46"/>
      <c r="D1594" s="46"/>
      <c r="E1594" s="47"/>
      <c r="F1594" s="46"/>
      <c r="G1594" s="46"/>
      <c r="H1594" s="46"/>
      <c r="I1594" s="47" t="str">
        <f t="shared" si="48"/>
        <v/>
      </c>
      <c r="J1594" s="47" t="str">
        <f t="shared" si="49"/>
        <v/>
      </c>
      <c r="K1594" s="46"/>
      <c r="L1594" s="46"/>
    </row>
    <row r="1595" spans="1:12" ht="18" customHeight="1" x14ac:dyDescent="0.25">
      <c r="A1595" s="42"/>
      <c r="B1595" s="42"/>
      <c r="C1595" s="42"/>
      <c r="D1595" s="42"/>
      <c r="E1595" s="43"/>
      <c r="F1595" s="42"/>
      <c r="G1595" s="42"/>
      <c r="H1595" s="42"/>
      <c r="I1595" s="43" t="str">
        <f t="shared" si="48"/>
        <v/>
      </c>
      <c r="J1595" s="43" t="str">
        <f t="shared" si="49"/>
        <v/>
      </c>
      <c r="K1595" s="42"/>
      <c r="L1595" s="42"/>
    </row>
    <row r="1596" spans="1:12" ht="18" customHeight="1" x14ac:dyDescent="0.25">
      <c r="A1596" s="46"/>
      <c r="B1596" s="46"/>
      <c r="C1596" s="46"/>
      <c r="D1596" s="46"/>
      <c r="E1596" s="47"/>
      <c r="F1596" s="46"/>
      <c r="G1596" s="46"/>
      <c r="H1596" s="46"/>
      <c r="I1596" s="47" t="str">
        <f t="shared" si="48"/>
        <v/>
      </c>
      <c r="J1596" s="47" t="str">
        <f t="shared" si="49"/>
        <v/>
      </c>
      <c r="K1596" s="46"/>
      <c r="L1596" s="46"/>
    </row>
    <row r="1597" spans="1:12" ht="18" customHeight="1" x14ac:dyDescent="0.25">
      <c r="A1597" s="42"/>
      <c r="B1597" s="42"/>
      <c r="C1597" s="42"/>
      <c r="D1597" s="42"/>
      <c r="E1597" s="43"/>
      <c r="F1597" s="42"/>
      <c r="G1597" s="42"/>
      <c r="H1597" s="42"/>
      <c r="I1597" s="43" t="str">
        <f t="shared" si="48"/>
        <v/>
      </c>
      <c r="J1597" s="43" t="str">
        <f t="shared" si="49"/>
        <v/>
      </c>
      <c r="K1597" s="42"/>
      <c r="L1597" s="42"/>
    </row>
    <row r="1598" spans="1:12" ht="18" customHeight="1" x14ac:dyDescent="0.25">
      <c r="A1598" s="46"/>
      <c r="B1598" s="46"/>
      <c r="C1598" s="46"/>
      <c r="D1598" s="46"/>
      <c r="E1598" s="47"/>
      <c r="F1598" s="46"/>
      <c r="G1598" s="46"/>
      <c r="H1598" s="46"/>
      <c r="I1598" s="47" t="str">
        <f t="shared" si="48"/>
        <v/>
      </c>
      <c r="J1598" s="47" t="str">
        <f t="shared" si="49"/>
        <v/>
      </c>
      <c r="K1598" s="46"/>
      <c r="L1598" s="46"/>
    </row>
    <row r="1599" spans="1:12" ht="18" customHeight="1" x14ac:dyDescent="0.25">
      <c r="A1599" s="42"/>
      <c r="B1599" s="42"/>
      <c r="C1599" s="42"/>
      <c r="D1599" s="42"/>
      <c r="E1599" s="43"/>
      <c r="F1599" s="42"/>
      <c r="G1599" s="42"/>
      <c r="H1599" s="42"/>
      <c r="I1599" s="43" t="str">
        <f t="shared" si="48"/>
        <v/>
      </c>
      <c r="J1599" s="43" t="str">
        <f t="shared" si="49"/>
        <v/>
      </c>
      <c r="K1599" s="42"/>
      <c r="L1599" s="42"/>
    </row>
    <row r="1600" spans="1:12" ht="18" customHeight="1" x14ac:dyDescent="0.25">
      <c r="A1600" s="46"/>
      <c r="B1600" s="46"/>
      <c r="C1600" s="46"/>
      <c r="D1600" s="46"/>
      <c r="E1600" s="47"/>
      <c r="F1600" s="46"/>
      <c r="G1600" s="46"/>
      <c r="H1600" s="46"/>
      <c r="I1600" s="47" t="str">
        <f t="shared" si="48"/>
        <v/>
      </c>
      <c r="J1600" s="47" t="str">
        <f t="shared" si="49"/>
        <v/>
      </c>
      <c r="K1600" s="46"/>
      <c r="L1600" s="46"/>
    </row>
    <row r="1601" spans="1:12" ht="18" customHeight="1" x14ac:dyDescent="0.25">
      <c r="A1601" s="42"/>
      <c r="B1601" s="42"/>
      <c r="C1601" s="42"/>
      <c r="D1601" s="42"/>
      <c r="E1601" s="43"/>
      <c r="F1601" s="42"/>
      <c r="G1601" s="42"/>
      <c r="H1601" s="42"/>
      <c r="I1601" s="43" t="str">
        <f t="shared" si="48"/>
        <v/>
      </c>
      <c r="J1601" s="43" t="str">
        <f t="shared" si="49"/>
        <v/>
      </c>
      <c r="K1601" s="42"/>
      <c r="L1601" s="42"/>
    </row>
    <row r="1602" spans="1:12" ht="18" customHeight="1" x14ac:dyDescent="0.25">
      <c r="A1602" s="46"/>
      <c r="B1602" s="46"/>
      <c r="C1602" s="46"/>
      <c r="D1602" s="46"/>
      <c r="E1602" s="47"/>
      <c r="F1602" s="46"/>
      <c r="G1602" s="46"/>
      <c r="H1602" s="46"/>
      <c r="I1602" s="47" t="str">
        <f t="shared" si="48"/>
        <v/>
      </c>
      <c r="J1602" s="47" t="str">
        <f t="shared" si="49"/>
        <v/>
      </c>
      <c r="K1602" s="46"/>
      <c r="L1602" s="46"/>
    </row>
    <row r="1603" spans="1:12" ht="18" customHeight="1" x14ac:dyDescent="0.25">
      <c r="A1603" s="42"/>
      <c r="B1603" s="42"/>
      <c r="C1603" s="42"/>
      <c r="D1603" s="42"/>
      <c r="E1603" s="43"/>
      <c r="F1603" s="42"/>
      <c r="G1603" s="42"/>
      <c r="H1603" s="42"/>
      <c r="I1603" s="43" t="str">
        <f t="shared" si="48"/>
        <v/>
      </c>
      <c r="J1603" s="43" t="str">
        <f t="shared" si="49"/>
        <v/>
      </c>
      <c r="K1603" s="42"/>
      <c r="L1603" s="42"/>
    </row>
    <row r="1604" spans="1:12" ht="18" customHeight="1" x14ac:dyDescent="0.25">
      <c r="A1604" s="46"/>
      <c r="B1604" s="46"/>
      <c r="C1604" s="46"/>
      <c r="D1604" s="46"/>
      <c r="E1604" s="47"/>
      <c r="F1604" s="46"/>
      <c r="G1604" s="46"/>
      <c r="H1604" s="46"/>
      <c r="I1604" s="47" t="str">
        <f t="shared" ref="I1604:I1667" si="50">IF(E1604="","",E1604+(E1604*H1604/100*G1604))</f>
        <v/>
      </c>
      <c r="J1604" s="47" t="str">
        <f t="shared" ref="J1604:J1667" si="51">IFERROR(I1604/G1604,"")</f>
        <v/>
      </c>
      <c r="K1604" s="46"/>
      <c r="L1604" s="46"/>
    </row>
    <row r="1605" spans="1:12" ht="18" customHeight="1" x14ac:dyDescent="0.25">
      <c r="A1605" s="42"/>
      <c r="B1605" s="42"/>
      <c r="C1605" s="42"/>
      <c r="D1605" s="42"/>
      <c r="E1605" s="43"/>
      <c r="F1605" s="42"/>
      <c r="G1605" s="42"/>
      <c r="H1605" s="42"/>
      <c r="I1605" s="43" t="str">
        <f t="shared" si="50"/>
        <v/>
      </c>
      <c r="J1605" s="43" t="str">
        <f t="shared" si="51"/>
        <v/>
      </c>
      <c r="K1605" s="42"/>
      <c r="L1605" s="42"/>
    </row>
    <row r="1606" spans="1:12" ht="18" customHeight="1" x14ac:dyDescent="0.25">
      <c r="A1606" s="46"/>
      <c r="B1606" s="46"/>
      <c r="C1606" s="46"/>
      <c r="D1606" s="46"/>
      <c r="E1606" s="47"/>
      <c r="F1606" s="46"/>
      <c r="G1606" s="46"/>
      <c r="H1606" s="46"/>
      <c r="I1606" s="47" t="str">
        <f t="shared" si="50"/>
        <v/>
      </c>
      <c r="J1606" s="47" t="str">
        <f t="shared" si="51"/>
        <v/>
      </c>
      <c r="K1606" s="46"/>
      <c r="L1606" s="46"/>
    </row>
    <row r="1607" spans="1:12" ht="18" customHeight="1" x14ac:dyDescent="0.25">
      <c r="A1607" s="42"/>
      <c r="B1607" s="42"/>
      <c r="C1607" s="42"/>
      <c r="D1607" s="42"/>
      <c r="E1607" s="43"/>
      <c r="F1607" s="42"/>
      <c r="G1607" s="42"/>
      <c r="H1607" s="42"/>
      <c r="I1607" s="43" t="str">
        <f t="shared" si="50"/>
        <v/>
      </c>
      <c r="J1607" s="43" t="str">
        <f t="shared" si="51"/>
        <v/>
      </c>
      <c r="K1607" s="42"/>
      <c r="L1607" s="42"/>
    </row>
    <row r="1608" spans="1:12" ht="18" customHeight="1" x14ac:dyDescent="0.25">
      <c r="A1608" s="46"/>
      <c r="B1608" s="46"/>
      <c r="C1608" s="46"/>
      <c r="D1608" s="46"/>
      <c r="E1608" s="47"/>
      <c r="F1608" s="46"/>
      <c r="G1608" s="46"/>
      <c r="H1608" s="46"/>
      <c r="I1608" s="47" t="str">
        <f t="shared" si="50"/>
        <v/>
      </c>
      <c r="J1608" s="47" t="str">
        <f t="shared" si="51"/>
        <v/>
      </c>
      <c r="K1608" s="46"/>
      <c r="L1608" s="46"/>
    </row>
    <row r="1609" spans="1:12" ht="18" customHeight="1" x14ac:dyDescent="0.25">
      <c r="A1609" s="42"/>
      <c r="B1609" s="42"/>
      <c r="C1609" s="42"/>
      <c r="D1609" s="42"/>
      <c r="E1609" s="43"/>
      <c r="F1609" s="42"/>
      <c r="G1609" s="42"/>
      <c r="H1609" s="42"/>
      <c r="I1609" s="43" t="str">
        <f t="shared" si="50"/>
        <v/>
      </c>
      <c r="J1609" s="43" t="str">
        <f t="shared" si="51"/>
        <v/>
      </c>
      <c r="K1609" s="42"/>
      <c r="L1609" s="42"/>
    </row>
    <row r="1610" spans="1:12" ht="18" customHeight="1" x14ac:dyDescent="0.25">
      <c r="A1610" s="46"/>
      <c r="B1610" s="46"/>
      <c r="C1610" s="46"/>
      <c r="D1610" s="46"/>
      <c r="E1610" s="47"/>
      <c r="F1610" s="46"/>
      <c r="G1610" s="46"/>
      <c r="H1610" s="46"/>
      <c r="I1610" s="47" t="str">
        <f t="shared" si="50"/>
        <v/>
      </c>
      <c r="J1610" s="47" t="str">
        <f t="shared" si="51"/>
        <v/>
      </c>
      <c r="K1610" s="46"/>
      <c r="L1610" s="46"/>
    </row>
    <row r="1611" spans="1:12" ht="18" customHeight="1" x14ac:dyDescent="0.25">
      <c r="A1611" s="42"/>
      <c r="B1611" s="42"/>
      <c r="C1611" s="42"/>
      <c r="D1611" s="42"/>
      <c r="E1611" s="43"/>
      <c r="F1611" s="42"/>
      <c r="G1611" s="42"/>
      <c r="H1611" s="42"/>
      <c r="I1611" s="43" t="str">
        <f t="shared" si="50"/>
        <v/>
      </c>
      <c r="J1611" s="43" t="str">
        <f t="shared" si="51"/>
        <v/>
      </c>
      <c r="K1611" s="42"/>
      <c r="L1611" s="42"/>
    </row>
    <row r="1612" spans="1:12" ht="18" customHeight="1" x14ac:dyDescent="0.25">
      <c r="A1612" s="46"/>
      <c r="B1612" s="46"/>
      <c r="C1612" s="46"/>
      <c r="D1612" s="46"/>
      <c r="E1612" s="47"/>
      <c r="F1612" s="46"/>
      <c r="G1612" s="46"/>
      <c r="H1612" s="46"/>
      <c r="I1612" s="47" t="str">
        <f t="shared" si="50"/>
        <v/>
      </c>
      <c r="J1612" s="47" t="str">
        <f t="shared" si="51"/>
        <v/>
      </c>
      <c r="K1612" s="46"/>
      <c r="L1612" s="46"/>
    </row>
    <row r="1613" spans="1:12" ht="18" customHeight="1" x14ac:dyDescent="0.25">
      <c r="A1613" s="42"/>
      <c r="B1613" s="42"/>
      <c r="C1613" s="42"/>
      <c r="D1613" s="42"/>
      <c r="E1613" s="43"/>
      <c r="F1613" s="42"/>
      <c r="G1613" s="42"/>
      <c r="H1613" s="42"/>
      <c r="I1613" s="43" t="str">
        <f t="shared" si="50"/>
        <v/>
      </c>
      <c r="J1613" s="43" t="str">
        <f t="shared" si="51"/>
        <v/>
      </c>
      <c r="K1613" s="42"/>
      <c r="L1613" s="42"/>
    </row>
    <row r="1614" spans="1:12" ht="18" customHeight="1" x14ac:dyDescent="0.25">
      <c r="A1614" s="46"/>
      <c r="B1614" s="46"/>
      <c r="C1614" s="46"/>
      <c r="D1614" s="46"/>
      <c r="E1614" s="47"/>
      <c r="F1614" s="46"/>
      <c r="G1614" s="46"/>
      <c r="H1614" s="46"/>
      <c r="I1614" s="47" t="str">
        <f t="shared" si="50"/>
        <v/>
      </c>
      <c r="J1614" s="47" t="str">
        <f t="shared" si="51"/>
        <v/>
      </c>
      <c r="K1614" s="46"/>
      <c r="L1614" s="46"/>
    </row>
    <row r="1615" spans="1:12" ht="18" customHeight="1" x14ac:dyDescent="0.25">
      <c r="A1615" s="42"/>
      <c r="B1615" s="42"/>
      <c r="C1615" s="42"/>
      <c r="D1615" s="42"/>
      <c r="E1615" s="43"/>
      <c r="F1615" s="42"/>
      <c r="G1615" s="42"/>
      <c r="H1615" s="42"/>
      <c r="I1615" s="43" t="str">
        <f t="shared" si="50"/>
        <v/>
      </c>
      <c r="J1615" s="43" t="str">
        <f t="shared" si="51"/>
        <v/>
      </c>
      <c r="K1615" s="42"/>
      <c r="L1615" s="42"/>
    </row>
    <row r="1616" spans="1:12" ht="18" customHeight="1" x14ac:dyDescent="0.25">
      <c r="A1616" s="46"/>
      <c r="B1616" s="46"/>
      <c r="C1616" s="46"/>
      <c r="D1616" s="46"/>
      <c r="E1616" s="47"/>
      <c r="F1616" s="46"/>
      <c r="G1616" s="46"/>
      <c r="H1616" s="46"/>
      <c r="I1616" s="47" t="str">
        <f t="shared" si="50"/>
        <v/>
      </c>
      <c r="J1616" s="47" t="str">
        <f t="shared" si="51"/>
        <v/>
      </c>
      <c r="K1616" s="46"/>
      <c r="L1616" s="46"/>
    </row>
    <row r="1617" spans="1:12" ht="18" customHeight="1" x14ac:dyDescent="0.25">
      <c r="A1617" s="42"/>
      <c r="B1617" s="42"/>
      <c r="C1617" s="42"/>
      <c r="D1617" s="42"/>
      <c r="E1617" s="43"/>
      <c r="F1617" s="42"/>
      <c r="G1617" s="42"/>
      <c r="H1617" s="42"/>
      <c r="I1617" s="43" t="str">
        <f t="shared" si="50"/>
        <v/>
      </c>
      <c r="J1617" s="43" t="str">
        <f t="shared" si="51"/>
        <v/>
      </c>
      <c r="K1617" s="42"/>
      <c r="L1617" s="42"/>
    </row>
    <row r="1618" spans="1:12" ht="18" customHeight="1" x14ac:dyDescent="0.25">
      <c r="A1618" s="46"/>
      <c r="B1618" s="46"/>
      <c r="C1618" s="46"/>
      <c r="D1618" s="46"/>
      <c r="E1618" s="47"/>
      <c r="F1618" s="46"/>
      <c r="G1618" s="46"/>
      <c r="H1618" s="46"/>
      <c r="I1618" s="47" t="str">
        <f t="shared" si="50"/>
        <v/>
      </c>
      <c r="J1618" s="47" t="str">
        <f t="shared" si="51"/>
        <v/>
      </c>
      <c r="K1618" s="46"/>
      <c r="L1618" s="46"/>
    </row>
    <row r="1619" spans="1:12" ht="18" customHeight="1" x14ac:dyDescent="0.25">
      <c r="A1619" s="42"/>
      <c r="B1619" s="42"/>
      <c r="C1619" s="42"/>
      <c r="D1619" s="42"/>
      <c r="E1619" s="43"/>
      <c r="F1619" s="42"/>
      <c r="G1619" s="42"/>
      <c r="H1619" s="42"/>
      <c r="I1619" s="43" t="str">
        <f t="shared" si="50"/>
        <v/>
      </c>
      <c r="J1619" s="43" t="str">
        <f t="shared" si="51"/>
        <v/>
      </c>
      <c r="K1619" s="42"/>
      <c r="L1619" s="42"/>
    </row>
    <row r="1620" spans="1:12" ht="18" customHeight="1" x14ac:dyDescent="0.25">
      <c r="A1620" s="46"/>
      <c r="B1620" s="46"/>
      <c r="C1620" s="46"/>
      <c r="D1620" s="46"/>
      <c r="E1620" s="47"/>
      <c r="F1620" s="46"/>
      <c r="G1620" s="46"/>
      <c r="H1620" s="46"/>
      <c r="I1620" s="47" t="str">
        <f t="shared" si="50"/>
        <v/>
      </c>
      <c r="J1620" s="47" t="str">
        <f t="shared" si="51"/>
        <v/>
      </c>
      <c r="K1620" s="46"/>
      <c r="L1620" s="46"/>
    </row>
    <row r="1621" spans="1:12" ht="18" customHeight="1" x14ac:dyDescent="0.25">
      <c r="A1621" s="42"/>
      <c r="B1621" s="42"/>
      <c r="C1621" s="42"/>
      <c r="D1621" s="42"/>
      <c r="E1621" s="43"/>
      <c r="F1621" s="42"/>
      <c r="G1621" s="42"/>
      <c r="H1621" s="42"/>
      <c r="I1621" s="43" t="str">
        <f t="shared" si="50"/>
        <v/>
      </c>
      <c r="J1621" s="43" t="str">
        <f t="shared" si="51"/>
        <v/>
      </c>
      <c r="K1621" s="42"/>
      <c r="L1621" s="42"/>
    </row>
    <row r="1622" spans="1:12" ht="18" customHeight="1" x14ac:dyDescent="0.25">
      <c r="A1622" s="46"/>
      <c r="B1622" s="46"/>
      <c r="C1622" s="46"/>
      <c r="D1622" s="46"/>
      <c r="E1622" s="47"/>
      <c r="F1622" s="46"/>
      <c r="G1622" s="46"/>
      <c r="H1622" s="46"/>
      <c r="I1622" s="47" t="str">
        <f t="shared" si="50"/>
        <v/>
      </c>
      <c r="J1622" s="47" t="str">
        <f t="shared" si="51"/>
        <v/>
      </c>
      <c r="K1622" s="46"/>
      <c r="L1622" s="46"/>
    </row>
    <row r="1623" spans="1:12" ht="18" customHeight="1" x14ac:dyDescent="0.25">
      <c r="A1623" s="42"/>
      <c r="B1623" s="42"/>
      <c r="C1623" s="42"/>
      <c r="D1623" s="42"/>
      <c r="E1623" s="43"/>
      <c r="F1623" s="42"/>
      <c r="G1623" s="42"/>
      <c r="H1623" s="42"/>
      <c r="I1623" s="43" t="str">
        <f t="shared" si="50"/>
        <v/>
      </c>
      <c r="J1623" s="43" t="str">
        <f t="shared" si="51"/>
        <v/>
      </c>
      <c r="K1623" s="42"/>
      <c r="L1623" s="42"/>
    </row>
    <row r="1624" spans="1:12" ht="18" customHeight="1" x14ac:dyDescent="0.25">
      <c r="A1624" s="46"/>
      <c r="B1624" s="46"/>
      <c r="C1624" s="46"/>
      <c r="D1624" s="46"/>
      <c r="E1624" s="47"/>
      <c r="F1624" s="46"/>
      <c r="G1624" s="46"/>
      <c r="H1624" s="46"/>
      <c r="I1624" s="47" t="str">
        <f t="shared" si="50"/>
        <v/>
      </c>
      <c r="J1624" s="47" t="str">
        <f t="shared" si="51"/>
        <v/>
      </c>
      <c r="K1624" s="46"/>
      <c r="L1624" s="46"/>
    </row>
    <row r="1625" spans="1:12" ht="18" customHeight="1" x14ac:dyDescent="0.25">
      <c r="A1625" s="42"/>
      <c r="B1625" s="42"/>
      <c r="C1625" s="42"/>
      <c r="D1625" s="42"/>
      <c r="E1625" s="43"/>
      <c r="F1625" s="42"/>
      <c r="G1625" s="42"/>
      <c r="H1625" s="42"/>
      <c r="I1625" s="43" t="str">
        <f t="shared" si="50"/>
        <v/>
      </c>
      <c r="J1625" s="43" t="str">
        <f t="shared" si="51"/>
        <v/>
      </c>
      <c r="K1625" s="42"/>
      <c r="L1625" s="42"/>
    </row>
    <row r="1626" spans="1:12" ht="18" customHeight="1" x14ac:dyDescent="0.25">
      <c r="A1626" s="46"/>
      <c r="B1626" s="46"/>
      <c r="C1626" s="46"/>
      <c r="D1626" s="46"/>
      <c r="E1626" s="47"/>
      <c r="F1626" s="46"/>
      <c r="G1626" s="46"/>
      <c r="H1626" s="46"/>
      <c r="I1626" s="47" t="str">
        <f t="shared" si="50"/>
        <v/>
      </c>
      <c r="J1626" s="47" t="str">
        <f t="shared" si="51"/>
        <v/>
      </c>
      <c r="K1626" s="46"/>
      <c r="L1626" s="46"/>
    </row>
    <row r="1627" spans="1:12" ht="18" customHeight="1" x14ac:dyDescent="0.25">
      <c r="A1627" s="42"/>
      <c r="B1627" s="42"/>
      <c r="C1627" s="42"/>
      <c r="D1627" s="42"/>
      <c r="E1627" s="43"/>
      <c r="F1627" s="42"/>
      <c r="G1627" s="42"/>
      <c r="H1627" s="42"/>
      <c r="I1627" s="43" t="str">
        <f t="shared" si="50"/>
        <v/>
      </c>
      <c r="J1627" s="43" t="str">
        <f t="shared" si="51"/>
        <v/>
      </c>
      <c r="K1627" s="42"/>
      <c r="L1627" s="42"/>
    </row>
    <row r="1628" spans="1:12" ht="18" customHeight="1" x14ac:dyDescent="0.25">
      <c r="A1628" s="46"/>
      <c r="B1628" s="46"/>
      <c r="C1628" s="46"/>
      <c r="D1628" s="46"/>
      <c r="E1628" s="47"/>
      <c r="F1628" s="46"/>
      <c r="G1628" s="46"/>
      <c r="H1628" s="46"/>
      <c r="I1628" s="47" t="str">
        <f t="shared" si="50"/>
        <v/>
      </c>
      <c r="J1628" s="47" t="str">
        <f t="shared" si="51"/>
        <v/>
      </c>
      <c r="K1628" s="46"/>
      <c r="L1628" s="46"/>
    </row>
    <row r="1629" spans="1:12" ht="18" customHeight="1" x14ac:dyDescent="0.25">
      <c r="A1629" s="42"/>
      <c r="B1629" s="42"/>
      <c r="C1629" s="42"/>
      <c r="D1629" s="42"/>
      <c r="E1629" s="43"/>
      <c r="F1629" s="42"/>
      <c r="G1629" s="42"/>
      <c r="H1629" s="42"/>
      <c r="I1629" s="43" t="str">
        <f t="shared" si="50"/>
        <v/>
      </c>
      <c r="J1629" s="43" t="str">
        <f t="shared" si="51"/>
        <v/>
      </c>
      <c r="K1629" s="42"/>
      <c r="L1629" s="42"/>
    </row>
    <row r="1630" spans="1:12" ht="18" customHeight="1" x14ac:dyDescent="0.25">
      <c r="A1630" s="46"/>
      <c r="B1630" s="46"/>
      <c r="C1630" s="46"/>
      <c r="D1630" s="46"/>
      <c r="E1630" s="47"/>
      <c r="F1630" s="46"/>
      <c r="G1630" s="46"/>
      <c r="H1630" s="46"/>
      <c r="I1630" s="47" t="str">
        <f t="shared" si="50"/>
        <v/>
      </c>
      <c r="J1630" s="47" t="str">
        <f t="shared" si="51"/>
        <v/>
      </c>
      <c r="K1630" s="46"/>
      <c r="L1630" s="46"/>
    </row>
    <row r="1631" spans="1:12" ht="18" customHeight="1" x14ac:dyDescent="0.25">
      <c r="A1631" s="42"/>
      <c r="B1631" s="42"/>
      <c r="C1631" s="42"/>
      <c r="D1631" s="42"/>
      <c r="E1631" s="43"/>
      <c r="F1631" s="42"/>
      <c r="G1631" s="42"/>
      <c r="H1631" s="42"/>
      <c r="I1631" s="43" t="str">
        <f t="shared" si="50"/>
        <v/>
      </c>
      <c r="J1631" s="43" t="str">
        <f t="shared" si="51"/>
        <v/>
      </c>
      <c r="K1631" s="42"/>
      <c r="L1631" s="42"/>
    </row>
    <row r="1632" spans="1:12" ht="18" customHeight="1" x14ac:dyDescent="0.25">
      <c r="A1632" s="46"/>
      <c r="B1632" s="46"/>
      <c r="C1632" s="46"/>
      <c r="D1632" s="46"/>
      <c r="E1632" s="47"/>
      <c r="F1632" s="46"/>
      <c r="G1632" s="46"/>
      <c r="H1632" s="46"/>
      <c r="I1632" s="47" t="str">
        <f t="shared" si="50"/>
        <v/>
      </c>
      <c r="J1632" s="47" t="str">
        <f t="shared" si="51"/>
        <v/>
      </c>
      <c r="K1632" s="46"/>
      <c r="L1632" s="46"/>
    </row>
    <row r="1633" spans="1:12" ht="18" customHeight="1" x14ac:dyDescent="0.25">
      <c r="A1633" s="42"/>
      <c r="B1633" s="42"/>
      <c r="C1633" s="42"/>
      <c r="D1633" s="42"/>
      <c r="E1633" s="43"/>
      <c r="F1633" s="42"/>
      <c r="G1633" s="42"/>
      <c r="H1633" s="42"/>
      <c r="I1633" s="43" t="str">
        <f t="shared" si="50"/>
        <v/>
      </c>
      <c r="J1633" s="43" t="str">
        <f t="shared" si="51"/>
        <v/>
      </c>
      <c r="K1633" s="42"/>
      <c r="L1633" s="42"/>
    </row>
    <row r="1634" spans="1:12" ht="18" customHeight="1" x14ac:dyDescent="0.25">
      <c r="A1634" s="46"/>
      <c r="B1634" s="46"/>
      <c r="C1634" s="46"/>
      <c r="D1634" s="46"/>
      <c r="E1634" s="47"/>
      <c r="F1634" s="46"/>
      <c r="G1634" s="46"/>
      <c r="H1634" s="46"/>
      <c r="I1634" s="47" t="str">
        <f t="shared" si="50"/>
        <v/>
      </c>
      <c r="J1634" s="47" t="str">
        <f t="shared" si="51"/>
        <v/>
      </c>
      <c r="K1634" s="46"/>
      <c r="L1634" s="46"/>
    </row>
    <row r="1635" spans="1:12" ht="18" customHeight="1" x14ac:dyDescent="0.25">
      <c r="A1635" s="42"/>
      <c r="B1635" s="42"/>
      <c r="C1635" s="42"/>
      <c r="D1635" s="42"/>
      <c r="E1635" s="43"/>
      <c r="F1635" s="42"/>
      <c r="G1635" s="42"/>
      <c r="H1635" s="42"/>
      <c r="I1635" s="43" t="str">
        <f t="shared" si="50"/>
        <v/>
      </c>
      <c r="J1635" s="43" t="str">
        <f t="shared" si="51"/>
        <v/>
      </c>
      <c r="K1635" s="42"/>
      <c r="L1635" s="42"/>
    </row>
    <row r="1636" spans="1:12" ht="18" customHeight="1" x14ac:dyDescent="0.25">
      <c r="A1636" s="46"/>
      <c r="B1636" s="46"/>
      <c r="C1636" s="46"/>
      <c r="D1636" s="46"/>
      <c r="E1636" s="47"/>
      <c r="F1636" s="46"/>
      <c r="G1636" s="46"/>
      <c r="H1636" s="46"/>
      <c r="I1636" s="47" t="str">
        <f t="shared" si="50"/>
        <v/>
      </c>
      <c r="J1636" s="47" t="str">
        <f t="shared" si="51"/>
        <v/>
      </c>
      <c r="K1636" s="46"/>
      <c r="L1636" s="46"/>
    </row>
    <row r="1637" spans="1:12" ht="18" customHeight="1" x14ac:dyDescent="0.25">
      <c r="A1637" s="42"/>
      <c r="B1637" s="42"/>
      <c r="C1637" s="42"/>
      <c r="D1637" s="42"/>
      <c r="E1637" s="43"/>
      <c r="F1637" s="42"/>
      <c r="G1637" s="42"/>
      <c r="H1637" s="42"/>
      <c r="I1637" s="43" t="str">
        <f t="shared" si="50"/>
        <v/>
      </c>
      <c r="J1637" s="43" t="str">
        <f t="shared" si="51"/>
        <v/>
      </c>
      <c r="K1637" s="42"/>
      <c r="L1637" s="42"/>
    </row>
    <row r="1638" spans="1:12" ht="18" customHeight="1" x14ac:dyDescent="0.25">
      <c r="A1638" s="46"/>
      <c r="B1638" s="46"/>
      <c r="C1638" s="46"/>
      <c r="D1638" s="46"/>
      <c r="E1638" s="47"/>
      <c r="F1638" s="46"/>
      <c r="G1638" s="46"/>
      <c r="H1638" s="46"/>
      <c r="I1638" s="47" t="str">
        <f t="shared" si="50"/>
        <v/>
      </c>
      <c r="J1638" s="47" t="str">
        <f t="shared" si="51"/>
        <v/>
      </c>
      <c r="K1638" s="46"/>
      <c r="L1638" s="46"/>
    </row>
    <row r="1639" spans="1:12" ht="18" customHeight="1" x14ac:dyDescent="0.25">
      <c r="A1639" s="42"/>
      <c r="B1639" s="42"/>
      <c r="C1639" s="42"/>
      <c r="D1639" s="42"/>
      <c r="E1639" s="43"/>
      <c r="F1639" s="42"/>
      <c r="G1639" s="42"/>
      <c r="H1639" s="42"/>
      <c r="I1639" s="43" t="str">
        <f t="shared" si="50"/>
        <v/>
      </c>
      <c r="J1639" s="43" t="str">
        <f t="shared" si="51"/>
        <v/>
      </c>
      <c r="K1639" s="42"/>
      <c r="L1639" s="42"/>
    </row>
    <row r="1640" spans="1:12" ht="18" customHeight="1" x14ac:dyDescent="0.25">
      <c r="A1640" s="46"/>
      <c r="B1640" s="46"/>
      <c r="C1640" s="46"/>
      <c r="D1640" s="46"/>
      <c r="E1640" s="47"/>
      <c r="F1640" s="46"/>
      <c r="G1640" s="46"/>
      <c r="H1640" s="46"/>
      <c r="I1640" s="47" t="str">
        <f t="shared" si="50"/>
        <v/>
      </c>
      <c r="J1640" s="47" t="str">
        <f t="shared" si="51"/>
        <v/>
      </c>
      <c r="K1640" s="46"/>
      <c r="L1640" s="46"/>
    </row>
    <row r="1641" spans="1:12" ht="18" customHeight="1" x14ac:dyDescent="0.25">
      <c r="A1641" s="42"/>
      <c r="B1641" s="42"/>
      <c r="C1641" s="42"/>
      <c r="D1641" s="42"/>
      <c r="E1641" s="43"/>
      <c r="F1641" s="42"/>
      <c r="G1641" s="42"/>
      <c r="H1641" s="42"/>
      <c r="I1641" s="43" t="str">
        <f t="shared" si="50"/>
        <v/>
      </c>
      <c r="J1641" s="43" t="str">
        <f t="shared" si="51"/>
        <v/>
      </c>
      <c r="K1641" s="42"/>
      <c r="L1641" s="42"/>
    </row>
    <row r="1642" spans="1:12" ht="18" customHeight="1" x14ac:dyDescent="0.25">
      <c r="A1642" s="46"/>
      <c r="B1642" s="46"/>
      <c r="C1642" s="46"/>
      <c r="D1642" s="46"/>
      <c r="E1642" s="47"/>
      <c r="F1642" s="46"/>
      <c r="G1642" s="46"/>
      <c r="H1642" s="46"/>
      <c r="I1642" s="47" t="str">
        <f t="shared" si="50"/>
        <v/>
      </c>
      <c r="J1642" s="47" t="str">
        <f t="shared" si="51"/>
        <v/>
      </c>
      <c r="K1642" s="46"/>
      <c r="L1642" s="46"/>
    </row>
    <row r="1643" spans="1:12" ht="18" customHeight="1" x14ac:dyDescent="0.25">
      <c r="A1643" s="42"/>
      <c r="B1643" s="42"/>
      <c r="C1643" s="42"/>
      <c r="D1643" s="42"/>
      <c r="E1643" s="43"/>
      <c r="F1643" s="42"/>
      <c r="G1643" s="42"/>
      <c r="H1643" s="42"/>
      <c r="I1643" s="43" t="str">
        <f t="shared" si="50"/>
        <v/>
      </c>
      <c r="J1643" s="43" t="str">
        <f t="shared" si="51"/>
        <v/>
      </c>
      <c r="K1643" s="42"/>
      <c r="L1643" s="42"/>
    </row>
    <row r="1644" spans="1:12" ht="18" customHeight="1" x14ac:dyDescent="0.25">
      <c r="A1644" s="46"/>
      <c r="B1644" s="46"/>
      <c r="C1644" s="46"/>
      <c r="D1644" s="46"/>
      <c r="E1644" s="47"/>
      <c r="F1644" s="46"/>
      <c r="G1644" s="46"/>
      <c r="H1644" s="46"/>
      <c r="I1644" s="47" t="str">
        <f t="shared" si="50"/>
        <v/>
      </c>
      <c r="J1644" s="47" t="str">
        <f t="shared" si="51"/>
        <v/>
      </c>
      <c r="K1644" s="46"/>
      <c r="L1644" s="46"/>
    </row>
    <row r="1645" spans="1:12" ht="18" customHeight="1" x14ac:dyDescent="0.25">
      <c r="A1645" s="42"/>
      <c r="B1645" s="42"/>
      <c r="C1645" s="42"/>
      <c r="D1645" s="42"/>
      <c r="E1645" s="43"/>
      <c r="F1645" s="42"/>
      <c r="G1645" s="42"/>
      <c r="H1645" s="42"/>
      <c r="I1645" s="43" t="str">
        <f t="shared" si="50"/>
        <v/>
      </c>
      <c r="J1645" s="43" t="str">
        <f t="shared" si="51"/>
        <v/>
      </c>
      <c r="K1645" s="42"/>
      <c r="L1645" s="42"/>
    </row>
    <row r="1646" spans="1:12" ht="18" customHeight="1" x14ac:dyDescent="0.25">
      <c r="A1646" s="46"/>
      <c r="B1646" s="46"/>
      <c r="C1646" s="46"/>
      <c r="D1646" s="46"/>
      <c r="E1646" s="47"/>
      <c r="F1646" s="46"/>
      <c r="G1646" s="46"/>
      <c r="H1646" s="46"/>
      <c r="I1646" s="47" t="str">
        <f t="shared" si="50"/>
        <v/>
      </c>
      <c r="J1646" s="47" t="str">
        <f t="shared" si="51"/>
        <v/>
      </c>
      <c r="K1646" s="46"/>
      <c r="L1646" s="46"/>
    </row>
    <row r="1647" spans="1:12" ht="18" customHeight="1" x14ac:dyDescent="0.25">
      <c r="A1647" s="42"/>
      <c r="B1647" s="42"/>
      <c r="C1647" s="42"/>
      <c r="D1647" s="42"/>
      <c r="E1647" s="43"/>
      <c r="F1647" s="42"/>
      <c r="G1647" s="42"/>
      <c r="H1647" s="42"/>
      <c r="I1647" s="43" t="str">
        <f t="shared" si="50"/>
        <v/>
      </c>
      <c r="J1647" s="43" t="str">
        <f t="shared" si="51"/>
        <v/>
      </c>
      <c r="K1647" s="42"/>
      <c r="L1647" s="42"/>
    </row>
    <row r="1648" spans="1:12" ht="18" customHeight="1" x14ac:dyDescent="0.25">
      <c r="A1648" s="46"/>
      <c r="B1648" s="46"/>
      <c r="C1648" s="46"/>
      <c r="D1648" s="46"/>
      <c r="E1648" s="47"/>
      <c r="F1648" s="46"/>
      <c r="G1648" s="46"/>
      <c r="H1648" s="46"/>
      <c r="I1648" s="47" t="str">
        <f t="shared" si="50"/>
        <v/>
      </c>
      <c r="J1648" s="47" t="str">
        <f t="shared" si="51"/>
        <v/>
      </c>
      <c r="K1648" s="46"/>
      <c r="L1648" s="46"/>
    </row>
    <row r="1649" spans="1:12" ht="18" customHeight="1" x14ac:dyDescent="0.25">
      <c r="A1649" s="42"/>
      <c r="B1649" s="42"/>
      <c r="C1649" s="42"/>
      <c r="D1649" s="42"/>
      <c r="E1649" s="43"/>
      <c r="F1649" s="42"/>
      <c r="G1649" s="42"/>
      <c r="H1649" s="42"/>
      <c r="I1649" s="43" t="str">
        <f t="shared" si="50"/>
        <v/>
      </c>
      <c r="J1649" s="43" t="str">
        <f t="shared" si="51"/>
        <v/>
      </c>
      <c r="K1649" s="42"/>
      <c r="L1649" s="42"/>
    </row>
    <row r="1650" spans="1:12" ht="18" customHeight="1" x14ac:dyDescent="0.25">
      <c r="A1650" s="46"/>
      <c r="B1650" s="46"/>
      <c r="C1650" s="46"/>
      <c r="D1650" s="46"/>
      <c r="E1650" s="47"/>
      <c r="F1650" s="46"/>
      <c r="G1650" s="46"/>
      <c r="H1650" s="46"/>
      <c r="I1650" s="47" t="str">
        <f t="shared" si="50"/>
        <v/>
      </c>
      <c r="J1650" s="47" t="str">
        <f t="shared" si="51"/>
        <v/>
      </c>
      <c r="K1650" s="46"/>
      <c r="L1650" s="46"/>
    </row>
    <row r="1651" spans="1:12" ht="18" customHeight="1" x14ac:dyDescent="0.25">
      <c r="A1651" s="42"/>
      <c r="B1651" s="42"/>
      <c r="C1651" s="42"/>
      <c r="D1651" s="42"/>
      <c r="E1651" s="43"/>
      <c r="F1651" s="42"/>
      <c r="G1651" s="42"/>
      <c r="H1651" s="42"/>
      <c r="I1651" s="43" t="str">
        <f t="shared" si="50"/>
        <v/>
      </c>
      <c r="J1651" s="43" t="str">
        <f t="shared" si="51"/>
        <v/>
      </c>
      <c r="K1651" s="42"/>
      <c r="L1651" s="42"/>
    </row>
    <row r="1652" spans="1:12" ht="18" customHeight="1" x14ac:dyDescent="0.25">
      <c r="A1652" s="46"/>
      <c r="B1652" s="46"/>
      <c r="C1652" s="46"/>
      <c r="D1652" s="46"/>
      <c r="E1652" s="47"/>
      <c r="F1652" s="46"/>
      <c r="G1652" s="46"/>
      <c r="H1652" s="46"/>
      <c r="I1652" s="47" t="str">
        <f t="shared" si="50"/>
        <v/>
      </c>
      <c r="J1652" s="47" t="str">
        <f t="shared" si="51"/>
        <v/>
      </c>
      <c r="K1652" s="46"/>
      <c r="L1652" s="46"/>
    </row>
    <row r="1653" spans="1:12" ht="18" customHeight="1" x14ac:dyDescent="0.25">
      <c r="A1653" s="42"/>
      <c r="B1653" s="42"/>
      <c r="C1653" s="42"/>
      <c r="D1653" s="42"/>
      <c r="E1653" s="43"/>
      <c r="F1653" s="42"/>
      <c r="G1653" s="42"/>
      <c r="H1653" s="42"/>
      <c r="I1653" s="43" t="str">
        <f t="shared" si="50"/>
        <v/>
      </c>
      <c r="J1653" s="43" t="str">
        <f t="shared" si="51"/>
        <v/>
      </c>
      <c r="K1653" s="42"/>
      <c r="L1653" s="42"/>
    </row>
    <row r="1654" spans="1:12" ht="18" customHeight="1" x14ac:dyDescent="0.25">
      <c r="A1654" s="46"/>
      <c r="B1654" s="46"/>
      <c r="C1654" s="46"/>
      <c r="D1654" s="46"/>
      <c r="E1654" s="47"/>
      <c r="F1654" s="46"/>
      <c r="G1654" s="46"/>
      <c r="H1654" s="46"/>
      <c r="I1654" s="47" t="str">
        <f t="shared" si="50"/>
        <v/>
      </c>
      <c r="J1654" s="47" t="str">
        <f t="shared" si="51"/>
        <v/>
      </c>
      <c r="K1654" s="46"/>
      <c r="L1654" s="46"/>
    </row>
    <row r="1655" spans="1:12" ht="18" customHeight="1" x14ac:dyDescent="0.25">
      <c r="A1655" s="42"/>
      <c r="B1655" s="42"/>
      <c r="C1655" s="42"/>
      <c r="D1655" s="42"/>
      <c r="E1655" s="43"/>
      <c r="F1655" s="42"/>
      <c r="G1655" s="42"/>
      <c r="H1655" s="42"/>
      <c r="I1655" s="43" t="str">
        <f t="shared" si="50"/>
        <v/>
      </c>
      <c r="J1655" s="43" t="str">
        <f t="shared" si="51"/>
        <v/>
      </c>
      <c r="K1655" s="42"/>
      <c r="L1655" s="42"/>
    </row>
    <row r="1656" spans="1:12" ht="18" customHeight="1" x14ac:dyDescent="0.25">
      <c r="A1656" s="46"/>
      <c r="B1656" s="46"/>
      <c r="C1656" s="46"/>
      <c r="D1656" s="46"/>
      <c r="E1656" s="47"/>
      <c r="F1656" s="46"/>
      <c r="G1656" s="46"/>
      <c r="H1656" s="46"/>
      <c r="I1656" s="47" t="str">
        <f t="shared" si="50"/>
        <v/>
      </c>
      <c r="J1656" s="47" t="str">
        <f t="shared" si="51"/>
        <v/>
      </c>
      <c r="K1656" s="46"/>
      <c r="L1656" s="46"/>
    </row>
    <row r="1657" spans="1:12" ht="18" customHeight="1" x14ac:dyDescent="0.25">
      <c r="A1657" s="42"/>
      <c r="B1657" s="42"/>
      <c r="C1657" s="42"/>
      <c r="D1657" s="42"/>
      <c r="E1657" s="43"/>
      <c r="F1657" s="42"/>
      <c r="G1657" s="42"/>
      <c r="H1657" s="42"/>
      <c r="I1657" s="43" t="str">
        <f t="shared" si="50"/>
        <v/>
      </c>
      <c r="J1657" s="43" t="str">
        <f t="shared" si="51"/>
        <v/>
      </c>
      <c r="K1657" s="42"/>
      <c r="L1657" s="42"/>
    </row>
    <row r="1658" spans="1:12" ht="18" customHeight="1" x14ac:dyDescent="0.25">
      <c r="A1658" s="46"/>
      <c r="B1658" s="46"/>
      <c r="C1658" s="46"/>
      <c r="D1658" s="46"/>
      <c r="E1658" s="47"/>
      <c r="F1658" s="46"/>
      <c r="G1658" s="46"/>
      <c r="H1658" s="46"/>
      <c r="I1658" s="47" t="str">
        <f t="shared" si="50"/>
        <v/>
      </c>
      <c r="J1658" s="47" t="str">
        <f t="shared" si="51"/>
        <v/>
      </c>
      <c r="K1658" s="46"/>
      <c r="L1658" s="46"/>
    </row>
    <row r="1659" spans="1:12" ht="18" customHeight="1" x14ac:dyDescent="0.25">
      <c r="A1659" s="42"/>
      <c r="B1659" s="42"/>
      <c r="C1659" s="42"/>
      <c r="D1659" s="42"/>
      <c r="E1659" s="43"/>
      <c r="F1659" s="42"/>
      <c r="G1659" s="42"/>
      <c r="H1659" s="42"/>
      <c r="I1659" s="43" t="str">
        <f t="shared" si="50"/>
        <v/>
      </c>
      <c r="J1659" s="43" t="str">
        <f t="shared" si="51"/>
        <v/>
      </c>
      <c r="K1659" s="42"/>
      <c r="L1659" s="42"/>
    </row>
    <row r="1660" spans="1:12" ht="18" customHeight="1" x14ac:dyDescent="0.25">
      <c r="A1660" s="46"/>
      <c r="B1660" s="46"/>
      <c r="C1660" s="46"/>
      <c r="D1660" s="46"/>
      <c r="E1660" s="47"/>
      <c r="F1660" s="46"/>
      <c r="G1660" s="46"/>
      <c r="H1660" s="46"/>
      <c r="I1660" s="47" t="str">
        <f t="shared" si="50"/>
        <v/>
      </c>
      <c r="J1660" s="47" t="str">
        <f t="shared" si="51"/>
        <v/>
      </c>
      <c r="K1660" s="46"/>
      <c r="L1660" s="46"/>
    </row>
    <row r="1661" spans="1:12" ht="18" customHeight="1" x14ac:dyDescent="0.25">
      <c r="A1661" s="42"/>
      <c r="B1661" s="42"/>
      <c r="C1661" s="42"/>
      <c r="D1661" s="42"/>
      <c r="E1661" s="43"/>
      <c r="F1661" s="42"/>
      <c r="G1661" s="42"/>
      <c r="H1661" s="42"/>
      <c r="I1661" s="43" t="str">
        <f t="shared" si="50"/>
        <v/>
      </c>
      <c r="J1661" s="43" t="str">
        <f t="shared" si="51"/>
        <v/>
      </c>
      <c r="K1661" s="42"/>
      <c r="L1661" s="42"/>
    </row>
    <row r="1662" spans="1:12" ht="18" customHeight="1" x14ac:dyDescent="0.25">
      <c r="A1662" s="46"/>
      <c r="B1662" s="46"/>
      <c r="C1662" s="46"/>
      <c r="D1662" s="46"/>
      <c r="E1662" s="47"/>
      <c r="F1662" s="46"/>
      <c r="G1662" s="46"/>
      <c r="H1662" s="46"/>
      <c r="I1662" s="47" t="str">
        <f t="shared" si="50"/>
        <v/>
      </c>
      <c r="J1662" s="47" t="str">
        <f t="shared" si="51"/>
        <v/>
      </c>
      <c r="K1662" s="46"/>
      <c r="L1662" s="46"/>
    </row>
    <row r="1663" spans="1:12" ht="18" customHeight="1" x14ac:dyDescent="0.25">
      <c r="A1663" s="42"/>
      <c r="B1663" s="42"/>
      <c r="C1663" s="42"/>
      <c r="D1663" s="42"/>
      <c r="E1663" s="43"/>
      <c r="F1663" s="42"/>
      <c r="G1663" s="42"/>
      <c r="H1663" s="42"/>
      <c r="I1663" s="43" t="str">
        <f t="shared" si="50"/>
        <v/>
      </c>
      <c r="J1663" s="43" t="str">
        <f t="shared" si="51"/>
        <v/>
      </c>
      <c r="K1663" s="42"/>
      <c r="L1663" s="42"/>
    </row>
    <row r="1664" spans="1:12" ht="18" customHeight="1" x14ac:dyDescent="0.25">
      <c r="A1664" s="46"/>
      <c r="B1664" s="46"/>
      <c r="C1664" s="46"/>
      <c r="D1664" s="46"/>
      <c r="E1664" s="47"/>
      <c r="F1664" s="46"/>
      <c r="G1664" s="46"/>
      <c r="H1664" s="46"/>
      <c r="I1664" s="47" t="str">
        <f t="shared" si="50"/>
        <v/>
      </c>
      <c r="J1664" s="47" t="str">
        <f t="shared" si="51"/>
        <v/>
      </c>
      <c r="K1664" s="46"/>
      <c r="L1664" s="46"/>
    </row>
    <row r="1665" spans="1:12" ht="18" customHeight="1" x14ac:dyDescent="0.25">
      <c r="A1665" s="42"/>
      <c r="B1665" s="42"/>
      <c r="C1665" s="42"/>
      <c r="D1665" s="42"/>
      <c r="E1665" s="43"/>
      <c r="F1665" s="42"/>
      <c r="G1665" s="42"/>
      <c r="H1665" s="42"/>
      <c r="I1665" s="43" t="str">
        <f t="shared" si="50"/>
        <v/>
      </c>
      <c r="J1665" s="43" t="str">
        <f t="shared" si="51"/>
        <v/>
      </c>
      <c r="K1665" s="42"/>
      <c r="L1665" s="42"/>
    </row>
    <row r="1666" spans="1:12" ht="18" customHeight="1" x14ac:dyDescent="0.25">
      <c r="A1666" s="46"/>
      <c r="B1666" s="46"/>
      <c r="C1666" s="46"/>
      <c r="D1666" s="46"/>
      <c r="E1666" s="47"/>
      <c r="F1666" s="46"/>
      <c r="G1666" s="46"/>
      <c r="H1666" s="46"/>
      <c r="I1666" s="47" t="str">
        <f t="shared" si="50"/>
        <v/>
      </c>
      <c r="J1666" s="47" t="str">
        <f t="shared" si="51"/>
        <v/>
      </c>
      <c r="K1666" s="46"/>
      <c r="L1666" s="46"/>
    </row>
    <row r="1667" spans="1:12" ht="18" customHeight="1" x14ac:dyDescent="0.25">
      <c r="A1667" s="42"/>
      <c r="B1667" s="42"/>
      <c r="C1667" s="42"/>
      <c r="D1667" s="42"/>
      <c r="E1667" s="43"/>
      <c r="F1667" s="42"/>
      <c r="G1667" s="42"/>
      <c r="H1667" s="42"/>
      <c r="I1667" s="43" t="str">
        <f t="shared" si="50"/>
        <v/>
      </c>
      <c r="J1667" s="43" t="str">
        <f t="shared" si="51"/>
        <v/>
      </c>
      <c r="K1667" s="42"/>
      <c r="L1667" s="42"/>
    </row>
    <row r="1668" spans="1:12" ht="18" customHeight="1" x14ac:dyDescent="0.25">
      <c r="A1668" s="46"/>
      <c r="B1668" s="46"/>
      <c r="C1668" s="46"/>
      <c r="D1668" s="46"/>
      <c r="E1668" s="47"/>
      <c r="F1668" s="46"/>
      <c r="G1668" s="46"/>
      <c r="H1668" s="46"/>
      <c r="I1668" s="47" t="str">
        <f t="shared" ref="I1668:I1731" si="52">IF(E1668="","",E1668+(E1668*H1668/100*G1668))</f>
        <v/>
      </c>
      <c r="J1668" s="47" t="str">
        <f t="shared" ref="J1668:J1731" si="53">IFERROR(I1668/G1668,"")</f>
        <v/>
      </c>
      <c r="K1668" s="46"/>
      <c r="L1668" s="46"/>
    </row>
    <row r="1669" spans="1:12" ht="18" customHeight="1" x14ac:dyDescent="0.25">
      <c r="A1669" s="42"/>
      <c r="B1669" s="42"/>
      <c r="C1669" s="42"/>
      <c r="D1669" s="42"/>
      <c r="E1669" s="43"/>
      <c r="F1669" s="42"/>
      <c r="G1669" s="42"/>
      <c r="H1669" s="42"/>
      <c r="I1669" s="43" t="str">
        <f t="shared" si="52"/>
        <v/>
      </c>
      <c r="J1669" s="43" t="str">
        <f t="shared" si="53"/>
        <v/>
      </c>
      <c r="K1669" s="42"/>
      <c r="L1669" s="42"/>
    </row>
    <row r="1670" spans="1:12" ht="18" customHeight="1" x14ac:dyDescent="0.25">
      <c r="A1670" s="46"/>
      <c r="B1670" s="46"/>
      <c r="C1670" s="46"/>
      <c r="D1670" s="46"/>
      <c r="E1670" s="47"/>
      <c r="F1670" s="46"/>
      <c r="G1670" s="46"/>
      <c r="H1670" s="46"/>
      <c r="I1670" s="47" t="str">
        <f t="shared" si="52"/>
        <v/>
      </c>
      <c r="J1670" s="47" t="str">
        <f t="shared" si="53"/>
        <v/>
      </c>
      <c r="K1670" s="46"/>
      <c r="L1670" s="46"/>
    </row>
    <row r="1671" spans="1:12" ht="18" customHeight="1" x14ac:dyDescent="0.25">
      <c r="A1671" s="42"/>
      <c r="B1671" s="42"/>
      <c r="C1671" s="42"/>
      <c r="D1671" s="42"/>
      <c r="E1671" s="43"/>
      <c r="F1671" s="42"/>
      <c r="G1671" s="42"/>
      <c r="H1671" s="42"/>
      <c r="I1671" s="43" t="str">
        <f t="shared" si="52"/>
        <v/>
      </c>
      <c r="J1671" s="43" t="str">
        <f t="shared" si="53"/>
        <v/>
      </c>
      <c r="K1671" s="42"/>
      <c r="L1671" s="42"/>
    </row>
    <row r="1672" spans="1:12" ht="18" customHeight="1" x14ac:dyDescent="0.25">
      <c r="A1672" s="46"/>
      <c r="B1672" s="46"/>
      <c r="C1672" s="46"/>
      <c r="D1672" s="46"/>
      <c r="E1672" s="47"/>
      <c r="F1672" s="46"/>
      <c r="G1672" s="46"/>
      <c r="H1672" s="46"/>
      <c r="I1672" s="47" t="str">
        <f t="shared" si="52"/>
        <v/>
      </c>
      <c r="J1672" s="47" t="str">
        <f t="shared" si="53"/>
        <v/>
      </c>
      <c r="K1672" s="46"/>
      <c r="L1672" s="46"/>
    </row>
    <row r="1673" spans="1:12" ht="18" customHeight="1" x14ac:dyDescent="0.25">
      <c r="A1673" s="42"/>
      <c r="B1673" s="42"/>
      <c r="C1673" s="42"/>
      <c r="D1673" s="42"/>
      <c r="E1673" s="43"/>
      <c r="F1673" s="42"/>
      <c r="G1673" s="42"/>
      <c r="H1673" s="42"/>
      <c r="I1673" s="43" t="str">
        <f t="shared" si="52"/>
        <v/>
      </c>
      <c r="J1673" s="43" t="str">
        <f t="shared" si="53"/>
        <v/>
      </c>
      <c r="K1673" s="42"/>
      <c r="L1673" s="42"/>
    </row>
    <row r="1674" spans="1:12" ht="18" customHeight="1" x14ac:dyDescent="0.25">
      <c r="A1674" s="46"/>
      <c r="B1674" s="46"/>
      <c r="C1674" s="46"/>
      <c r="D1674" s="46"/>
      <c r="E1674" s="47"/>
      <c r="F1674" s="46"/>
      <c r="G1674" s="46"/>
      <c r="H1674" s="46"/>
      <c r="I1674" s="47" t="str">
        <f t="shared" si="52"/>
        <v/>
      </c>
      <c r="J1674" s="47" t="str">
        <f t="shared" si="53"/>
        <v/>
      </c>
      <c r="K1674" s="46"/>
      <c r="L1674" s="46"/>
    </row>
    <row r="1675" spans="1:12" ht="18" customHeight="1" x14ac:dyDescent="0.25">
      <c r="A1675" s="42"/>
      <c r="B1675" s="42"/>
      <c r="C1675" s="42"/>
      <c r="D1675" s="42"/>
      <c r="E1675" s="43"/>
      <c r="F1675" s="42"/>
      <c r="G1675" s="42"/>
      <c r="H1675" s="42"/>
      <c r="I1675" s="43" t="str">
        <f t="shared" si="52"/>
        <v/>
      </c>
      <c r="J1675" s="43" t="str">
        <f t="shared" si="53"/>
        <v/>
      </c>
      <c r="K1675" s="42"/>
      <c r="L1675" s="42"/>
    </row>
    <row r="1676" spans="1:12" ht="18" customHeight="1" x14ac:dyDescent="0.25">
      <c r="A1676" s="46"/>
      <c r="B1676" s="46"/>
      <c r="C1676" s="46"/>
      <c r="D1676" s="46"/>
      <c r="E1676" s="47"/>
      <c r="F1676" s="46"/>
      <c r="G1676" s="46"/>
      <c r="H1676" s="46"/>
      <c r="I1676" s="47" t="str">
        <f t="shared" si="52"/>
        <v/>
      </c>
      <c r="J1676" s="47" t="str">
        <f t="shared" si="53"/>
        <v/>
      </c>
      <c r="K1676" s="46"/>
      <c r="L1676" s="46"/>
    </row>
    <row r="1677" spans="1:12" ht="18" customHeight="1" x14ac:dyDescent="0.25">
      <c r="A1677" s="42"/>
      <c r="B1677" s="42"/>
      <c r="C1677" s="42"/>
      <c r="D1677" s="42"/>
      <c r="E1677" s="43"/>
      <c r="F1677" s="42"/>
      <c r="G1677" s="42"/>
      <c r="H1677" s="42"/>
      <c r="I1677" s="43" t="str">
        <f t="shared" si="52"/>
        <v/>
      </c>
      <c r="J1677" s="43" t="str">
        <f t="shared" si="53"/>
        <v/>
      </c>
      <c r="K1677" s="42"/>
      <c r="L1677" s="42"/>
    </row>
    <row r="1678" spans="1:12" ht="18" customHeight="1" x14ac:dyDescent="0.25">
      <c r="A1678" s="46"/>
      <c r="B1678" s="46"/>
      <c r="C1678" s="46"/>
      <c r="D1678" s="46"/>
      <c r="E1678" s="47"/>
      <c r="F1678" s="46"/>
      <c r="G1678" s="46"/>
      <c r="H1678" s="46"/>
      <c r="I1678" s="47" t="str">
        <f t="shared" si="52"/>
        <v/>
      </c>
      <c r="J1678" s="47" t="str">
        <f t="shared" si="53"/>
        <v/>
      </c>
      <c r="K1678" s="46"/>
      <c r="L1678" s="46"/>
    </row>
    <row r="1679" spans="1:12" ht="18" customHeight="1" x14ac:dyDescent="0.25">
      <c r="A1679" s="42"/>
      <c r="B1679" s="42"/>
      <c r="C1679" s="42"/>
      <c r="D1679" s="42"/>
      <c r="E1679" s="43"/>
      <c r="F1679" s="42"/>
      <c r="G1679" s="42"/>
      <c r="H1679" s="42"/>
      <c r="I1679" s="43" t="str">
        <f t="shared" si="52"/>
        <v/>
      </c>
      <c r="J1679" s="43" t="str">
        <f t="shared" si="53"/>
        <v/>
      </c>
      <c r="K1679" s="42"/>
      <c r="L1679" s="42"/>
    </row>
    <row r="1680" spans="1:12" ht="18" customHeight="1" x14ac:dyDescent="0.25">
      <c r="A1680" s="46"/>
      <c r="B1680" s="46"/>
      <c r="C1680" s="46"/>
      <c r="D1680" s="46"/>
      <c r="E1680" s="47"/>
      <c r="F1680" s="46"/>
      <c r="G1680" s="46"/>
      <c r="H1680" s="46"/>
      <c r="I1680" s="47" t="str">
        <f t="shared" si="52"/>
        <v/>
      </c>
      <c r="J1680" s="47" t="str">
        <f t="shared" si="53"/>
        <v/>
      </c>
      <c r="K1680" s="46"/>
      <c r="L1680" s="46"/>
    </row>
    <row r="1681" spans="1:12" ht="18" customHeight="1" x14ac:dyDescent="0.25">
      <c r="A1681" s="42"/>
      <c r="B1681" s="42"/>
      <c r="C1681" s="42"/>
      <c r="D1681" s="42"/>
      <c r="E1681" s="43"/>
      <c r="F1681" s="42"/>
      <c r="G1681" s="42"/>
      <c r="H1681" s="42"/>
      <c r="I1681" s="43" t="str">
        <f t="shared" si="52"/>
        <v/>
      </c>
      <c r="J1681" s="43" t="str">
        <f t="shared" si="53"/>
        <v/>
      </c>
      <c r="K1681" s="42"/>
      <c r="L1681" s="42"/>
    </row>
    <row r="1682" spans="1:12" ht="18" customHeight="1" x14ac:dyDescent="0.25">
      <c r="A1682" s="46"/>
      <c r="B1682" s="46"/>
      <c r="C1682" s="46"/>
      <c r="D1682" s="46"/>
      <c r="E1682" s="47"/>
      <c r="F1682" s="46"/>
      <c r="G1682" s="46"/>
      <c r="H1682" s="46"/>
      <c r="I1682" s="47" t="str">
        <f t="shared" si="52"/>
        <v/>
      </c>
      <c r="J1682" s="47" t="str">
        <f t="shared" si="53"/>
        <v/>
      </c>
      <c r="K1682" s="46"/>
      <c r="L1682" s="46"/>
    </row>
    <row r="1683" spans="1:12" ht="18" customHeight="1" x14ac:dyDescent="0.25">
      <c r="A1683" s="42"/>
      <c r="B1683" s="42"/>
      <c r="C1683" s="42"/>
      <c r="D1683" s="42"/>
      <c r="E1683" s="43"/>
      <c r="F1683" s="42"/>
      <c r="G1683" s="42"/>
      <c r="H1683" s="42"/>
      <c r="I1683" s="43" t="str">
        <f t="shared" si="52"/>
        <v/>
      </c>
      <c r="J1683" s="43" t="str">
        <f t="shared" si="53"/>
        <v/>
      </c>
      <c r="K1683" s="42"/>
      <c r="L1683" s="42"/>
    </row>
    <row r="1684" spans="1:12" ht="18" customHeight="1" x14ac:dyDescent="0.25">
      <c r="A1684" s="46"/>
      <c r="B1684" s="46"/>
      <c r="C1684" s="46"/>
      <c r="D1684" s="46"/>
      <c r="E1684" s="47"/>
      <c r="F1684" s="46"/>
      <c r="G1684" s="46"/>
      <c r="H1684" s="46"/>
      <c r="I1684" s="47" t="str">
        <f t="shared" si="52"/>
        <v/>
      </c>
      <c r="J1684" s="47" t="str">
        <f t="shared" si="53"/>
        <v/>
      </c>
      <c r="K1684" s="46"/>
      <c r="L1684" s="46"/>
    </row>
    <row r="1685" spans="1:12" ht="18" customHeight="1" x14ac:dyDescent="0.25">
      <c r="A1685" s="42"/>
      <c r="B1685" s="42"/>
      <c r="C1685" s="42"/>
      <c r="D1685" s="42"/>
      <c r="E1685" s="43"/>
      <c r="F1685" s="42"/>
      <c r="G1685" s="42"/>
      <c r="H1685" s="42"/>
      <c r="I1685" s="43" t="str">
        <f t="shared" si="52"/>
        <v/>
      </c>
      <c r="J1685" s="43" t="str">
        <f t="shared" si="53"/>
        <v/>
      </c>
      <c r="K1685" s="42"/>
      <c r="L1685" s="42"/>
    </row>
    <row r="1686" spans="1:12" ht="18" customHeight="1" x14ac:dyDescent="0.25">
      <c r="A1686" s="46"/>
      <c r="B1686" s="46"/>
      <c r="C1686" s="46"/>
      <c r="D1686" s="46"/>
      <c r="E1686" s="47"/>
      <c r="F1686" s="46"/>
      <c r="G1686" s="46"/>
      <c r="H1686" s="46"/>
      <c r="I1686" s="47" t="str">
        <f t="shared" si="52"/>
        <v/>
      </c>
      <c r="J1686" s="47" t="str">
        <f t="shared" si="53"/>
        <v/>
      </c>
      <c r="K1686" s="46"/>
      <c r="L1686" s="46"/>
    </row>
    <row r="1687" spans="1:12" ht="18" customHeight="1" x14ac:dyDescent="0.25">
      <c r="A1687" s="42"/>
      <c r="B1687" s="42"/>
      <c r="C1687" s="42"/>
      <c r="D1687" s="42"/>
      <c r="E1687" s="43"/>
      <c r="F1687" s="42"/>
      <c r="G1687" s="42"/>
      <c r="H1687" s="42"/>
      <c r="I1687" s="43" t="str">
        <f t="shared" si="52"/>
        <v/>
      </c>
      <c r="J1687" s="43" t="str">
        <f t="shared" si="53"/>
        <v/>
      </c>
      <c r="K1687" s="42"/>
      <c r="L1687" s="42"/>
    </row>
    <row r="1688" spans="1:12" ht="18" customHeight="1" x14ac:dyDescent="0.25">
      <c r="A1688" s="46"/>
      <c r="B1688" s="46"/>
      <c r="C1688" s="46"/>
      <c r="D1688" s="46"/>
      <c r="E1688" s="47"/>
      <c r="F1688" s="46"/>
      <c r="G1688" s="46"/>
      <c r="H1688" s="46"/>
      <c r="I1688" s="47" t="str">
        <f t="shared" si="52"/>
        <v/>
      </c>
      <c r="J1688" s="47" t="str">
        <f t="shared" si="53"/>
        <v/>
      </c>
      <c r="K1688" s="46"/>
      <c r="L1688" s="46"/>
    </row>
    <row r="1689" spans="1:12" ht="18" customHeight="1" x14ac:dyDescent="0.25">
      <c r="A1689" s="42"/>
      <c r="B1689" s="42"/>
      <c r="C1689" s="42"/>
      <c r="D1689" s="42"/>
      <c r="E1689" s="43"/>
      <c r="F1689" s="42"/>
      <c r="G1689" s="42"/>
      <c r="H1689" s="42"/>
      <c r="I1689" s="43" t="str">
        <f t="shared" si="52"/>
        <v/>
      </c>
      <c r="J1689" s="43" t="str">
        <f t="shared" si="53"/>
        <v/>
      </c>
      <c r="K1689" s="42"/>
      <c r="L1689" s="42"/>
    </row>
    <row r="1690" spans="1:12" ht="18" customHeight="1" x14ac:dyDescent="0.25">
      <c r="A1690" s="46"/>
      <c r="B1690" s="46"/>
      <c r="C1690" s="46"/>
      <c r="D1690" s="46"/>
      <c r="E1690" s="47"/>
      <c r="F1690" s="46"/>
      <c r="G1690" s="46"/>
      <c r="H1690" s="46"/>
      <c r="I1690" s="47" t="str">
        <f t="shared" si="52"/>
        <v/>
      </c>
      <c r="J1690" s="47" t="str">
        <f t="shared" si="53"/>
        <v/>
      </c>
      <c r="K1690" s="46"/>
      <c r="L1690" s="46"/>
    </row>
    <row r="1691" spans="1:12" ht="18" customHeight="1" x14ac:dyDescent="0.25">
      <c r="A1691" s="42"/>
      <c r="B1691" s="42"/>
      <c r="C1691" s="42"/>
      <c r="D1691" s="42"/>
      <c r="E1691" s="43"/>
      <c r="F1691" s="42"/>
      <c r="G1691" s="42"/>
      <c r="H1691" s="42"/>
      <c r="I1691" s="43" t="str">
        <f t="shared" si="52"/>
        <v/>
      </c>
      <c r="J1691" s="43" t="str">
        <f t="shared" si="53"/>
        <v/>
      </c>
      <c r="K1691" s="42"/>
      <c r="L1691" s="42"/>
    </row>
    <row r="1692" spans="1:12" ht="18" customHeight="1" x14ac:dyDescent="0.25">
      <c r="A1692" s="46"/>
      <c r="B1692" s="46"/>
      <c r="C1692" s="46"/>
      <c r="D1692" s="46"/>
      <c r="E1692" s="47"/>
      <c r="F1692" s="46"/>
      <c r="G1692" s="46"/>
      <c r="H1692" s="46"/>
      <c r="I1692" s="47" t="str">
        <f t="shared" si="52"/>
        <v/>
      </c>
      <c r="J1692" s="47" t="str">
        <f t="shared" si="53"/>
        <v/>
      </c>
      <c r="K1692" s="46"/>
      <c r="L1692" s="46"/>
    </row>
    <row r="1693" spans="1:12" ht="18" customHeight="1" x14ac:dyDescent="0.25">
      <c r="A1693" s="42"/>
      <c r="B1693" s="42"/>
      <c r="C1693" s="42"/>
      <c r="D1693" s="42"/>
      <c r="E1693" s="43"/>
      <c r="F1693" s="42"/>
      <c r="G1693" s="42"/>
      <c r="H1693" s="42"/>
      <c r="I1693" s="43" t="str">
        <f t="shared" si="52"/>
        <v/>
      </c>
      <c r="J1693" s="43" t="str">
        <f t="shared" si="53"/>
        <v/>
      </c>
      <c r="K1693" s="42"/>
      <c r="L1693" s="42"/>
    </row>
    <row r="1694" spans="1:12" ht="18" customHeight="1" x14ac:dyDescent="0.25">
      <c r="A1694" s="46"/>
      <c r="B1694" s="46"/>
      <c r="C1694" s="46"/>
      <c r="D1694" s="46"/>
      <c r="E1694" s="47"/>
      <c r="F1694" s="46"/>
      <c r="G1694" s="46"/>
      <c r="H1694" s="46"/>
      <c r="I1694" s="47" t="str">
        <f t="shared" si="52"/>
        <v/>
      </c>
      <c r="J1694" s="47" t="str">
        <f t="shared" si="53"/>
        <v/>
      </c>
      <c r="K1694" s="46"/>
      <c r="L1694" s="46"/>
    </row>
    <row r="1695" spans="1:12" ht="18" customHeight="1" x14ac:dyDescent="0.25">
      <c r="A1695" s="42"/>
      <c r="B1695" s="42"/>
      <c r="C1695" s="42"/>
      <c r="D1695" s="42"/>
      <c r="E1695" s="43"/>
      <c r="F1695" s="42"/>
      <c r="G1695" s="42"/>
      <c r="H1695" s="42"/>
      <c r="I1695" s="43" t="str">
        <f t="shared" si="52"/>
        <v/>
      </c>
      <c r="J1695" s="43" t="str">
        <f t="shared" si="53"/>
        <v/>
      </c>
      <c r="K1695" s="42"/>
      <c r="L1695" s="42"/>
    </row>
    <row r="1696" spans="1:12" ht="18" customHeight="1" x14ac:dyDescent="0.25">
      <c r="A1696" s="46"/>
      <c r="B1696" s="46"/>
      <c r="C1696" s="46"/>
      <c r="D1696" s="46"/>
      <c r="E1696" s="47"/>
      <c r="F1696" s="46"/>
      <c r="G1696" s="46"/>
      <c r="H1696" s="46"/>
      <c r="I1696" s="47" t="str">
        <f t="shared" si="52"/>
        <v/>
      </c>
      <c r="J1696" s="47" t="str">
        <f t="shared" si="53"/>
        <v/>
      </c>
      <c r="K1696" s="46"/>
      <c r="L1696" s="46"/>
    </row>
    <row r="1697" spans="1:12" ht="18" customHeight="1" x14ac:dyDescent="0.25">
      <c r="A1697" s="42"/>
      <c r="B1697" s="42"/>
      <c r="C1697" s="42"/>
      <c r="D1697" s="42"/>
      <c r="E1697" s="43"/>
      <c r="F1697" s="42"/>
      <c r="G1697" s="42"/>
      <c r="H1697" s="42"/>
      <c r="I1697" s="43" t="str">
        <f t="shared" si="52"/>
        <v/>
      </c>
      <c r="J1697" s="43" t="str">
        <f t="shared" si="53"/>
        <v/>
      </c>
      <c r="K1697" s="42"/>
      <c r="L1697" s="42"/>
    </row>
    <row r="1698" spans="1:12" ht="18" customHeight="1" x14ac:dyDescent="0.25">
      <c r="A1698" s="46"/>
      <c r="B1698" s="46"/>
      <c r="C1698" s="46"/>
      <c r="D1698" s="46"/>
      <c r="E1698" s="47"/>
      <c r="F1698" s="46"/>
      <c r="G1698" s="46"/>
      <c r="H1698" s="46"/>
      <c r="I1698" s="47" t="str">
        <f t="shared" si="52"/>
        <v/>
      </c>
      <c r="J1698" s="47" t="str">
        <f t="shared" si="53"/>
        <v/>
      </c>
      <c r="K1698" s="46"/>
      <c r="L1698" s="46"/>
    </row>
    <row r="1699" spans="1:12" ht="18" customHeight="1" x14ac:dyDescent="0.25">
      <c r="A1699" s="42"/>
      <c r="B1699" s="42"/>
      <c r="C1699" s="42"/>
      <c r="D1699" s="42"/>
      <c r="E1699" s="43"/>
      <c r="F1699" s="42"/>
      <c r="G1699" s="42"/>
      <c r="H1699" s="42"/>
      <c r="I1699" s="43" t="str">
        <f t="shared" si="52"/>
        <v/>
      </c>
      <c r="J1699" s="43" t="str">
        <f t="shared" si="53"/>
        <v/>
      </c>
      <c r="K1699" s="42"/>
      <c r="L1699" s="42"/>
    </row>
    <row r="1700" spans="1:12" ht="18" customHeight="1" x14ac:dyDescent="0.25">
      <c r="A1700" s="46"/>
      <c r="B1700" s="46"/>
      <c r="C1700" s="46"/>
      <c r="D1700" s="46"/>
      <c r="E1700" s="47"/>
      <c r="F1700" s="46"/>
      <c r="G1700" s="46"/>
      <c r="H1700" s="46"/>
      <c r="I1700" s="47" t="str">
        <f t="shared" si="52"/>
        <v/>
      </c>
      <c r="J1700" s="47" t="str">
        <f t="shared" si="53"/>
        <v/>
      </c>
      <c r="K1700" s="46"/>
      <c r="L1700" s="46"/>
    </row>
    <row r="1701" spans="1:12" ht="18" customHeight="1" x14ac:dyDescent="0.25">
      <c r="A1701" s="42"/>
      <c r="B1701" s="42"/>
      <c r="C1701" s="42"/>
      <c r="D1701" s="42"/>
      <c r="E1701" s="43"/>
      <c r="F1701" s="42"/>
      <c r="G1701" s="42"/>
      <c r="H1701" s="42"/>
      <c r="I1701" s="43" t="str">
        <f t="shared" si="52"/>
        <v/>
      </c>
      <c r="J1701" s="43" t="str">
        <f t="shared" si="53"/>
        <v/>
      </c>
      <c r="K1701" s="42"/>
      <c r="L1701" s="42"/>
    </row>
    <row r="1702" spans="1:12" ht="18" customHeight="1" x14ac:dyDescent="0.25">
      <c r="A1702" s="46"/>
      <c r="B1702" s="46"/>
      <c r="C1702" s="46"/>
      <c r="D1702" s="46"/>
      <c r="E1702" s="47"/>
      <c r="F1702" s="46"/>
      <c r="G1702" s="46"/>
      <c r="H1702" s="46"/>
      <c r="I1702" s="47" t="str">
        <f t="shared" si="52"/>
        <v/>
      </c>
      <c r="J1702" s="47" t="str">
        <f t="shared" si="53"/>
        <v/>
      </c>
      <c r="K1702" s="46"/>
      <c r="L1702" s="46"/>
    </row>
    <row r="1703" spans="1:12" ht="18" customHeight="1" x14ac:dyDescent="0.25">
      <c r="A1703" s="42"/>
      <c r="B1703" s="42"/>
      <c r="C1703" s="42"/>
      <c r="D1703" s="42"/>
      <c r="E1703" s="43"/>
      <c r="F1703" s="42"/>
      <c r="G1703" s="42"/>
      <c r="H1703" s="42"/>
      <c r="I1703" s="43" t="str">
        <f t="shared" si="52"/>
        <v/>
      </c>
      <c r="J1703" s="43" t="str">
        <f t="shared" si="53"/>
        <v/>
      </c>
      <c r="K1703" s="42"/>
      <c r="L1703" s="42"/>
    </row>
    <row r="1704" spans="1:12" ht="18" customHeight="1" x14ac:dyDescent="0.25">
      <c r="A1704" s="46"/>
      <c r="B1704" s="46"/>
      <c r="C1704" s="46"/>
      <c r="D1704" s="46"/>
      <c r="E1704" s="47"/>
      <c r="F1704" s="46"/>
      <c r="G1704" s="46"/>
      <c r="H1704" s="46"/>
      <c r="I1704" s="47" t="str">
        <f t="shared" si="52"/>
        <v/>
      </c>
      <c r="J1704" s="47" t="str">
        <f t="shared" si="53"/>
        <v/>
      </c>
      <c r="K1704" s="46"/>
      <c r="L1704" s="46"/>
    </row>
    <row r="1705" spans="1:12" ht="18" customHeight="1" x14ac:dyDescent="0.25">
      <c r="A1705" s="42"/>
      <c r="B1705" s="42"/>
      <c r="C1705" s="42"/>
      <c r="D1705" s="42"/>
      <c r="E1705" s="43"/>
      <c r="F1705" s="42"/>
      <c r="G1705" s="42"/>
      <c r="H1705" s="42"/>
      <c r="I1705" s="43" t="str">
        <f t="shared" si="52"/>
        <v/>
      </c>
      <c r="J1705" s="43" t="str">
        <f t="shared" si="53"/>
        <v/>
      </c>
      <c r="K1705" s="42"/>
      <c r="L1705" s="42"/>
    </row>
    <row r="1706" spans="1:12" ht="18" customHeight="1" x14ac:dyDescent="0.25">
      <c r="A1706" s="46"/>
      <c r="B1706" s="46"/>
      <c r="C1706" s="46"/>
      <c r="D1706" s="46"/>
      <c r="E1706" s="47"/>
      <c r="F1706" s="46"/>
      <c r="G1706" s="46"/>
      <c r="H1706" s="46"/>
      <c r="I1706" s="47" t="str">
        <f t="shared" si="52"/>
        <v/>
      </c>
      <c r="J1706" s="47" t="str">
        <f t="shared" si="53"/>
        <v/>
      </c>
      <c r="K1706" s="46"/>
      <c r="L1706" s="46"/>
    </row>
    <row r="1707" spans="1:12" ht="18" customHeight="1" x14ac:dyDescent="0.25">
      <c r="A1707" s="42"/>
      <c r="B1707" s="42"/>
      <c r="C1707" s="42"/>
      <c r="D1707" s="42"/>
      <c r="E1707" s="43"/>
      <c r="F1707" s="42"/>
      <c r="G1707" s="42"/>
      <c r="H1707" s="42"/>
      <c r="I1707" s="43" t="str">
        <f t="shared" si="52"/>
        <v/>
      </c>
      <c r="J1707" s="43" t="str">
        <f t="shared" si="53"/>
        <v/>
      </c>
      <c r="K1707" s="42"/>
      <c r="L1707" s="42"/>
    </row>
    <row r="1708" spans="1:12" ht="18" customHeight="1" x14ac:dyDescent="0.25">
      <c r="A1708" s="46"/>
      <c r="B1708" s="46"/>
      <c r="C1708" s="46"/>
      <c r="D1708" s="46"/>
      <c r="E1708" s="47"/>
      <c r="F1708" s="46"/>
      <c r="G1708" s="46"/>
      <c r="H1708" s="46"/>
      <c r="I1708" s="47" t="str">
        <f t="shared" si="52"/>
        <v/>
      </c>
      <c r="J1708" s="47" t="str">
        <f t="shared" si="53"/>
        <v/>
      </c>
      <c r="K1708" s="46"/>
      <c r="L1708" s="46"/>
    </row>
    <row r="1709" spans="1:12" ht="18" customHeight="1" x14ac:dyDescent="0.25">
      <c r="A1709" s="42"/>
      <c r="B1709" s="42"/>
      <c r="C1709" s="42"/>
      <c r="D1709" s="42"/>
      <c r="E1709" s="43"/>
      <c r="F1709" s="42"/>
      <c r="G1709" s="42"/>
      <c r="H1709" s="42"/>
      <c r="I1709" s="43" t="str">
        <f t="shared" si="52"/>
        <v/>
      </c>
      <c r="J1709" s="43" t="str">
        <f t="shared" si="53"/>
        <v/>
      </c>
      <c r="K1709" s="42"/>
      <c r="L1709" s="42"/>
    </row>
    <row r="1710" spans="1:12" ht="18" customHeight="1" x14ac:dyDescent="0.25">
      <c r="A1710" s="46"/>
      <c r="B1710" s="46"/>
      <c r="C1710" s="46"/>
      <c r="D1710" s="46"/>
      <c r="E1710" s="47"/>
      <c r="F1710" s="46"/>
      <c r="G1710" s="46"/>
      <c r="H1710" s="46"/>
      <c r="I1710" s="47" t="str">
        <f t="shared" si="52"/>
        <v/>
      </c>
      <c r="J1710" s="47" t="str">
        <f t="shared" si="53"/>
        <v/>
      </c>
      <c r="K1710" s="46"/>
      <c r="L1710" s="46"/>
    </row>
    <row r="1711" spans="1:12" ht="18" customHeight="1" x14ac:dyDescent="0.25">
      <c r="A1711" s="42"/>
      <c r="B1711" s="42"/>
      <c r="C1711" s="42"/>
      <c r="D1711" s="42"/>
      <c r="E1711" s="43"/>
      <c r="F1711" s="42"/>
      <c r="G1711" s="42"/>
      <c r="H1711" s="42"/>
      <c r="I1711" s="43" t="str">
        <f t="shared" si="52"/>
        <v/>
      </c>
      <c r="J1711" s="43" t="str">
        <f t="shared" si="53"/>
        <v/>
      </c>
      <c r="K1711" s="42"/>
      <c r="L1711" s="42"/>
    </row>
    <row r="1712" spans="1:12" ht="18" customHeight="1" x14ac:dyDescent="0.25">
      <c r="A1712" s="46"/>
      <c r="B1712" s="46"/>
      <c r="C1712" s="46"/>
      <c r="D1712" s="46"/>
      <c r="E1712" s="47"/>
      <c r="F1712" s="46"/>
      <c r="G1712" s="46"/>
      <c r="H1712" s="46"/>
      <c r="I1712" s="47" t="str">
        <f t="shared" si="52"/>
        <v/>
      </c>
      <c r="J1712" s="47" t="str">
        <f t="shared" si="53"/>
        <v/>
      </c>
      <c r="K1712" s="46"/>
      <c r="L1712" s="46"/>
    </row>
    <row r="1713" spans="1:12" ht="18" customHeight="1" x14ac:dyDescent="0.25">
      <c r="A1713" s="42"/>
      <c r="B1713" s="42"/>
      <c r="C1713" s="42"/>
      <c r="D1713" s="42"/>
      <c r="E1713" s="43"/>
      <c r="F1713" s="42"/>
      <c r="G1713" s="42"/>
      <c r="H1713" s="42"/>
      <c r="I1713" s="43" t="str">
        <f t="shared" si="52"/>
        <v/>
      </c>
      <c r="J1713" s="43" t="str">
        <f t="shared" si="53"/>
        <v/>
      </c>
      <c r="K1713" s="42"/>
      <c r="L1713" s="42"/>
    </row>
    <row r="1714" spans="1:12" ht="18" customHeight="1" x14ac:dyDescent="0.25">
      <c r="A1714" s="46"/>
      <c r="B1714" s="46"/>
      <c r="C1714" s="46"/>
      <c r="D1714" s="46"/>
      <c r="E1714" s="47"/>
      <c r="F1714" s="46"/>
      <c r="G1714" s="46"/>
      <c r="H1714" s="46"/>
      <c r="I1714" s="47" t="str">
        <f t="shared" si="52"/>
        <v/>
      </c>
      <c r="J1714" s="47" t="str">
        <f t="shared" si="53"/>
        <v/>
      </c>
      <c r="K1714" s="46"/>
      <c r="L1714" s="46"/>
    </row>
    <row r="1715" spans="1:12" ht="18" customHeight="1" x14ac:dyDescent="0.25">
      <c r="A1715" s="42"/>
      <c r="B1715" s="42"/>
      <c r="C1715" s="42"/>
      <c r="D1715" s="42"/>
      <c r="E1715" s="43"/>
      <c r="F1715" s="42"/>
      <c r="G1715" s="42"/>
      <c r="H1715" s="42"/>
      <c r="I1715" s="43" t="str">
        <f t="shared" si="52"/>
        <v/>
      </c>
      <c r="J1715" s="43" t="str">
        <f t="shared" si="53"/>
        <v/>
      </c>
      <c r="K1715" s="42"/>
      <c r="L1715" s="42"/>
    </row>
    <row r="1716" spans="1:12" ht="18" customHeight="1" x14ac:dyDescent="0.25">
      <c r="A1716" s="46"/>
      <c r="B1716" s="46"/>
      <c r="C1716" s="46"/>
      <c r="D1716" s="46"/>
      <c r="E1716" s="47"/>
      <c r="F1716" s="46"/>
      <c r="G1716" s="46"/>
      <c r="H1716" s="46"/>
      <c r="I1716" s="47" t="str">
        <f t="shared" si="52"/>
        <v/>
      </c>
      <c r="J1716" s="47" t="str">
        <f t="shared" si="53"/>
        <v/>
      </c>
      <c r="K1716" s="46"/>
      <c r="L1716" s="46"/>
    </row>
    <row r="1717" spans="1:12" ht="18" customHeight="1" x14ac:dyDescent="0.25">
      <c r="A1717" s="42"/>
      <c r="B1717" s="42"/>
      <c r="C1717" s="42"/>
      <c r="D1717" s="42"/>
      <c r="E1717" s="43"/>
      <c r="F1717" s="42"/>
      <c r="G1717" s="42"/>
      <c r="H1717" s="42"/>
      <c r="I1717" s="43" t="str">
        <f t="shared" si="52"/>
        <v/>
      </c>
      <c r="J1717" s="43" t="str">
        <f t="shared" si="53"/>
        <v/>
      </c>
      <c r="K1717" s="42"/>
      <c r="L1717" s="42"/>
    </row>
    <row r="1718" spans="1:12" ht="18" customHeight="1" x14ac:dyDescent="0.25">
      <c r="A1718" s="46"/>
      <c r="B1718" s="46"/>
      <c r="C1718" s="46"/>
      <c r="D1718" s="46"/>
      <c r="E1718" s="47"/>
      <c r="F1718" s="46"/>
      <c r="G1718" s="46"/>
      <c r="H1718" s="46"/>
      <c r="I1718" s="47" t="str">
        <f t="shared" si="52"/>
        <v/>
      </c>
      <c r="J1718" s="47" t="str">
        <f t="shared" si="53"/>
        <v/>
      </c>
      <c r="K1718" s="46"/>
      <c r="L1718" s="46"/>
    </row>
    <row r="1719" spans="1:12" ht="18" customHeight="1" x14ac:dyDescent="0.25">
      <c r="A1719" s="42"/>
      <c r="B1719" s="42"/>
      <c r="C1719" s="42"/>
      <c r="D1719" s="42"/>
      <c r="E1719" s="43"/>
      <c r="F1719" s="42"/>
      <c r="G1719" s="42"/>
      <c r="H1719" s="42"/>
      <c r="I1719" s="43" t="str">
        <f t="shared" si="52"/>
        <v/>
      </c>
      <c r="J1719" s="43" t="str">
        <f t="shared" si="53"/>
        <v/>
      </c>
      <c r="K1719" s="42"/>
      <c r="L1719" s="42"/>
    </row>
    <row r="1720" spans="1:12" ht="18" customHeight="1" x14ac:dyDescent="0.25">
      <c r="A1720" s="46"/>
      <c r="B1720" s="46"/>
      <c r="C1720" s="46"/>
      <c r="D1720" s="46"/>
      <c r="E1720" s="47"/>
      <c r="F1720" s="46"/>
      <c r="G1720" s="46"/>
      <c r="H1720" s="46"/>
      <c r="I1720" s="47" t="str">
        <f t="shared" si="52"/>
        <v/>
      </c>
      <c r="J1720" s="47" t="str">
        <f t="shared" si="53"/>
        <v/>
      </c>
      <c r="K1720" s="46"/>
      <c r="L1720" s="46"/>
    </row>
    <row r="1721" spans="1:12" ht="18" customHeight="1" x14ac:dyDescent="0.25">
      <c r="A1721" s="42"/>
      <c r="B1721" s="42"/>
      <c r="C1721" s="42"/>
      <c r="D1721" s="42"/>
      <c r="E1721" s="43"/>
      <c r="F1721" s="42"/>
      <c r="G1721" s="42"/>
      <c r="H1721" s="42"/>
      <c r="I1721" s="43" t="str">
        <f t="shared" si="52"/>
        <v/>
      </c>
      <c r="J1721" s="43" t="str">
        <f t="shared" si="53"/>
        <v/>
      </c>
      <c r="K1721" s="42"/>
      <c r="L1721" s="42"/>
    </row>
    <row r="1722" spans="1:12" ht="18" customHeight="1" x14ac:dyDescent="0.25">
      <c r="A1722" s="46"/>
      <c r="B1722" s="46"/>
      <c r="C1722" s="46"/>
      <c r="D1722" s="46"/>
      <c r="E1722" s="47"/>
      <c r="F1722" s="46"/>
      <c r="G1722" s="46"/>
      <c r="H1722" s="46"/>
      <c r="I1722" s="47" t="str">
        <f t="shared" si="52"/>
        <v/>
      </c>
      <c r="J1722" s="47" t="str">
        <f t="shared" si="53"/>
        <v/>
      </c>
      <c r="K1722" s="46"/>
      <c r="L1722" s="46"/>
    </row>
    <row r="1723" spans="1:12" ht="18" customHeight="1" x14ac:dyDescent="0.25">
      <c r="A1723" s="42"/>
      <c r="B1723" s="42"/>
      <c r="C1723" s="42"/>
      <c r="D1723" s="42"/>
      <c r="E1723" s="43"/>
      <c r="F1723" s="42"/>
      <c r="G1723" s="42"/>
      <c r="H1723" s="42"/>
      <c r="I1723" s="43" t="str">
        <f t="shared" si="52"/>
        <v/>
      </c>
      <c r="J1723" s="43" t="str">
        <f t="shared" si="53"/>
        <v/>
      </c>
      <c r="K1723" s="42"/>
      <c r="L1723" s="42"/>
    </row>
    <row r="1724" spans="1:12" ht="18" customHeight="1" x14ac:dyDescent="0.25">
      <c r="A1724" s="46"/>
      <c r="B1724" s="46"/>
      <c r="C1724" s="46"/>
      <c r="D1724" s="46"/>
      <c r="E1724" s="47"/>
      <c r="F1724" s="46"/>
      <c r="G1724" s="46"/>
      <c r="H1724" s="46"/>
      <c r="I1724" s="47" t="str">
        <f t="shared" si="52"/>
        <v/>
      </c>
      <c r="J1724" s="47" t="str">
        <f t="shared" si="53"/>
        <v/>
      </c>
      <c r="K1724" s="46"/>
      <c r="L1724" s="46"/>
    </row>
    <row r="1725" spans="1:12" ht="18" customHeight="1" x14ac:dyDescent="0.25">
      <c r="A1725" s="42"/>
      <c r="B1725" s="42"/>
      <c r="C1725" s="42"/>
      <c r="D1725" s="42"/>
      <c r="E1725" s="43"/>
      <c r="F1725" s="42"/>
      <c r="G1725" s="42"/>
      <c r="H1725" s="42"/>
      <c r="I1725" s="43" t="str">
        <f t="shared" si="52"/>
        <v/>
      </c>
      <c r="J1725" s="43" t="str">
        <f t="shared" si="53"/>
        <v/>
      </c>
      <c r="K1725" s="42"/>
      <c r="L1725" s="42"/>
    </row>
    <row r="1726" spans="1:12" ht="18" customHeight="1" x14ac:dyDescent="0.25">
      <c r="A1726" s="46"/>
      <c r="B1726" s="46"/>
      <c r="C1726" s="46"/>
      <c r="D1726" s="46"/>
      <c r="E1726" s="47"/>
      <c r="F1726" s="46"/>
      <c r="G1726" s="46"/>
      <c r="H1726" s="46"/>
      <c r="I1726" s="47" t="str">
        <f t="shared" si="52"/>
        <v/>
      </c>
      <c r="J1726" s="47" t="str">
        <f t="shared" si="53"/>
        <v/>
      </c>
      <c r="K1726" s="46"/>
      <c r="L1726" s="46"/>
    </row>
    <row r="1727" spans="1:12" ht="18" customHeight="1" x14ac:dyDescent="0.25">
      <c r="A1727" s="42"/>
      <c r="B1727" s="42"/>
      <c r="C1727" s="42"/>
      <c r="D1727" s="42"/>
      <c r="E1727" s="43"/>
      <c r="F1727" s="42"/>
      <c r="G1727" s="42"/>
      <c r="H1727" s="42"/>
      <c r="I1727" s="43" t="str">
        <f t="shared" si="52"/>
        <v/>
      </c>
      <c r="J1727" s="43" t="str">
        <f t="shared" si="53"/>
        <v/>
      </c>
      <c r="K1727" s="42"/>
      <c r="L1727" s="42"/>
    </row>
    <row r="1728" spans="1:12" ht="18" customHeight="1" x14ac:dyDescent="0.25">
      <c r="A1728" s="46"/>
      <c r="B1728" s="46"/>
      <c r="C1728" s="46"/>
      <c r="D1728" s="46"/>
      <c r="E1728" s="47"/>
      <c r="F1728" s="46"/>
      <c r="G1728" s="46"/>
      <c r="H1728" s="46"/>
      <c r="I1728" s="47" t="str">
        <f t="shared" si="52"/>
        <v/>
      </c>
      <c r="J1728" s="47" t="str">
        <f t="shared" si="53"/>
        <v/>
      </c>
      <c r="K1728" s="46"/>
      <c r="L1728" s="46"/>
    </row>
    <row r="1729" spans="1:12" ht="18" customHeight="1" x14ac:dyDescent="0.25">
      <c r="A1729" s="42"/>
      <c r="B1729" s="42"/>
      <c r="C1729" s="42"/>
      <c r="D1729" s="42"/>
      <c r="E1729" s="43"/>
      <c r="F1729" s="42"/>
      <c r="G1729" s="42"/>
      <c r="H1729" s="42"/>
      <c r="I1729" s="43" t="str">
        <f t="shared" si="52"/>
        <v/>
      </c>
      <c r="J1729" s="43" t="str">
        <f t="shared" si="53"/>
        <v/>
      </c>
      <c r="K1729" s="42"/>
      <c r="L1729" s="42"/>
    </row>
    <row r="1730" spans="1:12" ht="18" customHeight="1" x14ac:dyDescent="0.25">
      <c r="A1730" s="46"/>
      <c r="B1730" s="46"/>
      <c r="C1730" s="46"/>
      <c r="D1730" s="46"/>
      <c r="E1730" s="47"/>
      <c r="F1730" s="46"/>
      <c r="G1730" s="46"/>
      <c r="H1730" s="46"/>
      <c r="I1730" s="47" t="str">
        <f t="shared" si="52"/>
        <v/>
      </c>
      <c r="J1730" s="47" t="str">
        <f t="shared" si="53"/>
        <v/>
      </c>
      <c r="K1730" s="46"/>
      <c r="L1730" s="46"/>
    </row>
    <row r="1731" spans="1:12" ht="18" customHeight="1" x14ac:dyDescent="0.25">
      <c r="A1731" s="42"/>
      <c r="B1731" s="42"/>
      <c r="C1731" s="42"/>
      <c r="D1731" s="42"/>
      <c r="E1731" s="43"/>
      <c r="F1731" s="42"/>
      <c r="G1731" s="42"/>
      <c r="H1731" s="42"/>
      <c r="I1731" s="43" t="str">
        <f t="shared" si="52"/>
        <v/>
      </c>
      <c r="J1731" s="43" t="str">
        <f t="shared" si="53"/>
        <v/>
      </c>
      <c r="K1731" s="42"/>
      <c r="L1731" s="42"/>
    </row>
    <row r="1732" spans="1:12" ht="18" customHeight="1" x14ac:dyDescent="0.25">
      <c r="A1732" s="46"/>
      <c r="B1732" s="46"/>
      <c r="C1732" s="46"/>
      <c r="D1732" s="46"/>
      <c r="E1732" s="47"/>
      <c r="F1732" s="46"/>
      <c r="G1732" s="46"/>
      <c r="H1732" s="46"/>
      <c r="I1732" s="47" t="str">
        <f t="shared" ref="I1732:I1795" si="54">IF(E1732="","",E1732+(E1732*H1732/100*G1732))</f>
        <v/>
      </c>
      <c r="J1732" s="47" t="str">
        <f t="shared" ref="J1732:J1795" si="55">IFERROR(I1732/G1732,"")</f>
        <v/>
      </c>
      <c r="K1732" s="46"/>
      <c r="L1732" s="46"/>
    </row>
    <row r="1733" spans="1:12" ht="18" customHeight="1" x14ac:dyDescent="0.25">
      <c r="A1733" s="42"/>
      <c r="B1733" s="42"/>
      <c r="C1733" s="42"/>
      <c r="D1733" s="42"/>
      <c r="E1733" s="43"/>
      <c r="F1733" s="42"/>
      <c r="G1733" s="42"/>
      <c r="H1733" s="42"/>
      <c r="I1733" s="43" t="str">
        <f t="shared" si="54"/>
        <v/>
      </c>
      <c r="J1733" s="43" t="str">
        <f t="shared" si="55"/>
        <v/>
      </c>
      <c r="K1733" s="42"/>
      <c r="L1733" s="42"/>
    </row>
    <row r="1734" spans="1:12" ht="18" customHeight="1" x14ac:dyDescent="0.25">
      <c r="A1734" s="46"/>
      <c r="B1734" s="46"/>
      <c r="C1734" s="46"/>
      <c r="D1734" s="46"/>
      <c r="E1734" s="47"/>
      <c r="F1734" s="46"/>
      <c r="G1734" s="46"/>
      <c r="H1734" s="46"/>
      <c r="I1734" s="47" t="str">
        <f t="shared" si="54"/>
        <v/>
      </c>
      <c r="J1734" s="47" t="str">
        <f t="shared" si="55"/>
        <v/>
      </c>
      <c r="K1734" s="46"/>
      <c r="L1734" s="46"/>
    </row>
    <row r="1735" spans="1:12" ht="18" customHeight="1" x14ac:dyDescent="0.25">
      <c r="A1735" s="42"/>
      <c r="B1735" s="42"/>
      <c r="C1735" s="42"/>
      <c r="D1735" s="42"/>
      <c r="E1735" s="43"/>
      <c r="F1735" s="42"/>
      <c r="G1735" s="42"/>
      <c r="H1735" s="42"/>
      <c r="I1735" s="43" t="str">
        <f t="shared" si="54"/>
        <v/>
      </c>
      <c r="J1735" s="43" t="str">
        <f t="shared" si="55"/>
        <v/>
      </c>
      <c r="K1735" s="42"/>
      <c r="L1735" s="42"/>
    </row>
    <row r="1736" spans="1:12" ht="18" customHeight="1" x14ac:dyDescent="0.25">
      <c r="A1736" s="46"/>
      <c r="B1736" s="46"/>
      <c r="C1736" s="46"/>
      <c r="D1736" s="46"/>
      <c r="E1736" s="47"/>
      <c r="F1736" s="46"/>
      <c r="G1736" s="46"/>
      <c r="H1736" s="46"/>
      <c r="I1736" s="47" t="str">
        <f t="shared" si="54"/>
        <v/>
      </c>
      <c r="J1736" s="47" t="str">
        <f t="shared" si="55"/>
        <v/>
      </c>
      <c r="K1736" s="46"/>
      <c r="L1736" s="46"/>
    </row>
    <row r="1737" spans="1:12" ht="18" customHeight="1" x14ac:dyDescent="0.25">
      <c r="A1737" s="42"/>
      <c r="B1737" s="42"/>
      <c r="C1737" s="42"/>
      <c r="D1737" s="42"/>
      <c r="E1737" s="43"/>
      <c r="F1737" s="42"/>
      <c r="G1737" s="42"/>
      <c r="H1737" s="42"/>
      <c r="I1737" s="43" t="str">
        <f t="shared" si="54"/>
        <v/>
      </c>
      <c r="J1737" s="43" t="str">
        <f t="shared" si="55"/>
        <v/>
      </c>
      <c r="K1737" s="42"/>
      <c r="L1737" s="42"/>
    </row>
    <row r="1738" spans="1:12" ht="18" customHeight="1" x14ac:dyDescent="0.25">
      <c r="A1738" s="46"/>
      <c r="B1738" s="46"/>
      <c r="C1738" s="46"/>
      <c r="D1738" s="46"/>
      <c r="E1738" s="47"/>
      <c r="F1738" s="46"/>
      <c r="G1738" s="46"/>
      <c r="H1738" s="46"/>
      <c r="I1738" s="47" t="str">
        <f t="shared" si="54"/>
        <v/>
      </c>
      <c r="J1738" s="47" t="str">
        <f t="shared" si="55"/>
        <v/>
      </c>
      <c r="K1738" s="46"/>
      <c r="L1738" s="46"/>
    </row>
    <row r="1739" spans="1:12" ht="18" customHeight="1" x14ac:dyDescent="0.25">
      <c r="A1739" s="42"/>
      <c r="B1739" s="42"/>
      <c r="C1739" s="42"/>
      <c r="D1739" s="42"/>
      <c r="E1739" s="43"/>
      <c r="F1739" s="42"/>
      <c r="G1739" s="42"/>
      <c r="H1739" s="42"/>
      <c r="I1739" s="43" t="str">
        <f t="shared" si="54"/>
        <v/>
      </c>
      <c r="J1739" s="43" t="str">
        <f t="shared" si="55"/>
        <v/>
      </c>
      <c r="K1739" s="42"/>
      <c r="L1739" s="42"/>
    </row>
    <row r="1740" spans="1:12" ht="18" customHeight="1" x14ac:dyDescent="0.25">
      <c r="A1740" s="46"/>
      <c r="B1740" s="46"/>
      <c r="C1740" s="46"/>
      <c r="D1740" s="46"/>
      <c r="E1740" s="47"/>
      <c r="F1740" s="46"/>
      <c r="G1740" s="46"/>
      <c r="H1740" s="46"/>
      <c r="I1740" s="47" t="str">
        <f t="shared" si="54"/>
        <v/>
      </c>
      <c r="J1740" s="47" t="str">
        <f t="shared" si="55"/>
        <v/>
      </c>
      <c r="K1740" s="46"/>
      <c r="L1740" s="46"/>
    </row>
    <row r="1741" spans="1:12" ht="18" customHeight="1" x14ac:dyDescent="0.25">
      <c r="A1741" s="42"/>
      <c r="B1741" s="42"/>
      <c r="C1741" s="42"/>
      <c r="D1741" s="42"/>
      <c r="E1741" s="43"/>
      <c r="F1741" s="42"/>
      <c r="G1741" s="42"/>
      <c r="H1741" s="42"/>
      <c r="I1741" s="43" t="str">
        <f t="shared" si="54"/>
        <v/>
      </c>
      <c r="J1741" s="43" t="str">
        <f t="shared" si="55"/>
        <v/>
      </c>
      <c r="K1741" s="42"/>
      <c r="L1741" s="42"/>
    </row>
    <row r="1742" spans="1:12" ht="18" customHeight="1" x14ac:dyDescent="0.25">
      <c r="A1742" s="46"/>
      <c r="B1742" s="46"/>
      <c r="C1742" s="46"/>
      <c r="D1742" s="46"/>
      <c r="E1742" s="47"/>
      <c r="F1742" s="46"/>
      <c r="G1742" s="46"/>
      <c r="H1742" s="46"/>
      <c r="I1742" s="47" t="str">
        <f t="shared" si="54"/>
        <v/>
      </c>
      <c r="J1742" s="47" t="str">
        <f t="shared" si="55"/>
        <v/>
      </c>
      <c r="K1742" s="46"/>
      <c r="L1742" s="46"/>
    </row>
    <row r="1743" spans="1:12" ht="18" customHeight="1" x14ac:dyDescent="0.25">
      <c r="A1743" s="42"/>
      <c r="B1743" s="42"/>
      <c r="C1743" s="42"/>
      <c r="D1743" s="42"/>
      <c r="E1743" s="43"/>
      <c r="F1743" s="42"/>
      <c r="G1743" s="42"/>
      <c r="H1743" s="42"/>
      <c r="I1743" s="43" t="str">
        <f t="shared" si="54"/>
        <v/>
      </c>
      <c r="J1743" s="43" t="str">
        <f t="shared" si="55"/>
        <v/>
      </c>
      <c r="K1743" s="42"/>
      <c r="L1743" s="42"/>
    </row>
    <row r="1744" spans="1:12" ht="18" customHeight="1" x14ac:dyDescent="0.25">
      <c r="A1744" s="46"/>
      <c r="B1744" s="46"/>
      <c r="C1744" s="46"/>
      <c r="D1744" s="46"/>
      <c r="E1744" s="47"/>
      <c r="F1744" s="46"/>
      <c r="G1744" s="46"/>
      <c r="H1744" s="46"/>
      <c r="I1744" s="47" t="str">
        <f t="shared" si="54"/>
        <v/>
      </c>
      <c r="J1744" s="47" t="str">
        <f t="shared" si="55"/>
        <v/>
      </c>
      <c r="K1744" s="46"/>
      <c r="L1744" s="46"/>
    </row>
    <row r="1745" spans="1:12" ht="18" customHeight="1" x14ac:dyDescent="0.25">
      <c r="A1745" s="42"/>
      <c r="B1745" s="42"/>
      <c r="C1745" s="42"/>
      <c r="D1745" s="42"/>
      <c r="E1745" s="43"/>
      <c r="F1745" s="42"/>
      <c r="G1745" s="42"/>
      <c r="H1745" s="42"/>
      <c r="I1745" s="43" t="str">
        <f t="shared" si="54"/>
        <v/>
      </c>
      <c r="J1745" s="43" t="str">
        <f t="shared" si="55"/>
        <v/>
      </c>
      <c r="K1745" s="42"/>
      <c r="L1745" s="42"/>
    </row>
    <row r="1746" spans="1:12" ht="18" customHeight="1" x14ac:dyDescent="0.25">
      <c r="A1746" s="46"/>
      <c r="B1746" s="46"/>
      <c r="C1746" s="46"/>
      <c r="D1746" s="46"/>
      <c r="E1746" s="47"/>
      <c r="F1746" s="46"/>
      <c r="G1746" s="46"/>
      <c r="H1746" s="46"/>
      <c r="I1746" s="47" t="str">
        <f t="shared" si="54"/>
        <v/>
      </c>
      <c r="J1746" s="47" t="str">
        <f t="shared" si="55"/>
        <v/>
      </c>
      <c r="K1746" s="46"/>
      <c r="L1746" s="46"/>
    </row>
    <row r="1747" spans="1:12" ht="18" customHeight="1" x14ac:dyDescent="0.25">
      <c r="A1747" s="42"/>
      <c r="B1747" s="42"/>
      <c r="C1747" s="42"/>
      <c r="D1747" s="42"/>
      <c r="E1747" s="43"/>
      <c r="F1747" s="42"/>
      <c r="G1747" s="42"/>
      <c r="H1747" s="42"/>
      <c r="I1747" s="43" t="str">
        <f t="shared" si="54"/>
        <v/>
      </c>
      <c r="J1747" s="43" t="str">
        <f t="shared" si="55"/>
        <v/>
      </c>
      <c r="K1747" s="42"/>
      <c r="L1747" s="42"/>
    </row>
    <row r="1748" spans="1:12" ht="18" customHeight="1" x14ac:dyDescent="0.25">
      <c r="A1748" s="46"/>
      <c r="B1748" s="46"/>
      <c r="C1748" s="46"/>
      <c r="D1748" s="46"/>
      <c r="E1748" s="47"/>
      <c r="F1748" s="46"/>
      <c r="G1748" s="46"/>
      <c r="H1748" s="46"/>
      <c r="I1748" s="47" t="str">
        <f t="shared" si="54"/>
        <v/>
      </c>
      <c r="J1748" s="47" t="str">
        <f t="shared" si="55"/>
        <v/>
      </c>
      <c r="K1748" s="46"/>
      <c r="L1748" s="46"/>
    </row>
    <row r="1749" spans="1:12" ht="18" customHeight="1" x14ac:dyDescent="0.25">
      <c r="A1749" s="42"/>
      <c r="B1749" s="42"/>
      <c r="C1749" s="42"/>
      <c r="D1749" s="42"/>
      <c r="E1749" s="43"/>
      <c r="F1749" s="42"/>
      <c r="G1749" s="42"/>
      <c r="H1749" s="42"/>
      <c r="I1749" s="43" t="str">
        <f t="shared" si="54"/>
        <v/>
      </c>
      <c r="J1749" s="43" t="str">
        <f t="shared" si="55"/>
        <v/>
      </c>
      <c r="K1749" s="42"/>
      <c r="L1749" s="42"/>
    </row>
    <row r="1750" spans="1:12" ht="18" customHeight="1" x14ac:dyDescent="0.25">
      <c r="A1750" s="46"/>
      <c r="B1750" s="46"/>
      <c r="C1750" s="46"/>
      <c r="D1750" s="46"/>
      <c r="E1750" s="47"/>
      <c r="F1750" s="46"/>
      <c r="G1750" s="46"/>
      <c r="H1750" s="46"/>
      <c r="I1750" s="47" t="str">
        <f t="shared" si="54"/>
        <v/>
      </c>
      <c r="J1750" s="47" t="str">
        <f t="shared" si="55"/>
        <v/>
      </c>
      <c r="K1750" s="46"/>
      <c r="L1750" s="46"/>
    </row>
    <row r="1751" spans="1:12" ht="18" customHeight="1" x14ac:dyDescent="0.25">
      <c r="A1751" s="42"/>
      <c r="B1751" s="42"/>
      <c r="C1751" s="42"/>
      <c r="D1751" s="42"/>
      <c r="E1751" s="43"/>
      <c r="F1751" s="42"/>
      <c r="G1751" s="42"/>
      <c r="H1751" s="42"/>
      <c r="I1751" s="43" t="str">
        <f t="shared" si="54"/>
        <v/>
      </c>
      <c r="J1751" s="43" t="str">
        <f t="shared" si="55"/>
        <v/>
      </c>
      <c r="K1751" s="42"/>
      <c r="L1751" s="42"/>
    </row>
    <row r="1752" spans="1:12" ht="18" customHeight="1" x14ac:dyDescent="0.25">
      <c r="A1752" s="46"/>
      <c r="B1752" s="46"/>
      <c r="C1752" s="46"/>
      <c r="D1752" s="46"/>
      <c r="E1752" s="47"/>
      <c r="F1752" s="46"/>
      <c r="G1752" s="46"/>
      <c r="H1752" s="46"/>
      <c r="I1752" s="47" t="str">
        <f t="shared" si="54"/>
        <v/>
      </c>
      <c r="J1752" s="47" t="str">
        <f t="shared" si="55"/>
        <v/>
      </c>
      <c r="K1752" s="46"/>
      <c r="L1752" s="46"/>
    </row>
    <row r="1753" spans="1:12" ht="18" customHeight="1" x14ac:dyDescent="0.25">
      <c r="A1753" s="42"/>
      <c r="B1753" s="42"/>
      <c r="C1753" s="42"/>
      <c r="D1753" s="42"/>
      <c r="E1753" s="43"/>
      <c r="F1753" s="42"/>
      <c r="G1753" s="42"/>
      <c r="H1753" s="42"/>
      <c r="I1753" s="43" t="str">
        <f t="shared" si="54"/>
        <v/>
      </c>
      <c r="J1753" s="43" t="str">
        <f t="shared" si="55"/>
        <v/>
      </c>
      <c r="K1753" s="42"/>
      <c r="L1753" s="42"/>
    </row>
    <row r="1754" spans="1:12" ht="18" customHeight="1" x14ac:dyDescent="0.25">
      <c r="A1754" s="46"/>
      <c r="B1754" s="46"/>
      <c r="C1754" s="46"/>
      <c r="D1754" s="46"/>
      <c r="E1754" s="47"/>
      <c r="F1754" s="46"/>
      <c r="G1754" s="46"/>
      <c r="H1754" s="46"/>
      <c r="I1754" s="47" t="str">
        <f t="shared" si="54"/>
        <v/>
      </c>
      <c r="J1754" s="47" t="str">
        <f t="shared" si="55"/>
        <v/>
      </c>
      <c r="K1754" s="46"/>
      <c r="L1754" s="46"/>
    </row>
    <row r="1755" spans="1:12" ht="18" customHeight="1" x14ac:dyDescent="0.25">
      <c r="A1755" s="42"/>
      <c r="B1755" s="42"/>
      <c r="C1755" s="42"/>
      <c r="D1755" s="42"/>
      <c r="E1755" s="43"/>
      <c r="F1755" s="42"/>
      <c r="G1755" s="42"/>
      <c r="H1755" s="42"/>
      <c r="I1755" s="43" t="str">
        <f t="shared" si="54"/>
        <v/>
      </c>
      <c r="J1755" s="43" t="str">
        <f t="shared" si="55"/>
        <v/>
      </c>
      <c r="K1755" s="42"/>
      <c r="L1755" s="42"/>
    </row>
    <row r="1756" spans="1:12" ht="18" customHeight="1" x14ac:dyDescent="0.25">
      <c r="A1756" s="46"/>
      <c r="B1756" s="46"/>
      <c r="C1756" s="46"/>
      <c r="D1756" s="46"/>
      <c r="E1756" s="47"/>
      <c r="F1756" s="46"/>
      <c r="G1756" s="46"/>
      <c r="H1756" s="46"/>
      <c r="I1756" s="47" t="str">
        <f t="shared" si="54"/>
        <v/>
      </c>
      <c r="J1756" s="47" t="str">
        <f t="shared" si="55"/>
        <v/>
      </c>
      <c r="K1756" s="46"/>
      <c r="L1756" s="46"/>
    </row>
    <row r="1757" spans="1:12" ht="18" customHeight="1" x14ac:dyDescent="0.25">
      <c r="A1757" s="42"/>
      <c r="B1757" s="42"/>
      <c r="C1757" s="42"/>
      <c r="D1757" s="42"/>
      <c r="E1757" s="43"/>
      <c r="F1757" s="42"/>
      <c r="G1757" s="42"/>
      <c r="H1757" s="42"/>
      <c r="I1757" s="43" t="str">
        <f t="shared" si="54"/>
        <v/>
      </c>
      <c r="J1757" s="43" t="str">
        <f t="shared" si="55"/>
        <v/>
      </c>
      <c r="K1757" s="42"/>
      <c r="L1757" s="42"/>
    </row>
    <row r="1758" spans="1:12" ht="18" customHeight="1" x14ac:dyDescent="0.25">
      <c r="A1758" s="46"/>
      <c r="B1758" s="46"/>
      <c r="C1758" s="46"/>
      <c r="D1758" s="46"/>
      <c r="E1758" s="47"/>
      <c r="F1758" s="46"/>
      <c r="G1758" s="46"/>
      <c r="H1758" s="46"/>
      <c r="I1758" s="47" t="str">
        <f t="shared" si="54"/>
        <v/>
      </c>
      <c r="J1758" s="47" t="str">
        <f t="shared" si="55"/>
        <v/>
      </c>
      <c r="K1758" s="46"/>
      <c r="L1758" s="46"/>
    </row>
    <row r="1759" spans="1:12" ht="18" customHeight="1" x14ac:dyDescent="0.25">
      <c r="A1759" s="42"/>
      <c r="B1759" s="42"/>
      <c r="C1759" s="42"/>
      <c r="D1759" s="42"/>
      <c r="E1759" s="43"/>
      <c r="F1759" s="42"/>
      <c r="G1759" s="42"/>
      <c r="H1759" s="42"/>
      <c r="I1759" s="43" t="str">
        <f t="shared" si="54"/>
        <v/>
      </c>
      <c r="J1759" s="43" t="str">
        <f t="shared" si="55"/>
        <v/>
      </c>
      <c r="K1759" s="42"/>
      <c r="L1759" s="42"/>
    </row>
    <row r="1760" spans="1:12" ht="18" customHeight="1" x14ac:dyDescent="0.25">
      <c r="A1760" s="46"/>
      <c r="B1760" s="46"/>
      <c r="C1760" s="46"/>
      <c r="D1760" s="46"/>
      <c r="E1760" s="47"/>
      <c r="F1760" s="46"/>
      <c r="G1760" s="46"/>
      <c r="H1760" s="46"/>
      <c r="I1760" s="47" t="str">
        <f t="shared" si="54"/>
        <v/>
      </c>
      <c r="J1760" s="47" t="str">
        <f t="shared" si="55"/>
        <v/>
      </c>
      <c r="K1760" s="46"/>
      <c r="L1760" s="46"/>
    </row>
    <row r="1761" spans="1:12" ht="18" customHeight="1" x14ac:dyDescent="0.25">
      <c r="A1761" s="42"/>
      <c r="B1761" s="42"/>
      <c r="C1761" s="42"/>
      <c r="D1761" s="42"/>
      <c r="E1761" s="43"/>
      <c r="F1761" s="42"/>
      <c r="G1761" s="42"/>
      <c r="H1761" s="42"/>
      <c r="I1761" s="43" t="str">
        <f t="shared" si="54"/>
        <v/>
      </c>
      <c r="J1761" s="43" t="str">
        <f t="shared" si="55"/>
        <v/>
      </c>
      <c r="K1761" s="42"/>
      <c r="L1761" s="42"/>
    </row>
    <row r="1762" spans="1:12" ht="18" customHeight="1" x14ac:dyDescent="0.25">
      <c r="A1762" s="46"/>
      <c r="B1762" s="46"/>
      <c r="C1762" s="46"/>
      <c r="D1762" s="46"/>
      <c r="E1762" s="47"/>
      <c r="F1762" s="46"/>
      <c r="G1762" s="46"/>
      <c r="H1762" s="46"/>
      <c r="I1762" s="47" t="str">
        <f t="shared" si="54"/>
        <v/>
      </c>
      <c r="J1762" s="47" t="str">
        <f t="shared" si="55"/>
        <v/>
      </c>
      <c r="K1762" s="46"/>
      <c r="L1762" s="46"/>
    </row>
    <row r="1763" spans="1:12" ht="18" customHeight="1" x14ac:dyDescent="0.25">
      <c r="A1763" s="42"/>
      <c r="B1763" s="42"/>
      <c r="C1763" s="42"/>
      <c r="D1763" s="42"/>
      <c r="E1763" s="43"/>
      <c r="F1763" s="42"/>
      <c r="G1763" s="42"/>
      <c r="H1763" s="42"/>
      <c r="I1763" s="43" t="str">
        <f t="shared" si="54"/>
        <v/>
      </c>
      <c r="J1763" s="43" t="str">
        <f t="shared" si="55"/>
        <v/>
      </c>
      <c r="K1763" s="42"/>
      <c r="L1763" s="42"/>
    </row>
    <row r="1764" spans="1:12" ht="18" customHeight="1" x14ac:dyDescent="0.25">
      <c r="A1764" s="46"/>
      <c r="B1764" s="46"/>
      <c r="C1764" s="46"/>
      <c r="D1764" s="46"/>
      <c r="E1764" s="47"/>
      <c r="F1764" s="46"/>
      <c r="G1764" s="46"/>
      <c r="H1764" s="46"/>
      <c r="I1764" s="47" t="str">
        <f t="shared" si="54"/>
        <v/>
      </c>
      <c r="J1764" s="47" t="str">
        <f t="shared" si="55"/>
        <v/>
      </c>
      <c r="K1764" s="46"/>
      <c r="L1764" s="46"/>
    </row>
    <row r="1765" spans="1:12" ht="18" customHeight="1" x14ac:dyDescent="0.25">
      <c r="A1765" s="42"/>
      <c r="B1765" s="42"/>
      <c r="C1765" s="42"/>
      <c r="D1765" s="42"/>
      <c r="E1765" s="43"/>
      <c r="F1765" s="42"/>
      <c r="G1765" s="42"/>
      <c r="H1765" s="42"/>
      <c r="I1765" s="43" t="str">
        <f t="shared" si="54"/>
        <v/>
      </c>
      <c r="J1765" s="43" t="str">
        <f t="shared" si="55"/>
        <v/>
      </c>
      <c r="K1765" s="42"/>
      <c r="L1765" s="42"/>
    </row>
    <row r="1766" spans="1:12" ht="18" customHeight="1" x14ac:dyDescent="0.25">
      <c r="A1766" s="46"/>
      <c r="B1766" s="46"/>
      <c r="C1766" s="46"/>
      <c r="D1766" s="46"/>
      <c r="E1766" s="47"/>
      <c r="F1766" s="46"/>
      <c r="G1766" s="46"/>
      <c r="H1766" s="46"/>
      <c r="I1766" s="47" t="str">
        <f t="shared" si="54"/>
        <v/>
      </c>
      <c r="J1766" s="47" t="str">
        <f t="shared" si="55"/>
        <v/>
      </c>
      <c r="K1766" s="46"/>
      <c r="L1766" s="46"/>
    </row>
    <row r="1767" spans="1:12" ht="18" customHeight="1" x14ac:dyDescent="0.25">
      <c r="A1767" s="42"/>
      <c r="B1767" s="42"/>
      <c r="C1767" s="42"/>
      <c r="D1767" s="42"/>
      <c r="E1767" s="43"/>
      <c r="F1767" s="42"/>
      <c r="G1767" s="42"/>
      <c r="H1767" s="42"/>
      <c r="I1767" s="43" t="str">
        <f t="shared" si="54"/>
        <v/>
      </c>
      <c r="J1767" s="43" t="str">
        <f t="shared" si="55"/>
        <v/>
      </c>
      <c r="K1767" s="42"/>
      <c r="L1767" s="42"/>
    </row>
    <row r="1768" spans="1:12" ht="18" customHeight="1" x14ac:dyDescent="0.25">
      <c r="A1768" s="46"/>
      <c r="B1768" s="46"/>
      <c r="C1768" s="46"/>
      <c r="D1768" s="46"/>
      <c r="E1768" s="47"/>
      <c r="F1768" s="46"/>
      <c r="G1768" s="46"/>
      <c r="H1768" s="46"/>
      <c r="I1768" s="47" t="str">
        <f t="shared" si="54"/>
        <v/>
      </c>
      <c r="J1768" s="47" t="str">
        <f t="shared" si="55"/>
        <v/>
      </c>
      <c r="K1768" s="46"/>
      <c r="L1768" s="46"/>
    </row>
    <row r="1769" spans="1:12" ht="18" customHeight="1" x14ac:dyDescent="0.25">
      <c r="A1769" s="42"/>
      <c r="B1769" s="42"/>
      <c r="C1769" s="42"/>
      <c r="D1769" s="42"/>
      <c r="E1769" s="43"/>
      <c r="F1769" s="42"/>
      <c r="G1769" s="42"/>
      <c r="H1769" s="42"/>
      <c r="I1769" s="43" t="str">
        <f t="shared" si="54"/>
        <v/>
      </c>
      <c r="J1769" s="43" t="str">
        <f t="shared" si="55"/>
        <v/>
      </c>
      <c r="K1769" s="42"/>
      <c r="L1769" s="42"/>
    </row>
    <row r="1770" spans="1:12" ht="18" customHeight="1" x14ac:dyDescent="0.25">
      <c r="A1770" s="46"/>
      <c r="B1770" s="46"/>
      <c r="C1770" s="46"/>
      <c r="D1770" s="46"/>
      <c r="E1770" s="47"/>
      <c r="F1770" s="46"/>
      <c r="G1770" s="46"/>
      <c r="H1770" s="46"/>
      <c r="I1770" s="47" t="str">
        <f t="shared" si="54"/>
        <v/>
      </c>
      <c r="J1770" s="47" t="str">
        <f t="shared" si="55"/>
        <v/>
      </c>
      <c r="K1770" s="46"/>
      <c r="L1770" s="46"/>
    </row>
    <row r="1771" spans="1:12" ht="18" customHeight="1" x14ac:dyDescent="0.25">
      <c r="A1771" s="42"/>
      <c r="B1771" s="42"/>
      <c r="C1771" s="42"/>
      <c r="D1771" s="42"/>
      <c r="E1771" s="43"/>
      <c r="F1771" s="42"/>
      <c r="G1771" s="42"/>
      <c r="H1771" s="42"/>
      <c r="I1771" s="43" t="str">
        <f t="shared" si="54"/>
        <v/>
      </c>
      <c r="J1771" s="43" t="str">
        <f t="shared" si="55"/>
        <v/>
      </c>
      <c r="K1771" s="42"/>
      <c r="L1771" s="42"/>
    </row>
    <row r="1772" spans="1:12" ht="18" customHeight="1" x14ac:dyDescent="0.25">
      <c r="A1772" s="46"/>
      <c r="B1772" s="46"/>
      <c r="C1772" s="46"/>
      <c r="D1772" s="46"/>
      <c r="E1772" s="47"/>
      <c r="F1772" s="46"/>
      <c r="G1772" s="46"/>
      <c r="H1772" s="46"/>
      <c r="I1772" s="47" t="str">
        <f t="shared" si="54"/>
        <v/>
      </c>
      <c r="J1772" s="47" t="str">
        <f t="shared" si="55"/>
        <v/>
      </c>
      <c r="K1772" s="46"/>
      <c r="L1772" s="46"/>
    </row>
    <row r="1773" spans="1:12" ht="18" customHeight="1" x14ac:dyDescent="0.25">
      <c r="A1773" s="42"/>
      <c r="B1773" s="42"/>
      <c r="C1773" s="42"/>
      <c r="D1773" s="42"/>
      <c r="E1773" s="43"/>
      <c r="F1773" s="42"/>
      <c r="G1773" s="42"/>
      <c r="H1773" s="42"/>
      <c r="I1773" s="43" t="str">
        <f t="shared" si="54"/>
        <v/>
      </c>
      <c r="J1773" s="43" t="str">
        <f t="shared" si="55"/>
        <v/>
      </c>
      <c r="K1773" s="42"/>
      <c r="L1773" s="42"/>
    </row>
    <row r="1774" spans="1:12" ht="18" customHeight="1" x14ac:dyDescent="0.25">
      <c r="A1774" s="46"/>
      <c r="B1774" s="46"/>
      <c r="C1774" s="46"/>
      <c r="D1774" s="46"/>
      <c r="E1774" s="47"/>
      <c r="F1774" s="46"/>
      <c r="G1774" s="46"/>
      <c r="H1774" s="46"/>
      <c r="I1774" s="47" t="str">
        <f t="shared" si="54"/>
        <v/>
      </c>
      <c r="J1774" s="47" t="str">
        <f t="shared" si="55"/>
        <v/>
      </c>
      <c r="K1774" s="46"/>
      <c r="L1774" s="46"/>
    </row>
    <row r="1775" spans="1:12" ht="18" customHeight="1" x14ac:dyDescent="0.25">
      <c r="A1775" s="42"/>
      <c r="B1775" s="42"/>
      <c r="C1775" s="42"/>
      <c r="D1775" s="42"/>
      <c r="E1775" s="43"/>
      <c r="F1775" s="42"/>
      <c r="G1775" s="42"/>
      <c r="H1775" s="42"/>
      <c r="I1775" s="43" t="str">
        <f t="shared" si="54"/>
        <v/>
      </c>
      <c r="J1775" s="43" t="str">
        <f t="shared" si="55"/>
        <v/>
      </c>
      <c r="K1775" s="42"/>
      <c r="L1775" s="42"/>
    </row>
    <row r="1776" spans="1:12" ht="18" customHeight="1" x14ac:dyDescent="0.25">
      <c r="A1776" s="46"/>
      <c r="B1776" s="46"/>
      <c r="C1776" s="46"/>
      <c r="D1776" s="46"/>
      <c r="E1776" s="47"/>
      <c r="F1776" s="46"/>
      <c r="G1776" s="46"/>
      <c r="H1776" s="46"/>
      <c r="I1776" s="47" t="str">
        <f t="shared" si="54"/>
        <v/>
      </c>
      <c r="J1776" s="47" t="str">
        <f t="shared" si="55"/>
        <v/>
      </c>
      <c r="K1776" s="46"/>
      <c r="L1776" s="46"/>
    </row>
    <row r="1777" spans="1:12" ht="18" customHeight="1" x14ac:dyDescent="0.25">
      <c r="A1777" s="42"/>
      <c r="B1777" s="42"/>
      <c r="C1777" s="42"/>
      <c r="D1777" s="42"/>
      <c r="E1777" s="43"/>
      <c r="F1777" s="42"/>
      <c r="G1777" s="42"/>
      <c r="H1777" s="42"/>
      <c r="I1777" s="43" t="str">
        <f t="shared" si="54"/>
        <v/>
      </c>
      <c r="J1777" s="43" t="str">
        <f t="shared" si="55"/>
        <v/>
      </c>
      <c r="K1777" s="42"/>
      <c r="L1777" s="42"/>
    </row>
    <row r="1778" spans="1:12" ht="18" customHeight="1" x14ac:dyDescent="0.25">
      <c r="A1778" s="46"/>
      <c r="B1778" s="46"/>
      <c r="C1778" s="46"/>
      <c r="D1778" s="46"/>
      <c r="E1778" s="47"/>
      <c r="F1778" s="46"/>
      <c r="G1778" s="46"/>
      <c r="H1778" s="46"/>
      <c r="I1778" s="47" t="str">
        <f t="shared" si="54"/>
        <v/>
      </c>
      <c r="J1778" s="47" t="str">
        <f t="shared" si="55"/>
        <v/>
      </c>
      <c r="K1778" s="46"/>
      <c r="L1778" s="46"/>
    </row>
    <row r="1779" spans="1:12" ht="18" customHeight="1" x14ac:dyDescent="0.25">
      <c r="A1779" s="42"/>
      <c r="B1779" s="42"/>
      <c r="C1779" s="42"/>
      <c r="D1779" s="42"/>
      <c r="E1779" s="43"/>
      <c r="F1779" s="42"/>
      <c r="G1779" s="42"/>
      <c r="H1779" s="42"/>
      <c r="I1779" s="43" t="str">
        <f t="shared" si="54"/>
        <v/>
      </c>
      <c r="J1779" s="43" t="str">
        <f t="shared" si="55"/>
        <v/>
      </c>
      <c r="K1779" s="42"/>
      <c r="L1779" s="42"/>
    </row>
    <row r="1780" spans="1:12" ht="18" customHeight="1" x14ac:dyDescent="0.25">
      <c r="A1780" s="46"/>
      <c r="B1780" s="46"/>
      <c r="C1780" s="46"/>
      <c r="D1780" s="46"/>
      <c r="E1780" s="47"/>
      <c r="F1780" s="46"/>
      <c r="G1780" s="46"/>
      <c r="H1780" s="46"/>
      <c r="I1780" s="47" t="str">
        <f t="shared" si="54"/>
        <v/>
      </c>
      <c r="J1780" s="47" t="str">
        <f t="shared" si="55"/>
        <v/>
      </c>
      <c r="K1780" s="46"/>
      <c r="L1780" s="46"/>
    </row>
    <row r="1781" spans="1:12" ht="18" customHeight="1" x14ac:dyDescent="0.25">
      <c r="A1781" s="42"/>
      <c r="B1781" s="42"/>
      <c r="C1781" s="42"/>
      <c r="D1781" s="42"/>
      <c r="E1781" s="43"/>
      <c r="F1781" s="42"/>
      <c r="G1781" s="42"/>
      <c r="H1781" s="42"/>
      <c r="I1781" s="43" t="str">
        <f t="shared" si="54"/>
        <v/>
      </c>
      <c r="J1781" s="43" t="str">
        <f t="shared" si="55"/>
        <v/>
      </c>
      <c r="K1781" s="42"/>
      <c r="L1781" s="42"/>
    </row>
    <row r="1782" spans="1:12" ht="18" customHeight="1" x14ac:dyDescent="0.25">
      <c r="A1782" s="46"/>
      <c r="B1782" s="46"/>
      <c r="C1782" s="46"/>
      <c r="D1782" s="46"/>
      <c r="E1782" s="47"/>
      <c r="F1782" s="46"/>
      <c r="G1782" s="46"/>
      <c r="H1782" s="46"/>
      <c r="I1782" s="47" t="str">
        <f t="shared" si="54"/>
        <v/>
      </c>
      <c r="J1782" s="47" t="str">
        <f t="shared" si="55"/>
        <v/>
      </c>
      <c r="K1782" s="46"/>
      <c r="L1782" s="46"/>
    </row>
    <row r="1783" spans="1:12" ht="18" customHeight="1" x14ac:dyDescent="0.25">
      <c r="A1783" s="42"/>
      <c r="B1783" s="42"/>
      <c r="C1783" s="42"/>
      <c r="D1783" s="42"/>
      <c r="E1783" s="43"/>
      <c r="F1783" s="42"/>
      <c r="G1783" s="42"/>
      <c r="H1783" s="42"/>
      <c r="I1783" s="43" t="str">
        <f t="shared" si="54"/>
        <v/>
      </c>
      <c r="J1783" s="43" t="str">
        <f t="shared" si="55"/>
        <v/>
      </c>
      <c r="K1783" s="42"/>
      <c r="L1783" s="42"/>
    </row>
    <row r="1784" spans="1:12" ht="18" customHeight="1" x14ac:dyDescent="0.25">
      <c r="A1784" s="46"/>
      <c r="B1784" s="46"/>
      <c r="C1784" s="46"/>
      <c r="D1784" s="46"/>
      <c r="E1784" s="47"/>
      <c r="F1784" s="46"/>
      <c r="G1784" s="46"/>
      <c r="H1784" s="46"/>
      <c r="I1784" s="47" t="str">
        <f t="shared" si="54"/>
        <v/>
      </c>
      <c r="J1784" s="47" t="str">
        <f t="shared" si="55"/>
        <v/>
      </c>
      <c r="K1784" s="46"/>
      <c r="L1784" s="46"/>
    </row>
    <row r="1785" spans="1:12" ht="18" customHeight="1" x14ac:dyDescent="0.25">
      <c r="A1785" s="42"/>
      <c r="B1785" s="42"/>
      <c r="C1785" s="42"/>
      <c r="D1785" s="42"/>
      <c r="E1785" s="43"/>
      <c r="F1785" s="42"/>
      <c r="G1785" s="42"/>
      <c r="H1785" s="42"/>
      <c r="I1785" s="43" t="str">
        <f t="shared" si="54"/>
        <v/>
      </c>
      <c r="J1785" s="43" t="str">
        <f t="shared" si="55"/>
        <v/>
      </c>
      <c r="K1785" s="42"/>
      <c r="L1785" s="42"/>
    </row>
    <row r="1786" spans="1:12" ht="18" customHeight="1" x14ac:dyDescent="0.25">
      <c r="A1786" s="46"/>
      <c r="B1786" s="46"/>
      <c r="C1786" s="46"/>
      <c r="D1786" s="46"/>
      <c r="E1786" s="47"/>
      <c r="F1786" s="46"/>
      <c r="G1786" s="46"/>
      <c r="H1786" s="46"/>
      <c r="I1786" s="47" t="str">
        <f t="shared" si="54"/>
        <v/>
      </c>
      <c r="J1786" s="47" t="str">
        <f t="shared" si="55"/>
        <v/>
      </c>
      <c r="K1786" s="46"/>
      <c r="L1786" s="46"/>
    </row>
    <row r="1787" spans="1:12" ht="18" customHeight="1" x14ac:dyDescent="0.25">
      <c r="A1787" s="42"/>
      <c r="B1787" s="42"/>
      <c r="C1787" s="42"/>
      <c r="D1787" s="42"/>
      <c r="E1787" s="43"/>
      <c r="F1787" s="42"/>
      <c r="G1787" s="42"/>
      <c r="H1787" s="42"/>
      <c r="I1787" s="43" t="str">
        <f t="shared" si="54"/>
        <v/>
      </c>
      <c r="J1787" s="43" t="str">
        <f t="shared" si="55"/>
        <v/>
      </c>
      <c r="K1787" s="42"/>
      <c r="L1787" s="42"/>
    </row>
    <row r="1788" spans="1:12" ht="18" customHeight="1" x14ac:dyDescent="0.25">
      <c r="A1788" s="46"/>
      <c r="B1788" s="46"/>
      <c r="C1788" s="46"/>
      <c r="D1788" s="46"/>
      <c r="E1788" s="47"/>
      <c r="F1788" s="46"/>
      <c r="G1788" s="46"/>
      <c r="H1788" s="46"/>
      <c r="I1788" s="47" t="str">
        <f t="shared" si="54"/>
        <v/>
      </c>
      <c r="J1788" s="47" t="str">
        <f t="shared" si="55"/>
        <v/>
      </c>
      <c r="K1788" s="46"/>
      <c r="L1788" s="46"/>
    </row>
    <row r="1789" spans="1:12" ht="18" customHeight="1" x14ac:dyDescent="0.25">
      <c r="A1789" s="42"/>
      <c r="B1789" s="42"/>
      <c r="C1789" s="42"/>
      <c r="D1789" s="42"/>
      <c r="E1789" s="43"/>
      <c r="F1789" s="42"/>
      <c r="G1789" s="42"/>
      <c r="H1789" s="42"/>
      <c r="I1789" s="43" t="str">
        <f t="shared" si="54"/>
        <v/>
      </c>
      <c r="J1789" s="43" t="str">
        <f t="shared" si="55"/>
        <v/>
      </c>
      <c r="K1789" s="42"/>
      <c r="L1789" s="42"/>
    </row>
    <row r="1790" spans="1:12" ht="18" customHeight="1" x14ac:dyDescent="0.25">
      <c r="A1790" s="46"/>
      <c r="B1790" s="46"/>
      <c r="C1790" s="46"/>
      <c r="D1790" s="46"/>
      <c r="E1790" s="47"/>
      <c r="F1790" s="46"/>
      <c r="G1790" s="46"/>
      <c r="H1790" s="46"/>
      <c r="I1790" s="47" t="str">
        <f t="shared" si="54"/>
        <v/>
      </c>
      <c r="J1790" s="47" t="str">
        <f t="shared" si="55"/>
        <v/>
      </c>
      <c r="K1790" s="46"/>
      <c r="L1790" s="46"/>
    </row>
    <row r="1791" spans="1:12" ht="18" customHeight="1" x14ac:dyDescent="0.25">
      <c r="A1791" s="42"/>
      <c r="B1791" s="42"/>
      <c r="C1791" s="42"/>
      <c r="D1791" s="42"/>
      <c r="E1791" s="43"/>
      <c r="F1791" s="42"/>
      <c r="G1791" s="42"/>
      <c r="H1791" s="42"/>
      <c r="I1791" s="43" t="str">
        <f t="shared" si="54"/>
        <v/>
      </c>
      <c r="J1791" s="43" t="str">
        <f t="shared" si="55"/>
        <v/>
      </c>
      <c r="K1791" s="42"/>
      <c r="L1791" s="42"/>
    </row>
    <row r="1792" spans="1:12" ht="18" customHeight="1" x14ac:dyDescent="0.25">
      <c r="A1792" s="46"/>
      <c r="B1792" s="46"/>
      <c r="C1792" s="46"/>
      <c r="D1792" s="46"/>
      <c r="E1792" s="47"/>
      <c r="F1792" s="46"/>
      <c r="G1792" s="46"/>
      <c r="H1792" s="46"/>
      <c r="I1792" s="47" t="str">
        <f t="shared" si="54"/>
        <v/>
      </c>
      <c r="J1792" s="47" t="str">
        <f t="shared" si="55"/>
        <v/>
      </c>
      <c r="K1792" s="46"/>
      <c r="L1792" s="46"/>
    </row>
    <row r="1793" spans="1:12" ht="18" customHeight="1" x14ac:dyDescent="0.25">
      <c r="A1793" s="42"/>
      <c r="B1793" s="42"/>
      <c r="C1793" s="42"/>
      <c r="D1793" s="42"/>
      <c r="E1793" s="43"/>
      <c r="F1793" s="42"/>
      <c r="G1793" s="42"/>
      <c r="H1793" s="42"/>
      <c r="I1793" s="43" t="str">
        <f t="shared" si="54"/>
        <v/>
      </c>
      <c r="J1793" s="43" t="str">
        <f t="shared" si="55"/>
        <v/>
      </c>
      <c r="K1793" s="42"/>
      <c r="L1793" s="42"/>
    </row>
    <row r="1794" spans="1:12" ht="18" customHeight="1" x14ac:dyDescent="0.25">
      <c r="A1794" s="46"/>
      <c r="B1794" s="46"/>
      <c r="C1794" s="46"/>
      <c r="D1794" s="46"/>
      <c r="E1794" s="47"/>
      <c r="F1794" s="46"/>
      <c r="G1794" s="46"/>
      <c r="H1794" s="46"/>
      <c r="I1794" s="47" t="str">
        <f t="shared" si="54"/>
        <v/>
      </c>
      <c r="J1794" s="47" t="str">
        <f t="shared" si="55"/>
        <v/>
      </c>
      <c r="K1794" s="46"/>
      <c r="L1794" s="46"/>
    </row>
    <row r="1795" spans="1:12" ht="18" customHeight="1" x14ac:dyDescent="0.25">
      <c r="A1795" s="42"/>
      <c r="B1795" s="42"/>
      <c r="C1795" s="42"/>
      <c r="D1795" s="42"/>
      <c r="E1795" s="43"/>
      <c r="F1795" s="42"/>
      <c r="G1795" s="42"/>
      <c r="H1795" s="42"/>
      <c r="I1795" s="43" t="str">
        <f t="shared" si="54"/>
        <v/>
      </c>
      <c r="J1795" s="43" t="str">
        <f t="shared" si="55"/>
        <v/>
      </c>
      <c r="K1795" s="42"/>
      <c r="L1795" s="42"/>
    </row>
    <row r="1796" spans="1:12" ht="18" customHeight="1" x14ac:dyDescent="0.25">
      <c r="A1796" s="46"/>
      <c r="B1796" s="46"/>
      <c r="C1796" s="46"/>
      <c r="D1796" s="46"/>
      <c r="E1796" s="47"/>
      <c r="F1796" s="46"/>
      <c r="G1796" s="46"/>
      <c r="H1796" s="46"/>
      <c r="I1796" s="47" t="str">
        <f t="shared" ref="I1796:I1859" si="56">IF(E1796="","",E1796+(E1796*H1796/100*G1796))</f>
        <v/>
      </c>
      <c r="J1796" s="47" t="str">
        <f t="shared" ref="J1796:J1859" si="57">IFERROR(I1796/G1796,"")</f>
        <v/>
      </c>
      <c r="K1796" s="46"/>
      <c r="L1796" s="46"/>
    </row>
    <row r="1797" spans="1:12" ht="18" customHeight="1" x14ac:dyDescent="0.25">
      <c r="A1797" s="42"/>
      <c r="B1797" s="42"/>
      <c r="C1797" s="42"/>
      <c r="D1797" s="42"/>
      <c r="E1797" s="43"/>
      <c r="F1797" s="42"/>
      <c r="G1797" s="42"/>
      <c r="H1797" s="42"/>
      <c r="I1797" s="43" t="str">
        <f t="shared" si="56"/>
        <v/>
      </c>
      <c r="J1797" s="43" t="str">
        <f t="shared" si="57"/>
        <v/>
      </c>
      <c r="K1797" s="42"/>
      <c r="L1797" s="42"/>
    </row>
    <row r="1798" spans="1:12" ht="18" customHeight="1" x14ac:dyDescent="0.25">
      <c r="A1798" s="46"/>
      <c r="B1798" s="46"/>
      <c r="C1798" s="46"/>
      <c r="D1798" s="46"/>
      <c r="E1798" s="47"/>
      <c r="F1798" s="46"/>
      <c r="G1798" s="46"/>
      <c r="H1798" s="46"/>
      <c r="I1798" s="47" t="str">
        <f t="shared" si="56"/>
        <v/>
      </c>
      <c r="J1798" s="47" t="str">
        <f t="shared" si="57"/>
        <v/>
      </c>
      <c r="K1798" s="46"/>
      <c r="L1798" s="46"/>
    </row>
    <row r="1799" spans="1:12" ht="18" customHeight="1" x14ac:dyDescent="0.25">
      <c r="A1799" s="42"/>
      <c r="B1799" s="42"/>
      <c r="C1799" s="42"/>
      <c r="D1799" s="42"/>
      <c r="E1799" s="43"/>
      <c r="F1799" s="42"/>
      <c r="G1799" s="42"/>
      <c r="H1799" s="42"/>
      <c r="I1799" s="43" t="str">
        <f t="shared" si="56"/>
        <v/>
      </c>
      <c r="J1799" s="43" t="str">
        <f t="shared" si="57"/>
        <v/>
      </c>
      <c r="K1799" s="42"/>
      <c r="L1799" s="42"/>
    </row>
    <row r="1800" spans="1:12" ht="18" customHeight="1" x14ac:dyDescent="0.25">
      <c r="A1800" s="46"/>
      <c r="B1800" s="46"/>
      <c r="C1800" s="46"/>
      <c r="D1800" s="46"/>
      <c r="E1800" s="47"/>
      <c r="F1800" s="46"/>
      <c r="G1800" s="46"/>
      <c r="H1800" s="46"/>
      <c r="I1800" s="47" t="str">
        <f t="shared" si="56"/>
        <v/>
      </c>
      <c r="J1800" s="47" t="str">
        <f t="shared" si="57"/>
        <v/>
      </c>
      <c r="K1800" s="46"/>
      <c r="L1800" s="46"/>
    </row>
    <row r="1801" spans="1:12" ht="18" customHeight="1" x14ac:dyDescent="0.25">
      <c r="A1801" s="42"/>
      <c r="B1801" s="42"/>
      <c r="C1801" s="42"/>
      <c r="D1801" s="42"/>
      <c r="E1801" s="43"/>
      <c r="F1801" s="42"/>
      <c r="G1801" s="42"/>
      <c r="H1801" s="42"/>
      <c r="I1801" s="43" t="str">
        <f t="shared" si="56"/>
        <v/>
      </c>
      <c r="J1801" s="43" t="str">
        <f t="shared" si="57"/>
        <v/>
      </c>
      <c r="K1801" s="42"/>
      <c r="L1801" s="42"/>
    </row>
    <row r="1802" spans="1:12" ht="18" customHeight="1" x14ac:dyDescent="0.25">
      <c r="A1802" s="46"/>
      <c r="B1802" s="46"/>
      <c r="C1802" s="46"/>
      <c r="D1802" s="46"/>
      <c r="E1802" s="47"/>
      <c r="F1802" s="46"/>
      <c r="G1802" s="46"/>
      <c r="H1802" s="46"/>
      <c r="I1802" s="47" t="str">
        <f t="shared" si="56"/>
        <v/>
      </c>
      <c r="J1802" s="47" t="str">
        <f t="shared" si="57"/>
        <v/>
      </c>
      <c r="K1802" s="46"/>
      <c r="L1802" s="46"/>
    </row>
    <row r="1803" spans="1:12" ht="18" customHeight="1" x14ac:dyDescent="0.25">
      <c r="A1803" s="42"/>
      <c r="B1803" s="42"/>
      <c r="C1803" s="42"/>
      <c r="D1803" s="42"/>
      <c r="E1803" s="43"/>
      <c r="F1803" s="42"/>
      <c r="G1803" s="42"/>
      <c r="H1803" s="42"/>
      <c r="I1803" s="43" t="str">
        <f t="shared" si="56"/>
        <v/>
      </c>
      <c r="J1803" s="43" t="str">
        <f t="shared" si="57"/>
        <v/>
      </c>
      <c r="K1803" s="42"/>
      <c r="L1803" s="42"/>
    </row>
    <row r="1804" spans="1:12" ht="18" customHeight="1" x14ac:dyDescent="0.25">
      <c r="A1804" s="46"/>
      <c r="B1804" s="46"/>
      <c r="C1804" s="46"/>
      <c r="D1804" s="46"/>
      <c r="E1804" s="47"/>
      <c r="F1804" s="46"/>
      <c r="G1804" s="46"/>
      <c r="H1804" s="46"/>
      <c r="I1804" s="47" t="str">
        <f t="shared" si="56"/>
        <v/>
      </c>
      <c r="J1804" s="47" t="str">
        <f t="shared" si="57"/>
        <v/>
      </c>
      <c r="K1804" s="46"/>
      <c r="L1804" s="46"/>
    </row>
    <row r="1805" spans="1:12" ht="18" customHeight="1" x14ac:dyDescent="0.25">
      <c r="A1805" s="42"/>
      <c r="B1805" s="42"/>
      <c r="C1805" s="42"/>
      <c r="D1805" s="42"/>
      <c r="E1805" s="43"/>
      <c r="F1805" s="42"/>
      <c r="G1805" s="42"/>
      <c r="H1805" s="42"/>
      <c r="I1805" s="43" t="str">
        <f t="shared" si="56"/>
        <v/>
      </c>
      <c r="J1805" s="43" t="str">
        <f t="shared" si="57"/>
        <v/>
      </c>
      <c r="K1805" s="42"/>
      <c r="L1805" s="42"/>
    </row>
    <row r="1806" spans="1:12" ht="18" customHeight="1" x14ac:dyDescent="0.25">
      <c r="A1806" s="46"/>
      <c r="B1806" s="46"/>
      <c r="C1806" s="46"/>
      <c r="D1806" s="46"/>
      <c r="E1806" s="47"/>
      <c r="F1806" s="46"/>
      <c r="G1806" s="46"/>
      <c r="H1806" s="46"/>
      <c r="I1806" s="47" t="str">
        <f t="shared" si="56"/>
        <v/>
      </c>
      <c r="J1806" s="47" t="str">
        <f t="shared" si="57"/>
        <v/>
      </c>
      <c r="K1806" s="46"/>
      <c r="L1806" s="46"/>
    </row>
    <row r="1807" spans="1:12" ht="18" customHeight="1" x14ac:dyDescent="0.25">
      <c r="A1807" s="42"/>
      <c r="B1807" s="42"/>
      <c r="C1807" s="42"/>
      <c r="D1807" s="42"/>
      <c r="E1807" s="43"/>
      <c r="F1807" s="42"/>
      <c r="G1807" s="42"/>
      <c r="H1807" s="42"/>
      <c r="I1807" s="43" t="str">
        <f t="shared" si="56"/>
        <v/>
      </c>
      <c r="J1807" s="43" t="str">
        <f t="shared" si="57"/>
        <v/>
      </c>
      <c r="K1807" s="42"/>
      <c r="L1807" s="42"/>
    </row>
    <row r="1808" spans="1:12" ht="18" customHeight="1" x14ac:dyDescent="0.25">
      <c r="A1808" s="46"/>
      <c r="B1808" s="46"/>
      <c r="C1808" s="46"/>
      <c r="D1808" s="46"/>
      <c r="E1808" s="47"/>
      <c r="F1808" s="46"/>
      <c r="G1808" s="46"/>
      <c r="H1808" s="46"/>
      <c r="I1808" s="47" t="str">
        <f t="shared" si="56"/>
        <v/>
      </c>
      <c r="J1808" s="47" t="str">
        <f t="shared" si="57"/>
        <v/>
      </c>
      <c r="K1808" s="46"/>
      <c r="L1808" s="46"/>
    </row>
    <row r="1809" spans="1:12" ht="18" customHeight="1" x14ac:dyDescent="0.25">
      <c r="A1809" s="42"/>
      <c r="B1809" s="42"/>
      <c r="C1809" s="42"/>
      <c r="D1809" s="42"/>
      <c r="E1809" s="43"/>
      <c r="F1809" s="42"/>
      <c r="G1809" s="42"/>
      <c r="H1809" s="42"/>
      <c r="I1809" s="43" t="str">
        <f t="shared" si="56"/>
        <v/>
      </c>
      <c r="J1809" s="43" t="str">
        <f t="shared" si="57"/>
        <v/>
      </c>
      <c r="K1809" s="42"/>
      <c r="L1809" s="42"/>
    </row>
    <row r="1810" spans="1:12" ht="18" customHeight="1" x14ac:dyDescent="0.25">
      <c r="A1810" s="46"/>
      <c r="B1810" s="46"/>
      <c r="C1810" s="46"/>
      <c r="D1810" s="46"/>
      <c r="E1810" s="47"/>
      <c r="F1810" s="46"/>
      <c r="G1810" s="46"/>
      <c r="H1810" s="46"/>
      <c r="I1810" s="47" t="str">
        <f t="shared" si="56"/>
        <v/>
      </c>
      <c r="J1810" s="47" t="str">
        <f t="shared" si="57"/>
        <v/>
      </c>
      <c r="K1810" s="46"/>
      <c r="L1810" s="46"/>
    </row>
    <row r="1811" spans="1:12" ht="18" customHeight="1" x14ac:dyDescent="0.25">
      <c r="A1811" s="42"/>
      <c r="B1811" s="42"/>
      <c r="C1811" s="42"/>
      <c r="D1811" s="42"/>
      <c r="E1811" s="43"/>
      <c r="F1811" s="42"/>
      <c r="G1811" s="42"/>
      <c r="H1811" s="42"/>
      <c r="I1811" s="43" t="str">
        <f t="shared" si="56"/>
        <v/>
      </c>
      <c r="J1811" s="43" t="str">
        <f t="shared" si="57"/>
        <v/>
      </c>
      <c r="K1811" s="42"/>
      <c r="L1811" s="42"/>
    </row>
    <row r="1812" spans="1:12" ht="18" customHeight="1" x14ac:dyDescent="0.25">
      <c r="A1812" s="46"/>
      <c r="B1812" s="46"/>
      <c r="C1812" s="46"/>
      <c r="D1812" s="46"/>
      <c r="E1812" s="47"/>
      <c r="F1812" s="46"/>
      <c r="G1812" s="46"/>
      <c r="H1812" s="46"/>
      <c r="I1812" s="47" t="str">
        <f t="shared" si="56"/>
        <v/>
      </c>
      <c r="J1812" s="47" t="str">
        <f t="shared" si="57"/>
        <v/>
      </c>
      <c r="K1812" s="46"/>
      <c r="L1812" s="46"/>
    </row>
    <row r="1813" spans="1:12" ht="18" customHeight="1" x14ac:dyDescent="0.25">
      <c r="A1813" s="42"/>
      <c r="B1813" s="42"/>
      <c r="C1813" s="42"/>
      <c r="D1813" s="42"/>
      <c r="E1813" s="43"/>
      <c r="F1813" s="42"/>
      <c r="G1813" s="42"/>
      <c r="H1813" s="42"/>
      <c r="I1813" s="43" t="str">
        <f t="shared" si="56"/>
        <v/>
      </c>
      <c r="J1813" s="43" t="str">
        <f t="shared" si="57"/>
        <v/>
      </c>
      <c r="K1813" s="42"/>
      <c r="L1813" s="42"/>
    </row>
    <row r="1814" spans="1:12" ht="18" customHeight="1" x14ac:dyDescent="0.25">
      <c r="A1814" s="46"/>
      <c r="B1814" s="46"/>
      <c r="C1814" s="46"/>
      <c r="D1814" s="46"/>
      <c r="E1814" s="47"/>
      <c r="F1814" s="46"/>
      <c r="G1814" s="46"/>
      <c r="H1814" s="46"/>
      <c r="I1814" s="47" t="str">
        <f t="shared" si="56"/>
        <v/>
      </c>
      <c r="J1814" s="47" t="str">
        <f t="shared" si="57"/>
        <v/>
      </c>
      <c r="K1814" s="46"/>
      <c r="L1814" s="46"/>
    </row>
    <row r="1815" spans="1:12" ht="18" customHeight="1" x14ac:dyDescent="0.25">
      <c r="A1815" s="42"/>
      <c r="B1815" s="42"/>
      <c r="C1815" s="42"/>
      <c r="D1815" s="42"/>
      <c r="E1815" s="43"/>
      <c r="F1815" s="42"/>
      <c r="G1815" s="42"/>
      <c r="H1815" s="42"/>
      <c r="I1815" s="43" t="str">
        <f t="shared" si="56"/>
        <v/>
      </c>
      <c r="J1815" s="43" t="str">
        <f t="shared" si="57"/>
        <v/>
      </c>
      <c r="K1815" s="42"/>
      <c r="L1815" s="42"/>
    </row>
    <row r="1816" spans="1:12" ht="18" customHeight="1" x14ac:dyDescent="0.25">
      <c r="A1816" s="46"/>
      <c r="B1816" s="46"/>
      <c r="C1816" s="46"/>
      <c r="D1816" s="46"/>
      <c r="E1816" s="47"/>
      <c r="F1816" s="46"/>
      <c r="G1816" s="46"/>
      <c r="H1816" s="46"/>
      <c r="I1816" s="47" t="str">
        <f t="shared" si="56"/>
        <v/>
      </c>
      <c r="J1816" s="47" t="str">
        <f t="shared" si="57"/>
        <v/>
      </c>
      <c r="K1816" s="46"/>
      <c r="L1816" s="46"/>
    </row>
    <row r="1817" spans="1:12" ht="18" customHeight="1" x14ac:dyDescent="0.25">
      <c r="A1817" s="42"/>
      <c r="B1817" s="42"/>
      <c r="C1817" s="42"/>
      <c r="D1817" s="42"/>
      <c r="E1817" s="43"/>
      <c r="F1817" s="42"/>
      <c r="G1817" s="42"/>
      <c r="H1817" s="42"/>
      <c r="I1817" s="43" t="str">
        <f t="shared" si="56"/>
        <v/>
      </c>
      <c r="J1817" s="43" t="str">
        <f t="shared" si="57"/>
        <v/>
      </c>
      <c r="K1817" s="42"/>
      <c r="L1817" s="42"/>
    </row>
    <row r="1818" spans="1:12" ht="18" customHeight="1" x14ac:dyDescent="0.25">
      <c r="A1818" s="46"/>
      <c r="B1818" s="46"/>
      <c r="C1818" s="46"/>
      <c r="D1818" s="46"/>
      <c r="E1818" s="47"/>
      <c r="F1818" s="46"/>
      <c r="G1818" s="46"/>
      <c r="H1818" s="46"/>
      <c r="I1818" s="47" t="str">
        <f t="shared" si="56"/>
        <v/>
      </c>
      <c r="J1818" s="47" t="str">
        <f t="shared" si="57"/>
        <v/>
      </c>
      <c r="K1818" s="46"/>
      <c r="L1818" s="46"/>
    </row>
    <row r="1819" spans="1:12" ht="18" customHeight="1" x14ac:dyDescent="0.25">
      <c r="A1819" s="42"/>
      <c r="B1819" s="42"/>
      <c r="C1819" s="42"/>
      <c r="D1819" s="42"/>
      <c r="E1819" s="43"/>
      <c r="F1819" s="42"/>
      <c r="G1819" s="42"/>
      <c r="H1819" s="42"/>
      <c r="I1819" s="43" t="str">
        <f t="shared" si="56"/>
        <v/>
      </c>
      <c r="J1819" s="43" t="str">
        <f t="shared" si="57"/>
        <v/>
      </c>
      <c r="K1819" s="42"/>
      <c r="L1819" s="42"/>
    </row>
    <row r="1820" spans="1:12" ht="18" customHeight="1" x14ac:dyDescent="0.25">
      <c r="A1820" s="46"/>
      <c r="B1820" s="46"/>
      <c r="C1820" s="46"/>
      <c r="D1820" s="46"/>
      <c r="E1820" s="47"/>
      <c r="F1820" s="46"/>
      <c r="G1820" s="46"/>
      <c r="H1820" s="46"/>
      <c r="I1820" s="47" t="str">
        <f t="shared" si="56"/>
        <v/>
      </c>
      <c r="J1820" s="47" t="str">
        <f t="shared" si="57"/>
        <v/>
      </c>
      <c r="K1820" s="46"/>
      <c r="L1820" s="46"/>
    </row>
    <row r="1821" spans="1:12" ht="18" customHeight="1" x14ac:dyDescent="0.25">
      <c r="A1821" s="42"/>
      <c r="B1821" s="42"/>
      <c r="C1821" s="42"/>
      <c r="D1821" s="42"/>
      <c r="E1821" s="43"/>
      <c r="F1821" s="42"/>
      <c r="G1821" s="42"/>
      <c r="H1821" s="42"/>
      <c r="I1821" s="43" t="str">
        <f t="shared" si="56"/>
        <v/>
      </c>
      <c r="J1821" s="43" t="str">
        <f t="shared" si="57"/>
        <v/>
      </c>
      <c r="K1821" s="42"/>
      <c r="L1821" s="42"/>
    </row>
    <row r="1822" spans="1:12" ht="18" customHeight="1" x14ac:dyDescent="0.25">
      <c r="A1822" s="46"/>
      <c r="B1822" s="46"/>
      <c r="C1822" s="46"/>
      <c r="D1822" s="46"/>
      <c r="E1822" s="47"/>
      <c r="F1822" s="46"/>
      <c r="G1822" s="46"/>
      <c r="H1822" s="46"/>
      <c r="I1822" s="47" t="str">
        <f t="shared" si="56"/>
        <v/>
      </c>
      <c r="J1822" s="47" t="str">
        <f t="shared" si="57"/>
        <v/>
      </c>
      <c r="K1822" s="46"/>
      <c r="L1822" s="46"/>
    </row>
    <row r="1823" spans="1:12" ht="18" customHeight="1" x14ac:dyDescent="0.25">
      <c r="A1823" s="42"/>
      <c r="B1823" s="42"/>
      <c r="C1823" s="42"/>
      <c r="D1823" s="42"/>
      <c r="E1823" s="43"/>
      <c r="F1823" s="42"/>
      <c r="G1823" s="42"/>
      <c r="H1823" s="42"/>
      <c r="I1823" s="43" t="str">
        <f t="shared" si="56"/>
        <v/>
      </c>
      <c r="J1823" s="43" t="str">
        <f t="shared" si="57"/>
        <v/>
      </c>
      <c r="K1823" s="42"/>
      <c r="L1823" s="42"/>
    </row>
    <row r="1824" spans="1:12" ht="18" customHeight="1" x14ac:dyDescent="0.25">
      <c r="A1824" s="46"/>
      <c r="B1824" s="46"/>
      <c r="C1824" s="46"/>
      <c r="D1824" s="46"/>
      <c r="E1824" s="47"/>
      <c r="F1824" s="46"/>
      <c r="G1824" s="46"/>
      <c r="H1824" s="46"/>
      <c r="I1824" s="47" t="str">
        <f t="shared" si="56"/>
        <v/>
      </c>
      <c r="J1824" s="47" t="str">
        <f t="shared" si="57"/>
        <v/>
      </c>
      <c r="K1824" s="46"/>
      <c r="L1824" s="46"/>
    </row>
    <row r="1825" spans="1:12" ht="18" customHeight="1" x14ac:dyDescent="0.25">
      <c r="A1825" s="42"/>
      <c r="B1825" s="42"/>
      <c r="C1825" s="42"/>
      <c r="D1825" s="42"/>
      <c r="E1825" s="43"/>
      <c r="F1825" s="42"/>
      <c r="G1825" s="42"/>
      <c r="H1825" s="42"/>
      <c r="I1825" s="43" t="str">
        <f t="shared" si="56"/>
        <v/>
      </c>
      <c r="J1825" s="43" t="str">
        <f t="shared" si="57"/>
        <v/>
      </c>
      <c r="K1825" s="42"/>
      <c r="L1825" s="42"/>
    </row>
    <row r="1826" spans="1:12" ht="18" customHeight="1" x14ac:dyDescent="0.25">
      <c r="A1826" s="46"/>
      <c r="B1826" s="46"/>
      <c r="C1826" s="46"/>
      <c r="D1826" s="46"/>
      <c r="E1826" s="47"/>
      <c r="F1826" s="46"/>
      <c r="G1826" s="46"/>
      <c r="H1826" s="46"/>
      <c r="I1826" s="47" t="str">
        <f t="shared" si="56"/>
        <v/>
      </c>
      <c r="J1826" s="47" t="str">
        <f t="shared" si="57"/>
        <v/>
      </c>
      <c r="K1826" s="46"/>
      <c r="L1826" s="46"/>
    </row>
    <row r="1827" spans="1:12" ht="18" customHeight="1" x14ac:dyDescent="0.25">
      <c r="A1827" s="42"/>
      <c r="B1827" s="42"/>
      <c r="C1827" s="42"/>
      <c r="D1827" s="42"/>
      <c r="E1827" s="43"/>
      <c r="F1827" s="42"/>
      <c r="G1827" s="42"/>
      <c r="H1827" s="42"/>
      <c r="I1827" s="43" t="str">
        <f t="shared" si="56"/>
        <v/>
      </c>
      <c r="J1827" s="43" t="str">
        <f t="shared" si="57"/>
        <v/>
      </c>
      <c r="K1827" s="42"/>
      <c r="L1827" s="42"/>
    </row>
    <row r="1828" spans="1:12" ht="18" customHeight="1" x14ac:dyDescent="0.25">
      <c r="A1828" s="46"/>
      <c r="B1828" s="46"/>
      <c r="C1828" s="46"/>
      <c r="D1828" s="46"/>
      <c r="E1828" s="47"/>
      <c r="F1828" s="46"/>
      <c r="G1828" s="46"/>
      <c r="H1828" s="46"/>
      <c r="I1828" s="47" t="str">
        <f t="shared" si="56"/>
        <v/>
      </c>
      <c r="J1828" s="47" t="str">
        <f t="shared" si="57"/>
        <v/>
      </c>
      <c r="K1828" s="46"/>
      <c r="L1828" s="46"/>
    </row>
    <row r="1829" spans="1:12" ht="18" customHeight="1" x14ac:dyDescent="0.25">
      <c r="A1829" s="42"/>
      <c r="B1829" s="42"/>
      <c r="C1829" s="42"/>
      <c r="D1829" s="42"/>
      <c r="E1829" s="43"/>
      <c r="F1829" s="42"/>
      <c r="G1829" s="42"/>
      <c r="H1829" s="42"/>
      <c r="I1829" s="43" t="str">
        <f t="shared" si="56"/>
        <v/>
      </c>
      <c r="J1829" s="43" t="str">
        <f t="shared" si="57"/>
        <v/>
      </c>
      <c r="K1829" s="42"/>
      <c r="L1829" s="42"/>
    </row>
    <row r="1830" spans="1:12" ht="18" customHeight="1" x14ac:dyDescent="0.25">
      <c r="A1830" s="46"/>
      <c r="B1830" s="46"/>
      <c r="C1830" s="46"/>
      <c r="D1830" s="46"/>
      <c r="E1830" s="47"/>
      <c r="F1830" s="46"/>
      <c r="G1830" s="46"/>
      <c r="H1830" s="46"/>
      <c r="I1830" s="47" t="str">
        <f t="shared" si="56"/>
        <v/>
      </c>
      <c r="J1830" s="47" t="str">
        <f t="shared" si="57"/>
        <v/>
      </c>
      <c r="K1830" s="46"/>
      <c r="L1830" s="46"/>
    </row>
    <row r="1831" spans="1:12" ht="18" customHeight="1" x14ac:dyDescent="0.25">
      <c r="A1831" s="42"/>
      <c r="B1831" s="42"/>
      <c r="C1831" s="42"/>
      <c r="D1831" s="42"/>
      <c r="E1831" s="43"/>
      <c r="F1831" s="42"/>
      <c r="G1831" s="42"/>
      <c r="H1831" s="42"/>
      <c r="I1831" s="43" t="str">
        <f t="shared" si="56"/>
        <v/>
      </c>
      <c r="J1831" s="43" t="str">
        <f t="shared" si="57"/>
        <v/>
      </c>
      <c r="K1831" s="42"/>
      <c r="L1831" s="42"/>
    </row>
    <row r="1832" spans="1:12" ht="18" customHeight="1" x14ac:dyDescent="0.25">
      <c r="A1832" s="46"/>
      <c r="B1832" s="46"/>
      <c r="C1832" s="46"/>
      <c r="D1832" s="46"/>
      <c r="E1832" s="47"/>
      <c r="F1832" s="46"/>
      <c r="G1832" s="46"/>
      <c r="H1832" s="46"/>
      <c r="I1832" s="47" t="str">
        <f t="shared" si="56"/>
        <v/>
      </c>
      <c r="J1832" s="47" t="str">
        <f t="shared" si="57"/>
        <v/>
      </c>
      <c r="K1832" s="46"/>
      <c r="L1832" s="46"/>
    </row>
    <row r="1833" spans="1:12" ht="18" customHeight="1" x14ac:dyDescent="0.25">
      <c r="A1833" s="42"/>
      <c r="B1833" s="42"/>
      <c r="C1833" s="42"/>
      <c r="D1833" s="42"/>
      <c r="E1833" s="43"/>
      <c r="F1833" s="42"/>
      <c r="G1833" s="42"/>
      <c r="H1833" s="42"/>
      <c r="I1833" s="43" t="str">
        <f t="shared" si="56"/>
        <v/>
      </c>
      <c r="J1833" s="43" t="str">
        <f t="shared" si="57"/>
        <v/>
      </c>
      <c r="K1833" s="42"/>
      <c r="L1833" s="42"/>
    </row>
    <row r="1834" spans="1:12" ht="18" customHeight="1" x14ac:dyDescent="0.25">
      <c r="A1834" s="46"/>
      <c r="B1834" s="46"/>
      <c r="C1834" s="46"/>
      <c r="D1834" s="46"/>
      <c r="E1834" s="47"/>
      <c r="F1834" s="46"/>
      <c r="G1834" s="46"/>
      <c r="H1834" s="46"/>
      <c r="I1834" s="47" t="str">
        <f t="shared" si="56"/>
        <v/>
      </c>
      <c r="J1834" s="47" t="str">
        <f t="shared" si="57"/>
        <v/>
      </c>
      <c r="K1834" s="46"/>
      <c r="L1834" s="46"/>
    </row>
    <row r="1835" spans="1:12" ht="18" customHeight="1" x14ac:dyDescent="0.25">
      <c r="A1835" s="42"/>
      <c r="B1835" s="42"/>
      <c r="C1835" s="42"/>
      <c r="D1835" s="42"/>
      <c r="E1835" s="43"/>
      <c r="F1835" s="42"/>
      <c r="G1835" s="42"/>
      <c r="H1835" s="42"/>
      <c r="I1835" s="43" t="str">
        <f t="shared" si="56"/>
        <v/>
      </c>
      <c r="J1835" s="43" t="str">
        <f t="shared" si="57"/>
        <v/>
      </c>
      <c r="K1835" s="42"/>
      <c r="L1835" s="42"/>
    </row>
    <row r="1836" spans="1:12" ht="18" customHeight="1" x14ac:dyDescent="0.25">
      <c r="A1836" s="46"/>
      <c r="B1836" s="46"/>
      <c r="C1836" s="46"/>
      <c r="D1836" s="46"/>
      <c r="E1836" s="47"/>
      <c r="F1836" s="46"/>
      <c r="G1836" s="46"/>
      <c r="H1836" s="46"/>
      <c r="I1836" s="47" t="str">
        <f t="shared" si="56"/>
        <v/>
      </c>
      <c r="J1836" s="47" t="str">
        <f t="shared" si="57"/>
        <v/>
      </c>
      <c r="K1836" s="46"/>
      <c r="L1836" s="46"/>
    </row>
    <row r="1837" spans="1:12" ht="18" customHeight="1" x14ac:dyDescent="0.25">
      <c r="A1837" s="42"/>
      <c r="B1837" s="42"/>
      <c r="C1837" s="42"/>
      <c r="D1837" s="42"/>
      <c r="E1837" s="43"/>
      <c r="F1837" s="42"/>
      <c r="G1837" s="42"/>
      <c r="H1837" s="42"/>
      <c r="I1837" s="43" t="str">
        <f t="shared" si="56"/>
        <v/>
      </c>
      <c r="J1837" s="43" t="str">
        <f t="shared" si="57"/>
        <v/>
      </c>
      <c r="K1837" s="42"/>
      <c r="L1837" s="42"/>
    </row>
    <row r="1838" spans="1:12" ht="18" customHeight="1" x14ac:dyDescent="0.25">
      <c r="A1838" s="46"/>
      <c r="B1838" s="46"/>
      <c r="C1838" s="46"/>
      <c r="D1838" s="46"/>
      <c r="E1838" s="47"/>
      <c r="F1838" s="46"/>
      <c r="G1838" s="46"/>
      <c r="H1838" s="46"/>
      <c r="I1838" s="47" t="str">
        <f t="shared" si="56"/>
        <v/>
      </c>
      <c r="J1838" s="47" t="str">
        <f t="shared" si="57"/>
        <v/>
      </c>
      <c r="K1838" s="46"/>
      <c r="L1838" s="46"/>
    </row>
    <row r="1839" spans="1:12" ht="18" customHeight="1" x14ac:dyDescent="0.25">
      <c r="A1839" s="42"/>
      <c r="B1839" s="42"/>
      <c r="C1839" s="42"/>
      <c r="D1839" s="42"/>
      <c r="E1839" s="43"/>
      <c r="F1839" s="42"/>
      <c r="G1839" s="42"/>
      <c r="H1839" s="42"/>
      <c r="I1839" s="43" t="str">
        <f t="shared" si="56"/>
        <v/>
      </c>
      <c r="J1839" s="43" t="str">
        <f t="shared" si="57"/>
        <v/>
      </c>
      <c r="K1839" s="42"/>
      <c r="L1839" s="42"/>
    </row>
    <row r="1840" spans="1:12" ht="18" customHeight="1" x14ac:dyDescent="0.25">
      <c r="A1840" s="46"/>
      <c r="B1840" s="46"/>
      <c r="C1840" s="46"/>
      <c r="D1840" s="46"/>
      <c r="E1840" s="47"/>
      <c r="F1840" s="46"/>
      <c r="G1840" s="46"/>
      <c r="H1840" s="46"/>
      <c r="I1840" s="47" t="str">
        <f t="shared" si="56"/>
        <v/>
      </c>
      <c r="J1840" s="47" t="str">
        <f t="shared" si="57"/>
        <v/>
      </c>
      <c r="K1840" s="46"/>
      <c r="L1840" s="46"/>
    </row>
    <row r="1841" spans="1:12" ht="18" customHeight="1" x14ac:dyDescent="0.25">
      <c r="A1841" s="42"/>
      <c r="B1841" s="42"/>
      <c r="C1841" s="42"/>
      <c r="D1841" s="42"/>
      <c r="E1841" s="43"/>
      <c r="F1841" s="42"/>
      <c r="G1841" s="42"/>
      <c r="H1841" s="42"/>
      <c r="I1841" s="43" t="str">
        <f t="shared" si="56"/>
        <v/>
      </c>
      <c r="J1841" s="43" t="str">
        <f t="shared" si="57"/>
        <v/>
      </c>
      <c r="K1841" s="42"/>
      <c r="L1841" s="42"/>
    </row>
    <row r="1842" spans="1:12" ht="18" customHeight="1" x14ac:dyDescent="0.25">
      <c r="A1842" s="46"/>
      <c r="B1842" s="46"/>
      <c r="C1842" s="46"/>
      <c r="D1842" s="46"/>
      <c r="E1842" s="47"/>
      <c r="F1842" s="46"/>
      <c r="G1842" s="46"/>
      <c r="H1842" s="46"/>
      <c r="I1842" s="47" t="str">
        <f t="shared" si="56"/>
        <v/>
      </c>
      <c r="J1842" s="47" t="str">
        <f t="shared" si="57"/>
        <v/>
      </c>
      <c r="K1842" s="46"/>
      <c r="L1842" s="46"/>
    </row>
    <row r="1843" spans="1:12" ht="18" customHeight="1" x14ac:dyDescent="0.25">
      <c r="A1843" s="42"/>
      <c r="B1843" s="42"/>
      <c r="C1843" s="42"/>
      <c r="D1843" s="42"/>
      <c r="E1843" s="43"/>
      <c r="F1843" s="42"/>
      <c r="G1843" s="42"/>
      <c r="H1843" s="42"/>
      <c r="I1843" s="43" t="str">
        <f t="shared" si="56"/>
        <v/>
      </c>
      <c r="J1843" s="43" t="str">
        <f t="shared" si="57"/>
        <v/>
      </c>
      <c r="K1843" s="42"/>
      <c r="L1843" s="42"/>
    </row>
    <row r="1844" spans="1:12" ht="18" customHeight="1" x14ac:dyDescent="0.25">
      <c r="A1844" s="46"/>
      <c r="B1844" s="46"/>
      <c r="C1844" s="46"/>
      <c r="D1844" s="46"/>
      <c r="E1844" s="47"/>
      <c r="F1844" s="46"/>
      <c r="G1844" s="46"/>
      <c r="H1844" s="46"/>
      <c r="I1844" s="47" t="str">
        <f t="shared" si="56"/>
        <v/>
      </c>
      <c r="J1844" s="47" t="str">
        <f t="shared" si="57"/>
        <v/>
      </c>
      <c r="K1844" s="46"/>
      <c r="L1844" s="46"/>
    </row>
    <row r="1845" spans="1:12" ht="18" customHeight="1" x14ac:dyDescent="0.25">
      <c r="A1845" s="42"/>
      <c r="B1845" s="42"/>
      <c r="C1845" s="42"/>
      <c r="D1845" s="42"/>
      <c r="E1845" s="43"/>
      <c r="F1845" s="42"/>
      <c r="G1845" s="42"/>
      <c r="H1845" s="42"/>
      <c r="I1845" s="43" t="str">
        <f t="shared" si="56"/>
        <v/>
      </c>
      <c r="J1845" s="43" t="str">
        <f t="shared" si="57"/>
        <v/>
      </c>
      <c r="K1845" s="42"/>
      <c r="L1845" s="42"/>
    </row>
    <row r="1846" spans="1:12" ht="18" customHeight="1" x14ac:dyDescent="0.25">
      <c r="A1846" s="46"/>
      <c r="B1846" s="46"/>
      <c r="C1846" s="46"/>
      <c r="D1846" s="46"/>
      <c r="E1846" s="47"/>
      <c r="F1846" s="46"/>
      <c r="G1846" s="46"/>
      <c r="H1846" s="46"/>
      <c r="I1846" s="47" t="str">
        <f t="shared" si="56"/>
        <v/>
      </c>
      <c r="J1846" s="47" t="str">
        <f t="shared" si="57"/>
        <v/>
      </c>
      <c r="K1846" s="46"/>
      <c r="L1846" s="46"/>
    </row>
    <row r="1847" spans="1:12" ht="18" customHeight="1" x14ac:dyDescent="0.25">
      <c r="A1847" s="42"/>
      <c r="B1847" s="42"/>
      <c r="C1847" s="42"/>
      <c r="D1847" s="42"/>
      <c r="E1847" s="43"/>
      <c r="F1847" s="42"/>
      <c r="G1847" s="42"/>
      <c r="H1847" s="42"/>
      <c r="I1847" s="43" t="str">
        <f t="shared" si="56"/>
        <v/>
      </c>
      <c r="J1847" s="43" t="str">
        <f t="shared" si="57"/>
        <v/>
      </c>
      <c r="K1847" s="42"/>
      <c r="L1847" s="42"/>
    </row>
    <row r="1848" spans="1:12" ht="18" customHeight="1" x14ac:dyDescent="0.25">
      <c r="A1848" s="46"/>
      <c r="B1848" s="46"/>
      <c r="C1848" s="46"/>
      <c r="D1848" s="46"/>
      <c r="E1848" s="47"/>
      <c r="F1848" s="46"/>
      <c r="G1848" s="46"/>
      <c r="H1848" s="46"/>
      <c r="I1848" s="47" t="str">
        <f t="shared" si="56"/>
        <v/>
      </c>
      <c r="J1848" s="47" t="str">
        <f t="shared" si="57"/>
        <v/>
      </c>
      <c r="K1848" s="46"/>
      <c r="L1848" s="46"/>
    </row>
    <row r="1849" spans="1:12" ht="18" customHeight="1" x14ac:dyDescent="0.25">
      <c r="A1849" s="42"/>
      <c r="B1849" s="42"/>
      <c r="C1849" s="42"/>
      <c r="D1849" s="42"/>
      <c r="E1849" s="43"/>
      <c r="F1849" s="42"/>
      <c r="G1849" s="42"/>
      <c r="H1849" s="42"/>
      <c r="I1849" s="43" t="str">
        <f t="shared" si="56"/>
        <v/>
      </c>
      <c r="J1849" s="43" t="str">
        <f t="shared" si="57"/>
        <v/>
      </c>
      <c r="K1849" s="42"/>
      <c r="L1849" s="42"/>
    </row>
    <row r="1850" spans="1:12" ht="18" customHeight="1" x14ac:dyDescent="0.25">
      <c r="A1850" s="46"/>
      <c r="B1850" s="46"/>
      <c r="C1850" s="46"/>
      <c r="D1850" s="46"/>
      <c r="E1850" s="47"/>
      <c r="F1850" s="46"/>
      <c r="G1850" s="46"/>
      <c r="H1850" s="46"/>
      <c r="I1850" s="47" t="str">
        <f t="shared" si="56"/>
        <v/>
      </c>
      <c r="J1850" s="47" t="str">
        <f t="shared" si="57"/>
        <v/>
      </c>
      <c r="K1850" s="46"/>
      <c r="L1850" s="46"/>
    </row>
    <row r="1851" spans="1:12" ht="18" customHeight="1" x14ac:dyDescent="0.25">
      <c r="A1851" s="42"/>
      <c r="B1851" s="42"/>
      <c r="C1851" s="42"/>
      <c r="D1851" s="42"/>
      <c r="E1851" s="43"/>
      <c r="F1851" s="42"/>
      <c r="G1851" s="42"/>
      <c r="H1851" s="42"/>
      <c r="I1851" s="43" t="str">
        <f t="shared" si="56"/>
        <v/>
      </c>
      <c r="J1851" s="43" t="str">
        <f t="shared" si="57"/>
        <v/>
      </c>
      <c r="K1851" s="42"/>
      <c r="L1851" s="42"/>
    </row>
    <row r="1852" spans="1:12" ht="18" customHeight="1" x14ac:dyDescent="0.25">
      <c r="A1852" s="46"/>
      <c r="B1852" s="46"/>
      <c r="C1852" s="46"/>
      <c r="D1852" s="46"/>
      <c r="E1852" s="47"/>
      <c r="F1852" s="46"/>
      <c r="G1852" s="46"/>
      <c r="H1852" s="46"/>
      <c r="I1852" s="47" t="str">
        <f t="shared" si="56"/>
        <v/>
      </c>
      <c r="J1852" s="47" t="str">
        <f t="shared" si="57"/>
        <v/>
      </c>
      <c r="K1852" s="46"/>
      <c r="L1852" s="46"/>
    </row>
    <row r="1853" spans="1:12" ht="18" customHeight="1" x14ac:dyDescent="0.25">
      <c r="A1853" s="42"/>
      <c r="B1853" s="42"/>
      <c r="C1853" s="42"/>
      <c r="D1853" s="42"/>
      <c r="E1853" s="43"/>
      <c r="F1853" s="42"/>
      <c r="G1853" s="42"/>
      <c r="H1853" s="42"/>
      <c r="I1853" s="43" t="str">
        <f t="shared" si="56"/>
        <v/>
      </c>
      <c r="J1853" s="43" t="str">
        <f t="shared" si="57"/>
        <v/>
      </c>
      <c r="K1853" s="42"/>
      <c r="L1853" s="42"/>
    </row>
    <row r="1854" spans="1:12" ht="18" customHeight="1" x14ac:dyDescent="0.25">
      <c r="A1854" s="46"/>
      <c r="B1854" s="46"/>
      <c r="C1854" s="46"/>
      <c r="D1854" s="46"/>
      <c r="E1854" s="47"/>
      <c r="F1854" s="46"/>
      <c r="G1854" s="46"/>
      <c r="H1854" s="46"/>
      <c r="I1854" s="47" t="str">
        <f t="shared" si="56"/>
        <v/>
      </c>
      <c r="J1854" s="47" t="str">
        <f t="shared" si="57"/>
        <v/>
      </c>
      <c r="K1854" s="46"/>
      <c r="L1854" s="46"/>
    </row>
    <row r="1855" spans="1:12" ht="18" customHeight="1" x14ac:dyDescent="0.25">
      <c r="A1855" s="42"/>
      <c r="B1855" s="42"/>
      <c r="C1855" s="42"/>
      <c r="D1855" s="42"/>
      <c r="E1855" s="43"/>
      <c r="F1855" s="42"/>
      <c r="G1855" s="42"/>
      <c r="H1855" s="42"/>
      <c r="I1855" s="43" t="str">
        <f t="shared" si="56"/>
        <v/>
      </c>
      <c r="J1855" s="43" t="str">
        <f t="shared" si="57"/>
        <v/>
      </c>
      <c r="K1855" s="42"/>
      <c r="L1855" s="42"/>
    </row>
    <row r="1856" spans="1:12" ht="18" customHeight="1" x14ac:dyDescent="0.25">
      <c r="A1856" s="46"/>
      <c r="B1856" s="46"/>
      <c r="C1856" s="46"/>
      <c r="D1856" s="46"/>
      <c r="E1856" s="47"/>
      <c r="F1856" s="46"/>
      <c r="G1856" s="46"/>
      <c r="H1856" s="46"/>
      <c r="I1856" s="47" t="str">
        <f t="shared" si="56"/>
        <v/>
      </c>
      <c r="J1856" s="47" t="str">
        <f t="shared" si="57"/>
        <v/>
      </c>
      <c r="K1856" s="46"/>
      <c r="L1856" s="46"/>
    </row>
    <row r="1857" spans="1:12" ht="18" customHeight="1" x14ac:dyDescent="0.25">
      <c r="A1857" s="42"/>
      <c r="B1857" s="42"/>
      <c r="C1857" s="42"/>
      <c r="D1857" s="42"/>
      <c r="E1857" s="43"/>
      <c r="F1857" s="42"/>
      <c r="G1857" s="42"/>
      <c r="H1857" s="42"/>
      <c r="I1857" s="43" t="str">
        <f t="shared" si="56"/>
        <v/>
      </c>
      <c r="J1857" s="43" t="str">
        <f t="shared" si="57"/>
        <v/>
      </c>
      <c r="K1857" s="42"/>
      <c r="L1857" s="42"/>
    </row>
    <row r="1858" spans="1:12" ht="18" customHeight="1" x14ac:dyDescent="0.25">
      <c r="A1858" s="46"/>
      <c r="B1858" s="46"/>
      <c r="C1858" s="46"/>
      <c r="D1858" s="46"/>
      <c r="E1858" s="47"/>
      <c r="F1858" s="46"/>
      <c r="G1858" s="46"/>
      <c r="H1858" s="46"/>
      <c r="I1858" s="47" t="str">
        <f t="shared" si="56"/>
        <v/>
      </c>
      <c r="J1858" s="47" t="str">
        <f t="shared" si="57"/>
        <v/>
      </c>
      <c r="K1858" s="46"/>
      <c r="L1858" s="46"/>
    </row>
    <row r="1859" spans="1:12" ht="18" customHeight="1" x14ac:dyDescent="0.25">
      <c r="A1859" s="42"/>
      <c r="B1859" s="42"/>
      <c r="C1859" s="42"/>
      <c r="D1859" s="42"/>
      <c r="E1859" s="43"/>
      <c r="F1859" s="42"/>
      <c r="G1859" s="42"/>
      <c r="H1859" s="42"/>
      <c r="I1859" s="43" t="str">
        <f t="shared" si="56"/>
        <v/>
      </c>
      <c r="J1859" s="43" t="str">
        <f t="shared" si="57"/>
        <v/>
      </c>
      <c r="K1859" s="42"/>
      <c r="L1859" s="42"/>
    </row>
    <row r="1860" spans="1:12" ht="18" customHeight="1" x14ac:dyDescent="0.25">
      <c r="A1860" s="46"/>
      <c r="B1860" s="46"/>
      <c r="C1860" s="46"/>
      <c r="D1860" s="46"/>
      <c r="E1860" s="47"/>
      <c r="F1860" s="46"/>
      <c r="G1860" s="46"/>
      <c r="H1860" s="46"/>
      <c r="I1860" s="47" t="str">
        <f t="shared" ref="I1860:I1923" si="58">IF(E1860="","",E1860+(E1860*H1860/100*G1860))</f>
        <v/>
      </c>
      <c r="J1860" s="47" t="str">
        <f t="shared" ref="J1860:J1923" si="59">IFERROR(I1860/G1860,"")</f>
        <v/>
      </c>
      <c r="K1860" s="46"/>
      <c r="L1860" s="46"/>
    </row>
    <row r="1861" spans="1:12" ht="18" customHeight="1" x14ac:dyDescent="0.25">
      <c r="A1861" s="42"/>
      <c r="B1861" s="42"/>
      <c r="C1861" s="42"/>
      <c r="D1861" s="42"/>
      <c r="E1861" s="43"/>
      <c r="F1861" s="42"/>
      <c r="G1861" s="42"/>
      <c r="H1861" s="42"/>
      <c r="I1861" s="43" t="str">
        <f t="shared" si="58"/>
        <v/>
      </c>
      <c r="J1861" s="43" t="str">
        <f t="shared" si="59"/>
        <v/>
      </c>
      <c r="K1861" s="42"/>
      <c r="L1861" s="42"/>
    </row>
    <row r="1862" spans="1:12" ht="18" customHeight="1" x14ac:dyDescent="0.25">
      <c r="A1862" s="46"/>
      <c r="B1862" s="46"/>
      <c r="C1862" s="46"/>
      <c r="D1862" s="46"/>
      <c r="E1862" s="47"/>
      <c r="F1862" s="46"/>
      <c r="G1862" s="46"/>
      <c r="H1862" s="46"/>
      <c r="I1862" s="47" t="str">
        <f t="shared" si="58"/>
        <v/>
      </c>
      <c r="J1862" s="47" t="str">
        <f t="shared" si="59"/>
        <v/>
      </c>
      <c r="K1862" s="46"/>
      <c r="L1862" s="46"/>
    </row>
    <row r="1863" spans="1:12" ht="18" customHeight="1" x14ac:dyDescent="0.25">
      <c r="A1863" s="42"/>
      <c r="B1863" s="42"/>
      <c r="C1863" s="42"/>
      <c r="D1863" s="42"/>
      <c r="E1863" s="43"/>
      <c r="F1863" s="42"/>
      <c r="G1863" s="42"/>
      <c r="H1863" s="42"/>
      <c r="I1863" s="43" t="str">
        <f t="shared" si="58"/>
        <v/>
      </c>
      <c r="J1863" s="43" t="str">
        <f t="shared" si="59"/>
        <v/>
      </c>
      <c r="K1863" s="42"/>
      <c r="L1863" s="42"/>
    </row>
    <row r="1864" spans="1:12" ht="18" customHeight="1" x14ac:dyDescent="0.25">
      <c r="A1864" s="46"/>
      <c r="B1864" s="46"/>
      <c r="C1864" s="46"/>
      <c r="D1864" s="46"/>
      <c r="E1864" s="47"/>
      <c r="F1864" s="46"/>
      <c r="G1864" s="46"/>
      <c r="H1864" s="46"/>
      <c r="I1864" s="47" t="str">
        <f t="shared" si="58"/>
        <v/>
      </c>
      <c r="J1864" s="47" t="str">
        <f t="shared" si="59"/>
        <v/>
      </c>
      <c r="K1864" s="46"/>
      <c r="L1864" s="46"/>
    </row>
    <row r="1865" spans="1:12" ht="18" customHeight="1" x14ac:dyDescent="0.25">
      <c r="A1865" s="42"/>
      <c r="B1865" s="42"/>
      <c r="C1865" s="42"/>
      <c r="D1865" s="42"/>
      <c r="E1865" s="43"/>
      <c r="F1865" s="42"/>
      <c r="G1865" s="42"/>
      <c r="H1865" s="42"/>
      <c r="I1865" s="43" t="str">
        <f t="shared" si="58"/>
        <v/>
      </c>
      <c r="J1865" s="43" t="str">
        <f t="shared" si="59"/>
        <v/>
      </c>
      <c r="K1865" s="42"/>
      <c r="L1865" s="42"/>
    </row>
    <row r="1866" spans="1:12" ht="18" customHeight="1" x14ac:dyDescent="0.25">
      <c r="A1866" s="46"/>
      <c r="B1866" s="46"/>
      <c r="C1866" s="46"/>
      <c r="D1866" s="46"/>
      <c r="E1866" s="47"/>
      <c r="F1866" s="46"/>
      <c r="G1866" s="46"/>
      <c r="H1866" s="46"/>
      <c r="I1866" s="47" t="str">
        <f t="shared" si="58"/>
        <v/>
      </c>
      <c r="J1866" s="47" t="str">
        <f t="shared" si="59"/>
        <v/>
      </c>
      <c r="K1866" s="46"/>
      <c r="L1866" s="46"/>
    </row>
    <row r="1867" spans="1:12" ht="18" customHeight="1" x14ac:dyDescent="0.25">
      <c r="A1867" s="42"/>
      <c r="B1867" s="42"/>
      <c r="C1867" s="42"/>
      <c r="D1867" s="42"/>
      <c r="E1867" s="43"/>
      <c r="F1867" s="42"/>
      <c r="G1867" s="42"/>
      <c r="H1867" s="42"/>
      <c r="I1867" s="43" t="str">
        <f t="shared" si="58"/>
        <v/>
      </c>
      <c r="J1867" s="43" t="str">
        <f t="shared" si="59"/>
        <v/>
      </c>
      <c r="K1867" s="42"/>
      <c r="L1867" s="42"/>
    </row>
    <row r="1868" spans="1:12" ht="18" customHeight="1" x14ac:dyDescent="0.25">
      <c r="A1868" s="46"/>
      <c r="B1868" s="46"/>
      <c r="C1868" s="46"/>
      <c r="D1868" s="46"/>
      <c r="E1868" s="47"/>
      <c r="F1868" s="46"/>
      <c r="G1868" s="46"/>
      <c r="H1868" s="46"/>
      <c r="I1868" s="47" t="str">
        <f t="shared" si="58"/>
        <v/>
      </c>
      <c r="J1868" s="47" t="str">
        <f t="shared" si="59"/>
        <v/>
      </c>
      <c r="K1868" s="46"/>
      <c r="L1868" s="46"/>
    </row>
    <row r="1869" spans="1:12" ht="18" customHeight="1" x14ac:dyDescent="0.25">
      <c r="A1869" s="42"/>
      <c r="B1869" s="42"/>
      <c r="C1869" s="42"/>
      <c r="D1869" s="42"/>
      <c r="E1869" s="43"/>
      <c r="F1869" s="42"/>
      <c r="G1869" s="42"/>
      <c r="H1869" s="42"/>
      <c r="I1869" s="43" t="str">
        <f t="shared" si="58"/>
        <v/>
      </c>
      <c r="J1869" s="43" t="str">
        <f t="shared" si="59"/>
        <v/>
      </c>
      <c r="K1869" s="42"/>
      <c r="L1869" s="42"/>
    </row>
    <row r="1870" spans="1:12" ht="18" customHeight="1" x14ac:dyDescent="0.25">
      <c r="A1870" s="46"/>
      <c r="B1870" s="46"/>
      <c r="C1870" s="46"/>
      <c r="D1870" s="46"/>
      <c r="E1870" s="47"/>
      <c r="F1870" s="46"/>
      <c r="G1870" s="46"/>
      <c r="H1870" s="46"/>
      <c r="I1870" s="47" t="str">
        <f t="shared" si="58"/>
        <v/>
      </c>
      <c r="J1870" s="47" t="str">
        <f t="shared" si="59"/>
        <v/>
      </c>
      <c r="K1870" s="46"/>
      <c r="L1870" s="46"/>
    </row>
    <row r="1871" spans="1:12" ht="18" customHeight="1" x14ac:dyDescent="0.25">
      <c r="A1871" s="42"/>
      <c r="B1871" s="42"/>
      <c r="C1871" s="42"/>
      <c r="D1871" s="42"/>
      <c r="E1871" s="43"/>
      <c r="F1871" s="42"/>
      <c r="G1871" s="42"/>
      <c r="H1871" s="42"/>
      <c r="I1871" s="43" t="str">
        <f t="shared" si="58"/>
        <v/>
      </c>
      <c r="J1871" s="43" t="str">
        <f t="shared" si="59"/>
        <v/>
      </c>
      <c r="K1871" s="42"/>
      <c r="L1871" s="42"/>
    </row>
    <row r="1872" spans="1:12" ht="18" customHeight="1" x14ac:dyDescent="0.25">
      <c r="A1872" s="46"/>
      <c r="B1872" s="46"/>
      <c r="C1872" s="46"/>
      <c r="D1872" s="46"/>
      <c r="E1872" s="47"/>
      <c r="F1872" s="46"/>
      <c r="G1872" s="46"/>
      <c r="H1872" s="46"/>
      <c r="I1872" s="47" t="str">
        <f t="shared" si="58"/>
        <v/>
      </c>
      <c r="J1872" s="47" t="str">
        <f t="shared" si="59"/>
        <v/>
      </c>
      <c r="K1872" s="46"/>
      <c r="L1872" s="46"/>
    </row>
    <row r="1873" spans="1:12" ht="18" customHeight="1" x14ac:dyDescent="0.25">
      <c r="A1873" s="42"/>
      <c r="B1873" s="42"/>
      <c r="C1873" s="42"/>
      <c r="D1873" s="42"/>
      <c r="E1873" s="43"/>
      <c r="F1873" s="42"/>
      <c r="G1873" s="42"/>
      <c r="H1873" s="42"/>
      <c r="I1873" s="43" t="str">
        <f t="shared" si="58"/>
        <v/>
      </c>
      <c r="J1873" s="43" t="str">
        <f t="shared" si="59"/>
        <v/>
      </c>
      <c r="K1873" s="42"/>
      <c r="L1873" s="42"/>
    </row>
    <row r="1874" spans="1:12" ht="18" customHeight="1" x14ac:dyDescent="0.25">
      <c r="A1874" s="46"/>
      <c r="B1874" s="46"/>
      <c r="C1874" s="46"/>
      <c r="D1874" s="46"/>
      <c r="E1874" s="47"/>
      <c r="F1874" s="46"/>
      <c r="G1874" s="46"/>
      <c r="H1874" s="46"/>
      <c r="I1874" s="47" t="str">
        <f t="shared" si="58"/>
        <v/>
      </c>
      <c r="J1874" s="47" t="str">
        <f t="shared" si="59"/>
        <v/>
      </c>
      <c r="K1874" s="46"/>
      <c r="L1874" s="46"/>
    </row>
    <row r="1875" spans="1:12" ht="18" customHeight="1" x14ac:dyDescent="0.25">
      <c r="A1875" s="42"/>
      <c r="B1875" s="42"/>
      <c r="C1875" s="42"/>
      <c r="D1875" s="42"/>
      <c r="E1875" s="43"/>
      <c r="F1875" s="42"/>
      <c r="G1875" s="42"/>
      <c r="H1875" s="42"/>
      <c r="I1875" s="43" t="str">
        <f t="shared" si="58"/>
        <v/>
      </c>
      <c r="J1875" s="43" t="str">
        <f t="shared" si="59"/>
        <v/>
      </c>
      <c r="K1875" s="42"/>
      <c r="L1875" s="42"/>
    </row>
    <row r="1876" spans="1:12" ht="18" customHeight="1" x14ac:dyDescent="0.25">
      <c r="A1876" s="46"/>
      <c r="B1876" s="46"/>
      <c r="C1876" s="46"/>
      <c r="D1876" s="46"/>
      <c r="E1876" s="47"/>
      <c r="F1876" s="46"/>
      <c r="G1876" s="46"/>
      <c r="H1876" s="46"/>
      <c r="I1876" s="47" t="str">
        <f t="shared" si="58"/>
        <v/>
      </c>
      <c r="J1876" s="47" t="str">
        <f t="shared" si="59"/>
        <v/>
      </c>
      <c r="K1876" s="46"/>
      <c r="L1876" s="46"/>
    </row>
    <row r="1877" spans="1:12" ht="18" customHeight="1" x14ac:dyDescent="0.25">
      <c r="A1877" s="42"/>
      <c r="B1877" s="42"/>
      <c r="C1877" s="42"/>
      <c r="D1877" s="42"/>
      <c r="E1877" s="43"/>
      <c r="F1877" s="42"/>
      <c r="G1877" s="42"/>
      <c r="H1877" s="42"/>
      <c r="I1877" s="43" t="str">
        <f t="shared" si="58"/>
        <v/>
      </c>
      <c r="J1877" s="43" t="str">
        <f t="shared" si="59"/>
        <v/>
      </c>
      <c r="K1877" s="42"/>
      <c r="L1877" s="42"/>
    </row>
    <row r="1878" spans="1:12" ht="18" customHeight="1" x14ac:dyDescent="0.25">
      <c r="A1878" s="46"/>
      <c r="B1878" s="46"/>
      <c r="C1878" s="46"/>
      <c r="D1878" s="46"/>
      <c r="E1878" s="47"/>
      <c r="F1878" s="46"/>
      <c r="G1878" s="46"/>
      <c r="H1878" s="46"/>
      <c r="I1878" s="47" t="str">
        <f t="shared" si="58"/>
        <v/>
      </c>
      <c r="J1878" s="47" t="str">
        <f t="shared" si="59"/>
        <v/>
      </c>
      <c r="K1878" s="46"/>
      <c r="L1878" s="46"/>
    </row>
    <row r="1879" spans="1:12" ht="18" customHeight="1" x14ac:dyDescent="0.25">
      <c r="A1879" s="42"/>
      <c r="B1879" s="42"/>
      <c r="C1879" s="42"/>
      <c r="D1879" s="42"/>
      <c r="E1879" s="43"/>
      <c r="F1879" s="42"/>
      <c r="G1879" s="42"/>
      <c r="H1879" s="42"/>
      <c r="I1879" s="43" t="str">
        <f t="shared" si="58"/>
        <v/>
      </c>
      <c r="J1879" s="43" t="str">
        <f t="shared" si="59"/>
        <v/>
      </c>
      <c r="K1879" s="42"/>
      <c r="L1879" s="42"/>
    </row>
    <row r="1880" spans="1:12" ht="18" customHeight="1" x14ac:dyDescent="0.25">
      <c r="A1880" s="46"/>
      <c r="B1880" s="46"/>
      <c r="C1880" s="46"/>
      <c r="D1880" s="46"/>
      <c r="E1880" s="47"/>
      <c r="F1880" s="46"/>
      <c r="G1880" s="46"/>
      <c r="H1880" s="46"/>
      <c r="I1880" s="47" t="str">
        <f t="shared" si="58"/>
        <v/>
      </c>
      <c r="J1880" s="47" t="str">
        <f t="shared" si="59"/>
        <v/>
      </c>
      <c r="K1880" s="46"/>
      <c r="L1880" s="46"/>
    </row>
    <row r="1881" spans="1:12" ht="18" customHeight="1" x14ac:dyDescent="0.25">
      <c r="A1881" s="42"/>
      <c r="B1881" s="42"/>
      <c r="C1881" s="42"/>
      <c r="D1881" s="42"/>
      <c r="E1881" s="43"/>
      <c r="F1881" s="42"/>
      <c r="G1881" s="42"/>
      <c r="H1881" s="42"/>
      <c r="I1881" s="43" t="str">
        <f t="shared" si="58"/>
        <v/>
      </c>
      <c r="J1881" s="43" t="str">
        <f t="shared" si="59"/>
        <v/>
      </c>
      <c r="K1881" s="42"/>
      <c r="L1881" s="42"/>
    </row>
    <row r="1882" spans="1:12" ht="18" customHeight="1" x14ac:dyDescent="0.25">
      <c r="A1882" s="46"/>
      <c r="B1882" s="46"/>
      <c r="C1882" s="46"/>
      <c r="D1882" s="46"/>
      <c r="E1882" s="47"/>
      <c r="F1882" s="46"/>
      <c r="G1882" s="46"/>
      <c r="H1882" s="46"/>
      <c r="I1882" s="47" t="str">
        <f t="shared" si="58"/>
        <v/>
      </c>
      <c r="J1882" s="47" t="str">
        <f t="shared" si="59"/>
        <v/>
      </c>
      <c r="K1882" s="46"/>
      <c r="L1882" s="46"/>
    </row>
    <row r="1883" spans="1:12" ht="18" customHeight="1" x14ac:dyDescent="0.25">
      <c r="A1883" s="42"/>
      <c r="B1883" s="42"/>
      <c r="C1883" s="42"/>
      <c r="D1883" s="42"/>
      <c r="E1883" s="43"/>
      <c r="F1883" s="42"/>
      <c r="G1883" s="42"/>
      <c r="H1883" s="42"/>
      <c r="I1883" s="43" t="str">
        <f t="shared" si="58"/>
        <v/>
      </c>
      <c r="J1883" s="43" t="str">
        <f t="shared" si="59"/>
        <v/>
      </c>
      <c r="K1883" s="42"/>
      <c r="L1883" s="42"/>
    </row>
    <row r="1884" spans="1:12" ht="18" customHeight="1" x14ac:dyDescent="0.25">
      <c r="A1884" s="46"/>
      <c r="B1884" s="46"/>
      <c r="C1884" s="46"/>
      <c r="D1884" s="46"/>
      <c r="E1884" s="47"/>
      <c r="F1884" s="46"/>
      <c r="G1884" s="46"/>
      <c r="H1884" s="46"/>
      <c r="I1884" s="47" t="str">
        <f t="shared" si="58"/>
        <v/>
      </c>
      <c r="J1884" s="47" t="str">
        <f t="shared" si="59"/>
        <v/>
      </c>
      <c r="K1884" s="46"/>
      <c r="L1884" s="46"/>
    </row>
    <row r="1885" spans="1:12" ht="18" customHeight="1" x14ac:dyDescent="0.25">
      <c r="A1885" s="42"/>
      <c r="B1885" s="42"/>
      <c r="C1885" s="42"/>
      <c r="D1885" s="42"/>
      <c r="E1885" s="43"/>
      <c r="F1885" s="42"/>
      <c r="G1885" s="42"/>
      <c r="H1885" s="42"/>
      <c r="I1885" s="43" t="str">
        <f t="shared" si="58"/>
        <v/>
      </c>
      <c r="J1885" s="43" t="str">
        <f t="shared" si="59"/>
        <v/>
      </c>
      <c r="K1885" s="42"/>
      <c r="L1885" s="42"/>
    </row>
    <row r="1886" spans="1:12" ht="18" customHeight="1" x14ac:dyDescent="0.25">
      <c r="A1886" s="46"/>
      <c r="B1886" s="46"/>
      <c r="C1886" s="46"/>
      <c r="D1886" s="46"/>
      <c r="E1886" s="47"/>
      <c r="F1886" s="46"/>
      <c r="G1886" s="46"/>
      <c r="H1886" s="46"/>
      <c r="I1886" s="47" t="str">
        <f t="shared" si="58"/>
        <v/>
      </c>
      <c r="J1886" s="47" t="str">
        <f t="shared" si="59"/>
        <v/>
      </c>
      <c r="K1886" s="46"/>
      <c r="L1886" s="46"/>
    </row>
    <row r="1887" spans="1:12" ht="18" customHeight="1" x14ac:dyDescent="0.25">
      <c r="A1887" s="42"/>
      <c r="B1887" s="42"/>
      <c r="C1887" s="42"/>
      <c r="D1887" s="42"/>
      <c r="E1887" s="43"/>
      <c r="F1887" s="42"/>
      <c r="G1887" s="42"/>
      <c r="H1887" s="42"/>
      <c r="I1887" s="43" t="str">
        <f t="shared" si="58"/>
        <v/>
      </c>
      <c r="J1887" s="43" t="str">
        <f t="shared" si="59"/>
        <v/>
      </c>
      <c r="K1887" s="42"/>
      <c r="L1887" s="42"/>
    </row>
    <row r="1888" spans="1:12" ht="18" customHeight="1" x14ac:dyDescent="0.25">
      <c r="A1888" s="46"/>
      <c r="B1888" s="46"/>
      <c r="C1888" s="46"/>
      <c r="D1888" s="46"/>
      <c r="E1888" s="47"/>
      <c r="F1888" s="46"/>
      <c r="G1888" s="46"/>
      <c r="H1888" s="46"/>
      <c r="I1888" s="47" t="str">
        <f t="shared" si="58"/>
        <v/>
      </c>
      <c r="J1888" s="47" t="str">
        <f t="shared" si="59"/>
        <v/>
      </c>
      <c r="K1888" s="46"/>
      <c r="L1888" s="46"/>
    </row>
    <row r="1889" spans="1:12" ht="18" customHeight="1" x14ac:dyDescent="0.25">
      <c r="A1889" s="42"/>
      <c r="B1889" s="42"/>
      <c r="C1889" s="42"/>
      <c r="D1889" s="42"/>
      <c r="E1889" s="43"/>
      <c r="F1889" s="42"/>
      <c r="G1889" s="42"/>
      <c r="H1889" s="42"/>
      <c r="I1889" s="43" t="str">
        <f t="shared" si="58"/>
        <v/>
      </c>
      <c r="J1889" s="43" t="str">
        <f t="shared" si="59"/>
        <v/>
      </c>
      <c r="K1889" s="42"/>
      <c r="L1889" s="42"/>
    </row>
    <row r="1890" spans="1:12" ht="18" customHeight="1" x14ac:dyDescent="0.25">
      <c r="A1890" s="46"/>
      <c r="B1890" s="46"/>
      <c r="C1890" s="46"/>
      <c r="D1890" s="46"/>
      <c r="E1890" s="47"/>
      <c r="F1890" s="46"/>
      <c r="G1890" s="46"/>
      <c r="H1890" s="46"/>
      <c r="I1890" s="47" t="str">
        <f t="shared" si="58"/>
        <v/>
      </c>
      <c r="J1890" s="47" t="str">
        <f t="shared" si="59"/>
        <v/>
      </c>
      <c r="K1890" s="46"/>
      <c r="L1890" s="46"/>
    </row>
    <row r="1891" spans="1:12" ht="18" customHeight="1" x14ac:dyDescent="0.25">
      <c r="A1891" s="42"/>
      <c r="B1891" s="42"/>
      <c r="C1891" s="42"/>
      <c r="D1891" s="42"/>
      <c r="E1891" s="43"/>
      <c r="F1891" s="42"/>
      <c r="G1891" s="42"/>
      <c r="H1891" s="42"/>
      <c r="I1891" s="43" t="str">
        <f t="shared" si="58"/>
        <v/>
      </c>
      <c r="J1891" s="43" t="str">
        <f t="shared" si="59"/>
        <v/>
      </c>
      <c r="K1891" s="42"/>
      <c r="L1891" s="42"/>
    </row>
    <row r="1892" spans="1:12" ht="18" customHeight="1" x14ac:dyDescent="0.25">
      <c r="A1892" s="46"/>
      <c r="B1892" s="46"/>
      <c r="C1892" s="46"/>
      <c r="D1892" s="46"/>
      <c r="E1892" s="47"/>
      <c r="F1892" s="46"/>
      <c r="G1892" s="46"/>
      <c r="H1892" s="46"/>
      <c r="I1892" s="47" t="str">
        <f t="shared" si="58"/>
        <v/>
      </c>
      <c r="J1892" s="47" t="str">
        <f t="shared" si="59"/>
        <v/>
      </c>
      <c r="K1892" s="46"/>
      <c r="L1892" s="46"/>
    </row>
    <row r="1893" spans="1:12" ht="18" customHeight="1" x14ac:dyDescent="0.25">
      <c r="A1893" s="42"/>
      <c r="B1893" s="42"/>
      <c r="C1893" s="42"/>
      <c r="D1893" s="42"/>
      <c r="E1893" s="43"/>
      <c r="F1893" s="42"/>
      <c r="G1893" s="42"/>
      <c r="H1893" s="42"/>
      <c r="I1893" s="43" t="str">
        <f t="shared" si="58"/>
        <v/>
      </c>
      <c r="J1893" s="43" t="str">
        <f t="shared" si="59"/>
        <v/>
      </c>
      <c r="K1893" s="42"/>
      <c r="L1893" s="42"/>
    </row>
    <row r="1894" spans="1:12" ht="18" customHeight="1" x14ac:dyDescent="0.25">
      <c r="A1894" s="46"/>
      <c r="B1894" s="46"/>
      <c r="C1894" s="46"/>
      <c r="D1894" s="46"/>
      <c r="E1894" s="47"/>
      <c r="F1894" s="46"/>
      <c r="G1894" s="46"/>
      <c r="H1894" s="46"/>
      <c r="I1894" s="47" t="str">
        <f t="shared" si="58"/>
        <v/>
      </c>
      <c r="J1894" s="47" t="str">
        <f t="shared" si="59"/>
        <v/>
      </c>
      <c r="K1894" s="46"/>
      <c r="L1894" s="46"/>
    </row>
    <row r="1895" spans="1:12" ht="18" customHeight="1" x14ac:dyDescent="0.25">
      <c r="A1895" s="42"/>
      <c r="B1895" s="42"/>
      <c r="C1895" s="42"/>
      <c r="D1895" s="42"/>
      <c r="E1895" s="43"/>
      <c r="F1895" s="42"/>
      <c r="G1895" s="42"/>
      <c r="H1895" s="42"/>
      <c r="I1895" s="43" t="str">
        <f t="shared" si="58"/>
        <v/>
      </c>
      <c r="J1895" s="43" t="str">
        <f t="shared" si="59"/>
        <v/>
      </c>
      <c r="K1895" s="42"/>
      <c r="L1895" s="42"/>
    </row>
    <row r="1896" spans="1:12" ht="18" customHeight="1" x14ac:dyDescent="0.25">
      <c r="A1896" s="46"/>
      <c r="B1896" s="46"/>
      <c r="C1896" s="46"/>
      <c r="D1896" s="46"/>
      <c r="E1896" s="47"/>
      <c r="F1896" s="46"/>
      <c r="G1896" s="46"/>
      <c r="H1896" s="46"/>
      <c r="I1896" s="47" t="str">
        <f t="shared" si="58"/>
        <v/>
      </c>
      <c r="J1896" s="47" t="str">
        <f t="shared" si="59"/>
        <v/>
      </c>
      <c r="K1896" s="46"/>
      <c r="L1896" s="46"/>
    </row>
    <row r="1897" spans="1:12" ht="18" customHeight="1" x14ac:dyDescent="0.25">
      <c r="A1897" s="42"/>
      <c r="B1897" s="42"/>
      <c r="C1897" s="42"/>
      <c r="D1897" s="42"/>
      <c r="E1897" s="43"/>
      <c r="F1897" s="42"/>
      <c r="G1897" s="42"/>
      <c r="H1897" s="42"/>
      <c r="I1897" s="43" t="str">
        <f t="shared" si="58"/>
        <v/>
      </c>
      <c r="J1897" s="43" t="str">
        <f t="shared" si="59"/>
        <v/>
      </c>
      <c r="K1897" s="42"/>
      <c r="L1897" s="42"/>
    </row>
    <row r="1898" spans="1:12" ht="18" customHeight="1" x14ac:dyDescent="0.25">
      <c r="A1898" s="46"/>
      <c r="B1898" s="46"/>
      <c r="C1898" s="46"/>
      <c r="D1898" s="46"/>
      <c r="E1898" s="47"/>
      <c r="F1898" s="46"/>
      <c r="G1898" s="46"/>
      <c r="H1898" s="46"/>
      <c r="I1898" s="47" t="str">
        <f t="shared" si="58"/>
        <v/>
      </c>
      <c r="J1898" s="47" t="str">
        <f t="shared" si="59"/>
        <v/>
      </c>
      <c r="K1898" s="46"/>
      <c r="L1898" s="46"/>
    </row>
    <row r="1899" spans="1:12" ht="18" customHeight="1" x14ac:dyDescent="0.25">
      <c r="A1899" s="42"/>
      <c r="B1899" s="42"/>
      <c r="C1899" s="42"/>
      <c r="D1899" s="42"/>
      <c r="E1899" s="43"/>
      <c r="F1899" s="42"/>
      <c r="G1899" s="42"/>
      <c r="H1899" s="42"/>
      <c r="I1899" s="43" t="str">
        <f t="shared" si="58"/>
        <v/>
      </c>
      <c r="J1899" s="43" t="str">
        <f t="shared" si="59"/>
        <v/>
      </c>
      <c r="K1899" s="42"/>
      <c r="L1899" s="42"/>
    </row>
    <row r="1900" spans="1:12" ht="18" customHeight="1" x14ac:dyDescent="0.25">
      <c r="A1900" s="46"/>
      <c r="B1900" s="46"/>
      <c r="C1900" s="46"/>
      <c r="D1900" s="46"/>
      <c r="E1900" s="47"/>
      <c r="F1900" s="46"/>
      <c r="G1900" s="46"/>
      <c r="H1900" s="46"/>
      <c r="I1900" s="47" t="str">
        <f t="shared" si="58"/>
        <v/>
      </c>
      <c r="J1900" s="47" t="str">
        <f t="shared" si="59"/>
        <v/>
      </c>
      <c r="K1900" s="46"/>
      <c r="L1900" s="46"/>
    </row>
    <row r="1901" spans="1:12" ht="18" customHeight="1" x14ac:dyDescent="0.25">
      <c r="A1901" s="42"/>
      <c r="B1901" s="42"/>
      <c r="C1901" s="42"/>
      <c r="D1901" s="42"/>
      <c r="E1901" s="43"/>
      <c r="F1901" s="42"/>
      <c r="G1901" s="42"/>
      <c r="H1901" s="42"/>
      <c r="I1901" s="43" t="str">
        <f t="shared" si="58"/>
        <v/>
      </c>
      <c r="J1901" s="43" t="str">
        <f t="shared" si="59"/>
        <v/>
      </c>
      <c r="K1901" s="42"/>
      <c r="L1901" s="42"/>
    </row>
    <row r="1902" spans="1:12" ht="18" customHeight="1" x14ac:dyDescent="0.25">
      <c r="A1902" s="46"/>
      <c r="B1902" s="46"/>
      <c r="C1902" s="46"/>
      <c r="D1902" s="46"/>
      <c r="E1902" s="47"/>
      <c r="F1902" s="46"/>
      <c r="G1902" s="46"/>
      <c r="H1902" s="46"/>
      <c r="I1902" s="47" t="str">
        <f t="shared" si="58"/>
        <v/>
      </c>
      <c r="J1902" s="47" t="str">
        <f t="shared" si="59"/>
        <v/>
      </c>
      <c r="K1902" s="46"/>
      <c r="L1902" s="46"/>
    </row>
    <row r="1903" spans="1:12" ht="18" customHeight="1" x14ac:dyDescent="0.25">
      <c r="A1903" s="42"/>
      <c r="B1903" s="42"/>
      <c r="C1903" s="42"/>
      <c r="D1903" s="42"/>
      <c r="E1903" s="43"/>
      <c r="F1903" s="42"/>
      <c r="G1903" s="42"/>
      <c r="H1903" s="42"/>
      <c r="I1903" s="43" t="str">
        <f t="shared" si="58"/>
        <v/>
      </c>
      <c r="J1903" s="43" t="str">
        <f t="shared" si="59"/>
        <v/>
      </c>
      <c r="K1903" s="42"/>
      <c r="L1903" s="42"/>
    </row>
    <row r="1904" spans="1:12" ht="18" customHeight="1" x14ac:dyDescent="0.25">
      <c r="A1904" s="46"/>
      <c r="B1904" s="46"/>
      <c r="C1904" s="46"/>
      <c r="D1904" s="46"/>
      <c r="E1904" s="47"/>
      <c r="F1904" s="46"/>
      <c r="G1904" s="46"/>
      <c r="H1904" s="46"/>
      <c r="I1904" s="47" t="str">
        <f t="shared" si="58"/>
        <v/>
      </c>
      <c r="J1904" s="47" t="str">
        <f t="shared" si="59"/>
        <v/>
      </c>
      <c r="K1904" s="46"/>
      <c r="L1904" s="46"/>
    </row>
    <row r="1905" spans="1:12" ht="18" customHeight="1" x14ac:dyDescent="0.25">
      <c r="A1905" s="42"/>
      <c r="B1905" s="42"/>
      <c r="C1905" s="42"/>
      <c r="D1905" s="42"/>
      <c r="E1905" s="43"/>
      <c r="F1905" s="42"/>
      <c r="G1905" s="42"/>
      <c r="H1905" s="42"/>
      <c r="I1905" s="43" t="str">
        <f t="shared" si="58"/>
        <v/>
      </c>
      <c r="J1905" s="43" t="str">
        <f t="shared" si="59"/>
        <v/>
      </c>
      <c r="K1905" s="42"/>
      <c r="L1905" s="42"/>
    </row>
    <row r="1906" spans="1:12" ht="18" customHeight="1" x14ac:dyDescent="0.25">
      <c r="A1906" s="46"/>
      <c r="B1906" s="46"/>
      <c r="C1906" s="46"/>
      <c r="D1906" s="46"/>
      <c r="E1906" s="47"/>
      <c r="F1906" s="46"/>
      <c r="G1906" s="46"/>
      <c r="H1906" s="46"/>
      <c r="I1906" s="47" t="str">
        <f t="shared" si="58"/>
        <v/>
      </c>
      <c r="J1906" s="47" t="str">
        <f t="shared" si="59"/>
        <v/>
      </c>
      <c r="K1906" s="46"/>
      <c r="L1906" s="46"/>
    </row>
    <row r="1907" spans="1:12" ht="18" customHeight="1" x14ac:dyDescent="0.25">
      <c r="A1907" s="42"/>
      <c r="B1907" s="42"/>
      <c r="C1907" s="42"/>
      <c r="D1907" s="42"/>
      <c r="E1907" s="43"/>
      <c r="F1907" s="42"/>
      <c r="G1907" s="42"/>
      <c r="H1907" s="42"/>
      <c r="I1907" s="43" t="str">
        <f t="shared" si="58"/>
        <v/>
      </c>
      <c r="J1907" s="43" t="str">
        <f t="shared" si="59"/>
        <v/>
      </c>
      <c r="K1907" s="42"/>
      <c r="L1907" s="42"/>
    </row>
    <row r="1908" spans="1:12" ht="18" customHeight="1" x14ac:dyDescent="0.25">
      <c r="A1908" s="46"/>
      <c r="B1908" s="46"/>
      <c r="C1908" s="46"/>
      <c r="D1908" s="46"/>
      <c r="E1908" s="47"/>
      <c r="F1908" s="46"/>
      <c r="G1908" s="46"/>
      <c r="H1908" s="46"/>
      <c r="I1908" s="47" t="str">
        <f t="shared" si="58"/>
        <v/>
      </c>
      <c r="J1908" s="47" t="str">
        <f t="shared" si="59"/>
        <v/>
      </c>
      <c r="K1908" s="46"/>
      <c r="L1908" s="46"/>
    </row>
    <row r="1909" spans="1:12" ht="18" customHeight="1" x14ac:dyDescent="0.25">
      <c r="A1909" s="42"/>
      <c r="B1909" s="42"/>
      <c r="C1909" s="42"/>
      <c r="D1909" s="42"/>
      <c r="E1909" s="43"/>
      <c r="F1909" s="42"/>
      <c r="G1909" s="42"/>
      <c r="H1909" s="42"/>
      <c r="I1909" s="43" t="str">
        <f t="shared" si="58"/>
        <v/>
      </c>
      <c r="J1909" s="43" t="str">
        <f t="shared" si="59"/>
        <v/>
      </c>
      <c r="K1909" s="42"/>
      <c r="L1909" s="42"/>
    </row>
    <row r="1910" spans="1:12" ht="18" customHeight="1" x14ac:dyDescent="0.25">
      <c r="A1910" s="46"/>
      <c r="B1910" s="46"/>
      <c r="C1910" s="46"/>
      <c r="D1910" s="46"/>
      <c r="E1910" s="47"/>
      <c r="F1910" s="46"/>
      <c r="G1910" s="46"/>
      <c r="H1910" s="46"/>
      <c r="I1910" s="47" t="str">
        <f t="shared" si="58"/>
        <v/>
      </c>
      <c r="J1910" s="47" t="str">
        <f t="shared" si="59"/>
        <v/>
      </c>
      <c r="K1910" s="46"/>
      <c r="L1910" s="46"/>
    </row>
    <row r="1911" spans="1:12" ht="18" customHeight="1" x14ac:dyDescent="0.25">
      <c r="A1911" s="42"/>
      <c r="B1911" s="42"/>
      <c r="C1911" s="42"/>
      <c r="D1911" s="42"/>
      <c r="E1911" s="43"/>
      <c r="F1911" s="42"/>
      <c r="G1911" s="42"/>
      <c r="H1911" s="42"/>
      <c r="I1911" s="43" t="str">
        <f t="shared" si="58"/>
        <v/>
      </c>
      <c r="J1911" s="43" t="str">
        <f t="shared" si="59"/>
        <v/>
      </c>
      <c r="K1911" s="42"/>
      <c r="L1911" s="42"/>
    </row>
    <row r="1912" spans="1:12" ht="18" customHeight="1" x14ac:dyDescent="0.25">
      <c r="A1912" s="46"/>
      <c r="B1912" s="46"/>
      <c r="C1912" s="46"/>
      <c r="D1912" s="46"/>
      <c r="E1912" s="47"/>
      <c r="F1912" s="46"/>
      <c r="G1912" s="46"/>
      <c r="H1912" s="46"/>
      <c r="I1912" s="47" t="str">
        <f t="shared" si="58"/>
        <v/>
      </c>
      <c r="J1912" s="47" t="str">
        <f t="shared" si="59"/>
        <v/>
      </c>
      <c r="K1912" s="46"/>
      <c r="L1912" s="46"/>
    </row>
    <row r="1913" spans="1:12" ht="18" customHeight="1" x14ac:dyDescent="0.25">
      <c r="A1913" s="42"/>
      <c r="B1913" s="42"/>
      <c r="C1913" s="42"/>
      <c r="D1913" s="42"/>
      <c r="E1913" s="43"/>
      <c r="F1913" s="42"/>
      <c r="G1913" s="42"/>
      <c r="H1913" s="42"/>
      <c r="I1913" s="43" t="str">
        <f t="shared" si="58"/>
        <v/>
      </c>
      <c r="J1913" s="43" t="str">
        <f t="shared" si="59"/>
        <v/>
      </c>
      <c r="K1913" s="42"/>
      <c r="L1913" s="42"/>
    </row>
    <row r="1914" spans="1:12" ht="18" customHeight="1" x14ac:dyDescent="0.25">
      <c r="A1914" s="46"/>
      <c r="B1914" s="46"/>
      <c r="C1914" s="46"/>
      <c r="D1914" s="46"/>
      <c r="E1914" s="47"/>
      <c r="F1914" s="46"/>
      <c r="G1914" s="46"/>
      <c r="H1914" s="46"/>
      <c r="I1914" s="47" t="str">
        <f t="shared" si="58"/>
        <v/>
      </c>
      <c r="J1914" s="47" t="str">
        <f t="shared" si="59"/>
        <v/>
      </c>
      <c r="K1914" s="46"/>
      <c r="L1914" s="46"/>
    </row>
    <row r="1915" spans="1:12" ht="18" customHeight="1" x14ac:dyDescent="0.25">
      <c r="A1915" s="42"/>
      <c r="B1915" s="42"/>
      <c r="C1915" s="42"/>
      <c r="D1915" s="42"/>
      <c r="E1915" s="43"/>
      <c r="F1915" s="42"/>
      <c r="G1915" s="42"/>
      <c r="H1915" s="42"/>
      <c r="I1915" s="43" t="str">
        <f t="shared" si="58"/>
        <v/>
      </c>
      <c r="J1915" s="43" t="str">
        <f t="shared" si="59"/>
        <v/>
      </c>
      <c r="K1915" s="42"/>
      <c r="L1915" s="42"/>
    </row>
    <row r="1916" spans="1:12" ht="18" customHeight="1" x14ac:dyDescent="0.25">
      <c r="A1916" s="46"/>
      <c r="B1916" s="46"/>
      <c r="C1916" s="46"/>
      <c r="D1916" s="46"/>
      <c r="E1916" s="47"/>
      <c r="F1916" s="46"/>
      <c r="G1916" s="46"/>
      <c r="H1916" s="46"/>
      <c r="I1916" s="47" t="str">
        <f t="shared" si="58"/>
        <v/>
      </c>
      <c r="J1916" s="47" t="str">
        <f t="shared" si="59"/>
        <v/>
      </c>
      <c r="K1916" s="46"/>
      <c r="L1916" s="46"/>
    </row>
    <row r="1917" spans="1:12" ht="18" customHeight="1" x14ac:dyDescent="0.25">
      <c r="A1917" s="42"/>
      <c r="B1917" s="42"/>
      <c r="C1917" s="42"/>
      <c r="D1917" s="42"/>
      <c r="E1917" s="43"/>
      <c r="F1917" s="42"/>
      <c r="G1917" s="42"/>
      <c r="H1917" s="42"/>
      <c r="I1917" s="43" t="str">
        <f t="shared" si="58"/>
        <v/>
      </c>
      <c r="J1917" s="43" t="str">
        <f t="shared" si="59"/>
        <v/>
      </c>
      <c r="K1917" s="42"/>
      <c r="L1917" s="42"/>
    </row>
    <row r="1918" spans="1:12" ht="18" customHeight="1" x14ac:dyDescent="0.25">
      <c r="A1918" s="46"/>
      <c r="B1918" s="46"/>
      <c r="C1918" s="46"/>
      <c r="D1918" s="46"/>
      <c r="E1918" s="47"/>
      <c r="F1918" s="46"/>
      <c r="G1918" s="46"/>
      <c r="H1918" s="46"/>
      <c r="I1918" s="47" t="str">
        <f t="shared" si="58"/>
        <v/>
      </c>
      <c r="J1918" s="47" t="str">
        <f t="shared" si="59"/>
        <v/>
      </c>
      <c r="K1918" s="46"/>
      <c r="L1918" s="46"/>
    </row>
    <row r="1919" spans="1:12" ht="18" customHeight="1" x14ac:dyDescent="0.25">
      <c r="A1919" s="42"/>
      <c r="B1919" s="42"/>
      <c r="C1919" s="42"/>
      <c r="D1919" s="42"/>
      <c r="E1919" s="43"/>
      <c r="F1919" s="42"/>
      <c r="G1919" s="42"/>
      <c r="H1919" s="42"/>
      <c r="I1919" s="43" t="str">
        <f t="shared" si="58"/>
        <v/>
      </c>
      <c r="J1919" s="43" t="str">
        <f t="shared" si="59"/>
        <v/>
      </c>
      <c r="K1919" s="42"/>
      <c r="L1919" s="42"/>
    </row>
    <row r="1920" spans="1:12" ht="18" customHeight="1" x14ac:dyDescent="0.25">
      <c r="A1920" s="46"/>
      <c r="B1920" s="46"/>
      <c r="C1920" s="46"/>
      <c r="D1920" s="46"/>
      <c r="E1920" s="47"/>
      <c r="F1920" s="46"/>
      <c r="G1920" s="46"/>
      <c r="H1920" s="46"/>
      <c r="I1920" s="47" t="str">
        <f t="shared" si="58"/>
        <v/>
      </c>
      <c r="J1920" s="47" t="str">
        <f t="shared" si="59"/>
        <v/>
      </c>
      <c r="K1920" s="46"/>
      <c r="L1920" s="46"/>
    </row>
    <row r="1921" spans="1:12" ht="18" customHeight="1" x14ac:dyDescent="0.25">
      <c r="A1921" s="42"/>
      <c r="B1921" s="42"/>
      <c r="C1921" s="42"/>
      <c r="D1921" s="42"/>
      <c r="E1921" s="43"/>
      <c r="F1921" s="42"/>
      <c r="G1921" s="42"/>
      <c r="H1921" s="42"/>
      <c r="I1921" s="43" t="str">
        <f t="shared" si="58"/>
        <v/>
      </c>
      <c r="J1921" s="43" t="str">
        <f t="shared" si="59"/>
        <v/>
      </c>
      <c r="K1921" s="42"/>
      <c r="L1921" s="42"/>
    </row>
    <row r="1922" spans="1:12" ht="18" customHeight="1" x14ac:dyDescent="0.25">
      <c r="A1922" s="46"/>
      <c r="B1922" s="46"/>
      <c r="C1922" s="46"/>
      <c r="D1922" s="46"/>
      <c r="E1922" s="47"/>
      <c r="F1922" s="46"/>
      <c r="G1922" s="46"/>
      <c r="H1922" s="46"/>
      <c r="I1922" s="47" t="str">
        <f t="shared" si="58"/>
        <v/>
      </c>
      <c r="J1922" s="47" t="str">
        <f t="shared" si="59"/>
        <v/>
      </c>
      <c r="K1922" s="46"/>
      <c r="L1922" s="46"/>
    </row>
    <row r="1923" spans="1:12" ht="18" customHeight="1" x14ac:dyDescent="0.25">
      <c r="A1923" s="42"/>
      <c r="B1923" s="42"/>
      <c r="C1923" s="42"/>
      <c r="D1923" s="42"/>
      <c r="E1923" s="43"/>
      <c r="F1923" s="42"/>
      <c r="G1923" s="42"/>
      <c r="H1923" s="42"/>
      <c r="I1923" s="43" t="str">
        <f t="shared" si="58"/>
        <v/>
      </c>
      <c r="J1923" s="43" t="str">
        <f t="shared" si="59"/>
        <v/>
      </c>
      <c r="K1923" s="42"/>
      <c r="L1923" s="42"/>
    </row>
    <row r="1924" spans="1:12" ht="18" customHeight="1" x14ac:dyDescent="0.25">
      <c r="A1924" s="46"/>
      <c r="B1924" s="46"/>
      <c r="C1924" s="46"/>
      <c r="D1924" s="46"/>
      <c r="E1924" s="47"/>
      <c r="F1924" s="46"/>
      <c r="G1924" s="46"/>
      <c r="H1924" s="46"/>
      <c r="I1924" s="47" t="str">
        <f t="shared" ref="I1924:I1987" si="60">IF(E1924="","",E1924+(E1924*H1924/100*G1924))</f>
        <v/>
      </c>
      <c r="J1924" s="47" t="str">
        <f t="shared" ref="J1924:J1987" si="61">IFERROR(I1924/G1924,"")</f>
        <v/>
      </c>
      <c r="K1924" s="46"/>
      <c r="L1924" s="46"/>
    </row>
    <row r="1925" spans="1:12" ht="18" customHeight="1" x14ac:dyDescent="0.25">
      <c r="A1925" s="42"/>
      <c r="B1925" s="42"/>
      <c r="C1925" s="42"/>
      <c r="D1925" s="42"/>
      <c r="E1925" s="43"/>
      <c r="F1925" s="42"/>
      <c r="G1925" s="42"/>
      <c r="H1925" s="42"/>
      <c r="I1925" s="43" t="str">
        <f t="shared" si="60"/>
        <v/>
      </c>
      <c r="J1925" s="43" t="str">
        <f t="shared" si="61"/>
        <v/>
      </c>
      <c r="K1925" s="42"/>
      <c r="L1925" s="42"/>
    </row>
    <row r="1926" spans="1:12" ht="18" customHeight="1" x14ac:dyDescent="0.25">
      <c r="A1926" s="46"/>
      <c r="B1926" s="46"/>
      <c r="C1926" s="46"/>
      <c r="D1926" s="46"/>
      <c r="E1926" s="47"/>
      <c r="F1926" s="46"/>
      <c r="G1926" s="46"/>
      <c r="H1926" s="46"/>
      <c r="I1926" s="47" t="str">
        <f t="shared" si="60"/>
        <v/>
      </c>
      <c r="J1926" s="47" t="str">
        <f t="shared" si="61"/>
        <v/>
      </c>
      <c r="K1926" s="46"/>
      <c r="L1926" s="46"/>
    </row>
    <row r="1927" spans="1:12" ht="18" customHeight="1" x14ac:dyDescent="0.25">
      <c r="A1927" s="42"/>
      <c r="B1927" s="42"/>
      <c r="C1927" s="42"/>
      <c r="D1927" s="42"/>
      <c r="E1927" s="43"/>
      <c r="F1927" s="42"/>
      <c r="G1927" s="42"/>
      <c r="H1927" s="42"/>
      <c r="I1927" s="43" t="str">
        <f t="shared" si="60"/>
        <v/>
      </c>
      <c r="J1927" s="43" t="str">
        <f t="shared" si="61"/>
        <v/>
      </c>
      <c r="K1927" s="42"/>
      <c r="L1927" s="42"/>
    </row>
    <row r="1928" spans="1:12" ht="18" customHeight="1" x14ac:dyDescent="0.25">
      <c r="A1928" s="46"/>
      <c r="B1928" s="46"/>
      <c r="C1928" s="46"/>
      <c r="D1928" s="46"/>
      <c r="E1928" s="47"/>
      <c r="F1928" s="46"/>
      <c r="G1928" s="46"/>
      <c r="H1928" s="46"/>
      <c r="I1928" s="47" t="str">
        <f t="shared" si="60"/>
        <v/>
      </c>
      <c r="J1928" s="47" t="str">
        <f t="shared" si="61"/>
        <v/>
      </c>
      <c r="K1928" s="46"/>
      <c r="L1928" s="46"/>
    </row>
    <row r="1929" spans="1:12" ht="18" customHeight="1" x14ac:dyDescent="0.25">
      <c r="A1929" s="42"/>
      <c r="B1929" s="42"/>
      <c r="C1929" s="42"/>
      <c r="D1929" s="42"/>
      <c r="E1929" s="43"/>
      <c r="F1929" s="42"/>
      <c r="G1929" s="42"/>
      <c r="H1929" s="42"/>
      <c r="I1929" s="43" t="str">
        <f t="shared" si="60"/>
        <v/>
      </c>
      <c r="J1929" s="43" t="str">
        <f t="shared" si="61"/>
        <v/>
      </c>
      <c r="K1929" s="42"/>
      <c r="L1929" s="42"/>
    </row>
    <row r="1930" spans="1:12" ht="18" customHeight="1" x14ac:dyDescent="0.25">
      <c r="A1930" s="46"/>
      <c r="B1930" s="46"/>
      <c r="C1930" s="46"/>
      <c r="D1930" s="46"/>
      <c r="E1930" s="47"/>
      <c r="F1930" s="46"/>
      <c r="G1930" s="46"/>
      <c r="H1930" s="46"/>
      <c r="I1930" s="47" t="str">
        <f t="shared" si="60"/>
        <v/>
      </c>
      <c r="J1930" s="47" t="str">
        <f t="shared" si="61"/>
        <v/>
      </c>
      <c r="K1930" s="46"/>
      <c r="L1930" s="46"/>
    </row>
    <row r="1931" spans="1:12" ht="18" customHeight="1" x14ac:dyDescent="0.25">
      <c r="A1931" s="42"/>
      <c r="B1931" s="42"/>
      <c r="C1931" s="42"/>
      <c r="D1931" s="42"/>
      <c r="E1931" s="43"/>
      <c r="F1931" s="42"/>
      <c r="G1931" s="42"/>
      <c r="H1931" s="42"/>
      <c r="I1931" s="43" t="str">
        <f t="shared" si="60"/>
        <v/>
      </c>
      <c r="J1931" s="43" t="str">
        <f t="shared" si="61"/>
        <v/>
      </c>
      <c r="K1931" s="42"/>
      <c r="L1931" s="42"/>
    </row>
    <row r="1932" spans="1:12" ht="18" customHeight="1" x14ac:dyDescent="0.25">
      <c r="A1932" s="46"/>
      <c r="B1932" s="46"/>
      <c r="C1932" s="46"/>
      <c r="D1932" s="46"/>
      <c r="E1932" s="47"/>
      <c r="F1932" s="46"/>
      <c r="G1932" s="46"/>
      <c r="H1932" s="46"/>
      <c r="I1932" s="47" t="str">
        <f t="shared" si="60"/>
        <v/>
      </c>
      <c r="J1932" s="47" t="str">
        <f t="shared" si="61"/>
        <v/>
      </c>
      <c r="K1932" s="46"/>
      <c r="L1932" s="46"/>
    </row>
    <row r="1933" spans="1:12" ht="18" customHeight="1" x14ac:dyDescent="0.25">
      <c r="A1933" s="42"/>
      <c r="B1933" s="42"/>
      <c r="C1933" s="42"/>
      <c r="D1933" s="42"/>
      <c r="E1933" s="43"/>
      <c r="F1933" s="42"/>
      <c r="G1933" s="42"/>
      <c r="H1933" s="42"/>
      <c r="I1933" s="43" t="str">
        <f t="shared" si="60"/>
        <v/>
      </c>
      <c r="J1933" s="43" t="str">
        <f t="shared" si="61"/>
        <v/>
      </c>
      <c r="K1933" s="42"/>
      <c r="L1933" s="42"/>
    </row>
    <row r="1934" spans="1:12" ht="18" customHeight="1" x14ac:dyDescent="0.25">
      <c r="A1934" s="46"/>
      <c r="B1934" s="46"/>
      <c r="C1934" s="46"/>
      <c r="D1934" s="46"/>
      <c r="E1934" s="47"/>
      <c r="F1934" s="46"/>
      <c r="G1934" s="46"/>
      <c r="H1934" s="46"/>
      <c r="I1934" s="47" t="str">
        <f t="shared" si="60"/>
        <v/>
      </c>
      <c r="J1934" s="47" t="str">
        <f t="shared" si="61"/>
        <v/>
      </c>
      <c r="K1934" s="46"/>
      <c r="L1934" s="46"/>
    </row>
    <row r="1935" spans="1:12" ht="18" customHeight="1" x14ac:dyDescent="0.25">
      <c r="A1935" s="42"/>
      <c r="B1935" s="42"/>
      <c r="C1935" s="42"/>
      <c r="D1935" s="42"/>
      <c r="E1935" s="43"/>
      <c r="F1935" s="42"/>
      <c r="G1935" s="42"/>
      <c r="H1935" s="42"/>
      <c r="I1935" s="43" t="str">
        <f t="shared" si="60"/>
        <v/>
      </c>
      <c r="J1935" s="43" t="str">
        <f t="shared" si="61"/>
        <v/>
      </c>
      <c r="K1935" s="42"/>
      <c r="L1935" s="42"/>
    </row>
    <row r="1936" spans="1:12" ht="18" customHeight="1" x14ac:dyDescent="0.25">
      <c r="A1936" s="46"/>
      <c r="B1936" s="46"/>
      <c r="C1936" s="46"/>
      <c r="D1936" s="46"/>
      <c r="E1936" s="47"/>
      <c r="F1936" s="46"/>
      <c r="G1936" s="46"/>
      <c r="H1936" s="46"/>
      <c r="I1936" s="47" t="str">
        <f t="shared" si="60"/>
        <v/>
      </c>
      <c r="J1936" s="47" t="str">
        <f t="shared" si="61"/>
        <v/>
      </c>
      <c r="K1936" s="46"/>
      <c r="L1936" s="46"/>
    </row>
    <row r="1937" spans="1:12" ht="18" customHeight="1" x14ac:dyDescent="0.25">
      <c r="A1937" s="42"/>
      <c r="B1937" s="42"/>
      <c r="C1937" s="42"/>
      <c r="D1937" s="42"/>
      <c r="E1937" s="43"/>
      <c r="F1937" s="42"/>
      <c r="G1937" s="42"/>
      <c r="H1937" s="42"/>
      <c r="I1937" s="43" t="str">
        <f t="shared" si="60"/>
        <v/>
      </c>
      <c r="J1937" s="43" t="str">
        <f t="shared" si="61"/>
        <v/>
      </c>
      <c r="K1937" s="42"/>
      <c r="L1937" s="42"/>
    </row>
    <row r="1938" spans="1:12" ht="18" customHeight="1" x14ac:dyDescent="0.25">
      <c r="A1938" s="46"/>
      <c r="B1938" s="46"/>
      <c r="C1938" s="46"/>
      <c r="D1938" s="46"/>
      <c r="E1938" s="47"/>
      <c r="F1938" s="46"/>
      <c r="G1938" s="46"/>
      <c r="H1938" s="46"/>
      <c r="I1938" s="47" t="str">
        <f t="shared" si="60"/>
        <v/>
      </c>
      <c r="J1938" s="47" t="str">
        <f t="shared" si="61"/>
        <v/>
      </c>
      <c r="K1938" s="46"/>
      <c r="L1938" s="46"/>
    </row>
    <row r="1939" spans="1:12" ht="18" customHeight="1" x14ac:dyDescent="0.25">
      <c r="A1939" s="42"/>
      <c r="B1939" s="42"/>
      <c r="C1939" s="42"/>
      <c r="D1939" s="42"/>
      <c r="E1939" s="43"/>
      <c r="F1939" s="42"/>
      <c r="G1939" s="42"/>
      <c r="H1939" s="42"/>
      <c r="I1939" s="43" t="str">
        <f t="shared" si="60"/>
        <v/>
      </c>
      <c r="J1939" s="43" t="str">
        <f t="shared" si="61"/>
        <v/>
      </c>
      <c r="K1939" s="42"/>
      <c r="L1939" s="42"/>
    </row>
    <row r="1940" spans="1:12" ht="18" customHeight="1" x14ac:dyDescent="0.25">
      <c r="A1940" s="46"/>
      <c r="B1940" s="46"/>
      <c r="C1940" s="46"/>
      <c r="D1940" s="46"/>
      <c r="E1940" s="47"/>
      <c r="F1940" s="46"/>
      <c r="G1940" s="46"/>
      <c r="H1940" s="46"/>
      <c r="I1940" s="47" t="str">
        <f t="shared" si="60"/>
        <v/>
      </c>
      <c r="J1940" s="47" t="str">
        <f t="shared" si="61"/>
        <v/>
      </c>
      <c r="K1940" s="46"/>
      <c r="L1940" s="46"/>
    </row>
    <row r="1941" spans="1:12" ht="18" customHeight="1" x14ac:dyDescent="0.25">
      <c r="A1941" s="42"/>
      <c r="B1941" s="42"/>
      <c r="C1941" s="42"/>
      <c r="D1941" s="42"/>
      <c r="E1941" s="43"/>
      <c r="F1941" s="42"/>
      <c r="G1941" s="42"/>
      <c r="H1941" s="42"/>
      <c r="I1941" s="43" t="str">
        <f t="shared" si="60"/>
        <v/>
      </c>
      <c r="J1941" s="43" t="str">
        <f t="shared" si="61"/>
        <v/>
      </c>
      <c r="K1941" s="42"/>
      <c r="L1941" s="42"/>
    </row>
    <row r="1942" spans="1:12" ht="18" customHeight="1" x14ac:dyDescent="0.25">
      <c r="A1942" s="46"/>
      <c r="B1942" s="46"/>
      <c r="C1942" s="46"/>
      <c r="D1942" s="46"/>
      <c r="E1942" s="47"/>
      <c r="F1942" s="46"/>
      <c r="G1942" s="46"/>
      <c r="H1942" s="46"/>
      <c r="I1942" s="47" t="str">
        <f t="shared" si="60"/>
        <v/>
      </c>
      <c r="J1942" s="47" t="str">
        <f t="shared" si="61"/>
        <v/>
      </c>
      <c r="K1942" s="46"/>
      <c r="L1942" s="46"/>
    </row>
    <row r="1943" spans="1:12" ht="18" customHeight="1" x14ac:dyDescent="0.25">
      <c r="A1943" s="42"/>
      <c r="B1943" s="42"/>
      <c r="C1943" s="42"/>
      <c r="D1943" s="42"/>
      <c r="E1943" s="43"/>
      <c r="F1943" s="42"/>
      <c r="G1943" s="42"/>
      <c r="H1943" s="42"/>
      <c r="I1943" s="43" t="str">
        <f t="shared" si="60"/>
        <v/>
      </c>
      <c r="J1943" s="43" t="str">
        <f t="shared" si="61"/>
        <v/>
      </c>
      <c r="K1943" s="42"/>
      <c r="L1943" s="42"/>
    </row>
    <row r="1944" spans="1:12" ht="18" customHeight="1" x14ac:dyDescent="0.25">
      <c r="A1944" s="46"/>
      <c r="B1944" s="46"/>
      <c r="C1944" s="46"/>
      <c r="D1944" s="46"/>
      <c r="E1944" s="47"/>
      <c r="F1944" s="46"/>
      <c r="G1944" s="46"/>
      <c r="H1944" s="46"/>
      <c r="I1944" s="47" t="str">
        <f t="shared" si="60"/>
        <v/>
      </c>
      <c r="J1944" s="47" t="str">
        <f t="shared" si="61"/>
        <v/>
      </c>
      <c r="K1944" s="46"/>
      <c r="L1944" s="46"/>
    </row>
    <row r="1945" spans="1:12" ht="18" customHeight="1" x14ac:dyDescent="0.25">
      <c r="A1945" s="42"/>
      <c r="B1945" s="42"/>
      <c r="C1945" s="42"/>
      <c r="D1945" s="42"/>
      <c r="E1945" s="43"/>
      <c r="F1945" s="42"/>
      <c r="G1945" s="42"/>
      <c r="H1945" s="42"/>
      <c r="I1945" s="43" t="str">
        <f t="shared" si="60"/>
        <v/>
      </c>
      <c r="J1945" s="43" t="str">
        <f t="shared" si="61"/>
        <v/>
      </c>
      <c r="K1945" s="42"/>
      <c r="L1945" s="42"/>
    </row>
    <row r="1946" spans="1:12" ht="18" customHeight="1" x14ac:dyDescent="0.25">
      <c r="A1946" s="46"/>
      <c r="B1946" s="46"/>
      <c r="C1946" s="46"/>
      <c r="D1946" s="46"/>
      <c r="E1946" s="47"/>
      <c r="F1946" s="46"/>
      <c r="G1946" s="46"/>
      <c r="H1946" s="46"/>
      <c r="I1946" s="47" t="str">
        <f t="shared" si="60"/>
        <v/>
      </c>
      <c r="J1946" s="47" t="str">
        <f t="shared" si="61"/>
        <v/>
      </c>
      <c r="K1946" s="46"/>
      <c r="L1946" s="46"/>
    </row>
    <row r="1947" spans="1:12" ht="18" customHeight="1" x14ac:dyDescent="0.25">
      <c r="A1947" s="42"/>
      <c r="B1947" s="42"/>
      <c r="C1947" s="42"/>
      <c r="D1947" s="42"/>
      <c r="E1947" s="43"/>
      <c r="F1947" s="42"/>
      <c r="G1947" s="42"/>
      <c r="H1947" s="42"/>
      <c r="I1947" s="43" t="str">
        <f t="shared" si="60"/>
        <v/>
      </c>
      <c r="J1947" s="43" t="str">
        <f t="shared" si="61"/>
        <v/>
      </c>
      <c r="K1947" s="42"/>
      <c r="L1947" s="42"/>
    </row>
    <row r="1948" spans="1:12" ht="18" customHeight="1" x14ac:dyDescent="0.25">
      <c r="A1948" s="46"/>
      <c r="B1948" s="46"/>
      <c r="C1948" s="46"/>
      <c r="D1948" s="46"/>
      <c r="E1948" s="47"/>
      <c r="F1948" s="46"/>
      <c r="G1948" s="46"/>
      <c r="H1948" s="46"/>
      <c r="I1948" s="47" t="str">
        <f t="shared" si="60"/>
        <v/>
      </c>
      <c r="J1948" s="47" t="str">
        <f t="shared" si="61"/>
        <v/>
      </c>
      <c r="K1948" s="46"/>
      <c r="L1948" s="46"/>
    </row>
    <row r="1949" spans="1:12" ht="18" customHeight="1" x14ac:dyDescent="0.25">
      <c r="A1949" s="42"/>
      <c r="B1949" s="42"/>
      <c r="C1949" s="42"/>
      <c r="D1949" s="42"/>
      <c r="E1949" s="43"/>
      <c r="F1949" s="42"/>
      <c r="G1949" s="42"/>
      <c r="H1949" s="42"/>
      <c r="I1949" s="43" t="str">
        <f t="shared" si="60"/>
        <v/>
      </c>
      <c r="J1949" s="43" t="str">
        <f t="shared" si="61"/>
        <v/>
      </c>
      <c r="K1949" s="42"/>
      <c r="L1949" s="42"/>
    </row>
    <row r="1950" spans="1:12" ht="18" customHeight="1" x14ac:dyDescent="0.25">
      <c r="A1950" s="46"/>
      <c r="B1950" s="46"/>
      <c r="C1950" s="46"/>
      <c r="D1950" s="46"/>
      <c r="E1950" s="47"/>
      <c r="F1950" s="46"/>
      <c r="G1950" s="46"/>
      <c r="H1950" s="46"/>
      <c r="I1950" s="47" t="str">
        <f t="shared" si="60"/>
        <v/>
      </c>
      <c r="J1950" s="47" t="str">
        <f t="shared" si="61"/>
        <v/>
      </c>
      <c r="K1950" s="46"/>
      <c r="L1950" s="46"/>
    </row>
    <row r="1951" spans="1:12" ht="18" customHeight="1" x14ac:dyDescent="0.25">
      <c r="A1951" s="42"/>
      <c r="B1951" s="42"/>
      <c r="C1951" s="42"/>
      <c r="D1951" s="42"/>
      <c r="E1951" s="43"/>
      <c r="F1951" s="42"/>
      <c r="G1951" s="42"/>
      <c r="H1951" s="42"/>
      <c r="I1951" s="43" t="str">
        <f t="shared" si="60"/>
        <v/>
      </c>
      <c r="J1951" s="43" t="str">
        <f t="shared" si="61"/>
        <v/>
      </c>
      <c r="K1951" s="42"/>
      <c r="L1951" s="42"/>
    </row>
    <row r="1952" spans="1:12" ht="18" customHeight="1" x14ac:dyDescent="0.25">
      <c r="A1952" s="46"/>
      <c r="B1952" s="46"/>
      <c r="C1952" s="46"/>
      <c r="D1952" s="46"/>
      <c r="E1952" s="47"/>
      <c r="F1952" s="46"/>
      <c r="G1952" s="46"/>
      <c r="H1952" s="46"/>
      <c r="I1952" s="47" t="str">
        <f t="shared" si="60"/>
        <v/>
      </c>
      <c r="J1952" s="47" t="str">
        <f t="shared" si="61"/>
        <v/>
      </c>
      <c r="K1952" s="46"/>
      <c r="L1952" s="46"/>
    </row>
    <row r="1953" spans="1:12" ht="18" customHeight="1" x14ac:dyDescent="0.25">
      <c r="A1953" s="42"/>
      <c r="B1953" s="42"/>
      <c r="C1953" s="42"/>
      <c r="D1953" s="42"/>
      <c r="E1953" s="43"/>
      <c r="F1953" s="42"/>
      <c r="G1953" s="42"/>
      <c r="H1953" s="42"/>
      <c r="I1953" s="43" t="str">
        <f t="shared" si="60"/>
        <v/>
      </c>
      <c r="J1953" s="43" t="str">
        <f t="shared" si="61"/>
        <v/>
      </c>
      <c r="K1953" s="42"/>
      <c r="L1953" s="42"/>
    </row>
    <row r="1954" spans="1:12" ht="18" customHeight="1" x14ac:dyDescent="0.25">
      <c r="A1954" s="46"/>
      <c r="B1954" s="46"/>
      <c r="C1954" s="46"/>
      <c r="D1954" s="46"/>
      <c r="E1954" s="47"/>
      <c r="F1954" s="46"/>
      <c r="G1954" s="46"/>
      <c r="H1954" s="46"/>
      <c r="I1954" s="47" t="str">
        <f t="shared" si="60"/>
        <v/>
      </c>
      <c r="J1954" s="47" t="str">
        <f t="shared" si="61"/>
        <v/>
      </c>
      <c r="K1954" s="46"/>
      <c r="L1954" s="46"/>
    </row>
    <row r="1955" spans="1:12" ht="18" customHeight="1" x14ac:dyDescent="0.25">
      <c r="A1955" s="42"/>
      <c r="B1955" s="42"/>
      <c r="C1955" s="42"/>
      <c r="D1955" s="42"/>
      <c r="E1955" s="43"/>
      <c r="F1955" s="42"/>
      <c r="G1955" s="42"/>
      <c r="H1955" s="42"/>
      <c r="I1955" s="43" t="str">
        <f t="shared" si="60"/>
        <v/>
      </c>
      <c r="J1955" s="43" t="str">
        <f t="shared" si="61"/>
        <v/>
      </c>
      <c r="K1955" s="42"/>
      <c r="L1955" s="42"/>
    </row>
    <row r="1956" spans="1:12" ht="18" customHeight="1" x14ac:dyDescent="0.25">
      <c r="A1956" s="46"/>
      <c r="B1956" s="46"/>
      <c r="C1956" s="46"/>
      <c r="D1956" s="46"/>
      <c r="E1956" s="47"/>
      <c r="F1956" s="46"/>
      <c r="G1956" s="46"/>
      <c r="H1956" s="46"/>
      <c r="I1956" s="47" t="str">
        <f t="shared" si="60"/>
        <v/>
      </c>
      <c r="J1956" s="47" t="str">
        <f t="shared" si="61"/>
        <v/>
      </c>
      <c r="K1956" s="46"/>
      <c r="L1956" s="46"/>
    </row>
    <row r="1957" spans="1:12" ht="18" customHeight="1" x14ac:dyDescent="0.25">
      <c r="A1957" s="42"/>
      <c r="B1957" s="42"/>
      <c r="C1957" s="42"/>
      <c r="D1957" s="42"/>
      <c r="E1957" s="43"/>
      <c r="F1957" s="42"/>
      <c r="G1957" s="42"/>
      <c r="H1957" s="42"/>
      <c r="I1957" s="43" t="str">
        <f t="shared" si="60"/>
        <v/>
      </c>
      <c r="J1957" s="43" t="str">
        <f t="shared" si="61"/>
        <v/>
      </c>
      <c r="K1957" s="42"/>
      <c r="L1957" s="42"/>
    </row>
    <row r="1958" spans="1:12" ht="18" customHeight="1" x14ac:dyDescent="0.25">
      <c r="A1958" s="46"/>
      <c r="B1958" s="46"/>
      <c r="C1958" s="46"/>
      <c r="D1958" s="46"/>
      <c r="E1958" s="47"/>
      <c r="F1958" s="46"/>
      <c r="G1958" s="46"/>
      <c r="H1958" s="46"/>
      <c r="I1958" s="47" t="str">
        <f t="shared" si="60"/>
        <v/>
      </c>
      <c r="J1958" s="47" t="str">
        <f t="shared" si="61"/>
        <v/>
      </c>
      <c r="K1958" s="46"/>
      <c r="L1958" s="46"/>
    </row>
    <row r="1959" spans="1:12" ht="18" customHeight="1" x14ac:dyDescent="0.25">
      <c r="A1959" s="42"/>
      <c r="B1959" s="42"/>
      <c r="C1959" s="42"/>
      <c r="D1959" s="42"/>
      <c r="E1959" s="43"/>
      <c r="F1959" s="42"/>
      <c r="G1959" s="42"/>
      <c r="H1959" s="42"/>
      <c r="I1959" s="43" t="str">
        <f t="shared" si="60"/>
        <v/>
      </c>
      <c r="J1959" s="43" t="str">
        <f t="shared" si="61"/>
        <v/>
      </c>
      <c r="K1959" s="42"/>
      <c r="L1959" s="42"/>
    </row>
    <row r="1960" spans="1:12" ht="18" customHeight="1" x14ac:dyDescent="0.25">
      <c r="A1960" s="46"/>
      <c r="B1960" s="46"/>
      <c r="C1960" s="46"/>
      <c r="D1960" s="46"/>
      <c r="E1960" s="47"/>
      <c r="F1960" s="46"/>
      <c r="G1960" s="46"/>
      <c r="H1960" s="46"/>
      <c r="I1960" s="47" t="str">
        <f t="shared" si="60"/>
        <v/>
      </c>
      <c r="J1960" s="47" t="str">
        <f t="shared" si="61"/>
        <v/>
      </c>
      <c r="K1960" s="46"/>
      <c r="L1960" s="46"/>
    </row>
    <row r="1961" spans="1:12" ht="18" customHeight="1" x14ac:dyDescent="0.25">
      <c r="A1961" s="42"/>
      <c r="B1961" s="42"/>
      <c r="C1961" s="42"/>
      <c r="D1961" s="42"/>
      <c r="E1961" s="43"/>
      <c r="F1961" s="42"/>
      <c r="G1961" s="42"/>
      <c r="H1961" s="42"/>
      <c r="I1961" s="43" t="str">
        <f t="shared" si="60"/>
        <v/>
      </c>
      <c r="J1961" s="43" t="str">
        <f t="shared" si="61"/>
        <v/>
      </c>
      <c r="K1961" s="42"/>
      <c r="L1961" s="42"/>
    </row>
    <row r="1962" spans="1:12" ht="18" customHeight="1" x14ac:dyDescent="0.25">
      <c r="A1962" s="46"/>
      <c r="B1962" s="46"/>
      <c r="C1962" s="46"/>
      <c r="D1962" s="46"/>
      <c r="E1962" s="47"/>
      <c r="F1962" s="46"/>
      <c r="G1962" s="46"/>
      <c r="H1962" s="46"/>
      <c r="I1962" s="47" t="str">
        <f t="shared" si="60"/>
        <v/>
      </c>
      <c r="J1962" s="47" t="str">
        <f t="shared" si="61"/>
        <v/>
      </c>
      <c r="K1962" s="46"/>
      <c r="L1962" s="46"/>
    </row>
    <row r="1963" spans="1:12" ht="18" customHeight="1" x14ac:dyDescent="0.25">
      <c r="A1963" s="42"/>
      <c r="B1963" s="42"/>
      <c r="C1963" s="42"/>
      <c r="D1963" s="42"/>
      <c r="E1963" s="43"/>
      <c r="F1963" s="42"/>
      <c r="G1963" s="42"/>
      <c r="H1963" s="42"/>
      <c r="I1963" s="43" t="str">
        <f t="shared" si="60"/>
        <v/>
      </c>
      <c r="J1963" s="43" t="str">
        <f t="shared" si="61"/>
        <v/>
      </c>
      <c r="K1963" s="42"/>
      <c r="L1963" s="42"/>
    </row>
    <row r="1964" spans="1:12" ht="18" customHeight="1" x14ac:dyDescent="0.25">
      <c r="A1964" s="46"/>
      <c r="B1964" s="46"/>
      <c r="C1964" s="46"/>
      <c r="D1964" s="46"/>
      <c r="E1964" s="47"/>
      <c r="F1964" s="46"/>
      <c r="G1964" s="46"/>
      <c r="H1964" s="46"/>
      <c r="I1964" s="47" t="str">
        <f t="shared" si="60"/>
        <v/>
      </c>
      <c r="J1964" s="47" t="str">
        <f t="shared" si="61"/>
        <v/>
      </c>
      <c r="K1964" s="46"/>
      <c r="L1964" s="46"/>
    </row>
    <row r="1965" spans="1:12" ht="18" customHeight="1" x14ac:dyDescent="0.25">
      <c r="A1965" s="42"/>
      <c r="B1965" s="42"/>
      <c r="C1965" s="42"/>
      <c r="D1965" s="42"/>
      <c r="E1965" s="43"/>
      <c r="F1965" s="42"/>
      <c r="G1965" s="42"/>
      <c r="H1965" s="42"/>
      <c r="I1965" s="43" t="str">
        <f t="shared" si="60"/>
        <v/>
      </c>
      <c r="J1965" s="43" t="str">
        <f t="shared" si="61"/>
        <v/>
      </c>
      <c r="K1965" s="42"/>
      <c r="L1965" s="42"/>
    </row>
    <row r="1966" spans="1:12" ht="18" customHeight="1" x14ac:dyDescent="0.25">
      <c r="A1966" s="46"/>
      <c r="B1966" s="46"/>
      <c r="C1966" s="46"/>
      <c r="D1966" s="46"/>
      <c r="E1966" s="47"/>
      <c r="F1966" s="46"/>
      <c r="G1966" s="46"/>
      <c r="H1966" s="46"/>
      <c r="I1966" s="47" t="str">
        <f t="shared" si="60"/>
        <v/>
      </c>
      <c r="J1966" s="47" t="str">
        <f t="shared" si="61"/>
        <v/>
      </c>
      <c r="K1966" s="46"/>
      <c r="L1966" s="46"/>
    </row>
    <row r="1967" spans="1:12" ht="18" customHeight="1" x14ac:dyDescent="0.25">
      <c r="A1967" s="42"/>
      <c r="B1967" s="42"/>
      <c r="C1967" s="42"/>
      <c r="D1967" s="42"/>
      <c r="E1967" s="43"/>
      <c r="F1967" s="42"/>
      <c r="G1967" s="42"/>
      <c r="H1967" s="42"/>
      <c r="I1967" s="43" t="str">
        <f t="shared" si="60"/>
        <v/>
      </c>
      <c r="J1967" s="43" t="str">
        <f t="shared" si="61"/>
        <v/>
      </c>
      <c r="K1967" s="42"/>
      <c r="L1967" s="42"/>
    </row>
    <row r="1968" spans="1:12" ht="18" customHeight="1" x14ac:dyDescent="0.25">
      <c r="A1968" s="46"/>
      <c r="B1968" s="46"/>
      <c r="C1968" s="46"/>
      <c r="D1968" s="46"/>
      <c r="E1968" s="47"/>
      <c r="F1968" s="46"/>
      <c r="G1968" s="46"/>
      <c r="H1968" s="46"/>
      <c r="I1968" s="47" t="str">
        <f t="shared" si="60"/>
        <v/>
      </c>
      <c r="J1968" s="47" t="str">
        <f t="shared" si="61"/>
        <v/>
      </c>
      <c r="K1968" s="46"/>
      <c r="L1968" s="46"/>
    </row>
    <row r="1969" spans="1:12" ht="18" customHeight="1" x14ac:dyDescent="0.25">
      <c r="A1969" s="42"/>
      <c r="B1969" s="42"/>
      <c r="C1969" s="42"/>
      <c r="D1969" s="42"/>
      <c r="E1969" s="43"/>
      <c r="F1969" s="42"/>
      <c r="G1969" s="42"/>
      <c r="H1969" s="42"/>
      <c r="I1969" s="43" t="str">
        <f t="shared" si="60"/>
        <v/>
      </c>
      <c r="J1969" s="43" t="str">
        <f t="shared" si="61"/>
        <v/>
      </c>
      <c r="K1969" s="42"/>
      <c r="L1969" s="42"/>
    </row>
    <row r="1970" spans="1:12" ht="18" customHeight="1" x14ac:dyDescent="0.25">
      <c r="A1970" s="46"/>
      <c r="B1970" s="46"/>
      <c r="C1970" s="46"/>
      <c r="D1970" s="46"/>
      <c r="E1970" s="47"/>
      <c r="F1970" s="46"/>
      <c r="G1970" s="46"/>
      <c r="H1970" s="46"/>
      <c r="I1970" s="47" t="str">
        <f t="shared" si="60"/>
        <v/>
      </c>
      <c r="J1970" s="47" t="str">
        <f t="shared" si="61"/>
        <v/>
      </c>
      <c r="K1970" s="46"/>
      <c r="L1970" s="46"/>
    </row>
    <row r="1971" spans="1:12" ht="18" customHeight="1" x14ac:dyDescent="0.25">
      <c r="A1971" s="42"/>
      <c r="B1971" s="42"/>
      <c r="C1971" s="42"/>
      <c r="D1971" s="42"/>
      <c r="E1971" s="43"/>
      <c r="F1971" s="42"/>
      <c r="G1971" s="42"/>
      <c r="H1971" s="42"/>
      <c r="I1971" s="43" t="str">
        <f t="shared" si="60"/>
        <v/>
      </c>
      <c r="J1971" s="43" t="str">
        <f t="shared" si="61"/>
        <v/>
      </c>
      <c r="K1971" s="42"/>
      <c r="L1971" s="42"/>
    </row>
    <row r="1972" spans="1:12" ht="18" customHeight="1" x14ac:dyDescent="0.25">
      <c r="A1972" s="46"/>
      <c r="B1972" s="46"/>
      <c r="C1972" s="46"/>
      <c r="D1972" s="46"/>
      <c r="E1972" s="47"/>
      <c r="F1972" s="46"/>
      <c r="G1972" s="46"/>
      <c r="H1972" s="46"/>
      <c r="I1972" s="47" t="str">
        <f t="shared" si="60"/>
        <v/>
      </c>
      <c r="J1972" s="47" t="str">
        <f t="shared" si="61"/>
        <v/>
      </c>
      <c r="K1972" s="46"/>
      <c r="L1972" s="46"/>
    </row>
    <row r="1973" spans="1:12" ht="18" customHeight="1" x14ac:dyDescent="0.25">
      <c r="A1973" s="42"/>
      <c r="B1973" s="42"/>
      <c r="C1973" s="42"/>
      <c r="D1973" s="42"/>
      <c r="E1973" s="43"/>
      <c r="F1973" s="42"/>
      <c r="G1973" s="42"/>
      <c r="H1973" s="42"/>
      <c r="I1973" s="43" t="str">
        <f t="shared" si="60"/>
        <v/>
      </c>
      <c r="J1973" s="43" t="str">
        <f t="shared" si="61"/>
        <v/>
      </c>
      <c r="K1973" s="42"/>
      <c r="L1973" s="42"/>
    </row>
    <row r="1974" spans="1:12" ht="18" customHeight="1" x14ac:dyDescent="0.25">
      <c r="A1974" s="46"/>
      <c r="B1974" s="46"/>
      <c r="C1974" s="46"/>
      <c r="D1974" s="46"/>
      <c r="E1974" s="47"/>
      <c r="F1974" s="46"/>
      <c r="G1974" s="46"/>
      <c r="H1974" s="46"/>
      <c r="I1974" s="47" t="str">
        <f t="shared" si="60"/>
        <v/>
      </c>
      <c r="J1974" s="47" t="str">
        <f t="shared" si="61"/>
        <v/>
      </c>
      <c r="K1974" s="46"/>
      <c r="L1974" s="46"/>
    </row>
    <row r="1975" spans="1:12" ht="18" customHeight="1" x14ac:dyDescent="0.25">
      <c r="A1975" s="42"/>
      <c r="B1975" s="42"/>
      <c r="C1975" s="42"/>
      <c r="D1975" s="42"/>
      <c r="E1975" s="43"/>
      <c r="F1975" s="42"/>
      <c r="G1975" s="42"/>
      <c r="H1975" s="42"/>
      <c r="I1975" s="43" t="str">
        <f t="shared" si="60"/>
        <v/>
      </c>
      <c r="J1975" s="43" t="str">
        <f t="shared" si="61"/>
        <v/>
      </c>
      <c r="K1975" s="42"/>
      <c r="L1975" s="42"/>
    </row>
    <row r="1976" spans="1:12" ht="18" customHeight="1" x14ac:dyDescent="0.25">
      <c r="A1976" s="46"/>
      <c r="B1976" s="46"/>
      <c r="C1976" s="46"/>
      <c r="D1976" s="46"/>
      <c r="E1976" s="47"/>
      <c r="F1976" s="46"/>
      <c r="G1976" s="46"/>
      <c r="H1976" s="46"/>
      <c r="I1976" s="47" t="str">
        <f t="shared" si="60"/>
        <v/>
      </c>
      <c r="J1976" s="47" t="str">
        <f t="shared" si="61"/>
        <v/>
      </c>
      <c r="K1976" s="46"/>
      <c r="L1976" s="46"/>
    </row>
    <row r="1977" spans="1:12" ht="18" customHeight="1" x14ac:dyDescent="0.25">
      <c r="A1977" s="42"/>
      <c r="B1977" s="42"/>
      <c r="C1977" s="42"/>
      <c r="D1977" s="42"/>
      <c r="E1977" s="43"/>
      <c r="F1977" s="42"/>
      <c r="G1977" s="42"/>
      <c r="H1977" s="42"/>
      <c r="I1977" s="43" t="str">
        <f t="shared" si="60"/>
        <v/>
      </c>
      <c r="J1977" s="43" t="str">
        <f t="shared" si="61"/>
        <v/>
      </c>
      <c r="K1977" s="42"/>
      <c r="L1977" s="42"/>
    </row>
    <row r="1978" spans="1:12" ht="18" customHeight="1" x14ac:dyDescent="0.25">
      <c r="A1978" s="46"/>
      <c r="B1978" s="46"/>
      <c r="C1978" s="46"/>
      <c r="D1978" s="46"/>
      <c r="E1978" s="47"/>
      <c r="F1978" s="46"/>
      <c r="G1978" s="46"/>
      <c r="H1978" s="46"/>
      <c r="I1978" s="47" t="str">
        <f t="shared" si="60"/>
        <v/>
      </c>
      <c r="J1978" s="47" t="str">
        <f t="shared" si="61"/>
        <v/>
      </c>
      <c r="K1978" s="46"/>
      <c r="L1978" s="46"/>
    </row>
    <row r="1979" spans="1:12" ht="18" customHeight="1" x14ac:dyDescent="0.25">
      <c r="A1979" s="42"/>
      <c r="B1979" s="42"/>
      <c r="C1979" s="42"/>
      <c r="D1979" s="42"/>
      <c r="E1979" s="43"/>
      <c r="F1979" s="42"/>
      <c r="G1979" s="42"/>
      <c r="H1979" s="42"/>
      <c r="I1979" s="43" t="str">
        <f t="shared" si="60"/>
        <v/>
      </c>
      <c r="J1979" s="43" t="str">
        <f t="shared" si="61"/>
        <v/>
      </c>
      <c r="K1979" s="42"/>
      <c r="L1979" s="42"/>
    </row>
    <row r="1980" spans="1:12" ht="18" customHeight="1" x14ac:dyDescent="0.25">
      <c r="A1980" s="46"/>
      <c r="B1980" s="46"/>
      <c r="C1980" s="46"/>
      <c r="D1980" s="46"/>
      <c r="E1980" s="47"/>
      <c r="F1980" s="46"/>
      <c r="G1980" s="46"/>
      <c r="H1980" s="46"/>
      <c r="I1980" s="47" t="str">
        <f t="shared" si="60"/>
        <v/>
      </c>
      <c r="J1980" s="47" t="str">
        <f t="shared" si="61"/>
        <v/>
      </c>
      <c r="K1980" s="46"/>
      <c r="L1980" s="46"/>
    </row>
    <row r="1981" spans="1:12" ht="18" customHeight="1" x14ac:dyDescent="0.25">
      <c r="A1981" s="42"/>
      <c r="B1981" s="42"/>
      <c r="C1981" s="42"/>
      <c r="D1981" s="42"/>
      <c r="E1981" s="43"/>
      <c r="F1981" s="42"/>
      <c r="G1981" s="42"/>
      <c r="H1981" s="42"/>
      <c r="I1981" s="43" t="str">
        <f t="shared" si="60"/>
        <v/>
      </c>
      <c r="J1981" s="43" t="str">
        <f t="shared" si="61"/>
        <v/>
      </c>
      <c r="K1981" s="42"/>
      <c r="L1981" s="42"/>
    </row>
    <row r="1982" spans="1:12" ht="18" customHeight="1" x14ac:dyDescent="0.25">
      <c r="A1982" s="46"/>
      <c r="B1982" s="46"/>
      <c r="C1982" s="46"/>
      <c r="D1982" s="46"/>
      <c r="E1982" s="47"/>
      <c r="F1982" s="46"/>
      <c r="G1982" s="46"/>
      <c r="H1982" s="46"/>
      <c r="I1982" s="47" t="str">
        <f t="shared" si="60"/>
        <v/>
      </c>
      <c r="J1982" s="47" t="str">
        <f t="shared" si="61"/>
        <v/>
      </c>
      <c r="K1982" s="46"/>
      <c r="L1982" s="46"/>
    </row>
    <row r="1983" spans="1:12" ht="18" customHeight="1" x14ac:dyDescent="0.25">
      <c r="A1983" s="42"/>
      <c r="B1983" s="42"/>
      <c r="C1983" s="42"/>
      <c r="D1983" s="42"/>
      <c r="E1983" s="43"/>
      <c r="F1983" s="42"/>
      <c r="G1983" s="42"/>
      <c r="H1983" s="42"/>
      <c r="I1983" s="43" t="str">
        <f t="shared" si="60"/>
        <v/>
      </c>
      <c r="J1983" s="43" t="str">
        <f t="shared" si="61"/>
        <v/>
      </c>
      <c r="K1983" s="42"/>
      <c r="L1983" s="42"/>
    </row>
    <row r="1984" spans="1:12" ht="18" customHeight="1" x14ac:dyDescent="0.25">
      <c r="A1984" s="46"/>
      <c r="B1984" s="46"/>
      <c r="C1984" s="46"/>
      <c r="D1984" s="46"/>
      <c r="E1984" s="47"/>
      <c r="F1984" s="46"/>
      <c r="G1984" s="46"/>
      <c r="H1984" s="46"/>
      <c r="I1984" s="47" t="str">
        <f t="shared" si="60"/>
        <v/>
      </c>
      <c r="J1984" s="47" t="str">
        <f t="shared" si="61"/>
        <v/>
      </c>
      <c r="K1984" s="46"/>
      <c r="L1984" s="46"/>
    </row>
    <row r="1985" spans="1:12" ht="18" customHeight="1" x14ac:dyDescent="0.25">
      <c r="A1985" s="42"/>
      <c r="B1985" s="42"/>
      <c r="C1985" s="42"/>
      <c r="D1985" s="42"/>
      <c r="E1985" s="43"/>
      <c r="F1985" s="42"/>
      <c r="G1985" s="42"/>
      <c r="H1985" s="42"/>
      <c r="I1985" s="43" t="str">
        <f t="shared" si="60"/>
        <v/>
      </c>
      <c r="J1985" s="43" t="str">
        <f t="shared" si="61"/>
        <v/>
      </c>
      <c r="K1985" s="42"/>
      <c r="L1985" s="42"/>
    </row>
    <row r="1986" spans="1:12" ht="18" customHeight="1" x14ac:dyDescent="0.25">
      <c r="A1986" s="46"/>
      <c r="B1986" s="46"/>
      <c r="C1986" s="46"/>
      <c r="D1986" s="46"/>
      <c r="E1986" s="47"/>
      <c r="F1986" s="46"/>
      <c r="G1986" s="46"/>
      <c r="H1986" s="46"/>
      <c r="I1986" s="47" t="str">
        <f t="shared" si="60"/>
        <v/>
      </c>
      <c r="J1986" s="47" t="str">
        <f t="shared" si="61"/>
        <v/>
      </c>
      <c r="K1986" s="46"/>
      <c r="L1986" s="46"/>
    </row>
    <row r="1987" spans="1:12" ht="18" customHeight="1" x14ac:dyDescent="0.25">
      <c r="A1987" s="42"/>
      <c r="B1987" s="42"/>
      <c r="C1987" s="42"/>
      <c r="D1987" s="42"/>
      <c r="E1987" s="43"/>
      <c r="F1987" s="42"/>
      <c r="G1987" s="42"/>
      <c r="H1987" s="42"/>
      <c r="I1987" s="43" t="str">
        <f t="shared" si="60"/>
        <v/>
      </c>
      <c r="J1987" s="43" t="str">
        <f t="shared" si="61"/>
        <v/>
      </c>
      <c r="K1987" s="42"/>
      <c r="L1987" s="42"/>
    </row>
    <row r="1988" spans="1:12" ht="18" customHeight="1" x14ac:dyDescent="0.25">
      <c r="A1988" s="46"/>
      <c r="B1988" s="46"/>
      <c r="C1988" s="46"/>
      <c r="D1988" s="46"/>
      <c r="E1988" s="47"/>
      <c r="F1988" s="46"/>
      <c r="G1988" s="46"/>
      <c r="H1988" s="46"/>
      <c r="I1988" s="47" t="str">
        <f t="shared" ref="I1988:I2003" si="62">IF(E1988="","",E1988+(E1988*H1988/100*G1988))</f>
        <v/>
      </c>
      <c r="J1988" s="47" t="str">
        <f t="shared" ref="J1988:J2003" si="63">IFERROR(I1988/G1988,"")</f>
        <v/>
      </c>
      <c r="K1988" s="46"/>
      <c r="L1988" s="46"/>
    </row>
    <row r="1989" spans="1:12" ht="18" customHeight="1" x14ac:dyDescent="0.25">
      <c r="A1989" s="42"/>
      <c r="B1989" s="42"/>
      <c r="C1989" s="42"/>
      <c r="D1989" s="42"/>
      <c r="E1989" s="43"/>
      <c r="F1989" s="42"/>
      <c r="G1989" s="42"/>
      <c r="H1989" s="42"/>
      <c r="I1989" s="43" t="str">
        <f t="shared" si="62"/>
        <v/>
      </c>
      <c r="J1989" s="43" t="str">
        <f t="shared" si="63"/>
        <v/>
      </c>
      <c r="K1989" s="42"/>
      <c r="L1989" s="42"/>
    </row>
    <row r="1990" spans="1:12" ht="18" customHeight="1" x14ac:dyDescent="0.25">
      <c r="A1990" s="46"/>
      <c r="B1990" s="46"/>
      <c r="C1990" s="46"/>
      <c r="D1990" s="46"/>
      <c r="E1990" s="47"/>
      <c r="F1990" s="46"/>
      <c r="G1990" s="46"/>
      <c r="H1990" s="46"/>
      <c r="I1990" s="47" t="str">
        <f t="shared" si="62"/>
        <v/>
      </c>
      <c r="J1990" s="47" t="str">
        <f t="shared" si="63"/>
        <v/>
      </c>
      <c r="K1990" s="46"/>
      <c r="L1990" s="46"/>
    </row>
    <row r="1991" spans="1:12" ht="18" customHeight="1" x14ac:dyDescent="0.25">
      <c r="A1991" s="42"/>
      <c r="B1991" s="42"/>
      <c r="C1991" s="42"/>
      <c r="D1991" s="42"/>
      <c r="E1991" s="43"/>
      <c r="F1991" s="42"/>
      <c r="G1991" s="42"/>
      <c r="H1991" s="42"/>
      <c r="I1991" s="43" t="str">
        <f t="shared" si="62"/>
        <v/>
      </c>
      <c r="J1991" s="43" t="str">
        <f t="shared" si="63"/>
        <v/>
      </c>
      <c r="K1991" s="42"/>
      <c r="L1991" s="42"/>
    </row>
    <row r="1992" spans="1:12" ht="18" customHeight="1" x14ac:dyDescent="0.25">
      <c r="A1992" s="46"/>
      <c r="B1992" s="46"/>
      <c r="C1992" s="46"/>
      <c r="D1992" s="46"/>
      <c r="E1992" s="47"/>
      <c r="F1992" s="46"/>
      <c r="G1992" s="46"/>
      <c r="H1992" s="46"/>
      <c r="I1992" s="47" t="str">
        <f t="shared" si="62"/>
        <v/>
      </c>
      <c r="J1992" s="47" t="str">
        <f t="shared" si="63"/>
        <v/>
      </c>
      <c r="K1992" s="46"/>
      <c r="L1992" s="46"/>
    </row>
    <row r="1993" spans="1:12" ht="18" customHeight="1" x14ac:dyDescent="0.25">
      <c r="A1993" s="42"/>
      <c r="B1993" s="42"/>
      <c r="C1993" s="42"/>
      <c r="D1993" s="42"/>
      <c r="E1993" s="43"/>
      <c r="F1993" s="42"/>
      <c r="G1993" s="42"/>
      <c r="H1993" s="42"/>
      <c r="I1993" s="43" t="str">
        <f t="shared" si="62"/>
        <v/>
      </c>
      <c r="J1993" s="43" t="str">
        <f t="shared" si="63"/>
        <v/>
      </c>
      <c r="K1993" s="42"/>
      <c r="L1993" s="42"/>
    </row>
    <row r="1994" spans="1:12" ht="18" customHeight="1" x14ac:dyDescent="0.25">
      <c r="A1994" s="46"/>
      <c r="B1994" s="46"/>
      <c r="C1994" s="46"/>
      <c r="D1994" s="46"/>
      <c r="E1994" s="47"/>
      <c r="F1994" s="46"/>
      <c r="G1994" s="46"/>
      <c r="H1994" s="46"/>
      <c r="I1994" s="47" t="str">
        <f t="shared" si="62"/>
        <v/>
      </c>
      <c r="J1994" s="47" t="str">
        <f t="shared" si="63"/>
        <v/>
      </c>
      <c r="K1994" s="46"/>
      <c r="L1994" s="46"/>
    </row>
    <row r="1995" spans="1:12" ht="18" customHeight="1" x14ac:dyDescent="0.25">
      <c r="A1995" s="42"/>
      <c r="B1995" s="42"/>
      <c r="C1995" s="42"/>
      <c r="D1995" s="42"/>
      <c r="E1995" s="43"/>
      <c r="F1995" s="42"/>
      <c r="G1995" s="42"/>
      <c r="H1995" s="42"/>
      <c r="I1995" s="43" t="str">
        <f t="shared" si="62"/>
        <v/>
      </c>
      <c r="J1995" s="43" t="str">
        <f t="shared" si="63"/>
        <v/>
      </c>
      <c r="K1995" s="42"/>
      <c r="L1995" s="42"/>
    </row>
    <row r="1996" spans="1:12" ht="18" customHeight="1" x14ac:dyDescent="0.25">
      <c r="A1996" s="46"/>
      <c r="B1996" s="46"/>
      <c r="C1996" s="46"/>
      <c r="D1996" s="46"/>
      <c r="E1996" s="47"/>
      <c r="F1996" s="46"/>
      <c r="G1996" s="46"/>
      <c r="H1996" s="46"/>
      <c r="I1996" s="47" t="str">
        <f t="shared" si="62"/>
        <v/>
      </c>
      <c r="J1996" s="47" t="str">
        <f t="shared" si="63"/>
        <v/>
      </c>
      <c r="K1996" s="46"/>
      <c r="L1996" s="46"/>
    </row>
    <row r="1997" spans="1:12" ht="18" customHeight="1" x14ac:dyDescent="0.25">
      <c r="A1997" s="42"/>
      <c r="B1997" s="42"/>
      <c r="C1997" s="42"/>
      <c r="D1997" s="42"/>
      <c r="E1997" s="43"/>
      <c r="F1997" s="42"/>
      <c r="G1997" s="42"/>
      <c r="H1997" s="42"/>
      <c r="I1997" s="43" t="str">
        <f t="shared" si="62"/>
        <v/>
      </c>
      <c r="J1997" s="43" t="str">
        <f t="shared" si="63"/>
        <v/>
      </c>
      <c r="K1997" s="42"/>
      <c r="L1997" s="42"/>
    </row>
    <row r="1998" spans="1:12" ht="18" customHeight="1" x14ac:dyDescent="0.25">
      <c r="A1998" s="46"/>
      <c r="B1998" s="46"/>
      <c r="C1998" s="46"/>
      <c r="D1998" s="46"/>
      <c r="E1998" s="47"/>
      <c r="F1998" s="46"/>
      <c r="G1998" s="46"/>
      <c r="H1998" s="46"/>
      <c r="I1998" s="47" t="str">
        <f t="shared" si="62"/>
        <v/>
      </c>
      <c r="J1998" s="47" t="str">
        <f t="shared" si="63"/>
        <v/>
      </c>
      <c r="K1998" s="46"/>
      <c r="L1998" s="46"/>
    </row>
    <row r="1999" spans="1:12" ht="18" customHeight="1" x14ac:dyDescent="0.25">
      <c r="A1999" s="42"/>
      <c r="B1999" s="42"/>
      <c r="C1999" s="42"/>
      <c r="D1999" s="42"/>
      <c r="E1999" s="43"/>
      <c r="F1999" s="42"/>
      <c r="G1999" s="42"/>
      <c r="H1999" s="42"/>
      <c r="I1999" s="43" t="str">
        <f t="shared" si="62"/>
        <v/>
      </c>
      <c r="J1999" s="43" t="str">
        <f t="shared" si="63"/>
        <v/>
      </c>
      <c r="K1999" s="42"/>
      <c r="L1999" s="42"/>
    </row>
    <row r="2000" spans="1:12" ht="18" customHeight="1" x14ac:dyDescent="0.25">
      <c r="A2000" s="46"/>
      <c r="B2000" s="46"/>
      <c r="C2000" s="46"/>
      <c r="D2000" s="46"/>
      <c r="E2000" s="47"/>
      <c r="F2000" s="46"/>
      <c r="G2000" s="46"/>
      <c r="H2000" s="46"/>
      <c r="I2000" s="47" t="str">
        <f t="shared" si="62"/>
        <v/>
      </c>
      <c r="J2000" s="47" t="str">
        <f t="shared" si="63"/>
        <v/>
      </c>
      <c r="K2000" s="46"/>
      <c r="L2000" s="46"/>
    </row>
    <row r="2001" spans="1:12" ht="18" customHeight="1" x14ac:dyDescent="0.25">
      <c r="A2001" s="42"/>
      <c r="B2001" s="42"/>
      <c r="C2001" s="42"/>
      <c r="D2001" s="42"/>
      <c r="E2001" s="43"/>
      <c r="F2001" s="42"/>
      <c r="G2001" s="42"/>
      <c r="H2001" s="42"/>
      <c r="I2001" s="43" t="str">
        <f t="shared" si="62"/>
        <v/>
      </c>
      <c r="J2001" s="43" t="str">
        <f t="shared" si="63"/>
        <v/>
      </c>
      <c r="K2001" s="42"/>
      <c r="L2001" s="42"/>
    </row>
    <row r="2002" spans="1:12" ht="18" customHeight="1" x14ac:dyDescent="0.25">
      <c r="A2002" s="46"/>
      <c r="B2002" s="46"/>
      <c r="C2002" s="46"/>
      <c r="D2002" s="46"/>
      <c r="E2002" s="47"/>
      <c r="F2002" s="46"/>
      <c r="G2002" s="46"/>
      <c r="H2002" s="46"/>
      <c r="I2002" s="47" t="str">
        <f t="shared" si="62"/>
        <v/>
      </c>
      <c r="J2002" s="47" t="str">
        <f t="shared" si="63"/>
        <v/>
      </c>
      <c r="K2002" s="46"/>
      <c r="L2002" s="46"/>
    </row>
    <row r="2003" spans="1:12" ht="18" customHeight="1" x14ac:dyDescent="0.25">
      <c r="A2003" s="42"/>
      <c r="B2003" s="42"/>
      <c r="C2003" s="42"/>
      <c r="D2003" s="42"/>
      <c r="E2003" s="43"/>
      <c r="F2003" s="42"/>
      <c r="G2003" s="42"/>
      <c r="H2003" s="42"/>
      <c r="I2003" s="43" t="str">
        <f t="shared" si="62"/>
        <v/>
      </c>
      <c r="J2003" s="43" t="str">
        <f t="shared" si="63"/>
        <v/>
      </c>
      <c r="K2003" s="42"/>
      <c r="L2003" s="42"/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50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8" customWidth="1"/>
    <col min="3" max="3" width="26" customWidth="1"/>
    <col min="4" max="4" width="14" customWidth="1"/>
    <col min="5" max="5" width="24" customWidth="1"/>
    <col min="6" max="6" width="16" customWidth="1"/>
    <col min="7" max="7" width="26" customWidth="1"/>
    <col min="8" max="9" width="28" customWidth="1"/>
    <col min="10" max="10" width="14" customWidth="1"/>
  </cols>
  <sheetData>
    <row r="1" spans="1:10" ht="33.950000000000003" customHeight="1" x14ac:dyDescent="0.25">
      <c r="A1" s="121" t="s">
        <v>118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x14ac:dyDescent="0.25">
      <c r="A2" s="122" t="s">
        <v>119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30" customHeight="1" x14ac:dyDescent="0.25">
      <c r="A3" s="21" t="s">
        <v>120</v>
      </c>
      <c r="B3" s="21" t="s">
        <v>72</v>
      </c>
      <c r="C3" s="21" t="s">
        <v>73</v>
      </c>
      <c r="D3" s="21" t="s">
        <v>121</v>
      </c>
      <c r="E3" s="21" t="s">
        <v>122</v>
      </c>
      <c r="F3" s="21" t="s">
        <v>96</v>
      </c>
      <c r="G3" s="21" t="s">
        <v>123</v>
      </c>
      <c r="H3" s="21" t="s">
        <v>124</v>
      </c>
      <c r="I3" s="21" t="s">
        <v>125</v>
      </c>
      <c r="J3" s="21" t="s">
        <v>48</v>
      </c>
    </row>
    <row r="4" spans="1:10" ht="20.100000000000001" customHeight="1" x14ac:dyDescent="0.25">
      <c r="A4" s="48" t="str">
        <f t="shared" ref="A4:A67" si="0">IF(B4="","","TU"&amp;TEXT(ROW()-3,"0000"))</f>
        <v/>
      </c>
      <c r="B4" s="49"/>
      <c r="C4" s="50" t="str">
        <f>IFERROR(IF(B4="","",VLOOKUP(B4,DB_Customers!$A:$B,2,0)),"")</f>
        <v/>
      </c>
      <c r="D4" s="49"/>
      <c r="E4" s="51"/>
      <c r="F4" s="52" t="str">
        <f t="shared" ref="F4:F67" ca="1" si="1">IF(B4="","",TODAY())</f>
        <v/>
      </c>
      <c r="G4" s="53"/>
      <c r="H4" s="54" t="str">
        <f>IFERROR(IF(OR(B4="",E4=""),"",SUMIF(DB_Loans!$B:$B,B4,DB_Loans!$E:$E)+E4),"")</f>
        <v/>
      </c>
      <c r="I4" s="54" t="str">
        <f>IFERROR(IF(OR(B4="",E4=""),"",SUMIF(DB_Loans!$B:$B,B4,DB_Loans!$J:$J)+IFERROR(E4*2.5/100,0)),"")</f>
        <v/>
      </c>
      <c r="J4" s="53"/>
    </row>
    <row r="5" spans="1:10" ht="20.100000000000001" customHeight="1" x14ac:dyDescent="0.25">
      <c r="A5" s="48" t="str">
        <f t="shared" si="0"/>
        <v/>
      </c>
      <c r="B5" s="49"/>
      <c r="C5" s="50" t="str">
        <f>IFERROR(IF(B5="","",VLOOKUP(B5,DB_Customers!$A:$B,2,0)),"")</f>
        <v/>
      </c>
      <c r="D5" s="49"/>
      <c r="E5" s="51"/>
      <c r="F5" s="52" t="str">
        <f t="shared" ca="1" si="1"/>
        <v/>
      </c>
      <c r="G5" s="53"/>
      <c r="H5" s="54" t="str">
        <f>IFERROR(IF(OR(B5="",E5=""),"",SUMIF(DB_Loans!$B:$B,B5,DB_Loans!$E:$E)+E5),"")</f>
        <v/>
      </c>
      <c r="I5" s="54" t="str">
        <f>IFERROR(IF(OR(B5="",E5=""),"",SUMIF(DB_Loans!$B:$B,B5,DB_Loans!$J:$J)+IFERROR(E5*2.5/100,0)),"")</f>
        <v/>
      </c>
      <c r="J5" s="53"/>
    </row>
    <row r="6" spans="1:10" ht="20.100000000000001" customHeight="1" x14ac:dyDescent="0.25">
      <c r="A6" s="48" t="str">
        <f t="shared" si="0"/>
        <v/>
      </c>
      <c r="B6" s="49"/>
      <c r="C6" s="50" t="str">
        <f>IFERROR(IF(B6="","",VLOOKUP(B6,DB_Customers!$A:$B,2,0)),"")</f>
        <v/>
      </c>
      <c r="D6" s="49"/>
      <c r="E6" s="51"/>
      <c r="F6" s="52" t="str">
        <f t="shared" ca="1" si="1"/>
        <v/>
      </c>
      <c r="G6" s="53"/>
      <c r="H6" s="54" t="str">
        <f>IFERROR(IF(OR(B6="",E6=""),"",SUMIF(DB_Loans!$B:$B,B6,DB_Loans!$E:$E)+E6),"")</f>
        <v/>
      </c>
      <c r="I6" s="54" t="str">
        <f>IFERROR(IF(OR(B6="",E6=""),"",SUMIF(DB_Loans!$B:$B,B6,DB_Loans!$J:$J)+IFERROR(E6*2.5/100,0)),"")</f>
        <v/>
      </c>
      <c r="J6" s="53"/>
    </row>
    <row r="7" spans="1:10" ht="20.100000000000001" customHeight="1" x14ac:dyDescent="0.25">
      <c r="A7" s="48" t="str">
        <f t="shared" si="0"/>
        <v/>
      </c>
      <c r="B7" s="49"/>
      <c r="C7" s="50" t="str">
        <f>IFERROR(IF(B7="","",VLOOKUP(B7,DB_Customers!$A:$B,2,0)),"")</f>
        <v/>
      </c>
      <c r="D7" s="49"/>
      <c r="E7" s="51"/>
      <c r="F7" s="52" t="str">
        <f t="shared" ca="1" si="1"/>
        <v/>
      </c>
      <c r="G7" s="53"/>
      <c r="H7" s="54" t="str">
        <f>IFERROR(IF(OR(B7="",E7=""),"",SUMIF(DB_Loans!$B:$B,B7,DB_Loans!$E:$E)+E7),"")</f>
        <v/>
      </c>
      <c r="I7" s="54" t="str">
        <f>IFERROR(IF(OR(B7="",E7=""),"",SUMIF(DB_Loans!$B:$B,B7,DB_Loans!$J:$J)+IFERROR(E7*2.5/100,0)),"")</f>
        <v/>
      </c>
      <c r="J7" s="53"/>
    </row>
    <row r="8" spans="1:10" ht="20.100000000000001" customHeight="1" x14ac:dyDescent="0.25">
      <c r="A8" s="48" t="str">
        <f t="shared" si="0"/>
        <v/>
      </c>
      <c r="B8" s="49"/>
      <c r="C8" s="50" t="str">
        <f>IFERROR(IF(B8="","",VLOOKUP(B8,DB_Customers!$A:$B,2,0)),"")</f>
        <v/>
      </c>
      <c r="D8" s="49"/>
      <c r="E8" s="51"/>
      <c r="F8" s="52" t="str">
        <f t="shared" ca="1" si="1"/>
        <v/>
      </c>
      <c r="G8" s="53"/>
      <c r="H8" s="54" t="str">
        <f>IFERROR(IF(OR(B8="",E8=""),"",SUMIF(DB_Loans!$B:$B,B8,DB_Loans!$E:$E)+E8),"")</f>
        <v/>
      </c>
      <c r="I8" s="54" t="str">
        <f>IFERROR(IF(OR(B8="",E8=""),"",SUMIF(DB_Loans!$B:$B,B8,DB_Loans!$J:$J)+IFERROR(E8*2.5/100,0)),"")</f>
        <v/>
      </c>
      <c r="J8" s="53"/>
    </row>
    <row r="9" spans="1:10" ht="20.100000000000001" customHeight="1" x14ac:dyDescent="0.25">
      <c r="A9" s="48" t="str">
        <f t="shared" si="0"/>
        <v/>
      </c>
      <c r="B9" s="49"/>
      <c r="C9" s="50" t="str">
        <f>IFERROR(IF(B9="","",VLOOKUP(B9,DB_Customers!$A:$B,2,0)),"")</f>
        <v/>
      </c>
      <c r="D9" s="49"/>
      <c r="E9" s="51"/>
      <c r="F9" s="52" t="str">
        <f t="shared" ca="1" si="1"/>
        <v/>
      </c>
      <c r="G9" s="53"/>
      <c r="H9" s="54" t="str">
        <f>IFERROR(IF(OR(B9="",E9=""),"",SUMIF(DB_Loans!$B:$B,B9,DB_Loans!$E:$E)+E9),"")</f>
        <v/>
      </c>
      <c r="I9" s="54" t="str">
        <f>IFERROR(IF(OR(B9="",E9=""),"",SUMIF(DB_Loans!$B:$B,B9,DB_Loans!$J:$J)+IFERROR(E9*2.5/100,0)),"")</f>
        <v/>
      </c>
      <c r="J9" s="53"/>
    </row>
    <row r="10" spans="1:10" ht="20.100000000000001" customHeight="1" x14ac:dyDescent="0.25">
      <c r="A10" s="48" t="str">
        <f t="shared" si="0"/>
        <v/>
      </c>
      <c r="B10" s="49"/>
      <c r="C10" s="50" t="str">
        <f>IFERROR(IF(B10="","",VLOOKUP(B10,DB_Customers!$A:$B,2,0)),"")</f>
        <v/>
      </c>
      <c r="D10" s="49"/>
      <c r="E10" s="51"/>
      <c r="F10" s="52" t="str">
        <f t="shared" ca="1" si="1"/>
        <v/>
      </c>
      <c r="G10" s="53"/>
      <c r="H10" s="54" t="str">
        <f>IFERROR(IF(OR(B10="",E10=""),"",SUMIF(DB_Loans!$B:$B,B10,DB_Loans!$E:$E)+E10),"")</f>
        <v/>
      </c>
      <c r="I10" s="54" t="str">
        <f>IFERROR(IF(OR(B10="",E10=""),"",SUMIF(DB_Loans!$B:$B,B10,DB_Loans!$J:$J)+IFERROR(E10*2.5/100,0)),"")</f>
        <v/>
      </c>
      <c r="J10" s="53"/>
    </row>
    <row r="11" spans="1:10" ht="20.100000000000001" customHeight="1" x14ac:dyDescent="0.25">
      <c r="A11" s="48" t="str">
        <f t="shared" si="0"/>
        <v/>
      </c>
      <c r="B11" s="49"/>
      <c r="C11" s="50" t="str">
        <f>IFERROR(IF(B11="","",VLOOKUP(B11,DB_Customers!$A:$B,2,0)),"")</f>
        <v/>
      </c>
      <c r="D11" s="49"/>
      <c r="E11" s="51"/>
      <c r="F11" s="52" t="str">
        <f t="shared" ca="1" si="1"/>
        <v/>
      </c>
      <c r="G11" s="53"/>
      <c r="H11" s="54" t="str">
        <f>IFERROR(IF(OR(B11="",E11=""),"",SUMIF(DB_Loans!$B:$B,B11,DB_Loans!$E:$E)+E11),"")</f>
        <v/>
      </c>
      <c r="I11" s="54" t="str">
        <f>IFERROR(IF(OR(B11="",E11=""),"",SUMIF(DB_Loans!$B:$B,B11,DB_Loans!$J:$J)+IFERROR(E11*2.5/100,0)),"")</f>
        <v/>
      </c>
      <c r="J11" s="53"/>
    </row>
    <row r="12" spans="1:10" ht="20.100000000000001" customHeight="1" x14ac:dyDescent="0.25">
      <c r="A12" s="48" t="str">
        <f t="shared" si="0"/>
        <v/>
      </c>
      <c r="B12" s="49"/>
      <c r="C12" s="50" t="str">
        <f>IFERROR(IF(B12="","",VLOOKUP(B12,DB_Customers!$A:$B,2,0)),"")</f>
        <v/>
      </c>
      <c r="D12" s="49"/>
      <c r="E12" s="51"/>
      <c r="F12" s="52" t="str">
        <f t="shared" ca="1" si="1"/>
        <v/>
      </c>
      <c r="G12" s="53"/>
      <c r="H12" s="54" t="str">
        <f>IFERROR(IF(OR(B12="",E12=""),"",SUMIF(DB_Loans!$B:$B,B12,DB_Loans!$E:$E)+E12),"")</f>
        <v/>
      </c>
      <c r="I12" s="54" t="str">
        <f>IFERROR(IF(OR(B12="",E12=""),"",SUMIF(DB_Loans!$B:$B,B12,DB_Loans!$J:$J)+IFERROR(E12*2.5/100,0)),"")</f>
        <v/>
      </c>
      <c r="J12" s="53"/>
    </row>
    <row r="13" spans="1:10" ht="20.100000000000001" customHeight="1" x14ac:dyDescent="0.25">
      <c r="A13" s="48" t="str">
        <f t="shared" si="0"/>
        <v/>
      </c>
      <c r="B13" s="49"/>
      <c r="C13" s="50" t="str">
        <f>IFERROR(IF(B13="","",VLOOKUP(B13,DB_Customers!$A:$B,2,0)),"")</f>
        <v/>
      </c>
      <c r="D13" s="49"/>
      <c r="E13" s="51"/>
      <c r="F13" s="52" t="str">
        <f t="shared" ca="1" si="1"/>
        <v/>
      </c>
      <c r="G13" s="53"/>
      <c r="H13" s="54" t="str">
        <f>IFERROR(IF(OR(B13="",E13=""),"",SUMIF(DB_Loans!$B:$B,B13,DB_Loans!$E:$E)+E13),"")</f>
        <v/>
      </c>
      <c r="I13" s="54" t="str">
        <f>IFERROR(IF(OR(B13="",E13=""),"",SUMIF(DB_Loans!$B:$B,B13,DB_Loans!$J:$J)+IFERROR(E13*2.5/100,0)),"")</f>
        <v/>
      </c>
      <c r="J13" s="53"/>
    </row>
    <row r="14" spans="1:10" ht="20.100000000000001" customHeight="1" x14ac:dyDescent="0.25">
      <c r="A14" s="48" t="str">
        <f t="shared" si="0"/>
        <v/>
      </c>
      <c r="B14" s="49"/>
      <c r="C14" s="50" t="str">
        <f>IFERROR(IF(B14="","",VLOOKUP(B14,DB_Customers!$A:$B,2,0)),"")</f>
        <v/>
      </c>
      <c r="D14" s="49"/>
      <c r="E14" s="51"/>
      <c r="F14" s="52" t="str">
        <f t="shared" ca="1" si="1"/>
        <v/>
      </c>
      <c r="G14" s="53"/>
      <c r="H14" s="54" t="str">
        <f>IFERROR(IF(OR(B14="",E14=""),"",SUMIF(DB_Loans!$B:$B,B14,DB_Loans!$E:$E)+E14),"")</f>
        <v/>
      </c>
      <c r="I14" s="54" t="str">
        <f>IFERROR(IF(OR(B14="",E14=""),"",SUMIF(DB_Loans!$B:$B,B14,DB_Loans!$J:$J)+IFERROR(E14*2.5/100,0)),"")</f>
        <v/>
      </c>
      <c r="J14" s="53"/>
    </row>
    <row r="15" spans="1:10" ht="20.100000000000001" customHeight="1" x14ac:dyDescent="0.25">
      <c r="A15" s="48" t="str">
        <f t="shared" si="0"/>
        <v/>
      </c>
      <c r="B15" s="49"/>
      <c r="C15" s="50" t="str">
        <f>IFERROR(IF(B15="","",VLOOKUP(B15,DB_Customers!$A:$B,2,0)),"")</f>
        <v/>
      </c>
      <c r="D15" s="49"/>
      <c r="E15" s="51"/>
      <c r="F15" s="52" t="str">
        <f t="shared" ca="1" si="1"/>
        <v/>
      </c>
      <c r="G15" s="53"/>
      <c r="H15" s="54" t="str">
        <f>IFERROR(IF(OR(B15="",E15=""),"",SUMIF(DB_Loans!$B:$B,B15,DB_Loans!$E:$E)+E15),"")</f>
        <v/>
      </c>
      <c r="I15" s="54" t="str">
        <f>IFERROR(IF(OR(B15="",E15=""),"",SUMIF(DB_Loans!$B:$B,B15,DB_Loans!$J:$J)+IFERROR(E15*2.5/100,0)),"")</f>
        <v/>
      </c>
      <c r="J15" s="53"/>
    </row>
    <row r="16" spans="1:10" ht="20.100000000000001" customHeight="1" x14ac:dyDescent="0.25">
      <c r="A16" s="48" t="str">
        <f t="shared" si="0"/>
        <v/>
      </c>
      <c r="B16" s="49"/>
      <c r="C16" s="50" t="str">
        <f>IFERROR(IF(B16="","",VLOOKUP(B16,DB_Customers!$A:$B,2,0)),"")</f>
        <v/>
      </c>
      <c r="D16" s="49"/>
      <c r="E16" s="51"/>
      <c r="F16" s="52" t="str">
        <f t="shared" ca="1" si="1"/>
        <v/>
      </c>
      <c r="G16" s="53"/>
      <c r="H16" s="54" t="str">
        <f>IFERROR(IF(OR(B16="",E16=""),"",SUMIF(DB_Loans!$B:$B,B16,DB_Loans!$E:$E)+E16),"")</f>
        <v/>
      </c>
      <c r="I16" s="54" t="str">
        <f>IFERROR(IF(OR(B16="",E16=""),"",SUMIF(DB_Loans!$B:$B,B16,DB_Loans!$J:$J)+IFERROR(E16*2.5/100,0)),"")</f>
        <v/>
      </c>
      <c r="J16" s="53"/>
    </row>
    <row r="17" spans="1:10" ht="20.100000000000001" customHeight="1" x14ac:dyDescent="0.25">
      <c r="A17" s="48" t="str">
        <f t="shared" si="0"/>
        <v/>
      </c>
      <c r="B17" s="49"/>
      <c r="C17" s="50" t="str">
        <f>IFERROR(IF(B17="","",VLOOKUP(B17,DB_Customers!$A:$B,2,0)),"")</f>
        <v/>
      </c>
      <c r="D17" s="49"/>
      <c r="E17" s="51"/>
      <c r="F17" s="52" t="str">
        <f t="shared" ca="1" si="1"/>
        <v/>
      </c>
      <c r="G17" s="53"/>
      <c r="H17" s="54" t="str">
        <f>IFERROR(IF(OR(B17="",E17=""),"",SUMIF(DB_Loans!$B:$B,B17,DB_Loans!$E:$E)+E17),"")</f>
        <v/>
      </c>
      <c r="I17" s="54" t="str">
        <f>IFERROR(IF(OR(B17="",E17=""),"",SUMIF(DB_Loans!$B:$B,B17,DB_Loans!$J:$J)+IFERROR(E17*2.5/100,0)),"")</f>
        <v/>
      </c>
      <c r="J17" s="53"/>
    </row>
    <row r="18" spans="1:10" ht="20.100000000000001" customHeight="1" x14ac:dyDescent="0.25">
      <c r="A18" s="48" t="str">
        <f t="shared" si="0"/>
        <v/>
      </c>
      <c r="B18" s="49"/>
      <c r="C18" s="50" t="str">
        <f>IFERROR(IF(B18="","",VLOOKUP(B18,DB_Customers!$A:$B,2,0)),"")</f>
        <v/>
      </c>
      <c r="D18" s="49"/>
      <c r="E18" s="51"/>
      <c r="F18" s="52" t="str">
        <f t="shared" ca="1" si="1"/>
        <v/>
      </c>
      <c r="G18" s="53"/>
      <c r="H18" s="54" t="str">
        <f>IFERROR(IF(OR(B18="",E18=""),"",SUMIF(DB_Loans!$B:$B,B18,DB_Loans!$E:$E)+E18),"")</f>
        <v/>
      </c>
      <c r="I18" s="54" t="str">
        <f>IFERROR(IF(OR(B18="",E18=""),"",SUMIF(DB_Loans!$B:$B,B18,DB_Loans!$J:$J)+IFERROR(E18*2.5/100,0)),"")</f>
        <v/>
      </c>
      <c r="J18" s="53"/>
    </row>
    <row r="19" spans="1:10" ht="20.100000000000001" customHeight="1" x14ac:dyDescent="0.25">
      <c r="A19" s="48" t="str">
        <f t="shared" si="0"/>
        <v/>
      </c>
      <c r="B19" s="49"/>
      <c r="C19" s="50" t="str">
        <f>IFERROR(IF(B19="","",VLOOKUP(B19,DB_Customers!$A:$B,2,0)),"")</f>
        <v/>
      </c>
      <c r="D19" s="49"/>
      <c r="E19" s="51"/>
      <c r="F19" s="52" t="str">
        <f t="shared" ca="1" si="1"/>
        <v/>
      </c>
      <c r="G19" s="53"/>
      <c r="H19" s="54" t="str">
        <f>IFERROR(IF(OR(B19="",E19=""),"",SUMIF(DB_Loans!$B:$B,B19,DB_Loans!$E:$E)+E19),"")</f>
        <v/>
      </c>
      <c r="I19" s="54" t="str">
        <f>IFERROR(IF(OR(B19="",E19=""),"",SUMIF(DB_Loans!$B:$B,B19,DB_Loans!$J:$J)+IFERROR(E19*2.5/100,0)),"")</f>
        <v/>
      </c>
      <c r="J19" s="53"/>
    </row>
    <row r="20" spans="1:10" ht="20.100000000000001" customHeight="1" x14ac:dyDescent="0.25">
      <c r="A20" s="48" t="str">
        <f t="shared" si="0"/>
        <v/>
      </c>
      <c r="B20" s="49"/>
      <c r="C20" s="50" t="str">
        <f>IFERROR(IF(B20="","",VLOOKUP(B20,DB_Customers!$A:$B,2,0)),"")</f>
        <v/>
      </c>
      <c r="D20" s="49"/>
      <c r="E20" s="51"/>
      <c r="F20" s="52" t="str">
        <f t="shared" ca="1" si="1"/>
        <v/>
      </c>
      <c r="G20" s="53"/>
      <c r="H20" s="54" t="str">
        <f>IFERROR(IF(OR(B20="",E20=""),"",SUMIF(DB_Loans!$B:$B,B20,DB_Loans!$E:$E)+E20),"")</f>
        <v/>
      </c>
      <c r="I20" s="54" t="str">
        <f>IFERROR(IF(OR(B20="",E20=""),"",SUMIF(DB_Loans!$B:$B,B20,DB_Loans!$J:$J)+IFERROR(E20*2.5/100,0)),"")</f>
        <v/>
      </c>
      <c r="J20" s="53"/>
    </row>
    <row r="21" spans="1:10" ht="20.100000000000001" customHeight="1" x14ac:dyDescent="0.25">
      <c r="A21" s="48" t="str">
        <f t="shared" si="0"/>
        <v/>
      </c>
      <c r="B21" s="49"/>
      <c r="C21" s="50" t="str">
        <f>IFERROR(IF(B21="","",VLOOKUP(B21,DB_Customers!$A:$B,2,0)),"")</f>
        <v/>
      </c>
      <c r="D21" s="49"/>
      <c r="E21" s="51"/>
      <c r="F21" s="52" t="str">
        <f t="shared" ca="1" si="1"/>
        <v/>
      </c>
      <c r="G21" s="53"/>
      <c r="H21" s="54" t="str">
        <f>IFERROR(IF(OR(B21="",E21=""),"",SUMIF(DB_Loans!$B:$B,B21,DB_Loans!$E:$E)+E21),"")</f>
        <v/>
      </c>
      <c r="I21" s="54" t="str">
        <f>IFERROR(IF(OR(B21="",E21=""),"",SUMIF(DB_Loans!$B:$B,B21,DB_Loans!$J:$J)+IFERROR(E21*2.5/100,0)),"")</f>
        <v/>
      </c>
      <c r="J21" s="53"/>
    </row>
    <row r="22" spans="1:10" ht="20.100000000000001" customHeight="1" x14ac:dyDescent="0.25">
      <c r="A22" s="48" t="str">
        <f t="shared" si="0"/>
        <v/>
      </c>
      <c r="B22" s="49"/>
      <c r="C22" s="50" t="str">
        <f>IFERROR(IF(B22="","",VLOOKUP(B22,DB_Customers!$A:$B,2,0)),"")</f>
        <v/>
      </c>
      <c r="D22" s="49"/>
      <c r="E22" s="51"/>
      <c r="F22" s="52" t="str">
        <f t="shared" ca="1" si="1"/>
        <v/>
      </c>
      <c r="G22" s="53"/>
      <c r="H22" s="54" t="str">
        <f>IFERROR(IF(OR(B22="",E22=""),"",SUMIF(DB_Loans!$B:$B,B22,DB_Loans!$E:$E)+E22),"")</f>
        <v/>
      </c>
      <c r="I22" s="54" t="str">
        <f>IFERROR(IF(OR(B22="",E22=""),"",SUMIF(DB_Loans!$B:$B,B22,DB_Loans!$J:$J)+IFERROR(E22*2.5/100,0)),"")</f>
        <v/>
      </c>
      <c r="J22" s="53"/>
    </row>
    <row r="23" spans="1:10" ht="20.100000000000001" customHeight="1" x14ac:dyDescent="0.25">
      <c r="A23" s="48" t="str">
        <f t="shared" si="0"/>
        <v/>
      </c>
      <c r="B23" s="49"/>
      <c r="C23" s="50" t="str">
        <f>IFERROR(IF(B23="","",VLOOKUP(B23,DB_Customers!$A:$B,2,0)),"")</f>
        <v/>
      </c>
      <c r="D23" s="49"/>
      <c r="E23" s="51"/>
      <c r="F23" s="52" t="str">
        <f t="shared" ca="1" si="1"/>
        <v/>
      </c>
      <c r="G23" s="53"/>
      <c r="H23" s="54" t="str">
        <f>IFERROR(IF(OR(B23="",E23=""),"",SUMIF(DB_Loans!$B:$B,B23,DB_Loans!$E:$E)+E23),"")</f>
        <v/>
      </c>
      <c r="I23" s="54" t="str">
        <f>IFERROR(IF(OR(B23="",E23=""),"",SUMIF(DB_Loans!$B:$B,B23,DB_Loans!$J:$J)+IFERROR(E23*2.5/100,0)),"")</f>
        <v/>
      </c>
      <c r="J23" s="53"/>
    </row>
    <row r="24" spans="1:10" ht="20.100000000000001" customHeight="1" x14ac:dyDescent="0.25">
      <c r="A24" s="48" t="str">
        <f t="shared" si="0"/>
        <v/>
      </c>
      <c r="B24" s="49"/>
      <c r="C24" s="50" t="str">
        <f>IFERROR(IF(B24="","",VLOOKUP(B24,DB_Customers!$A:$B,2,0)),"")</f>
        <v/>
      </c>
      <c r="D24" s="49"/>
      <c r="E24" s="51"/>
      <c r="F24" s="52" t="str">
        <f t="shared" ca="1" si="1"/>
        <v/>
      </c>
      <c r="G24" s="53"/>
      <c r="H24" s="54" t="str">
        <f>IFERROR(IF(OR(B24="",E24=""),"",SUMIF(DB_Loans!$B:$B,B24,DB_Loans!$E:$E)+E24),"")</f>
        <v/>
      </c>
      <c r="I24" s="54" t="str">
        <f>IFERROR(IF(OR(B24="",E24=""),"",SUMIF(DB_Loans!$B:$B,B24,DB_Loans!$J:$J)+IFERROR(E24*2.5/100,0)),"")</f>
        <v/>
      </c>
      <c r="J24" s="53"/>
    </row>
    <row r="25" spans="1:10" ht="20.100000000000001" customHeight="1" x14ac:dyDescent="0.25">
      <c r="A25" s="48" t="str">
        <f t="shared" si="0"/>
        <v/>
      </c>
      <c r="B25" s="49"/>
      <c r="C25" s="50" t="str">
        <f>IFERROR(IF(B25="","",VLOOKUP(B25,DB_Customers!$A:$B,2,0)),"")</f>
        <v/>
      </c>
      <c r="D25" s="49"/>
      <c r="E25" s="51"/>
      <c r="F25" s="52" t="str">
        <f t="shared" ca="1" si="1"/>
        <v/>
      </c>
      <c r="G25" s="53"/>
      <c r="H25" s="54" t="str">
        <f>IFERROR(IF(OR(B25="",E25=""),"",SUMIF(DB_Loans!$B:$B,B25,DB_Loans!$E:$E)+E25),"")</f>
        <v/>
      </c>
      <c r="I25" s="54" t="str">
        <f>IFERROR(IF(OR(B25="",E25=""),"",SUMIF(DB_Loans!$B:$B,B25,DB_Loans!$J:$J)+IFERROR(E25*2.5/100,0)),"")</f>
        <v/>
      </c>
      <c r="J25" s="53"/>
    </row>
    <row r="26" spans="1:10" ht="20.100000000000001" customHeight="1" x14ac:dyDescent="0.25">
      <c r="A26" s="48" t="str">
        <f t="shared" si="0"/>
        <v/>
      </c>
      <c r="B26" s="49"/>
      <c r="C26" s="50" t="str">
        <f>IFERROR(IF(B26="","",VLOOKUP(B26,DB_Customers!$A:$B,2,0)),"")</f>
        <v/>
      </c>
      <c r="D26" s="49"/>
      <c r="E26" s="51"/>
      <c r="F26" s="52" t="str">
        <f t="shared" ca="1" si="1"/>
        <v/>
      </c>
      <c r="G26" s="53"/>
      <c r="H26" s="54" t="str">
        <f>IFERROR(IF(OR(B26="",E26=""),"",SUMIF(DB_Loans!$B:$B,B26,DB_Loans!$E:$E)+E26),"")</f>
        <v/>
      </c>
      <c r="I26" s="54" t="str">
        <f>IFERROR(IF(OR(B26="",E26=""),"",SUMIF(DB_Loans!$B:$B,B26,DB_Loans!$J:$J)+IFERROR(E26*2.5/100,0)),"")</f>
        <v/>
      </c>
      <c r="J26" s="53"/>
    </row>
    <row r="27" spans="1:10" ht="20.100000000000001" customHeight="1" x14ac:dyDescent="0.25">
      <c r="A27" s="48" t="str">
        <f t="shared" si="0"/>
        <v/>
      </c>
      <c r="B27" s="49"/>
      <c r="C27" s="50" t="str">
        <f>IFERROR(IF(B27="","",VLOOKUP(B27,DB_Customers!$A:$B,2,0)),"")</f>
        <v/>
      </c>
      <c r="D27" s="49"/>
      <c r="E27" s="51"/>
      <c r="F27" s="52" t="str">
        <f t="shared" ca="1" si="1"/>
        <v/>
      </c>
      <c r="G27" s="53"/>
      <c r="H27" s="54" t="str">
        <f>IFERROR(IF(OR(B27="",E27=""),"",SUMIF(DB_Loans!$B:$B,B27,DB_Loans!$E:$E)+E27),"")</f>
        <v/>
      </c>
      <c r="I27" s="54" t="str">
        <f>IFERROR(IF(OR(B27="",E27=""),"",SUMIF(DB_Loans!$B:$B,B27,DB_Loans!$J:$J)+IFERROR(E27*2.5/100,0)),"")</f>
        <v/>
      </c>
      <c r="J27" s="53"/>
    </row>
    <row r="28" spans="1:10" ht="20.100000000000001" customHeight="1" x14ac:dyDescent="0.25">
      <c r="A28" s="48" t="str">
        <f t="shared" si="0"/>
        <v/>
      </c>
      <c r="B28" s="49"/>
      <c r="C28" s="50" t="str">
        <f>IFERROR(IF(B28="","",VLOOKUP(B28,DB_Customers!$A:$B,2,0)),"")</f>
        <v/>
      </c>
      <c r="D28" s="49"/>
      <c r="E28" s="51"/>
      <c r="F28" s="52" t="str">
        <f t="shared" ca="1" si="1"/>
        <v/>
      </c>
      <c r="G28" s="53"/>
      <c r="H28" s="54" t="str">
        <f>IFERROR(IF(OR(B28="",E28=""),"",SUMIF(DB_Loans!$B:$B,B28,DB_Loans!$E:$E)+E28),"")</f>
        <v/>
      </c>
      <c r="I28" s="54" t="str">
        <f>IFERROR(IF(OR(B28="",E28=""),"",SUMIF(DB_Loans!$B:$B,B28,DB_Loans!$J:$J)+IFERROR(E28*2.5/100,0)),"")</f>
        <v/>
      </c>
      <c r="J28" s="53"/>
    </row>
    <row r="29" spans="1:10" ht="20.100000000000001" customHeight="1" x14ac:dyDescent="0.25">
      <c r="A29" s="48" t="str">
        <f t="shared" si="0"/>
        <v/>
      </c>
      <c r="B29" s="49"/>
      <c r="C29" s="50" t="str">
        <f>IFERROR(IF(B29="","",VLOOKUP(B29,DB_Customers!$A:$B,2,0)),"")</f>
        <v/>
      </c>
      <c r="D29" s="49"/>
      <c r="E29" s="51"/>
      <c r="F29" s="52" t="str">
        <f t="shared" ca="1" si="1"/>
        <v/>
      </c>
      <c r="G29" s="53"/>
      <c r="H29" s="54" t="str">
        <f>IFERROR(IF(OR(B29="",E29=""),"",SUMIF(DB_Loans!$B:$B,B29,DB_Loans!$E:$E)+E29),"")</f>
        <v/>
      </c>
      <c r="I29" s="54" t="str">
        <f>IFERROR(IF(OR(B29="",E29=""),"",SUMIF(DB_Loans!$B:$B,B29,DB_Loans!$J:$J)+IFERROR(E29*2.5/100,0)),"")</f>
        <v/>
      </c>
      <c r="J29" s="53"/>
    </row>
    <row r="30" spans="1:10" ht="20.100000000000001" customHeight="1" x14ac:dyDescent="0.25">
      <c r="A30" s="48" t="str">
        <f t="shared" si="0"/>
        <v/>
      </c>
      <c r="B30" s="49"/>
      <c r="C30" s="50" t="str">
        <f>IFERROR(IF(B30="","",VLOOKUP(B30,DB_Customers!$A:$B,2,0)),"")</f>
        <v/>
      </c>
      <c r="D30" s="49"/>
      <c r="E30" s="51"/>
      <c r="F30" s="52" t="str">
        <f t="shared" ca="1" si="1"/>
        <v/>
      </c>
      <c r="G30" s="53"/>
      <c r="H30" s="54" t="str">
        <f>IFERROR(IF(OR(B30="",E30=""),"",SUMIF(DB_Loans!$B:$B,B30,DB_Loans!$E:$E)+E30),"")</f>
        <v/>
      </c>
      <c r="I30" s="54" t="str">
        <f>IFERROR(IF(OR(B30="",E30=""),"",SUMIF(DB_Loans!$B:$B,B30,DB_Loans!$J:$J)+IFERROR(E30*2.5/100,0)),"")</f>
        <v/>
      </c>
      <c r="J30" s="53"/>
    </row>
    <row r="31" spans="1:10" ht="20.100000000000001" customHeight="1" x14ac:dyDescent="0.25">
      <c r="A31" s="48" t="str">
        <f t="shared" si="0"/>
        <v/>
      </c>
      <c r="B31" s="49"/>
      <c r="C31" s="50" t="str">
        <f>IFERROR(IF(B31="","",VLOOKUP(B31,DB_Customers!$A:$B,2,0)),"")</f>
        <v/>
      </c>
      <c r="D31" s="49"/>
      <c r="E31" s="51"/>
      <c r="F31" s="52" t="str">
        <f t="shared" ca="1" si="1"/>
        <v/>
      </c>
      <c r="G31" s="53"/>
      <c r="H31" s="54" t="str">
        <f>IFERROR(IF(OR(B31="",E31=""),"",SUMIF(DB_Loans!$B:$B,B31,DB_Loans!$E:$E)+E31),"")</f>
        <v/>
      </c>
      <c r="I31" s="54" t="str">
        <f>IFERROR(IF(OR(B31="",E31=""),"",SUMIF(DB_Loans!$B:$B,B31,DB_Loans!$J:$J)+IFERROR(E31*2.5/100,0)),"")</f>
        <v/>
      </c>
      <c r="J31" s="53"/>
    </row>
    <row r="32" spans="1:10" ht="20.100000000000001" customHeight="1" x14ac:dyDescent="0.25">
      <c r="A32" s="48" t="str">
        <f t="shared" si="0"/>
        <v/>
      </c>
      <c r="B32" s="49"/>
      <c r="C32" s="50" t="str">
        <f>IFERROR(IF(B32="","",VLOOKUP(B32,DB_Customers!$A:$B,2,0)),"")</f>
        <v/>
      </c>
      <c r="D32" s="49"/>
      <c r="E32" s="51"/>
      <c r="F32" s="52" t="str">
        <f t="shared" ca="1" si="1"/>
        <v/>
      </c>
      <c r="G32" s="53"/>
      <c r="H32" s="54" t="str">
        <f>IFERROR(IF(OR(B32="",E32=""),"",SUMIF(DB_Loans!$B:$B,B32,DB_Loans!$E:$E)+E32),"")</f>
        <v/>
      </c>
      <c r="I32" s="54" t="str">
        <f>IFERROR(IF(OR(B32="",E32=""),"",SUMIF(DB_Loans!$B:$B,B32,DB_Loans!$J:$J)+IFERROR(E32*2.5/100,0)),"")</f>
        <v/>
      </c>
      <c r="J32" s="53"/>
    </row>
    <row r="33" spans="1:10" ht="20.100000000000001" customHeight="1" x14ac:dyDescent="0.25">
      <c r="A33" s="48" t="str">
        <f t="shared" si="0"/>
        <v/>
      </c>
      <c r="B33" s="49"/>
      <c r="C33" s="50" t="str">
        <f>IFERROR(IF(B33="","",VLOOKUP(B33,DB_Customers!$A:$B,2,0)),"")</f>
        <v/>
      </c>
      <c r="D33" s="49"/>
      <c r="E33" s="51"/>
      <c r="F33" s="52" t="str">
        <f t="shared" ca="1" si="1"/>
        <v/>
      </c>
      <c r="G33" s="53"/>
      <c r="H33" s="54" t="str">
        <f>IFERROR(IF(OR(B33="",E33=""),"",SUMIF(DB_Loans!$B:$B,B33,DB_Loans!$E:$E)+E33),"")</f>
        <v/>
      </c>
      <c r="I33" s="54" t="str">
        <f>IFERROR(IF(OR(B33="",E33=""),"",SUMIF(DB_Loans!$B:$B,B33,DB_Loans!$J:$J)+IFERROR(E33*2.5/100,0)),"")</f>
        <v/>
      </c>
      <c r="J33" s="53"/>
    </row>
    <row r="34" spans="1:10" ht="20.100000000000001" customHeight="1" x14ac:dyDescent="0.25">
      <c r="A34" s="48" t="str">
        <f t="shared" si="0"/>
        <v/>
      </c>
      <c r="B34" s="49"/>
      <c r="C34" s="50" t="str">
        <f>IFERROR(IF(B34="","",VLOOKUP(B34,DB_Customers!$A:$B,2,0)),"")</f>
        <v/>
      </c>
      <c r="D34" s="49"/>
      <c r="E34" s="51"/>
      <c r="F34" s="52" t="str">
        <f t="shared" ca="1" si="1"/>
        <v/>
      </c>
      <c r="G34" s="53"/>
      <c r="H34" s="54" t="str">
        <f>IFERROR(IF(OR(B34="",E34=""),"",SUMIF(DB_Loans!$B:$B,B34,DB_Loans!$E:$E)+E34),"")</f>
        <v/>
      </c>
      <c r="I34" s="54" t="str">
        <f>IFERROR(IF(OR(B34="",E34=""),"",SUMIF(DB_Loans!$B:$B,B34,DB_Loans!$J:$J)+IFERROR(E34*2.5/100,0)),"")</f>
        <v/>
      </c>
      <c r="J34" s="53"/>
    </row>
    <row r="35" spans="1:10" ht="20.100000000000001" customHeight="1" x14ac:dyDescent="0.25">
      <c r="A35" s="48" t="str">
        <f t="shared" si="0"/>
        <v/>
      </c>
      <c r="B35" s="49"/>
      <c r="C35" s="50" t="str">
        <f>IFERROR(IF(B35="","",VLOOKUP(B35,DB_Customers!$A:$B,2,0)),"")</f>
        <v/>
      </c>
      <c r="D35" s="49"/>
      <c r="E35" s="51"/>
      <c r="F35" s="52" t="str">
        <f t="shared" ca="1" si="1"/>
        <v/>
      </c>
      <c r="G35" s="53"/>
      <c r="H35" s="54" t="str">
        <f>IFERROR(IF(OR(B35="",E35=""),"",SUMIF(DB_Loans!$B:$B,B35,DB_Loans!$E:$E)+E35),"")</f>
        <v/>
      </c>
      <c r="I35" s="54" t="str">
        <f>IFERROR(IF(OR(B35="",E35=""),"",SUMIF(DB_Loans!$B:$B,B35,DB_Loans!$J:$J)+IFERROR(E35*2.5/100,0)),"")</f>
        <v/>
      </c>
      <c r="J35" s="53"/>
    </row>
    <row r="36" spans="1:10" ht="20.100000000000001" customHeight="1" x14ac:dyDescent="0.25">
      <c r="A36" s="48" t="str">
        <f t="shared" si="0"/>
        <v/>
      </c>
      <c r="B36" s="49"/>
      <c r="C36" s="50" t="str">
        <f>IFERROR(IF(B36="","",VLOOKUP(B36,DB_Customers!$A:$B,2,0)),"")</f>
        <v/>
      </c>
      <c r="D36" s="49"/>
      <c r="E36" s="51"/>
      <c r="F36" s="52" t="str">
        <f t="shared" ca="1" si="1"/>
        <v/>
      </c>
      <c r="G36" s="53"/>
      <c r="H36" s="54" t="str">
        <f>IFERROR(IF(OR(B36="",E36=""),"",SUMIF(DB_Loans!$B:$B,B36,DB_Loans!$E:$E)+E36),"")</f>
        <v/>
      </c>
      <c r="I36" s="54" t="str">
        <f>IFERROR(IF(OR(B36="",E36=""),"",SUMIF(DB_Loans!$B:$B,B36,DB_Loans!$J:$J)+IFERROR(E36*2.5/100,0)),"")</f>
        <v/>
      </c>
      <c r="J36" s="53"/>
    </row>
    <row r="37" spans="1:10" ht="20.100000000000001" customHeight="1" x14ac:dyDescent="0.25">
      <c r="A37" s="48" t="str">
        <f t="shared" si="0"/>
        <v/>
      </c>
      <c r="B37" s="49"/>
      <c r="C37" s="50" t="str">
        <f>IFERROR(IF(B37="","",VLOOKUP(B37,DB_Customers!$A:$B,2,0)),"")</f>
        <v/>
      </c>
      <c r="D37" s="49"/>
      <c r="E37" s="51"/>
      <c r="F37" s="52" t="str">
        <f t="shared" ca="1" si="1"/>
        <v/>
      </c>
      <c r="G37" s="53"/>
      <c r="H37" s="54" t="str">
        <f>IFERROR(IF(OR(B37="",E37=""),"",SUMIF(DB_Loans!$B:$B,B37,DB_Loans!$E:$E)+E37),"")</f>
        <v/>
      </c>
      <c r="I37" s="54" t="str">
        <f>IFERROR(IF(OR(B37="",E37=""),"",SUMIF(DB_Loans!$B:$B,B37,DB_Loans!$J:$J)+IFERROR(E37*2.5/100,0)),"")</f>
        <v/>
      </c>
      <c r="J37" s="53"/>
    </row>
    <row r="38" spans="1:10" ht="20.100000000000001" customHeight="1" x14ac:dyDescent="0.25">
      <c r="A38" s="48" t="str">
        <f t="shared" si="0"/>
        <v/>
      </c>
      <c r="B38" s="49"/>
      <c r="C38" s="50" t="str">
        <f>IFERROR(IF(B38="","",VLOOKUP(B38,DB_Customers!$A:$B,2,0)),"")</f>
        <v/>
      </c>
      <c r="D38" s="49"/>
      <c r="E38" s="51"/>
      <c r="F38" s="52" t="str">
        <f t="shared" ca="1" si="1"/>
        <v/>
      </c>
      <c r="G38" s="53"/>
      <c r="H38" s="54" t="str">
        <f>IFERROR(IF(OR(B38="",E38=""),"",SUMIF(DB_Loans!$B:$B,B38,DB_Loans!$E:$E)+E38),"")</f>
        <v/>
      </c>
      <c r="I38" s="54" t="str">
        <f>IFERROR(IF(OR(B38="",E38=""),"",SUMIF(DB_Loans!$B:$B,B38,DB_Loans!$J:$J)+IFERROR(E38*2.5/100,0)),"")</f>
        <v/>
      </c>
      <c r="J38" s="53"/>
    </row>
    <row r="39" spans="1:10" ht="20.100000000000001" customHeight="1" x14ac:dyDescent="0.25">
      <c r="A39" s="48" t="str">
        <f t="shared" si="0"/>
        <v/>
      </c>
      <c r="B39" s="49"/>
      <c r="C39" s="50" t="str">
        <f>IFERROR(IF(B39="","",VLOOKUP(B39,DB_Customers!$A:$B,2,0)),"")</f>
        <v/>
      </c>
      <c r="D39" s="49"/>
      <c r="E39" s="51"/>
      <c r="F39" s="52" t="str">
        <f t="shared" ca="1" si="1"/>
        <v/>
      </c>
      <c r="G39" s="53"/>
      <c r="H39" s="54" t="str">
        <f>IFERROR(IF(OR(B39="",E39=""),"",SUMIF(DB_Loans!$B:$B,B39,DB_Loans!$E:$E)+E39),"")</f>
        <v/>
      </c>
      <c r="I39" s="54" t="str">
        <f>IFERROR(IF(OR(B39="",E39=""),"",SUMIF(DB_Loans!$B:$B,B39,DB_Loans!$J:$J)+IFERROR(E39*2.5/100,0)),"")</f>
        <v/>
      </c>
      <c r="J39" s="53"/>
    </row>
    <row r="40" spans="1:10" ht="20.100000000000001" customHeight="1" x14ac:dyDescent="0.25">
      <c r="A40" s="48" t="str">
        <f t="shared" si="0"/>
        <v/>
      </c>
      <c r="B40" s="49"/>
      <c r="C40" s="50" t="str">
        <f>IFERROR(IF(B40="","",VLOOKUP(B40,DB_Customers!$A:$B,2,0)),"")</f>
        <v/>
      </c>
      <c r="D40" s="49"/>
      <c r="E40" s="51"/>
      <c r="F40" s="52" t="str">
        <f t="shared" ca="1" si="1"/>
        <v/>
      </c>
      <c r="G40" s="53"/>
      <c r="H40" s="54" t="str">
        <f>IFERROR(IF(OR(B40="",E40=""),"",SUMIF(DB_Loans!$B:$B,B40,DB_Loans!$E:$E)+E40),"")</f>
        <v/>
      </c>
      <c r="I40" s="54" t="str">
        <f>IFERROR(IF(OR(B40="",E40=""),"",SUMIF(DB_Loans!$B:$B,B40,DB_Loans!$J:$J)+IFERROR(E40*2.5/100,0)),"")</f>
        <v/>
      </c>
      <c r="J40" s="53"/>
    </row>
    <row r="41" spans="1:10" ht="20.100000000000001" customHeight="1" x14ac:dyDescent="0.25">
      <c r="A41" s="48" t="str">
        <f t="shared" si="0"/>
        <v/>
      </c>
      <c r="B41" s="49"/>
      <c r="C41" s="50" t="str">
        <f>IFERROR(IF(B41="","",VLOOKUP(B41,DB_Customers!$A:$B,2,0)),"")</f>
        <v/>
      </c>
      <c r="D41" s="49"/>
      <c r="E41" s="51"/>
      <c r="F41" s="52" t="str">
        <f t="shared" ca="1" si="1"/>
        <v/>
      </c>
      <c r="G41" s="53"/>
      <c r="H41" s="54" t="str">
        <f>IFERROR(IF(OR(B41="",E41=""),"",SUMIF(DB_Loans!$B:$B,B41,DB_Loans!$E:$E)+E41),"")</f>
        <v/>
      </c>
      <c r="I41" s="54" t="str">
        <f>IFERROR(IF(OR(B41="",E41=""),"",SUMIF(DB_Loans!$B:$B,B41,DB_Loans!$J:$J)+IFERROR(E41*2.5/100,0)),"")</f>
        <v/>
      </c>
      <c r="J41" s="53"/>
    </row>
    <row r="42" spans="1:10" ht="20.100000000000001" customHeight="1" x14ac:dyDescent="0.25">
      <c r="A42" s="48" t="str">
        <f t="shared" si="0"/>
        <v/>
      </c>
      <c r="B42" s="49"/>
      <c r="C42" s="50" t="str">
        <f>IFERROR(IF(B42="","",VLOOKUP(B42,DB_Customers!$A:$B,2,0)),"")</f>
        <v/>
      </c>
      <c r="D42" s="49"/>
      <c r="E42" s="51"/>
      <c r="F42" s="52" t="str">
        <f t="shared" ca="1" si="1"/>
        <v/>
      </c>
      <c r="G42" s="53"/>
      <c r="H42" s="54" t="str">
        <f>IFERROR(IF(OR(B42="",E42=""),"",SUMIF(DB_Loans!$B:$B,B42,DB_Loans!$E:$E)+E42),"")</f>
        <v/>
      </c>
      <c r="I42" s="54" t="str">
        <f>IFERROR(IF(OR(B42="",E42=""),"",SUMIF(DB_Loans!$B:$B,B42,DB_Loans!$J:$J)+IFERROR(E42*2.5/100,0)),"")</f>
        <v/>
      </c>
      <c r="J42" s="53"/>
    </row>
    <row r="43" spans="1:10" ht="20.100000000000001" customHeight="1" x14ac:dyDescent="0.25">
      <c r="A43" s="48" t="str">
        <f t="shared" si="0"/>
        <v/>
      </c>
      <c r="B43" s="49"/>
      <c r="C43" s="50" t="str">
        <f>IFERROR(IF(B43="","",VLOOKUP(B43,DB_Customers!$A:$B,2,0)),"")</f>
        <v/>
      </c>
      <c r="D43" s="49"/>
      <c r="E43" s="51"/>
      <c r="F43" s="52" t="str">
        <f t="shared" ca="1" si="1"/>
        <v/>
      </c>
      <c r="G43" s="53"/>
      <c r="H43" s="54" t="str">
        <f>IFERROR(IF(OR(B43="",E43=""),"",SUMIF(DB_Loans!$B:$B,B43,DB_Loans!$E:$E)+E43),"")</f>
        <v/>
      </c>
      <c r="I43" s="54" t="str">
        <f>IFERROR(IF(OR(B43="",E43=""),"",SUMIF(DB_Loans!$B:$B,B43,DB_Loans!$J:$J)+IFERROR(E43*2.5/100,0)),"")</f>
        <v/>
      </c>
      <c r="J43" s="53"/>
    </row>
    <row r="44" spans="1:10" ht="20.100000000000001" customHeight="1" x14ac:dyDescent="0.25">
      <c r="A44" s="48" t="str">
        <f t="shared" si="0"/>
        <v/>
      </c>
      <c r="B44" s="49"/>
      <c r="C44" s="50" t="str">
        <f>IFERROR(IF(B44="","",VLOOKUP(B44,DB_Customers!$A:$B,2,0)),"")</f>
        <v/>
      </c>
      <c r="D44" s="49"/>
      <c r="E44" s="51"/>
      <c r="F44" s="52" t="str">
        <f t="shared" ca="1" si="1"/>
        <v/>
      </c>
      <c r="G44" s="53"/>
      <c r="H44" s="54" t="str">
        <f>IFERROR(IF(OR(B44="",E44=""),"",SUMIF(DB_Loans!$B:$B,B44,DB_Loans!$E:$E)+E44),"")</f>
        <v/>
      </c>
      <c r="I44" s="54" t="str">
        <f>IFERROR(IF(OR(B44="",E44=""),"",SUMIF(DB_Loans!$B:$B,B44,DB_Loans!$J:$J)+IFERROR(E44*2.5/100,0)),"")</f>
        <v/>
      </c>
      <c r="J44" s="53"/>
    </row>
    <row r="45" spans="1:10" ht="20.100000000000001" customHeight="1" x14ac:dyDescent="0.25">
      <c r="A45" s="48" t="str">
        <f t="shared" si="0"/>
        <v/>
      </c>
      <c r="B45" s="49"/>
      <c r="C45" s="50" t="str">
        <f>IFERROR(IF(B45="","",VLOOKUP(B45,DB_Customers!$A:$B,2,0)),"")</f>
        <v/>
      </c>
      <c r="D45" s="49"/>
      <c r="E45" s="51"/>
      <c r="F45" s="52" t="str">
        <f t="shared" ca="1" si="1"/>
        <v/>
      </c>
      <c r="G45" s="53"/>
      <c r="H45" s="54" t="str">
        <f>IFERROR(IF(OR(B45="",E45=""),"",SUMIF(DB_Loans!$B:$B,B45,DB_Loans!$E:$E)+E45),"")</f>
        <v/>
      </c>
      <c r="I45" s="54" t="str">
        <f>IFERROR(IF(OR(B45="",E45=""),"",SUMIF(DB_Loans!$B:$B,B45,DB_Loans!$J:$J)+IFERROR(E45*2.5/100,0)),"")</f>
        <v/>
      </c>
      <c r="J45" s="53"/>
    </row>
    <row r="46" spans="1:10" ht="20.100000000000001" customHeight="1" x14ac:dyDescent="0.25">
      <c r="A46" s="48" t="str">
        <f t="shared" si="0"/>
        <v/>
      </c>
      <c r="B46" s="49"/>
      <c r="C46" s="50" t="str">
        <f>IFERROR(IF(B46="","",VLOOKUP(B46,DB_Customers!$A:$B,2,0)),"")</f>
        <v/>
      </c>
      <c r="D46" s="49"/>
      <c r="E46" s="51"/>
      <c r="F46" s="52" t="str">
        <f t="shared" ca="1" si="1"/>
        <v/>
      </c>
      <c r="G46" s="53"/>
      <c r="H46" s="54" t="str">
        <f>IFERROR(IF(OR(B46="",E46=""),"",SUMIF(DB_Loans!$B:$B,B46,DB_Loans!$E:$E)+E46),"")</f>
        <v/>
      </c>
      <c r="I46" s="54" t="str">
        <f>IFERROR(IF(OR(B46="",E46=""),"",SUMIF(DB_Loans!$B:$B,B46,DB_Loans!$J:$J)+IFERROR(E46*2.5/100,0)),"")</f>
        <v/>
      </c>
      <c r="J46" s="53"/>
    </row>
    <row r="47" spans="1:10" ht="20.100000000000001" customHeight="1" x14ac:dyDescent="0.25">
      <c r="A47" s="48" t="str">
        <f t="shared" si="0"/>
        <v/>
      </c>
      <c r="B47" s="49"/>
      <c r="C47" s="50" t="str">
        <f>IFERROR(IF(B47="","",VLOOKUP(B47,DB_Customers!$A:$B,2,0)),"")</f>
        <v/>
      </c>
      <c r="D47" s="49"/>
      <c r="E47" s="51"/>
      <c r="F47" s="52" t="str">
        <f t="shared" ca="1" si="1"/>
        <v/>
      </c>
      <c r="G47" s="53"/>
      <c r="H47" s="54" t="str">
        <f>IFERROR(IF(OR(B47="",E47=""),"",SUMIF(DB_Loans!$B:$B,B47,DB_Loans!$E:$E)+E47),"")</f>
        <v/>
      </c>
      <c r="I47" s="54" t="str">
        <f>IFERROR(IF(OR(B47="",E47=""),"",SUMIF(DB_Loans!$B:$B,B47,DB_Loans!$J:$J)+IFERROR(E47*2.5/100,0)),"")</f>
        <v/>
      </c>
      <c r="J47" s="53"/>
    </row>
    <row r="48" spans="1:10" ht="20.100000000000001" customHeight="1" x14ac:dyDescent="0.25">
      <c r="A48" s="48" t="str">
        <f t="shared" si="0"/>
        <v/>
      </c>
      <c r="B48" s="49"/>
      <c r="C48" s="50" t="str">
        <f>IFERROR(IF(B48="","",VLOOKUP(B48,DB_Customers!$A:$B,2,0)),"")</f>
        <v/>
      </c>
      <c r="D48" s="49"/>
      <c r="E48" s="51"/>
      <c r="F48" s="52" t="str">
        <f t="shared" ca="1" si="1"/>
        <v/>
      </c>
      <c r="G48" s="53"/>
      <c r="H48" s="54" t="str">
        <f>IFERROR(IF(OR(B48="",E48=""),"",SUMIF(DB_Loans!$B:$B,B48,DB_Loans!$E:$E)+E48),"")</f>
        <v/>
      </c>
      <c r="I48" s="54" t="str">
        <f>IFERROR(IF(OR(B48="",E48=""),"",SUMIF(DB_Loans!$B:$B,B48,DB_Loans!$J:$J)+IFERROR(E48*2.5/100,0)),"")</f>
        <v/>
      </c>
      <c r="J48" s="53"/>
    </row>
    <row r="49" spans="1:10" ht="20.100000000000001" customHeight="1" x14ac:dyDescent="0.25">
      <c r="A49" s="48" t="str">
        <f t="shared" si="0"/>
        <v/>
      </c>
      <c r="B49" s="49"/>
      <c r="C49" s="50" t="str">
        <f>IFERROR(IF(B49="","",VLOOKUP(B49,DB_Customers!$A:$B,2,0)),"")</f>
        <v/>
      </c>
      <c r="D49" s="49"/>
      <c r="E49" s="51"/>
      <c r="F49" s="52" t="str">
        <f t="shared" ca="1" si="1"/>
        <v/>
      </c>
      <c r="G49" s="53"/>
      <c r="H49" s="54" t="str">
        <f>IFERROR(IF(OR(B49="",E49=""),"",SUMIF(DB_Loans!$B:$B,B49,DB_Loans!$E:$E)+E49),"")</f>
        <v/>
      </c>
      <c r="I49" s="54" t="str">
        <f>IFERROR(IF(OR(B49="",E49=""),"",SUMIF(DB_Loans!$B:$B,B49,DB_Loans!$J:$J)+IFERROR(E49*2.5/100,0)),"")</f>
        <v/>
      </c>
      <c r="J49" s="53"/>
    </row>
    <row r="50" spans="1:10" ht="20.100000000000001" customHeight="1" x14ac:dyDescent="0.25">
      <c r="A50" s="48" t="str">
        <f t="shared" si="0"/>
        <v/>
      </c>
      <c r="B50" s="49"/>
      <c r="C50" s="50" t="str">
        <f>IFERROR(IF(B50="","",VLOOKUP(B50,DB_Customers!$A:$B,2,0)),"")</f>
        <v/>
      </c>
      <c r="D50" s="49"/>
      <c r="E50" s="51"/>
      <c r="F50" s="52" t="str">
        <f t="shared" ca="1" si="1"/>
        <v/>
      </c>
      <c r="G50" s="53"/>
      <c r="H50" s="54" t="str">
        <f>IFERROR(IF(OR(B50="",E50=""),"",SUMIF(DB_Loans!$B:$B,B50,DB_Loans!$E:$E)+E50),"")</f>
        <v/>
      </c>
      <c r="I50" s="54" t="str">
        <f>IFERROR(IF(OR(B50="",E50=""),"",SUMIF(DB_Loans!$B:$B,B50,DB_Loans!$J:$J)+IFERROR(E50*2.5/100,0)),"")</f>
        <v/>
      </c>
      <c r="J50" s="53"/>
    </row>
    <row r="51" spans="1:10" ht="20.100000000000001" customHeight="1" x14ac:dyDescent="0.25">
      <c r="A51" s="48" t="str">
        <f t="shared" si="0"/>
        <v/>
      </c>
      <c r="B51" s="49"/>
      <c r="C51" s="50" t="str">
        <f>IFERROR(IF(B51="","",VLOOKUP(B51,DB_Customers!$A:$B,2,0)),"")</f>
        <v/>
      </c>
      <c r="D51" s="49"/>
      <c r="E51" s="51"/>
      <c r="F51" s="52" t="str">
        <f t="shared" ca="1" si="1"/>
        <v/>
      </c>
      <c r="G51" s="53"/>
      <c r="H51" s="54" t="str">
        <f>IFERROR(IF(OR(B51="",E51=""),"",SUMIF(DB_Loans!$B:$B,B51,DB_Loans!$E:$E)+E51),"")</f>
        <v/>
      </c>
      <c r="I51" s="54" t="str">
        <f>IFERROR(IF(OR(B51="",E51=""),"",SUMIF(DB_Loans!$B:$B,B51,DB_Loans!$J:$J)+IFERROR(E51*2.5/100,0)),"")</f>
        <v/>
      </c>
      <c r="J51" s="53"/>
    </row>
    <row r="52" spans="1:10" ht="20.100000000000001" customHeight="1" x14ac:dyDescent="0.25">
      <c r="A52" s="48" t="str">
        <f t="shared" si="0"/>
        <v/>
      </c>
      <c r="B52" s="49"/>
      <c r="C52" s="50" t="str">
        <f>IFERROR(IF(B52="","",VLOOKUP(B52,DB_Customers!$A:$B,2,0)),"")</f>
        <v/>
      </c>
      <c r="D52" s="49"/>
      <c r="E52" s="51"/>
      <c r="F52" s="52" t="str">
        <f t="shared" ca="1" si="1"/>
        <v/>
      </c>
      <c r="G52" s="53"/>
      <c r="H52" s="54" t="str">
        <f>IFERROR(IF(OR(B52="",E52=""),"",SUMIF(DB_Loans!$B:$B,B52,DB_Loans!$E:$E)+E52),"")</f>
        <v/>
      </c>
      <c r="I52" s="54" t="str">
        <f>IFERROR(IF(OR(B52="",E52=""),"",SUMIF(DB_Loans!$B:$B,B52,DB_Loans!$J:$J)+IFERROR(E52*2.5/100,0)),"")</f>
        <v/>
      </c>
      <c r="J52" s="53"/>
    </row>
    <row r="53" spans="1:10" ht="20.100000000000001" customHeight="1" x14ac:dyDescent="0.25">
      <c r="A53" s="48" t="str">
        <f t="shared" si="0"/>
        <v/>
      </c>
      <c r="B53" s="49"/>
      <c r="C53" s="50" t="str">
        <f>IFERROR(IF(B53="","",VLOOKUP(B53,DB_Customers!$A:$B,2,0)),"")</f>
        <v/>
      </c>
      <c r="D53" s="49"/>
      <c r="E53" s="51"/>
      <c r="F53" s="52" t="str">
        <f t="shared" ca="1" si="1"/>
        <v/>
      </c>
      <c r="G53" s="53"/>
      <c r="H53" s="54" t="str">
        <f>IFERROR(IF(OR(B53="",E53=""),"",SUMIF(DB_Loans!$B:$B,B53,DB_Loans!$E:$E)+E53),"")</f>
        <v/>
      </c>
      <c r="I53" s="54" t="str">
        <f>IFERROR(IF(OR(B53="",E53=""),"",SUMIF(DB_Loans!$B:$B,B53,DB_Loans!$J:$J)+IFERROR(E53*2.5/100,0)),"")</f>
        <v/>
      </c>
      <c r="J53" s="53"/>
    </row>
    <row r="54" spans="1:10" ht="20.100000000000001" customHeight="1" x14ac:dyDescent="0.25">
      <c r="A54" s="48" t="str">
        <f t="shared" si="0"/>
        <v/>
      </c>
      <c r="B54" s="49"/>
      <c r="C54" s="50" t="str">
        <f>IFERROR(IF(B54="","",VLOOKUP(B54,DB_Customers!$A:$B,2,0)),"")</f>
        <v/>
      </c>
      <c r="D54" s="49"/>
      <c r="E54" s="51"/>
      <c r="F54" s="52" t="str">
        <f t="shared" ca="1" si="1"/>
        <v/>
      </c>
      <c r="G54" s="53"/>
      <c r="H54" s="54" t="str">
        <f>IFERROR(IF(OR(B54="",E54=""),"",SUMIF(DB_Loans!$B:$B,B54,DB_Loans!$E:$E)+E54),"")</f>
        <v/>
      </c>
      <c r="I54" s="54" t="str">
        <f>IFERROR(IF(OR(B54="",E54=""),"",SUMIF(DB_Loans!$B:$B,B54,DB_Loans!$J:$J)+IFERROR(E54*2.5/100,0)),"")</f>
        <v/>
      </c>
      <c r="J54" s="53"/>
    </row>
    <row r="55" spans="1:10" ht="20.100000000000001" customHeight="1" x14ac:dyDescent="0.25">
      <c r="A55" s="48" t="str">
        <f t="shared" si="0"/>
        <v/>
      </c>
      <c r="B55" s="49"/>
      <c r="C55" s="50" t="str">
        <f>IFERROR(IF(B55="","",VLOOKUP(B55,DB_Customers!$A:$B,2,0)),"")</f>
        <v/>
      </c>
      <c r="D55" s="49"/>
      <c r="E55" s="51"/>
      <c r="F55" s="52" t="str">
        <f t="shared" ca="1" si="1"/>
        <v/>
      </c>
      <c r="G55" s="53"/>
      <c r="H55" s="54" t="str">
        <f>IFERROR(IF(OR(B55="",E55=""),"",SUMIF(DB_Loans!$B:$B,B55,DB_Loans!$E:$E)+E55),"")</f>
        <v/>
      </c>
      <c r="I55" s="54" t="str">
        <f>IFERROR(IF(OR(B55="",E55=""),"",SUMIF(DB_Loans!$B:$B,B55,DB_Loans!$J:$J)+IFERROR(E55*2.5/100,0)),"")</f>
        <v/>
      </c>
      <c r="J55" s="53"/>
    </row>
    <row r="56" spans="1:10" ht="20.100000000000001" customHeight="1" x14ac:dyDescent="0.25">
      <c r="A56" s="48" t="str">
        <f t="shared" si="0"/>
        <v/>
      </c>
      <c r="B56" s="49"/>
      <c r="C56" s="50" t="str">
        <f>IFERROR(IF(B56="","",VLOOKUP(B56,DB_Customers!$A:$B,2,0)),"")</f>
        <v/>
      </c>
      <c r="D56" s="49"/>
      <c r="E56" s="51"/>
      <c r="F56" s="52" t="str">
        <f t="shared" ca="1" si="1"/>
        <v/>
      </c>
      <c r="G56" s="53"/>
      <c r="H56" s="54" t="str">
        <f>IFERROR(IF(OR(B56="",E56=""),"",SUMIF(DB_Loans!$B:$B,B56,DB_Loans!$E:$E)+E56),"")</f>
        <v/>
      </c>
      <c r="I56" s="54" t="str">
        <f>IFERROR(IF(OR(B56="",E56=""),"",SUMIF(DB_Loans!$B:$B,B56,DB_Loans!$J:$J)+IFERROR(E56*2.5/100,0)),"")</f>
        <v/>
      </c>
      <c r="J56" s="53"/>
    </row>
    <row r="57" spans="1:10" ht="20.100000000000001" customHeight="1" x14ac:dyDescent="0.25">
      <c r="A57" s="48" t="str">
        <f t="shared" si="0"/>
        <v/>
      </c>
      <c r="B57" s="49"/>
      <c r="C57" s="50" t="str">
        <f>IFERROR(IF(B57="","",VLOOKUP(B57,DB_Customers!$A:$B,2,0)),"")</f>
        <v/>
      </c>
      <c r="D57" s="49"/>
      <c r="E57" s="51"/>
      <c r="F57" s="52" t="str">
        <f t="shared" ca="1" si="1"/>
        <v/>
      </c>
      <c r="G57" s="53"/>
      <c r="H57" s="54" t="str">
        <f>IFERROR(IF(OR(B57="",E57=""),"",SUMIF(DB_Loans!$B:$B,B57,DB_Loans!$E:$E)+E57),"")</f>
        <v/>
      </c>
      <c r="I57" s="54" t="str">
        <f>IFERROR(IF(OR(B57="",E57=""),"",SUMIF(DB_Loans!$B:$B,B57,DB_Loans!$J:$J)+IFERROR(E57*2.5/100,0)),"")</f>
        <v/>
      </c>
      <c r="J57" s="53"/>
    </row>
    <row r="58" spans="1:10" ht="20.100000000000001" customHeight="1" x14ac:dyDescent="0.25">
      <c r="A58" s="48" t="str">
        <f t="shared" si="0"/>
        <v/>
      </c>
      <c r="B58" s="49"/>
      <c r="C58" s="50" t="str">
        <f>IFERROR(IF(B58="","",VLOOKUP(B58,DB_Customers!$A:$B,2,0)),"")</f>
        <v/>
      </c>
      <c r="D58" s="49"/>
      <c r="E58" s="51"/>
      <c r="F58" s="52" t="str">
        <f t="shared" ca="1" si="1"/>
        <v/>
      </c>
      <c r="G58" s="53"/>
      <c r="H58" s="54" t="str">
        <f>IFERROR(IF(OR(B58="",E58=""),"",SUMIF(DB_Loans!$B:$B,B58,DB_Loans!$E:$E)+E58),"")</f>
        <v/>
      </c>
      <c r="I58" s="54" t="str">
        <f>IFERROR(IF(OR(B58="",E58=""),"",SUMIF(DB_Loans!$B:$B,B58,DB_Loans!$J:$J)+IFERROR(E58*2.5/100,0)),"")</f>
        <v/>
      </c>
      <c r="J58" s="53"/>
    </row>
    <row r="59" spans="1:10" ht="20.100000000000001" customHeight="1" x14ac:dyDescent="0.25">
      <c r="A59" s="48" t="str">
        <f t="shared" si="0"/>
        <v/>
      </c>
      <c r="B59" s="49"/>
      <c r="C59" s="50" t="str">
        <f>IFERROR(IF(B59="","",VLOOKUP(B59,DB_Customers!$A:$B,2,0)),"")</f>
        <v/>
      </c>
      <c r="D59" s="49"/>
      <c r="E59" s="51"/>
      <c r="F59" s="52" t="str">
        <f t="shared" ca="1" si="1"/>
        <v/>
      </c>
      <c r="G59" s="53"/>
      <c r="H59" s="54" t="str">
        <f>IFERROR(IF(OR(B59="",E59=""),"",SUMIF(DB_Loans!$B:$B,B59,DB_Loans!$E:$E)+E59),"")</f>
        <v/>
      </c>
      <c r="I59" s="54" t="str">
        <f>IFERROR(IF(OR(B59="",E59=""),"",SUMIF(DB_Loans!$B:$B,B59,DB_Loans!$J:$J)+IFERROR(E59*2.5/100,0)),"")</f>
        <v/>
      </c>
      <c r="J59" s="53"/>
    </row>
    <row r="60" spans="1:10" ht="20.100000000000001" customHeight="1" x14ac:dyDescent="0.25">
      <c r="A60" s="48" t="str">
        <f t="shared" si="0"/>
        <v/>
      </c>
      <c r="B60" s="49"/>
      <c r="C60" s="50" t="str">
        <f>IFERROR(IF(B60="","",VLOOKUP(B60,DB_Customers!$A:$B,2,0)),"")</f>
        <v/>
      </c>
      <c r="D60" s="49"/>
      <c r="E60" s="51"/>
      <c r="F60" s="52" t="str">
        <f t="shared" ca="1" si="1"/>
        <v/>
      </c>
      <c r="G60" s="53"/>
      <c r="H60" s="54" t="str">
        <f>IFERROR(IF(OR(B60="",E60=""),"",SUMIF(DB_Loans!$B:$B,B60,DB_Loans!$E:$E)+E60),"")</f>
        <v/>
      </c>
      <c r="I60" s="54" t="str">
        <f>IFERROR(IF(OR(B60="",E60=""),"",SUMIF(DB_Loans!$B:$B,B60,DB_Loans!$J:$J)+IFERROR(E60*2.5/100,0)),"")</f>
        <v/>
      </c>
      <c r="J60" s="53"/>
    </row>
    <row r="61" spans="1:10" ht="20.100000000000001" customHeight="1" x14ac:dyDescent="0.25">
      <c r="A61" s="48" t="str">
        <f t="shared" si="0"/>
        <v/>
      </c>
      <c r="B61" s="49"/>
      <c r="C61" s="50" t="str">
        <f>IFERROR(IF(B61="","",VLOOKUP(B61,DB_Customers!$A:$B,2,0)),"")</f>
        <v/>
      </c>
      <c r="D61" s="49"/>
      <c r="E61" s="51"/>
      <c r="F61" s="52" t="str">
        <f t="shared" ca="1" si="1"/>
        <v/>
      </c>
      <c r="G61" s="53"/>
      <c r="H61" s="54" t="str">
        <f>IFERROR(IF(OR(B61="",E61=""),"",SUMIF(DB_Loans!$B:$B,B61,DB_Loans!$E:$E)+E61),"")</f>
        <v/>
      </c>
      <c r="I61" s="54" t="str">
        <f>IFERROR(IF(OR(B61="",E61=""),"",SUMIF(DB_Loans!$B:$B,B61,DB_Loans!$J:$J)+IFERROR(E61*2.5/100,0)),"")</f>
        <v/>
      </c>
      <c r="J61" s="53"/>
    </row>
    <row r="62" spans="1:10" ht="20.100000000000001" customHeight="1" x14ac:dyDescent="0.25">
      <c r="A62" s="48" t="str">
        <f t="shared" si="0"/>
        <v/>
      </c>
      <c r="B62" s="49"/>
      <c r="C62" s="50" t="str">
        <f>IFERROR(IF(B62="","",VLOOKUP(B62,DB_Customers!$A:$B,2,0)),"")</f>
        <v/>
      </c>
      <c r="D62" s="49"/>
      <c r="E62" s="51"/>
      <c r="F62" s="52" t="str">
        <f t="shared" ca="1" si="1"/>
        <v/>
      </c>
      <c r="G62" s="53"/>
      <c r="H62" s="54" t="str">
        <f>IFERROR(IF(OR(B62="",E62=""),"",SUMIF(DB_Loans!$B:$B,B62,DB_Loans!$E:$E)+E62),"")</f>
        <v/>
      </c>
      <c r="I62" s="54" t="str">
        <f>IFERROR(IF(OR(B62="",E62=""),"",SUMIF(DB_Loans!$B:$B,B62,DB_Loans!$J:$J)+IFERROR(E62*2.5/100,0)),"")</f>
        <v/>
      </c>
      <c r="J62" s="53"/>
    </row>
    <row r="63" spans="1:10" ht="20.100000000000001" customHeight="1" x14ac:dyDescent="0.25">
      <c r="A63" s="48" t="str">
        <f t="shared" si="0"/>
        <v/>
      </c>
      <c r="B63" s="49"/>
      <c r="C63" s="50" t="str">
        <f>IFERROR(IF(B63="","",VLOOKUP(B63,DB_Customers!$A:$B,2,0)),"")</f>
        <v/>
      </c>
      <c r="D63" s="49"/>
      <c r="E63" s="51"/>
      <c r="F63" s="52" t="str">
        <f t="shared" ca="1" si="1"/>
        <v/>
      </c>
      <c r="G63" s="53"/>
      <c r="H63" s="54" t="str">
        <f>IFERROR(IF(OR(B63="",E63=""),"",SUMIF(DB_Loans!$B:$B,B63,DB_Loans!$E:$E)+E63),"")</f>
        <v/>
      </c>
      <c r="I63" s="54" t="str">
        <f>IFERROR(IF(OR(B63="",E63=""),"",SUMIF(DB_Loans!$B:$B,B63,DB_Loans!$J:$J)+IFERROR(E63*2.5/100,0)),"")</f>
        <v/>
      </c>
      <c r="J63" s="53"/>
    </row>
    <row r="64" spans="1:10" ht="20.100000000000001" customHeight="1" x14ac:dyDescent="0.25">
      <c r="A64" s="48" t="str">
        <f t="shared" si="0"/>
        <v/>
      </c>
      <c r="B64" s="49"/>
      <c r="C64" s="50" t="str">
        <f>IFERROR(IF(B64="","",VLOOKUP(B64,DB_Customers!$A:$B,2,0)),"")</f>
        <v/>
      </c>
      <c r="D64" s="49"/>
      <c r="E64" s="51"/>
      <c r="F64" s="52" t="str">
        <f t="shared" ca="1" si="1"/>
        <v/>
      </c>
      <c r="G64" s="53"/>
      <c r="H64" s="54" t="str">
        <f>IFERROR(IF(OR(B64="",E64=""),"",SUMIF(DB_Loans!$B:$B,B64,DB_Loans!$E:$E)+E64),"")</f>
        <v/>
      </c>
      <c r="I64" s="54" t="str">
        <f>IFERROR(IF(OR(B64="",E64=""),"",SUMIF(DB_Loans!$B:$B,B64,DB_Loans!$J:$J)+IFERROR(E64*2.5/100,0)),"")</f>
        <v/>
      </c>
      <c r="J64" s="53"/>
    </row>
    <row r="65" spans="1:10" ht="20.100000000000001" customHeight="1" x14ac:dyDescent="0.25">
      <c r="A65" s="48" t="str">
        <f t="shared" si="0"/>
        <v/>
      </c>
      <c r="B65" s="49"/>
      <c r="C65" s="50" t="str">
        <f>IFERROR(IF(B65="","",VLOOKUP(B65,DB_Customers!$A:$B,2,0)),"")</f>
        <v/>
      </c>
      <c r="D65" s="49"/>
      <c r="E65" s="51"/>
      <c r="F65" s="52" t="str">
        <f t="shared" ca="1" si="1"/>
        <v/>
      </c>
      <c r="G65" s="53"/>
      <c r="H65" s="54" t="str">
        <f>IFERROR(IF(OR(B65="",E65=""),"",SUMIF(DB_Loans!$B:$B,B65,DB_Loans!$E:$E)+E65),"")</f>
        <v/>
      </c>
      <c r="I65" s="54" t="str">
        <f>IFERROR(IF(OR(B65="",E65=""),"",SUMIF(DB_Loans!$B:$B,B65,DB_Loans!$J:$J)+IFERROR(E65*2.5/100,0)),"")</f>
        <v/>
      </c>
      <c r="J65" s="53"/>
    </row>
    <row r="66" spans="1:10" ht="20.100000000000001" customHeight="1" x14ac:dyDescent="0.25">
      <c r="A66" s="48" t="str">
        <f t="shared" si="0"/>
        <v/>
      </c>
      <c r="B66" s="49"/>
      <c r="C66" s="50" t="str">
        <f>IFERROR(IF(B66="","",VLOOKUP(B66,DB_Customers!$A:$B,2,0)),"")</f>
        <v/>
      </c>
      <c r="D66" s="49"/>
      <c r="E66" s="51"/>
      <c r="F66" s="52" t="str">
        <f t="shared" ca="1" si="1"/>
        <v/>
      </c>
      <c r="G66" s="53"/>
      <c r="H66" s="54" t="str">
        <f>IFERROR(IF(OR(B66="",E66=""),"",SUMIF(DB_Loans!$B:$B,B66,DB_Loans!$E:$E)+E66),"")</f>
        <v/>
      </c>
      <c r="I66" s="54" t="str">
        <f>IFERROR(IF(OR(B66="",E66=""),"",SUMIF(DB_Loans!$B:$B,B66,DB_Loans!$J:$J)+IFERROR(E66*2.5/100,0)),"")</f>
        <v/>
      </c>
      <c r="J66" s="53"/>
    </row>
    <row r="67" spans="1:10" ht="20.100000000000001" customHeight="1" x14ac:dyDescent="0.25">
      <c r="A67" s="48" t="str">
        <f t="shared" si="0"/>
        <v/>
      </c>
      <c r="B67" s="49"/>
      <c r="C67" s="50" t="str">
        <f>IFERROR(IF(B67="","",VLOOKUP(B67,DB_Customers!$A:$B,2,0)),"")</f>
        <v/>
      </c>
      <c r="D67" s="49"/>
      <c r="E67" s="51"/>
      <c r="F67" s="52" t="str">
        <f t="shared" ca="1" si="1"/>
        <v/>
      </c>
      <c r="G67" s="53"/>
      <c r="H67" s="54" t="str">
        <f>IFERROR(IF(OR(B67="",E67=""),"",SUMIF(DB_Loans!$B:$B,B67,DB_Loans!$E:$E)+E67),"")</f>
        <v/>
      </c>
      <c r="I67" s="54" t="str">
        <f>IFERROR(IF(OR(B67="",E67=""),"",SUMIF(DB_Loans!$B:$B,B67,DB_Loans!$J:$J)+IFERROR(E67*2.5/100,0)),"")</f>
        <v/>
      </c>
      <c r="J67" s="53"/>
    </row>
    <row r="68" spans="1:10" ht="20.100000000000001" customHeight="1" x14ac:dyDescent="0.25">
      <c r="A68" s="48" t="str">
        <f t="shared" ref="A68:A131" si="2">IF(B68="","","TU"&amp;TEXT(ROW()-3,"0000"))</f>
        <v/>
      </c>
      <c r="B68" s="49"/>
      <c r="C68" s="50" t="str">
        <f>IFERROR(IF(B68="","",VLOOKUP(B68,DB_Customers!$A:$B,2,0)),"")</f>
        <v/>
      </c>
      <c r="D68" s="49"/>
      <c r="E68" s="51"/>
      <c r="F68" s="52" t="str">
        <f t="shared" ref="F68:F131" ca="1" si="3">IF(B68="","",TODAY())</f>
        <v/>
      </c>
      <c r="G68" s="53"/>
      <c r="H68" s="54" t="str">
        <f>IFERROR(IF(OR(B68="",E68=""),"",SUMIF(DB_Loans!$B:$B,B68,DB_Loans!$E:$E)+E68),"")</f>
        <v/>
      </c>
      <c r="I68" s="54" t="str">
        <f>IFERROR(IF(OR(B68="",E68=""),"",SUMIF(DB_Loans!$B:$B,B68,DB_Loans!$J:$J)+IFERROR(E68*2.5/100,0)),"")</f>
        <v/>
      </c>
      <c r="J68" s="53"/>
    </row>
    <row r="69" spans="1:10" ht="20.100000000000001" customHeight="1" x14ac:dyDescent="0.25">
      <c r="A69" s="48" t="str">
        <f t="shared" si="2"/>
        <v/>
      </c>
      <c r="B69" s="49"/>
      <c r="C69" s="50" t="str">
        <f>IFERROR(IF(B69="","",VLOOKUP(B69,DB_Customers!$A:$B,2,0)),"")</f>
        <v/>
      </c>
      <c r="D69" s="49"/>
      <c r="E69" s="51"/>
      <c r="F69" s="52" t="str">
        <f t="shared" ca="1" si="3"/>
        <v/>
      </c>
      <c r="G69" s="53"/>
      <c r="H69" s="54" t="str">
        <f>IFERROR(IF(OR(B69="",E69=""),"",SUMIF(DB_Loans!$B:$B,B69,DB_Loans!$E:$E)+E69),"")</f>
        <v/>
      </c>
      <c r="I69" s="54" t="str">
        <f>IFERROR(IF(OR(B69="",E69=""),"",SUMIF(DB_Loans!$B:$B,B69,DB_Loans!$J:$J)+IFERROR(E69*2.5/100,0)),"")</f>
        <v/>
      </c>
      <c r="J69" s="53"/>
    </row>
    <row r="70" spans="1:10" ht="20.100000000000001" customHeight="1" x14ac:dyDescent="0.25">
      <c r="A70" s="48" t="str">
        <f t="shared" si="2"/>
        <v/>
      </c>
      <c r="B70" s="49"/>
      <c r="C70" s="50" t="str">
        <f>IFERROR(IF(B70="","",VLOOKUP(B70,DB_Customers!$A:$B,2,0)),"")</f>
        <v/>
      </c>
      <c r="D70" s="49"/>
      <c r="E70" s="51"/>
      <c r="F70" s="52" t="str">
        <f t="shared" ca="1" si="3"/>
        <v/>
      </c>
      <c r="G70" s="53"/>
      <c r="H70" s="54" t="str">
        <f>IFERROR(IF(OR(B70="",E70=""),"",SUMIF(DB_Loans!$B:$B,B70,DB_Loans!$E:$E)+E70),"")</f>
        <v/>
      </c>
      <c r="I70" s="54" t="str">
        <f>IFERROR(IF(OR(B70="",E70=""),"",SUMIF(DB_Loans!$B:$B,B70,DB_Loans!$J:$J)+IFERROR(E70*2.5/100,0)),"")</f>
        <v/>
      </c>
      <c r="J70" s="53"/>
    </row>
    <row r="71" spans="1:10" ht="20.100000000000001" customHeight="1" x14ac:dyDescent="0.25">
      <c r="A71" s="48" t="str">
        <f t="shared" si="2"/>
        <v/>
      </c>
      <c r="B71" s="49"/>
      <c r="C71" s="50" t="str">
        <f>IFERROR(IF(B71="","",VLOOKUP(B71,DB_Customers!$A:$B,2,0)),"")</f>
        <v/>
      </c>
      <c r="D71" s="49"/>
      <c r="E71" s="51"/>
      <c r="F71" s="52" t="str">
        <f t="shared" ca="1" si="3"/>
        <v/>
      </c>
      <c r="G71" s="53"/>
      <c r="H71" s="54" t="str">
        <f>IFERROR(IF(OR(B71="",E71=""),"",SUMIF(DB_Loans!$B:$B,B71,DB_Loans!$E:$E)+E71),"")</f>
        <v/>
      </c>
      <c r="I71" s="54" t="str">
        <f>IFERROR(IF(OR(B71="",E71=""),"",SUMIF(DB_Loans!$B:$B,B71,DB_Loans!$J:$J)+IFERROR(E71*2.5/100,0)),"")</f>
        <v/>
      </c>
      <c r="J71" s="53"/>
    </row>
    <row r="72" spans="1:10" ht="20.100000000000001" customHeight="1" x14ac:dyDescent="0.25">
      <c r="A72" s="48" t="str">
        <f t="shared" si="2"/>
        <v/>
      </c>
      <c r="B72" s="49"/>
      <c r="C72" s="50" t="str">
        <f>IFERROR(IF(B72="","",VLOOKUP(B72,DB_Customers!$A:$B,2,0)),"")</f>
        <v/>
      </c>
      <c r="D72" s="49"/>
      <c r="E72" s="51"/>
      <c r="F72" s="52" t="str">
        <f t="shared" ca="1" si="3"/>
        <v/>
      </c>
      <c r="G72" s="53"/>
      <c r="H72" s="54" t="str">
        <f>IFERROR(IF(OR(B72="",E72=""),"",SUMIF(DB_Loans!$B:$B,B72,DB_Loans!$E:$E)+E72),"")</f>
        <v/>
      </c>
      <c r="I72" s="54" t="str">
        <f>IFERROR(IF(OR(B72="",E72=""),"",SUMIF(DB_Loans!$B:$B,B72,DB_Loans!$J:$J)+IFERROR(E72*2.5/100,0)),"")</f>
        <v/>
      </c>
      <c r="J72" s="53"/>
    </row>
    <row r="73" spans="1:10" ht="20.100000000000001" customHeight="1" x14ac:dyDescent="0.25">
      <c r="A73" s="48" t="str">
        <f t="shared" si="2"/>
        <v/>
      </c>
      <c r="B73" s="49"/>
      <c r="C73" s="50" t="str">
        <f>IFERROR(IF(B73="","",VLOOKUP(B73,DB_Customers!$A:$B,2,0)),"")</f>
        <v/>
      </c>
      <c r="D73" s="49"/>
      <c r="E73" s="51"/>
      <c r="F73" s="52" t="str">
        <f t="shared" ca="1" si="3"/>
        <v/>
      </c>
      <c r="G73" s="53"/>
      <c r="H73" s="54" t="str">
        <f>IFERROR(IF(OR(B73="",E73=""),"",SUMIF(DB_Loans!$B:$B,B73,DB_Loans!$E:$E)+E73),"")</f>
        <v/>
      </c>
      <c r="I73" s="54" t="str">
        <f>IFERROR(IF(OR(B73="",E73=""),"",SUMIF(DB_Loans!$B:$B,B73,DB_Loans!$J:$J)+IFERROR(E73*2.5/100,0)),"")</f>
        <v/>
      </c>
      <c r="J73" s="53"/>
    </row>
    <row r="74" spans="1:10" ht="20.100000000000001" customHeight="1" x14ac:dyDescent="0.25">
      <c r="A74" s="48" t="str">
        <f t="shared" si="2"/>
        <v/>
      </c>
      <c r="B74" s="49"/>
      <c r="C74" s="50" t="str">
        <f>IFERROR(IF(B74="","",VLOOKUP(B74,DB_Customers!$A:$B,2,0)),"")</f>
        <v/>
      </c>
      <c r="D74" s="49"/>
      <c r="E74" s="51"/>
      <c r="F74" s="52" t="str">
        <f t="shared" ca="1" si="3"/>
        <v/>
      </c>
      <c r="G74" s="53"/>
      <c r="H74" s="54" t="str">
        <f>IFERROR(IF(OR(B74="",E74=""),"",SUMIF(DB_Loans!$B:$B,B74,DB_Loans!$E:$E)+E74),"")</f>
        <v/>
      </c>
      <c r="I74" s="54" t="str">
        <f>IFERROR(IF(OR(B74="",E74=""),"",SUMIF(DB_Loans!$B:$B,B74,DB_Loans!$J:$J)+IFERROR(E74*2.5/100,0)),"")</f>
        <v/>
      </c>
      <c r="J74" s="53"/>
    </row>
    <row r="75" spans="1:10" ht="20.100000000000001" customHeight="1" x14ac:dyDescent="0.25">
      <c r="A75" s="48" t="str">
        <f t="shared" si="2"/>
        <v/>
      </c>
      <c r="B75" s="49"/>
      <c r="C75" s="50" t="str">
        <f>IFERROR(IF(B75="","",VLOOKUP(B75,DB_Customers!$A:$B,2,0)),"")</f>
        <v/>
      </c>
      <c r="D75" s="49"/>
      <c r="E75" s="51"/>
      <c r="F75" s="52" t="str">
        <f t="shared" ca="1" si="3"/>
        <v/>
      </c>
      <c r="G75" s="53"/>
      <c r="H75" s="54" t="str">
        <f>IFERROR(IF(OR(B75="",E75=""),"",SUMIF(DB_Loans!$B:$B,B75,DB_Loans!$E:$E)+E75),"")</f>
        <v/>
      </c>
      <c r="I75" s="54" t="str">
        <f>IFERROR(IF(OR(B75="",E75=""),"",SUMIF(DB_Loans!$B:$B,B75,DB_Loans!$J:$J)+IFERROR(E75*2.5/100,0)),"")</f>
        <v/>
      </c>
      <c r="J75" s="53"/>
    </row>
    <row r="76" spans="1:10" ht="20.100000000000001" customHeight="1" x14ac:dyDescent="0.25">
      <c r="A76" s="48" t="str">
        <f t="shared" si="2"/>
        <v/>
      </c>
      <c r="B76" s="49"/>
      <c r="C76" s="50" t="str">
        <f>IFERROR(IF(B76="","",VLOOKUP(B76,DB_Customers!$A:$B,2,0)),"")</f>
        <v/>
      </c>
      <c r="D76" s="49"/>
      <c r="E76" s="51"/>
      <c r="F76" s="52" t="str">
        <f t="shared" ca="1" si="3"/>
        <v/>
      </c>
      <c r="G76" s="53"/>
      <c r="H76" s="54" t="str">
        <f>IFERROR(IF(OR(B76="",E76=""),"",SUMIF(DB_Loans!$B:$B,B76,DB_Loans!$E:$E)+E76),"")</f>
        <v/>
      </c>
      <c r="I76" s="54" t="str">
        <f>IFERROR(IF(OR(B76="",E76=""),"",SUMIF(DB_Loans!$B:$B,B76,DB_Loans!$J:$J)+IFERROR(E76*2.5/100,0)),"")</f>
        <v/>
      </c>
      <c r="J76" s="53"/>
    </row>
    <row r="77" spans="1:10" ht="20.100000000000001" customHeight="1" x14ac:dyDescent="0.25">
      <c r="A77" s="48" t="str">
        <f t="shared" si="2"/>
        <v/>
      </c>
      <c r="B77" s="49"/>
      <c r="C77" s="50" t="str">
        <f>IFERROR(IF(B77="","",VLOOKUP(B77,DB_Customers!$A:$B,2,0)),"")</f>
        <v/>
      </c>
      <c r="D77" s="49"/>
      <c r="E77" s="51"/>
      <c r="F77" s="52" t="str">
        <f t="shared" ca="1" si="3"/>
        <v/>
      </c>
      <c r="G77" s="53"/>
      <c r="H77" s="54" t="str">
        <f>IFERROR(IF(OR(B77="",E77=""),"",SUMIF(DB_Loans!$B:$B,B77,DB_Loans!$E:$E)+E77),"")</f>
        <v/>
      </c>
      <c r="I77" s="54" t="str">
        <f>IFERROR(IF(OR(B77="",E77=""),"",SUMIF(DB_Loans!$B:$B,B77,DB_Loans!$J:$J)+IFERROR(E77*2.5/100,0)),"")</f>
        <v/>
      </c>
      <c r="J77" s="53"/>
    </row>
    <row r="78" spans="1:10" ht="20.100000000000001" customHeight="1" x14ac:dyDescent="0.25">
      <c r="A78" s="48" t="str">
        <f t="shared" si="2"/>
        <v/>
      </c>
      <c r="B78" s="49"/>
      <c r="C78" s="50" t="str">
        <f>IFERROR(IF(B78="","",VLOOKUP(B78,DB_Customers!$A:$B,2,0)),"")</f>
        <v/>
      </c>
      <c r="D78" s="49"/>
      <c r="E78" s="51"/>
      <c r="F78" s="52" t="str">
        <f t="shared" ca="1" si="3"/>
        <v/>
      </c>
      <c r="G78" s="53"/>
      <c r="H78" s="54" t="str">
        <f>IFERROR(IF(OR(B78="",E78=""),"",SUMIF(DB_Loans!$B:$B,B78,DB_Loans!$E:$E)+E78),"")</f>
        <v/>
      </c>
      <c r="I78" s="54" t="str">
        <f>IFERROR(IF(OR(B78="",E78=""),"",SUMIF(DB_Loans!$B:$B,B78,DB_Loans!$J:$J)+IFERROR(E78*2.5/100,0)),"")</f>
        <v/>
      </c>
      <c r="J78" s="53"/>
    </row>
    <row r="79" spans="1:10" ht="20.100000000000001" customHeight="1" x14ac:dyDescent="0.25">
      <c r="A79" s="48" t="str">
        <f t="shared" si="2"/>
        <v/>
      </c>
      <c r="B79" s="49"/>
      <c r="C79" s="50" t="str">
        <f>IFERROR(IF(B79="","",VLOOKUP(B79,DB_Customers!$A:$B,2,0)),"")</f>
        <v/>
      </c>
      <c r="D79" s="49"/>
      <c r="E79" s="51"/>
      <c r="F79" s="52" t="str">
        <f t="shared" ca="1" si="3"/>
        <v/>
      </c>
      <c r="G79" s="53"/>
      <c r="H79" s="54" t="str">
        <f>IFERROR(IF(OR(B79="",E79=""),"",SUMIF(DB_Loans!$B:$B,B79,DB_Loans!$E:$E)+E79),"")</f>
        <v/>
      </c>
      <c r="I79" s="54" t="str">
        <f>IFERROR(IF(OR(B79="",E79=""),"",SUMIF(DB_Loans!$B:$B,B79,DB_Loans!$J:$J)+IFERROR(E79*2.5/100,0)),"")</f>
        <v/>
      </c>
      <c r="J79" s="53"/>
    </row>
    <row r="80" spans="1:10" ht="20.100000000000001" customHeight="1" x14ac:dyDescent="0.25">
      <c r="A80" s="48" t="str">
        <f t="shared" si="2"/>
        <v/>
      </c>
      <c r="B80" s="49"/>
      <c r="C80" s="50" t="str">
        <f>IFERROR(IF(B80="","",VLOOKUP(B80,DB_Customers!$A:$B,2,0)),"")</f>
        <v/>
      </c>
      <c r="D80" s="49"/>
      <c r="E80" s="51"/>
      <c r="F80" s="52" t="str">
        <f t="shared" ca="1" si="3"/>
        <v/>
      </c>
      <c r="G80" s="53"/>
      <c r="H80" s="54" t="str">
        <f>IFERROR(IF(OR(B80="",E80=""),"",SUMIF(DB_Loans!$B:$B,B80,DB_Loans!$E:$E)+E80),"")</f>
        <v/>
      </c>
      <c r="I80" s="54" t="str">
        <f>IFERROR(IF(OR(B80="",E80=""),"",SUMIF(DB_Loans!$B:$B,B80,DB_Loans!$J:$J)+IFERROR(E80*2.5/100,0)),"")</f>
        <v/>
      </c>
      <c r="J80" s="53"/>
    </row>
    <row r="81" spans="1:10" ht="20.100000000000001" customHeight="1" x14ac:dyDescent="0.25">
      <c r="A81" s="48" t="str">
        <f t="shared" si="2"/>
        <v/>
      </c>
      <c r="B81" s="49"/>
      <c r="C81" s="50" t="str">
        <f>IFERROR(IF(B81="","",VLOOKUP(B81,DB_Customers!$A:$B,2,0)),"")</f>
        <v/>
      </c>
      <c r="D81" s="49"/>
      <c r="E81" s="51"/>
      <c r="F81" s="52" t="str">
        <f t="shared" ca="1" si="3"/>
        <v/>
      </c>
      <c r="G81" s="53"/>
      <c r="H81" s="54" t="str">
        <f>IFERROR(IF(OR(B81="",E81=""),"",SUMIF(DB_Loans!$B:$B,B81,DB_Loans!$E:$E)+E81),"")</f>
        <v/>
      </c>
      <c r="I81" s="54" t="str">
        <f>IFERROR(IF(OR(B81="",E81=""),"",SUMIF(DB_Loans!$B:$B,B81,DB_Loans!$J:$J)+IFERROR(E81*2.5/100,0)),"")</f>
        <v/>
      </c>
      <c r="J81" s="53"/>
    </row>
    <row r="82" spans="1:10" ht="20.100000000000001" customHeight="1" x14ac:dyDescent="0.25">
      <c r="A82" s="48" t="str">
        <f t="shared" si="2"/>
        <v/>
      </c>
      <c r="B82" s="49"/>
      <c r="C82" s="50" t="str">
        <f>IFERROR(IF(B82="","",VLOOKUP(B82,DB_Customers!$A:$B,2,0)),"")</f>
        <v/>
      </c>
      <c r="D82" s="49"/>
      <c r="E82" s="51"/>
      <c r="F82" s="52" t="str">
        <f t="shared" ca="1" si="3"/>
        <v/>
      </c>
      <c r="G82" s="53"/>
      <c r="H82" s="54" t="str">
        <f>IFERROR(IF(OR(B82="",E82=""),"",SUMIF(DB_Loans!$B:$B,B82,DB_Loans!$E:$E)+E82),"")</f>
        <v/>
      </c>
      <c r="I82" s="54" t="str">
        <f>IFERROR(IF(OR(B82="",E82=""),"",SUMIF(DB_Loans!$B:$B,B82,DB_Loans!$J:$J)+IFERROR(E82*2.5/100,0)),"")</f>
        <v/>
      </c>
      <c r="J82" s="53"/>
    </row>
    <row r="83" spans="1:10" ht="20.100000000000001" customHeight="1" x14ac:dyDescent="0.25">
      <c r="A83" s="48" t="str">
        <f t="shared" si="2"/>
        <v/>
      </c>
      <c r="B83" s="49"/>
      <c r="C83" s="50" t="str">
        <f>IFERROR(IF(B83="","",VLOOKUP(B83,DB_Customers!$A:$B,2,0)),"")</f>
        <v/>
      </c>
      <c r="D83" s="49"/>
      <c r="E83" s="51"/>
      <c r="F83" s="52" t="str">
        <f t="shared" ca="1" si="3"/>
        <v/>
      </c>
      <c r="G83" s="53"/>
      <c r="H83" s="54" t="str">
        <f>IFERROR(IF(OR(B83="",E83=""),"",SUMIF(DB_Loans!$B:$B,B83,DB_Loans!$E:$E)+E83),"")</f>
        <v/>
      </c>
      <c r="I83" s="54" t="str">
        <f>IFERROR(IF(OR(B83="",E83=""),"",SUMIF(DB_Loans!$B:$B,B83,DB_Loans!$J:$J)+IFERROR(E83*2.5/100,0)),"")</f>
        <v/>
      </c>
      <c r="J83" s="53"/>
    </row>
    <row r="84" spans="1:10" ht="20.100000000000001" customHeight="1" x14ac:dyDescent="0.25">
      <c r="A84" s="48" t="str">
        <f t="shared" si="2"/>
        <v/>
      </c>
      <c r="B84" s="49"/>
      <c r="C84" s="50" t="str">
        <f>IFERROR(IF(B84="","",VLOOKUP(B84,DB_Customers!$A:$B,2,0)),"")</f>
        <v/>
      </c>
      <c r="D84" s="49"/>
      <c r="E84" s="51"/>
      <c r="F84" s="52" t="str">
        <f t="shared" ca="1" si="3"/>
        <v/>
      </c>
      <c r="G84" s="53"/>
      <c r="H84" s="54" t="str">
        <f>IFERROR(IF(OR(B84="",E84=""),"",SUMIF(DB_Loans!$B:$B,B84,DB_Loans!$E:$E)+E84),"")</f>
        <v/>
      </c>
      <c r="I84" s="54" t="str">
        <f>IFERROR(IF(OR(B84="",E84=""),"",SUMIF(DB_Loans!$B:$B,B84,DB_Loans!$J:$J)+IFERROR(E84*2.5/100,0)),"")</f>
        <v/>
      </c>
      <c r="J84" s="53"/>
    </row>
    <row r="85" spans="1:10" ht="20.100000000000001" customHeight="1" x14ac:dyDescent="0.25">
      <c r="A85" s="48" t="str">
        <f t="shared" si="2"/>
        <v/>
      </c>
      <c r="B85" s="49"/>
      <c r="C85" s="50" t="str">
        <f>IFERROR(IF(B85="","",VLOOKUP(B85,DB_Customers!$A:$B,2,0)),"")</f>
        <v/>
      </c>
      <c r="D85" s="49"/>
      <c r="E85" s="51"/>
      <c r="F85" s="52" t="str">
        <f t="shared" ca="1" si="3"/>
        <v/>
      </c>
      <c r="G85" s="53"/>
      <c r="H85" s="54" t="str">
        <f>IFERROR(IF(OR(B85="",E85=""),"",SUMIF(DB_Loans!$B:$B,B85,DB_Loans!$E:$E)+E85),"")</f>
        <v/>
      </c>
      <c r="I85" s="54" t="str">
        <f>IFERROR(IF(OR(B85="",E85=""),"",SUMIF(DB_Loans!$B:$B,B85,DB_Loans!$J:$J)+IFERROR(E85*2.5/100,0)),"")</f>
        <v/>
      </c>
      <c r="J85" s="53"/>
    </row>
    <row r="86" spans="1:10" ht="20.100000000000001" customHeight="1" x14ac:dyDescent="0.25">
      <c r="A86" s="48" t="str">
        <f t="shared" si="2"/>
        <v/>
      </c>
      <c r="B86" s="49"/>
      <c r="C86" s="50" t="str">
        <f>IFERROR(IF(B86="","",VLOOKUP(B86,DB_Customers!$A:$B,2,0)),"")</f>
        <v/>
      </c>
      <c r="D86" s="49"/>
      <c r="E86" s="51"/>
      <c r="F86" s="52" t="str">
        <f t="shared" ca="1" si="3"/>
        <v/>
      </c>
      <c r="G86" s="53"/>
      <c r="H86" s="54" t="str">
        <f>IFERROR(IF(OR(B86="",E86=""),"",SUMIF(DB_Loans!$B:$B,B86,DB_Loans!$E:$E)+E86),"")</f>
        <v/>
      </c>
      <c r="I86" s="54" t="str">
        <f>IFERROR(IF(OR(B86="",E86=""),"",SUMIF(DB_Loans!$B:$B,B86,DB_Loans!$J:$J)+IFERROR(E86*2.5/100,0)),"")</f>
        <v/>
      </c>
      <c r="J86" s="53"/>
    </row>
    <row r="87" spans="1:10" ht="20.100000000000001" customHeight="1" x14ac:dyDescent="0.25">
      <c r="A87" s="48" t="str">
        <f t="shared" si="2"/>
        <v/>
      </c>
      <c r="B87" s="49"/>
      <c r="C87" s="50" t="str">
        <f>IFERROR(IF(B87="","",VLOOKUP(B87,DB_Customers!$A:$B,2,0)),"")</f>
        <v/>
      </c>
      <c r="D87" s="49"/>
      <c r="E87" s="51"/>
      <c r="F87" s="52" t="str">
        <f t="shared" ca="1" si="3"/>
        <v/>
      </c>
      <c r="G87" s="53"/>
      <c r="H87" s="54" t="str">
        <f>IFERROR(IF(OR(B87="",E87=""),"",SUMIF(DB_Loans!$B:$B,B87,DB_Loans!$E:$E)+E87),"")</f>
        <v/>
      </c>
      <c r="I87" s="54" t="str">
        <f>IFERROR(IF(OR(B87="",E87=""),"",SUMIF(DB_Loans!$B:$B,B87,DB_Loans!$J:$J)+IFERROR(E87*2.5/100,0)),"")</f>
        <v/>
      </c>
      <c r="J87" s="53"/>
    </row>
    <row r="88" spans="1:10" ht="20.100000000000001" customHeight="1" x14ac:dyDescent="0.25">
      <c r="A88" s="48" t="str">
        <f t="shared" si="2"/>
        <v/>
      </c>
      <c r="B88" s="49"/>
      <c r="C88" s="50" t="str">
        <f>IFERROR(IF(B88="","",VLOOKUP(B88,DB_Customers!$A:$B,2,0)),"")</f>
        <v/>
      </c>
      <c r="D88" s="49"/>
      <c r="E88" s="51"/>
      <c r="F88" s="52" t="str">
        <f t="shared" ca="1" si="3"/>
        <v/>
      </c>
      <c r="G88" s="53"/>
      <c r="H88" s="54" t="str">
        <f>IFERROR(IF(OR(B88="",E88=""),"",SUMIF(DB_Loans!$B:$B,B88,DB_Loans!$E:$E)+E88),"")</f>
        <v/>
      </c>
      <c r="I88" s="54" t="str">
        <f>IFERROR(IF(OR(B88="",E88=""),"",SUMIF(DB_Loans!$B:$B,B88,DB_Loans!$J:$J)+IFERROR(E88*2.5/100,0)),"")</f>
        <v/>
      </c>
      <c r="J88" s="53"/>
    </row>
    <row r="89" spans="1:10" ht="20.100000000000001" customHeight="1" x14ac:dyDescent="0.25">
      <c r="A89" s="48" t="str">
        <f t="shared" si="2"/>
        <v/>
      </c>
      <c r="B89" s="49"/>
      <c r="C89" s="50" t="str">
        <f>IFERROR(IF(B89="","",VLOOKUP(B89,DB_Customers!$A:$B,2,0)),"")</f>
        <v/>
      </c>
      <c r="D89" s="49"/>
      <c r="E89" s="51"/>
      <c r="F89" s="52" t="str">
        <f t="shared" ca="1" si="3"/>
        <v/>
      </c>
      <c r="G89" s="53"/>
      <c r="H89" s="54" t="str">
        <f>IFERROR(IF(OR(B89="",E89=""),"",SUMIF(DB_Loans!$B:$B,B89,DB_Loans!$E:$E)+E89),"")</f>
        <v/>
      </c>
      <c r="I89" s="54" t="str">
        <f>IFERROR(IF(OR(B89="",E89=""),"",SUMIF(DB_Loans!$B:$B,B89,DB_Loans!$J:$J)+IFERROR(E89*2.5/100,0)),"")</f>
        <v/>
      </c>
      <c r="J89" s="53"/>
    </row>
    <row r="90" spans="1:10" ht="20.100000000000001" customHeight="1" x14ac:dyDescent="0.25">
      <c r="A90" s="48" t="str">
        <f t="shared" si="2"/>
        <v/>
      </c>
      <c r="B90" s="49"/>
      <c r="C90" s="50" t="str">
        <f>IFERROR(IF(B90="","",VLOOKUP(B90,DB_Customers!$A:$B,2,0)),"")</f>
        <v/>
      </c>
      <c r="D90" s="49"/>
      <c r="E90" s="51"/>
      <c r="F90" s="52" t="str">
        <f t="shared" ca="1" si="3"/>
        <v/>
      </c>
      <c r="G90" s="53"/>
      <c r="H90" s="54" t="str">
        <f>IFERROR(IF(OR(B90="",E90=""),"",SUMIF(DB_Loans!$B:$B,B90,DB_Loans!$E:$E)+E90),"")</f>
        <v/>
      </c>
      <c r="I90" s="54" t="str">
        <f>IFERROR(IF(OR(B90="",E90=""),"",SUMIF(DB_Loans!$B:$B,B90,DB_Loans!$J:$J)+IFERROR(E90*2.5/100,0)),"")</f>
        <v/>
      </c>
      <c r="J90" s="53"/>
    </row>
    <row r="91" spans="1:10" ht="20.100000000000001" customHeight="1" x14ac:dyDescent="0.25">
      <c r="A91" s="48" t="str">
        <f t="shared" si="2"/>
        <v/>
      </c>
      <c r="B91" s="49"/>
      <c r="C91" s="50" t="str">
        <f>IFERROR(IF(B91="","",VLOOKUP(B91,DB_Customers!$A:$B,2,0)),"")</f>
        <v/>
      </c>
      <c r="D91" s="49"/>
      <c r="E91" s="51"/>
      <c r="F91" s="52" t="str">
        <f t="shared" ca="1" si="3"/>
        <v/>
      </c>
      <c r="G91" s="53"/>
      <c r="H91" s="54" t="str">
        <f>IFERROR(IF(OR(B91="",E91=""),"",SUMIF(DB_Loans!$B:$B,B91,DB_Loans!$E:$E)+E91),"")</f>
        <v/>
      </c>
      <c r="I91" s="54" t="str">
        <f>IFERROR(IF(OR(B91="",E91=""),"",SUMIF(DB_Loans!$B:$B,B91,DB_Loans!$J:$J)+IFERROR(E91*2.5/100,0)),"")</f>
        <v/>
      </c>
      <c r="J91" s="53"/>
    </row>
    <row r="92" spans="1:10" ht="20.100000000000001" customHeight="1" x14ac:dyDescent="0.25">
      <c r="A92" s="48" t="str">
        <f t="shared" si="2"/>
        <v/>
      </c>
      <c r="B92" s="49"/>
      <c r="C92" s="50" t="str">
        <f>IFERROR(IF(B92="","",VLOOKUP(B92,DB_Customers!$A:$B,2,0)),"")</f>
        <v/>
      </c>
      <c r="D92" s="49"/>
      <c r="E92" s="51"/>
      <c r="F92" s="52" t="str">
        <f t="shared" ca="1" si="3"/>
        <v/>
      </c>
      <c r="G92" s="53"/>
      <c r="H92" s="54" t="str">
        <f>IFERROR(IF(OR(B92="",E92=""),"",SUMIF(DB_Loans!$B:$B,B92,DB_Loans!$E:$E)+E92),"")</f>
        <v/>
      </c>
      <c r="I92" s="54" t="str">
        <f>IFERROR(IF(OR(B92="",E92=""),"",SUMIF(DB_Loans!$B:$B,B92,DB_Loans!$J:$J)+IFERROR(E92*2.5/100,0)),"")</f>
        <v/>
      </c>
      <c r="J92" s="53"/>
    </row>
    <row r="93" spans="1:10" ht="20.100000000000001" customHeight="1" x14ac:dyDescent="0.25">
      <c r="A93" s="48" t="str">
        <f t="shared" si="2"/>
        <v/>
      </c>
      <c r="B93" s="49"/>
      <c r="C93" s="50" t="str">
        <f>IFERROR(IF(B93="","",VLOOKUP(B93,DB_Customers!$A:$B,2,0)),"")</f>
        <v/>
      </c>
      <c r="D93" s="49"/>
      <c r="E93" s="51"/>
      <c r="F93" s="52" t="str">
        <f t="shared" ca="1" si="3"/>
        <v/>
      </c>
      <c r="G93" s="53"/>
      <c r="H93" s="54" t="str">
        <f>IFERROR(IF(OR(B93="",E93=""),"",SUMIF(DB_Loans!$B:$B,B93,DB_Loans!$E:$E)+E93),"")</f>
        <v/>
      </c>
      <c r="I93" s="54" t="str">
        <f>IFERROR(IF(OR(B93="",E93=""),"",SUMIF(DB_Loans!$B:$B,B93,DB_Loans!$J:$J)+IFERROR(E93*2.5/100,0)),"")</f>
        <v/>
      </c>
      <c r="J93" s="53"/>
    </row>
    <row r="94" spans="1:10" ht="20.100000000000001" customHeight="1" x14ac:dyDescent="0.25">
      <c r="A94" s="48" t="str">
        <f t="shared" si="2"/>
        <v/>
      </c>
      <c r="B94" s="49"/>
      <c r="C94" s="50" t="str">
        <f>IFERROR(IF(B94="","",VLOOKUP(B94,DB_Customers!$A:$B,2,0)),"")</f>
        <v/>
      </c>
      <c r="D94" s="49"/>
      <c r="E94" s="51"/>
      <c r="F94" s="52" t="str">
        <f t="shared" ca="1" si="3"/>
        <v/>
      </c>
      <c r="G94" s="53"/>
      <c r="H94" s="54" t="str">
        <f>IFERROR(IF(OR(B94="",E94=""),"",SUMIF(DB_Loans!$B:$B,B94,DB_Loans!$E:$E)+E94),"")</f>
        <v/>
      </c>
      <c r="I94" s="54" t="str">
        <f>IFERROR(IF(OR(B94="",E94=""),"",SUMIF(DB_Loans!$B:$B,B94,DB_Loans!$J:$J)+IFERROR(E94*2.5/100,0)),"")</f>
        <v/>
      </c>
      <c r="J94" s="53"/>
    </row>
    <row r="95" spans="1:10" ht="20.100000000000001" customHeight="1" x14ac:dyDescent="0.25">
      <c r="A95" s="48" t="str">
        <f t="shared" si="2"/>
        <v/>
      </c>
      <c r="B95" s="49"/>
      <c r="C95" s="50" t="str">
        <f>IFERROR(IF(B95="","",VLOOKUP(B95,DB_Customers!$A:$B,2,0)),"")</f>
        <v/>
      </c>
      <c r="D95" s="49"/>
      <c r="E95" s="51"/>
      <c r="F95" s="52" t="str">
        <f t="shared" ca="1" si="3"/>
        <v/>
      </c>
      <c r="G95" s="53"/>
      <c r="H95" s="54" t="str">
        <f>IFERROR(IF(OR(B95="",E95=""),"",SUMIF(DB_Loans!$B:$B,B95,DB_Loans!$E:$E)+E95),"")</f>
        <v/>
      </c>
      <c r="I95" s="54" t="str">
        <f>IFERROR(IF(OR(B95="",E95=""),"",SUMIF(DB_Loans!$B:$B,B95,DB_Loans!$J:$J)+IFERROR(E95*2.5/100,0)),"")</f>
        <v/>
      </c>
      <c r="J95" s="53"/>
    </row>
    <row r="96" spans="1:10" ht="20.100000000000001" customHeight="1" x14ac:dyDescent="0.25">
      <c r="A96" s="48" t="str">
        <f t="shared" si="2"/>
        <v/>
      </c>
      <c r="B96" s="49"/>
      <c r="C96" s="50" t="str">
        <f>IFERROR(IF(B96="","",VLOOKUP(B96,DB_Customers!$A:$B,2,0)),"")</f>
        <v/>
      </c>
      <c r="D96" s="49"/>
      <c r="E96" s="51"/>
      <c r="F96" s="52" t="str">
        <f t="shared" ca="1" si="3"/>
        <v/>
      </c>
      <c r="G96" s="53"/>
      <c r="H96" s="54" t="str">
        <f>IFERROR(IF(OR(B96="",E96=""),"",SUMIF(DB_Loans!$B:$B,B96,DB_Loans!$E:$E)+E96),"")</f>
        <v/>
      </c>
      <c r="I96" s="54" t="str">
        <f>IFERROR(IF(OR(B96="",E96=""),"",SUMIF(DB_Loans!$B:$B,B96,DB_Loans!$J:$J)+IFERROR(E96*2.5/100,0)),"")</f>
        <v/>
      </c>
      <c r="J96" s="53"/>
    </row>
    <row r="97" spans="1:10" ht="20.100000000000001" customHeight="1" x14ac:dyDescent="0.25">
      <c r="A97" s="48" t="str">
        <f t="shared" si="2"/>
        <v/>
      </c>
      <c r="B97" s="49"/>
      <c r="C97" s="50" t="str">
        <f>IFERROR(IF(B97="","",VLOOKUP(B97,DB_Customers!$A:$B,2,0)),"")</f>
        <v/>
      </c>
      <c r="D97" s="49"/>
      <c r="E97" s="51"/>
      <c r="F97" s="52" t="str">
        <f t="shared" ca="1" si="3"/>
        <v/>
      </c>
      <c r="G97" s="53"/>
      <c r="H97" s="54" t="str">
        <f>IFERROR(IF(OR(B97="",E97=""),"",SUMIF(DB_Loans!$B:$B,B97,DB_Loans!$E:$E)+E97),"")</f>
        <v/>
      </c>
      <c r="I97" s="54" t="str">
        <f>IFERROR(IF(OR(B97="",E97=""),"",SUMIF(DB_Loans!$B:$B,B97,DB_Loans!$J:$J)+IFERROR(E97*2.5/100,0)),"")</f>
        <v/>
      </c>
      <c r="J97" s="53"/>
    </row>
    <row r="98" spans="1:10" ht="20.100000000000001" customHeight="1" x14ac:dyDescent="0.25">
      <c r="A98" s="48" t="str">
        <f t="shared" si="2"/>
        <v/>
      </c>
      <c r="B98" s="49"/>
      <c r="C98" s="50" t="str">
        <f>IFERROR(IF(B98="","",VLOOKUP(B98,DB_Customers!$A:$B,2,0)),"")</f>
        <v/>
      </c>
      <c r="D98" s="49"/>
      <c r="E98" s="51"/>
      <c r="F98" s="52" t="str">
        <f t="shared" ca="1" si="3"/>
        <v/>
      </c>
      <c r="G98" s="53"/>
      <c r="H98" s="54" t="str">
        <f>IFERROR(IF(OR(B98="",E98=""),"",SUMIF(DB_Loans!$B:$B,B98,DB_Loans!$E:$E)+E98),"")</f>
        <v/>
      </c>
      <c r="I98" s="54" t="str">
        <f>IFERROR(IF(OR(B98="",E98=""),"",SUMIF(DB_Loans!$B:$B,B98,DB_Loans!$J:$J)+IFERROR(E98*2.5/100,0)),"")</f>
        <v/>
      </c>
      <c r="J98" s="53"/>
    </row>
    <row r="99" spans="1:10" ht="20.100000000000001" customHeight="1" x14ac:dyDescent="0.25">
      <c r="A99" s="48" t="str">
        <f t="shared" si="2"/>
        <v/>
      </c>
      <c r="B99" s="49"/>
      <c r="C99" s="50" t="str">
        <f>IFERROR(IF(B99="","",VLOOKUP(B99,DB_Customers!$A:$B,2,0)),"")</f>
        <v/>
      </c>
      <c r="D99" s="49"/>
      <c r="E99" s="51"/>
      <c r="F99" s="52" t="str">
        <f t="shared" ca="1" si="3"/>
        <v/>
      </c>
      <c r="G99" s="53"/>
      <c r="H99" s="54" t="str">
        <f>IFERROR(IF(OR(B99="",E99=""),"",SUMIF(DB_Loans!$B:$B,B99,DB_Loans!$E:$E)+E99),"")</f>
        <v/>
      </c>
      <c r="I99" s="54" t="str">
        <f>IFERROR(IF(OR(B99="",E99=""),"",SUMIF(DB_Loans!$B:$B,B99,DB_Loans!$J:$J)+IFERROR(E99*2.5/100,0)),"")</f>
        <v/>
      </c>
      <c r="J99" s="53"/>
    </row>
    <row r="100" spans="1:10" ht="20.100000000000001" customHeight="1" x14ac:dyDescent="0.25">
      <c r="A100" s="48" t="str">
        <f t="shared" si="2"/>
        <v/>
      </c>
      <c r="B100" s="49"/>
      <c r="C100" s="50" t="str">
        <f>IFERROR(IF(B100="","",VLOOKUP(B100,DB_Customers!$A:$B,2,0)),"")</f>
        <v/>
      </c>
      <c r="D100" s="49"/>
      <c r="E100" s="51"/>
      <c r="F100" s="52" t="str">
        <f t="shared" ca="1" si="3"/>
        <v/>
      </c>
      <c r="G100" s="53"/>
      <c r="H100" s="54" t="str">
        <f>IFERROR(IF(OR(B100="",E100=""),"",SUMIF(DB_Loans!$B:$B,B100,DB_Loans!$E:$E)+E100),"")</f>
        <v/>
      </c>
      <c r="I100" s="54" t="str">
        <f>IFERROR(IF(OR(B100="",E100=""),"",SUMIF(DB_Loans!$B:$B,B100,DB_Loans!$J:$J)+IFERROR(E100*2.5/100,0)),"")</f>
        <v/>
      </c>
      <c r="J100" s="53"/>
    </row>
    <row r="101" spans="1:10" ht="20.100000000000001" customHeight="1" x14ac:dyDescent="0.25">
      <c r="A101" s="48" t="str">
        <f t="shared" si="2"/>
        <v/>
      </c>
      <c r="B101" s="49"/>
      <c r="C101" s="50" t="str">
        <f>IFERROR(IF(B101="","",VLOOKUP(B101,DB_Customers!$A:$B,2,0)),"")</f>
        <v/>
      </c>
      <c r="D101" s="49"/>
      <c r="E101" s="51"/>
      <c r="F101" s="52" t="str">
        <f t="shared" ca="1" si="3"/>
        <v/>
      </c>
      <c r="G101" s="53"/>
      <c r="H101" s="54" t="str">
        <f>IFERROR(IF(OR(B101="",E101=""),"",SUMIF(DB_Loans!$B:$B,B101,DB_Loans!$E:$E)+E101),"")</f>
        <v/>
      </c>
      <c r="I101" s="54" t="str">
        <f>IFERROR(IF(OR(B101="",E101=""),"",SUMIF(DB_Loans!$B:$B,B101,DB_Loans!$J:$J)+IFERROR(E101*2.5/100,0)),"")</f>
        <v/>
      </c>
      <c r="J101" s="53"/>
    </row>
    <row r="102" spans="1:10" ht="20.100000000000001" customHeight="1" x14ac:dyDescent="0.25">
      <c r="A102" s="48" t="str">
        <f t="shared" si="2"/>
        <v/>
      </c>
      <c r="B102" s="49"/>
      <c r="C102" s="50" t="str">
        <f>IFERROR(IF(B102="","",VLOOKUP(B102,DB_Customers!$A:$B,2,0)),"")</f>
        <v/>
      </c>
      <c r="D102" s="49"/>
      <c r="E102" s="51"/>
      <c r="F102" s="52" t="str">
        <f t="shared" ca="1" si="3"/>
        <v/>
      </c>
      <c r="G102" s="53"/>
      <c r="H102" s="54" t="str">
        <f>IFERROR(IF(OR(B102="",E102=""),"",SUMIF(DB_Loans!$B:$B,B102,DB_Loans!$E:$E)+E102),"")</f>
        <v/>
      </c>
      <c r="I102" s="54" t="str">
        <f>IFERROR(IF(OR(B102="",E102=""),"",SUMIF(DB_Loans!$B:$B,B102,DB_Loans!$J:$J)+IFERROR(E102*2.5/100,0)),"")</f>
        <v/>
      </c>
      <c r="J102" s="53"/>
    </row>
    <row r="103" spans="1:10" ht="20.100000000000001" customHeight="1" x14ac:dyDescent="0.25">
      <c r="A103" s="48" t="str">
        <f t="shared" si="2"/>
        <v/>
      </c>
      <c r="B103" s="49"/>
      <c r="C103" s="50" t="str">
        <f>IFERROR(IF(B103="","",VLOOKUP(B103,DB_Customers!$A:$B,2,0)),"")</f>
        <v/>
      </c>
      <c r="D103" s="49"/>
      <c r="E103" s="51"/>
      <c r="F103" s="52" t="str">
        <f t="shared" ca="1" si="3"/>
        <v/>
      </c>
      <c r="G103" s="53"/>
      <c r="H103" s="54" t="str">
        <f>IFERROR(IF(OR(B103="",E103=""),"",SUMIF(DB_Loans!$B:$B,B103,DB_Loans!$E:$E)+E103),"")</f>
        <v/>
      </c>
      <c r="I103" s="54" t="str">
        <f>IFERROR(IF(OR(B103="",E103=""),"",SUMIF(DB_Loans!$B:$B,B103,DB_Loans!$J:$J)+IFERROR(E103*2.5/100,0)),"")</f>
        <v/>
      </c>
      <c r="J103" s="53"/>
    </row>
    <row r="104" spans="1:10" ht="20.100000000000001" customHeight="1" x14ac:dyDescent="0.25">
      <c r="A104" s="48" t="str">
        <f t="shared" si="2"/>
        <v/>
      </c>
      <c r="B104" s="49"/>
      <c r="C104" s="50" t="str">
        <f>IFERROR(IF(B104="","",VLOOKUP(B104,DB_Customers!$A:$B,2,0)),"")</f>
        <v/>
      </c>
      <c r="D104" s="49"/>
      <c r="E104" s="51"/>
      <c r="F104" s="52" t="str">
        <f t="shared" ca="1" si="3"/>
        <v/>
      </c>
      <c r="G104" s="53"/>
      <c r="H104" s="54" t="str">
        <f>IFERROR(IF(OR(B104="",E104=""),"",SUMIF(DB_Loans!$B:$B,B104,DB_Loans!$E:$E)+E104),"")</f>
        <v/>
      </c>
      <c r="I104" s="54" t="str">
        <f>IFERROR(IF(OR(B104="",E104=""),"",SUMIF(DB_Loans!$B:$B,B104,DB_Loans!$J:$J)+IFERROR(E104*2.5/100,0)),"")</f>
        <v/>
      </c>
      <c r="J104" s="53"/>
    </row>
    <row r="105" spans="1:10" ht="20.100000000000001" customHeight="1" x14ac:dyDescent="0.25">
      <c r="A105" s="48" t="str">
        <f t="shared" si="2"/>
        <v/>
      </c>
      <c r="B105" s="49"/>
      <c r="C105" s="50" t="str">
        <f>IFERROR(IF(B105="","",VLOOKUP(B105,DB_Customers!$A:$B,2,0)),"")</f>
        <v/>
      </c>
      <c r="D105" s="49"/>
      <c r="E105" s="51"/>
      <c r="F105" s="52" t="str">
        <f t="shared" ca="1" si="3"/>
        <v/>
      </c>
      <c r="G105" s="53"/>
      <c r="H105" s="54" t="str">
        <f>IFERROR(IF(OR(B105="",E105=""),"",SUMIF(DB_Loans!$B:$B,B105,DB_Loans!$E:$E)+E105),"")</f>
        <v/>
      </c>
      <c r="I105" s="54" t="str">
        <f>IFERROR(IF(OR(B105="",E105=""),"",SUMIF(DB_Loans!$B:$B,B105,DB_Loans!$J:$J)+IFERROR(E105*2.5/100,0)),"")</f>
        <v/>
      </c>
      <c r="J105" s="53"/>
    </row>
    <row r="106" spans="1:10" ht="20.100000000000001" customHeight="1" x14ac:dyDescent="0.25">
      <c r="A106" s="48" t="str">
        <f t="shared" si="2"/>
        <v/>
      </c>
      <c r="B106" s="49"/>
      <c r="C106" s="50" t="str">
        <f>IFERROR(IF(B106="","",VLOOKUP(B106,DB_Customers!$A:$B,2,0)),"")</f>
        <v/>
      </c>
      <c r="D106" s="49"/>
      <c r="E106" s="51"/>
      <c r="F106" s="52" t="str">
        <f t="shared" ca="1" si="3"/>
        <v/>
      </c>
      <c r="G106" s="53"/>
      <c r="H106" s="54" t="str">
        <f>IFERROR(IF(OR(B106="",E106=""),"",SUMIF(DB_Loans!$B:$B,B106,DB_Loans!$E:$E)+E106),"")</f>
        <v/>
      </c>
      <c r="I106" s="54" t="str">
        <f>IFERROR(IF(OR(B106="",E106=""),"",SUMIF(DB_Loans!$B:$B,B106,DB_Loans!$J:$J)+IFERROR(E106*2.5/100,0)),"")</f>
        <v/>
      </c>
      <c r="J106" s="53"/>
    </row>
    <row r="107" spans="1:10" ht="20.100000000000001" customHeight="1" x14ac:dyDescent="0.25">
      <c r="A107" s="48" t="str">
        <f t="shared" si="2"/>
        <v/>
      </c>
      <c r="B107" s="49"/>
      <c r="C107" s="50" t="str">
        <f>IFERROR(IF(B107="","",VLOOKUP(B107,DB_Customers!$A:$B,2,0)),"")</f>
        <v/>
      </c>
      <c r="D107" s="49"/>
      <c r="E107" s="51"/>
      <c r="F107" s="52" t="str">
        <f t="shared" ca="1" si="3"/>
        <v/>
      </c>
      <c r="G107" s="53"/>
      <c r="H107" s="54" t="str">
        <f>IFERROR(IF(OR(B107="",E107=""),"",SUMIF(DB_Loans!$B:$B,B107,DB_Loans!$E:$E)+E107),"")</f>
        <v/>
      </c>
      <c r="I107" s="54" t="str">
        <f>IFERROR(IF(OR(B107="",E107=""),"",SUMIF(DB_Loans!$B:$B,B107,DB_Loans!$J:$J)+IFERROR(E107*2.5/100,0)),"")</f>
        <v/>
      </c>
      <c r="J107" s="53"/>
    </row>
    <row r="108" spans="1:10" ht="20.100000000000001" customHeight="1" x14ac:dyDescent="0.25">
      <c r="A108" s="48" t="str">
        <f t="shared" si="2"/>
        <v/>
      </c>
      <c r="B108" s="49"/>
      <c r="C108" s="50" t="str">
        <f>IFERROR(IF(B108="","",VLOOKUP(B108,DB_Customers!$A:$B,2,0)),"")</f>
        <v/>
      </c>
      <c r="D108" s="49"/>
      <c r="E108" s="51"/>
      <c r="F108" s="52" t="str">
        <f t="shared" ca="1" si="3"/>
        <v/>
      </c>
      <c r="G108" s="53"/>
      <c r="H108" s="54" t="str">
        <f>IFERROR(IF(OR(B108="",E108=""),"",SUMIF(DB_Loans!$B:$B,B108,DB_Loans!$E:$E)+E108),"")</f>
        <v/>
      </c>
      <c r="I108" s="54" t="str">
        <f>IFERROR(IF(OR(B108="",E108=""),"",SUMIF(DB_Loans!$B:$B,B108,DB_Loans!$J:$J)+IFERROR(E108*2.5/100,0)),"")</f>
        <v/>
      </c>
      <c r="J108" s="53"/>
    </row>
    <row r="109" spans="1:10" ht="20.100000000000001" customHeight="1" x14ac:dyDescent="0.25">
      <c r="A109" s="48" t="str">
        <f t="shared" si="2"/>
        <v/>
      </c>
      <c r="B109" s="49"/>
      <c r="C109" s="50" t="str">
        <f>IFERROR(IF(B109="","",VLOOKUP(B109,DB_Customers!$A:$B,2,0)),"")</f>
        <v/>
      </c>
      <c r="D109" s="49"/>
      <c r="E109" s="51"/>
      <c r="F109" s="52" t="str">
        <f t="shared" ca="1" si="3"/>
        <v/>
      </c>
      <c r="G109" s="53"/>
      <c r="H109" s="54" t="str">
        <f>IFERROR(IF(OR(B109="",E109=""),"",SUMIF(DB_Loans!$B:$B,B109,DB_Loans!$E:$E)+E109),"")</f>
        <v/>
      </c>
      <c r="I109" s="54" t="str">
        <f>IFERROR(IF(OR(B109="",E109=""),"",SUMIF(DB_Loans!$B:$B,B109,DB_Loans!$J:$J)+IFERROR(E109*2.5/100,0)),"")</f>
        <v/>
      </c>
      <c r="J109" s="53"/>
    </row>
    <row r="110" spans="1:10" ht="20.100000000000001" customHeight="1" x14ac:dyDescent="0.25">
      <c r="A110" s="48" t="str">
        <f t="shared" si="2"/>
        <v/>
      </c>
      <c r="B110" s="49"/>
      <c r="C110" s="50" t="str">
        <f>IFERROR(IF(B110="","",VLOOKUP(B110,DB_Customers!$A:$B,2,0)),"")</f>
        <v/>
      </c>
      <c r="D110" s="49"/>
      <c r="E110" s="51"/>
      <c r="F110" s="52" t="str">
        <f t="shared" ca="1" si="3"/>
        <v/>
      </c>
      <c r="G110" s="53"/>
      <c r="H110" s="54" t="str">
        <f>IFERROR(IF(OR(B110="",E110=""),"",SUMIF(DB_Loans!$B:$B,B110,DB_Loans!$E:$E)+E110),"")</f>
        <v/>
      </c>
      <c r="I110" s="54" t="str">
        <f>IFERROR(IF(OR(B110="",E110=""),"",SUMIF(DB_Loans!$B:$B,B110,DB_Loans!$J:$J)+IFERROR(E110*2.5/100,0)),"")</f>
        <v/>
      </c>
      <c r="J110" s="53"/>
    </row>
    <row r="111" spans="1:10" ht="20.100000000000001" customHeight="1" x14ac:dyDescent="0.25">
      <c r="A111" s="48" t="str">
        <f t="shared" si="2"/>
        <v/>
      </c>
      <c r="B111" s="49"/>
      <c r="C111" s="50" t="str">
        <f>IFERROR(IF(B111="","",VLOOKUP(B111,DB_Customers!$A:$B,2,0)),"")</f>
        <v/>
      </c>
      <c r="D111" s="49"/>
      <c r="E111" s="51"/>
      <c r="F111" s="52" t="str">
        <f t="shared" ca="1" si="3"/>
        <v/>
      </c>
      <c r="G111" s="53"/>
      <c r="H111" s="54" t="str">
        <f>IFERROR(IF(OR(B111="",E111=""),"",SUMIF(DB_Loans!$B:$B,B111,DB_Loans!$E:$E)+E111),"")</f>
        <v/>
      </c>
      <c r="I111" s="54" t="str">
        <f>IFERROR(IF(OR(B111="",E111=""),"",SUMIF(DB_Loans!$B:$B,B111,DB_Loans!$J:$J)+IFERROR(E111*2.5/100,0)),"")</f>
        <v/>
      </c>
      <c r="J111" s="53"/>
    </row>
    <row r="112" spans="1:10" ht="20.100000000000001" customHeight="1" x14ac:dyDescent="0.25">
      <c r="A112" s="48" t="str">
        <f t="shared" si="2"/>
        <v/>
      </c>
      <c r="B112" s="49"/>
      <c r="C112" s="50" t="str">
        <f>IFERROR(IF(B112="","",VLOOKUP(B112,DB_Customers!$A:$B,2,0)),"")</f>
        <v/>
      </c>
      <c r="D112" s="49"/>
      <c r="E112" s="51"/>
      <c r="F112" s="52" t="str">
        <f t="shared" ca="1" si="3"/>
        <v/>
      </c>
      <c r="G112" s="53"/>
      <c r="H112" s="54" t="str">
        <f>IFERROR(IF(OR(B112="",E112=""),"",SUMIF(DB_Loans!$B:$B,B112,DB_Loans!$E:$E)+E112),"")</f>
        <v/>
      </c>
      <c r="I112" s="54" t="str">
        <f>IFERROR(IF(OR(B112="",E112=""),"",SUMIF(DB_Loans!$B:$B,B112,DB_Loans!$J:$J)+IFERROR(E112*2.5/100,0)),"")</f>
        <v/>
      </c>
      <c r="J112" s="53"/>
    </row>
    <row r="113" spans="1:10" ht="20.100000000000001" customHeight="1" x14ac:dyDescent="0.25">
      <c r="A113" s="48" t="str">
        <f t="shared" si="2"/>
        <v/>
      </c>
      <c r="B113" s="49"/>
      <c r="C113" s="50" t="str">
        <f>IFERROR(IF(B113="","",VLOOKUP(B113,DB_Customers!$A:$B,2,0)),"")</f>
        <v/>
      </c>
      <c r="D113" s="49"/>
      <c r="E113" s="51"/>
      <c r="F113" s="52" t="str">
        <f t="shared" ca="1" si="3"/>
        <v/>
      </c>
      <c r="G113" s="53"/>
      <c r="H113" s="54" t="str">
        <f>IFERROR(IF(OR(B113="",E113=""),"",SUMIF(DB_Loans!$B:$B,B113,DB_Loans!$E:$E)+E113),"")</f>
        <v/>
      </c>
      <c r="I113" s="54" t="str">
        <f>IFERROR(IF(OR(B113="",E113=""),"",SUMIF(DB_Loans!$B:$B,B113,DB_Loans!$J:$J)+IFERROR(E113*2.5/100,0)),"")</f>
        <v/>
      </c>
      <c r="J113" s="53"/>
    </row>
    <row r="114" spans="1:10" ht="20.100000000000001" customHeight="1" x14ac:dyDescent="0.25">
      <c r="A114" s="48" t="str">
        <f t="shared" si="2"/>
        <v/>
      </c>
      <c r="B114" s="49"/>
      <c r="C114" s="50" t="str">
        <f>IFERROR(IF(B114="","",VLOOKUP(B114,DB_Customers!$A:$B,2,0)),"")</f>
        <v/>
      </c>
      <c r="D114" s="49"/>
      <c r="E114" s="51"/>
      <c r="F114" s="52" t="str">
        <f t="shared" ca="1" si="3"/>
        <v/>
      </c>
      <c r="G114" s="53"/>
      <c r="H114" s="54" t="str">
        <f>IFERROR(IF(OR(B114="",E114=""),"",SUMIF(DB_Loans!$B:$B,B114,DB_Loans!$E:$E)+E114),"")</f>
        <v/>
      </c>
      <c r="I114" s="54" t="str">
        <f>IFERROR(IF(OR(B114="",E114=""),"",SUMIF(DB_Loans!$B:$B,B114,DB_Loans!$J:$J)+IFERROR(E114*2.5/100,0)),"")</f>
        <v/>
      </c>
      <c r="J114" s="53"/>
    </row>
    <row r="115" spans="1:10" ht="20.100000000000001" customHeight="1" x14ac:dyDescent="0.25">
      <c r="A115" s="48" t="str">
        <f t="shared" si="2"/>
        <v/>
      </c>
      <c r="B115" s="49"/>
      <c r="C115" s="50" t="str">
        <f>IFERROR(IF(B115="","",VLOOKUP(B115,DB_Customers!$A:$B,2,0)),"")</f>
        <v/>
      </c>
      <c r="D115" s="49"/>
      <c r="E115" s="51"/>
      <c r="F115" s="52" t="str">
        <f t="shared" ca="1" si="3"/>
        <v/>
      </c>
      <c r="G115" s="53"/>
      <c r="H115" s="54" t="str">
        <f>IFERROR(IF(OR(B115="",E115=""),"",SUMIF(DB_Loans!$B:$B,B115,DB_Loans!$E:$E)+E115),"")</f>
        <v/>
      </c>
      <c r="I115" s="54" t="str">
        <f>IFERROR(IF(OR(B115="",E115=""),"",SUMIF(DB_Loans!$B:$B,B115,DB_Loans!$J:$J)+IFERROR(E115*2.5/100,0)),"")</f>
        <v/>
      </c>
      <c r="J115" s="53"/>
    </row>
    <row r="116" spans="1:10" ht="20.100000000000001" customHeight="1" x14ac:dyDescent="0.25">
      <c r="A116" s="48" t="str">
        <f t="shared" si="2"/>
        <v/>
      </c>
      <c r="B116" s="49"/>
      <c r="C116" s="50" t="str">
        <f>IFERROR(IF(B116="","",VLOOKUP(B116,DB_Customers!$A:$B,2,0)),"")</f>
        <v/>
      </c>
      <c r="D116" s="49"/>
      <c r="E116" s="51"/>
      <c r="F116" s="52" t="str">
        <f t="shared" ca="1" si="3"/>
        <v/>
      </c>
      <c r="G116" s="53"/>
      <c r="H116" s="54" t="str">
        <f>IFERROR(IF(OR(B116="",E116=""),"",SUMIF(DB_Loans!$B:$B,B116,DB_Loans!$E:$E)+E116),"")</f>
        <v/>
      </c>
      <c r="I116" s="54" t="str">
        <f>IFERROR(IF(OR(B116="",E116=""),"",SUMIF(DB_Loans!$B:$B,B116,DB_Loans!$J:$J)+IFERROR(E116*2.5/100,0)),"")</f>
        <v/>
      </c>
      <c r="J116" s="53"/>
    </row>
    <row r="117" spans="1:10" ht="20.100000000000001" customHeight="1" x14ac:dyDescent="0.25">
      <c r="A117" s="48" t="str">
        <f t="shared" si="2"/>
        <v/>
      </c>
      <c r="B117" s="49"/>
      <c r="C117" s="50" t="str">
        <f>IFERROR(IF(B117="","",VLOOKUP(B117,DB_Customers!$A:$B,2,0)),"")</f>
        <v/>
      </c>
      <c r="D117" s="49"/>
      <c r="E117" s="51"/>
      <c r="F117" s="52" t="str">
        <f t="shared" ca="1" si="3"/>
        <v/>
      </c>
      <c r="G117" s="53"/>
      <c r="H117" s="54" t="str">
        <f>IFERROR(IF(OR(B117="",E117=""),"",SUMIF(DB_Loans!$B:$B,B117,DB_Loans!$E:$E)+E117),"")</f>
        <v/>
      </c>
      <c r="I117" s="54" t="str">
        <f>IFERROR(IF(OR(B117="",E117=""),"",SUMIF(DB_Loans!$B:$B,B117,DB_Loans!$J:$J)+IFERROR(E117*2.5/100,0)),"")</f>
        <v/>
      </c>
      <c r="J117" s="53"/>
    </row>
    <row r="118" spans="1:10" ht="20.100000000000001" customHeight="1" x14ac:dyDescent="0.25">
      <c r="A118" s="48" t="str">
        <f t="shared" si="2"/>
        <v/>
      </c>
      <c r="B118" s="49"/>
      <c r="C118" s="50" t="str">
        <f>IFERROR(IF(B118="","",VLOOKUP(B118,DB_Customers!$A:$B,2,0)),"")</f>
        <v/>
      </c>
      <c r="D118" s="49"/>
      <c r="E118" s="51"/>
      <c r="F118" s="52" t="str">
        <f t="shared" ca="1" si="3"/>
        <v/>
      </c>
      <c r="G118" s="53"/>
      <c r="H118" s="54" t="str">
        <f>IFERROR(IF(OR(B118="",E118=""),"",SUMIF(DB_Loans!$B:$B,B118,DB_Loans!$E:$E)+E118),"")</f>
        <v/>
      </c>
      <c r="I118" s="54" t="str">
        <f>IFERROR(IF(OR(B118="",E118=""),"",SUMIF(DB_Loans!$B:$B,B118,DB_Loans!$J:$J)+IFERROR(E118*2.5/100,0)),"")</f>
        <v/>
      </c>
      <c r="J118" s="53"/>
    </row>
    <row r="119" spans="1:10" ht="20.100000000000001" customHeight="1" x14ac:dyDescent="0.25">
      <c r="A119" s="48" t="str">
        <f t="shared" si="2"/>
        <v/>
      </c>
      <c r="B119" s="49"/>
      <c r="C119" s="50" t="str">
        <f>IFERROR(IF(B119="","",VLOOKUP(B119,DB_Customers!$A:$B,2,0)),"")</f>
        <v/>
      </c>
      <c r="D119" s="49"/>
      <c r="E119" s="51"/>
      <c r="F119" s="52" t="str">
        <f t="shared" ca="1" si="3"/>
        <v/>
      </c>
      <c r="G119" s="53"/>
      <c r="H119" s="54" t="str">
        <f>IFERROR(IF(OR(B119="",E119=""),"",SUMIF(DB_Loans!$B:$B,B119,DB_Loans!$E:$E)+E119),"")</f>
        <v/>
      </c>
      <c r="I119" s="54" t="str">
        <f>IFERROR(IF(OR(B119="",E119=""),"",SUMIF(DB_Loans!$B:$B,B119,DB_Loans!$J:$J)+IFERROR(E119*2.5/100,0)),"")</f>
        <v/>
      </c>
      <c r="J119" s="53"/>
    </row>
    <row r="120" spans="1:10" ht="20.100000000000001" customHeight="1" x14ac:dyDescent="0.25">
      <c r="A120" s="48" t="str">
        <f t="shared" si="2"/>
        <v/>
      </c>
      <c r="B120" s="49"/>
      <c r="C120" s="50" t="str">
        <f>IFERROR(IF(B120="","",VLOOKUP(B120,DB_Customers!$A:$B,2,0)),"")</f>
        <v/>
      </c>
      <c r="D120" s="49"/>
      <c r="E120" s="51"/>
      <c r="F120" s="52" t="str">
        <f t="shared" ca="1" si="3"/>
        <v/>
      </c>
      <c r="G120" s="53"/>
      <c r="H120" s="54" t="str">
        <f>IFERROR(IF(OR(B120="",E120=""),"",SUMIF(DB_Loans!$B:$B,B120,DB_Loans!$E:$E)+E120),"")</f>
        <v/>
      </c>
      <c r="I120" s="54" t="str">
        <f>IFERROR(IF(OR(B120="",E120=""),"",SUMIF(DB_Loans!$B:$B,B120,DB_Loans!$J:$J)+IFERROR(E120*2.5/100,0)),"")</f>
        <v/>
      </c>
      <c r="J120" s="53"/>
    </row>
    <row r="121" spans="1:10" ht="20.100000000000001" customHeight="1" x14ac:dyDescent="0.25">
      <c r="A121" s="48" t="str">
        <f t="shared" si="2"/>
        <v/>
      </c>
      <c r="B121" s="49"/>
      <c r="C121" s="50" t="str">
        <f>IFERROR(IF(B121="","",VLOOKUP(B121,DB_Customers!$A:$B,2,0)),"")</f>
        <v/>
      </c>
      <c r="D121" s="49"/>
      <c r="E121" s="51"/>
      <c r="F121" s="52" t="str">
        <f t="shared" ca="1" si="3"/>
        <v/>
      </c>
      <c r="G121" s="53"/>
      <c r="H121" s="54" t="str">
        <f>IFERROR(IF(OR(B121="",E121=""),"",SUMIF(DB_Loans!$B:$B,B121,DB_Loans!$E:$E)+E121),"")</f>
        <v/>
      </c>
      <c r="I121" s="54" t="str">
        <f>IFERROR(IF(OR(B121="",E121=""),"",SUMIF(DB_Loans!$B:$B,B121,DB_Loans!$J:$J)+IFERROR(E121*2.5/100,0)),"")</f>
        <v/>
      </c>
      <c r="J121" s="53"/>
    </row>
    <row r="122" spans="1:10" ht="20.100000000000001" customHeight="1" x14ac:dyDescent="0.25">
      <c r="A122" s="48" t="str">
        <f t="shared" si="2"/>
        <v/>
      </c>
      <c r="B122" s="49"/>
      <c r="C122" s="50" t="str">
        <f>IFERROR(IF(B122="","",VLOOKUP(B122,DB_Customers!$A:$B,2,0)),"")</f>
        <v/>
      </c>
      <c r="D122" s="49"/>
      <c r="E122" s="51"/>
      <c r="F122" s="52" t="str">
        <f t="shared" ca="1" si="3"/>
        <v/>
      </c>
      <c r="G122" s="53"/>
      <c r="H122" s="54" t="str">
        <f>IFERROR(IF(OR(B122="",E122=""),"",SUMIF(DB_Loans!$B:$B,B122,DB_Loans!$E:$E)+E122),"")</f>
        <v/>
      </c>
      <c r="I122" s="54" t="str">
        <f>IFERROR(IF(OR(B122="",E122=""),"",SUMIF(DB_Loans!$B:$B,B122,DB_Loans!$J:$J)+IFERROR(E122*2.5/100,0)),"")</f>
        <v/>
      </c>
      <c r="J122" s="53"/>
    </row>
    <row r="123" spans="1:10" ht="20.100000000000001" customHeight="1" x14ac:dyDescent="0.25">
      <c r="A123" s="48" t="str">
        <f t="shared" si="2"/>
        <v/>
      </c>
      <c r="B123" s="49"/>
      <c r="C123" s="50" t="str">
        <f>IFERROR(IF(B123="","",VLOOKUP(B123,DB_Customers!$A:$B,2,0)),"")</f>
        <v/>
      </c>
      <c r="D123" s="49"/>
      <c r="E123" s="51"/>
      <c r="F123" s="52" t="str">
        <f t="shared" ca="1" si="3"/>
        <v/>
      </c>
      <c r="G123" s="53"/>
      <c r="H123" s="54" t="str">
        <f>IFERROR(IF(OR(B123="",E123=""),"",SUMIF(DB_Loans!$B:$B,B123,DB_Loans!$E:$E)+E123),"")</f>
        <v/>
      </c>
      <c r="I123" s="54" t="str">
        <f>IFERROR(IF(OR(B123="",E123=""),"",SUMIF(DB_Loans!$B:$B,B123,DB_Loans!$J:$J)+IFERROR(E123*2.5/100,0)),"")</f>
        <v/>
      </c>
      <c r="J123" s="53"/>
    </row>
    <row r="124" spans="1:10" ht="20.100000000000001" customHeight="1" x14ac:dyDescent="0.25">
      <c r="A124" s="48" t="str">
        <f t="shared" si="2"/>
        <v/>
      </c>
      <c r="B124" s="49"/>
      <c r="C124" s="50" t="str">
        <f>IFERROR(IF(B124="","",VLOOKUP(B124,DB_Customers!$A:$B,2,0)),"")</f>
        <v/>
      </c>
      <c r="D124" s="49"/>
      <c r="E124" s="51"/>
      <c r="F124" s="52" t="str">
        <f t="shared" ca="1" si="3"/>
        <v/>
      </c>
      <c r="G124" s="53"/>
      <c r="H124" s="54" t="str">
        <f>IFERROR(IF(OR(B124="",E124=""),"",SUMIF(DB_Loans!$B:$B,B124,DB_Loans!$E:$E)+E124),"")</f>
        <v/>
      </c>
      <c r="I124" s="54" t="str">
        <f>IFERROR(IF(OR(B124="",E124=""),"",SUMIF(DB_Loans!$B:$B,B124,DB_Loans!$J:$J)+IFERROR(E124*2.5/100,0)),"")</f>
        <v/>
      </c>
      <c r="J124" s="53"/>
    </row>
    <row r="125" spans="1:10" ht="20.100000000000001" customHeight="1" x14ac:dyDescent="0.25">
      <c r="A125" s="48" t="str">
        <f t="shared" si="2"/>
        <v/>
      </c>
      <c r="B125" s="49"/>
      <c r="C125" s="50" t="str">
        <f>IFERROR(IF(B125="","",VLOOKUP(B125,DB_Customers!$A:$B,2,0)),"")</f>
        <v/>
      </c>
      <c r="D125" s="49"/>
      <c r="E125" s="51"/>
      <c r="F125" s="52" t="str">
        <f t="shared" ca="1" si="3"/>
        <v/>
      </c>
      <c r="G125" s="53"/>
      <c r="H125" s="54" t="str">
        <f>IFERROR(IF(OR(B125="",E125=""),"",SUMIF(DB_Loans!$B:$B,B125,DB_Loans!$E:$E)+E125),"")</f>
        <v/>
      </c>
      <c r="I125" s="54" t="str">
        <f>IFERROR(IF(OR(B125="",E125=""),"",SUMIF(DB_Loans!$B:$B,B125,DB_Loans!$J:$J)+IFERROR(E125*2.5/100,0)),"")</f>
        <v/>
      </c>
      <c r="J125" s="53"/>
    </row>
    <row r="126" spans="1:10" ht="20.100000000000001" customHeight="1" x14ac:dyDescent="0.25">
      <c r="A126" s="48" t="str">
        <f t="shared" si="2"/>
        <v/>
      </c>
      <c r="B126" s="49"/>
      <c r="C126" s="50" t="str">
        <f>IFERROR(IF(B126="","",VLOOKUP(B126,DB_Customers!$A:$B,2,0)),"")</f>
        <v/>
      </c>
      <c r="D126" s="49"/>
      <c r="E126" s="51"/>
      <c r="F126" s="52" t="str">
        <f t="shared" ca="1" si="3"/>
        <v/>
      </c>
      <c r="G126" s="53"/>
      <c r="H126" s="54" t="str">
        <f>IFERROR(IF(OR(B126="",E126=""),"",SUMIF(DB_Loans!$B:$B,B126,DB_Loans!$E:$E)+E126),"")</f>
        <v/>
      </c>
      <c r="I126" s="54" t="str">
        <f>IFERROR(IF(OR(B126="",E126=""),"",SUMIF(DB_Loans!$B:$B,B126,DB_Loans!$J:$J)+IFERROR(E126*2.5/100,0)),"")</f>
        <v/>
      </c>
      <c r="J126" s="53"/>
    </row>
    <row r="127" spans="1:10" ht="20.100000000000001" customHeight="1" x14ac:dyDescent="0.25">
      <c r="A127" s="48" t="str">
        <f t="shared" si="2"/>
        <v/>
      </c>
      <c r="B127" s="49"/>
      <c r="C127" s="50" t="str">
        <f>IFERROR(IF(B127="","",VLOOKUP(B127,DB_Customers!$A:$B,2,0)),"")</f>
        <v/>
      </c>
      <c r="D127" s="49"/>
      <c r="E127" s="51"/>
      <c r="F127" s="52" t="str">
        <f t="shared" ca="1" si="3"/>
        <v/>
      </c>
      <c r="G127" s="53"/>
      <c r="H127" s="54" t="str">
        <f>IFERROR(IF(OR(B127="",E127=""),"",SUMIF(DB_Loans!$B:$B,B127,DB_Loans!$E:$E)+E127),"")</f>
        <v/>
      </c>
      <c r="I127" s="54" t="str">
        <f>IFERROR(IF(OR(B127="",E127=""),"",SUMIF(DB_Loans!$B:$B,B127,DB_Loans!$J:$J)+IFERROR(E127*2.5/100,0)),"")</f>
        <v/>
      </c>
      <c r="J127" s="53"/>
    </row>
    <row r="128" spans="1:10" ht="20.100000000000001" customHeight="1" x14ac:dyDescent="0.25">
      <c r="A128" s="48" t="str">
        <f t="shared" si="2"/>
        <v/>
      </c>
      <c r="B128" s="49"/>
      <c r="C128" s="50" t="str">
        <f>IFERROR(IF(B128="","",VLOOKUP(B128,DB_Customers!$A:$B,2,0)),"")</f>
        <v/>
      </c>
      <c r="D128" s="49"/>
      <c r="E128" s="51"/>
      <c r="F128" s="52" t="str">
        <f t="shared" ca="1" si="3"/>
        <v/>
      </c>
      <c r="G128" s="53"/>
      <c r="H128" s="54" t="str">
        <f>IFERROR(IF(OR(B128="",E128=""),"",SUMIF(DB_Loans!$B:$B,B128,DB_Loans!$E:$E)+E128),"")</f>
        <v/>
      </c>
      <c r="I128" s="54" t="str">
        <f>IFERROR(IF(OR(B128="",E128=""),"",SUMIF(DB_Loans!$B:$B,B128,DB_Loans!$J:$J)+IFERROR(E128*2.5/100,0)),"")</f>
        <v/>
      </c>
      <c r="J128" s="53"/>
    </row>
    <row r="129" spans="1:10" ht="20.100000000000001" customHeight="1" x14ac:dyDescent="0.25">
      <c r="A129" s="48" t="str">
        <f t="shared" si="2"/>
        <v/>
      </c>
      <c r="B129" s="49"/>
      <c r="C129" s="50" t="str">
        <f>IFERROR(IF(B129="","",VLOOKUP(B129,DB_Customers!$A:$B,2,0)),"")</f>
        <v/>
      </c>
      <c r="D129" s="49"/>
      <c r="E129" s="51"/>
      <c r="F129" s="52" t="str">
        <f t="shared" ca="1" si="3"/>
        <v/>
      </c>
      <c r="G129" s="53"/>
      <c r="H129" s="54" t="str">
        <f>IFERROR(IF(OR(B129="",E129=""),"",SUMIF(DB_Loans!$B:$B,B129,DB_Loans!$E:$E)+E129),"")</f>
        <v/>
      </c>
      <c r="I129" s="54" t="str">
        <f>IFERROR(IF(OR(B129="",E129=""),"",SUMIF(DB_Loans!$B:$B,B129,DB_Loans!$J:$J)+IFERROR(E129*2.5/100,0)),"")</f>
        <v/>
      </c>
      <c r="J129" s="53"/>
    </row>
    <row r="130" spans="1:10" ht="20.100000000000001" customHeight="1" x14ac:dyDescent="0.25">
      <c r="A130" s="48" t="str">
        <f t="shared" si="2"/>
        <v/>
      </c>
      <c r="B130" s="49"/>
      <c r="C130" s="50" t="str">
        <f>IFERROR(IF(B130="","",VLOOKUP(B130,DB_Customers!$A:$B,2,0)),"")</f>
        <v/>
      </c>
      <c r="D130" s="49"/>
      <c r="E130" s="51"/>
      <c r="F130" s="52" t="str">
        <f t="shared" ca="1" si="3"/>
        <v/>
      </c>
      <c r="G130" s="53"/>
      <c r="H130" s="54" t="str">
        <f>IFERROR(IF(OR(B130="",E130=""),"",SUMIF(DB_Loans!$B:$B,B130,DB_Loans!$E:$E)+E130),"")</f>
        <v/>
      </c>
      <c r="I130" s="54" t="str">
        <f>IFERROR(IF(OR(B130="",E130=""),"",SUMIF(DB_Loans!$B:$B,B130,DB_Loans!$J:$J)+IFERROR(E130*2.5/100,0)),"")</f>
        <v/>
      </c>
      <c r="J130" s="53"/>
    </row>
    <row r="131" spans="1:10" ht="20.100000000000001" customHeight="1" x14ac:dyDescent="0.25">
      <c r="A131" s="48" t="str">
        <f t="shared" si="2"/>
        <v/>
      </c>
      <c r="B131" s="49"/>
      <c r="C131" s="50" t="str">
        <f>IFERROR(IF(B131="","",VLOOKUP(B131,DB_Customers!$A:$B,2,0)),"")</f>
        <v/>
      </c>
      <c r="D131" s="49"/>
      <c r="E131" s="51"/>
      <c r="F131" s="52" t="str">
        <f t="shared" ca="1" si="3"/>
        <v/>
      </c>
      <c r="G131" s="53"/>
      <c r="H131" s="54" t="str">
        <f>IFERROR(IF(OR(B131="",E131=""),"",SUMIF(DB_Loans!$B:$B,B131,DB_Loans!$E:$E)+E131),"")</f>
        <v/>
      </c>
      <c r="I131" s="54" t="str">
        <f>IFERROR(IF(OR(B131="",E131=""),"",SUMIF(DB_Loans!$B:$B,B131,DB_Loans!$J:$J)+IFERROR(E131*2.5/100,0)),"")</f>
        <v/>
      </c>
      <c r="J131" s="53"/>
    </row>
    <row r="132" spans="1:10" ht="20.100000000000001" customHeight="1" x14ac:dyDescent="0.25">
      <c r="A132" s="48" t="str">
        <f t="shared" ref="A132:A195" si="4">IF(B132="","","TU"&amp;TEXT(ROW()-3,"0000"))</f>
        <v/>
      </c>
      <c r="B132" s="49"/>
      <c r="C132" s="50" t="str">
        <f>IFERROR(IF(B132="","",VLOOKUP(B132,DB_Customers!$A:$B,2,0)),"")</f>
        <v/>
      </c>
      <c r="D132" s="49"/>
      <c r="E132" s="51"/>
      <c r="F132" s="52" t="str">
        <f t="shared" ref="F132:F195" ca="1" si="5">IF(B132="","",TODAY())</f>
        <v/>
      </c>
      <c r="G132" s="53"/>
      <c r="H132" s="54" t="str">
        <f>IFERROR(IF(OR(B132="",E132=""),"",SUMIF(DB_Loans!$B:$B,B132,DB_Loans!$E:$E)+E132),"")</f>
        <v/>
      </c>
      <c r="I132" s="54" t="str">
        <f>IFERROR(IF(OR(B132="",E132=""),"",SUMIF(DB_Loans!$B:$B,B132,DB_Loans!$J:$J)+IFERROR(E132*2.5/100,0)),"")</f>
        <v/>
      </c>
      <c r="J132" s="53"/>
    </row>
    <row r="133" spans="1:10" ht="20.100000000000001" customHeight="1" x14ac:dyDescent="0.25">
      <c r="A133" s="48" t="str">
        <f t="shared" si="4"/>
        <v/>
      </c>
      <c r="B133" s="49"/>
      <c r="C133" s="50" t="str">
        <f>IFERROR(IF(B133="","",VLOOKUP(B133,DB_Customers!$A:$B,2,0)),"")</f>
        <v/>
      </c>
      <c r="D133" s="49"/>
      <c r="E133" s="51"/>
      <c r="F133" s="52" t="str">
        <f t="shared" ca="1" si="5"/>
        <v/>
      </c>
      <c r="G133" s="53"/>
      <c r="H133" s="54" t="str">
        <f>IFERROR(IF(OR(B133="",E133=""),"",SUMIF(DB_Loans!$B:$B,B133,DB_Loans!$E:$E)+E133),"")</f>
        <v/>
      </c>
      <c r="I133" s="54" t="str">
        <f>IFERROR(IF(OR(B133="",E133=""),"",SUMIF(DB_Loans!$B:$B,B133,DB_Loans!$J:$J)+IFERROR(E133*2.5/100,0)),"")</f>
        <v/>
      </c>
      <c r="J133" s="53"/>
    </row>
    <row r="134" spans="1:10" ht="20.100000000000001" customHeight="1" x14ac:dyDescent="0.25">
      <c r="A134" s="48" t="str">
        <f t="shared" si="4"/>
        <v/>
      </c>
      <c r="B134" s="49"/>
      <c r="C134" s="50" t="str">
        <f>IFERROR(IF(B134="","",VLOOKUP(B134,DB_Customers!$A:$B,2,0)),"")</f>
        <v/>
      </c>
      <c r="D134" s="49"/>
      <c r="E134" s="51"/>
      <c r="F134" s="52" t="str">
        <f t="shared" ca="1" si="5"/>
        <v/>
      </c>
      <c r="G134" s="53"/>
      <c r="H134" s="54" t="str">
        <f>IFERROR(IF(OR(B134="",E134=""),"",SUMIF(DB_Loans!$B:$B,B134,DB_Loans!$E:$E)+E134),"")</f>
        <v/>
      </c>
      <c r="I134" s="54" t="str">
        <f>IFERROR(IF(OR(B134="",E134=""),"",SUMIF(DB_Loans!$B:$B,B134,DB_Loans!$J:$J)+IFERROR(E134*2.5/100,0)),"")</f>
        <v/>
      </c>
      <c r="J134" s="53"/>
    </row>
    <row r="135" spans="1:10" ht="20.100000000000001" customHeight="1" x14ac:dyDescent="0.25">
      <c r="A135" s="48" t="str">
        <f t="shared" si="4"/>
        <v/>
      </c>
      <c r="B135" s="49"/>
      <c r="C135" s="50" t="str">
        <f>IFERROR(IF(B135="","",VLOOKUP(B135,DB_Customers!$A:$B,2,0)),"")</f>
        <v/>
      </c>
      <c r="D135" s="49"/>
      <c r="E135" s="51"/>
      <c r="F135" s="52" t="str">
        <f t="shared" ca="1" si="5"/>
        <v/>
      </c>
      <c r="G135" s="53"/>
      <c r="H135" s="54" t="str">
        <f>IFERROR(IF(OR(B135="",E135=""),"",SUMIF(DB_Loans!$B:$B,B135,DB_Loans!$E:$E)+E135),"")</f>
        <v/>
      </c>
      <c r="I135" s="54" t="str">
        <f>IFERROR(IF(OR(B135="",E135=""),"",SUMIF(DB_Loans!$B:$B,B135,DB_Loans!$J:$J)+IFERROR(E135*2.5/100,0)),"")</f>
        <v/>
      </c>
      <c r="J135" s="53"/>
    </row>
    <row r="136" spans="1:10" ht="20.100000000000001" customHeight="1" x14ac:dyDescent="0.25">
      <c r="A136" s="48" t="str">
        <f t="shared" si="4"/>
        <v/>
      </c>
      <c r="B136" s="49"/>
      <c r="C136" s="50" t="str">
        <f>IFERROR(IF(B136="","",VLOOKUP(B136,DB_Customers!$A:$B,2,0)),"")</f>
        <v/>
      </c>
      <c r="D136" s="49"/>
      <c r="E136" s="51"/>
      <c r="F136" s="52" t="str">
        <f t="shared" ca="1" si="5"/>
        <v/>
      </c>
      <c r="G136" s="53"/>
      <c r="H136" s="54" t="str">
        <f>IFERROR(IF(OR(B136="",E136=""),"",SUMIF(DB_Loans!$B:$B,B136,DB_Loans!$E:$E)+E136),"")</f>
        <v/>
      </c>
      <c r="I136" s="54" t="str">
        <f>IFERROR(IF(OR(B136="",E136=""),"",SUMIF(DB_Loans!$B:$B,B136,DB_Loans!$J:$J)+IFERROR(E136*2.5/100,0)),"")</f>
        <v/>
      </c>
      <c r="J136" s="53"/>
    </row>
    <row r="137" spans="1:10" ht="20.100000000000001" customHeight="1" x14ac:dyDescent="0.25">
      <c r="A137" s="48" t="str">
        <f t="shared" si="4"/>
        <v/>
      </c>
      <c r="B137" s="49"/>
      <c r="C137" s="50" t="str">
        <f>IFERROR(IF(B137="","",VLOOKUP(B137,DB_Customers!$A:$B,2,0)),"")</f>
        <v/>
      </c>
      <c r="D137" s="49"/>
      <c r="E137" s="51"/>
      <c r="F137" s="52" t="str">
        <f t="shared" ca="1" si="5"/>
        <v/>
      </c>
      <c r="G137" s="53"/>
      <c r="H137" s="54" t="str">
        <f>IFERROR(IF(OR(B137="",E137=""),"",SUMIF(DB_Loans!$B:$B,B137,DB_Loans!$E:$E)+E137),"")</f>
        <v/>
      </c>
      <c r="I137" s="54" t="str">
        <f>IFERROR(IF(OR(B137="",E137=""),"",SUMIF(DB_Loans!$B:$B,B137,DB_Loans!$J:$J)+IFERROR(E137*2.5/100,0)),"")</f>
        <v/>
      </c>
      <c r="J137" s="53"/>
    </row>
    <row r="138" spans="1:10" ht="20.100000000000001" customHeight="1" x14ac:dyDescent="0.25">
      <c r="A138" s="48" t="str">
        <f t="shared" si="4"/>
        <v/>
      </c>
      <c r="B138" s="49"/>
      <c r="C138" s="50" t="str">
        <f>IFERROR(IF(B138="","",VLOOKUP(B138,DB_Customers!$A:$B,2,0)),"")</f>
        <v/>
      </c>
      <c r="D138" s="49"/>
      <c r="E138" s="51"/>
      <c r="F138" s="52" t="str">
        <f t="shared" ca="1" si="5"/>
        <v/>
      </c>
      <c r="G138" s="53"/>
      <c r="H138" s="54" t="str">
        <f>IFERROR(IF(OR(B138="",E138=""),"",SUMIF(DB_Loans!$B:$B,B138,DB_Loans!$E:$E)+E138),"")</f>
        <v/>
      </c>
      <c r="I138" s="54" t="str">
        <f>IFERROR(IF(OR(B138="",E138=""),"",SUMIF(DB_Loans!$B:$B,B138,DB_Loans!$J:$J)+IFERROR(E138*2.5/100,0)),"")</f>
        <v/>
      </c>
      <c r="J138" s="53"/>
    </row>
    <row r="139" spans="1:10" ht="20.100000000000001" customHeight="1" x14ac:dyDescent="0.25">
      <c r="A139" s="48" t="str">
        <f t="shared" si="4"/>
        <v/>
      </c>
      <c r="B139" s="49"/>
      <c r="C139" s="50" t="str">
        <f>IFERROR(IF(B139="","",VLOOKUP(B139,DB_Customers!$A:$B,2,0)),"")</f>
        <v/>
      </c>
      <c r="D139" s="49"/>
      <c r="E139" s="51"/>
      <c r="F139" s="52" t="str">
        <f t="shared" ca="1" si="5"/>
        <v/>
      </c>
      <c r="G139" s="53"/>
      <c r="H139" s="54" t="str">
        <f>IFERROR(IF(OR(B139="",E139=""),"",SUMIF(DB_Loans!$B:$B,B139,DB_Loans!$E:$E)+E139),"")</f>
        <v/>
      </c>
      <c r="I139" s="54" t="str">
        <f>IFERROR(IF(OR(B139="",E139=""),"",SUMIF(DB_Loans!$B:$B,B139,DB_Loans!$J:$J)+IFERROR(E139*2.5/100,0)),"")</f>
        <v/>
      </c>
      <c r="J139" s="53"/>
    </row>
    <row r="140" spans="1:10" ht="20.100000000000001" customHeight="1" x14ac:dyDescent="0.25">
      <c r="A140" s="48" t="str">
        <f t="shared" si="4"/>
        <v/>
      </c>
      <c r="B140" s="49"/>
      <c r="C140" s="50" t="str">
        <f>IFERROR(IF(B140="","",VLOOKUP(B140,DB_Customers!$A:$B,2,0)),"")</f>
        <v/>
      </c>
      <c r="D140" s="49"/>
      <c r="E140" s="51"/>
      <c r="F140" s="52" t="str">
        <f t="shared" ca="1" si="5"/>
        <v/>
      </c>
      <c r="G140" s="53"/>
      <c r="H140" s="54" t="str">
        <f>IFERROR(IF(OR(B140="",E140=""),"",SUMIF(DB_Loans!$B:$B,B140,DB_Loans!$E:$E)+E140),"")</f>
        <v/>
      </c>
      <c r="I140" s="54" t="str">
        <f>IFERROR(IF(OR(B140="",E140=""),"",SUMIF(DB_Loans!$B:$B,B140,DB_Loans!$J:$J)+IFERROR(E140*2.5/100,0)),"")</f>
        <v/>
      </c>
      <c r="J140" s="53"/>
    </row>
    <row r="141" spans="1:10" ht="20.100000000000001" customHeight="1" x14ac:dyDescent="0.25">
      <c r="A141" s="48" t="str">
        <f t="shared" si="4"/>
        <v/>
      </c>
      <c r="B141" s="49"/>
      <c r="C141" s="50" t="str">
        <f>IFERROR(IF(B141="","",VLOOKUP(B141,DB_Customers!$A:$B,2,0)),"")</f>
        <v/>
      </c>
      <c r="D141" s="49"/>
      <c r="E141" s="51"/>
      <c r="F141" s="52" t="str">
        <f t="shared" ca="1" si="5"/>
        <v/>
      </c>
      <c r="G141" s="53"/>
      <c r="H141" s="54" t="str">
        <f>IFERROR(IF(OR(B141="",E141=""),"",SUMIF(DB_Loans!$B:$B,B141,DB_Loans!$E:$E)+E141),"")</f>
        <v/>
      </c>
      <c r="I141" s="54" t="str">
        <f>IFERROR(IF(OR(B141="",E141=""),"",SUMIF(DB_Loans!$B:$B,B141,DB_Loans!$J:$J)+IFERROR(E141*2.5/100,0)),"")</f>
        <v/>
      </c>
      <c r="J141" s="53"/>
    </row>
    <row r="142" spans="1:10" ht="20.100000000000001" customHeight="1" x14ac:dyDescent="0.25">
      <c r="A142" s="48" t="str">
        <f t="shared" si="4"/>
        <v/>
      </c>
      <c r="B142" s="49"/>
      <c r="C142" s="50" t="str">
        <f>IFERROR(IF(B142="","",VLOOKUP(B142,DB_Customers!$A:$B,2,0)),"")</f>
        <v/>
      </c>
      <c r="D142" s="49"/>
      <c r="E142" s="51"/>
      <c r="F142" s="52" t="str">
        <f t="shared" ca="1" si="5"/>
        <v/>
      </c>
      <c r="G142" s="53"/>
      <c r="H142" s="54" t="str">
        <f>IFERROR(IF(OR(B142="",E142=""),"",SUMIF(DB_Loans!$B:$B,B142,DB_Loans!$E:$E)+E142),"")</f>
        <v/>
      </c>
      <c r="I142" s="54" t="str">
        <f>IFERROR(IF(OR(B142="",E142=""),"",SUMIF(DB_Loans!$B:$B,B142,DB_Loans!$J:$J)+IFERROR(E142*2.5/100,0)),"")</f>
        <v/>
      </c>
      <c r="J142" s="53"/>
    </row>
    <row r="143" spans="1:10" ht="20.100000000000001" customHeight="1" x14ac:dyDescent="0.25">
      <c r="A143" s="48" t="str">
        <f t="shared" si="4"/>
        <v/>
      </c>
      <c r="B143" s="49"/>
      <c r="C143" s="50" t="str">
        <f>IFERROR(IF(B143="","",VLOOKUP(B143,DB_Customers!$A:$B,2,0)),"")</f>
        <v/>
      </c>
      <c r="D143" s="49"/>
      <c r="E143" s="51"/>
      <c r="F143" s="52" t="str">
        <f t="shared" ca="1" si="5"/>
        <v/>
      </c>
      <c r="G143" s="53"/>
      <c r="H143" s="54" t="str">
        <f>IFERROR(IF(OR(B143="",E143=""),"",SUMIF(DB_Loans!$B:$B,B143,DB_Loans!$E:$E)+E143),"")</f>
        <v/>
      </c>
      <c r="I143" s="54" t="str">
        <f>IFERROR(IF(OR(B143="",E143=""),"",SUMIF(DB_Loans!$B:$B,B143,DB_Loans!$J:$J)+IFERROR(E143*2.5/100,0)),"")</f>
        <v/>
      </c>
      <c r="J143" s="53"/>
    </row>
    <row r="144" spans="1:10" ht="20.100000000000001" customHeight="1" x14ac:dyDescent="0.25">
      <c r="A144" s="48" t="str">
        <f t="shared" si="4"/>
        <v/>
      </c>
      <c r="B144" s="49"/>
      <c r="C144" s="50" t="str">
        <f>IFERROR(IF(B144="","",VLOOKUP(B144,DB_Customers!$A:$B,2,0)),"")</f>
        <v/>
      </c>
      <c r="D144" s="49"/>
      <c r="E144" s="51"/>
      <c r="F144" s="52" t="str">
        <f t="shared" ca="1" si="5"/>
        <v/>
      </c>
      <c r="G144" s="53"/>
      <c r="H144" s="54" t="str">
        <f>IFERROR(IF(OR(B144="",E144=""),"",SUMIF(DB_Loans!$B:$B,B144,DB_Loans!$E:$E)+E144),"")</f>
        <v/>
      </c>
      <c r="I144" s="54" t="str">
        <f>IFERROR(IF(OR(B144="",E144=""),"",SUMIF(DB_Loans!$B:$B,B144,DB_Loans!$J:$J)+IFERROR(E144*2.5/100,0)),"")</f>
        <v/>
      </c>
      <c r="J144" s="53"/>
    </row>
    <row r="145" spans="1:10" ht="20.100000000000001" customHeight="1" x14ac:dyDescent="0.25">
      <c r="A145" s="48" t="str">
        <f t="shared" si="4"/>
        <v/>
      </c>
      <c r="B145" s="49"/>
      <c r="C145" s="50" t="str">
        <f>IFERROR(IF(B145="","",VLOOKUP(B145,DB_Customers!$A:$B,2,0)),"")</f>
        <v/>
      </c>
      <c r="D145" s="49"/>
      <c r="E145" s="51"/>
      <c r="F145" s="52" t="str">
        <f t="shared" ca="1" si="5"/>
        <v/>
      </c>
      <c r="G145" s="53"/>
      <c r="H145" s="54" t="str">
        <f>IFERROR(IF(OR(B145="",E145=""),"",SUMIF(DB_Loans!$B:$B,B145,DB_Loans!$E:$E)+E145),"")</f>
        <v/>
      </c>
      <c r="I145" s="54" t="str">
        <f>IFERROR(IF(OR(B145="",E145=""),"",SUMIF(DB_Loans!$B:$B,B145,DB_Loans!$J:$J)+IFERROR(E145*2.5/100,0)),"")</f>
        <v/>
      </c>
      <c r="J145" s="53"/>
    </row>
    <row r="146" spans="1:10" ht="20.100000000000001" customHeight="1" x14ac:dyDescent="0.25">
      <c r="A146" s="48" t="str">
        <f t="shared" si="4"/>
        <v/>
      </c>
      <c r="B146" s="49"/>
      <c r="C146" s="50" t="str">
        <f>IFERROR(IF(B146="","",VLOOKUP(B146,DB_Customers!$A:$B,2,0)),"")</f>
        <v/>
      </c>
      <c r="D146" s="49"/>
      <c r="E146" s="51"/>
      <c r="F146" s="52" t="str">
        <f t="shared" ca="1" si="5"/>
        <v/>
      </c>
      <c r="G146" s="53"/>
      <c r="H146" s="54" t="str">
        <f>IFERROR(IF(OR(B146="",E146=""),"",SUMIF(DB_Loans!$B:$B,B146,DB_Loans!$E:$E)+E146),"")</f>
        <v/>
      </c>
      <c r="I146" s="54" t="str">
        <f>IFERROR(IF(OR(B146="",E146=""),"",SUMIF(DB_Loans!$B:$B,B146,DB_Loans!$J:$J)+IFERROR(E146*2.5/100,0)),"")</f>
        <v/>
      </c>
      <c r="J146" s="53"/>
    </row>
    <row r="147" spans="1:10" ht="20.100000000000001" customHeight="1" x14ac:dyDescent="0.25">
      <c r="A147" s="48" t="str">
        <f t="shared" si="4"/>
        <v/>
      </c>
      <c r="B147" s="49"/>
      <c r="C147" s="50" t="str">
        <f>IFERROR(IF(B147="","",VLOOKUP(B147,DB_Customers!$A:$B,2,0)),"")</f>
        <v/>
      </c>
      <c r="D147" s="49"/>
      <c r="E147" s="51"/>
      <c r="F147" s="52" t="str">
        <f t="shared" ca="1" si="5"/>
        <v/>
      </c>
      <c r="G147" s="53"/>
      <c r="H147" s="54" t="str">
        <f>IFERROR(IF(OR(B147="",E147=""),"",SUMIF(DB_Loans!$B:$B,B147,DB_Loans!$E:$E)+E147),"")</f>
        <v/>
      </c>
      <c r="I147" s="54" t="str">
        <f>IFERROR(IF(OR(B147="",E147=""),"",SUMIF(DB_Loans!$B:$B,B147,DB_Loans!$J:$J)+IFERROR(E147*2.5/100,0)),"")</f>
        <v/>
      </c>
      <c r="J147" s="53"/>
    </row>
    <row r="148" spans="1:10" ht="20.100000000000001" customHeight="1" x14ac:dyDescent="0.25">
      <c r="A148" s="48" t="str">
        <f t="shared" si="4"/>
        <v/>
      </c>
      <c r="B148" s="49"/>
      <c r="C148" s="50" t="str">
        <f>IFERROR(IF(B148="","",VLOOKUP(B148,DB_Customers!$A:$B,2,0)),"")</f>
        <v/>
      </c>
      <c r="D148" s="49"/>
      <c r="E148" s="51"/>
      <c r="F148" s="52" t="str">
        <f t="shared" ca="1" si="5"/>
        <v/>
      </c>
      <c r="G148" s="53"/>
      <c r="H148" s="54" t="str">
        <f>IFERROR(IF(OR(B148="",E148=""),"",SUMIF(DB_Loans!$B:$B,B148,DB_Loans!$E:$E)+E148),"")</f>
        <v/>
      </c>
      <c r="I148" s="54" t="str">
        <f>IFERROR(IF(OR(B148="",E148=""),"",SUMIF(DB_Loans!$B:$B,B148,DB_Loans!$J:$J)+IFERROR(E148*2.5/100,0)),"")</f>
        <v/>
      </c>
      <c r="J148" s="53"/>
    </row>
    <row r="149" spans="1:10" ht="20.100000000000001" customHeight="1" x14ac:dyDescent="0.25">
      <c r="A149" s="48" t="str">
        <f t="shared" si="4"/>
        <v/>
      </c>
      <c r="B149" s="49"/>
      <c r="C149" s="50" t="str">
        <f>IFERROR(IF(B149="","",VLOOKUP(B149,DB_Customers!$A:$B,2,0)),"")</f>
        <v/>
      </c>
      <c r="D149" s="49"/>
      <c r="E149" s="51"/>
      <c r="F149" s="52" t="str">
        <f t="shared" ca="1" si="5"/>
        <v/>
      </c>
      <c r="G149" s="53"/>
      <c r="H149" s="54" t="str">
        <f>IFERROR(IF(OR(B149="",E149=""),"",SUMIF(DB_Loans!$B:$B,B149,DB_Loans!$E:$E)+E149),"")</f>
        <v/>
      </c>
      <c r="I149" s="54" t="str">
        <f>IFERROR(IF(OR(B149="",E149=""),"",SUMIF(DB_Loans!$B:$B,B149,DB_Loans!$J:$J)+IFERROR(E149*2.5/100,0)),"")</f>
        <v/>
      </c>
      <c r="J149" s="53"/>
    </row>
    <row r="150" spans="1:10" ht="20.100000000000001" customHeight="1" x14ac:dyDescent="0.25">
      <c r="A150" s="48" t="str">
        <f t="shared" si="4"/>
        <v/>
      </c>
      <c r="B150" s="49"/>
      <c r="C150" s="50" t="str">
        <f>IFERROR(IF(B150="","",VLOOKUP(B150,DB_Customers!$A:$B,2,0)),"")</f>
        <v/>
      </c>
      <c r="D150" s="49"/>
      <c r="E150" s="51"/>
      <c r="F150" s="52" t="str">
        <f t="shared" ca="1" si="5"/>
        <v/>
      </c>
      <c r="G150" s="53"/>
      <c r="H150" s="54" t="str">
        <f>IFERROR(IF(OR(B150="",E150=""),"",SUMIF(DB_Loans!$B:$B,B150,DB_Loans!$E:$E)+E150),"")</f>
        <v/>
      </c>
      <c r="I150" s="54" t="str">
        <f>IFERROR(IF(OR(B150="",E150=""),"",SUMIF(DB_Loans!$B:$B,B150,DB_Loans!$J:$J)+IFERROR(E150*2.5/100,0)),"")</f>
        <v/>
      </c>
      <c r="J150" s="53"/>
    </row>
    <row r="151" spans="1:10" ht="20.100000000000001" customHeight="1" x14ac:dyDescent="0.25">
      <c r="A151" s="48" t="str">
        <f t="shared" si="4"/>
        <v/>
      </c>
      <c r="B151" s="49"/>
      <c r="C151" s="50" t="str">
        <f>IFERROR(IF(B151="","",VLOOKUP(B151,DB_Customers!$A:$B,2,0)),"")</f>
        <v/>
      </c>
      <c r="D151" s="49"/>
      <c r="E151" s="51"/>
      <c r="F151" s="52" t="str">
        <f t="shared" ca="1" si="5"/>
        <v/>
      </c>
      <c r="G151" s="53"/>
      <c r="H151" s="54" t="str">
        <f>IFERROR(IF(OR(B151="",E151=""),"",SUMIF(DB_Loans!$B:$B,B151,DB_Loans!$E:$E)+E151),"")</f>
        <v/>
      </c>
      <c r="I151" s="54" t="str">
        <f>IFERROR(IF(OR(B151="",E151=""),"",SUMIF(DB_Loans!$B:$B,B151,DB_Loans!$J:$J)+IFERROR(E151*2.5/100,0)),"")</f>
        <v/>
      </c>
      <c r="J151" s="53"/>
    </row>
    <row r="152" spans="1:10" ht="20.100000000000001" customHeight="1" x14ac:dyDescent="0.25">
      <c r="A152" s="48" t="str">
        <f t="shared" si="4"/>
        <v/>
      </c>
      <c r="B152" s="49"/>
      <c r="C152" s="50" t="str">
        <f>IFERROR(IF(B152="","",VLOOKUP(B152,DB_Customers!$A:$B,2,0)),"")</f>
        <v/>
      </c>
      <c r="D152" s="49"/>
      <c r="E152" s="51"/>
      <c r="F152" s="52" t="str">
        <f t="shared" ca="1" si="5"/>
        <v/>
      </c>
      <c r="G152" s="53"/>
      <c r="H152" s="54" t="str">
        <f>IFERROR(IF(OR(B152="",E152=""),"",SUMIF(DB_Loans!$B:$B,B152,DB_Loans!$E:$E)+E152),"")</f>
        <v/>
      </c>
      <c r="I152" s="54" t="str">
        <f>IFERROR(IF(OR(B152="",E152=""),"",SUMIF(DB_Loans!$B:$B,B152,DB_Loans!$J:$J)+IFERROR(E152*2.5/100,0)),"")</f>
        <v/>
      </c>
      <c r="J152" s="53"/>
    </row>
    <row r="153" spans="1:10" ht="20.100000000000001" customHeight="1" x14ac:dyDescent="0.25">
      <c r="A153" s="48" t="str">
        <f t="shared" si="4"/>
        <v/>
      </c>
      <c r="B153" s="49"/>
      <c r="C153" s="50" t="str">
        <f>IFERROR(IF(B153="","",VLOOKUP(B153,DB_Customers!$A:$B,2,0)),"")</f>
        <v/>
      </c>
      <c r="D153" s="49"/>
      <c r="E153" s="51"/>
      <c r="F153" s="52" t="str">
        <f t="shared" ca="1" si="5"/>
        <v/>
      </c>
      <c r="G153" s="53"/>
      <c r="H153" s="54" t="str">
        <f>IFERROR(IF(OR(B153="",E153=""),"",SUMIF(DB_Loans!$B:$B,B153,DB_Loans!$E:$E)+E153),"")</f>
        <v/>
      </c>
      <c r="I153" s="54" t="str">
        <f>IFERROR(IF(OR(B153="",E153=""),"",SUMIF(DB_Loans!$B:$B,B153,DB_Loans!$J:$J)+IFERROR(E153*2.5/100,0)),"")</f>
        <v/>
      </c>
      <c r="J153" s="53"/>
    </row>
    <row r="154" spans="1:10" ht="20.100000000000001" customHeight="1" x14ac:dyDescent="0.25">
      <c r="A154" s="48" t="str">
        <f t="shared" si="4"/>
        <v/>
      </c>
      <c r="B154" s="49"/>
      <c r="C154" s="50" t="str">
        <f>IFERROR(IF(B154="","",VLOOKUP(B154,DB_Customers!$A:$B,2,0)),"")</f>
        <v/>
      </c>
      <c r="D154" s="49"/>
      <c r="E154" s="51"/>
      <c r="F154" s="52" t="str">
        <f t="shared" ca="1" si="5"/>
        <v/>
      </c>
      <c r="G154" s="53"/>
      <c r="H154" s="54" t="str">
        <f>IFERROR(IF(OR(B154="",E154=""),"",SUMIF(DB_Loans!$B:$B,B154,DB_Loans!$E:$E)+E154),"")</f>
        <v/>
      </c>
      <c r="I154" s="54" t="str">
        <f>IFERROR(IF(OR(B154="",E154=""),"",SUMIF(DB_Loans!$B:$B,B154,DB_Loans!$J:$J)+IFERROR(E154*2.5/100,0)),"")</f>
        <v/>
      </c>
      <c r="J154" s="53"/>
    </row>
    <row r="155" spans="1:10" ht="20.100000000000001" customHeight="1" x14ac:dyDescent="0.25">
      <c r="A155" s="48" t="str">
        <f t="shared" si="4"/>
        <v/>
      </c>
      <c r="B155" s="49"/>
      <c r="C155" s="50" t="str">
        <f>IFERROR(IF(B155="","",VLOOKUP(B155,DB_Customers!$A:$B,2,0)),"")</f>
        <v/>
      </c>
      <c r="D155" s="49"/>
      <c r="E155" s="51"/>
      <c r="F155" s="52" t="str">
        <f t="shared" ca="1" si="5"/>
        <v/>
      </c>
      <c r="G155" s="53"/>
      <c r="H155" s="54" t="str">
        <f>IFERROR(IF(OR(B155="",E155=""),"",SUMIF(DB_Loans!$B:$B,B155,DB_Loans!$E:$E)+E155),"")</f>
        <v/>
      </c>
      <c r="I155" s="54" t="str">
        <f>IFERROR(IF(OR(B155="",E155=""),"",SUMIF(DB_Loans!$B:$B,B155,DB_Loans!$J:$J)+IFERROR(E155*2.5/100,0)),"")</f>
        <v/>
      </c>
      <c r="J155" s="53"/>
    </row>
    <row r="156" spans="1:10" ht="20.100000000000001" customHeight="1" x14ac:dyDescent="0.25">
      <c r="A156" s="48" t="str">
        <f t="shared" si="4"/>
        <v/>
      </c>
      <c r="B156" s="49"/>
      <c r="C156" s="50" t="str">
        <f>IFERROR(IF(B156="","",VLOOKUP(B156,DB_Customers!$A:$B,2,0)),"")</f>
        <v/>
      </c>
      <c r="D156" s="49"/>
      <c r="E156" s="51"/>
      <c r="F156" s="52" t="str">
        <f t="shared" ca="1" si="5"/>
        <v/>
      </c>
      <c r="G156" s="53"/>
      <c r="H156" s="54" t="str">
        <f>IFERROR(IF(OR(B156="",E156=""),"",SUMIF(DB_Loans!$B:$B,B156,DB_Loans!$E:$E)+E156),"")</f>
        <v/>
      </c>
      <c r="I156" s="54" t="str">
        <f>IFERROR(IF(OR(B156="",E156=""),"",SUMIF(DB_Loans!$B:$B,B156,DB_Loans!$J:$J)+IFERROR(E156*2.5/100,0)),"")</f>
        <v/>
      </c>
      <c r="J156" s="53"/>
    </row>
    <row r="157" spans="1:10" ht="20.100000000000001" customHeight="1" x14ac:dyDescent="0.25">
      <c r="A157" s="48" t="str">
        <f t="shared" si="4"/>
        <v/>
      </c>
      <c r="B157" s="49"/>
      <c r="C157" s="50" t="str">
        <f>IFERROR(IF(B157="","",VLOOKUP(B157,DB_Customers!$A:$B,2,0)),"")</f>
        <v/>
      </c>
      <c r="D157" s="49"/>
      <c r="E157" s="51"/>
      <c r="F157" s="52" t="str">
        <f t="shared" ca="1" si="5"/>
        <v/>
      </c>
      <c r="G157" s="53"/>
      <c r="H157" s="54" t="str">
        <f>IFERROR(IF(OR(B157="",E157=""),"",SUMIF(DB_Loans!$B:$B,B157,DB_Loans!$E:$E)+E157),"")</f>
        <v/>
      </c>
      <c r="I157" s="54" t="str">
        <f>IFERROR(IF(OR(B157="",E157=""),"",SUMIF(DB_Loans!$B:$B,B157,DB_Loans!$J:$J)+IFERROR(E157*2.5/100,0)),"")</f>
        <v/>
      </c>
      <c r="J157" s="53"/>
    </row>
    <row r="158" spans="1:10" ht="20.100000000000001" customHeight="1" x14ac:dyDescent="0.25">
      <c r="A158" s="48" t="str">
        <f t="shared" si="4"/>
        <v/>
      </c>
      <c r="B158" s="49"/>
      <c r="C158" s="50" t="str">
        <f>IFERROR(IF(B158="","",VLOOKUP(B158,DB_Customers!$A:$B,2,0)),"")</f>
        <v/>
      </c>
      <c r="D158" s="49"/>
      <c r="E158" s="51"/>
      <c r="F158" s="52" t="str">
        <f t="shared" ca="1" si="5"/>
        <v/>
      </c>
      <c r="G158" s="53"/>
      <c r="H158" s="54" t="str">
        <f>IFERROR(IF(OR(B158="",E158=""),"",SUMIF(DB_Loans!$B:$B,B158,DB_Loans!$E:$E)+E158),"")</f>
        <v/>
      </c>
      <c r="I158" s="54" t="str">
        <f>IFERROR(IF(OR(B158="",E158=""),"",SUMIF(DB_Loans!$B:$B,B158,DB_Loans!$J:$J)+IFERROR(E158*2.5/100,0)),"")</f>
        <v/>
      </c>
      <c r="J158" s="53"/>
    </row>
    <row r="159" spans="1:10" ht="20.100000000000001" customHeight="1" x14ac:dyDescent="0.25">
      <c r="A159" s="48" t="str">
        <f t="shared" si="4"/>
        <v/>
      </c>
      <c r="B159" s="49"/>
      <c r="C159" s="50" t="str">
        <f>IFERROR(IF(B159="","",VLOOKUP(B159,DB_Customers!$A:$B,2,0)),"")</f>
        <v/>
      </c>
      <c r="D159" s="49"/>
      <c r="E159" s="51"/>
      <c r="F159" s="52" t="str">
        <f t="shared" ca="1" si="5"/>
        <v/>
      </c>
      <c r="G159" s="53"/>
      <c r="H159" s="54" t="str">
        <f>IFERROR(IF(OR(B159="",E159=""),"",SUMIF(DB_Loans!$B:$B,B159,DB_Loans!$E:$E)+E159),"")</f>
        <v/>
      </c>
      <c r="I159" s="54" t="str">
        <f>IFERROR(IF(OR(B159="",E159=""),"",SUMIF(DB_Loans!$B:$B,B159,DB_Loans!$J:$J)+IFERROR(E159*2.5/100,0)),"")</f>
        <v/>
      </c>
      <c r="J159" s="53"/>
    </row>
    <row r="160" spans="1:10" ht="20.100000000000001" customHeight="1" x14ac:dyDescent="0.25">
      <c r="A160" s="48" t="str">
        <f t="shared" si="4"/>
        <v/>
      </c>
      <c r="B160" s="49"/>
      <c r="C160" s="50" t="str">
        <f>IFERROR(IF(B160="","",VLOOKUP(B160,DB_Customers!$A:$B,2,0)),"")</f>
        <v/>
      </c>
      <c r="D160" s="49"/>
      <c r="E160" s="51"/>
      <c r="F160" s="52" t="str">
        <f t="shared" ca="1" si="5"/>
        <v/>
      </c>
      <c r="G160" s="53"/>
      <c r="H160" s="54" t="str">
        <f>IFERROR(IF(OR(B160="",E160=""),"",SUMIF(DB_Loans!$B:$B,B160,DB_Loans!$E:$E)+E160),"")</f>
        <v/>
      </c>
      <c r="I160" s="54" t="str">
        <f>IFERROR(IF(OR(B160="",E160=""),"",SUMIF(DB_Loans!$B:$B,B160,DB_Loans!$J:$J)+IFERROR(E160*2.5/100,0)),"")</f>
        <v/>
      </c>
      <c r="J160" s="53"/>
    </row>
    <row r="161" spans="1:10" ht="20.100000000000001" customHeight="1" x14ac:dyDescent="0.25">
      <c r="A161" s="48" t="str">
        <f t="shared" si="4"/>
        <v/>
      </c>
      <c r="B161" s="49"/>
      <c r="C161" s="50" t="str">
        <f>IFERROR(IF(B161="","",VLOOKUP(B161,DB_Customers!$A:$B,2,0)),"")</f>
        <v/>
      </c>
      <c r="D161" s="49"/>
      <c r="E161" s="51"/>
      <c r="F161" s="52" t="str">
        <f t="shared" ca="1" si="5"/>
        <v/>
      </c>
      <c r="G161" s="53"/>
      <c r="H161" s="54" t="str">
        <f>IFERROR(IF(OR(B161="",E161=""),"",SUMIF(DB_Loans!$B:$B,B161,DB_Loans!$E:$E)+E161),"")</f>
        <v/>
      </c>
      <c r="I161" s="54" t="str">
        <f>IFERROR(IF(OR(B161="",E161=""),"",SUMIF(DB_Loans!$B:$B,B161,DB_Loans!$J:$J)+IFERROR(E161*2.5/100,0)),"")</f>
        <v/>
      </c>
      <c r="J161" s="53"/>
    </row>
    <row r="162" spans="1:10" ht="20.100000000000001" customHeight="1" x14ac:dyDescent="0.25">
      <c r="A162" s="48" t="str">
        <f t="shared" si="4"/>
        <v/>
      </c>
      <c r="B162" s="49"/>
      <c r="C162" s="50" t="str">
        <f>IFERROR(IF(B162="","",VLOOKUP(B162,DB_Customers!$A:$B,2,0)),"")</f>
        <v/>
      </c>
      <c r="D162" s="49"/>
      <c r="E162" s="51"/>
      <c r="F162" s="52" t="str">
        <f t="shared" ca="1" si="5"/>
        <v/>
      </c>
      <c r="G162" s="53"/>
      <c r="H162" s="54" t="str">
        <f>IFERROR(IF(OR(B162="",E162=""),"",SUMIF(DB_Loans!$B:$B,B162,DB_Loans!$E:$E)+E162),"")</f>
        <v/>
      </c>
      <c r="I162" s="54" t="str">
        <f>IFERROR(IF(OR(B162="",E162=""),"",SUMIF(DB_Loans!$B:$B,B162,DB_Loans!$J:$J)+IFERROR(E162*2.5/100,0)),"")</f>
        <v/>
      </c>
      <c r="J162" s="53"/>
    </row>
    <row r="163" spans="1:10" ht="20.100000000000001" customHeight="1" x14ac:dyDescent="0.25">
      <c r="A163" s="48" t="str">
        <f t="shared" si="4"/>
        <v/>
      </c>
      <c r="B163" s="49"/>
      <c r="C163" s="50" t="str">
        <f>IFERROR(IF(B163="","",VLOOKUP(B163,DB_Customers!$A:$B,2,0)),"")</f>
        <v/>
      </c>
      <c r="D163" s="49"/>
      <c r="E163" s="51"/>
      <c r="F163" s="52" t="str">
        <f t="shared" ca="1" si="5"/>
        <v/>
      </c>
      <c r="G163" s="53"/>
      <c r="H163" s="54" t="str">
        <f>IFERROR(IF(OR(B163="",E163=""),"",SUMIF(DB_Loans!$B:$B,B163,DB_Loans!$E:$E)+E163),"")</f>
        <v/>
      </c>
      <c r="I163" s="54" t="str">
        <f>IFERROR(IF(OR(B163="",E163=""),"",SUMIF(DB_Loans!$B:$B,B163,DB_Loans!$J:$J)+IFERROR(E163*2.5/100,0)),"")</f>
        <v/>
      </c>
      <c r="J163" s="53"/>
    </row>
    <row r="164" spans="1:10" ht="20.100000000000001" customHeight="1" x14ac:dyDescent="0.25">
      <c r="A164" s="48" t="str">
        <f t="shared" si="4"/>
        <v/>
      </c>
      <c r="B164" s="49"/>
      <c r="C164" s="50" t="str">
        <f>IFERROR(IF(B164="","",VLOOKUP(B164,DB_Customers!$A:$B,2,0)),"")</f>
        <v/>
      </c>
      <c r="D164" s="49"/>
      <c r="E164" s="51"/>
      <c r="F164" s="52" t="str">
        <f t="shared" ca="1" si="5"/>
        <v/>
      </c>
      <c r="G164" s="53"/>
      <c r="H164" s="54" t="str">
        <f>IFERROR(IF(OR(B164="",E164=""),"",SUMIF(DB_Loans!$B:$B,B164,DB_Loans!$E:$E)+E164),"")</f>
        <v/>
      </c>
      <c r="I164" s="54" t="str">
        <f>IFERROR(IF(OR(B164="",E164=""),"",SUMIF(DB_Loans!$B:$B,B164,DB_Loans!$J:$J)+IFERROR(E164*2.5/100,0)),"")</f>
        <v/>
      </c>
      <c r="J164" s="53"/>
    </row>
    <row r="165" spans="1:10" ht="20.100000000000001" customHeight="1" x14ac:dyDescent="0.25">
      <c r="A165" s="48" t="str">
        <f t="shared" si="4"/>
        <v/>
      </c>
      <c r="B165" s="49"/>
      <c r="C165" s="50" t="str">
        <f>IFERROR(IF(B165="","",VLOOKUP(B165,DB_Customers!$A:$B,2,0)),"")</f>
        <v/>
      </c>
      <c r="D165" s="49"/>
      <c r="E165" s="51"/>
      <c r="F165" s="52" t="str">
        <f t="shared" ca="1" si="5"/>
        <v/>
      </c>
      <c r="G165" s="53"/>
      <c r="H165" s="54" t="str">
        <f>IFERROR(IF(OR(B165="",E165=""),"",SUMIF(DB_Loans!$B:$B,B165,DB_Loans!$E:$E)+E165),"")</f>
        <v/>
      </c>
      <c r="I165" s="54" t="str">
        <f>IFERROR(IF(OR(B165="",E165=""),"",SUMIF(DB_Loans!$B:$B,B165,DB_Loans!$J:$J)+IFERROR(E165*2.5/100,0)),"")</f>
        <v/>
      </c>
      <c r="J165" s="53"/>
    </row>
    <row r="166" spans="1:10" ht="20.100000000000001" customHeight="1" x14ac:dyDescent="0.25">
      <c r="A166" s="48" t="str">
        <f t="shared" si="4"/>
        <v/>
      </c>
      <c r="B166" s="49"/>
      <c r="C166" s="50" t="str">
        <f>IFERROR(IF(B166="","",VLOOKUP(B166,DB_Customers!$A:$B,2,0)),"")</f>
        <v/>
      </c>
      <c r="D166" s="49"/>
      <c r="E166" s="51"/>
      <c r="F166" s="52" t="str">
        <f t="shared" ca="1" si="5"/>
        <v/>
      </c>
      <c r="G166" s="53"/>
      <c r="H166" s="54" t="str">
        <f>IFERROR(IF(OR(B166="",E166=""),"",SUMIF(DB_Loans!$B:$B,B166,DB_Loans!$E:$E)+E166),"")</f>
        <v/>
      </c>
      <c r="I166" s="54" t="str">
        <f>IFERROR(IF(OR(B166="",E166=""),"",SUMIF(DB_Loans!$B:$B,B166,DB_Loans!$J:$J)+IFERROR(E166*2.5/100,0)),"")</f>
        <v/>
      </c>
      <c r="J166" s="53"/>
    </row>
    <row r="167" spans="1:10" ht="20.100000000000001" customHeight="1" x14ac:dyDescent="0.25">
      <c r="A167" s="48" t="str">
        <f t="shared" si="4"/>
        <v/>
      </c>
      <c r="B167" s="49"/>
      <c r="C167" s="50" t="str">
        <f>IFERROR(IF(B167="","",VLOOKUP(B167,DB_Customers!$A:$B,2,0)),"")</f>
        <v/>
      </c>
      <c r="D167" s="49"/>
      <c r="E167" s="51"/>
      <c r="F167" s="52" t="str">
        <f t="shared" ca="1" si="5"/>
        <v/>
      </c>
      <c r="G167" s="53"/>
      <c r="H167" s="54" t="str">
        <f>IFERROR(IF(OR(B167="",E167=""),"",SUMIF(DB_Loans!$B:$B,B167,DB_Loans!$E:$E)+E167),"")</f>
        <v/>
      </c>
      <c r="I167" s="54" t="str">
        <f>IFERROR(IF(OR(B167="",E167=""),"",SUMIF(DB_Loans!$B:$B,B167,DB_Loans!$J:$J)+IFERROR(E167*2.5/100,0)),"")</f>
        <v/>
      </c>
      <c r="J167" s="53"/>
    </row>
    <row r="168" spans="1:10" ht="20.100000000000001" customHeight="1" x14ac:dyDescent="0.25">
      <c r="A168" s="48" t="str">
        <f t="shared" si="4"/>
        <v/>
      </c>
      <c r="B168" s="49"/>
      <c r="C168" s="50" t="str">
        <f>IFERROR(IF(B168="","",VLOOKUP(B168,DB_Customers!$A:$B,2,0)),"")</f>
        <v/>
      </c>
      <c r="D168" s="49"/>
      <c r="E168" s="51"/>
      <c r="F168" s="52" t="str">
        <f t="shared" ca="1" si="5"/>
        <v/>
      </c>
      <c r="G168" s="53"/>
      <c r="H168" s="54" t="str">
        <f>IFERROR(IF(OR(B168="",E168=""),"",SUMIF(DB_Loans!$B:$B,B168,DB_Loans!$E:$E)+E168),"")</f>
        <v/>
      </c>
      <c r="I168" s="54" t="str">
        <f>IFERROR(IF(OR(B168="",E168=""),"",SUMIF(DB_Loans!$B:$B,B168,DB_Loans!$J:$J)+IFERROR(E168*2.5/100,0)),"")</f>
        <v/>
      </c>
      <c r="J168" s="53"/>
    </row>
    <row r="169" spans="1:10" ht="20.100000000000001" customHeight="1" x14ac:dyDescent="0.25">
      <c r="A169" s="48" t="str">
        <f t="shared" si="4"/>
        <v/>
      </c>
      <c r="B169" s="49"/>
      <c r="C169" s="50" t="str">
        <f>IFERROR(IF(B169="","",VLOOKUP(B169,DB_Customers!$A:$B,2,0)),"")</f>
        <v/>
      </c>
      <c r="D169" s="49"/>
      <c r="E169" s="51"/>
      <c r="F169" s="52" t="str">
        <f t="shared" ca="1" si="5"/>
        <v/>
      </c>
      <c r="G169" s="53"/>
      <c r="H169" s="54" t="str">
        <f>IFERROR(IF(OR(B169="",E169=""),"",SUMIF(DB_Loans!$B:$B,B169,DB_Loans!$E:$E)+E169),"")</f>
        <v/>
      </c>
      <c r="I169" s="54" t="str">
        <f>IFERROR(IF(OR(B169="",E169=""),"",SUMIF(DB_Loans!$B:$B,B169,DB_Loans!$J:$J)+IFERROR(E169*2.5/100,0)),"")</f>
        <v/>
      </c>
      <c r="J169" s="53"/>
    </row>
    <row r="170" spans="1:10" ht="20.100000000000001" customHeight="1" x14ac:dyDescent="0.25">
      <c r="A170" s="48" t="str">
        <f t="shared" si="4"/>
        <v/>
      </c>
      <c r="B170" s="49"/>
      <c r="C170" s="50" t="str">
        <f>IFERROR(IF(B170="","",VLOOKUP(B170,DB_Customers!$A:$B,2,0)),"")</f>
        <v/>
      </c>
      <c r="D170" s="49"/>
      <c r="E170" s="51"/>
      <c r="F170" s="52" t="str">
        <f t="shared" ca="1" si="5"/>
        <v/>
      </c>
      <c r="G170" s="53"/>
      <c r="H170" s="54" t="str">
        <f>IFERROR(IF(OR(B170="",E170=""),"",SUMIF(DB_Loans!$B:$B,B170,DB_Loans!$E:$E)+E170),"")</f>
        <v/>
      </c>
      <c r="I170" s="54" t="str">
        <f>IFERROR(IF(OR(B170="",E170=""),"",SUMIF(DB_Loans!$B:$B,B170,DB_Loans!$J:$J)+IFERROR(E170*2.5/100,0)),"")</f>
        <v/>
      </c>
      <c r="J170" s="53"/>
    </row>
    <row r="171" spans="1:10" ht="20.100000000000001" customHeight="1" x14ac:dyDescent="0.25">
      <c r="A171" s="48" t="str">
        <f t="shared" si="4"/>
        <v/>
      </c>
      <c r="B171" s="49"/>
      <c r="C171" s="50" t="str">
        <f>IFERROR(IF(B171="","",VLOOKUP(B171,DB_Customers!$A:$B,2,0)),"")</f>
        <v/>
      </c>
      <c r="D171" s="49"/>
      <c r="E171" s="51"/>
      <c r="F171" s="52" t="str">
        <f t="shared" ca="1" si="5"/>
        <v/>
      </c>
      <c r="G171" s="53"/>
      <c r="H171" s="54" t="str">
        <f>IFERROR(IF(OR(B171="",E171=""),"",SUMIF(DB_Loans!$B:$B,B171,DB_Loans!$E:$E)+E171),"")</f>
        <v/>
      </c>
      <c r="I171" s="54" t="str">
        <f>IFERROR(IF(OR(B171="",E171=""),"",SUMIF(DB_Loans!$B:$B,B171,DB_Loans!$J:$J)+IFERROR(E171*2.5/100,0)),"")</f>
        <v/>
      </c>
      <c r="J171" s="53"/>
    </row>
    <row r="172" spans="1:10" ht="20.100000000000001" customHeight="1" x14ac:dyDescent="0.25">
      <c r="A172" s="48" t="str">
        <f t="shared" si="4"/>
        <v/>
      </c>
      <c r="B172" s="49"/>
      <c r="C172" s="50" t="str">
        <f>IFERROR(IF(B172="","",VLOOKUP(B172,DB_Customers!$A:$B,2,0)),"")</f>
        <v/>
      </c>
      <c r="D172" s="49"/>
      <c r="E172" s="51"/>
      <c r="F172" s="52" t="str">
        <f t="shared" ca="1" si="5"/>
        <v/>
      </c>
      <c r="G172" s="53"/>
      <c r="H172" s="54" t="str">
        <f>IFERROR(IF(OR(B172="",E172=""),"",SUMIF(DB_Loans!$B:$B,B172,DB_Loans!$E:$E)+E172),"")</f>
        <v/>
      </c>
      <c r="I172" s="54" t="str">
        <f>IFERROR(IF(OR(B172="",E172=""),"",SUMIF(DB_Loans!$B:$B,B172,DB_Loans!$J:$J)+IFERROR(E172*2.5/100,0)),"")</f>
        <v/>
      </c>
      <c r="J172" s="53"/>
    </row>
    <row r="173" spans="1:10" ht="20.100000000000001" customHeight="1" x14ac:dyDescent="0.25">
      <c r="A173" s="48" t="str">
        <f t="shared" si="4"/>
        <v/>
      </c>
      <c r="B173" s="49"/>
      <c r="C173" s="50" t="str">
        <f>IFERROR(IF(B173="","",VLOOKUP(B173,DB_Customers!$A:$B,2,0)),"")</f>
        <v/>
      </c>
      <c r="D173" s="49"/>
      <c r="E173" s="51"/>
      <c r="F173" s="52" t="str">
        <f t="shared" ca="1" si="5"/>
        <v/>
      </c>
      <c r="G173" s="53"/>
      <c r="H173" s="54" t="str">
        <f>IFERROR(IF(OR(B173="",E173=""),"",SUMIF(DB_Loans!$B:$B,B173,DB_Loans!$E:$E)+E173),"")</f>
        <v/>
      </c>
      <c r="I173" s="54" t="str">
        <f>IFERROR(IF(OR(B173="",E173=""),"",SUMIF(DB_Loans!$B:$B,B173,DB_Loans!$J:$J)+IFERROR(E173*2.5/100,0)),"")</f>
        <v/>
      </c>
      <c r="J173" s="53"/>
    </row>
    <row r="174" spans="1:10" ht="20.100000000000001" customHeight="1" x14ac:dyDescent="0.25">
      <c r="A174" s="48" t="str">
        <f t="shared" si="4"/>
        <v/>
      </c>
      <c r="B174" s="49"/>
      <c r="C174" s="50" t="str">
        <f>IFERROR(IF(B174="","",VLOOKUP(B174,DB_Customers!$A:$B,2,0)),"")</f>
        <v/>
      </c>
      <c r="D174" s="49"/>
      <c r="E174" s="51"/>
      <c r="F174" s="52" t="str">
        <f t="shared" ca="1" si="5"/>
        <v/>
      </c>
      <c r="G174" s="53"/>
      <c r="H174" s="54" t="str">
        <f>IFERROR(IF(OR(B174="",E174=""),"",SUMIF(DB_Loans!$B:$B,B174,DB_Loans!$E:$E)+E174),"")</f>
        <v/>
      </c>
      <c r="I174" s="54" t="str">
        <f>IFERROR(IF(OR(B174="",E174=""),"",SUMIF(DB_Loans!$B:$B,B174,DB_Loans!$J:$J)+IFERROR(E174*2.5/100,0)),"")</f>
        <v/>
      </c>
      <c r="J174" s="53"/>
    </row>
    <row r="175" spans="1:10" ht="20.100000000000001" customHeight="1" x14ac:dyDescent="0.25">
      <c r="A175" s="48" t="str">
        <f t="shared" si="4"/>
        <v/>
      </c>
      <c r="B175" s="49"/>
      <c r="C175" s="50" t="str">
        <f>IFERROR(IF(B175="","",VLOOKUP(B175,DB_Customers!$A:$B,2,0)),"")</f>
        <v/>
      </c>
      <c r="D175" s="49"/>
      <c r="E175" s="51"/>
      <c r="F175" s="52" t="str">
        <f t="shared" ca="1" si="5"/>
        <v/>
      </c>
      <c r="G175" s="53"/>
      <c r="H175" s="54" t="str">
        <f>IFERROR(IF(OR(B175="",E175=""),"",SUMIF(DB_Loans!$B:$B,B175,DB_Loans!$E:$E)+E175),"")</f>
        <v/>
      </c>
      <c r="I175" s="54" t="str">
        <f>IFERROR(IF(OR(B175="",E175=""),"",SUMIF(DB_Loans!$B:$B,B175,DB_Loans!$J:$J)+IFERROR(E175*2.5/100,0)),"")</f>
        <v/>
      </c>
      <c r="J175" s="53"/>
    </row>
    <row r="176" spans="1:10" ht="20.100000000000001" customHeight="1" x14ac:dyDescent="0.25">
      <c r="A176" s="48" t="str">
        <f t="shared" si="4"/>
        <v/>
      </c>
      <c r="B176" s="49"/>
      <c r="C176" s="50" t="str">
        <f>IFERROR(IF(B176="","",VLOOKUP(B176,DB_Customers!$A:$B,2,0)),"")</f>
        <v/>
      </c>
      <c r="D176" s="49"/>
      <c r="E176" s="51"/>
      <c r="F176" s="52" t="str">
        <f t="shared" ca="1" si="5"/>
        <v/>
      </c>
      <c r="G176" s="53"/>
      <c r="H176" s="54" t="str">
        <f>IFERROR(IF(OR(B176="",E176=""),"",SUMIF(DB_Loans!$B:$B,B176,DB_Loans!$E:$E)+E176),"")</f>
        <v/>
      </c>
      <c r="I176" s="54" t="str">
        <f>IFERROR(IF(OR(B176="",E176=""),"",SUMIF(DB_Loans!$B:$B,B176,DB_Loans!$J:$J)+IFERROR(E176*2.5/100,0)),"")</f>
        <v/>
      </c>
      <c r="J176" s="53"/>
    </row>
    <row r="177" spans="1:10" ht="20.100000000000001" customHeight="1" x14ac:dyDescent="0.25">
      <c r="A177" s="48" t="str">
        <f t="shared" si="4"/>
        <v/>
      </c>
      <c r="B177" s="49"/>
      <c r="C177" s="50" t="str">
        <f>IFERROR(IF(B177="","",VLOOKUP(B177,DB_Customers!$A:$B,2,0)),"")</f>
        <v/>
      </c>
      <c r="D177" s="49"/>
      <c r="E177" s="51"/>
      <c r="F177" s="52" t="str">
        <f t="shared" ca="1" si="5"/>
        <v/>
      </c>
      <c r="G177" s="53"/>
      <c r="H177" s="54" t="str">
        <f>IFERROR(IF(OR(B177="",E177=""),"",SUMIF(DB_Loans!$B:$B,B177,DB_Loans!$E:$E)+E177),"")</f>
        <v/>
      </c>
      <c r="I177" s="54" t="str">
        <f>IFERROR(IF(OR(B177="",E177=""),"",SUMIF(DB_Loans!$B:$B,B177,DB_Loans!$J:$J)+IFERROR(E177*2.5/100,0)),"")</f>
        <v/>
      </c>
      <c r="J177" s="53"/>
    </row>
    <row r="178" spans="1:10" ht="20.100000000000001" customHeight="1" x14ac:dyDescent="0.25">
      <c r="A178" s="48" t="str">
        <f t="shared" si="4"/>
        <v/>
      </c>
      <c r="B178" s="49"/>
      <c r="C178" s="50" t="str">
        <f>IFERROR(IF(B178="","",VLOOKUP(B178,DB_Customers!$A:$B,2,0)),"")</f>
        <v/>
      </c>
      <c r="D178" s="49"/>
      <c r="E178" s="51"/>
      <c r="F178" s="52" t="str">
        <f t="shared" ca="1" si="5"/>
        <v/>
      </c>
      <c r="G178" s="53"/>
      <c r="H178" s="54" t="str">
        <f>IFERROR(IF(OR(B178="",E178=""),"",SUMIF(DB_Loans!$B:$B,B178,DB_Loans!$E:$E)+E178),"")</f>
        <v/>
      </c>
      <c r="I178" s="54" t="str">
        <f>IFERROR(IF(OR(B178="",E178=""),"",SUMIF(DB_Loans!$B:$B,B178,DB_Loans!$J:$J)+IFERROR(E178*2.5/100,0)),"")</f>
        <v/>
      </c>
      <c r="J178" s="53"/>
    </row>
    <row r="179" spans="1:10" ht="20.100000000000001" customHeight="1" x14ac:dyDescent="0.25">
      <c r="A179" s="48" t="str">
        <f t="shared" si="4"/>
        <v/>
      </c>
      <c r="B179" s="49"/>
      <c r="C179" s="50" t="str">
        <f>IFERROR(IF(B179="","",VLOOKUP(B179,DB_Customers!$A:$B,2,0)),"")</f>
        <v/>
      </c>
      <c r="D179" s="49"/>
      <c r="E179" s="51"/>
      <c r="F179" s="52" t="str">
        <f t="shared" ca="1" si="5"/>
        <v/>
      </c>
      <c r="G179" s="53"/>
      <c r="H179" s="54" t="str">
        <f>IFERROR(IF(OR(B179="",E179=""),"",SUMIF(DB_Loans!$B:$B,B179,DB_Loans!$E:$E)+E179),"")</f>
        <v/>
      </c>
      <c r="I179" s="54" t="str">
        <f>IFERROR(IF(OR(B179="",E179=""),"",SUMIF(DB_Loans!$B:$B,B179,DB_Loans!$J:$J)+IFERROR(E179*2.5/100,0)),"")</f>
        <v/>
      </c>
      <c r="J179" s="53"/>
    </row>
    <row r="180" spans="1:10" ht="20.100000000000001" customHeight="1" x14ac:dyDescent="0.25">
      <c r="A180" s="48" t="str">
        <f t="shared" si="4"/>
        <v/>
      </c>
      <c r="B180" s="49"/>
      <c r="C180" s="50" t="str">
        <f>IFERROR(IF(B180="","",VLOOKUP(B180,DB_Customers!$A:$B,2,0)),"")</f>
        <v/>
      </c>
      <c r="D180" s="49"/>
      <c r="E180" s="51"/>
      <c r="F180" s="52" t="str">
        <f t="shared" ca="1" si="5"/>
        <v/>
      </c>
      <c r="G180" s="53"/>
      <c r="H180" s="54" t="str">
        <f>IFERROR(IF(OR(B180="",E180=""),"",SUMIF(DB_Loans!$B:$B,B180,DB_Loans!$E:$E)+E180),"")</f>
        <v/>
      </c>
      <c r="I180" s="54" t="str">
        <f>IFERROR(IF(OR(B180="",E180=""),"",SUMIF(DB_Loans!$B:$B,B180,DB_Loans!$J:$J)+IFERROR(E180*2.5/100,0)),"")</f>
        <v/>
      </c>
      <c r="J180" s="53"/>
    </row>
    <row r="181" spans="1:10" ht="20.100000000000001" customHeight="1" x14ac:dyDescent="0.25">
      <c r="A181" s="48" t="str">
        <f t="shared" si="4"/>
        <v/>
      </c>
      <c r="B181" s="49"/>
      <c r="C181" s="50" t="str">
        <f>IFERROR(IF(B181="","",VLOOKUP(B181,DB_Customers!$A:$B,2,0)),"")</f>
        <v/>
      </c>
      <c r="D181" s="49"/>
      <c r="E181" s="51"/>
      <c r="F181" s="52" t="str">
        <f t="shared" ca="1" si="5"/>
        <v/>
      </c>
      <c r="G181" s="53"/>
      <c r="H181" s="54" t="str">
        <f>IFERROR(IF(OR(B181="",E181=""),"",SUMIF(DB_Loans!$B:$B,B181,DB_Loans!$E:$E)+E181),"")</f>
        <v/>
      </c>
      <c r="I181" s="54" t="str">
        <f>IFERROR(IF(OR(B181="",E181=""),"",SUMIF(DB_Loans!$B:$B,B181,DB_Loans!$J:$J)+IFERROR(E181*2.5/100,0)),"")</f>
        <v/>
      </c>
      <c r="J181" s="53"/>
    </row>
    <row r="182" spans="1:10" ht="20.100000000000001" customHeight="1" x14ac:dyDescent="0.25">
      <c r="A182" s="48" t="str">
        <f t="shared" si="4"/>
        <v/>
      </c>
      <c r="B182" s="49"/>
      <c r="C182" s="50" t="str">
        <f>IFERROR(IF(B182="","",VLOOKUP(B182,DB_Customers!$A:$B,2,0)),"")</f>
        <v/>
      </c>
      <c r="D182" s="49"/>
      <c r="E182" s="51"/>
      <c r="F182" s="52" t="str">
        <f t="shared" ca="1" si="5"/>
        <v/>
      </c>
      <c r="G182" s="53"/>
      <c r="H182" s="54" t="str">
        <f>IFERROR(IF(OR(B182="",E182=""),"",SUMIF(DB_Loans!$B:$B,B182,DB_Loans!$E:$E)+E182),"")</f>
        <v/>
      </c>
      <c r="I182" s="54" t="str">
        <f>IFERROR(IF(OR(B182="",E182=""),"",SUMIF(DB_Loans!$B:$B,B182,DB_Loans!$J:$J)+IFERROR(E182*2.5/100,0)),"")</f>
        <v/>
      </c>
      <c r="J182" s="53"/>
    </row>
    <row r="183" spans="1:10" ht="20.100000000000001" customHeight="1" x14ac:dyDescent="0.25">
      <c r="A183" s="48" t="str">
        <f t="shared" si="4"/>
        <v/>
      </c>
      <c r="B183" s="49"/>
      <c r="C183" s="50" t="str">
        <f>IFERROR(IF(B183="","",VLOOKUP(B183,DB_Customers!$A:$B,2,0)),"")</f>
        <v/>
      </c>
      <c r="D183" s="49"/>
      <c r="E183" s="51"/>
      <c r="F183" s="52" t="str">
        <f t="shared" ca="1" si="5"/>
        <v/>
      </c>
      <c r="G183" s="53"/>
      <c r="H183" s="54" t="str">
        <f>IFERROR(IF(OR(B183="",E183=""),"",SUMIF(DB_Loans!$B:$B,B183,DB_Loans!$E:$E)+E183),"")</f>
        <v/>
      </c>
      <c r="I183" s="54" t="str">
        <f>IFERROR(IF(OR(B183="",E183=""),"",SUMIF(DB_Loans!$B:$B,B183,DB_Loans!$J:$J)+IFERROR(E183*2.5/100,0)),"")</f>
        <v/>
      </c>
      <c r="J183" s="53"/>
    </row>
    <row r="184" spans="1:10" ht="20.100000000000001" customHeight="1" x14ac:dyDescent="0.25">
      <c r="A184" s="48" t="str">
        <f t="shared" si="4"/>
        <v/>
      </c>
      <c r="B184" s="49"/>
      <c r="C184" s="50" t="str">
        <f>IFERROR(IF(B184="","",VLOOKUP(B184,DB_Customers!$A:$B,2,0)),"")</f>
        <v/>
      </c>
      <c r="D184" s="49"/>
      <c r="E184" s="51"/>
      <c r="F184" s="52" t="str">
        <f t="shared" ca="1" si="5"/>
        <v/>
      </c>
      <c r="G184" s="53"/>
      <c r="H184" s="54" t="str">
        <f>IFERROR(IF(OR(B184="",E184=""),"",SUMIF(DB_Loans!$B:$B,B184,DB_Loans!$E:$E)+E184),"")</f>
        <v/>
      </c>
      <c r="I184" s="54" t="str">
        <f>IFERROR(IF(OR(B184="",E184=""),"",SUMIF(DB_Loans!$B:$B,B184,DB_Loans!$J:$J)+IFERROR(E184*2.5/100,0)),"")</f>
        <v/>
      </c>
      <c r="J184" s="53"/>
    </row>
    <row r="185" spans="1:10" ht="20.100000000000001" customHeight="1" x14ac:dyDescent="0.25">
      <c r="A185" s="48" t="str">
        <f t="shared" si="4"/>
        <v/>
      </c>
      <c r="B185" s="49"/>
      <c r="C185" s="50" t="str">
        <f>IFERROR(IF(B185="","",VLOOKUP(B185,DB_Customers!$A:$B,2,0)),"")</f>
        <v/>
      </c>
      <c r="D185" s="49"/>
      <c r="E185" s="51"/>
      <c r="F185" s="52" t="str">
        <f t="shared" ca="1" si="5"/>
        <v/>
      </c>
      <c r="G185" s="53"/>
      <c r="H185" s="54" t="str">
        <f>IFERROR(IF(OR(B185="",E185=""),"",SUMIF(DB_Loans!$B:$B,B185,DB_Loans!$E:$E)+E185),"")</f>
        <v/>
      </c>
      <c r="I185" s="54" t="str">
        <f>IFERROR(IF(OR(B185="",E185=""),"",SUMIF(DB_Loans!$B:$B,B185,DB_Loans!$J:$J)+IFERROR(E185*2.5/100,0)),"")</f>
        <v/>
      </c>
      <c r="J185" s="53"/>
    </row>
    <row r="186" spans="1:10" ht="20.100000000000001" customHeight="1" x14ac:dyDescent="0.25">
      <c r="A186" s="48" t="str">
        <f t="shared" si="4"/>
        <v/>
      </c>
      <c r="B186" s="49"/>
      <c r="C186" s="50" t="str">
        <f>IFERROR(IF(B186="","",VLOOKUP(B186,DB_Customers!$A:$B,2,0)),"")</f>
        <v/>
      </c>
      <c r="D186" s="49"/>
      <c r="E186" s="51"/>
      <c r="F186" s="52" t="str">
        <f t="shared" ca="1" si="5"/>
        <v/>
      </c>
      <c r="G186" s="53"/>
      <c r="H186" s="54" t="str">
        <f>IFERROR(IF(OR(B186="",E186=""),"",SUMIF(DB_Loans!$B:$B,B186,DB_Loans!$E:$E)+E186),"")</f>
        <v/>
      </c>
      <c r="I186" s="54" t="str">
        <f>IFERROR(IF(OR(B186="",E186=""),"",SUMIF(DB_Loans!$B:$B,B186,DB_Loans!$J:$J)+IFERROR(E186*2.5/100,0)),"")</f>
        <v/>
      </c>
      <c r="J186" s="53"/>
    </row>
    <row r="187" spans="1:10" ht="20.100000000000001" customHeight="1" x14ac:dyDescent="0.25">
      <c r="A187" s="48" t="str">
        <f t="shared" si="4"/>
        <v/>
      </c>
      <c r="B187" s="49"/>
      <c r="C187" s="50" t="str">
        <f>IFERROR(IF(B187="","",VLOOKUP(B187,DB_Customers!$A:$B,2,0)),"")</f>
        <v/>
      </c>
      <c r="D187" s="49"/>
      <c r="E187" s="51"/>
      <c r="F187" s="52" t="str">
        <f t="shared" ca="1" si="5"/>
        <v/>
      </c>
      <c r="G187" s="53"/>
      <c r="H187" s="54" t="str">
        <f>IFERROR(IF(OR(B187="",E187=""),"",SUMIF(DB_Loans!$B:$B,B187,DB_Loans!$E:$E)+E187),"")</f>
        <v/>
      </c>
      <c r="I187" s="54" t="str">
        <f>IFERROR(IF(OR(B187="",E187=""),"",SUMIF(DB_Loans!$B:$B,B187,DB_Loans!$J:$J)+IFERROR(E187*2.5/100,0)),"")</f>
        <v/>
      </c>
      <c r="J187" s="53"/>
    </row>
    <row r="188" spans="1:10" ht="20.100000000000001" customHeight="1" x14ac:dyDescent="0.25">
      <c r="A188" s="48" t="str">
        <f t="shared" si="4"/>
        <v/>
      </c>
      <c r="B188" s="49"/>
      <c r="C188" s="50" t="str">
        <f>IFERROR(IF(B188="","",VLOOKUP(B188,DB_Customers!$A:$B,2,0)),"")</f>
        <v/>
      </c>
      <c r="D188" s="49"/>
      <c r="E188" s="51"/>
      <c r="F188" s="52" t="str">
        <f t="shared" ca="1" si="5"/>
        <v/>
      </c>
      <c r="G188" s="53"/>
      <c r="H188" s="54" t="str">
        <f>IFERROR(IF(OR(B188="",E188=""),"",SUMIF(DB_Loans!$B:$B,B188,DB_Loans!$E:$E)+E188),"")</f>
        <v/>
      </c>
      <c r="I188" s="54" t="str">
        <f>IFERROR(IF(OR(B188="",E188=""),"",SUMIF(DB_Loans!$B:$B,B188,DB_Loans!$J:$J)+IFERROR(E188*2.5/100,0)),"")</f>
        <v/>
      </c>
      <c r="J188" s="53"/>
    </row>
    <row r="189" spans="1:10" ht="20.100000000000001" customHeight="1" x14ac:dyDescent="0.25">
      <c r="A189" s="48" t="str">
        <f t="shared" si="4"/>
        <v/>
      </c>
      <c r="B189" s="49"/>
      <c r="C189" s="50" t="str">
        <f>IFERROR(IF(B189="","",VLOOKUP(B189,DB_Customers!$A:$B,2,0)),"")</f>
        <v/>
      </c>
      <c r="D189" s="49"/>
      <c r="E189" s="51"/>
      <c r="F189" s="52" t="str">
        <f t="shared" ca="1" si="5"/>
        <v/>
      </c>
      <c r="G189" s="53"/>
      <c r="H189" s="54" t="str">
        <f>IFERROR(IF(OR(B189="",E189=""),"",SUMIF(DB_Loans!$B:$B,B189,DB_Loans!$E:$E)+E189),"")</f>
        <v/>
      </c>
      <c r="I189" s="54" t="str">
        <f>IFERROR(IF(OR(B189="",E189=""),"",SUMIF(DB_Loans!$B:$B,B189,DB_Loans!$J:$J)+IFERROR(E189*2.5/100,0)),"")</f>
        <v/>
      </c>
      <c r="J189" s="53"/>
    </row>
    <row r="190" spans="1:10" ht="20.100000000000001" customHeight="1" x14ac:dyDescent="0.25">
      <c r="A190" s="48" t="str">
        <f t="shared" si="4"/>
        <v/>
      </c>
      <c r="B190" s="49"/>
      <c r="C190" s="50" t="str">
        <f>IFERROR(IF(B190="","",VLOOKUP(B190,DB_Customers!$A:$B,2,0)),"")</f>
        <v/>
      </c>
      <c r="D190" s="49"/>
      <c r="E190" s="51"/>
      <c r="F190" s="52" t="str">
        <f t="shared" ca="1" si="5"/>
        <v/>
      </c>
      <c r="G190" s="53"/>
      <c r="H190" s="54" t="str">
        <f>IFERROR(IF(OR(B190="",E190=""),"",SUMIF(DB_Loans!$B:$B,B190,DB_Loans!$E:$E)+E190),"")</f>
        <v/>
      </c>
      <c r="I190" s="54" t="str">
        <f>IFERROR(IF(OR(B190="",E190=""),"",SUMIF(DB_Loans!$B:$B,B190,DB_Loans!$J:$J)+IFERROR(E190*2.5/100,0)),"")</f>
        <v/>
      </c>
      <c r="J190" s="53"/>
    </row>
    <row r="191" spans="1:10" ht="20.100000000000001" customHeight="1" x14ac:dyDescent="0.25">
      <c r="A191" s="48" t="str">
        <f t="shared" si="4"/>
        <v/>
      </c>
      <c r="B191" s="49"/>
      <c r="C191" s="50" t="str">
        <f>IFERROR(IF(B191="","",VLOOKUP(B191,DB_Customers!$A:$B,2,0)),"")</f>
        <v/>
      </c>
      <c r="D191" s="49"/>
      <c r="E191" s="51"/>
      <c r="F191" s="52" t="str">
        <f t="shared" ca="1" si="5"/>
        <v/>
      </c>
      <c r="G191" s="53"/>
      <c r="H191" s="54" t="str">
        <f>IFERROR(IF(OR(B191="",E191=""),"",SUMIF(DB_Loans!$B:$B,B191,DB_Loans!$E:$E)+E191),"")</f>
        <v/>
      </c>
      <c r="I191" s="54" t="str">
        <f>IFERROR(IF(OR(B191="",E191=""),"",SUMIF(DB_Loans!$B:$B,B191,DB_Loans!$J:$J)+IFERROR(E191*2.5/100,0)),"")</f>
        <v/>
      </c>
      <c r="J191" s="53"/>
    </row>
    <row r="192" spans="1:10" ht="20.100000000000001" customHeight="1" x14ac:dyDescent="0.25">
      <c r="A192" s="48" t="str">
        <f t="shared" si="4"/>
        <v/>
      </c>
      <c r="B192" s="49"/>
      <c r="C192" s="50" t="str">
        <f>IFERROR(IF(B192="","",VLOOKUP(B192,DB_Customers!$A:$B,2,0)),"")</f>
        <v/>
      </c>
      <c r="D192" s="49"/>
      <c r="E192" s="51"/>
      <c r="F192" s="52" t="str">
        <f t="shared" ca="1" si="5"/>
        <v/>
      </c>
      <c r="G192" s="53"/>
      <c r="H192" s="54" t="str">
        <f>IFERROR(IF(OR(B192="",E192=""),"",SUMIF(DB_Loans!$B:$B,B192,DB_Loans!$E:$E)+E192),"")</f>
        <v/>
      </c>
      <c r="I192" s="54" t="str">
        <f>IFERROR(IF(OR(B192="",E192=""),"",SUMIF(DB_Loans!$B:$B,B192,DB_Loans!$J:$J)+IFERROR(E192*2.5/100,0)),"")</f>
        <v/>
      </c>
      <c r="J192" s="53"/>
    </row>
    <row r="193" spans="1:10" ht="20.100000000000001" customHeight="1" x14ac:dyDescent="0.25">
      <c r="A193" s="48" t="str">
        <f t="shared" si="4"/>
        <v/>
      </c>
      <c r="B193" s="49"/>
      <c r="C193" s="50" t="str">
        <f>IFERROR(IF(B193="","",VLOOKUP(B193,DB_Customers!$A:$B,2,0)),"")</f>
        <v/>
      </c>
      <c r="D193" s="49"/>
      <c r="E193" s="51"/>
      <c r="F193" s="52" t="str">
        <f t="shared" ca="1" si="5"/>
        <v/>
      </c>
      <c r="G193" s="53"/>
      <c r="H193" s="54" t="str">
        <f>IFERROR(IF(OR(B193="",E193=""),"",SUMIF(DB_Loans!$B:$B,B193,DB_Loans!$E:$E)+E193),"")</f>
        <v/>
      </c>
      <c r="I193" s="54" t="str">
        <f>IFERROR(IF(OR(B193="",E193=""),"",SUMIF(DB_Loans!$B:$B,B193,DB_Loans!$J:$J)+IFERROR(E193*2.5/100,0)),"")</f>
        <v/>
      </c>
      <c r="J193" s="53"/>
    </row>
    <row r="194" spans="1:10" ht="20.100000000000001" customHeight="1" x14ac:dyDescent="0.25">
      <c r="A194" s="48" t="str">
        <f t="shared" si="4"/>
        <v/>
      </c>
      <c r="B194" s="49"/>
      <c r="C194" s="50" t="str">
        <f>IFERROR(IF(B194="","",VLOOKUP(B194,DB_Customers!$A:$B,2,0)),"")</f>
        <v/>
      </c>
      <c r="D194" s="49"/>
      <c r="E194" s="51"/>
      <c r="F194" s="52" t="str">
        <f t="shared" ca="1" si="5"/>
        <v/>
      </c>
      <c r="G194" s="53"/>
      <c r="H194" s="54" t="str">
        <f>IFERROR(IF(OR(B194="",E194=""),"",SUMIF(DB_Loans!$B:$B,B194,DB_Loans!$E:$E)+E194),"")</f>
        <v/>
      </c>
      <c r="I194" s="54" t="str">
        <f>IFERROR(IF(OR(B194="",E194=""),"",SUMIF(DB_Loans!$B:$B,B194,DB_Loans!$J:$J)+IFERROR(E194*2.5/100,0)),"")</f>
        <v/>
      </c>
      <c r="J194" s="53"/>
    </row>
    <row r="195" spans="1:10" ht="20.100000000000001" customHeight="1" x14ac:dyDescent="0.25">
      <c r="A195" s="48" t="str">
        <f t="shared" si="4"/>
        <v/>
      </c>
      <c r="B195" s="49"/>
      <c r="C195" s="50" t="str">
        <f>IFERROR(IF(B195="","",VLOOKUP(B195,DB_Customers!$A:$B,2,0)),"")</f>
        <v/>
      </c>
      <c r="D195" s="49"/>
      <c r="E195" s="51"/>
      <c r="F195" s="52" t="str">
        <f t="shared" ca="1" si="5"/>
        <v/>
      </c>
      <c r="G195" s="53"/>
      <c r="H195" s="54" t="str">
        <f>IFERROR(IF(OR(B195="",E195=""),"",SUMIF(DB_Loans!$B:$B,B195,DB_Loans!$E:$E)+E195),"")</f>
        <v/>
      </c>
      <c r="I195" s="54" t="str">
        <f>IFERROR(IF(OR(B195="",E195=""),"",SUMIF(DB_Loans!$B:$B,B195,DB_Loans!$J:$J)+IFERROR(E195*2.5/100,0)),"")</f>
        <v/>
      </c>
      <c r="J195" s="53"/>
    </row>
    <row r="196" spans="1:10" ht="20.100000000000001" customHeight="1" x14ac:dyDescent="0.25">
      <c r="A196" s="48" t="str">
        <f t="shared" ref="A196:A259" si="6">IF(B196="","","TU"&amp;TEXT(ROW()-3,"0000"))</f>
        <v/>
      </c>
      <c r="B196" s="49"/>
      <c r="C196" s="50" t="str">
        <f>IFERROR(IF(B196="","",VLOOKUP(B196,DB_Customers!$A:$B,2,0)),"")</f>
        <v/>
      </c>
      <c r="D196" s="49"/>
      <c r="E196" s="51"/>
      <c r="F196" s="52" t="str">
        <f t="shared" ref="F196:F259" ca="1" si="7">IF(B196="","",TODAY())</f>
        <v/>
      </c>
      <c r="G196" s="53"/>
      <c r="H196" s="54" t="str">
        <f>IFERROR(IF(OR(B196="",E196=""),"",SUMIF(DB_Loans!$B:$B,B196,DB_Loans!$E:$E)+E196),"")</f>
        <v/>
      </c>
      <c r="I196" s="54" t="str">
        <f>IFERROR(IF(OR(B196="",E196=""),"",SUMIF(DB_Loans!$B:$B,B196,DB_Loans!$J:$J)+IFERROR(E196*2.5/100,0)),"")</f>
        <v/>
      </c>
      <c r="J196" s="53"/>
    </row>
    <row r="197" spans="1:10" ht="20.100000000000001" customHeight="1" x14ac:dyDescent="0.25">
      <c r="A197" s="48" t="str">
        <f t="shared" si="6"/>
        <v/>
      </c>
      <c r="B197" s="49"/>
      <c r="C197" s="50" t="str">
        <f>IFERROR(IF(B197="","",VLOOKUP(B197,DB_Customers!$A:$B,2,0)),"")</f>
        <v/>
      </c>
      <c r="D197" s="49"/>
      <c r="E197" s="51"/>
      <c r="F197" s="52" t="str">
        <f t="shared" ca="1" si="7"/>
        <v/>
      </c>
      <c r="G197" s="53"/>
      <c r="H197" s="54" t="str">
        <f>IFERROR(IF(OR(B197="",E197=""),"",SUMIF(DB_Loans!$B:$B,B197,DB_Loans!$E:$E)+E197),"")</f>
        <v/>
      </c>
      <c r="I197" s="54" t="str">
        <f>IFERROR(IF(OR(B197="",E197=""),"",SUMIF(DB_Loans!$B:$B,B197,DB_Loans!$J:$J)+IFERROR(E197*2.5/100,0)),"")</f>
        <v/>
      </c>
      <c r="J197" s="53"/>
    </row>
    <row r="198" spans="1:10" ht="20.100000000000001" customHeight="1" x14ac:dyDescent="0.25">
      <c r="A198" s="48" t="str">
        <f t="shared" si="6"/>
        <v/>
      </c>
      <c r="B198" s="49"/>
      <c r="C198" s="50" t="str">
        <f>IFERROR(IF(B198="","",VLOOKUP(B198,DB_Customers!$A:$B,2,0)),"")</f>
        <v/>
      </c>
      <c r="D198" s="49"/>
      <c r="E198" s="51"/>
      <c r="F198" s="52" t="str">
        <f t="shared" ca="1" si="7"/>
        <v/>
      </c>
      <c r="G198" s="53"/>
      <c r="H198" s="54" t="str">
        <f>IFERROR(IF(OR(B198="",E198=""),"",SUMIF(DB_Loans!$B:$B,B198,DB_Loans!$E:$E)+E198),"")</f>
        <v/>
      </c>
      <c r="I198" s="54" t="str">
        <f>IFERROR(IF(OR(B198="",E198=""),"",SUMIF(DB_Loans!$B:$B,B198,DB_Loans!$J:$J)+IFERROR(E198*2.5/100,0)),"")</f>
        <v/>
      </c>
      <c r="J198" s="53"/>
    </row>
    <row r="199" spans="1:10" ht="20.100000000000001" customHeight="1" x14ac:dyDescent="0.25">
      <c r="A199" s="48" t="str">
        <f t="shared" si="6"/>
        <v/>
      </c>
      <c r="B199" s="49"/>
      <c r="C199" s="50" t="str">
        <f>IFERROR(IF(B199="","",VLOOKUP(B199,DB_Customers!$A:$B,2,0)),"")</f>
        <v/>
      </c>
      <c r="D199" s="49"/>
      <c r="E199" s="51"/>
      <c r="F199" s="52" t="str">
        <f t="shared" ca="1" si="7"/>
        <v/>
      </c>
      <c r="G199" s="53"/>
      <c r="H199" s="54" t="str">
        <f>IFERROR(IF(OR(B199="",E199=""),"",SUMIF(DB_Loans!$B:$B,B199,DB_Loans!$E:$E)+E199),"")</f>
        <v/>
      </c>
      <c r="I199" s="54" t="str">
        <f>IFERROR(IF(OR(B199="",E199=""),"",SUMIF(DB_Loans!$B:$B,B199,DB_Loans!$J:$J)+IFERROR(E199*2.5/100,0)),"")</f>
        <v/>
      </c>
      <c r="J199" s="53"/>
    </row>
    <row r="200" spans="1:10" ht="20.100000000000001" customHeight="1" x14ac:dyDescent="0.25">
      <c r="A200" s="48" t="str">
        <f t="shared" si="6"/>
        <v/>
      </c>
      <c r="B200" s="49"/>
      <c r="C200" s="50" t="str">
        <f>IFERROR(IF(B200="","",VLOOKUP(B200,DB_Customers!$A:$B,2,0)),"")</f>
        <v/>
      </c>
      <c r="D200" s="49"/>
      <c r="E200" s="51"/>
      <c r="F200" s="52" t="str">
        <f t="shared" ca="1" si="7"/>
        <v/>
      </c>
      <c r="G200" s="53"/>
      <c r="H200" s="54" t="str">
        <f>IFERROR(IF(OR(B200="",E200=""),"",SUMIF(DB_Loans!$B:$B,B200,DB_Loans!$E:$E)+E200),"")</f>
        <v/>
      </c>
      <c r="I200" s="54" t="str">
        <f>IFERROR(IF(OR(B200="",E200=""),"",SUMIF(DB_Loans!$B:$B,B200,DB_Loans!$J:$J)+IFERROR(E200*2.5/100,0)),"")</f>
        <v/>
      </c>
      <c r="J200" s="53"/>
    </row>
    <row r="201" spans="1:10" ht="20.100000000000001" customHeight="1" x14ac:dyDescent="0.25">
      <c r="A201" s="48" t="str">
        <f t="shared" si="6"/>
        <v/>
      </c>
      <c r="B201" s="49"/>
      <c r="C201" s="50" t="str">
        <f>IFERROR(IF(B201="","",VLOOKUP(B201,DB_Customers!$A:$B,2,0)),"")</f>
        <v/>
      </c>
      <c r="D201" s="49"/>
      <c r="E201" s="51"/>
      <c r="F201" s="52" t="str">
        <f t="shared" ca="1" si="7"/>
        <v/>
      </c>
      <c r="G201" s="53"/>
      <c r="H201" s="54" t="str">
        <f>IFERROR(IF(OR(B201="",E201=""),"",SUMIF(DB_Loans!$B:$B,B201,DB_Loans!$E:$E)+E201),"")</f>
        <v/>
      </c>
      <c r="I201" s="54" t="str">
        <f>IFERROR(IF(OR(B201="",E201=""),"",SUMIF(DB_Loans!$B:$B,B201,DB_Loans!$J:$J)+IFERROR(E201*2.5/100,0)),"")</f>
        <v/>
      </c>
      <c r="J201" s="53"/>
    </row>
    <row r="202" spans="1:10" ht="20.100000000000001" customHeight="1" x14ac:dyDescent="0.25">
      <c r="A202" s="48" t="str">
        <f t="shared" si="6"/>
        <v/>
      </c>
      <c r="B202" s="49"/>
      <c r="C202" s="50" t="str">
        <f>IFERROR(IF(B202="","",VLOOKUP(B202,DB_Customers!$A:$B,2,0)),"")</f>
        <v/>
      </c>
      <c r="D202" s="49"/>
      <c r="E202" s="51"/>
      <c r="F202" s="52" t="str">
        <f t="shared" ca="1" si="7"/>
        <v/>
      </c>
      <c r="G202" s="53"/>
      <c r="H202" s="54" t="str">
        <f>IFERROR(IF(OR(B202="",E202=""),"",SUMIF(DB_Loans!$B:$B,B202,DB_Loans!$E:$E)+E202),"")</f>
        <v/>
      </c>
      <c r="I202" s="54" t="str">
        <f>IFERROR(IF(OR(B202="",E202=""),"",SUMIF(DB_Loans!$B:$B,B202,DB_Loans!$J:$J)+IFERROR(E202*2.5/100,0)),"")</f>
        <v/>
      </c>
      <c r="J202" s="53"/>
    </row>
    <row r="203" spans="1:10" ht="20.100000000000001" customHeight="1" x14ac:dyDescent="0.25">
      <c r="A203" s="48" t="str">
        <f t="shared" si="6"/>
        <v/>
      </c>
      <c r="B203" s="49"/>
      <c r="C203" s="50" t="str">
        <f>IFERROR(IF(B203="","",VLOOKUP(B203,DB_Customers!$A:$B,2,0)),"")</f>
        <v/>
      </c>
      <c r="D203" s="49"/>
      <c r="E203" s="51"/>
      <c r="F203" s="52" t="str">
        <f t="shared" ca="1" si="7"/>
        <v/>
      </c>
      <c r="G203" s="53"/>
      <c r="H203" s="54" t="str">
        <f>IFERROR(IF(OR(B203="",E203=""),"",SUMIF(DB_Loans!$B:$B,B203,DB_Loans!$E:$E)+E203),"")</f>
        <v/>
      </c>
      <c r="I203" s="54" t="str">
        <f>IFERROR(IF(OR(B203="",E203=""),"",SUMIF(DB_Loans!$B:$B,B203,DB_Loans!$J:$J)+IFERROR(E203*2.5/100,0)),"")</f>
        <v/>
      </c>
      <c r="J203" s="53"/>
    </row>
    <row r="204" spans="1:10" ht="20.100000000000001" customHeight="1" x14ac:dyDescent="0.25">
      <c r="A204" s="48" t="str">
        <f t="shared" si="6"/>
        <v/>
      </c>
      <c r="B204" s="49"/>
      <c r="C204" s="50" t="str">
        <f>IFERROR(IF(B204="","",VLOOKUP(B204,DB_Customers!$A:$B,2,0)),"")</f>
        <v/>
      </c>
      <c r="D204" s="49"/>
      <c r="E204" s="51"/>
      <c r="F204" s="52" t="str">
        <f t="shared" ca="1" si="7"/>
        <v/>
      </c>
      <c r="G204" s="53"/>
      <c r="H204" s="54" t="str">
        <f>IFERROR(IF(OR(B204="",E204=""),"",SUMIF(DB_Loans!$B:$B,B204,DB_Loans!$E:$E)+E204),"")</f>
        <v/>
      </c>
      <c r="I204" s="54" t="str">
        <f>IFERROR(IF(OR(B204="",E204=""),"",SUMIF(DB_Loans!$B:$B,B204,DB_Loans!$J:$J)+IFERROR(E204*2.5/100,0)),"")</f>
        <v/>
      </c>
      <c r="J204" s="53"/>
    </row>
    <row r="205" spans="1:10" ht="20.100000000000001" customHeight="1" x14ac:dyDescent="0.25">
      <c r="A205" s="48" t="str">
        <f t="shared" si="6"/>
        <v/>
      </c>
      <c r="B205" s="49"/>
      <c r="C205" s="50" t="str">
        <f>IFERROR(IF(B205="","",VLOOKUP(B205,DB_Customers!$A:$B,2,0)),"")</f>
        <v/>
      </c>
      <c r="D205" s="49"/>
      <c r="E205" s="51"/>
      <c r="F205" s="52" t="str">
        <f t="shared" ca="1" si="7"/>
        <v/>
      </c>
      <c r="G205" s="53"/>
      <c r="H205" s="54" t="str">
        <f>IFERROR(IF(OR(B205="",E205=""),"",SUMIF(DB_Loans!$B:$B,B205,DB_Loans!$E:$E)+E205),"")</f>
        <v/>
      </c>
      <c r="I205" s="54" t="str">
        <f>IFERROR(IF(OR(B205="",E205=""),"",SUMIF(DB_Loans!$B:$B,B205,DB_Loans!$J:$J)+IFERROR(E205*2.5/100,0)),"")</f>
        <v/>
      </c>
      <c r="J205" s="53"/>
    </row>
    <row r="206" spans="1:10" ht="20.100000000000001" customHeight="1" x14ac:dyDescent="0.25">
      <c r="A206" s="48" t="str">
        <f t="shared" si="6"/>
        <v/>
      </c>
      <c r="B206" s="49"/>
      <c r="C206" s="50" t="str">
        <f>IFERROR(IF(B206="","",VLOOKUP(B206,DB_Customers!$A:$B,2,0)),"")</f>
        <v/>
      </c>
      <c r="D206" s="49"/>
      <c r="E206" s="51"/>
      <c r="F206" s="52" t="str">
        <f t="shared" ca="1" si="7"/>
        <v/>
      </c>
      <c r="G206" s="53"/>
      <c r="H206" s="54" t="str">
        <f>IFERROR(IF(OR(B206="",E206=""),"",SUMIF(DB_Loans!$B:$B,B206,DB_Loans!$E:$E)+E206),"")</f>
        <v/>
      </c>
      <c r="I206" s="54" t="str">
        <f>IFERROR(IF(OR(B206="",E206=""),"",SUMIF(DB_Loans!$B:$B,B206,DB_Loans!$J:$J)+IFERROR(E206*2.5/100,0)),"")</f>
        <v/>
      </c>
      <c r="J206" s="53"/>
    </row>
    <row r="207" spans="1:10" ht="20.100000000000001" customHeight="1" x14ac:dyDescent="0.25">
      <c r="A207" s="48" t="str">
        <f t="shared" si="6"/>
        <v/>
      </c>
      <c r="B207" s="49"/>
      <c r="C207" s="50" t="str">
        <f>IFERROR(IF(B207="","",VLOOKUP(B207,DB_Customers!$A:$B,2,0)),"")</f>
        <v/>
      </c>
      <c r="D207" s="49"/>
      <c r="E207" s="51"/>
      <c r="F207" s="52" t="str">
        <f t="shared" ca="1" si="7"/>
        <v/>
      </c>
      <c r="G207" s="53"/>
      <c r="H207" s="54" t="str">
        <f>IFERROR(IF(OR(B207="",E207=""),"",SUMIF(DB_Loans!$B:$B,B207,DB_Loans!$E:$E)+E207),"")</f>
        <v/>
      </c>
      <c r="I207" s="54" t="str">
        <f>IFERROR(IF(OR(B207="",E207=""),"",SUMIF(DB_Loans!$B:$B,B207,DB_Loans!$J:$J)+IFERROR(E207*2.5/100,0)),"")</f>
        <v/>
      </c>
      <c r="J207" s="53"/>
    </row>
    <row r="208" spans="1:10" ht="20.100000000000001" customHeight="1" x14ac:dyDescent="0.25">
      <c r="A208" s="48" t="str">
        <f t="shared" si="6"/>
        <v/>
      </c>
      <c r="B208" s="49"/>
      <c r="C208" s="50" t="str">
        <f>IFERROR(IF(B208="","",VLOOKUP(B208,DB_Customers!$A:$B,2,0)),"")</f>
        <v/>
      </c>
      <c r="D208" s="49"/>
      <c r="E208" s="51"/>
      <c r="F208" s="52" t="str">
        <f t="shared" ca="1" si="7"/>
        <v/>
      </c>
      <c r="G208" s="53"/>
      <c r="H208" s="54" t="str">
        <f>IFERROR(IF(OR(B208="",E208=""),"",SUMIF(DB_Loans!$B:$B,B208,DB_Loans!$E:$E)+E208),"")</f>
        <v/>
      </c>
      <c r="I208" s="54" t="str">
        <f>IFERROR(IF(OR(B208="",E208=""),"",SUMIF(DB_Loans!$B:$B,B208,DB_Loans!$J:$J)+IFERROR(E208*2.5/100,0)),"")</f>
        <v/>
      </c>
      <c r="J208" s="53"/>
    </row>
    <row r="209" spans="1:10" ht="20.100000000000001" customHeight="1" x14ac:dyDescent="0.25">
      <c r="A209" s="48" t="str">
        <f t="shared" si="6"/>
        <v/>
      </c>
      <c r="B209" s="49"/>
      <c r="C209" s="50" t="str">
        <f>IFERROR(IF(B209="","",VLOOKUP(B209,DB_Customers!$A:$B,2,0)),"")</f>
        <v/>
      </c>
      <c r="D209" s="49"/>
      <c r="E209" s="51"/>
      <c r="F209" s="52" t="str">
        <f t="shared" ca="1" si="7"/>
        <v/>
      </c>
      <c r="G209" s="53"/>
      <c r="H209" s="54" t="str">
        <f>IFERROR(IF(OR(B209="",E209=""),"",SUMIF(DB_Loans!$B:$B,B209,DB_Loans!$E:$E)+E209),"")</f>
        <v/>
      </c>
      <c r="I209" s="54" t="str">
        <f>IFERROR(IF(OR(B209="",E209=""),"",SUMIF(DB_Loans!$B:$B,B209,DB_Loans!$J:$J)+IFERROR(E209*2.5/100,0)),"")</f>
        <v/>
      </c>
      <c r="J209" s="53"/>
    </row>
    <row r="210" spans="1:10" ht="20.100000000000001" customHeight="1" x14ac:dyDescent="0.25">
      <c r="A210" s="48" t="str">
        <f t="shared" si="6"/>
        <v/>
      </c>
      <c r="B210" s="49"/>
      <c r="C210" s="50" t="str">
        <f>IFERROR(IF(B210="","",VLOOKUP(B210,DB_Customers!$A:$B,2,0)),"")</f>
        <v/>
      </c>
      <c r="D210" s="49"/>
      <c r="E210" s="51"/>
      <c r="F210" s="52" t="str">
        <f t="shared" ca="1" si="7"/>
        <v/>
      </c>
      <c r="G210" s="53"/>
      <c r="H210" s="54" t="str">
        <f>IFERROR(IF(OR(B210="",E210=""),"",SUMIF(DB_Loans!$B:$B,B210,DB_Loans!$E:$E)+E210),"")</f>
        <v/>
      </c>
      <c r="I210" s="54" t="str">
        <f>IFERROR(IF(OR(B210="",E210=""),"",SUMIF(DB_Loans!$B:$B,B210,DB_Loans!$J:$J)+IFERROR(E210*2.5/100,0)),"")</f>
        <v/>
      </c>
      <c r="J210" s="53"/>
    </row>
    <row r="211" spans="1:10" ht="20.100000000000001" customHeight="1" x14ac:dyDescent="0.25">
      <c r="A211" s="48" t="str">
        <f t="shared" si="6"/>
        <v/>
      </c>
      <c r="B211" s="49"/>
      <c r="C211" s="50" t="str">
        <f>IFERROR(IF(B211="","",VLOOKUP(B211,DB_Customers!$A:$B,2,0)),"")</f>
        <v/>
      </c>
      <c r="D211" s="49"/>
      <c r="E211" s="51"/>
      <c r="F211" s="52" t="str">
        <f t="shared" ca="1" si="7"/>
        <v/>
      </c>
      <c r="G211" s="53"/>
      <c r="H211" s="54" t="str">
        <f>IFERROR(IF(OR(B211="",E211=""),"",SUMIF(DB_Loans!$B:$B,B211,DB_Loans!$E:$E)+E211),"")</f>
        <v/>
      </c>
      <c r="I211" s="54" t="str">
        <f>IFERROR(IF(OR(B211="",E211=""),"",SUMIF(DB_Loans!$B:$B,B211,DB_Loans!$J:$J)+IFERROR(E211*2.5/100,0)),"")</f>
        <v/>
      </c>
      <c r="J211" s="53"/>
    </row>
    <row r="212" spans="1:10" ht="20.100000000000001" customHeight="1" x14ac:dyDescent="0.25">
      <c r="A212" s="48" t="str">
        <f t="shared" si="6"/>
        <v/>
      </c>
      <c r="B212" s="49"/>
      <c r="C212" s="50" t="str">
        <f>IFERROR(IF(B212="","",VLOOKUP(B212,DB_Customers!$A:$B,2,0)),"")</f>
        <v/>
      </c>
      <c r="D212" s="49"/>
      <c r="E212" s="51"/>
      <c r="F212" s="52" t="str">
        <f t="shared" ca="1" si="7"/>
        <v/>
      </c>
      <c r="G212" s="53"/>
      <c r="H212" s="54" t="str">
        <f>IFERROR(IF(OR(B212="",E212=""),"",SUMIF(DB_Loans!$B:$B,B212,DB_Loans!$E:$E)+E212),"")</f>
        <v/>
      </c>
      <c r="I212" s="54" t="str">
        <f>IFERROR(IF(OR(B212="",E212=""),"",SUMIF(DB_Loans!$B:$B,B212,DB_Loans!$J:$J)+IFERROR(E212*2.5/100,0)),"")</f>
        <v/>
      </c>
      <c r="J212" s="53"/>
    </row>
    <row r="213" spans="1:10" ht="20.100000000000001" customHeight="1" x14ac:dyDescent="0.25">
      <c r="A213" s="48" t="str">
        <f t="shared" si="6"/>
        <v/>
      </c>
      <c r="B213" s="49"/>
      <c r="C213" s="50" t="str">
        <f>IFERROR(IF(B213="","",VLOOKUP(B213,DB_Customers!$A:$B,2,0)),"")</f>
        <v/>
      </c>
      <c r="D213" s="49"/>
      <c r="E213" s="51"/>
      <c r="F213" s="52" t="str">
        <f t="shared" ca="1" si="7"/>
        <v/>
      </c>
      <c r="G213" s="53"/>
      <c r="H213" s="54" t="str">
        <f>IFERROR(IF(OR(B213="",E213=""),"",SUMIF(DB_Loans!$B:$B,B213,DB_Loans!$E:$E)+E213),"")</f>
        <v/>
      </c>
      <c r="I213" s="54" t="str">
        <f>IFERROR(IF(OR(B213="",E213=""),"",SUMIF(DB_Loans!$B:$B,B213,DB_Loans!$J:$J)+IFERROR(E213*2.5/100,0)),"")</f>
        <v/>
      </c>
      <c r="J213" s="53"/>
    </row>
    <row r="214" spans="1:10" ht="20.100000000000001" customHeight="1" x14ac:dyDescent="0.25">
      <c r="A214" s="48" t="str">
        <f t="shared" si="6"/>
        <v/>
      </c>
      <c r="B214" s="49"/>
      <c r="C214" s="50" t="str">
        <f>IFERROR(IF(B214="","",VLOOKUP(B214,DB_Customers!$A:$B,2,0)),"")</f>
        <v/>
      </c>
      <c r="D214" s="49"/>
      <c r="E214" s="51"/>
      <c r="F214" s="52" t="str">
        <f t="shared" ca="1" si="7"/>
        <v/>
      </c>
      <c r="G214" s="53"/>
      <c r="H214" s="54" t="str">
        <f>IFERROR(IF(OR(B214="",E214=""),"",SUMIF(DB_Loans!$B:$B,B214,DB_Loans!$E:$E)+E214),"")</f>
        <v/>
      </c>
      <c r="I214" s="54" t="str">
        <f>IFERROR(IF(OR(B214="",E214=""),"",SUMIF(DB_Loans!$B:$B,B214,DB_Loans!$J:$J)+IFERROR(E214*2.5/100,0)),"")</f>
        <v/>
      </c>
      <c r="J214" s="53"/>
    </row>
    <row r="215" spans="1:10" ht="20.100000000000001" customHeight="1" x14ac:dyDescent="0.25">
      <c r="A215" s="48" t="str">
        <f t="shared" si="6"/>
        <v/>
      </c>
      <c r="B215" s="49"/>
      <c r="C215" s="50" t="str">
        <f>IFERROR(IF(B215="","",VLOOKUP(B215,DB_Customers!$A:$B,2,0)),"")</f>
        <v/>
      </c>
      <c r="D215" s="49"/>
      <c r="E215" s="51"/>
      <c r="F215" s="52" t="str">
        <f t="shared" ca="1" si="7"/>
        <v/>
      </c>
      <c r="G215" s="53"/>
      <c r="H215" s="54" t="str">
        <f>IFERROR(IF(OR(B215="",E215=""),"",SUMIF(DB_Loans!$B:$B,B215,DB_Loans!$E:$E)+E215),"")</f>
        <v/>
      </c>
      <c r="I215" s="54" t="str">
        <f>IFERROR(IF(OR(B215="",E215=""),"",SUMIF(DB_Loans!$B:$B,B215,DB_Loans!$J:$J)+IFERROR(E215*2.5/100,0)),"")</f>
        <v/>
      </c>
      <c r="J215" s="53"/>
    </row>
    <row r="216" spans="1:10" ht="20.100000000000001" customHeight="1" x14ac:dyDescent="0.25">
      <c r="A216" s="48" t="str">
        <f t="shared" si="6"/>
        <v/>
      </c>
      <c r="B216" s="49"/>
      <c r="C216" s="50" t="str">
        <f>IFERROR(IF(B216="","",VLOOKUP(B216,DB_Customers!$A:$B,2,0)),"")</f>
        <v/>
      </c>
      <c r="D216" s="49"/>
      <c r="E216" s="51"/>
      <c r="F216" s="52" t="str">
        <f t="shared" ca="1" si="7"/>
        <v/>
      </c>
      <c r="G216" s="53"/>
      <c r="H216" s="54" t="str">
        <f>IFERROR(IF(OR(B216="",E216=""),"",SUMIF(DB_Loans!$B:$B,B216,DB_Loans!$E:$E)+E216),"")</f>
        <v/>
      </c>
      <c r="I216" s="54" t="str">
        <f>IFERROR(IF(OR(B216="",E216=""),"",SUMIF(DB_Loans!$B:$B,B216,DB_Loans!$J:$J)+IFERROR(E216*2.5/100,0)),"")</f>
        <v/>
      </c>
      <c r="J216" s="53"/>
    </row>
    <row r="217" spans="1:10" ht="20.100000000000001" customHeight="1" x14ac:dyDescent="0.25">
      <c r="A217" s="48" t="str">
        <f t="shared" si="6"/>
        <v/>
      </c>
      <c r="B217" s="49"/>
      <c r="C217" s="50" t="str">
        <f>IFERROR(IF(B217="","",VLOOKUP(B217,DB_Customers!$A:$B,2,0)),"")</f>
        <v/>
      </c>
      <c r="D217" s="49"/>
      <c r="E217" s="51"/>
      <c r="F217" s="52" t="str">
        <f t="shared" ca="1" si="7"/>
        <v/>
      </c>
      <c r="G217" s="53"/>
      <c r="H217" s="54" t="str">
        <f>IFERROR(IF(OR(B217="",E217=""),"",SUMIF(DB_Loans!$B:$B,B217,DB_Loans!$E:$E)+E217),"")</f>
        <v/>
      </c>
      <c r="I217" s="54" t="str">
        <f>IFERROR(IF(OR(B217="",E217=""),"",SUMIF(DB_Loans!$B:$B,B217,DB_Loans!$J:$J)+IFERROR(E217*2.5/100,0)),"")</f>
        <v/>
      </c>
      <c r="J217" s="53"/>
    </row>
    <row r="218" spans="1:10" ht="20.100000000000001" customHeight="1" x14ac:dyDescent="0.25">
      <c r="A218" s="48" t="str">
        <f t="shared" si="6"/>
        <v/>
      </c>
      <c r="B218" s="49"/>
      <c r="C218" s="50" t="str">
        <f>IFERROR(IF(B218="","",VLOOKUP(B218,DB_Customers!$A:$B,2,0)),"")</f>
        <v/>
      </c>
      <c r="D218" s="49"/>
      <c r="E218" s="51"/>
      <c r="F218" s="52" t="str">
        <f t="shared" ca="1" si="7"/>
        <v/>
      </c>
      <c r="G218" s="53"/>
      <c r="H218" s="54" t="str">
        <f>IFERROR(IF(OR(B218="",E218=""),"",SUMIF(DB_Loans!$B:$B,B218,DB_Loans!$E:$E)+E218),"")</f>
        <v/>
      </c>
      <c r="I218" s="54" t="str">
        <f>IFERROR(IF(OR(B218="",E218=""),"",SUMIF(DB_Loans!$B:$B,B218,DB_Loans!$J:$J)+IFERROR(E218*2.5/100,0)),"")</f>
        <v/>
      </c>
      <c r="J218" s="53"/>
    </row>
    <row r="219" spans="1:10" ht="20.100000000000001" customHeight="1" x14ac:dyDescent="0.25">
      <c r="A219" s="48" t="str">
        <f t="shared" si="6"/>
        <v/>
      </c>
      <c r="B219" s="49"/>
      <c r="C219" s="50" t="str">
        <f>IFERROR(IF(B219="","",VLOOKUP(B219,DB_Customers!$A:$B,2,0)),"")</f>
        <v/>
      </c>
      <c r="D219" s="49"/>
      <c r="E219" s="51"/>
      <c r="F219" s="52" t="str">
        <f t="shared" ca="1" si="7"/>
        <v/>
      </c>
      <c r="G219" s="53"/>
      <c r="H219" s="54" t="str">
        <f>IFERROR(IF(OR(B219="",E219=""),"",SUMIF(DB_Loans!$B:$B,B219,DB_Loans!$E:$E)+E219),"")</f>
        <v/>
      </c>
      <c r="I219" s="54" t="str">
        <f>IFERROR(IF(OR(B219="",E219=""),"",SUMIF(DB_Loans!$B:$B,B219,DB_Loans!$J:$J)+IFERROR(E219*2.5/100,0)),"")</f>
        <v/>
      </c>
      <c r="J219" s="53"/>
    </row>
    <row r="220" spans="1:10" ht="20.100000000000001" customHeight="1" x14ac:dyDescent="0.25">
      <c r="A220" s="48" t="str">
        <f t="shared" si="6"/>
        <v/>
      </c>
      <c r="B220" s="49"/>
      <c r="C220" s="50" t="str">
        <f>IFERROR(IF(B220="","",VLOOKUP(B220,DB_Customers!$A:$B,2,0)),"")</f>
        <v/>
      </c>
      <c r="D220" s="49"/>
      <c r="E220" s="51"/>
      <c r="F220" s="52" t="str">
        <f t="shared" ca="1" si="7"/>
        <v/>
      </c>
      <c r="G220" s="53"/>
      <c r="H220" s="54" t="str">
        <f>IFERROR(IF(OR(B220="",E220=""),"",SUMIF(DB_Loans!$B:$B,B220,DB_Loans!$E:$E)+E220),"")</f>
        <v/>
      </c>
      <c r="I220" s="54" t="str">
        <f>IFERROR(IF(OR(B220="",E220=""),"",SUMIF(DB_Loans!$B:$B,B220,DB_Loans!$J:$J)+IFERROR(E220*2.5/100,0)),"")</f>
        <v/>
      </c>
      <c r="J220" s="53"/>
    </row>
    <row r="221" spans="1:10" ht="20.100000000000001" customHeight="1" x14ac:dyDescent="0.25">
      <c r="A221" s="48" t="str">
        <f t="shared" si="6"/>
        <v/>
      </c>
      <c r="B221" s="49"/>
      <c r="C221" s="50" t="str">
        <f>IFERROR(IF(B221="","",VLOOKUP(B221,DB_Customers!$A:$B,2,0)),"")</f>
        <v/>
      </c>
      <c r="D221" s="49"/>
      <c r="E221" s="51"/>
      <c r="F221" s="52" t="str">
        <f t="shared" ca="1" si="7"/>
        <v/>
      </c>
      <c r="G221" s="53"/>
      <c r="H221" s="54" t="str">
        <f>IFERROR(IF(OR(B221="",E221=""),"",SUMIF(DB_Loans!$B:$B,B221,DB_Loans!$E:$E)+E221),"")</f>
        <v/>
      </c>
      <c r="I221" s="54" t="str">
        <f>IFERROR(IF(OR(B221="",E221=""),"",SUMIF(DB_Loans!$B:$B,B221,DB_Loans!$J:$J)+IFERROR(E221*2.5/100,0)),"")</f>
        <v/>
      </c>
      <c r="J221" s="53"/>
    </row>
    <row r="222" spans="1:10" ht="20.100000000000001" customHeight="1" x14ac:dyDescent="0.25">
      <c r="A222" s="48" t="str">
        <f t="shared" si="6"/>
        <v/>
      </c>
      <c r="B222" s="49"/>
      <c r="C222" s="50" t="str">
        <f>IFERROR(IF(B222="","",VLOOKUP(B222,DB_Customers!$A:$B,2,0)),"")</f>
        <v/>
      </c>
      <c r="D222" s="49"/>
      <c r="E222" s="51"/>
      <c r="F222" s="52" t="str">
        <f t="shared" ca="1" si="7"/>
        <v/>
      </c>
      <c r="G222" s="53"/>
      <c r="H222" s="54" t="str">
        <f>IFERROR(IF(OR(B222="",E222=""),"",SUMIF(DB_Loans!$B:$B,B222,DB_Loans!$E:$E)+E222),"")</f>
        <v/>
      </c>
      <c r="I222" s="54" t="str">
        <f>IFERROR(IF(OR(B222="",E222=""),"",SUMIF(DB_Loans!$B:$B,B222,DB_Loans!$J:$J)+IFERROR(E222*2.5/100,0)),"")</f>
        <v/>
      </c>
      <c r="J222" s="53"/>
    </row>
    <row r="223" spans="1:10" ht="20.100000000000001" customHeight="1" x14ac:dyDescent="0.25">
      <c r="A223" s="48" t="str">
        <f t="shared" si="6"/>
        <v/>
      </c>
      <c r="B223" s="49"/>
      <c r="C223" s="50" t="str">
        <f>IFERROR(IF(B223="","",VLOOKUP(B223,DB_Customers!$A:$B,2,0)),"")</f>
        <v/>
      </c>
      <c r="D223" s="49"/>
      <c r="E223" s="51"/>
      <c r="F223" s="52" t="str">
        <f t="shared" ca="1" si="7"/>
        <v/>
      </c>
      <c r="G223" s="53"/>
      <c r="H223" s="54" t="str">
        <f>IFERROR(IF(OR(B223="",E223=""),"",SUMIF(DB_Loans!$B:$B,B223,DB_Loans!$E:$E)+E223),"")</f>
        <v/>
      </c>
      <c r="I223" s="54" t="str">
        <f>IFERROR(IF(OR(B223="",E223=""),"",SUMIF(DB_Loans!$B:$B,B223,DB_Loans!$J:$J)+IFERROR(E223*2.5/100,0)),"")</f>
        <v/>
      </c>
      <c r="J223" s="53"/>
    </row>
    <row r="224" spans="1:10" ht="20.100000000000001" customHeight="1" x14ac:dyDescent="0.25">
      <c r="A224" s="48" t="str">
        <f t="shared" si="6"/>
        <v/>
      </c>
      <c r="B224" s="49"/>
      <c r="C224" s="50" t="str">
        <f>IFERROR(IF(B224="","",VLOOKUP(B224,DB_Customers!$A:$B,2,0)),"")</f>
        <v/>
      </c>
      <c r="D224" s="49"/>
      <c r="E224" s="51"/>
      <c r="F224" s="52" t="str">
        <f t="shared" ca="1" si="7"/>
        <v/>
      </c>
      <c r="G224" s="53"/>
      <c r="H224" s="54" t="str">
        <f>IFERROR(IF(OR(B224="",E224=""),"",SUMIF(DB_Loans!$B:$B,B224,DB_Loans!$E:$E)+E224),"")</f>
        <v/>
      </c>
      <c r="I224" s="54" t="str">
        <f>IFERROR(IF(OR(B224="",E224=""),"",SUMIF(DB_Loans!$B:$B,B224,DB_Loans!$J:$J)+IFERROR(E224*2.5/100,0)),"")</f>
        <v/>
      </c>
      <c r="J224" s="53"/>
    </row>
    <row r="225" spans="1:10" ht="20.100000000000001" customHeight="1" x14ac:dyDescent="0.25">
      <c r="A225" s="48" t="str">
        <f t="shared" si="6"/>
        <v/>
      </c>
      <c r="B225" s="49"/>
      <c r="C225" s="50" t="str">
        <f>IFERROR(IF(B225="","",VLOOKUP(B225,DB_Customers!$A:$B,2,0)),"")</f>
        <v/>
      </c>
      <c r="D225" s="49"/>
      <c r="E225" s="51"/>
      <c r="F225" s="52" t="str">
        <f t="shared" ca="1" si="7"/>
        <v/>
      </c>
      <c r="G225" s="53"/>
      <c r="H225" s="54" t="str">
        <f>IFERROR(IF(OR(B225="",E225=""),"",SUMIF(DB_Loans!$B:$B,B225,DB_Loans!$E:$E)+E225),"")</f>
        <v/>
      </c>
      <c r="I225" s="54" t="str">
        <f>IFERROR(IF(OR(B225="",E225=""),"",SUMIF(DB_Loans!$B:$B,B225,DB_Loans!$J:$J)+IFERROR(E225*2.5/100,0)),"")</f>
        <v/>
      </c>
      <c r="J225" s="53"/>
    </row>
    <row r="226" spans="1:10" ht="20.100000000000001" customHeight="1" x14ac:dyDescent="0.25">
      <c r="A226" s="48" t="str">
        <f t="shared" si="6"/>
        <v/>
      </c>
      <c r="B226" s="49"/>
      <c r="C226" s="50" t="str">
        <f>IFERROR(IF(B226="","",VLOOKUP(B226,DB_Customers!$A:$B,2,0)),"")</f>
        <v/>
      </c>
      <c r="D226" s="49"/>
      <c r="E226" s="51"/>
      <c r="F226" s="52" t="str">
        <f t="shared" ca="1" si="7"/>
        <v/>
      </c>
      <c r="G226" s="53"/>
      <c r="H226" s="54" t="str">
        <f>IFERROR(IF(OR(B226="",E226=""),"",SUMIF(DB_Loans!$B:$B,B226,DB_Loans!$E:$E)+E226),"")</f>
        <v/>
      </c>
      <c r="I226" s="54" t="str">
        <f>IFERROR(IF(OR(B226="",E226=""),"",SUMIF(DB_Loans!$B:$B,B226,DB_Loans!$J:$J)+IFERROR(E226*2.5/100,0)),"")</f>
        <v/>
      </c>
      <c r="J226" s="53"/>
    </row>
    <row r="227" spans="1:10" ht="20.100000000000001" customHeight="1" x14ac:dyDescent="0.25">
      <c r="A227" s="48" t="str">
        <f t="shared" si="6"/>
        <v/>
      </c>
      <c r="B227" s="49"/>
      <c r="C227" s="50" t="str">
        <f>IFERROR(IF(B227="","",VLOOKUP(B227,DB_Customers!$A:$B,2,0)),"")</f>
        <v/>
      </c>
      <c r="D227" s="49"/>
      <c r="E227" s="51"/>
      <c r="F227" s="52" t="str">
        <f t="shared" ca="1" si="7"/>
        <v/>
      </c>
      <c r="G227" s="53"/>
      <c r="H227" s="54" t="str">
        <f>IFERROR(IF(OR(B227="",E227=""),"",SUMIF(DB_Loans!$B:$B,B227,DB_Loans!$E:$E)+E227),"")</f>
        <v/>
      </c>
      <c r="I227" s="54" t="str">
        <f>IFERROR(IF(OR(B227="",E227=""),"",SUMIF(DB_Loans!$B:$B,B227,DB_Loans!$J:$J)+IFERROR(E227*2.5/100,0)),"")</f>
        <v/>
      </c>
      <c r="J227" s="53"/>
    </row>
    <row r="228" spans="1:10" ht="20.100000000000001" customHeight="1" x14ac:dyDescent="0.25">
      <c r="A228" s="48" t="str">
        <f t="shared" si="6"/>
        <v/>
      </c>
      <c r="B228" s="49"/>
      <c r="C228" s="50" t="str">
        <f>IFERROR(IF(B228="","",VLOOKUP(B228,DB_Customers!$A:$B,2,0)),"")</f>
        <v/>
      </c>
      <c r="D228" s="49"/>
      <c r="E228" s="51"/>
      <c r="F228" s="52" t="str">
        <f t="shared" ca="1" si="7"/>
        <v/>
      </c>
      <c r="G228" s="53"/>
      <c r="H228" s="54" t="str">
        <f>IFERROR(IF(OR(B228="",E228=""),"",SUMIF(DB_Loans!$B:$B,B228,DB_Loans!$E:$E)+E228),"")</f>
        <v/>
      </c>
      <c r="I228" s="54" t="str">
        <f>IFERROR(IF(OR(B228="",E228=""),"",SUMIF(DB_Loans!$B:$B,B228,DB_Loans!$J:$J)+IFERROR(E228*2.5/100,0)),"")</f>
        <v/>
      </c>
      <c r="J228" s="53"/>
    </row>
    <row r="229" spans="1:10" ht="20.100000000000001" customHeight="1" x14ac:dyDescent="0.25">
      <c r="A229" s="48" t="str">
        <f t="shared" si="6"/>
        <v/>
      </c>
      <c r="B229" s="49"/>
      <c r="C229" s="50" t="str">
        <f>IFERROR(IF(B229="","",VLOOKUP(B229,DB_Customers!$A:$B,2,0)),"")</f>
        <v/>
      </c>
      <c r="D229" s="49"/>
      <c r="E229" s="51"/>
      <c r="F229" s="52" t="str">
        <f t="shared" ca="1" si="7"/>
        <v/>
      </c>
      <c r="G229" s="53"/>
      <c r="H229" s="54" t="str">
        <f>IFERROR(IF(OR(B229="",E229=""),"",SUMIF(DB_Loans!$B:$B,B229,DB_Loans!$E:$E)+E229),"")</f>
        <v/>
      </c>
      <c r="I229" s="54" t="str">
        <f>IFERROR(IF(OR(B229="",E229=""),"",SUMIF(DB_Loans!$B:$B,B229,DB_Loans!$J:$J)+IFERROR(E229*2.5/100,0)),"")</f>
        <v/>
      </c>
      <c r="J229" s="53"/>
    </row>
    <row r="230" spans="1:10" ht="20.100000000000001" customHeight="1" x14ac:dyDescent="0.25">
      <c r="A230" s="48" t="str">
        <f t="shared" si="6"/>
        <v/>
      </c>
      <c r="B230" s="49"/>
      <c r="C230" s="50" t="str">
        <f>IFERROR(IF(B230="","",VLOOKUP(B230,DB_Customers!$A:$B,2,0)),"")</f>
        <v/>
      </c>
      <c r="D230" s="49"/>
      <c r="E230" s="51"/>
      <c r="F230" s="52" t="str">
        <f t="shared" ca="1" si="7"/>
        <v/>
      </c>
      <c r="G230" s="53"/>
      <c r="H230" s="54" t="str">
        <f>IFERROR(IF(OR(B230="",E230=""),"",SUMIF(DB_Loans!$B:$B,B230,DB_Loans!$E:$E)+E230),"")</f>
        <v/>
      </c>
      <c r="I230" s="54" t="str">
        <f>IFERROR(IF(OR(B230="",E230=""),"",SUMIF(DB_Loans!$B:$B,B230,DB_Loans!$J:$J)+IFERROR(E230*2.5/100,0)),"")</f>
        <v/>
      </c>
      <c r="J230" s="53"/>
    </row>
    <row r="231" spans="1:10" ht="20.100000000000001" customHeight="1" x14ac:dyDescent="0.25">
      <c r="A231" s="48" t="str">
        <f t="shared" si="6"/>
        <v/>
      </c>
      <c r="B231" s="49"/>
      <c r="C231" s="50" t="str">
        <f>IFERROR(IF(B231="","",VLOOKUP(B231,DB_Customers!$A:$B,2,0)),"")</f>
        <v/>
      </c>
      <c r="D231" s="49"/>
      <c r="E231" s="51"/>
      <c r="F231" s="52" t="str">
        <f t="shared" ca="1" si="7"/>
        <v/>
      </c>
      <c r="G231" s="53"/>
      <c r="H231" s="54" t="str">
        <f>IFERROR(IF(OR(B231="",E231=""),"",SUMIF(DB_Loans!$B:$B,B231,DB_Loans!$E:$E)+E231),"")</f>
        <v/>
      </c>
      <c r="I231" s="54" t="str">
        <f>IFERROR(IF(OR(B231="",E231=""),"",SUMIF(DB_Loans!$B:$B,B231,DB_Loans!$J:$J)+IFERROR(E231*2.5/100,0)),"")</f>
        <v/>
      </c>
      <c r="J231" s="53"/>
    </row>
    <row r="232" spans="1:10" ht="20.100000000000001" customHeight="1" x14ac:dyDescent="0.25">
      <c r="A232" s="48" t="str">
        <f t="shared" si="6"/>
        <v/>
      </c>
      <c r="B232" s="49"/>
      <c r="C232" s="50" t="str">
        <f>IFERROR(IF(B232="","",VLOOKUP(B232,DB_Customers!$A:$B,2,0)),"")</f>
        <v/>
      </c>
      <c r="D232" s="49"/>
      <c r="E232" s="51"/>
      <c r="F232" s="52" t="str">
        <f t="shared" ca="1" si="7"/>
        <v/>
      </c>
      <c r="G232" s="53"/>
      <c r="H232" s="54" t="str">
        <f>IFERROR(IF(OR(B232="",E232=""),"",SUMIF(DB_Loans!$B:$B,B232,DB_Loans!$E:$E)+E232),"")</f>
        <v/>
      </c>
      <c r="I232" s="54" t="str">
        <f>IFERROR(IF(OR(B232="",E232=""),"",SUMIF(DB_Loans!$B:$B,B232,DB_Loans!$J:$J)+IFERROR(E232*2.5/100,0)),"")</f>
        <v/>
      </c>
      <c r="J232" s="53"/>
    </row>
    <row r="233" spans="1:10" ht="20.100000000000001" customHeight="1" x14ac:dyDescent="0.25">
      <c r="A233" s="48" t="str">
        <f t="shared" si="6"/>
        <v/>
      </c>
      <c r="B233" s="49"/>
      <c r="C233" s="50" t="str">
        <f>IFERROR(IF(B233="","",VLOOKUP(B233,DB_Customers!$A:$B,2,0)),"")</f>
        <v/>
      </c>
      <c r="D233" s="49"/>
      <c r="E233" s="51"/>
      <c r="F233" s="52" t="str">
        <f t="shared" ca="1" si="7"/>
        <v/>
      </c>
      <c r="G233" s="53"/>
      <c r="H233" s="54" t="str">
        <f>IFERROR(IF(OR(B233="",E233=""),"",SUMIF(DB_Loans!$B:$B,B233,DB_Loans!$E:$E)+E233),"")</f>
        <v/>
      </c>
      <c r="I233" s="54" t="str">
        <f>IFERROR(IF(OR(B233="",E233=""),"",SUMIF(DB_Loans!$B:$B,B233,DB_Loans!$J:$J)+IFERROR(E233*2.5/100,0)),"")</f>
        <v/>
      </c>
      <c r="J233" s="53"/>
    </row>
    <row r="234" spans="1:10" ht="20.100000000000001" customHeight="1" x14ac:dyDescent="0.25">
      <c r="A234" s="48" t="str">
        <f t="shared" si="6"/>
        <v/>
      </c>
      <c r="B234" s="49"/>
      <c r="C234" s="50" t="str">
        <f>IFERROR(IF(B234="","",VLOOKUP(B234,DB_Customers!$A:$B,2,0)),"")</f>
        <v/>
      </c>
      <c r="D234" s="49"/>
      <c r="E234" s="51"/>
      <c r="F234" s="52" t="str">
        <f t="shared" ca="1" si="7"/>
        <v/>
      </c>
      <c r="G234" s="53"/>
      <c r="H234" s="54" t="str">
        <f>IFERROR(IF(OR(B234="",E234=""),"",SUMIF(DB_Loans!$B:$B,B234,DB_Loans!$E:$E)+E234),"")</f>
        <v/>
      </c>
      <c r="I234" s="54" t="str">
        <f>IFERROR(IF(OR(B234="",E234=""),"",SUMIF(DB_Loans!$B:$B,B234,DB_Loans!$J:$J)+IFERROR(E234*2.5/100,0)),"")</f>
        <v/>
      </c>
      <c r="J234" s="53"/>
    </row>
    <row r="235" spans="1:10" ht="20.100000000000001" customHeight="1" x14ac:dyDescent="0.25">
      <c r="A235" s="48" t="str">
        <f t="shared" si="6"/>
        <v/>
      </c>
      <c r="B235" s="49"/>
      <c r="C235" s="50" t="str">
        <f>IFERROR(IF(B235="","",VLOOKUP(B235,DB_Customers!$A:$B,2,0)),"")</f>
        <v/>
      </c>
      <c r="D235" s="49"/>
      <c r="E235" s="51"/>
      <c r="F235" s="52" t="str">
        <f t="shared" ca="1" si="7"/>
        <v/>
      </c>
      <c r="G235" s="53"/>
      <c r="H235" s="54" t="str">
        <f>IFERROR(IF(OR(B235="",E235=""),"",SUMIF(DB_Loans!$B:$B,B235,DB_Loans!$E:$E)+E235),"")</f>
        <v/>
      </c>
      <c r="I235" s="54" t="str">
        <f>IFERROR(IF(OR(B235="",E235=""),"",SUMIF(DB_Loans!$B:$B,B235,DB_Loans!$J:$J)+IFERROR(E235*2.5/100,0)),"")</f>
        <v/>
      </c>
      <c r="J235" s="53"/>
    </row>
    <row r="236" spans="1:10" ht="20.100000000000001" customHeight="1" x14ac:dyDescent="0.25">
      <c r="A236" s="48" t="str">
        <f t="shared" si="6"/>
        <v/>
      </c>
      <c r="B236" s="49"/>
      <c r="C236" s="50" t="str">
        <f>IFERROR(IF(B236="","",VLOOKUP(B236,DB_Customers!$A:$B,2,0)),"")</f>
        <v/>
      </c>
      <c r="D236" s="49"/>
      <c r="E236" s="51"/>
      <c r="F236" s="52" t="str">
        <f t="shared" ca="1" si="7"/>
        <v/>
      </c>
      <c r="G236" s="53"/>
      <c r="H236" s="54" t="str">
        <f>IFERROR(IF(OR(B236="",E236=""),"",SUMIF(DB_Loans!$B:$B,B236,DB_Loans!$E:$E)+E236),"")</f>
        <v/>
      </c>
      <c r="I236" s="54" t="str">
        <f>IFERROR(IF(OR(B236="",E236=""),"",SUMIF(DB_Loans!$B:$B,B236,DB_Loans!$J:$J)+IFERROR(E236*2.5/100,0)),"")</f>
        <v/>
      </c>
      <c r="J236" s="53"/>
    </row>
    <row r="237" spans="1:10" ht="20.100000000000001" customHeight="1" x14ac:dyDescent="0.25">
      <c r="A237" s="48" t="str">
        <f t="shared" si="6"/>
        <v/>
      </c>
      <c r="B237" s="49"/>
      <c r="C237" s="50" t="str">
        <f>IFERROR(IF(B237="","",VLOOKUP(B237,DB_Customers!$A:$B,2,0)),"")</f>
        <v/>
      </c>
      <c r="D237" s="49"/>
      <c r="E237" s="51"/>
      <c r="F237" s="52" t="str">
        <f t="shared" ca="1" si="7"/>
        <v/>
      </c>
      <c r="G237" s="53"/>
      <c r="H237" s="54" t="str">
        <f>IFERROR(IF(OR(B237="",E237=""),"",SUMIF(DB_Loans!$B:$B,B237,DB_Loans!$E:$E)+E237),"")</f>
        <v/>
      </c>
      <c r="I237" s="54" t="str">
        <f>IFERROR(IF(OR(B237="",E237=""),"",SUMIF(DB_Loans!$B:$B,B237,DB_Loans!$J:$J)+IFERROR(E237*2.5/100,0)),"")</f>
        <v/>
      </c>
      <c r="J237" s="53"/>
    </row>
    <row r="238" spans="1:10" ht="20.100000000000001" customHeight="1" x14ac:dyDescent="0.25">
      <c r="A238" s="48" t="str">
        <f t="shared" si="6"/>
        <v/>
      </c>
      <c r="B238" s="49"/>
      <c r="C238" s="50" t="str">
        <f>IFERROR(IF(B238="","",VLOOKUP(B238,DB_Customers!$A:$B,2,0)),"")</f>
        <v/>
      </c>
      <c r="D238" s="49"/>
      <c r="E238" s="51"/>
      <c r="F238" s="52" t="str">
        <f t="shared" ca="1" si="7"/>
        <v/>
      </c>
      <c r="G238" s="53"/>
      <c r="H238" s="54" t="str">
        <f>IFERROR(IF(OR(B238="",E238=""),"",SUMIF(DB_Loans!$B:$B,B238,DB_Loans!$E:$E)+E238),"")</f>
        <v/>
      </c>
      <c r="I238" s="54" t="str">
        <f>IFERROR(IF(OR(B238="",E238=""),"",SUMIF(DB_Loans!$B:$B,B238,DB_Loans!$J:$J)+IFERROR(E238*2.5/100,0)),"")</f>
        <v/>
      </c>
      <c r="J238" s="53"/>
    </row>
    <row r="239" spans="1:10" ht="20.100000000000001" customHeight="1" x14ac:dyDescent="0.25">
      <c r="A239" s="48" t="str">
        <f t="shared" si="6"/>
        <v/>
      </c>
      <c r="B239" s="49"/>
      <c r="C239" s="50" t="str">
        <f>IFERROR(IF(B239="","",VLOOKUP(B239,DB_Customers!$A:$B,2,0)),"")</f>
        <v/>
      </c>
      <c r="D239" s="49"/>
      <c r="E239" s="51"/>
      <c r="F239" s="52" t="str">
        <f t="shared" ca="1" si="7"/>
        <v/>
      </c>
      <c r="G239" s="53"/>
      <c r="H239" s="54" t="str">
        <f>IFERROR(IF(OR(B239="",E239=""),"",SUMIF(DB_Loans!$B:$B,B239,DB_Loans!$E:$E)+E239),"")</f>
        <v/>
      </c>
      <c r="I239" s="54" t="str">
        <f>IFERROR(IF(OR(B239="",E239=""),"",SUMIF(DB_Loans!$B:$B,B239,DB_Loans!$J:$J)+IFERROR(E239*2.5/100,0)),"")</f>
        <v/>
      </c>
      <c r="J239" s="53"/>
    </row>
    <row r="240" spans="1:10" ht="20.100000000000001" customHeight="1" x14ac:dyDescent="0.25">
      <c r="A240" s="48" t="str">
        <f t="shared" si="6"/>
        <v/>
      </c>
      <c r="B240" s="49"/>
      <c r="C240" s="50" t="str">
        <f>IFERROR(IF(B240="","",VLOOKUP(B240,DB_Customers!$A:$B,2,0)),"")</f>
        <v/>
      </c>
      <c r="D240" s="49"/>
      <c r="E240" s="51"/>
      <c r="F240" s="52" t="str">
        <f t="shared" ca="1" si="7"/>
        <v/>
      </c>
      <c r="G240" s="53"/>
      <c r="H240" s="54" t="str">
        <f>IFERROR(IF(OR(B240="",E240=""),"",SUMIF(DB_Loans!$B:$B,B240,DB_Loans!$E:$E)+E240),"")</f>
        <v/>
      </c>
      <c r="I240" s="54" t="str">
        <f>IFERROR(IF(OR(B240="",E240=""),"",SUMIF(DB_Loans!$B:$B,B240,DB_Loans!$J:$J)+IFERROR(E240*2.5/100,0)),"")</f>
        <v/>
      </c>
      <c r="J240" s="53"/>
    </row>
    <row r="241" spans="1:10" ht="20.100000000000001" customHeight="1" x14ac:dyDescent="0.25">
      <c r="A241" s="48" t="str">
        <f t="shared" si="6"/>
        <v/>
      </c>
      <c r="B241" s="49"/>
      <c r="C241" s="50" t="str">
        <f>IFERROR(IF(B241="","",VLOOKUP(B241,DB_Customers!$A:$B,2,0)),"")</f>
        <v/>
      </c>
      <c r="D241" s="49"/>
      <c r="E241" s="51"/>
      <c r="F241" s="52" t="str">
        <f t="shared" ca="1" si="7"/>
        <v/>
      </c>
      <c r="G241" s="53"/>
      <c r="H241" s="54" t="str">
        <f>IFERROR(IF(OR(B241="",E241=""),"",SUMIF(DB_Loans!$B:$B,B241,DB_Loans!$E:$E)+E241),"")</f>
        <v/>
      </c>
      <c r="I241" s="54" t="str">
        <f>IFERROR(IF(OR(B241="",E241=""),"",SUMIF(DB_Loans!$B:$B,B241,DB_Loans!$J:$J)+IFERROR(E241*2.5/100,0)),"")</f>
        <v/>
      </c>
      <c r="J241" s="53"/>
    </row>
    <row r="242" spans="1:10" ht="20.100000000000001" customHeight="1" x14ac:dyDescent="0.25">
      <c r="A242" s="48" t="str">
        <f t="shared" si="6"/>
        <v/>
      </c>
      <c r="B242" s="49"/>
      <c r="C242" s="50" t="str">
        <f>IFERROR(IF(B242="","",VLOOKUP(B242,DB_Customers!$A:$B,2,0)),"")</f>
        <v/>
      </c>
      <c r="D242" s="49"/>
      <c r="E242" s="51"/>
      <c r="F242" s="52" t="str">
        <f t="shared" ca="1" si="7"/>
        <v/>
      </c>
      <c r="G242" s="53"/>
      <c r="H242" s="54" t="str">
        <f>IFERROR(IF(OR(B242="",E242=""),"",SUMIF(DB_Loans!$B:$B,B242,DB_Loans!$E:$E)+E242),"")</f>
        <v/>
      </c>
      <c r="I242" s="54" t="str">
        <f>IFERROR(IF(OR(B242="",E242=""),"",SUMIF(DB_Loans!$B:$B,B242,DB_Loans!$J:$J)+IFERROR(E242*2.5/100,0)),"")</f>
        <v/>
      </c>
      <c r="J242" s="53"/>
    </row>
    <row r="243" spans="1:10" ht="20.100000000000001" customHeight="1" x14ac:dyDescent="0.25">
      <c r="A243" s="48" t="str">
        <f t="shared" si="6"/>
        <v/>
      </c>
      <c r="B243" s="49"/>
      <c r="C243" s="50" t="str">
        <f>IFERROR(IF(B243="","",VLOOKUP(B243,DB_Customers!$A:$B,2,0)),"")</f>
        <v/>
      </c>
      <c r="D243" s="49"/>
      <c r="E243" s="51"/>
      <c r="F243" s="52" t="str">
        <f t="shared" ca="1" si="7"/>
        <v/>
      </c>
      <c r="G243" s="53"/>
      <c r="H243" s="54" t="str">
        <f>IFERROR(IF(OR(B243="",E243=""),"",SUMIF(DB_Loans!$B:$B,B243,DB_Loans!$E:$E)+E243),"")</f>
        <v/>
      </c>
      <c r="I243" s="54" t="str">
        <f>IFERROR(IF(OR(B243="",E243=""),"",SUMIF(DB_Loans!$B:$B,B243,DB_Loans!$J:$J)+IFERROR(E243*2.5/100,0)),"")</f>
        <v/>
      </c>
      <c r="J243" s="53"/>
    </row>
    <row r="244" spans="1:10" ht="20.100000000000001" customHeight="1" x14ac:dyDescent="0.25">
      <c r="A244" s="48" t="str">
        <f t="shared" si="6"/>
        <v/>
      </c>
      <c r="B244" s="49"/>
      <c r="C244" s="50" t="str">
        <f>IFERROR(IF(B244="","",VLOOKUP(B244,DB_Customers!$A:$B,2,0)),"")</f>
        <v/>
      </c>
      <c r="D244" s="49"/>
      <c r="E244" s="51"/>
      <c r="F244" s="52" t="str">
        <f t="shared" ca="1" si="7"/>
        <v/>
      </c>
      <c r="G244" s="53"/>
      <c r="H244" s="54" t="str">
        <f>IFERROR(IF(OR(B244="",E244=""),"",SUMIF(DB_Loans!$B:$B,B244,DB_Loans!$E:$E)+E244),"")</f>
        <v/>
      </c>
      <c r="I244" s="54" t="str">
        <f>IFERROR(IF(OR(B244="",E244=""),"",SUMIF(DB_Loans!$B:$B,B244,DB_Loans!$J:$J)+IFERROR(E244*2.5/100,0)),"")</f>
        <v/>
      </c>
      <c r="J244" s="53"/>
    </row>
    <row r="245" spans="1:10" ht="20.100000000000001" customHeight="1" x14ac:dyDescent="0.25">
      <c r="A245" s="48" t="str">
        <f t="shared" si="6"/>
        <v/>
      </c>
      <c r="B245" s="49"/>
      <c r="C245" s="50" t="str">
        <f>IFERROR(IF(B245="","",VLOOKUP(B245,DB_Customers!$A:$B,2,0)),"")</f>
        <v/>
      </c>
      <c r="D245" s="49"/>
      <c r="E245" s="51"/>
      <c r="F245" s="52" t="str">
        <f t="shared" ca="1" si="7"/>
        <v/>
      </c>
      <c r="G245" s="53"/>
      <c r="H245" s="54" t="str">
        <f>IFERROR(IF(OR(B245="",E245=""),"",SUMIF(DB_Loans!$B:$B,B245,DB_Loans!$E:$E)+E245),"")</f>
        <v/>
      </c>
      <c r="I245" s="54" t="str">
        <f>IFERROR(IF(OR(B245="",E245=""),"",SUMIF(DB_Loans!$B:$B,B245,DB_Loans!$J:$J)+IFERROR(E245*2.5/100,0)),"")</f>
        <v/>
      </c>
      <c r="J245" s="53"/>
    </row>
    <row r="246" spans="1:10" ht="20.100000000000001" customHeight="1" x14ac:dyDescent="0.25">
      <c r="A246" s="48" t="str">
        <f t="shared" si="6"/>
        <v/>
      </c>
      <c r="B246" s="49"/>
      <c r="C246" s="50" t="str">
        <f>IFERROR(IF(B246="","",VLOOKUP(B246,DB_Customers!$A:$B,2,0)),"")</f>
        <v/>
      </c>
      <c r="D246" s="49"/>
      <c r="E246" s="51"/>
      <c r="F246" s="52" t="str">
        <f t="shared" ca="1" si="7"/>
        <v/>
      </c>
      <c r="G246" s="53"/>
      <c r="H246" s="54" t="str">
        <f>IFERROR(IF(OR(B246="",E246=""),"",SUMIF(DB_Loans!$B:$B,B246,DB_Loans!$E:$E)+E246),"")</f>
        <v/>
      </c>
      <c r="I246" s="54" t="str">
        <f>IFERROR(IF(OR(B246="",E246=""),"",SUMIF(DB_Loans!$B:$B,B246,DB_Loans!$J:$J)+IFERROR(E246*2.5/100,0)),"")</f>
        <v/>
      </c>
      <c r="J246" s="53"/>
    </row>
    <row r="247" spans="1:10" ht="20.100000000000001" customHeight="1" x14ac:dyDescent="0.25">
      <c r="A247" s="48" t="str">
        <f t="shared" si="6"/>
        <v/>
      </c>
      <c r="B247" s="49"/>
      <c r="C247" s="50" t="str">
        <f>IFERROR(IF(B247="","",VLOOKUP(B247,DB_Customers!$A:$B,2,0)),"")</f>
        <v/>
      </c>
      <c r="D247" s="49"/>
      <c r="E247" s="51"/>
      <c r="F247" s="52" t="str">
        <f t="shared" ca="1" si="7"/>
        <v/>
      </c>
      <c r="G247" s="53"/>
      <c r="H247" s="54" t="str">
        <f>IFERROR(IF(OR(B247="",E247=""),"",SUMIF(DB_Loans!$B:$B,B247,DB_Loans!$E:$E)+E247),"")</f>
        <v/>
      </c>
      <c r="I247" s="54" t="str">
        <f>IFERROR(IF(OR(B247="",E247=""),"",SUMIF(DB_Loans!$B:$B,B247,DB_Loans!$J:$J)+IFERROR(E247*2.5/100,0)),"")</f>
        <v/>
      </c>
      <c r="J247" s="53"/>
    </row>
    <row r="248" spans="1:10" ht="20.100000000000001" customHeight="1" x14ac:dyDescent="0.25">
      <c r="A248" s="48" t="str">
        <f t="shared" si="6"/>
        <v/>
      </c>
      <c r="B248" s="49"/>
      <c r="C248" s="50" t="str">
        <f>IFERROR(IF(B248="","",VLOOKUP(B248,DB_Customers!$A:$B,2,0)),"")</f>
        <v/>
      </c>
      <c r="D248" s="49"/>
      <c r="E248" s="51"/>
      <c r="F248" s="52" t="str">
        <f t="shared" ca="1" si="7"/>
        <v/>
      </c>
      <c r="G248" s="53"/>
      <c r="H248" s="54" t="str">
        <f>IFERROR(IF(OR(B248="",E248=""),"",SUMIF(DB_Loans!$B:$B,B248,DB_Loans!$E:$E)+E248),"")</f>
        <v/>
      </c>
      <c r="I248" s="54" t="str">
        <f>IFERROR(IF(OR(B248="",E248=""),"",SUMIF(DB_Loans!$B:$B,B248,DB_Loans!$J:$J)+IFERROR(E248*2.5/100,0)),"")</f>
        <v/>
      </c>
      <c r="J248" s="53"/>
    </row>
    <row r="249" spans="1:10" ht="20.100000000000001" customHeight="1" x14ac:dyDescent="0.25">
      <c r="A249" s="48" t="str">
        <f t="shared" si="6"/>
        <v/>
      </c>
      <c r="B249" s="49"/>
      <c r="C249" s="50" t="str">
        <f>IFERROR(IF(B249="","",VLOOKUP(B249,DB_Customers!$A:$B,2,0)),"")</f>
        <v/>
      </c>
      <c r="D249" s="49"/>
      <c r="E249" s="51"/>
      <c r="F249" s="52" t="str">
        <f t="shared" ca="1" si="7"/>
        <v/>
      </c>
      <c r="G249" s="53"/>
      <c r="H249" s="54" t="str">
        <f>IFERROR(IF(OR(B249="",E249=""),"",SUMIF(DB_Loans!$B:$B,B249,DB_Loans!$E:$E)+E249),"")</f>
        <v/>
      </c>
      <c r="I249" s="54" t="str">
        <f>IFERROR(IF(OR(B249="",E249=""),"",SUMIF(DB_Loans!$B:$B,B249,DB_Loans!$J:$J)+IFERROR(E249*2.5/100,0)),"")</f>
        <v/>
      </c>
      <c r="J249" s="53"/>
    </row>
    <row r="250" spans="1:10" ht="20.100000000000001" customHeight="1" x14ac:dyDescent="0.25">
      <c r="A250" s="48" t="str">
        <f t="shared" si="6"/>
        <v/>
      </c>
      <c r="B250" s="49"/>
      <c r="C250" s="50" t="str">
        <f>IFERROR(IF(B250="","",VLOOKUP(B250,DB_Customers!$A:$B,2,0)),"")</f>
        <v/>
      </c>
      <c r="D250" s="49"/>
      <c r="E250" s="51"/>
      <c r="F250" s="52" t="str">
        <f t="shared" ca="1" si="7"/>
        <v/>
      </c>
      <c r="G250" s="53"/>
      <c r="H250" s="54" t="str">
        <f>IFERROR(IF(OR(B250="",E250=""),"",SUMIF(DB_Loans!$B:$B,B250,DB_Loans!$E:$E)+E250),"")</f>
        <v/>
      </c>
      <c r="I250" s="54" t="str">
        <f>IFERROR(IF(OR(B250="",E250=""),"",SUMIF(DB_Loans!$B:$B,B250,DB_Loans!$J:$J)+IFERROR(E250*2.5/100,0)),"")</f>
        <v/>
      </c>
      <c r="J250" s="53"/>
    </row>
    <row r="251" spans="1:10" ht="20.100000000000001" customHeight="1" x14ac:dyDescent="0.25">
      <c r="A251" s="48" t="str">
        <f t="shared" si="6"/>
        <v/>
      </c>
      <c r="B251" s="49"/>
      <c r="C251" s="50" t="str">
        <f>IFERROR(IF(B251="","",VLOOKUP(B251,DB_Customers!$A:$B,2,0)),"")</f>
        <v/>
      </c>
      <c r="D251" s="49"/>
      <c r="E251" s="51"/>
      <c r="F251" s="52" t="str">
        <f t="shared" ca="1" si="7"/>
        <v/>
      </c>
      <c r="G251" s="53"/>
      <c r="H251" s="54" t="str">
        <f>IFERROR(IF(OR(B251="",E251=""),"",SUMIF(DB_Loans!$B:$B,B251,DB_Loans!$E:$E)+E251),"")</f>
        <v/>
      </c>
      <c r="I251" s="54" t="str">
        <f>IFERROR(IF(OR(B251="",E251=""),"",SUMIF(DB_Loans!$B:$B,B251,DB_Loans!$J:$J)+IFERROR(E251*2.5/100,0)),"")</f>
        <v/>
      </c>
      <c r="J251" s="53"/>
    </row>
    <row r="252" spans="1:10" ht="20.100000000000001" customHeight="1" x14ac:dyDescent="0.25">
      <c r="A252" s="48" t="str">
        <f t="shared" si="6"/>
        <v/>
      </c>
      <c r="B252" s="49"/>
      <c r="C252" s="50" t="str">
        <f>IFERROR(IF(B252="","",VLOOKUP(B252,DB_Customers!$A:$B,2,0)),"")</f>
        <v/>
      </c>
      <c r="D252" s="49"/>
      <c r="E252" s="51"/>
      <c r="F252" s="52" t="str">
        <f t="shared" ca="1" si="7"/>
        <v/>
      </c>
      <c r="G252" s="53"/>
      <c r="H252" s="54" t="str">
        <f>IFERROR(IF(OR(B252="",E252=""),"",SUMIF(DB_Loans!$B:$B,B252,DB_Loans!$E:$E)+E252),"")</f>
        <v/>
      </c>
      <c r="I252" s="54" t="str">
        <f>IFERROR(IF(OR(B252="",E252=""),"",SUMIF(DB_Loans!$B:$B,B252,DB_Loans!$J:$J)+IFERROR(E252*2.5/100,0)),"")</f>
        <v/>
      </c>
      <c r="J252" s="53"/>
    </row>
    <row r="253" spans="1:10" ht="20.100000000000001" customHeight="1" x14ac:dyDescent="0.25">
      <c r="A253" s="48" t="str">
        <f t="shared" si="6"/>
        <v/>
      </c>
      <c r="B253" s="49"/>
      <c r="C253" s="50" t="str">
        <f>IFERROR(IF(B253="","",VLOOKUP(B253,DB_Customers!$A:$B,2,0)),"")</f>
        <v/>
      </c>
      <c r="D253" s="49"/>
      <c r="E253" s="51"/>
      <c r="F253" s="52" t="str">
        <f t="shared" ca="1" si="7"/>
        <v/>
      </c>
      <c r="G253" s="53"/>
      <c r="H253" s="54" t="str">
        <f>IFERROR(IF(OR(B253="",E253=""),"",SUMIF(DB_Loans!$B:$B,B253,DB_Loans!$E:$E)+E253),"")</f>
        <v/>
      </c>
      <c r="I253" s="54" t="str">
        <f>IFERROR(IF(OR(B253="",E253=""),"",SUMIF(DB_Loans!$B:$B,B253,DB_Loans!$J:$J)+IFERROR(E253*2.5/100,0)),"")</f>
        <v/>
      </c>
      <c r="J253" s="53"/>
    </row>
    <row r="254" spans="1:10" ht="20.100000000000001" customHeight="1" x14ac:dyDescent="0.25">
      <c r="A254" s="48" t="str">
        <f t="shared" si="6"/>
        <v/>
      </c>
      <c r="B254" s="49"/>
      <c r="C254" s="50" t="str">
        <f>IFERROR(IF(B254="","",VLOOKUP(B254,DB_Customers!$A:$B,2,0)),"")</f>
        <v/>
      </c>
      <c r="D254" s="49"/>
      <c r="E254" s="51"/>
      <c r="F254" s="52" t="str">
        <f t="shared" ca="1" si="7"/>
        <v/>
      </c>
      <c r="G254" s="53"/>
      <c r="H254" s="54" t="str">
        <f>IFERROR(IF(OR(B254="",E254=""),"",SUMIF(DB_Loans!$B:$B,B254,DB_Loans!$E:$E)+E254),"")</f>
        <v/>
      </c>
      <c r="I254" s="54" t="str">
        <f>IFERROR(IF(OR(B254="",E254=""),"",SUMIF(DB_Loans!$B:$B,B254,DB_Loans!$J:$J)+IFERROR(E254*2.5/100,0)),"")</f>
        <v/>
      </c>
      <c r="J254" s="53"/>
    </row>
    <row r="255" spans="1:10" ht="20.100000000000001" customHeight="1" x14ac:dyDescent="0.25">
      <c r="A255" s="48" t="str">
        <f t="shared" si="6"/>
        <v/>
      </c>
      <c r="B255" s="49"/>
      <c r="C255" s="50" t="str">
        <f>IFERROR(IF(B255="","",VLOOKUP(B255,DB_Customers!$A:$B,2,0)),"")</f>
        <v/>
      </c>
      <c r="D255" s="49"/>
      <c r="E255" s="51"/>
      <c r="F255" s="52" t="str">
        <f t="shared" ca="1" si="7"/>
        <v/>
      </c>
      <c r="G255" s="53"/>
      <c r="H255" s="54" t="str">
        <f>IFERROR(IF(OR(B255="",E255=""),"",SUMIF(DB_Loans!$B:$B,B255,DB_Loans!$E:$E)+E255),"")</f>
        <v/>
      </c>
      <c r="I255" s="54" t="str">
        <f>IFERROR(IF(OR(B255="",E255=""),"",SUMIF(DB_Loans!$B:$B,B255,DB_Loans!$J:$J)+IFERROR(E255*2.5/100,0)),"")</f>
        <v/>
      </c>
      <c r="J255" s="53"/>
    </row>
    <row r="256" spans="1:10" ht="20.100000000000001" customHeight="1" x14ac:dyDescent="0.25">
      <c r="A256" s="48" t="str">
        <f t="shared" si="6"/>
        <v/>
      </c>
      <c r="B256" s="49"/>
      <c r="C256" s="50" t="str">
        <f>IFERROR(IF(B256="","",VLOOKUP(B256,DB_Customers!$A:$B,2,0)),"")</f>
        <v/>
      </c>
      <c r="D256" s="49"/>
      <c r="E256" s="51"/>
      <c r="F256" s="52" t="str">
        <f t="shared" ca="1" si="7"/>
        <v/>
      </c>
      <c r="G256" s="53"/>
      <c r="H256" s="54" t="str">
        <f>IFERROR(IF(OR(B256="",E256=""),"",SUMIF(DB_Loans!$B:$B,B256,DB_Loans!$E:$E)+E256),"")</f>
        <v/>
      </c>
      <c r="I256" s="54" t="str">
        <f>IFERROR(IF(OR(B256="",E256=""),"",SUMIF(DB_Loans!$B:$B,B256,DB_Loans!$J:$J)+IFERROR(E256*2.5/100,0)),"")</f>
        <v/>
      </c>
      <c r="J256" s="53"/>
    </row>
    <row r="257" spans="1:10" ht="20.100000000000001" customHeight="1" x14ac:dyDescent="0.25">
      <c r="A257" s="48" t="str">
        <f t="shared" si="6"/>
        <v/>
      </c>
      <c r="B257" s="49"/>
      <c r="C257" s="50" t="str">
        <f>IFERROR(IF(B257="","",VLOOKUP(B257,DB_Customers!$A:$B,2,0)),"")</f>
        <v/>
      </c>
      <c r="D257" s="49"/>
      <c r="E257" s="51"/>
      <c r="F257" s="52" t="str">
        <f t="shared" ca="1" si="7"/>
        <v/>
      </c>
      <c r="G257" s="53"/>
      <c r="H257" s="54" t="str">
        <f>IFERROR(IF(OR(B257="",E257=""),"",SUMIF(DB_Loans!$B:$B,B257,DB_Loans!$E:$E)+E257),"")</f>
        <v/>
      </c>
      <c r="I257" s="54" t="str">
        <f>IFERROR(IF(OR(B257="",E257=""),"",SUMIF(DB_Loans!$B:$B,B257,DB_Loans!$J:$J)+IFERROR(E257*2.5/100,0)),"")</f>
        <v/>
      </c>
      <c r="J257" s="53"/>
    </row>
    <row r="258" spans="1:10" ht="20.100000000000001" customHeight="1" x14ac:dyDescent="0.25">
      <c r="A258" s="48" t="str">
        <f t="shared" si="6"/>
        <v/>
      </c>
      <c r="B258" s="49"/>
      <c r="C258" s="50" t="str">
        <f>IFERROR(IF(B258="","",VLOOKUP(B258,DB_Customers!$A:$B,2,0)),"")</f>
        <v/>
      </c>
      <c r="D258" s="49"/>
      <c r="E258" s="51"/>
      <c r="F258" s="52" t="str">
        <f t="shared" ca="1" si="7"/>
        <v/>
      </c>
      <c r="G258" s="53"/>
      <c r="H258" s="54" t="str">
        <f>IFERROR(IF(OR(B258="",E258=""),"",SUMIF(DB_Loans!$B:$B,B258,DB_Loans!$E:$E)+E258),"")</f>
        <v/>
      </c>
      <c r="I258" s="54" t="str">
        <f>IFERROR(IF(OR(B258="",E258=""),"",SUMIF(DB_Loans!$B:$B,B258,DB_Loans!$J:$J)+IFERROR(E258*2.5/100,0)),"")</f>
        <v/>
      </c>
      <c r="J258" s="53"/>
    </row>
    <row r="259" spans="1:10" ht="20.100000000000001" customHeight="1" x14ac:dyDescent="0.25">
      <c r="A259" s="48" t="str">
        <f t="shared" si="6"/>
        <v/>
      </c>
      <c r="B259" s="49"/>
      <c r="C259" s="50" t="str">
        <f>IFERROR(IF(B259="","",VLOOKUP(B259,DB_Customers!$A:$B,2,0)),"")</f>
        <v/>
      </c>
      <c r="D259" s="49"/>
      <c r="E259" s="51"/>
      <c r="F259" s="52" t="str">
        <f t="shared" ca="1" si="7"/>
        <v/>
      </c>
      <c r="G259" s="53"/>
      <c r="H259" s="54" t="str">
        <f>IFERROR(IF(OR(B259="",E259=""),"",SUMIF(DB_Loans!$B:$B,B259,DB_Loans!$E:$E)+E259),"")</f>
        <v/>
      </c>
      <c r="I259" s="54" t="str">
        <f>IFERROR(IF(OR(B259="",E259=""),"",SUMIF(DB_Loans!$B:$B,B259,DB_Loans!$J:$J)+IFERROR(E259*2.5/100,0)),"")</f>
        <v/>
      </c>
      <c r="J259" s="53"/>
    </row>
    <row r="260" spans="1:10" ht="20.100000000000001" customHeight="1" x14ac:dyDescent="0.25">
      <c r="A260" s="48" t="str">
        <f t="shared" ref="A260:A323" si="8">IF(B260="","","TU"&amp;TEXT(ROW()-3,"0000"))</f>
        <v/>
      </c>
      <c r="B260" s="49"/>
      <c r="C260" s="50" t="str">
        <f>IFERROR(IF(B260="","",VLOOKUP(B260,DB_Customers!$A:$B,2,0)),"")</f>
        <v/>
      </c>
      <c r="D260" s="49"/>
      <c r="E260" s="51"/>
      <c r="F260" s="52" t="str">
        <f t="shared" ref="F260:F323" ca="1" si="9">IF(B260="","",TODAY())</f>
        <v/>
      </c>
      <c r="G260" s="53"/>
      <c r="H260" s="54" t="str">
        <f>IFERROR(IF(OR(B260="",E260=""),"",SUMIF(DB_Loans!$B:$B,B260,DB_Loans!$E:$E)+E260),"")</f>
        <v/>
      </c>
      <c r="I260" s="54" t="str">
        <f>IFERROR(IF(OR(B260="",E260=""),"",SUMIF(DB_Loans!$B:$B,B260,DB_Loans!$J:$J)+IFERROR(E260*2.5/100,0)),"")</f>
        <v/>
      </c>
      <c r="J260" s="53"/>
    </row>
    <row r="261" spans="1:10" ht="20.100000000000001" customHeight="1" x14ac:dyDescent="0.25">
      <c r="A261" s="48" t="str">
        <f t="shared" si="8"/>
        <v/>
      </c>
      <c r="B261" s="49"/>
      <c r="C261" s="50" t="str">
        <f>IFERROR(IF(B261="","",VLOOKUP(B261,DB_Customers!$A:$B,2,0)),"")</f>
        <v/>
      </c>
      <c r="D261" s="49"/>
      <c r="E261" s="51"/>
      <c r="F261" s="52" t="str">
        <f t="shared" ca="1" si="9"/>
        <v/>
      </c>
      <c r="G261" s="53"/>
      <c r="H261" s="54" t="str">
        <f>IFERROR(IF(OR(B261="",E261=""),"",SUMIF(DB_Loans!$B:$B,B261,DB_Loans!$E:$E)+E261),"")</f>
        <v/>
      </c>
      <c r="I261" s="54" t="str">
        <f>IFERROR(IF(OR(B261="",E261=""),"",SUMIF(DB_Loans!$B:$B,B261,DB_Loans!$J:$J)+IFERROR(E261*2.5/100,0)),"")</f>
        <v/>
      </c>
      <c r="J261" s="53"/>
    </row>
    <row r="262" spans="1:10" ht="20.100000000000001" customHeight="1" x14ac:dyDescent="0.25">
      <c r="A262" s="48" t="str">
        <f t="shared" si="8"/>
        <v/>
      </c>
      <c r="B262" s="49"/>
      <c r="C262" s="50" t="str">
        <f>IFERROR(IF(B262="","",VLOOKUP(B262,DB_Customers!$A:$B,2,0)),"")</f>
        <v/>
      </c>
      <c r="D262" s="49"/>
      <c r="E262" s="51"/>
      <c r="F262" s="52" t="str">
        <f t="shared" ca="1" si="9"/>
        <v/>
      </c>
      <c r="G262" s="53"/>
      <c r="H262" s="54" t="str">
        <f>IFERROR(IF(OR(B262="",E262=""),"",SUMIF(DB_Loans!$B:$B,B262,DB_Loans!$E:$E)+E262),"")</f>
        <v/>
      </c>
      <c r="I262" s="54" t="str">
        <f>IFERROR(IF(OR(B262="",E262=""),"",SUMIF(DB_Loans!$B:$B,B262,DB_Loans!$J:$J)+IFERROR(E262*2.5/100,0)),"")</f>
        <v/>
      </c>
      <c r="J262" s="53"/>
    </row>
    <row r="263" spans="1:10" ht="20.100000000000001" customHeight="1" x14ac:dyDescent="0.25">
      <c r="A263" s="48" t="str">
        <f t="shared" si="8"/>
        <v/>
      </c>
      <c r="B263" s="49"/>
      <c r="C263" s="50" t="str">
        <f>IFERROR(IF(B263="","",VLOOKUP(B263,DB_Customers!$A:$B,2,0)),"")</f>
        <v/>
      </c>
      <c r="D263" s="49"/>
      <c r="E263" s="51"/>
      <c r="F263" s="52" t="str">
        <f t="shared" ca="1" si="9"/>
        <v/>
      </c>
      <c r="G263" s="53"/>
      <c r="H263" s="54" t="str">
        <f>IFERROR(IF(OR(B263="",E263=""),"",SUMIF(DB_Loans!$B:$B,B263,DB_Loans!$E:$E)+E263),"")</f>
        <v/>
      </c>
      <c r="I263" s="54" t="str">
        <f>IFERROR(IF(OR(B263="",E263=""),"",SUMIF(DB_Loans!$B:$B,B263,DB_Loans!$J:$J)+IFERROR(E263*2.5/100,0)),"")</f>
        <v/>
      </c>
      <c r="J263" s="53"/>
    </row>
    <row r="264" spans="1:10" ht="20.100000000000001" customHeight="1" x14ac:dyDescent="0.25">
      <c r="A264" s="48" t="str">
        <f t="shared" si="8"/>
        <v/>
      </c>
      <c r="B264" s="49"/>
      <c r="C264" s="50" t="str">
        <f>IFERROR(IF(B264="","",VLOOKUP(B264,DB_Customers!$A:$B,2,0)),"")</f>
        <v/>
      </c>
      <c r="D264" s="49"/>
      <c r="E264" s="51"/>
      <c r="F264" s="52" t="str">
        <f t="shared" ca="1" si="9"/>
        <v/>
      </c>
      <c r="G264" s="53"/>
      <c r="H264" s="54" t="str">
        <f>IFERROR(IF(OR(B264="",E264=""),"",SUMIF(DB_Loans!$B:$B,B264,DB_Loans!$E:$E)+E264),"")</f>
        <v/>
      </c>
      <c r="I264" s="54" t="str">
        <f>IFERROR(IF(OR(B264="",E264=""),"",SUMIF(DB_Loans!$B:$B,B264,DB_Loans!$J:$J)+IFERROR(E264*2.5/100,0)),"")</f>
        <v/>
      </c>
      <c r="J264" s="53"/>
    </row>
    <row r="265" spans="1:10" ht="20.100000000000001" customHeight="1" x14ac:dyDescent="0.25">
      <c r="A265" s="48" t="str">
        <f t="shared" si="8"/>
        <v/>
      </c>
      <c r="B265" s="49"/>
      <c r="C265" s="50" t="str">
        <f>IFERROR(IF(B265="","",VLOOKUP(B265,DB_Customers!$A:$B,2,0)),"")</f>
        <v/>
      </c>
      <c r="D265" s="49"/>
      <c r="E265" s="51"/>
      <c r="F265" s="52" t="str">
        <f t="shared" ca="1" si="9"/>
        <v/>
      </c>
      <c r="G265" s="53"/>
      <c r="H265" s="54" t="str">
        <f>IFERROR(IF(OR(B265="",E265=""),"",SUMIF(DB_Loans!$B:$B,B265,DB_Loans!$E:$E)+E265),"")</f>
        <v/>
      </c>
      <c r="I265" s="54" t="str">
        <f>IFERROR(IF(OR(B265="",E265=""),"",SUMIF(DB_Loans!$B:$B,B265,DB_Loans!$J:$J)+IFERROR(E265*2.5/100,0)),"")</f>
        <v/>
      </c>
      <c r="J265" s="53"/>
    </row>
    <row r="266" spans="1:10" ht="20.100000000000001" customHeight="1" x14ac:dyDescent="0.25">
      <c r="A266" s="48" t="str">
        <f t="shared" si="8"/>
        <v/>
      </c>
      <c r="B266" s="49"/>
      <c r="C266" s="50" t="str">
        <f>IFERROR(IF(B266="","",VLOOKUP(B266,DB_Customers!$A:$B,2,0)),"")</f>
        <v/>
      </c>
      <c r="D266" s="49"/>
      <c r="E266" s="51"/>
      <c r="F266" s="52" t="str">
        <f t="shared" ca="1" si="9"/>
        <v/>
      </c>
      <c r="G266" s="53"/>
      <c r="H266" s="54" t="str">
        <f>IFERROR(IF(OR(B266="",E266=""),"",SUMIF(DB_Loans!$B:$B,B266,DB_Loans!$E:$E)+E266),"")</f>
        <v/>
      </c>
      <c r="I266" s="54" t="str">
        <f>IFERROR(IF(OR(B266="",E266=""),"",SUMIF(DB_Loans!$B:$B,B266,DB_Loans!$J:$J)+IFERROR(E266*2.5/100,0)),"")</f>
        <v/>
      </c>
      <c r="J266" s="53"/>
    </row>
    <row r="267" spans="1:10" ht="20.100000000000001" customHeight="1" x14ac:dyDescent="0.25">
      <c r="A267" s="48" t="str">
        <f t="shared" si="8"/>
        <v/>
      </c>
      <c r="B267" s="49"/>
      <c r="C267" s="50" t="str">
        <f>IFERROR(IF(B267="","",VLOOKUP(B267,DB_Customers!$A:$B,2,0)),"")</f>
        <v/>
      </c>
      <c r="D267" s="49"/>
      <c r="E267" s="51"/>
      <c r="F267" s="52" t="str">
        <f t="shared" ca="1" si="9"/>
        <v/>
      </c>
      <c r="G267" s="53"/>
      <c r="H267" s="54" t="str">
        <f>IFERROR(IF(OR(B267="",E267=""),"",SUMIF(DB_Loans!$B:$B,B267,DB_Loans!$E:$E)+E267),"")</f>
        <v/>
      </c>
      <c r="I267" s="54" t="str">
        <f>IFERROR(IF(OR(B267="",E267=""),"",SUMIF(DB_Loans!$B:$B,B267,DB_Loans!$J:$J)+IFERROR(E267*2.5/100,0)),"")</f>
        <v/>
      </c>
      <c r="J267" s="53"/>
    </row>
    <row r="268" spans="1:10" ht="20.100000000000001" customHeight="1" x14ac:dyDescent="0.25">
      <c r="A268" s="48" t="str">
        <f t="shared" si="8"/>
        <v/>
      </c>
      <c r="B268" s="49"/>
      <c r="C268" s="50" t="str">
        <f>IFERROR(IF(B268="","",VLOOKUP(B268,DB_Customers!$A:$B,2,0)),"")</f>
        <v/>
      </c>
      <c r="D268" s="49"/>
      <c r="E268" s="51"/>
      <c r="F268" s="52" t="str">
        <f t="shared" ca="1" si="9"/>
        <v/>
      </c>
      <c r="G268" s="53"/>
      <c r="H268" s="54" t="str">
        <f>IFERROR(IF(OR(B268="",E268=""),"",SUMIF(DB_Loans!$B:$B,B268,DB_Loans!$E:$E)+E268),"")</f>
        <v/>
      </c>
      <c r="I268" s="54" t="str">
        <f>IFERROR(IF(OR(B268="",E268=""),"",SUMIF(DB_Loans!$B:$B,B268,DB_Loans!$J:$J)+IFERROR(E268*2.5/100,0)),"")</f>
        <v/>
      </c>
      <c r="J268" s="53"/>
    </row>
    <row r="269" spans="1:10" ht="20.100000000000001" customHeight="1" x14ac:dyDescent="0.25">
      <c r="A269" s="48" t="str">
        <f t="shared" si="8"/>
        <v/>
      </c>
      <c r="B269" s="49"/>
      <c r="C269" s="50" t="str">
        <f>IFERROR(IF(B269="","",VLOOKUP(B269,DB_Customers!$A:$B,2,0)),"")</f>
        <v/>
      </c>
      <c r="D269" s="49"/>
      <c r="E269" s="51"/>
      <c r="F269" s="52" t="str">
        <f t="shared" ca="1" si="9"/>
        <v/>
      </c>
      <c r="G269" s="53"/>
      <c r="H269" s="54" t="str">
        <f>IFERROR(IF(OR(B269="",E269=""),"",SUMIF(DB_Loans!$B:$B,B269,DB_Loans!$E:$E)+E269),"")</f>
        <v/>
      </c>
      <c r="I269" s="54" t="str">
        <f>IFERROR(IF(OR(B269="",E269=""),"",SUMIF(DB_Loans!$B:$B,B269,DB_Loans!$J:$J)+IFERROR(E269*2.5/100,0)),"")</f>
        <v/>
      </c>
      <c r="J269" s="53"/>
    </row>
    <row r="270" spans="1:10" ht="20.100000000000001" customHeight="1" x14ac:dyDescent="0.25">
      <c r="A270" s="48" t="str">
        <f t="shared" si="8"/>
        <v/>
      </c>
      <c r="B270" s="49"/>
      <c r="C270" s="50" t="str">
        <f>IFERROR(IF(B270="","",VLOOKUP(B270,DB_Customers!$A:$B,2,0)),"")</f>
        <v/>
      </c>
      <c r="D270" s="49"/>
      <c r="E270" s="51"/>
      <c r="F270" s="52" t="str">
        <f t="shared" ca="1" si="9"/>
        <v/>
      </c>
      <c r="G270" s="53"/>
      <c r="H270" s="54" t="str">
        <f>IFERROR(IF(OR(B270="",E270=""),"",SUMIF(DB_Loans!$B:$B,B270,DB_Loans!$E:$E)+E270),"")</f>
        <v/>
      </c>
      <c r="I270" s="54" t="str">
        <f>IFERROR(IF(OR(B270="",E270=""),"",SUMIF(DB_Loans!$B:$B,B270,DB_Loans!$J:$J)+IFERROR(E270*2.5/100,0)),"")</f>
        <v/>
      </c>
      <c r="J270" s="53"/>
    </row>
    <row r="271" spans="1:10" ht="20.100000000000001" customHeight="1" x14ac:dyDescent="0.25">
      <c r="A271" s="48" t="str">
        <f t="shared" si="8"/>
        <v/>
      </c>
      <c r="B271" s="49"/>
      <c r="C271" s="50" t="str">
        <f>IFERROR(IF(B271="","",VLOOKUP(B271,DB_Customers!$A:$B,2,0)),"")</f>
        <v/>
      </c>
      <c r="D271" s="49"/>
      <c r="E271" s="51"/>
      <c r="F271" s="52" t="str">
        <f t="shared" ca="1" si="9"/>
        <v/>
      </c>
      <c r="G271" s="53"/>
      <c r="H271" s="54" t="str">
        <f>IFERROR(IF(OR(B271="",E271=""),"",SUMIF(DB_Loans!$B:$B,B271,DB_Loans!$E:$E)+E271),"")</f>
        <v/>
      </c>
      <c r="I271" s="54" t="str">
        <f>IFERROR(IF(OR(B271="",E271=""),"",SUMIF(DB_Loans!$B:$B,B271,DB_Loans!$J:$J)+IFERROR(E271*2.5/100,0)),"")</f>
        <v/>
      </c>
      <c r="J271" s="53"/>
    </row>
    <row r="272" spans="1:10" ht="20.100000000000001" customHeight="1" x14ac:dyDescent="0.25">
      <c r="A272" s="48" t="str">
        <f t="shared" si="8"/>
        <v/>
      </c>
      <c r="B272" s="49"/>
      <c r="C272" s="50" t="str">
        <f>IFERROR(IF(B272="","",VLOOKUP(B272,DB_Customers!$A:$B,2,0)),"")</f>
        <v/>
      </c>
      <c r="D272" s="49"/>
      <c r="E272" s="51"/>
      <c r="F272" s="52" t="str">
        <f t="shared" ca="1" si="9"/>
        <v/>
      </c>
      <c r="G272" s="53"/>
      <c r="H272" s="54" t="str">
        <f>IFERROR(IF(OR(B272="",E272=""),"",SUMIF(DB_Loans!$B:$B,B272,DB_Loans!$E:$E)+E272),"")</f>
        <v/>
      </c>
      <c r="I272" s="54" t="str">
        <f>IFERROR(IF(OR(B272="",E272=""),"",SUMIF(DB_Loans!$B:$B,B272,DB_Loans!$J:$J)+IFERROR(E272*2.5/100,0)),"")</f>
        <v/>
      </c>
      <c r="J272" s="53"/>
    </row>
    <row r="273" spans="1:10" ht="20.100000000000001" customHeight="1" x14ac:dyDescent="0.25">
      <c r="A273" s="48" t="str">
        <f t="shared" si="8"/>
        <v/>
      </c>
      <c r="B273" s="49"/>
      <c r="C273" s="50" t="str">
        <f>IFERROR(IF(B273="","",VLOOKUP(B273,DB_Customers!$A:$B,2,0)),"")</f>
        <v/>
      </c>
      <c r="D273" s="49"/>
      <c r="E273" s="51"/>
      <c r="F273" s="52" t="str">
        <f t="shared" ca="1" si="9"/>
        <v/>
      </c>
      <c r="G273" s="53"/>
      <c r="H273" s="54" t="str">
        <f>IFERROR(IF(OR(B273="",E273=""),"",SUMIF(DB_Loans!$B:$B,B273,DB_Loans!$E:$E)+E273),"")</f>
        <v/>
      </c>
      <c r="I273" s="54" t="str">
        <f>IFERROR(IF(OR(B273="",E273=""),"",SUMIF(DB_Loans!$B:$B,B273,DB_Loans!$J:$J)+IFERROR(E273*2.5/100,0)),"")</f>
        <v/>
      </c>
      <c r="J273" s="53"/>
    </row>
    <row r="274" spans="1:10" ht="20.100000000000001" customHeight="1" x14ac:dyDescent="0.25">
      <c r="A274" s="48" t="str">
        <f t="shared" si="8"/>
        <v/>
      </c>
      <c r="B274" s="49"/>
      <c r="C274" s="50" t="str">
        <f>IFERROR(IF(B274="","",VLOOKUP(B274,DB_Customers!$A:$B,2,0)),"")</f>
        <v/>
      </c>
      <c r="D274" s="49"/>
      <c r="E274" s="51"/>
      <c r="F274" s="52" t="str">
        <f t="shared" ca="1" si="9"/>
        <v/>
      </c>
      <c r="G274" s="53"/>
      <c r="H274" s="54" t="str">
        <f>IFERROR(IF(OR(B274="",E274=""),"",SUMIF(DB_Loans!$B:$B,B274,DB_Loans!$E:$E)+E274),"")</f>
        <v/>
      </c>
      <c r="I274" s="54" t="str">
        <f>IFERROR(IF(OR(B274="",E274=""),"",SUMIF(DB_Loans!$B:$B,B274,DB_Loans!$J:$J)+IFERROR(E274*2.5/100,0)),"")</f>
        <v/>
      </c>
      <c r="J274" s="53"/>
    </row>
    <row r="275" spans="1:10" ht="20.100000000000001" customHeight="1" x14ac:dyDescent="0.25">
      <c r="A275" s="48" t="str">
        <f t="shared" si="8"/>
        <v/>
      </c>
      <c r="B275" s="49"/>
      <c r="C275" s="50" t="str">
        <f>IFERROR(IF(B275="","",VLOOKUP(B275,DB_Customers!$A:$B,2,0)),"")</f>
        <v/>
      </c>
      <c r="D275" s="49"/>
      <c r="E275" s="51"/>
      <c r="F275" s="52" t="str">
        <f t="shared" ca="1" si="9"/>
        <v/>
      </c>
      <c r="G275" s="53"/>
      <c r="H275" s="54" t="str">
        <f>IFERROR(IF(OR(B275="",E275=""),"",SUMIF(DB_Loans!$B:$B,B275,DB_Loans!$E:$E)+E275),"")</f>
        <v/>
      </c>
      <c r="I275" s="54" t="str">
        <f>IFERROR(IF(OR(B275="",E275=""),"",SUMIF(DB_Loans!$B:$B,B275,DB_Loans!$J:$J)+IFERROR(E275*2.5/100,0)),"")</f>
        <v/>
      </c>
      <c r="J275" s="53"/>
    </row>
    <row r="276" spans="1:10" ht="20.100000000000001" customHeight="1" x14ac:dyDescent="0.25">
      <c r="A276" s="48" t="str">
        <f t="shared" si="8"/>
        <v/>
      </c>
      <c r="B276" s="49"/>
      <c r="C276" s="50" t="str">
        <f>IFERROR(IF(B276="","",VLOOKUP(B276,DB_Customers!$A:$B,2,0)),"")</f>
        <v/>
      </c>
      <c r="D276" s="49"/>
      <c r="E276" s="51"/>
      <c r="F276" s="52" t="str">
        <f t="shared" ca="1" si="9"/>
        <v/>
      </c>
      <c r="G276" s="53"/>
      <c r="H276" s="54" t="str">
        <f>IFERROR(IF(OR(B276="",E276=""),"",SUMIF(DB_Loans!$B:$B,B276,DB_Loans!$E:$E)+E276),"")</f>
        <v/>
      </c>
      <c r="I276" s="54" t="str">
        <f>IFERROR(IF(OR(B276="",E276=""),"",SUMIF(DB_Loans!$B:$B,B276,DB_Loans!$J:$J)+IFERROR(E276*2.5/100,0)),"")</f>
        <v/>
      </c>
      <c r="J276" s="53"/>
    </row>
    <row r="277" spans="1:10" ht="20.100000000000001" customHeight="1" x14ac:dyDescent="0.25">
      <c r="A277" s="48" t="str">
        <f t="shared" si="8"/>
        <v/>
      </c>
      <c r="B277" s="49"/>
      <c r="C277" s="50" t="str">
        <f>IFERROR(IF(B277="","",VLOOKUP(B277,DB_Customers!$A:$B,2,0)),"")</f>
        <v/>
      </c>
      <c r="D277" s="49"/>
      <c r="E277" s="51"/>
      <c r="F277" s="52" t="str">
        <f t="shared" ca="1" si="9"/>
        <v/>
      </c>
      <c r="G277" s="53"/>
      <c r="H277" s="54" t="str">
        <f>IFERROR(IF(OR(B277="",E277=""),"",SUMIF(DB_Loans!$B:$B,B277,DB_Loans!$E:$E)+E277),"")</f>
        <v/>
      </c>
      <c r="I277" s="54" t="str">
        <f>IFERROR(IF(OR(B277="",E277=""),"",SUMIF(DB_Loans!$B:$B,B277,DB_Loans!$J:$J)+IFERROR(E277*2.5/100,0)),"")</f>
        <v/>
      </c>
      <c r="J277" s="53"/>
    </row>
    <row r="278" spans="1:10" ht="20.100000000000001" customHeight="1" x14ac:dyDescent="0.25">
      <c r="A278" s="48" t="str">
        <f t="shared" si="8"/>
        <v/>
      </c>
      <c r="B278" s="49"/>
      <c r="C278" s="50" t="str">
        <f>IFERROR(IF(B278="","",VLOOKUP(B278,DB_Customers!$A:$B,2,0)),"")</f>
        <v/>
      </c>
      <c r="D278" s="49"/>
      <c r="E278" s="51"/>
      <c r="F278" s="52" t="str">
        <f t="shared" ca="1" si="9"/>
        <v/>
      </c>
      <c r="G278" s="53"/>
      <c r="H278" s="54" t="str">
        <f>IFERROR(IF(OR(B278="",E278=""),"",SUMIF(DB_Loans!$B:$B,B278,DB_Loans!$E:$E)+E278),"")</f>
        <v/>
      </c>
      <c r="I278" s="54" t="str">
        <f>IFERROR(IF(OR(B278="",E278=""),"",SUMIF(DB_Loans!$B:$B,B278,DB_Loans!$J:$J)+IFERROR(E278*2.5/100,0)),"")</f>
        <v/>
      </c>
      <c r="J278" s="53"/>
    </row>
    <row r="279" spans="1:10" ht="20.100000000000001" customHeight="1" x14ac:dyDescent="0.25">
      <c r="A279" s="48" t="str">
        <f t="shared" si="8"/>
        <v/>
      </c>
      <c r="B279" s="49"/>
      <c r="C279" s="50" t="str">
        <f>IFERROR(IF(B279="","",VLOOKUP(B279,DB_Customers!$A:$B,2,0)),"")</f>
        <v/>
      </c>
      <c r="D279" s="49"/>
      <c r="E279" s="51"/>
      <c r="F279" s="52" t="str">
        <f t="shared" ca="1" si="9"/>
        <v/>
      </c>
      <c r="G279" s="53"/>
      <c r="H279" s="54" t="str">
        <f>IFERROR(IF(OR(B279="",E279=""),"",SUMIF(DB_Loans!$B:$B,B279,DB_Loans!$E:$E)+E279),"")</f>
        <v/>
      </c>
      <c r="I279" s="54" t="str">
        <f>IFERROR(IF(OR(B279="",E279=""),"",SUMIF(DB_Loans!$B:$B,B279,DB_Loans!$J:$J)+IFERROR(E279*2.5/100,0)),"")</f>
        <v/>
      </c>
      <c r="J279" s="53"/>
    </row>
    <row r="280" spans="1:10" ht="20.100000000000001" customHeight="1" x14ac:dyDescent="0.25">
      <c r="A280" s="48" t="str">
        <f t="shared" si="8"/>
        <v/>
      </c>
      <c r="B280" s="49"/>
      <c r="C280" s="50" t="str">
        <f>IFERROR(IF(B280="","",VLOOKUP(B280,DB_Customers!$A:$B,2,0)),"")</f>
        <v/>
      </c>
      <c r="D280" s="49"/>
      <c r="E280" s="51"/>
      <c r="F280" s="52" t="str">
        <f t="shared" ca="1" si="9"/>
        <v/>
      </c>
      <c r="G280" s="53"/>
      <c r="H280" s="54" t="str">
        <f>IFERROR(IF(OR(B280="",E280=""),"",SUMIF(DB_Loans!$B:$B,B280,DB_Loans!$E:$E)+E280),"")</f>
        <v/>
      </c>
      <c r="I280" s="54" t="str">
        <f>IFERROR(IF(OR(B280="",E280=""),"",SUMIF(DB_Loans!$B:$B,B280,DB_Loans!$J:$J)+IFERROR(E280*2.5/100,0)),"")</f>
        <v/>
      </c>
      <c r="J280" s="53"/>
    </row>
    <row r="281" spans="1:10" ht="20.100000000000001" customHeight="1" x14ac:dyDescent="0.25">
      <c r="A281" s="48" t="str">
        <f t="shared" si="8"/>
        <v/>
      </c>
      <c r="B281" s="49"/>
      <c r="C281" s="50" t="str">
        <f>IFERROR(IF(B281="","",VLOOKUP(B281,DB_Customers!$A:$B,2,0)),"")</f>
        <v/>
      </c>
      <c r="D281" s="49"/>
      <c r="E281" s="51"/>
      <c r="F281" s="52" t="str">
        <f t="shared" ca="1" si="9"/>
        <v/>
      </c>
      <c r="G281" s="53"/>
      <c r="H281" s="54" t="str">
        <f>IFERROR(IF(OR(B281="",E281=""),"",SUMIF(DB_Loans!$B:$B,B281,DB_Loans!$E:$E)+E281),"")</f>
        <v/>
      </c>
      <c r="I281" s="54" t="str">
        <f>IFERROR(IF(OR(B281="",E281=""),"",SUMIF(DB_Loans!$B:$B,B281,DB_Loans!$J:$J)+IFERROR(E281*2.5/100,0)),"")</f>
        <v/>
      </c>
      <c r="J281" s="53"/>
    </row>
    <row r="282" spans="1:10" ht="20.100000000000001" customHeight="1" x14ac:dyDescent="0.25">
      <c r="A282" s="48" t="str">
        <f t="shared" si="8"/>
        <v/>
      </c>
      <c r="B282" s="49"/>
      <c r="C282" s="50" t="str">
        <f>IFERROR(IF(B282="","",VLOOKUP(B282,DB_Customers!$A:$B,2,0)),"")</f>
        <v/>
      </c>
      <c r="D282" s="49"/>
      <c r="E282" s="51"/>
      <c r="F282" s="52" t="str">
        <f t="shared" ca="1" si="9"/>
        <v/>
      </c>
      <c r="G282" s="53"/>
      <c r="H282" s="54" t="str">
        <f>IFERROR(IF(OR(B282="",E282=""),"",SUMIF(DB_Loans!$B:$B,B282,DB_Loans!$E:$E)+E282),"")</f>
        <v/>
      </c>
      <c r="I282" s="54" t="str">
        <f>IFERROR(IF(OR(B282="",E282=""),"",SUMIF(DB_Loans!$B:$B,B282,DB_Loans!$J:$J)+IFERROR(E282*2.5/100,0)),"")</f>
        <v/>
      </c>
      <c r="J282" s="53"/>
    </row>
    <row r="283" spans="1:10" ht="20.100000000000001" customHeight="1" x14ac:dyDescent="0.25">
      <c r="A283" s="48" t="str">
        <f t="shared" si="8"/>
        <v/>
      </c>
      <c r="B283" s="49"/>
      <c r="C283" s="50" t="str">
        <f>IFERROR(IF(B283="","",VLOOKUP(B283,DB_Customers!$A:$B,2,0)),"")</f>
        <v/>
      </c>
      <c r="D283" s="49"/>
      <c r="E283" s="51"/>
      <c r="F283" s="52" t="str">
        <f t="shared" ca="1" si="9"/>
        <v/>
      </c>
      <c r="G283" s="53"/>
      <c r="H283" s="54" t="str">
        <f>IFERROR(IF(OR(B283="",E283=""),"",SUMIF(DB_Loans!$B:$B,B283,DB_Loans!$E:$E)+E283),"")</f>
        <v/>
      </c>
      <c r="I283" s="54" t="str">
        <f>IFERROR(IF(OR(B283="",E283=""),"",SUMIF(DB_Loans!$B:$B,B283,DB_Loans!$J:$J)+IFERROR(E283*2.5/100,0)),"")</f>
        <v/>
      </c>
      <c r="J283" s="53"/>
    </row>
    <row r="284" spans="1:10" ht="20.100000000000001" customHeight="1" x14ac:dyDescent="0.25">
      <c r="A284" s="48" t="str">
        <f t="shared" si="8"/>
        <v/>
      </c>
      <c r="B284" s="49"/>
      <c r="C284" s="50" t="str">
        <f>IFERROR(IF(B284="","",VLOOKUP(B284,DB_Customers!$A:$B,2,0)),"")</f>
        <v/>
      </c>
      <c r="D284" s="49"/>
      <c r="E284" s="51"/>
      <c r="F284" s="52" t="str">
        <f t="shared" ca="1" si="9"/>
        <v/>
      </c>
      <c r="G284" s="53"/>
      <c r="H284" s="54" t="str">
        <f>IFERROR(IF(OR(B284="",E284=""),"",SUMIF(DB_Loans!$B:$B,B284,DB_Loans!$E:$E)+E284),"")</f>
        <v/>
      </c>
      <c r="I284" s="54" t="str">
        <f>IFERROR(IF(OR(B284="",E284=""),"",SUMIF(DB_Loans!$B:$B,B284,DB_Loans!$J:$J)+IFERROR(E284*2.5/100,0)),"")</f>
        <v/>
      </c>
      <c r="J284" s="53"/>
    </row>
    <row r="285" spans="1:10" ht="20.100000000000001" customHeight="1" x14ac:dyDescent="0.25">
      <c r="A285" s="48" t="str">
        <f t="shared" si="8"/>
        <v/>
      </c>
      <c r="B285" s="49"/>
      <c r="C285" s="50" t="str">
        <f>IFERROR(IF(B285="","",VLOOKUP(B285,DB_Customers!$A:$B,2,0)),"")</f>
        <v/>
      </c>
      <c r="D285" s="49"/>
      <c r="E285" s="51"/>
      <c r="F285" s="52" t="str">
        <f t="shared" ca="1" si="9"/>
        <v/>
      </c>
      <c r="G285" s="53"/>
      <c r="H285" s="54" t="str">
        <f>IFERROR(IF(OR(B285="",E285=""),"",SUMIF(DB_Loans!$B:$B,B285,DB_Loans!$E:$E)+E285),"")</f>
        <v/>
      </c>
      <c r="I285" s="54" t="str">
        <f>IFERROR(IF(OR(B285="",E285=""),"",SUMIF(DB_Loans!$B:$B,B285,DB_Loans!$J:$J)+IFERROR(E285*2.5/100,0)),"")</f>
        <v/>
      </c>
      <c r="J285" s="53"/>
    </row>
    <row r="286" spans="1:10" ht="20.100000000000001" customHeight="1" x14ac:dyDescent="0.25">
      <c r="A286" s="48" t="str">
        <f t="shared" si="8"/>
        <v/>
      </c>
      <c r="B286" s="49"/>
      <c r="C286" s="50" t="str">
        <f>IFERROR(IF(B286="","",VLOOKUP(B286,DB_Customers!$A:$B,2,0)),"")</f>
        <v/>
      </c>
      <c r="D286" s="49"/>
      <c r="E286" s="51"/>
      <c r="F286" s="52" t="str">
        <f t="shared" ca="1" si="9"/>
        <v/>
      </c>
      <c r="G286" s="53"/>
      <c r="H286" s="54" t="str">
        <f>IFERROR(IF(OR(B286="",E286=""),"",SUMIF(DB_Loans!$B:$B,B286,DB_Loans!$E:$E)+E286),"")</f>
        <v/>
      </c>
      <c r="I286" s="54" t="str">
        <f>IFERROR(IF(OR(B286="",E286=""),"",SUMIF(DB_Loans!$B:$B,B286,DB_Loans!$J:$J)+IFERROR(E286*2.5/100,0)),"")</f>
        <v/>
      </c>
      <c r="J286" s="53"/>
    </row>
    <row r="287" spans="1:10" ht="20.100000000000001" customHeight="1" x14ac:dyDescent="0.25">
      <c r="A287" s="48" t="str">
        <f t="shared" si="8"/>
        <v/>
      </c>
      <c r="B287" s="49"/>
      <c r="C287" s="50" t="str">
        <f>IFERROR(IF(B287="","",VLOOKUP(B287,DB_Customers!$A:$B,2,0)),"")</f>
        <v/>
      </c>
      <c r="D287" s="49"/>
      <c r="E287" s="51"/>
      <c r="F287" s="52" t="str">
        <f t="shared" ca="1" si="9"/>
        <v/>
      </c>
      <c r="G287" s="53"/>
      <c r="H287" s="54" t="str">
        <f>IFERROR(IF(OR(B287="",E287=""),"",SUMIF(DB_Loans!$B:$B,B287,DB_Loans!$E:$E)+E287),"")</f>
        <v/>
      </c>
      <c r="I287" s="54" t="str">
        <f>IFERROR(IF(OR(B287="",E287=""),"",SUMIF(DB_Loans!$B:$B,B287,DB_Loans!$J:$J)+IFERROR(E287*2.5/100,0)),"")</f>
        <v/>
      </c>
      <c r="J287" s="53"/>
    </row>
    <row r="288" spans="1:10" ht="20.100000000000001" customHeight="1" x14ac:dyDescent="0.25">
      <c r="A288" s="48" t="str">
        <f t="shared" si="8"/>
        <v/>
      </c>
      <c r="B288" s="49"/>
      <c r="C288" s="50" t="str">
        <f>IFERROR(IF(B288="","",VLOOKUP(B288,DB_Customers!$A:$B,2,0)),"")</f>
        <v/>
      </c>
      <c r="D288" s="49"/>
      <c r="E288" s="51"/>
      <c r="F288" s="52" t="str">
        <f t="shared" ca="1" si="9"/>
        <v/>
      </c>
      <c r="G288" s="53"/>
      <c r="H288" s="54" t="str">
        <f>IFERROR(IF(OR(B288="",E288=""),"",SUMIF(DB_Loans!$B:$B,B288,DB_Loans!$E:$E)+E288),"")</f>
        <v/>
      </c>
      <c r="I288" s="54" t="str">
        <f>IFERROR(IF(OR(B288="",E288=""),"",SUMIF(DB_Loans!$B:$B,B288,DB_Loans!$J:$J)+IFERROR(E288*2.5/100,0)),"")</f>
        <v/>
      </c>
      <c r="J288" s="53"/>
    </row>
    <row r="289" spans="1:10" ht="20.100000000000001" customHeight="1" x14ac:dyDescent="0.25">
      <c r="A289" s="48" t="str">
        <f t="shared" si="8"/>
        <v/>
      </c>
      <c r="B289" s="49"/>
      <c r="C289" s="50" t="str">
        <f>IFERROR(IF(B289="","",VLOOKUP(B289,DB_Customers!$A:$B,2,0)),"")</f>
        <v/>
      </c>
      <c r="D289" s="49"/>
      <c r="E289" s="51"/>
      <c r="F289" s="52" t="str">
        <f t="shared" ca="1" si="9"/>
        <v/>
      </c>
      <c r="G289" s="53"/>
      <c r="H289" s="54" t="str">
        <f>IFERROR(IF(OR(B289="",E289=""),"",SUMIF(DB_Loans!$B:$B,B289,DB_Loans!$E:$E)+E289),"")</f>
        <v/>
      </c>
      <c r="I289" s="54" t="str">
        <f>IFERROR(IF(OR(B289="",E289=""),"",SUMIF(DB_Loans!$B:$B,B289,DB_Loans!$J:$J)+IFERROR(E289*2.5/100,0)),"")</f>
        <v/>
      </c>
      <c r="J289" s="53"/>
    </row>
    <row r="290" spans="1:10" ht="20.100000000000001" customHeight="1" x14ac:dyDescent="0.25">
      <c r="A290" s="48" t="str">
        <f t="shared" si="8"/>
        <v/>
      </c>
      <c r="B290" s="49"/>
      <c r="C290" s="50" t="str">
        <f>IFERROR(IF(B290="","",VLOOKUP(B290,DB_Customers!$A:$B,2,0)),"")</f>
        <v/>
      </c>
      <c r="D290" s="49"/>
      <c r="E290" s="51"/>
      <c r="F290" s="52" t="str">
        <f t="shared" ca="1" si="9"/>
        <v/>
      </c>
      <c r="G290" s="53"/>
      <c r="H290" s="54" t="str">
        <f>IFERROR(IF(OR(B290="",E290=""),"",SUMIF(DB_Loans!$B:$B,B290,DB_Loans!$E:$E)+E290),"")</f>
        <v/>
      </c>
      <c r="I290" s="54" t="str">
        <f>IFERROR(IF(OR(B290="",E290=""),"",SUMIF(DB_Loans!$B:$B,B290,DB_Loans!$J:$J)+IFERROR(E290*2.5/100,0)),"")</f>
        <v/>
      </c>
      <c r="J290" s="53"/>
    </row>
    <row r="291" spans="1:10" ht="20.100000000000001" customHeight="1" x14ac:dyDescent="0.25">
      <c r="A291" s="48" t="str">
        <f t="shared" si="8"/>
        <v/>
      </c>
      <c r="B291" s="49"/>
      <c r="C291" s="50" t="str">
        <f>IFERROR(IF(B291="","",VLOOKUP(B291,DB_Customers!$A:$B,2,0)),"")</f>
        <v/>
      </c>
      <c r="D291" s="49"/>
      <c r="E291" s="51"/>
      <c r="F291" s="52" t="str">
        <f t="shared" ca="1" si="9"/>
        <v/>
      </c>
      <c r="G291" s="53"/>
      <c r="H291" s="54" t="str">
        <f>IFERROR(IF(OR(B291="",E291=""),"",SUMIF(DB_Loans!$B:$B,B291,DB_Loans!$E:$E)+E291),"")</f>
        <v/>
      </c>
      <c r="I291" s="54" t="str">
        <f>IFERROR(IF(OR(B291="",E291=""),"",SUMIF(DB_Loans!$B:$B,B291,DB_Loans!$J:$J)+IFERROR(E291*2.5/100,0)),"")</f>
        <v/>
      </c>
      <c r="J291" s="53"/>
    </row>
    <row r="292" spans="1:10" ht="20.100000000000001" customHeight="1" x14ac:dyDescent="0.25">
      <c r="A292" s="48" t="str">
        <f t="shared" si="8"/>
        <v/>
      </c>
      <c r="B292" s="49"/>
      <c r="C292" s="50" t="str">
        <f>IFERROR(IF(B292="","",VLOOKUP(B292,DB_Customers!$A:$B,2,0)),"")</f>
        <v/>
      </c>
      <c r="D292" s="49"/>
      <c r="E292" s="51"/>
      <c r="F292" s="52" t="str">
        <f t="shared" ca="1" si="9"/>
        <v/>
      </c>
      <c r="G292" s="53"/>
      <c r="H292" s="54" t="str">
        <f>IFERROR(IF(OR(B292="",E292=""),"",SUMIF(DB_Loans!$B:$B,B292,DB_Loans!$E:$E)+E292),"")</f>
        <v/>
      </c>
      <c r="I292" s="54" t="str">
        <f>IFERROR(IF(OR(B292="",E292=""),"",SUMIF(DB_Loans!$B:$B,B292,DB_Loans!$J:$J)+IFERROR(E292*2.5/100,0)),"")</f>
        <v/>
      </c>
      <c r="J292" s="53"/>
    </row>
    <row r="293" spans="1:10" ht="20.100000000000001" customHeight="1" x14ac:dyDescent="0.25">
      <c r="A293" s="48" t="str">
        <f t="shared" si="8"/>
        <v/>
      </c>
      <c r="B293" s="49"/>
      <c r="C293" s="50" t="str">
        <f>IFERROR(IF(B293="","",VLOOKUP(B293,DB_Customers!$A:$B,2,0)),"")</f>
        <v/>
      </c>
      <c r="D293" s="49"/>
      <c r="E293" s="51"/>
      <c r="F293" s="52" t="str">
        <f t="shared" ca="1" si="9"/>
        <v/>
      </c>
      <c r="G293" s="53"/>
      <c r="H293" s="54" t="str">
        <f>IFERROR(IF(OR(B293="",E293=""),"",SUMIF(DB_Loans!$B:$B,B293,DB_Loans!$E:$E)+E293),"")</f>
        <v/>
      </c>
      <c r="I293" s="54" t="str">
        <f>IFERROR(IF(OR(B293="",E293=""),"",SUMIF(DB_Loans!$B:$B,B293,DB_Loans!$J:$J)+IFERROR(E293*2.5/100,0)),"")</f>
        <v/>
      </c>
      <c r="J293" s="53"/>
    </row>
    <row r="294" spans="1:10" ht="20.100000000000001" customHeight="1" x14ac:dyDescent="0.25">
      <c r="A294" s="48" t="str">
        <f t="shared" si="8"/>
        <v/>
      </c>
      <c r="B294" s="49"/>
      <c r="C294" s="50" t="str">
        <f>IFERROR(IF(B294="","",VLOOKUP(B294,DB_Customers!$A:$B,2,0)),"")</f>
        <v/>
      </c>
      <c r="D294" s="49"/>
      <c r="E294" s="51"/>
      <c r="F294" s="52" t="str">
        <f t="shared" ca="1" si="9"/>
        <v/>
      </c>
      <c r="G294" s="53"/>
      <c r="H294" s="54" t="str">
        <f>IFERROR(IF(OR(B294="",E294=""),"",SUMIF(DB_Loans!$B:$B,B294,DB_Loans!$E:$E)+E294),"")</f>
        <v/>
      </c>
      <c r="I294" s="54" t="str">
        <f>IFERROR(IF(OR(B294="",E294=""),"",SUMIF(DB_Loans!$B:$B,B294,DB_Loans!$J:$J)+IFERROR(E294*2.5/100,0)),"")</f>
        <v/>
      </c>
      <c r="J294" s="53"/>
    </row>
    <row r="295" spans="1:10" ht="20.100000000000001" customHeight="1" x14ac:dyDescent="0.25">
      <c r="A295" s="48" t="str">
        <f t="shared" si="8"/>
        <v/>
      </c>
      <c r="B295" s="49"/>
      <c r="C295" s="50" t="str">
        <f>IFERROR(IF(B295="","",VLOOKUP(B295,DB_Customers!$A:$B,2,0)),"")</f>
        <v/>
      </c>
      <c r="D295" s="49"/>
      <c r="E295" s="51"/>
      <c r="F295" s="52" t="str">
        <f t="shared" ca="1" si="9"/>
        <v/>
      </c>
      <c r="G295" s="53"/>
      <c r="H295" s="54" t="str">
        <f>IFERROR(IF(OR(B295="",E295=""),"",SUMIF(DB_Loans!$B:$B,B295,DB_Loans!$E:$E)+E295),"")</f>
        <v/>
      </c>
      <c r="I295" s="54" t="str">
        <f>IFERROR(IF(OR(B295="",E295=""),"",SUMIF(DB_Loans!$B:$B,B295,DB_Loans!$J:$J)+IFERROR(E295*2.5/100,0)),"")</f>
        <v/>
      </c>
      <c r="J295" s="53"/>
    </row>
    <row r="296" spans="1:10" ht="20.100000000000001" customHeight="1" x14ac:dyDescent="0.25">
      <c r="A296" s="48" t="str">
        <f t="shared" si="8"/>
        <v/>
      </c>
      <c r="B296" s="49"/>
      <c r="C296" s="50" t="str">
        <f>IFERROR(IF(B296="","",VLOOKUP(B296,DB_Customers!$A:$B,2,0)),"")</f>
        <v/>
      </c>
      <c r="D296" s="49"/>
      <c r="E296" s="51"/>
      <c r="F296" s="52" t="str">
        <f t="shared" ca="1" si="9"/>
        <v/>
      </c>
      <c r="G296" s="53"/>
      <c r="H296" s="54" t="str">
        <f>IFERROR(IF(OR(B296="",E296=""),"",SUMIF(DB_Loans!$B:$B,B296,DB_Loans!$E:$E)+E296),"")</f>
        <v/>
      </c>
      <c r="I296" s="54" t="str">
        <f>IFERROR(IF(OR(B296="",E296=""),"",SUMIF(DB_Loans!$B:$B,B296,DB_Loans!$J:$J)+IFERROR(E296*2.5/100,0)),"")</f>
        <v/>
      </c>
      <c r="J296" s="53"/>
    </row>
    <row r="297" spans="1:10" ht="20.100000000000001" customHeight="1" x14ac:dyDescent="0.25">
      <c r="A297" s="48" t="str">
        <f t="shared" si="8"/>
        <v/>
      </c>
      <c r="B297" s="49"/>
      <c r="C297" s="50" t="str">
        <f>IFERROR(IF(B297="","",VLOOKUP(B297,DB_Customers!$A:$B,2,0)),"")</f>
        <v/>
      </c>
      <c r="D297" s="49"/>
      <c r="E297" s="51"/>
      <c r="F297" s="52" t="str">
        <f t="shared" ca="1" si="9"/>
        <v/>
      </c>
      <c r="G297" s="53"/>
      <c r="H297" s="54" t="str">
        <f>IFERROR(IF(OR(B297="",E297=""),"",SUMIF(DB_Loans!$B:$B,B297,DB_Loans!$E:$E)+E297),"")</f>
        <v/>
      </c>
      <c r="I297" s="54" t="str">
        <f>IFERROR(IF(OR(B297="",E297=""),"",SUMIF(DB_Loans!$B:$B,B297,DB_Loans!$J:$J)+IFERROR(E297*2.5/100,0)),"")</f>
        <v/>
      </c>
      <c r="J297" s="53"/>
    </row>
    <row r="298" spans="1:10" ht="20.100000000000001" customHeight="1" x14ac:dyDescent="0.25">
      <c r="A298" s="48" t="str">
        <f t="shared" si="8"/>
        <v/>
      </c>
      <c r="B298" s="49"/>
      <c r="C298" s="50" t="str">
        <f>IFERROR(IF(B298="","",VLOOKUP(B298,DB_Customers!$A:$B,2,0)),"")</f>
        <v/>
      </c>
      <c r="D298" s="49"/>
      <c r="E298" s="51"/>
      <c r="F298" s="52" t="str">
        <f t="shared" ca="1" si="9"/>
        <v/>
      </c>
      <c r="G298" s="53"/>
      <c r="H298" s="54" t="str">
        <f>IFERROR(IF(OR(B298="",E298=""),"",SUMIF(DB_Loans!$B:$B,B298,DB_Loans!$E:$E)+E298),"")</f>
        <v/>
      </c>
      <c r="I298" s="54" t="str">
        <f>IFERROR(IF(OR(B298="",E298=""),"",SUMIF(DB_Loans!$B:$B,B298,DB_Loans!$J:$J)+IFERROR(E298*2.5/100,0)),"")</f>
        <v/>
      </c>
      <c r="J298" s="53"/>
    </row>
    <row r="299" spans="1:10" ht="20.100000000000001" customHeight="1" x14ac:dyDescent="0.25">
      <c r="A299" s="48" t="str">
        <f t="shared" si="8"/>
        <v/>
      </c>
      <c r="B299" s="49"/>
      <c r="C299" s="50" t="str">
        <f>IFERROR(IF(B299="","",VLOOKUP(B299,DB_Customers!$A:$B,2,0)),"")</f>
        <v/>
      </c>
      <c r="D299" s="49"/>
      <c r="E299" s="51"/>
      <c r="F299" s="52" t="str">
        <f t="shared" ca="1" si="9"/>
        <v/>
      </c>
      <c r="G299" s="53"/>
      <c r="H299" s="54" t="str">
        <f>IFERROR(IF(OR(B299="",E299=""),"",SUMIF(DB_Loans!$B:$B,B299,DB_Loans!$E:$E)+E299),"")</f>
        <v/>
      </c>
      <c r="I299" s="54" t="str">
        <f>IFERROR(IF(OR(B299="",E299=""),"",SUMIF(DB_Loans!$B:$B,B299,DB_Loans!$J:$J)+IFERROR(E299*2.5/100,0)),"")</f>
        <v/>
      </c>
      <c r="J299" s="53"/>
    </row>
    <row r="300" spans="1:10" ht="20.100000000000001" customHeight="1" x14ac:dyDescent="0.25">
      <c r="A300" s="48" t="str">
        <f t="shared" si="8"/>
        <v/>
      </c>
      <c r="B300" s="49"/>
      <c r="C300" s="50" t="str">
        <f>IFERROR(IF(B300="","",VLOOKUP(B300,DB_Customers!$A:$B,2,0)),"")</f>
        <v/>
      </c>
      <c r="D300" s="49"/>
      <c r="E300" s="51"/>
      <c r="F300" s="52" t="str">
        <f t="shared" ca="1" si="9"/>
        <v/>
      </c>
      <c r="G300" s="53"/>
      <c r="H300" s="54" t="str">
        <f>IFERROR(IF(OR(B300="",E300=""),"",SUMIF(DB_Loans!$B:$B,B300,DB_Loans!$E:$E)+E300),"")</f>
        <v/>
      </c>
      <c r="I300" s="54" t="str">
        <f>IFERROR(IF(OR(B300="",E300=""),"",SUMIF(DB_Loans!$B:$B,B300,DB_Loans!$J:$J)+IFERROR(E300*2.5/100,0)),"")</f>
        <v/>
      </c>
      <c r="J300" s="53"/>
    </row>
    <row r="301" spans="1:10" ht="20.100000000000001" customHeight="1" x14ac:dyDescent="0.25">
      <c r="A301" s="48" t="str">
        <f t="shared" si="8"/>
        <v/>
      </c>
      <c r="B301" s="49"/>
      <c r="C301" s="50" t="str">
        <f>IFERROR(IF(B301="","",VLOOKUP(B301,DB_Customers!$A:$B,2,0)),"")</f>
        <v/>
      </c>
      <c r="D301" s="49"/>
      <c r="E301" s="51"/>
      <c r="F301" s="52" t="str">
        <f t="shared" ca="1" si="9"/>
        <v/>
      </c>
      <c r="G301" s="53"/>
      <c r="H301" s="54" t="str">
        <f>IFERROR(IF(OR(B301="",E301=""),"",SUMIF(DB_Loans!$B:$B,B301,DB_Loans!$E:$E)+E301),"")</f>
        <v/>
      </c>
      <c r="I301" s="54" t="str">
        <f>IFERROR(IF(OR(B301="",E301=""),"",SUMIF(DB_Loans!$B:$B,B301,DB_Loans!$J:$J)+IFERROR(E301*2.5/100,0)),"")</f>
        <v/>
      </c>
      <c r="J301" s="53"/>
    </row>
    <row r="302" spans="1:10" ht="20.100000000000001" customHeight="1" x14ac:dyDescent="0.25">
      <c r="A302" s="48" t="str">
        <f t="shared" si="8"/>
        <v/>
      </c>
      <c r="B302" s="49"/>
      <c r="C302" s="50" t="str">
        <f>IFERROR(IF(B302="","",VLOOKUP(B302,DB_Customers!$A:$B,2,0)),"")</f>
        <v/>
      </c>
      <c r="D302" s="49"/>
      <c r="E302" s="51"/>
      <c r="F302" s="52" t="str">
        <f t="shared" ca="1" si="9"/>
        <v/>
      </c>
      <c r="G302" s="53"/>
      <c r="H302" s="54" t="str">
        <f>IFERROR(IF(OR(B302="",E302=""),"",SUMIF(DB_Loans!$B:$B,B302,DB_Loans!$E:$E)+E302),"")</f>
        <v/>
      </c>
      <c r="I302" s="54" t="str">
        <f>IFERROR(IF(OR(B302="",E302=""),"",SUMIF(DB_Loans!$B:$B,B302,DB_Loans!$J:$J)+IFERROR(E302*2.5/100,0)),"")</f>
        <v/>
      </c>
      <c r="J302" s="53"/>
    </row>
    <row r="303" spans="1:10" ht="20.100000000000001" customHeight="1" x14ac:dyDescent="0.25">
      <c r="A303" s="48" t="str">
        <f t="shared" si="8"/>
        <v/>
      </c>
      <c r="B303" s="49"/>
      <c r="C303" s="50" t="str">
        <f>IFERROR(IF(B303="","",VLOOKUP(B303,DB_Customers!$A:$B,2,0)),"")</f>
        <v/>
      </c>
      <c r="D303" s="49"/>
      <c r="E303" s="51"/>
      <c r="F303" s="52" t="str">
        <f t="shared" ca="1" si="9"/>
        <v/>
      </c>
      <c r="G303" s="53"/>
      <c r="H303" s="54" t="str">
        <f>IFERROR(IF(OR(B303="",E303=""),"",SUMIF(DB_Loans!$B:$B,B303,DB_Loans!$E:$E)+E303),"")</f>
        <v/>
      </c>
      <c r="I303" s="54" t="str">
        <f>IFERROR(IF(OR(B303="",E303=""),"",SUMIF(DB_Loans!$B:$B,B303,DB_Loans!$J:$J)+IFERROR(E303*2.5/100,0)),"")</f>
        <v/>
      </c>
      <c r="J303" s="53"/>
    </row>
    <row r="304" spans="1:10" ht="20.100000000000001" customHeight="1" x14ac:dyDescent="0.25">
      <c r="A304" s="48" t="str">
        <f t="shared" si="8"/>
        <v/>
      </c>
      <c r="B304" s="49"/>
      <c r="C304" s="50" t="str">
        <f>IFERROR(IF(B304="","",VLOOKUP(B304,DB_Customers!$A:$B,2,0)),"")</f>
        <v/>
      </c>
      <c r="D304" s="49"/>
      <c r="E304" s="51"/>
      <c r="F304" s="52" t="str">
        <f t="shared" ca="1" si="9"/>
        <v/>
      </c>
      <c r="G304" s="53"/>
      <c r="H304" s="54" t="str">
        <f>IFERROR(IF(OR(B304="",E304=""),"",SUMIF(DB_Loans!$B:$B,B304,DB_Loans!$E:$E)+E304),"")</f>
        <v/>
      </c>
      <c r="I304" s="54" t="str">
        <f>IFERROR(IF(OR(B304="",E304=""),"",SUMIF(DB_Loans!$B:$B,B304,DB_Loans!$J:$J)+IFERROR(E304*2.5/100,0)),"")</f>
        <v/>
      </c>
      <c r="J304" s="53"/>
    </row>
    <row r="305" spans="1:10" ht="20.100000000000001" customHeight="1" x14ac:dyDescent="0.25">
      <c r="A305" s="48" t="str">
        <f t="shared" si="8"/>
        <v/>
      </c>
      <c r="B305" s="49"/>
      <c r="C305" s="50" t="str">
        <f>IFERROR(IF(B305="","",VLOOKUP(B305,DB_Customers!$A:$B,2,0)),"")</f>
        <v/>
      </c>
      <c r="D305" s="49"/>
      <c r="E305" s="51"/>
      <c r="F305" s="52" t="str">
        <f t="shared" ca="1" si="9"/>
        <v/>
      </c>
      <c r="G305" s="53"/>
      <c r="H305" s="54" t="str">
        <f>IFERROR(IF(OR(B305="",E305=""),"",SUMIF(DB_Loans!$B:$B,B305,DB_Loans!$E:$E)+E305),"")</f>
        <v/>
      </c>
      <c r="I305" s="54" t="str">
        <f>IFERROR(IF(OR(B305="",E305=""),"",SUMIF(DB_Loans!$B:$B,B305,DB_Loans!$J:$J)+IFERROR(E305*2.5/100,0)),"")</f>
        <v/>
      </c>
      <c r="J305" s="53"/>
    </row>
    <row r="306" spans="1:10" ht="20.100000000000001" customHeight="1" x14ac:dyDescent="0.25">
      <c r="A306" s="48" t="str">
        <f t="shared" si="8"/>
        <v/>
      </c>
      <c r="B306" s="49"/>
      <c r="C306" s="50" t="str">
        <f>IFERROR(IF(B306="","",VLOOKUP(B306,DB_Customers!$A:$B,2,0)),"")</f>
        <v/>
      </c>
      <c r="D306" s="49"/>
      <c r="E306" s="51"/>
      <c r="F306" s="52" t="str">
        <f t="shared" ca="1" si="9"/>
        <v/>
      </c>
      <c r="G306" s="53"/>
      <c r="H306" s="54" t="str">
        <f>IFERROR(IF(OR(B306="",E306=""),"",SUMIF(DB_Loans!$B:$B,B306,DB_Loans!$E:$E)+E306),"")</f>
        <v/>
      </c>
      <c r="I306" s="54" t="str">
        <f>IFERROR(IF(OR(B306="",E306=""),"",SUMIF(DB_Loans!$B:$B,B306,DB_Loans!$J:$J)+IFERROR(E306*2.5/100,0)),"")</f>
        <v/>
      </c>
      <c r="J306" s="53"/>
    </row>
    <row r="307" spans="1:10" ht="20.100000000000001" customHeight="1" x14ac:dyDescent="0.25">
      <c r="A307" s="48" t="str">
        <f t="shared" si="8"/>
        <v/>
      </c>
      <c r="B307" s="49"/>
      <c r="C307" s="50" t="str">
        <f>IFERROR(IF(B307="","",VLOOKUP(B307,DB_Customers!$A:$B,2,0)),"")</f>
        <v/>
      </c>
      <c r="D307" s="49"/>
      <c r="E307" s="51"/>
      <c r="F307" s="52" t="str">
        <f t="shared" ca="1" si="9"/>
        <v/>
      </c>
      <c r="G307" s="53"/>
      <c r="H307" s="54" t="str">
        <f>IFERROR(IF(OR(B307="",E307=""),"",SUMIF(DB_Loans!$B:$B,B307,DB_Loans!$E:$E)+E307),"")</f>
        <v/>
      </c>
      <c r="I307" s="54" t="str">
        <f>IFERROR(IF(OR(B307="",E307=""),"",SUMIF(DB_Loans!$B:$B,B307,DB_Loans!$J:$J)+IFERROR(E307*2.5/100,0)),"")</f>
        <v/>
      </c>
      <c r="J307" s="53"/>
    </row>
    <row r="308" spans="1:10" ht="20.100000000000001" customHeight="1" x14ac:dyDescent="0.25">
      <c r="A308" s="48" t="str">
        <f t="shared" si="8"/>
        <v/>
      </c>
      <c r="B308" s="49"/>
      <c r="C308" s="50" t="str">
        <f>IFERROR(IF(B308="","",VLOOKUP(B308,DB_Customers!$A:$B,2,0)),"")</f>
        <v/>
      </c>
      <c r="D308" s="49"/>
      <c r="E308" s="51"/>
      <c r="F308" s="52" t="str">
        <f t="shared" ca="1" si="9"/>
        <v/>
      </c>
      <c r="G308" s="53"/>
      <c r="H308" s="54" t="str">
        <f>IFERROR(IF(OR(B308="",E308=""),"",SUMIF(DB_Loans!$B:$B,B308,DB_Loans!$E:$E)+E308),"")</f>
        <v/>
      </c>
      <c r="I308" s="54" t="str">
        <f>IFERROR(IF(OR(B308="",E308=""),"",SUMIF(DB_Loans!$B:$B,B308,DB_Loans!$J:$J)+IFERROR(E308*2.5/100,0)),"")</f>
        <v/>
      </c>
      <c r="J308" s="53"/>
    </row>
    <row r="309" spans="1:10" ht="20.100000000000001" customHeight="1" x14ac:dyDescent="0.25">
      <c r="A309" s="48" t="str">
        <f t="shared" si="8"/>
        <v/>
      </c>
      <c r="B309" s="49"/>
      <c r="C309" s="50" t="str">
        <f>IFERROR(IF(B309="","",VLOOKUP(B309,DB_Customers!$A:$B,2,0)),"")</f>
        <v/>
      </c>
      <c r="D309" s="49"/>
      <c r="E309" s="51"/>
      <c r="F309" s="52" t="str">
        <f t="shared" ca="1" si="9"/>
        <v/>
      </c>
      <c r="G309" s="53"/>
      <c r="H309" s="54" t="str">
        <f>IFERROR(IF(OR(B309="",E309=""),"",SUMIF(DB_Loans!$B:$B,B309,DB_Loans!$E:$E)+E309),"")</f>
        <v/>
      </c>
      <c r="I309" s="54" t="str">
        <f>IFERROR(IF(OR(B309="",E309=""),"",SUMIF(DB_Loans!$B:$B,B309,DB_Loans!$J:$J)+IFERROR(E309*2.5/100,0)),"")</f>
        <v/>
      </c>
      <c r="J309" s="53"/>
    </row>
    <row r="310" spans="1:10" ht="20.100000000000001" customHeight="1" x14ac:dyDescent="0.25">
      <c r="A310" s="48" t="str">
        <f t="shared" si="8"/>
        <v/>
      </c>
      <c r="B310" s="49"/>
      <c r="C310" s="50" t="str">
        <f>IFERROR(IF(B310="","",VLOOKUP(B310,DB_Customers!$A:$B,2,0)),"")</f>
        <v/>
      </c>
      <c r="D310" s="49"/>
      <c r="E310" s="51"/>
      <c r="F310" s="52" t="str">
        <f t="shared" ca="1" si="9"/>
        <v/>
      </c>
      <c r="G310" s="53"/>
      <c r="H310" s="54" t="str">
        <f>IFERROR(IF(OR(B310="",E310=""),"",SUMIF(DB_Loans!$B:$B,B310,DB_Loans!$E:$E)+E310),"")</f>
        <v/>
      </c>
      <c r="I310" s="54" t="str">
        <f>IFERROR(IF(OR(B310="",E310=""),"",SUMIF(DB_Loans!$B:$B,B310,DB_Loans!$J:$J)+IFERROR(E310*2.5/100,0)),"")</f>
        <v/>
      </c>
      <c r="J310" s="53"/>
    </row>
    <row r="311" spans="1:10" ht="20.100000000000001" customHeight="1" x14ac:dyDescent="0.25">
      <c r="A311" s="48" t="str">
        <f t="shared" si="8"/>
        <v/>
      </c>
      <c r="B311" s="49"/>
      <c r="C311" s="50" t="str">
        <f>IFERROR(IF(B311="","",VLOOKUP(B311,DB_Customers!$A:$B,2,0)),"")</f>
        <v/>
      </c>
      <c r="D311" s="49"/>
      <c r="E311" s="51"/>
      <c r="F311" s="52" t="str">
        <f t="shared" ca="1" si="9"/>
        <v/>
      </c>
      <c r="G311" s="53"/>
      <c r="H311" s="54" t="str">
        <f>IFERROR(IF(OR(B311="",E311=""),"",SUMIF(DB_Loans!$B:$B,B311,DB_Loans!$E:$E)+E311),"")</f>
        <v/>
      </c>
      <c r="I311" s="54" t="str">
        <f>IFERROR(IF(OR(B311="",E311=""),"",SUMIF(DB_Loans!$B:$B,B311,DB_Loans!$J:$J)+IFERROR(E311*2.5/100,0)),"")</f>
        <v/>
      </c>
      <c r="J311" s="53"/>
    </row>
    <row r="312" spans="1:10" ht="20.100000000000001" customHeight="1" x14ac:dyDescent="0.25">
      <c r="A312" s="48" t="str">
        <f t="shared" si="8"/>
        <v/>
      </c>
      <c r="B312" s="49"/>
      <c r="C312" s="50" t="str">
        <f>IFERROR(IF(B312="","",VLOOKUP(B312,DB_Customers!$A:$B,2,0)),"")</f>
        <v/>
      </c>
      <c r="D312" s="49"/>
      <c r="E312" s="51"/>
      <c r="F312" s="52" t="str">
        <f t="shared" ca="1" si="9"/>
        <v/>
      </c>
      <c r="G312" s="53"/>
      <c r="H312" s="54" t="str">
        <f>IFERROR(IF(OR(B312="",E312=""),"",SUMIF(DB_Loans!$B:$B,B312,DB_Loans!$E:$E)+E312),"")</f>
        <v/>
      </c>
      <c r="I312" s="54" t="str">
        <f>IFERROR(IF(OR(B312="",E312=""),"",SUMIF(DB_Loans!$B:$B,B312,DB_Loans!$J:$J)+IFERROR(E312*2.5/100,0)),"")</f>
        <v/>
      </c>
      <c r="J312" s="53"/>
    </row>
    <row r="313" spans="1:10" ht="20.100000000000001" customHeight="1" x14ac:dyDescent="0.25">
      <c r="A313" s="48" t="str">
        <f t="shared" si="8"/>
        <v/>
      </c>
      <c r="B313" s="49"/>
      <c r="C313" s="50" t="str">
        <f>IFERROR(IF(B313="","",VLOOKUP(B313,DB_Customers!$A:$B,2,0)),"")</f>
        <v/>
      </c>
      <c r="D313" s="49"/>
      <c r="E313" s="51"/>
      <c r="F313" s="52" t="str">
        <f t="shared" ca="1" si="9"/>
        <v/>
      </c>
      <c r="G313" s="53"/>
      <c r="H313" s="54" t="str">
        <f>IFERROR(IF(OR(B313="",E313=""),"",SUMIF(DB_Loans!$B:$B,B313,DB_Loans!$E:$E)+E313),"")</f>
        <v/>
      </c>
      <c r="I313" s="54" t="str">
        <f>IFERROR(IF(OR(B313="",E313=""),"",SUMIF(DB_Loans!$B:$B,B313,DB_Loans!$J:$J)+IFERROR(E313*2.5/100,0)),"")</f>
        <v/>
      </c>
      <c r="J313" s="53"/>
    </row>
    <row r="314" spans="1:10" ht="20.100000000000001" customHeight="1" x14ac:dyDescent="0.25">
      <c r="A314" s="48" t="str">
        <f t="shared" si="8"/>
        <v/>
      </c>
      <c r="B314" s="49"/>
      <c r="C314" s="50" t="str">
        <f>IFERROR(IF(B314="","",VLOOKUP(B314,DB_Customers!$A:$B,2,0)),"")</f>
        <v/>
      </c>
      <c r="D314" s="49"/>
      <c r="E314" s="51"/>
      <c r="F314" s="52" t="str">
        <f t="shared" ca="1" si="9"/>
        <v/>
      </c>
      <c r="G314" s="53"/>
      <c r="H314" s="54" t="str">
        <f>IFERROR(IF(OR(B314="",E314=""),"",SUMIF(DB_Loans!$B:$B,B314,DB_Loans!$E:$E)+E314),"")</f>
        <v/>
      </c>
      <c r="I314" s="54" t="str">
        <f>IFERROR(IF(OR(B314="",E314=""),"",SUMIF(DB_Loans!$B:$B,B314,DB_Loans!$J:$J)+IFERROR(E314*2.5/100,0)),"")</f>
        <v/>
      </c>
      <c r="J314" s="53"/>
    </row>
    <row r="315" spans="1:10" ht="20.100000000000001" customHeight="1" x14ac:dyDescent="0.25">
      <c r="A315" s="48" t="str">
        <f t="shared" si="8"/>
        <v/>
      </c>
      <c r="B315" s="49"/>
      <c r="C315" s="50" t="str">
        <f>IFERROR(IF(B315="","",VLOOKUP(B315,DB_Customers!$A:$B,2,0)),"")</f>
        <v/>
      </c>
      <c r="D315" s="49"/>
      <c r="E315" s="51"/>
      <c r="F315" s="52" t="str">
        <f t="shared" ca="1" si="9"/>
        <v/>
      </c>
      <c r="G315" s="53"/>
      <c r="H315" s="54" t="str">
        <f>IFERROR(IF(OR(B315="",E315=""),"",SUMIF(DB_Loans!$B:$B,B315,DB_Loans!$E:$E)+E315),"")</f>
        <v/>
      </c>
      <c r="I315" s="54" t="str">
        <f>IFERROR(IF(OR(B315="",E315=""),"",SUMIF(DB_Loans!$B:$B,B315,DB_Loans!$J:$J)+IFERROR(E315*2.5/100,0)),"")</f>
        <v/>
      </c>
      <c r="J315" s="53"/>
    </row>
    <row r="316" spans="1:10" ht="20.100000000000001" customHeight="1" x14ac:dyDescent="0.25">
      <c r="A316" s="48" t="str">
        <f t="shared" si="8"/>
        <v/>
      </c>
      <c r="B316" s="49"/>
      <c r="C316" s="50" t="str">
        <f>IFERROR(IF(B316="","",VLOOKUP(B316,DB_Customers!$A:$B,2,0)),"")</f>
        <v/>
      </c>
      <c r="D316" s="49"/>
      <c r="E316" s="51"/>
      <c r="F316" s="52" t="str">
        <f t="shared" ca="1" si="9"/>
        <v/>
      </c>
      <c r="G316" s="53"/>
      <c r="H316" s="54" t="str">
        <f>IFERROR(IF(OR(B316="",E316=""),"",SUMIF(DB_Loans!$B:$B,B316,DB_Loans!$E:$E)+E316),"")</f>
        <v/>
      </c>
      <c r="I316" s="54" t="str">
        <f>IFERROR(IF(OR(B316="",E316=""),"",SUMIF(DB_Loans!$B:$B,B316,DB_Loans!$J:$J)+IFERROR(E316*2.5/100,0)),"")</f>
        <v/>
      </c>
      <c r="J316" s="53"/>
    </row>
    <row r="317" spans="1:10" ht="20.100000000000001" customHeight="1" x14ac:dyDescent="0.25">
      <c r="A317" s="48" t="str">
        <f t="shared" si="8"/>
        <v/>
      </c>
      <c r="B317" s="49"/>
      <c r="C317" s="50" t="str">
        <f>IFERROR(IF(B317="","",VLOOKUP(B317,DB_Customers!$A:$B,2,0)),"")</f>
        <v/>
      </c>
      <c r="D317" s="49"/>
      <c r="E317" s="51"/>
      <c r="F317" s="52" t="str">
        <f t="shared" ca="1" si="9"/>
        <v/>
      </c>
      <c r="G317" s="53"/>
      <c r="H317" s="54" t="str">
        <f>IFERROR(IF(OR(B317="",E317=""),"",SUMIF(DB_Loans!$B:$B,B317,DB_Loans!$E:$E)+E317),"")</f>
        <v/>
      </c>
      <c r="I317" s="54" t="str">
        <f>IFERROR(IF(OR(B317="",E317=""),"",SUMIF(DB_Loans!$B:$B,B317,DB_Loans!$J:$J)+IFERROR(E317*2.5/100,0)),"")</f>
        <v/>
      </c>
      <c r="J317" s="53"/>
    </row>
    <row r="318" spans="1:10" ht="20.100000000000001" customHeight="1" x14ac:dyDescent="0.25">
      <c r="A318" s="48" t="str">
        <f t="shared" si="8"/>
        <v/>
      </c>
      <c r="B318" s="49"/>
      <c r="C318" s="50" t="str">
        <f>IFERROR(IF(B318="","",VLOOKUP(B318,DB_Customers!$A:$B,2,0)),"")</f>
        <v/>
      </c>
      <c r="D318" s="49"/>
      <c r="E318" s="51"/>
      <c r="F318" s="52" t="str">
        <f t="shared" ca="1" si="9"/>
        <v/>
      </c>
      <c r="G318" s="53"/>
      <c r="H318" s="54" t="str">
        <f>IFERROR(IF(OR(B318="",E318=""),"",SUMIF(DB_Loans!$B:$B,B318,DB_Loans!$E:$E)+E318),"")</f>
        <v/>
      </c>
      <c r="I318" s="54" t="str">
        <f>IFERROR(IF(OR(B318="",E318=""),"",SUMIF(DB_Loans!$B:$B,B318,DB_Loans!$J:$J)+IFERROR(E318*2.5/100,0)),"")</f>
        <v/>
      </c>
      <c r="J318" s="53"/>
    </row>
    <row r="319" spans="1:10" ht="20.100000000000001" customHeight="1" x14ac:dyDescent="0.25">
      <c r="A319" s="48" t="str">
        <f t="shared" si="8"/>
        <v/>
      </c>
      <c r="B319" s="49"/>
      <c r="C319" s="50" t="str">
        <f>IFERROR(IF(B319="","",VLOOKUP(B319,DB_Customers!$A:$B,2,0)),"")</f>
        <v/>
      </c>
      <c r="D319" s="49"/>
      <c r="E319" s="51"/>
      <c r="F319" s="52" t="str">
        <f t="shared" ca="1" si="9"/>
        <v/>
      </c>
      <c r="G319" s="53"/>
      <c r="H319" s="54" t="str">
        <f>IFERROR(IF(OR(B319="",E319=""),"",SUMIF(DB_Loans!$B:$B,B319,DB_Loans!$E:$E)+E319),"")</f>
        <v/>
      </c>
      <c r="I319" s="54" t="str">
        <f>IFERROR(IF(OR(B319="",E319=""),"",SUMIF(DB_Loans!$B:$B,B319,DB_Loans!$J:$J)+IFERROR(E319*2.5/100,0)),"")</f>
        <v/>
      </c>
      <c r="J319" s="53"/>
    </row>
    <row r="320" spans="1:10" ht="20.100000000000001" customHeight="1" x14ac:dyDescent="0.25">
      <c r="A320" s="48" t="str">
        <f t="shared" si="8"/>
        <v/>
      </c>
      <c r="B320" s="49"/>
      <c r="C320" s="50" t="str">
        <f>IFERROR(IF(B320="","",VLOOKUP(B320,DB_Customers!$A:$B,2,0)),"")</f>
        <v/>
      </c>
      <c r="D320" s="49"/>
      <c r="E320" s="51"/>
      <c r="F320" s="52" t="str">
        <f t="shared" ca="1" si="9"/>
        <v/>
      </c>
      <c r="G320" s="53"/>
      <c r="H320" s="54" t="str">
        <f>IFERROR(IF(OR(B320="",E320=""),"",SUMIF(DB_Loans!$B:$B,B320,DB_Loans!$E:$E)+E320),"")</f>
        <v/>
      </c>
      <c r="I320" s="54" t="str">
        <f>IFERROR(IF(OR(B320="",E320=""),"",SUMIF(DB_Loans!$B:$B,B320,DB_Loans!$J:$J)+IFERROR(E320*2.5/100,0)),"")</f>
        <v/>
      </c>
      <c r="J320" s="53"/>
    </row>
    <row r="321" spans="1:10" ht="20.100000000000001" customHeight="1" x14ac:dyDescent="0.25">
      <c r="A321" s="48" t="str">
        <f t="shared" si="8"/>
        <v/>
      </c>
      <c r="B321" s="49"/>
      <c r="C321" s="50" t="str">
        <f>IFERROR(IF(B321="","",VLOOKUP(B321,DB_Customers!$A:$B,2,0)),"")</f>
        <v/>
      </c>
      <c r="D321" s="49"/>
      <c r="E321" s="51"/>
      <c r="F321" s="52" t="str">
        <f t="shared" ca="1" si="9"/>
        <v/>
      </c>
      <c r="G321" s="53"/>
      <c r="H321" s="54" t="str">
        <f>IFERROR(IF(OR(B321="",E321=""),"",SUMIF(DB_Loans!$B:$B,B321,DB_Loans!$E:$E)+E321),"")</f>
        <v/>
      </c>
      <c r="I321" s="54" t="str">
        <f>IFERROR(IF(OR(B321="",E321=""),"",SUMIF(DB_Loans!$B:$B,B321,DB_Loans!$J:$J)+IFERROR(E321*2.5/100,0)),"")</f>
        <v/>
      </c>
      <c r="J321" s="53"/>
    </row>
    <row r="322" spans="1:10" ht="20.100000000000001" customHeight="1" x14ac:dyDescent="0.25">
      <c r="A322" s="48" t="str">
        <f t="shared" si="8"/>
        <v/>
      </c>
      <c r="B322" s="49"/>
      <c r="C322" s="50" t="str">
        <f>IFERROR(IF(B322="","",VLOOKUP(B322,DB_Customers!$A:$B,2,0)),"")</f>
        <v/>
      </c>
      <c r="D322" s="49"/>
      <c r="E322" s="51"/>
      <c r="F322" s="52" t="str">
        <f t="shared" ca="1" si="9"/>
        <v/>
      </c>
      <c r="G322" s="53"/>
      <c r="H322" s="54" t="str">
        <f>IFERROR(IF(OR(B322="",E322=""),"",SUMIF(DB_Loans!$B:$B,B322,DB_Loans!$E:$E)+E322),"")</f>
        <v/>
      </c>
      <c r="I322" s="54" t="str">
        <f>IFERROR(IF(OR(B322="",E322=""),"",SUMIF(DB_Loans!$B:$B,B322,DB_Loans!$J:$J)+IFERROR(E322*2.5/100,0)),"")</f>
        <v/>
      </c>
      <c r="J322" s="53"/>
    </row>
    <row r="323" spans="1:10" ht="20.100000000000001" customHeight="1" x14ac:dyDescent="0.25">
      <c r="A323" s="48" t="str">
        <f t="shared" si="8"/>
        <v/>
      </c>
      <c r="B323" s="49"/>
      <c r="C323" s="50" t="str">
        <f>IFERROR(IF(B323="","",VLOOKUP(B323,DB_Customers!$A:$B,2,0)),"")</f>
        <v/>
      </c>
      <c r="D323" s="49"/>
      <c r="E323" s="51"/>
      <c r="F323" s="52" t="str">
        <f t="shared" ca="1" si="9"/>
        <v/>
      </c>
      <c r="G323" s="53"/>
      <c r="H323" s="54" t="str">
        <f>IFERROR(IF(OR(B323="",E323=""),"",SUMIF(DB_Loans!$B:$B,B323,DB_Loans!$E:$E)+E323),"")</f>
        <v/>
      </c>
      <c r="I323" s="54" t="str">
        <f>IFERROR(IF(OR(B323="",E323=""),"",SUMIF(DB_Loans!$B:$B,B323,DB_Loans!$J:$J)+IFERROR(E323*2.5/100,0)),"")</f>
        <v/>
      </c>
      <c r="J323" s="53"/>
    </row>
    <row r="324" spans="1:10" ht="20.100000000000001" customHeight="1" x14ac:dyDescent="0.25">
      <c r="A324" s="48" t="str">
        <f t="shared" ref="A324:A387" si="10">IF(B324="","","TU"&amp;TEXT(ROW()-3,"0000"))</f>
        <v/>
      </c>
      <c r="B324" s="49"/>
      <c r="C324" s="50" t="str">
        <f>IFERROR(IF(B324="","",VLOOKUP(B324,DB_Customers!$A:$B,2,0)),"")</f>
        <v/>
      </c>
      <c r="D324" s="49"/>
      <c r="E324" s="51"/>
      <c r="F324" s="52" t="str">
        <f t="shared" ref="F324:F387" ca="1" si="11">IF(B324="","",TODAY())</f>
        <v/>
      </c>
      <c r="G324" s="53"/>
      <c r="H324" s="54" t="str">
        <f>IFERROR(IF(OR(B324="",E324=""),"",SUMIF(DB_Loans!$B:$B,B324,DB_Loans!$E:$E)+E324),"")</f>
        <v/>
      </c>
      <c r="I324" s="54" t="str">
        <f>IFERROR(IF(OR(B324="",E324=""),"",SUMIF(DB_Loans!$B:$B,B324,DB_Loans!$J:$J)+IFERROR(E324*2.5/100,0)),"")</f>
        <v/>
      </c>
      <c r="J324" s="53"/>
    </row>
    <row r="325" spans="1:10" ht="20.100000000000001" customHeight="1" x14ac:dyDescent="0.25">
      <c r="A325" s="48" t="str">
        <f t="shared" si="10"/>
        <v/>
      </c>
      <c r="B325" s="49"/>
      <c r="C325" s="50" t="str">
        <f>IFERROR(IF(B325="","",VLOOKUP(B325,DB_Customers!$A:$B,2,0)),"")</f>
        <v/>
      </c>
      <c r="D325" s="49"/>
      <c r="E325" s="51"/>
      <c r="F325" s="52" t="str">
        <f t="shared" ca="1" si="11"/>
        <v/>
      </c>
      <c r="G325" s="53"/>
      <c r="H325" s="54" t="str">
        <f>IFERROR(IF(OR(B325="",E325=""),"",SUMIF(DB_Loans!$B:$B,B325,DB_Loans!$E:$E)+E325),"")</f>
        <v/>
      </c>
      <c r="I325" s="54" t="str">
        <f>IFERROR(IF(OR(B325="",E325=""),"",SUMIF(DB_Loans!$B:$B,B325,DB_Loans!$J:$J)+IFERROR(E325*2.5/100,0)),"")</f>
        <v/>
      </c>
      <c r="J325" s="53"/>
    </row>
    <row r="326" spans="1:10" ht="20.100000000000001" customHeight="1" x14ac:dyDescent="0.25">
      <c r="A326" s="48" t="str">
        <f t="shared" si="10"/>
        <v/>
      </c>
      <c r="B326" s="49"/>
      <c r="C326" s="50" t="str">
        <f>IFERROR(IF(B326="","",VLOOKUP(B326,DB_Customers!$A:$B,2,0)),"")</f>
        <v/>
      </c>
      <c r="D326" s="49"/>
      <c r="E326" s="51"/>
      <c r="F326" s="52" t="str">
        <f t="shared" ca="1" si="11"/>
        <v/>
      </c>
      <c r="G326" s="53"/>
      <c r="H326" s="54" t="str">
        <f>IFERROR(IF(OR(B326="",E326=""),"",SUMIF(DB_Loans!$B:$B,B326,DB_Loans!$E:$E)+E326),"")</f>
        <v/>
      </c>
      <c r="I326" s="54" t="str">
        <f>IFERROR(IF(OR(B326="",E326=""),"",SUMIF(DB_Loans!$B:$B,B326,DB_Loans!$J:$J)+IFERROR(E326*2.5/100,0)),"")</f>
        <v/>
      </c>
      <c r="J326" s="53"/>
    </row>
    <row r="327" spans="1:10" ht="20.100000000000001" customHeight="1" x14ac:dyDescent="0.25">
      <c r="A327" s="48" t="str">
        <f t="shared" si="10"/>
        <v/>
      </c>
      <c r="B327" s="49"/>
      <c r="C327" s="50" t="str">
        <f>IFERROR(IF(B327="","",VLOOKUP(B327,DB_Customers!$A:$B,2,0)),"")</f>
        <v/>
      </c>
      <c r="D327" s="49"/>
      <c r="E327" s="51"/>
      <c r="F327" s="52" t="str">
        <f t="shared" ca="1" si="11"/>
        <v/>
      </c>
      <c r="G327" s="53"/>
      <c r="H327" s="54" t="str">
        <f>IFERROR(IF(OR(B327="",E327=""),"",SUMIF(DB_Loans!$B:$B,B327,DB_Loans!$E:$E)+E327),"")</f>
        <v/>
      </c>
      <c r="I327" s="54" t="str">
        <f>IFERROR(IF(OR(B327="",E327=""),"",SUMIF(DB_Loans!$B:$B,B327,DB_Loans!$J:$J)+IFERROR(E327*2.5/100,0)),"")</f>
        <v/>
      </c>
      <c r="J327" s="53"/>
    </row>
    <row r="328" spans="1:10" ht="20.100000000000001" customHeight="1" x14ac:dyDescent="0.25">
      <c r="A328" s="48" t="str">
        <f t="shared" si="10"/>
        <v/>
      </c>
      <c r="B328" s="49"/>
      <c r="C328" s="50" t="str">
        <f>IFERROR(IF(B328="","",VLOOKUP(B328,DB_Customers!$A:$B,2,0)),"")</f>
        <v/>
      </c>
      <c r="D328" s="49"/>
      <c r="E328" s="51"/>
      <c r="F328" s="52" t="str">
        <f t="shared" ca="1" si="11"/>
        <v/>
      </c>
      <c r="G328" s="53"/>
      <c r="H328" s="54" t="str">
        <f>IFERROR(IF(OR(B328="",E328=""),"",SUMIF(DB_Loans!$B:$B,B328,DB_Loans!$E:$E)+E328),"")</f>
        <v/>
      </c>
      <c r="I328" s="54" t="str">
        <f>IFERROR(IF(OR(B328="",E328=""),"",SUMIF(DB_Loans!$B:$B,B328,DB_Loans!$J:$J)+IFERROR(E328*2.5/100,0)),"")</f>
        <v/>
      </c>
      <c r="J328" s="53"/>
    </row>
    <row r="329" spans="1:10" ht="20.100000000000001" customHeight="1" x14ac:dyDescent="0.25">
      <c r="A329" s="48" t="str">
        <f t="shared" si="10"/>
        <v/>
      </c>
      <c r="B329" s="49"/>
      <c r="C329" s="50" t="str">
        <f>IFERROR(IF(B329="","",VLOOKUP(B329,DB_Customers!$A:$B,2,0)),"")</f>
        <v/>
      </c>
      <c r="D329" s="49"/>
      <c r="E329" s="51"/>
      <c r="F329" s="52" t="str">
        <f t="shared" ca="1" si="11"/>
        <v/>
      </c>
      <c r="G329" s="53"/>
      <c r="H329" s="54" t="str">
        <f>IFERROR(IF(OR(B329="",E329=""),"",SUMIF(DB_Loans!$B:$B,B329,DB_Loans!$E:$E)+E329),"")</f>
        <v/>
      </c>
      <c r="I329" s="54" t="str">
        <f>IFERROR(IF(OR(B329="",E329=""),"",SUMIF(DB_Loans!$B:$B,B329,DB_Loans!$J:$J)+IFERROR(E329*2.5/100,0)),"")</f>
        <v/>
      </c>
      <c r="J329" s="53"/>
    </row>
    <row r="330" spans="1:10" ht="20.100000000000001" customHeight="1" x14ac:dyDescent="0.25">
      <c r="A330" s="48" t="str">
        <f t="shared" si="10"/>
        <v/>
      </c>
      <c r="B330" s="49"/>
      <c r="C330" s="50" t="str">
        <f>IFERROR(IF(B330="","",VLOOKUP(B330,DB_Customers!$A:$B,2,0)),"")</f>
        <v/>
      </c>
      <c r="D330" s="49"/>
      <c r="E330" s="51"/>
      <c r="F330" s="52" t="str">
        <f t="shared" ca="1" si="11"/>
        <v/>
      </c>
      <c r="G330" s="53"/>
      <c r="H330" s="54" t="str">
        <f>IFERROR(IF(OR(B330="",E330=""),"",SUMIF(DB_Loans!$B:$B,B330,DB_Loans!$E:$E)+E330),"")</f>
        <v/>
      </c>
      <c r="I330" s="54" t="str">
        <f>IFERROR(IF(OR(B330="",E330=""),"",SUMIF(DB_Loans!$B:$B,B330,DB_Loans!$J:$J)+IFERROR(E330*2.5/100,0)),"")</f>
        <v/>
      </c>
      <c r="J330" s="53"/>
    </row>
    <row r="331" spans="1:10" ht="20.100000000000001" customHeight="1" x14ac:dyDescent="0.25">
      <c r="A331" s="48" t="str">
        <f t="shared" si="10"/>
        <v/>
      </c>
      <c r="B331" s="49"/>
      <c r="C331" s="50" t="str">
        <f>IFERROR(IF(B331="","",VLOOKUP(B331,DB_Customers!$A:$B,2,0)),"")</f>
        <v/>
      </c>
      <c r="D331" s="49"/>
      <c r="E331" s="51"/>
      <c r="F331" s="52" t="str">
        <f t="shared" ca="1" si="11"/>
        <v/>
      </c>
      <c r="G331" s="53"/>
      <c r="H331" s="54" t="str">
        <f>IFERROR(IF(OR(B331="",E331=""),"",SUMIF(DB_Loans!$B:$B,B331,DB_Loans!$E:$E)+E331),"")</f>
        <v/>
      </c>
      <c r="I331" s="54" t="str">
        <f>IFERROR(IF(OR(B331="",E331=""),"",SUMIF(DB_Loans!$B:$B,B331,DB_Loans!$J:$J)+IFERROR(E331*2.5/100,0)),"")</f>
        <v/>
      </c>
      <c r="J331" s="53"/>
    </row>
    <row r="332" spans="1:10" ht="20.100000000000001" customHeight="1" x14ac:dyDescent="0.25">
      <c r="A332" s="48" t="str">
        <f t="shared" si="10"/>
        <v/>
      </c>
      <c r="B332" s="49"/>
      <c r="C332" s="50" t="str">
        <f>IFERROR(IF(B332="","",VLOOKUP(B332,DB_Customers!$A:$B,2,0)),"")</f>
        <v/>
      </c>
      <c r="D332" s="49"/>
      <c r="E332" s="51"/>
      <c r="F332" s="52" t="str">
        <f t="shared" ca="1" si="11"/>
        <v/>
      </c>
      <c r="G332" s="53"/>
      <c r="H332" s="54" t="str">
        <f>IFERROR(IF(OR(B332="",E332=""),"",SUMIF(DB_Loans!$B:$B,B332,DB_Loans!$E:$E)+E332),"")</f>
        <v/>
      </c>
      <c r="I332" s="54" t="str">
        <f>IFERROR(IF(OR(B332="",E332=""),"",SUMIF(DB_Loans!$B:$B,B332,DB_Loans!$J:$J)+IFERROR(E332*2.5/100,0)),"")</f>
        <v/>
      </c>
      <c r="J332" s="53"/>
    </row>
    <row r="333" spans="1:10" ht="20.100000000000001" customHeight="1" x14ac:dyDescent="0.25">
      <c r="A333" s="48" t="str">
        <f t="shared" si="10"/>
        <v/>
      </c>
      <c r="B333" s="49"/>
      <c r="C333" s="50" t="str">
        <f>IFERROR(IF(B333="","",VLOOKUP(B333,DB_Customers!$A:$B,2,0)),"")</f>
        <v/>
      </c>
      <c r="D333" s="49"/>
      <c r="E333" s="51"/>
      <c r="F333" s="52" t="str">
        <f t="shared" ca="1" si="11"/>
        <v/>
      </c>
      <c r="G333" s="53"/>
      <c r="H333" s="54" t="str">
        <f>IFERROR(IF(OR(B333="",E333=""),"",SUMIF(DB_Loans!$B:$B,B333,DB_Loans!$E:$E)+E333),"")</f>
        <v/>
      </c>
      <c r="I333" s="54" t="str">
        <f>IFERROR(IF(OR(B333="",E333=""),"",SUMIF(DB_Loans!$B:$B,B333,DB_Loans!$J:$J)+IFERROR(E333*2.5/100,0)),"")</f>
        <v/>
      </c>
      <c r="J333" s="53"/>
    </row>
    <row r="334" spans="1:10" ht="20.100000000000001" customHeight="1" x14ac:dyDescent="0.25">
      <c r="A334" s="48" t="str">
        <f t="shared" si="10"/>
        <v/>
      </c>
      <c r="B334" s="49"/>
      <c r="C334" s="50" t="str">
        <f>IFERROR(IF(B334="","",VLOOKUP(B334,DB_Customers!$A:$B,2,0)),"")</f>
        <v/>
      </c>
      <c r="D334" s="49"/>
      <c r="E334" s="51"/>
      <c r="F334" s="52" t="str">
        <f t="shared" ca="1" si="11"/>
        <v/>
      </c>
      <c r="G334" s="53"/>
      <c r="H334" s="54" t="str">
        <f>IFERROR(IF(OR(B334="",E334=""),"",SUMIF(DB_Loans!$B:$B,B334,DB_Loans!$E:$E)+E334),"")</f>
        <v/>
      </c>
      <c r="I334" s="54" t="str">
        <f>IFERROR(IF(OR(B334="",E334=""),"",SUMIF(DB_Loans!$B:$B,B334,DB_Loans!$J:$J)+IFERROR(E334*2.5/100,0)),"")</f>
        <v/>
      </c>
      <c r="J334" s="53"/>
    </row>
    <row r="335" spans="1:10" ht="20.100000000000001" customHeight="1" x14ac:dyDescent="0.25">
      <c r="A335" s="48" t="str">
        <f t="shared" si="10"/>
        <v/>
      </c>
      <c r="B335" s="49"/>
      <c r="C335" s="50" t="str">
        <f>IFERROR(IF(B335="","",VLOOKUP(B335,DB_Customers!$A:$B,2,0)),"")</f>
        <v/>
      </c>
      <c r="D335" s="49"/>
      <c r="E335" s="51"/>
      <c r="F335" s="52" t="str">
        <f t="shared" ca="1" si="11"/>
        <v/>
      </c>
      <c r="G335" s="53"/>
      <c r="H335" s="54" t="str">
        <f>IFERROR(IF(OR(B335="",E335=""),"",SUMIF(DB_Loans!$B:$B,B335,DB_Loans!$E:$E)+E335),"")</f>
        <v/>
      </c>
      <c r="I335" s="54" t="str">
        <f>IFERROR(IF(OR(B335="",E335=""),"",SUMIF(DB_Loans!$B:$B,B335,DB_Loans!$J:$J)+IFERROR(E335*2.5/100,0)),"")</f>
        <v/>
      </c>
      <c r="J335" s="53"/>
    </row>
    <row r="336" spans="1:10" ht="20.100000000000001" customHeight="1" x14ac:dyDescent="0.25">
      <c r="A336" s="48" t="str">
        <f t="shared" si="10"/>
        <v/>
      </c>
      <c r="B336" s="49"/>
      <c r="C336" s="50" t="str">
        <f>IFERROR(IF(B336="","",VLOOKUP(B336,DB_Customers!$A:$B,2,0)),"")</f>
        <v/>
      </c>
      <c r="D336" s="49"/>
      <c r="E336" s="51"/>
      <c r="F336" s="52" t="str">
        <f t="shared" ca="1" si="11"/>
        <v/>
      </c>
      <c r="G336" s="53"/>
      <c r="H336" s="54" t="str">
        <f>IFERROR(IF(OR(B336="",E336=""),"",SUMIF(DB_Loans!$B:$B,B336,DB_Loans!$E:$E)+E336),"")</f>
        <v/>
      </c>
      <c r="I336" s="54" t="str">
        <f>IFERROR(IF(OR(B336="",E336=""),"",SUMIF(DB_Loans!$B:$B,B336,DB_Loans!$J:$J)+IFERROR(E336*2.5/100,0)),"")</f>
        <v/>
      </c>
      <c r="J336" s="53"/>
    </row>
    <row r="337" spans="1:10" ht="20.100000000000001" customHeight="1" x14ac:dyDescent="0.25">
      <c r="A337" s="48" t="str">
        <f t="shared" si="10"/>
        <v/>
      </c>
      <c r="B337" s="49"/>
      <c r="C337" s="50" t="str">
        <f>IFERROR(IF(B337="","",VLOOKUP(B337,DB_Customers!$A:$B,2,0)),"")</f>
        <v/>
      </c>
      <c r="D337" s="49"/>
      <c r="E337" s="51"/>
      <c r="F337" s="52" t="str">
        <f t="shared" ca="1" si="11"/>
        <v/>
      </c>
      <c r="G337" s="53"/>
      <c r="H337" s="54" t="str">
        <f>IFERROR(IF(OR(B337="",E337=""),"",SUMIF(DB_Loans!$B:$B,B337,DB_Loans!$E:$E)+E337),"")</f>
        <v/>
      </c>
      <c r="I337" s="54" t="str">
        <f>IFERROR(IF(OR(B337="",E337=""),"",SUMIF(DB_Loans!$B:$B,B337,DB_Loans!$J:$J)+IFERROR(E337*2.5/100,0)),"")</f>
        <v/>
      </c>
      <c r="J337" s="53"/>
    </row>
    <row r="338" spans="1:10" ht="20.100000000000001" customHeight="1" x14ac:dyDescent="0.25">
      <c r="A338" s="48" t="str">
        <f t="shared" si="10"/>
        <v/>
      </c>
      <c r="B338" s="49"/>
      <c r="C338" s="50" t="str">
        <f>IFERROR(IF(B338="","",VLOOKUP(B338,DB_Customers!$A:$B,2,0)),"")</f>
        <v/>
      </c>
      <c r="D338" s="49"/>
      <c r="E338" s="51"/>
      <c r="F338" s="52" t="str">
        <f t="shared" ca="1" si="11"/>
        <v/>
      </c>
      <c r="G338" s="53"/>
      <c r="H338" s="54" t="str">
        <f>IFERROR(IF(OR(B338="",E338=""),"",SUMIF(DB_Loans!$B:$B,B338,DB_Loans!$E:$E)+E338),"")</f>
        <v/>
      </c>
      <c r="I338" s="54" t="str">
        <f>IFERROR(IF(OR(B338="",E338=""),"",SUMIF(DB_Loans!$B:$B,B338,DB_Loans!$J:$J)+IFERROR(E338*2.5/100,0)),"")</f>
        <v/>
      </c>
      <c r="J338" s="53"/>
    </row>
    <row r="339" spans="1:10" ht="20.100000000000001" customHeight="1" x14ac:dyDescent="0.25">
      <c r="A339" s="48" t="str">
        <f t="shared" si="10"/>
        <v/>
      </c>
      <c r="B339" s="49"/>
      <c r="C339" s="50" t="str">
        <f>IFERROR(IF(B339="","",VLOOKUP(B339,DB_Customers!$A:$B,2,0)),"")</f>
        <v/>
      </c>
      <c r="D339" s="49"/>
      <c r="E339" s="51"/>
      <c r="F339" s="52" t="str">
        <f t="shared" ca="1" si="11"/>
        <v/>
      </c>
      <c r="G339" s="53"/>
      <c r="H339" s="54" t="str">
        <f>IFERROR(IF(OR(B339="",E339=""),"",SUMIF(DB_Loans!$B:$B,B339,DB_Loans!$E:$E)+E339),"")</f>
        <v/>
      </c>
      <c r="I339" s="54" t="str">
        <f>IFERROR(IF(OR(B339="",E339=""),"",SUMIF(DB_Loans!$B:$B,B339,DB_Loans!$J:$J)+IFERROR(E339*2.5/100,0)),"")</f>
        <v/>
      </c>
      <c r="J339" s="53"/>
    </row>
    <row r="340" spans="1:10" ht="20.100000000000001" customHeight="1" x14ac:dyDescent="0.25">
      <c r="A340" s="48" t="str">
        <f t="shared" si="10"/>
        <v/>
      </c>
      <c r="B340" s="49"/>
      <c r="C340" s="50" t="str">
        <f>IFERROR(IF(B340="","",VLOOKUP(B340,DB_Customers!$A:$B,2,0)),"")</f>
        <v/>
      </c>
      <c r="D340" s="49"/>
      <c r="E340" s="51"/>
      <c r="F340" s="52" t="str">
        <f t="shared" ca="1" si="11"/>
        <v/>
      </c>
      <c r="G340" s="53"/>
      <c r="H340" s="54" t="str">
        <f>IFERROR(IF(OR(B340="",E340=""),"",SUMIF(DB_Loans!$B:$B,B340,DB_Loans!$E:$E)+E340),"")</f>
        <v/>
      </c>
      <c r="I340" s="54" t="str">
        <f>IFERROR(IF(OR(B340="",E340=""),"",SUMIF(DB_Loans!$B:$B,B340,DB_Loans!$J:$J)+IFERROR(E340*2.5/100,0)),"")</f>
        <v/>
      </c>
      <c r="J340" s="53"/>
    </row>
    <row r="341" spans="1:10" ht="20.100000000000001" customHeight="1" x14ac:dyDescent="0.25">
      <c r="A341" s="48" t="str">
        <f t="shared" si="10"/>
        <v/>
      </c>
      <c r="B341" s="49"/>
      <c r="C341" s="50" t="str">
        <f>IFERROR(IF(B341="","",VLOOKUP(B341,DB_Customers!$A:$B,2,0)),"")</f>
        <v/>
      </c>
      <c r="D341" s="49"/>
      <c r="E341" s="51"/>
      <c r="F341" s="52" t="str">
        <f t="shared" ca="1" si="11"/>
        <v/>
      </c>
      <c r="G341" s="53"/>
      <c r="H341" s="54" t="str">
        <f>IFERROR(IF(OR(B341="",E341=""),"",SUMIF(DB_Loans!$B:$B,B341,DB_Loans!$E:$E)+E341),"")</f>
        <v/>
      </c>
      <c r="I341" s="54" t="str">
        <f>IFERROR(IF(OR(B341="",E341=""),"",SUMIF(DB_Loans!$B:$B,B341,DB_Loans!$J:$J)+IFERROR(E341*2.5/100,0)),"")</f>
        <v/>
      </c>
      <c r="J341" s="53"/>
    </row>
    <row r="342" spans="1:10" ht="20.100000000000001" customHeight="1" x14ac:dyDescent="0.25">
      <c r="A342" s="48" t="str">
        <f t="shared" si="10"/>
        <v/>
      </c>
      <c r="B342" s="49"/>
      <c r="C342" s="50" t="str">
        <f>IFERROR(IF(B342="","",VLOOKUP(B342,DB_Customers!$A:$B,2,0)),"")</f>
        <v/>
      </c>
      <c r="D342" s="49"/>
      <c r="E342" s="51"/>
      <c r="F342" s="52" t="str">
        <f t="shared" ca="1" si="11"/>
        <v/>
      </c>
      <c r="G342" s="53"/>
      <c r="H342" s="54" t="str">
        <f>IFERROR(IF(OR(B342="",E342=""),"",SUMIF(DB_Loans!$B:$B,B342,DB_Loans!$E:$E)+E342),"")</f>
        <v/>
      </c>
      <c r="I342" s="54" t="str">
        <f>IFERROR(IF(OR(B342="",E342=""),"",SUMIF(DB_Loans!$B:$B,B342,DB_Loans!$J:$J)+IFERROR(E342*2.5/100,0)),"")</f>
        <v/>
      </c>
      <c r="J342" s="53"/>
    </row>
    <row r="343" spans="1:10" ht="20.100000000000001" customHeight="1" x14ac:dyDescent="0.25">
      <c r="A343" s="48" t="str">
        <f t="shared" si="10"/>
        <v/>
      </c>
      <c r="B343" s="49"/>
      <c r="C343" s="50" t="str">
        <f>IFERROR(IF(B343="","",VLOOKUP(B343,DB_Customers!$A:$B,2,0)),"")</f>
        <v/>
      </c>
      <c r="D343" s="49"/>
      <c r="E343" s="51"/>
      <c r="F343" s="52" t="str">
        <f t="shared" ca="1" si="11"/>
        <v/>
      </c>
      <c r="G343" s="53"/>
      <c r="H343" s="54" t="str">
        <f>IFERROR(IF(OR(B343="",E343=""),"",SUMIF(DB_Loans!$B:$B,B343,DB_Loans!$E:$E)+E343),"")</f>
        <v/>
      </c>
      <c r="I343" s="54" t="str">
        <f>IFERROR(IF(OR(B343="",E343=""),"",SUMIF(DB_Loans!$B:$B,B343,DB_Loans!$J:$J)+IFERROR(E343*2.5/100,0)),"")</f>
        <v/>
      </c>
      <c r="J343" s="53"/>
    </row>
    <row r="344" spans="1:10" ht="20.100000000000001" customHeight="1" x14ac:dyDescent="0.25">
      <c r="A344" s="48" t="str">
        <f t="shared" si="10"/>
        <v/>
      </c>
      <c r="B344" s="49"/>
      <c r="C344" s="50" t="str">
        <f>IFERROR(IF(B344="","",VLOOKUP(B344,DB_Customers!$A:$B,2,0)),"")</f>
        <v/>
      </c>
      <c r="D344" s="49"/>
      <c r="E344" s="51"/>
      <c r="F344" s="52" t="str">
        <f t="shared" ca="1" si="11"/>
        <v/>
      </c>
      <c r="G344" s="53"/>
      <c r="H344" s="54" t="str">
        <f>IFERROR(IF(OR(B344="",E344=""),"",SUMIF(DB_Loans!$B:$B,B344,DB_Loans!$E:$E)+E344),"")</f>
        <v/>
      </c>
      <c r="I344" s="54" t="str">
        <f>IFERROR(IF(OR(B344="",E344=""),"",SUMIF(DB_Loans!$B:$B,B344,DB_Loans!$J:$J)+IFERROR(E344*2.5/100,0)),"")</f>
        <v/>
      </c>
      <c r="J344" s="53"/>
    </row>
    <row r="345" spans="1:10" ht="20.100000000000001" customHeight="1" x14ac:dyDescent="0.25">
      <c r="A345" s="48" t="str">
        <f t="shared" si="10"/>
        <v/>
      </c>
      <c r="B345" s="49"/>
      <c r="C345" s="50" t="str">
        <f>IFERROR(IF(B345="","",VLOOKUP(B345,DB_Customers!$A:$B,2,0)),"")</f>
        <v/>
      </c>
      <c r="D345" s="49"/>
      <c r="E345" s="51"/>
      <c r="F345" s="52" t="str">
        <f t="shared" ca="1" si="11"/>
        <v/>
      </c>
      <c r="G345" s="53"/>
      <c r="H345" s="54" t="str">
        <f>IFERROR(IF(OR(B345="",E345=""),"",SUMIF(DB_Loans!$B:$B,B345,DB_Loans!$E:$E)+E345),"")</f>
        <v/>
      </c>
      <c r="I345" s="54" t="str">
        <f>IFERROR(IF(OR(B345="",E345=""),"",SUMIF(DB_Loans!$B:$B,B345,DB_Loans!$J:$J)+IFERROR(E345*2.5/100,0)),"")</f>
        <v/>
      </c>
      <c r="J345" s="53"/>
    </row>
    <row r="346" spans="1:10" ht="20.100000000000001" customHeight="1" x14ac:dyDescent="0.25">
      <c r="A346" s="48" t="str">
        <f t="shared" si="10"/>
        <v/>
      </c>
      <c r="B346" s="49"/>
      <c r="C346" s="50" t="str">
        <f>IFERROR(IF(B346="","",VLOOKUP(B346,DB_Customers!$A:$B,2,0)),"")</f>
        <v/>
      </c>
      <c r="D346" s="49"/>
      <c r="E346" s="51"/>
      <c r="F346" s="52" t="str">
        <f t="shared" ca="1" si="11"/>
        <v/>
      </c>
      <c r="G346" s="53"/>
      <c r="H346" s="54" t="str">
        <f>IFERROR(IF(OR(B346="",E346=""),"",SUMIF(DB_Loans!$B:$B,B346,DB_Loans!$E:$E)+E346),"")</f>
        <v/>
      </c>
      <c r="I346" s="54" t="str">
        <f>IFERROR(IF(OR(B346="",E346=""),"",SUMIF(DB_Loans!$B:$B,B346,DB_Loans!$J:$J)+IFERROR(E346*2.5/100,0)),"")</f>
        <v/>
      </c>
      <c r="J346" s="53"/>
    </row>
    <row r="347" spans="1:10" ht="20.100000000000001" customHeight="1" x14ac:dyDescent="0.25">
      <c r="A347" s="48" t="str">
        <f t="shared" si="10"/>
        <v/>
      </c>
      <c r="B347" s="49"/>
      <c r="C347" s="50" t="str">
        <f>IFERROR(IF(B347="","",VLOOKUP(B347,DB_Customers!$A:$B,2,0)),"")</f>
        <v/>
      </c>
      <c r="D347" s="49"/>
      <c r="E347" s="51"/>
      <c r="F347" s="52" t="str">
        <f t="shared" ca="1" si="11"/>
        <v/>
      </c>
      <c r="G347" s="53"/>
      <c r="H347" s="54" t="str">
        <f>IFERROR(IF(OR(B347="",E347=""),"",SUMIF(DB_Loans!$B:$B,B347,DB_Loans!$E:$E)+E347),"")</f>
        <v/>
      </c>
      <c r="I347" s="54" t="str">
        <f>IFERROR(IF(OR(B347="",E347=""),"",SUMIF(DB_Loans!$B:$B,B347,DB_Loans!$J:$J)+IFERROR(E347*2.5/100,0)),"")</f>
        <v/>
      </c>
      <c r="J347" s="53"/>
    </row>
    <row r="348" spans="1:10" ht="20.100000000000001" customHeight="1" x14ac:dyDescent="0.25">
      <c r="A348" s="48" t="str">
        <f t="shared" si="10"/>
        <v/>
      </c>
      <c r="B348" s="49"/>
      <c r="C348" s="50" t="str">
        <f>IFERROR(IF(B348="","",VLOOKUP(B348,DB_Customers!$A:$B,2,0)),"")</f>
        <v/>
      </c>
      <c r="D348" s="49"/>
      <c r="E348" s="51"/>
      <c r="F348" s="52" t="str">
        <f t="shared" ca="1" si="11"/>
        <v/>
      </c>
      <c r="G348" s="53"/>
      <c r="H348" s="54" t="str">
        <f>IFERROR(IF(OR(B348="",E348=""),"",SUMIF(DB_Loans!$B:$B,B348,DB_Loans!$E:$E)+E348),"")</f>
        <v/>
      </c>
      <c r="I348" s="54" t="str">
        <f>IFERROR(IF(OR(B348="",E348=""),"",SUMIF(DB_Loans!$B:$B,B348,DB_Loans!$J:$J)+IFERROR(E348*2.5/100,0)),"")</f>
        <v/>
      </c>
      <c r="J348" s="53"/>
    </row>
    <row r="349" spans="1:10" ht="20.100000000000001" customHeight="1" x14ac:dyDescent="0.25">
      <c r="A349" s="48" t="str">
        <f t="shared" si="10"/>
        <v/>
      </c>
      <c r="B349" s="49"/>
      <c r="C349" s="50" t="str">
        <f>IFERROR(IF(B349="","",VLOOKUP(B349,DB_Customers!$A:$B,2,0)),"")</f>
        <v/>
      </c>
      <c r="D349" s="49"/>
      <c r="E349" s="51"/>
      <c r="F349" s="52" t="str">
        <f t="shared" ca="1" si="11"/>
        <v/>
      </c>
      <c r="G349" s="53"/>
      <c r="H349" s="54" t="str">
        <f>IFERROR(IF(OR(B349="",E349=""),"",SUMIF(DB_Loans!$B:$B,B349,DB_Loans!$E:$E)+E349),"")</f>
        <v/>
      </c>
      <c r="I349" s="54" t="str">
        <f>IFERROR(IF(OR(B349="",E349=""),"",SUMIF(DB_Loans!$B:$B,B349,DB_Loans!$J:$J)+IFERROR(E349*2.5/100,0)),"")</f>
        <v/>
      </c>
      <c r="J349" s="53"/>
    </row>
    <row r="350" spans="1:10" ht="20.100000000000001" customHeight="1" x14ac:dyDescent="0.25">
      <c r="A350" s="48" t="str">
        <f t="shared" si="10"/>
        <v/>
      </c>
      <c r="B350" s="49"/>
      <c r="C350" s="50" t="str">
        <f>IFERROR(IF(B350="","",VLOOKUP(B350,DB_Customers!$A:$B,2,0)),"")</f>
        <v/>
      </c>
      <c r="D350" s="49"/>
      <c r="E350" s="51"/>
      <c r="F350" s="52" t="str">
        <f t="shared" ca="1" si="11"/>
        <v/>
      </c>
      <c r="G350" s="53"/>
      <c r="H350" s="54" t="str">
        <f>IFERROR(IF(OR(B350="",E350=""),"",SUMIF(DB_Loans!$B:$B,B350,DB_Loans!$E:$E)+E350),"")</f>
        <v/>
      </c>
      <c r="I350" s="54" t="str">
        <f>IFERROR(IF(OR(B350="",E350=""),"",SUMIF(DB_Loans!$B:$B,B350,DB_Loans!$J:$J)+IFERROR(E350*2.5/100,0)),"")</f>
        <v/>
      </c>
      <c r="J350" s="53"/>
    </row>
    <row r="351" spans="1:10" ht="20.100000000000001" customHeight="1" x14ac:dyDescent="0.25">
      <c r="A351" s="48" t="str">
        <f t="shared" si="10"/>
        <v/>
      </c>
      <c r="B351" s="49"/>
      <c r="C351" s="50" t="str">
        <f>IFERROR(IF(B351="","",VLOOKUP(B351,DB_Customers!$A:$B,2,0)),"")</f>
        <v/>
      </c>
      <c r="D351" s="49"/>
      <c r="E351" s="51"/>
      <c r="F351" s="52" t="str">
        <f t="shared" ca="1" si="11"/>
        <v/>
      </c>
      <c r="G351" s="53"/>
      <c r="H351" s="54" t="str">
        <f>IFERROR(IF(OR(B351="",E351=""),"",SUMIF(DB_Loans!$B:$B,B351,DB_Loans!$E:$E)+E351),"")</f>
        <v/>
      </c>
      <c r="I351" s="54" t="str">
        <f>IFERROR(IF(OR(B351="",E351=""),"",SUMIF(DB_Loans!$B:$B,B351,DB_Loans!$J:$J)+IFERROR(E351*2.5/100,0)),"")</f>
        <v/>
      </c>
      <c r="J351" s="53"/>
    </row>
    <row r="352" spans="1:10" ht="20.100000000000001" customHeight="1" x14ac:dyDescent="0.25">
      <c r="A352" s="48" t="str">
        <f t="shared" si="10"/>
        <v/>
      </c>
      <c r="B352" s="49"/>
      <c r="C352" s="50" t="str">
        <f>IFERROR(IF(B352="","",VLOOKUP(B352,DB_Customers!$A:$B,2,0)),"")</f>
        <v/>
      </c>
      <c r="D352" s="49"/>
      <c r="E352" s="51"/>
      <c r="F352" s="52" t="str">
        <f t="shared" ca="1" si="11"/>
        <v/>
      </c>
      <c r="G352" s="53"/>
      <c r="H352" s="54" t="str">
        <f>IFERROR(IF(OR(B352="",E352=""),"",SUMIF(DB_Loans!$B:$B,B352,DB_Loans!$E:$E)+E352),"")</f>
        <v/>
      </c>
      <c r="I352" s="54" t="str">
        <f>IFERROR(IF(OR(B352="",E352=""),"",SUMIF(DB_Loans!$B:$B,B352,DB_Loans!$J:$J)+IFERROR(E352*2.5/100,0)),"")</f>
        <v/>
      </c>
      <c r="J352" s="53"/>
    </row>
    <row r="353" spans="1:10" ht="20.100000000000001" customHeight="1" x14ac:dyDescent="0.25">
      <c r="A353" s="48" t="str">
        <f t="shared" si="10"/>
        <v/>
      </c>
      <c r="B353" s="49"/>
      <c r="C353" s="50" t="str">
        <f>IFERROR(IF(B353="","",VLOOKUP(B353,DB_Customers!$A:$B,2,0)),"")</f>
        <v/>
      </c>
      <c r="D353" s="49"/>
      <c r="E353" s="51"/>
      <c r="F353" s="52" t="str">
        <f t="shared" ca="1" si="11"/>
        <v/>
      </c>
      <c r="G353" s="53"/>
      <c r="H353" s="54" t="str">
        <f>IFERROR(IF(OR(B353="",E353=""),"",SUMIF(DB_Loans!$B:$B,B353,DB_Loans!$E:$E)+E353),"")</f>
        <v/>
      </c>
      <c r="I353" s="54" t="str">
        <f>IFERROR(IF(OR(B353="",E353=""),"",SUMIF(DB_Loans!$B:$B,B353,DB_Loans!$J:$J)+IFERROR(E353*2.5/100,0)),"")</f>
        <v/>
      </c>
      <c r="J353" s="53"/>
    </row>
    <row r="354" spans="1:10" ht="20.100000000000001" customHeight="1" x14ac:dyDescent="0.25">
      <c r="A354" s="48" t="str">
        <f t="shared" si="10"/>
        <v/>
      </c>
      <c r="B354" s="49"/>
      <c r="C354" s="50" t="str">
        <f>IFERROR(IF(B354="","",VLOOKUP(B354,DB_Customers!$A:$B,2,0)),"")</f>
        <v/>
      </c>
      <c r="D354" s="49"/>
      <c r="E354" s="51"/>
      <c r="F354" s="52" t="str">
        <f t="shared" ca="1" si="11"/>
        <v/>
      </c>
      <c r="G354" s="53"/>
      <c r="H354" s="54" t="str">
        <f>IFERROR(IF(OR(B354="",E354=""),"",SUMIF(DB_Loans!$B:$B,B354,DB_Loans!$E:$E)+E354),"")</f>
        <v/>
      </c>
      <c r="I354" s="54" t="str">
        <f>IFERROR(IF(OR(B354="",E354=""),"",SUMIF(DB_Loans!$B:$B,B354,DB_Loans!$J:$J)+IFERROR(E354*2.5/100,0)),"")</f>
        <v/>
      </c>
      <c r="J354" s="53"/>
    </row>
    <row r="355" spans="1:10" ht="20.100000000000001" customHeight="1" x14ac:dyDescent="0.25">
      <c r="A355" s="48" t="str">
        <f t="shared" si="10"/>
        <v/>
      </c>
      <c r="B355" s="49"/>
      <c r="C355" s="50" t="str">
        <f>IFERROR(IF(B355="","",VLOOKUP(B355,DB_Customers!$A:$B,2,0)),"")</f>
        <v/>
      </c>
      <c r="D355" s="49"/>
      <c r="E355" s="51"/>
      <c r="F355" s="52" t="str">
        <f t="shared" ca="1" si="11"/>
        <v/>
      </c>
      <c r="G355" s="53"/>
      <c r="H355" s="54" t="str">
        <f>IFERROR(IF(OR(B355="",E355=""),"",SUMIF(DB_Loans!$B:$B,B355,DB_Loans!$E:$E)+E355),"")</f>
        <v/>
      </c>
      <c r="I355" s="54" t="str">
        <f>IFERROR(IF(OR(B355="",E355=""),"",SUMIF(DB_Loans!$B:$B,B355,DB_Loans!$J:$J)+IFERROR(E355*2.5/100,0)),"")</f>
        <v/>
      </c>
      <c r="J355" s="53"/>
    </row>
    <row r="356" spans="1:10" ht="20.100000000000001" customHeight="1" x14ac:dyDescent="0.25">
      <c r="A356" s="48" t="str">
        <f t="shared" si="10"/>
        <v/>
      </c>
      <c r="B356" s="49"/>
      <c r="C356" s="50" t="str">
        <f>IFERROR(IF(B356="","",VLOOKUP(B356,DB_Customers!$A:$B,2,0)),"")</f>
        <v/>
      </c>
      <c r="D356" s="49"/>
      <c r="E356" s="51"/>
      <c r="F356" s="52" t="str">
        <f t="shared" ca="1" si="11"/>
        <v/>
      </c>
      <c r="G356" s="53"/>
      <c r="H356" s="54" t="str">
        <f>IFERROR(IF(OR(B356="",E356=""),"",SUMIF(DB_Loans!$B:$B,B356,DB_Loans!$E:$E)+E356),"")</f>
        <v/>
      </c>
      <c r="I356" s="54" t="str">
        <f>IFERROR(IF(OR(B356="",E356=""),"",SUMIF(DB_Loans!$B:$B,B356,DB_Loans!$J:$J)+IFERROR(E356*2.5/100,0)),"")</f>
        <v/>
      </c>
      <c r="J356" s="53"/>
    </row>
    <row r="357" spans="1:10" ht="20.100000000000001" customHeight="1" x14ac:dyDescent="0.25">
      <c r="A357" s="48" t="str">
        <f t="shared" si="10"/>
        <v/>
      </c>
      <c r="B357" s="49"/>
      <c r="C357" s="50" t="str">
        <f>IFERROR(IF(B357="","",VLOOKUP(B357,DB_Customers!$A:$B,2,0)),"")</f>
        <v/>
      </c>
      <c r="D357" s="49"/>
      <c r="E357" s="51"/>
      <c r="F357" s="52" t="str">
        <f t="shared" ca="1" si="11"/>
        <v/>
      </c>
      <c r="G357" s="53"/>
      <c r="H357" s="54" t="str">
        <f>IFERROR(IF(OR(B357="",E357=""),"",SUMIF(DB_Loans!$B:$B,B357,DB_Loans!$E:$E)+E357),"")</f>
        <v/>
      </c>
      <c r="I357" s="54" t="str">
        <f>IFERROR(IF(OR(B357="",E357=""),"",SUMIF(DB_Loans!$B:$B,B357,DB_Loans!$J:$J)+IFERROR(E357*2.5/100,0)),"")</f>
        <v/>
      </c>
      <c r="J357" s="53"/>
    </row>
    <row r="358" spans="1:10" ht="20.100000000000001" customHeight="1" x14ac:dyDescent="0.25">
      <c r="A358" s="48" t="str">
        <f t="shared" si="10"/>
        <v/>
      </c>
      <c r="B358" s="49"/>
      <c r="C358" s="50" t="str">
        <f>IFERROR(IF(B358="","",VLOOKUP(B358,DB_Customers!$A:$B,2,0)),"")</f>
        <v/>
      </c>
      <c r="D358" s="49"/>
      <c r="E358" s="51"/>
      <c r="F358" s="52" t="str">
        <f t="shared" ca="1" si="11"/>
        <v/>
      </c>
      <c r="G358" s="53"/>
      <c r="H358" s="54" t="str">
        <f>IFERROR(IF(OR(B358="",E358=""),"",SUMIF(DB_Loans!$B:$B,B358,DB_Loans!$E:$E)+E358),"")</f>
        <v/>
      </c>
      <c r="I358" s="54" t="str">
        <f>IFERROR(IF(OR(B358="",E358=""),"",SUMIF(DB_Loans!$B:$B,B358,DB_Loans!$J:$J)+IFERROR(E358*2.5/100,0)),"")</f>
        <v/>
      </c>
      <c r="J358" s="53"/>
    </row>
    <row r="359" spans="1:10" ht="20.100000000000001" customHeight="1" x14ac:dyDescent="0.25">
      <c r="A359" s="48" t="str">
        <f t="shared" si="10"/>
        <v/>
      </c>
      <c r="B359" s="49"/>
      <c r="C359" s="50" t="str">
        <f>IFERROR(IF(B359="","",VLOOKUP(B359,DB_Customers!$A:$B,2,0)),"")</f>
        <v/>
      </c>
      <c r="D359" s="49"/>
      <c r="E359" s="51"/>
      <c r="F359" s="52" t="str">
        <f t="shared" ca="1" si="11"/>
        <v/>
      </c>
      <c r="G359" s="53"/>
      <c r="H359" s="54" t="str">
        <f>IFERROR(IF(OR(B359="",E359=""),"",SUMIF(DB_Loans!$B:$B,B359,DB_Loans!$E:$E)+E359),"")</f>
        <v/>
      </c>
      <c r="I359" s="54" t="str">
        <f>IFERROR(IF(OR(B359="",E359=""),"",SUMIF(DB_Loans!$B:$B,B359,DB_Loans!$J:$J)+IFERROR(E359*2.5/100,0)),"")</f>
        <v/>
      </c>
      <c r="J359" s="53"/>
    </row>
    <row r="360" spans="1:10" ht="20.100000000000001" customHeight="1" x14ac:dyDescent="0.25">
      <c r="A360" s="48" t="str">
        <f t="shared" si="10"/>
        <v/>
      </c>
      <c r="B360" s="49"/>
      <c r="C360" s="50" t="str">
        <f>IFERROR(IF(B360="","",VLOOKUP(B360,DB_Customers!$A:$B,2,0)),"")</f>
        <v/>
      </c>
      <c r="D360" s="49"/>
      <c r="E360" s="51"/>
      <c r="F360" s="52" t="str">
        <f t="shared" ca="1" si="11"/>
        <v/>
      </c>
      <c r="G360" s="53"/>
      <c r="H360" s="54" t="str">
        <f>IFERROR(IF(OR(B360="",E360=""),"",SUMIF(DB_Loans!$B:$B,B360,DB_Loans!$E:$E)+E360),"")</f>
        <v/>
      </c>
      <c r="I360" s="54" t="str">
        <f>IFERROR(IF(OR(B360="",E360=""),"",SUMIF(DB_Loans!$B:$B,B360,DB_Loans!$J:$J)+IFERROR(E360*2.5/100,0)),"")</f>
        <v/>
      </c>
      <c r="J360" s="53"/>
    </row>
    <row r="361" spans="1:10" ht="20.100000000000001" customHeight="1" x14ac:dyDescent="0.25">
      <c r="A361" s="48" t="str">
        <f t="shared" si="10"/>
        <v/>
      </c>
      <c r="B361" s="49"/>
      <c r="C361" s="50" t="str">
        <f>IFERROR(IF(B361="","",VLOOKUP(B361,DB_Customers!$A:$B,2,0)),"")</f>
        <v/>
      </c>
      <c r="D361" s="49"/>
      <c r="E361" s="51"/>
      <c r="F361" s="52" t="str">
        <f t="shared" ca="1" si="11"/>
        <v/>
      </c>
      <c r="G361" s="53"/>
      <c r="H361" s="54" t="str">
        <f>IFERROR(IF(OR(B361="",E361=""),"",SUMIF(DB_Loans!$B:$B,B361,DB_Loans!$E:$E)+E361),"")</f>
        <v/>
      </c>
      <c r="I361" s="54" t="str">
        <f>IFERROR(IF(OR(B361="",E361=""),"",SUMIF(DB_Loans!$B:$B,B361,DB_Loans!$J:$J)+IFERROR(E361*2.5/100,0)),"")</f>
        <v/>
      </c>
      <c r="J361" s="53"/>
    </row>
    <row r="362" spans="1:10" ht="20.100000000000001" customHeight="1" x14ac:dyDescent="0.25">
      <c r="A362" s="48" t="str">
        <f t="shared" si="10"/>
        <v/>
      </c>
      <c r="B362" s="49"/>
      <c r="C362" s="50" t="str">
        <f>IFERROR(IF(B362="","",VLOOKUP(B362,DB_Customers!$A:$B,2,0)),"")</f>
        <v/>
      </c>
      <c r="D362" s="49"/>
      <c r="E362" s="51"/>
      <c r="F362" s="52" t="str">
        <f t="shared" ca="1" si="11"/>
        <v/>
      </c>
      <c r="G362" s="53"/>
      <c r="H362" s="54" t="str">
        <f>IFERROR(IF(OR(B362="",E362=""),"",SUMIF(DB_Loans!$B:$B,B362,DB_Loans!$E:$E)+E362),"")</f>
        <v/>
      </c>
      <c r="I362" s="54" t="str">
        <f>IFERROR(IF(OR(B362="",E362=""),"",SUMIF(DB_Loans!$B:$B,B362,DB_Loans!$J:$J)+IFERROR(E362*2.5/100,0)),"")</f>
        <v/>
      </c>
      <c r="J362" s="53"/>
    </row>
    <row r="363" spans="1:10" ht="20.100000000000001" customHeight="1" x14ac:dyDescent="0.25">
      <c r="A363" s="48" t="str">
        <f t="shared" si="10"/>
        <v/>
      </c>
      <c r="B363" s="49"/>
      <c r="C363" s="50" t="str">
        <f>IFERROR(IF(B363="","",VLOOKUP(B363,DB_Customers!$A:$B,2,0)),"")</f>
        <v/>
      </c>
      <c r="D363" s="49"/>
      <c r="E363" s="51"/>
      <c r="F363" s="52" t="str">
        <f t="shared" ca="1" si="11"/>
        <v/>
      </c>
      <c r="G363" s="53"/>
      <c r="H363" s="54" t="str">
        <f>IFERROR(IF(OR(B363="",E363=""),"",SUMIF(DB_Loans!$B:$B,B363,DB_Loans!$E:$E)+E363),"")</f>
        <v/>
      </c>
      <c r="I363" s="54" t="str">
        <f>IFERROR(IF(OR(B363="",E363=""),"",SUMIF(DB_Loans!$B:$B,B363,DB_Loans!$J:$J)+IFERROR(E363*2.5/100,0)),"")</f>
        <v/>
      </c>
      <c r="J363" s="53"/>
    </row>
    <row r="364" spans="1:10" ht="20.100000000000001" customHeight="1" x14ac:dyDescent="0.25">
      <c r="A364" s="48" t="str">
        <f t="shared" si="10"/>
        <v/>
      </c>
      <c r="B364" s="49"/>
      <c r="C364" s="50" t="str">
        <f>IFERROR(IF(B364="","",VLOOKUP(B364,DB_Customers!$A:$B,2,0)),"")</f>
        <v/>
      </c>
      <c r="D364" s="49"/>
      <c r="E364" s="51"/>
      <c r="F364" s="52" t="str">
        <f t="shared" ca="1" si="11"/>
        <v/>
      </c>
      <c r="G364" s="53"/>
      <c r="H364" s="54" t="str">
        <f>IFERROR(IF(OR(B364="",E364=""),"",SUMIF(DB_Loans!$B:$B,B364,DB_Loans!$E:$E)+E364),"")</f>
        <v/>
      </c>
      <c r="I364" s="54" t="str">
        <f>IFERROR(IF(OR(B364="",E364=""),"",SUMIF(DB_Loans!$B:$B,B364,DB_Loans!$J:$J)+IFERROR(E364*2.5/100,0)),"")</f>
        <v/>
      </c>
      <c r="J364" s="53"/>
    </row>
    <row r="365" spans="1:10" ht="20.100000000000001" customHeight="1" x14ac:dyDescent="0.25">
      <c r="A365" s="48" t="str">
        <f t="shared" si="10"/>
        <v/>
      </c>
      <c r="B365" s="49"/>
      <c r="C365" s="50" t="str">
        <f>IFERROR(IF(B365="","",VLOOKUP(B365,DB_Customers!$A:$B,2,0)),"")</f>
        <v/>
      </c>
      <c r="D365" s="49"/>
      <c r="E365" s="51"/>
      <c r="F365" s="52" t="str">
        <f t="shared" ca="1" si="11"/>
        <v/>
      </c>
      <c r="G365" s="53"/>
      <c r="H365" s="54" t="str">
        <f>IFERROR(IF(OR(B365="",E365=""),"",SUMIF(DB_Loans!$B:$B,B365,DB_Loans!$E:$E)+E365),"")</f>
        <v/>
      </c>
      <c r="I365" s="54" t="str">
        <f>IFERROR(IF(OR(B365="",E365=""),"",SUMIF(DB_Loans!$B:$B,B365,DB_Loans!$J:$J)+IFERROR(E365*2.5/100,0)),"")</f>
        <v/>
      </c>
      <c r="J365" s="53"/>
    </row>
    <row r="366" spans="1:10" ht="20.100000000000001" customHeight="1" x14ac:dyDescent="0.25">
      <c r="A366" s="48" t="str">
        <f t="shared" si="10"/>
        <v/>
      </c>
      <c r="B366" s="49"/>
      <c r="C366" s="50" t="str">
        <f>IFERROR(IF(B366="","",VLOOKUP(B366,DB_Customers!$A:$B,2,0)),"")</f>
        <v/>
      </c>
      <c r="D366" s="49"/>
      <c r="E366" s="51"/>
      <c r="F366" s="52" t="str">
        <f t="shared" ca="1" si="11"/>
        <v/>
      </c>
      <c r="G366" s="53"/>
      <c r="H366" s="54" t="str">
        <f>IFERROR(IF(OR(B366="",E366=""),"",SUMIF(DB_Loans!$B:$B,B366,DB_Loans!$E:$E)+E366),"")</f>
        <v/>
      </c>
      <c r="I366" s="54" t="str">
        <f>IFERROR(IF(OR(B366="",E366=""),"",SUMIF(DB_Loans!$B:$B,B366,DB_Loans!$J:$J)+IFERROR(E366*2.5/100,0)),"")</f>
        <v/>
      </c>
      <c r="J366" s="53"/>
    </row>
    <row r="367" spans="1:10" ht="20.100000000000001" customHeight="1" x14ac:dyDescent="0.25">
      <c r="A367" s="48" t="str">
        <f t="shared" si="10"/>
        <v/>
      </c>
      <c r="B367" s="49"/>
      <c r="C367" s="50" t="str">
        <f>IFERROR(IF(B367="","",VLOOKUP(B367,DB_Customers!$A:$B,2,0)),"")</f>
        <v/>
      </c>
      <c r="D367" s="49"/>
      <c r="E367" s="51"/>
      <c r="F367" s="52" t="str">
        <f t="shared" ca="1" si="11"/>
        <v/>
      </c>
      <c r="G367" s="53"/>
      <c r="H367" s="54" t="str">
        <f>IFERROR(IF(OR(B367="",E367=""),"",SUMIF(DB_Loans!$B:$B,B367,DB_Loans!$E:$E)+E367),"")</f>
        <v/>
      </c>
      <c r="I367" s="54" t="str">
        <f>IFERROR(IF(OR(B367="",E367=""),"",SUMIF(DB_Loans!$B:$B,B367,DB_Loans!$J:$J)+IFERROR(E367*2.5/100,0)),"")</f>
        <v/>
      </c>
      <c r="J367" s="53"/>
    </row>
    <row r="368" spans="1:10" ht="20.100000000000001" customHeight="1" x14ac:dyDescent="0.25">
      <c r="A368" s="48" t="str">
        <f t="shared" si="10"/>
        <v/>
      </c>
      <c r="B368" s="49"/>
      <c r="C368" s="50" t="str">
        <f>IFERROR(IF(B368="","",VLOOKUP(B368,DB_Customers!$A:$B,2,0)),"")</f>
        <v/>
      </c>
      <c r="D368" s="49"/>
      <c r="E368" s="51"/>
      <c r="F368" s="52" t="str">
        <f t="shared" ca="1" si="11"/>
        <v/>
      </c>
      <c r="G368" s="53"/>
      <c r="H368" s="54" t="str">
        <f>IFERROR(IF(OR(B368="",E368=""),"",SUMIF(DB_Loans!$B:$B,B368,DB_Loans!$E:$E)+E368),"")</f>
        <v/>
      </c>
      <c r="I368" s="54" t="str">
        <f>IFERROR(IF(OR(B368="",E368=""),"",SUMIF(DB_Loans!$B:$B,B368,DB_Loans!$J:$J)+IFERROR(E368*2.5/100,0)),"")</f>
        <v/>
      </c>
      <c r="J368" s="53"/>
    </row>
    <row r="369" spans="1:10" ht="20.100000000000001" customHeight="1" x14ac:dyDescent="0.25">
      <c r="A369" s="48" t="str">
        <f t="shared" si="10"/>
        <v/>
      </c>
      <c r="B369" s="49"/>
      <c r="C369" s="50" t="str">
        <f>IFERROR(IF(B369="","",VLOOKUP(B369,DB_Customers!$A:$B,2,0)),"")</f>
        <v/>
      </c>
      <c r="D369" s="49"/>
      <c r="E369" s="51"/>
      <c r="F369" s="52" t="str">
        <f t="shared" ca="1" si="11"/>
        <v/>
      </c>
      <c r="G369" s="53"/>
      <c r="H369" s="54" t="str">
        <f>IFERROR(IF(OR(B369="",E369=""),"",SUMIF(DB_Loans!$B:$B,B369,DB_Loans!$E:$E)+E369),"")</f>
        <v/>
      </c>
      <c r="I369" s="54" t="str">
        <f>IFERROR(IF(OR(B369="",E369=""),"",SUMIF(DB_Loans!$B:$B,B369,DB_Loans!$J:$J)+IFERROR(E369*2.5/100,0)),"")</f>
        <v/>
      </c>
      <c r="J369" s="53"/>
    </row>
    <row r="370" spans="1:10" ht="20.100000000000001" customHeight="1" x14ac:dyDescent="0.25">
      <c r="A370" s="48" t="str">
        <f t="shared" si="10"/>
        <v/>
      </c>
      <c r="B370" s="49"/>
      <c r="C370" s="50" t="str">
        <f>IFERROR(IF(B370="","",VLOOKUP(B370,DB_Customers!$A:$B,2,0)),"")</f>
        <v/>
      </c>
      <c r="D370" s="49"/>
      <c r="E370" s="51"/>
      <c r="F370" s="52" t="str">
        <f t="shared" ca="1" si="11"/>
        <v/>
      </c>
      <c r="G370" s="53"/>
      <c r="H370" s="54" t="str">
        <f>IFERROR(IF(OR(B370="",E370=""),"",SUMIF(DB_Loans!$B:$B,B370,DB_Loans!$E:$E)+E370),"")</f>
        <v/>
      </c>
      <c r="I370" s="54" t="str">
        <f>IFERROR(IF(OR(B370="",E370=""),"",SUMIF(DB_Loans!$B:$B,B370,DB_Loans!$J:$J)+IFERROR(E370*2.5/100,0)),"")</f>
        <v/>
      </c>
      <c r="J370" s="53"/>
    </row>
    <row r="371" spans="1:10" ht="20.100000000000001" customHeight="1" x14ac:dyDescent="0.25">
      <c r="A371" s="48" t="str">
        <f t="shared" si="10"/>
        <v/>
      </c>
      <c r="B371" s="49"/>
      <c r="C371" s="50" t="str">
        <f>IFERROR(IF(B371="","",VLOOKUP(B371,DB_Customers!$A:$B,2,0)),"")</f>
        <v/>
      </c>
      <c r="D371" s="49"/>
      <c r="E371" s="51"/>
      <c r="F371" s="52" t="str">
        <f t="shared" ca="1" si="11"/>
        <v/>
      </c>
      <c r="G371" s="53"/>
      <c r="H371" s="54" t="str">
        <f>IFERROR(IF(OR(B371="",E371=""),"",SUMIF(DB_Loans!$B:$B,B371,DB_Loans!$E:$E)+E371),"")</f>
        <v/>
      </c>
      <c r="I371" s="54" t="str">
        <f>IFERROR(IF(OR(B371="",E371=""),"",SUMIF(DB_Loans!$B:$B,B371,DB_Loans!$J:$J)+IFERROR(E371*2.5/100,0)),"")</f>
        <v/>
      </c>
      <c r="J371" s="53"/>
    </row>
    <row r="372" spans="1:10" ht="20.100000000000001" customHeight="1" x14ac:dyDescent="0.25">
      <c r="A372" s="48" t="str">
        <f t="shared" si="10"/>
        <v/>
      </c>
      <c r="B372" s="49"/>
      <c r="C372" s="50" t="str">
        <f>IFERROR(IF(B372="","",VLOOKUP(B372,DB_Customers!$A:$B,2,0)),"")</f>
        <v/>
      </c>
      <c r="D372" s="49"/>
      <c r="E372" s="51"/>
      <c r="F372" s="52" t="str">
        <f t="shared" ca="1" si="11"/>
        <v/>
      </c>
      <c r="G372" s="53"/>
      <c r="H372" s="54" t="str">
        <f>IFERROR(IF(OR(B372="",E372=""),"",SUMIF(DB_Loans!$B:$B,B372,DB_Loans!$E:$E)+E372),"")</f>
        <v/>
      </c>
      <c r="I372" s="54" t="str">
        <f>IFERROR(IF(OR(B372="",E372=""),"",SUMIF(DB_Loans!$B:$B,B372,DB_Loans!$J:$J)+IFERROR(E372*2.5/100,0)),"")</f>
        <v/>
      </c>
      <c r="J372" s="53"/>
    </row>
    <row r="373" spans="1:10" ht="20.100000000000001" customHeight="1" x14ac:dyDescent="0.25">
      <c r="A373" s="48" t="str">
        <f t="shared" si="10"/>
        <v/>
      </c>
      <c r="B373" s="49"/>
      <c r="C373" s="50" t="str">
        <f>IFERROR(IF(B373="","",VLOOKUP(B373,DB_Customers!$A:$B,2,0)),"")</f>
        <v/>
      </c>
      <c r="D373" s="49"/>
      <c r="E373" s="51"/>
      <c r="F373" s="52" t="str">
        <f t="shared" ca="1" si="11"/>
        <v/>
      </c>
      <c r="G373" s="53"/>
      <c r="H373" s="54" t="str">
        <f>IFERROR(IF(OR(B373="",E373=""),"",SUMIF(DB_Loans!$B:$B,B373,DB_Loans!$E:$E)+E373),"")</f>
        <v/>
      </c>
      <c r="I373" s="54" t="str">
        <f>IFERROR(IF(OR(B373="",E373=""),"",SUMIF(DB_Loans!$B:$B,B373,DB_Loans!$J:$J)+IFERROR(E373*2.5/100,0)),"")</f>
        <v/>
      </c>
      <c r="J373" s="53"/>
    </row>
    <row r="374" spans="1:10" ht="20.100000000000001" customHeight="1" x14ac:dyDescent="0.25">
      <c r="A374" s="48" t="str">
        <f t="shared" si="10"/>
        <v/>
      </c>
      <c r="B374" s="49"/>
      <c r="C374" s="50" t="str">
        <f>IFERROR(IF(B374="","",VLOOKUP(B374,DB_Customers!$A:$B,2,0)),"")</f>
        <v/>
      </c>
      <c r="D374" s="49"/>
      <c r="E374" s="51"/>
      <c r="F374" s="52" t="str">
        <f t="shared" ca="1" si="11"/>
        <v/>
      </c>
      <c r="G374" s="53"/>
      <c r="H374" s="54" t="str">
        <f>IFERROR(IF(OR(B374="",E374=""),"",SUMIF(DB_Loans!$B:$B,B374,DB_Loans!$E:$E)+E374),"")</f>
        <v/>
      </c>
      <c r="I374" s="54" t="str">
        <f>IFERROR(IF(OR(B374="",E374=""),"",SUMIF(DB_Loans!$B:$B,B374,DB_Loans!$J:$J)+IFERROR(E374*2.5/100,0)),"")</f>
        <v/>
      </c>
      <c r="J374" s="53"/>
    </row>
    <row r="375" spans="1:10" ht="20.100000000000001" customHeight="1" x14ac:dyDescent="0.25">
      <c r="A375" s="48" t="str">
        <f t="shared" si="10"/>
        <v/>
      </c>
      <c r="B375" s="49"/>
      <c r="C375" s="50" t="str">
        <f>IFERROR(IF(B375="","",VLOOKUP(B375,DB_Customers!$A:$B,2,0)),"")</f>
        <v/>
      </c>
      <c r="D375" s="49"/>
      <c r="E375" s="51"/>
      <c r="F375" s="52" t="str">
        <f t="shared" ca="1" si="11"/>
        <v/>
      </c>
      <c r="G375" s="53"/>
      <c r="H375" s="54" t="str">
        <f>IFERROR(IF(OR(B375="",E375=""),"",SUMIF(DB_Loans!$B:$B,B375,DB_Loans!$E:$E)+E375),"")</f>
        <v/>
      </c>
      <c r="I375" s="54" t="str">
        <f>IFERROR(IF(OR(B375="",E375=""),"",SUMIF(DB_Loans!$B:$B,B375,DB_Loans!$J:$J)+IFERROR(E375*2.5/100,0)),"")</f>
        <v/>
      </c>
      <c r="J375" s="53"/>
    </row>
    <row r="376" spans="1:10" ht="20.100000000000001" customHeight="1" x14ac:dyDescent="0.25">
      <c r="A376" s="48" t="str">
        <f t="shared" si="10"/>
        <v/>
      </c>
      <c r="B376" s="49"/>
      <c r="C376" s="50" t="str">
        <f>IFERROR(IF(B376="","",VLOOKUP(B376,DB_Customers!$A:$B,2,0)),"")</f>
        <v/>
      </c>
      <c r="D376" s="49"/>
      <c r="E376" s="51"/>
      <c r="F376" s="52" t="str">
        <f t="shared" ca="1" si="11"/>
        <v/>
      </c>
      <c r="G376" s="53"/>
      <c r="H376" s="54" t="str">
        <f>IFERROR(IF(OR(B376="",E376=""),"",SUMIF(DB_Loans!$B:$B,B376,DB_Loans!$E:$E)+E376),"")</f>
        <v/>
      </c>
      <c r="I376" s="54" t="str">
        <f>IFERROR(IF(OR(B376="",E376=""),"",SUMIF(DB_Loans!$B:$B,B376,DB_Loans!$J:$J)+IFERROR(E376*2.5/100,0)),"")</f>
        <v/>
      </c>
      <c r="J376" s="53"/>
    </row>
    <row r="377" spans="1:10" ht="20.100000000000001" customHeight="1" x14ac:dyDescent="0.25">
      <c r="A377" s="48" t="str">
        <f t="shared" si="10"/>
        <v/>
      </c>
      <c r="B377" s="49"/>
      <c r="C377" s="50" t="str">
        <f>IFERROR(IF(B377="","",VLOOKUP(B377,DB_Customers!$A:$B,2,0)),"")</f>
        <v/>
      </c>
      <c r="D377" s="49"/>
      <c r="E377" s="51"/>
      <c r="F377" s="52" t="str">
        <f t="shared" ca="1" si="11"/>
        <v/>
      </c>
      <c r="G377" s="53"/>
      <c r="H377" s="54" t="str">
        <f>IFERROR(IF(OR(B377="",E377=""),"",SUMIF(DB_Loans!$B:$B,B377,DB_Loans!$E:$E)+E377),"")</f>
        <v/>
      </c>
      <c r="I377" s="54" t="str">
        <f>IFERROR(IF(OR(B377="",E377=""),"",SUMIF(DB_Loans!$B:$B,B377,DB_Loans!$J:$J)+IFERROR(E377*2.5/100,0)),"")</f>
        <v/>
      </c>
      <c r="J377" s="53"/>
    </row>
    <row r="378" spans="1:10" ht="20.100000000000001" customHeight="1" x14ac:dyDescent="0.25">
      <c r="A378" s="48" t="str">
        <f t="shared" si="10"/>
        <v/>
      </c>
      <c r="B378" s="49"/>
      <c r="C378" s="50" t="str">
        <f>IFERROR(IF(B378="","",VLOOKUP(B378,DB_Customers!$A:$B,2,0)),"")</f>
        <v/>
      </c>
      <c r="D378" s="49"/>
      <c r="E378" s="51"/>
      <c r="F378" s="52" t="str">
        <f t="shared" ca="1" si="11"/>
        <v/>
      </c>
      <c r="G378" s="53"/>
      <c r="H378" s="54" t="str">
        <f>IFERROR(IF(OR(B378="",E378=""),"",SUMIF(DB_Loans!$B:$B,B378,DB_Loans!$E:$E)+E378),"")</f>
        <v/>
      </c>
      <c r="I378" s="54" t="str">
        <f>IFERROR(IF(OR(B378="",E378=""),"",SUMIF(DB_Loans!$B:$B,B378,DB_Loans!$J:$J)+IFERROR(E378*2.5/100,0)),"")</f>
        <v/>
      </c>
      <c r="J378" s="53"/>
    </row>
    <row r="379" spans="1:10" ht="20.100000000000001" customHeight="1" x14ac:dyDescent="0.25">
      <c r="A379" s="48" t="str">
        <f t="shared" si="10"/>
        <v/>
      </c>
      <c r="B379" s="49"/>
      <c r="C379" s="50" t="str">
        <f>IFERROR(IF(B379="","",VLOOKUP(B379,DB_Customers!$A:$B,2,0)),"")</f>
        <v/>
      </c>
      <c r="D379" s="49"/>
      <c r="E379" s="51"/>
      <c r="F379" s="52" t="str">
        <f t="shared" ca="1" si="11"/>
        <v/>
      </c>
      <c r="G379" s="53"/>
      <c r="H379" s="54" t="str">
        <f>IFERROR(IF(OR(B379="",E379=""),"",SUMIF(DB_Loans!$B:$B,B379,DB_Loans!$E:$E)+E379),"")</f>
        <v/>
      </c>
      <c r="I379" s="54" t="str">
        <f>IFERROR(IF(OR(B379="",E379=""),"",SUMIF(DB_Loans!$B:$B,B379,DB_Loans!$J:$J)+IFERROR(E379*2.5/100,0)),"")</f>
        <v/>
      </c>
      <c r="J379" s="53"/>
    </row>
    <row r="380" spans="1:10" ht="20.100000000000001" customHeight="1" x14ac:dyDescent="0.25">
      <c r="A380" s="48" t="str">
        <f t="shared" si="10"/>
        <v/>
      </c>
      <c r="B380" s="49"/>
      <c r="C380" s="50" t="str">
        <f>IFERROR(IF(B380="","",VLOOKUP(B380,DB_Customers!$A:$B,2,0)),"")</f>
        <v/>
      </c>
      <c r="D380" s="49"/>
      <c r="E380" s="51"/>
      <c r="F380" s="52" t="str">
        <f t="shared" ca="1" si="11"/>
        <v/>
      </c>
      <c r="G380" s="53"/>
      <c r="H380" s="54" t="str">
        <f>IFERROR(IF(OR(B380="",E380=""),"",SUMIF(DB_Loans!$B:$B,B380,DB_Loans!$E:$E)+E380),"")</f>
        <v/>
      </c>
      <c r="I380" s="54" t="str">
        <f>IFERROR(IF(OR(B380="",E380=""),"",SUMIF(DB_Loans!$B:$B,B380,DB_Loans!$J:$J)+IFERROR(E380*2.5/100,0)),"")</f>
        <v/>
      </c>
      <c r="J380" s="53"/>
    </row>
    <row r="381" spans="1:10" ht="20.100000000000001" customHeight="1" x14ac:dyDescent="0.25">
      <c r="A381" s="48" t="str">
        <f t="shared" si="10"/>
        <v/>
      </c>
      <c r="B381" s="49"/>
      <c r="C381" s="50" t="str">
        <f>IFERROR(IF(B381="","",VLOOKUP(B381,DB_Customers!$A:$B,2,0)),"")</f>
        <v/>
      </c>
      <c r="D381" s="49"/>
      <c r="E381" s="51"/>
      <c r="F381" s="52" t="str">
        <f t="shared" ca="1" si="11"/>
        <v/>
      </c>
      <c r="G381" s="53"/>
      <c r="H381" s="54" t="str">
        <f>IFERROR(IF(OR(B381="",E381=""),"",SUMIF(DB_Loans!$B:$B,B381,DB_Loans!$E:$E)+E381),"")</f>
        <v/>
      </c>
      <c r="I381" s="54" t="str">
        <f>IFERROR(IF(OR(B381="",E381=""),"",SUMIF(DB_Loans!$B:$B,B381,DB_Loans!$J:$J)+IFERROR(E381*2.5/100,0)),"")</f>
        <v/>
      </c>
      <c r="J381" s="53"/>
    </row>
    <row r="382" spans="1:10" ht="20.100000000000001" customHeight="1" x14ac:dyDescent="0.25">
      <c r="A382" s="48" t="str">
        <f t="shared" si="10"/>
        <v/>
      </c>
      <c r="B382" s="49"/>
      <c r="C382" s="50" t="str">
        <f>IFERROR(IF(B382="","",VLOOKUP(B382,DB_Customers!$A:$B,2,0)),"")</f>
        <v/>
      </c>
      <c r="D382" s="49"/>
      <c r="E382" s="51"/>
      <c r="F382" s="52" t="str">
        <f t="shared" ca="1" si="11"/>
        <v/>
      </c>
      <c r="G382" s="53"/>
      <c r="H382" s="54" t="str">
        <f>IFERROR(IF(OR(B382="",E382=""),"",SUMIF(DB_Loans!$B:$B,B382,DB_Loans!$E:$E)+E382),"")</f>
        <v/>
      </c>
      <c r="I382" s="54" t="str">
        <f>IFERROR(IF(OR(B382="",E382=""),"",SUMIF(DB_Loans!$B:$B,B382,DB_Loans!$J:$J)+IFERROR(E382*2.5/100,0)),"")</f>
        <v/>
      </c>
      <c r="J382" s="53"/>
    </row>
    <row r="383" spans="1:10" ht="20.100000000000001" customHeight="1" x14ac:dyDescent="0.25">
      <c r="A383" s="48" t="str">
        <f t="shared" si="10"/>
        <v/>
      </c>
      <c r="B383" s="49"/>
      <c r="C383" s="50" t="str">
        <f>IFERROR(IF(B383="","",VLOOKUP(B383,DB_Customers!$A:$B,2,0)),"")</f>
        <v/>
      </c>
      <c r="D383" s="49"/>
      <c r="E383" s="51"/>
      <c r="F383" s="52" t="str">
        <f t="shared" ca="1" si="11"/>
        <v/>
      </c>
      <c r="G383" s="53"/>
      <c r="H383" s="54" t="str">
        <f>IFERROR(IF(OR(B383="",E383=""),"",SUMIF(DB_Loans!$B:$B,B383,DB_Loans!$E:$E)+E383),"")</f>
        <v/>
      </c>
      <c r="I383" s="54" t="str">
        <f>IFERROR(IF(OR(B383="",E383=""),"",SUMIF(DB_Loans!$B:$B,B383,DB_Loans!$J:$J)+IFERROR(E383*2.5/100,0)),"")</f>
        <v/>
      </c>
      <c r="J383" s="53"/>
    </row>
    <row r="384" spans="1:10" ht="20.100000000000001" customHeight="1" x14ac:dyDescent="0.25">
      <c r="A384" s="48" t="str">
        <f t="shared" si="10"/>
        <v/>
      </c>
      <c r="B384" s="49"/>
      <c r="C384" s="50" t="str">
        <f>IFERROR(IF(B384="","",VLOOKUP(B384,DB_Customers!$A:$B,2,0)),"")</f>
        <v/>
      </c>
      <c r="D384" s="49"/>
      <c r="E384" s="51"/>
      <c r="F384" s="52" t="str">
        <f t="shared" ca="1" si="11"/>
        <v/>
      </c>
      <c r="G384" s="53"/>
      <c r="H384" s="54" t="str">
        <f>IFERROR(IF(OR(B384="",E384=""),"",SUMIF(DB_Loans!$B:$B,B384,DB_Loans!$E:$E)+E384),"")</f>
        <v/>
      </c>
      <c r="I384" s="54" t="str">
        <f>IFERROR(IF(OR(B384="",E384=""),"",SUMIF(DB_Loans!$B:$B,B384,DB_Loans!$J:$J)+IFERROR(E384*2.5/100,0)),"")</f>
        <v/>
      </c>
      <c r="J384" s="53"/>
    </row>
    <row r="385" spans="1:10" ht="20.100000000000001" customHeight="1" x14ac:dyDescent="0.25">
      <c r="A385" s="48" t="str">
        <f t="shared" si="10"/>
        <v/>
      </c>
      <c r="B385" s="49"/>
      <c r="C385" s="50" t="str">
        <f>IFERROR(IF(B385="","",VLOOKUP(B385,DB_Customers!$A:$B,2,0)),"")</f>
        <v/>
      </c>
      <c r="D385" s="49"/>
      <c r="E385" s="51"/>
      <c r="F385" s="52" t="str">
        <f t="shared" ca="1" si="11"/>
        <v/>
      </c>
      <c r="G385" s="53"/>
      <c r="H385" s="54" t="str">
        <f>IFERROR(IF(OR(B385="",E385=""),"",SUMIF(DB_Loans!$B:$B,B385,DB_Loans!$E:$E)+E385),"")</f>
        <v/>
      </c>
      <c r="I385" s="54" t="str">
        <f>IFERROR(IF(OR(B385="",E385=""),"",SUMIF(DB_Loans!$B:$B,B385,DB_Loans!$J:$J)+IFERROR(E385*2.5/100,0)),"")</f>
        <v/>
      </c>
      <c r="J385" s="53"/>
    </row>
    <row r="386" spans="1:10" ht="20.100000000000001" customHeight="1" x14ac:dyDescent="0.25">
      <c r="A386" s="48" t="str">
        <f t="shared" si="10"/>
        <v/>
      </c>
      <c r="B386" s="49"/>
      <c r="C386" s="50" t="str">
        <f>IFERROR(IF(B386="","",VLOOKUP(B386,DB_Customers!$A:$B,2,0)),"")</f>
        <v/>
      </c>
      <c r="D386" s="49"/>
      <c r="E386" s="51"/>
      <c r="F386" s="52" t="str">
        <f t="shared" ca="1" si="11"/>
        <v/>
      </c>
      <c r="G386" s="53"/>
      <c r="H386" s="54" t="str">
        <f>IFERROR(IF(OR(B386="",E386=""),"",SUMIF(DB_Loans!$B:$B,B386,DB_Loans!$E:$E)+E386),"")</f>
        <v/>
      </c>
      <c r="I386" s="54" t="str">
        <f>IFERROR(IF(OR(B386="",E386=""),"",SUMIF(DB_Loans!$B:$B,B386,DB_Loans!$J:$J)+IFERROR(E386*2.5/100,0)),"")</f>
        <v/>
      </c>
      <c r="J386" s="53"/>
    </row>
    <row r="387" spans="1:10" ht="20.100000000000001" customHeight="1" x14ac:dyDescent="0.25">
      <c r="A387" s="48" t="str">
        <f t="shared" si="10"/>
        <v/>
      </c>
      <c r="B387" s="49"/>
      <c r="C387" s="50" t="str">
        <f>IFERROR(IF(B387="","",VLOOKUP(B387,DB_Customers!$A:$B,2,0)),"")</f>
        <v/>
      </c>
      <c r="D387" s="49"/>
      <c r="E387" s="51"/>
      <c r="F387" s="52" t="str">
        <f t="shared" ca="1" si="11"/>
        <v/>
      </c>
      <c r="G387" s="53"/>
      <c r="H387" s="54" t="str">
        <f>IFERROR(IF(OR(B387="",E387=""),"",SUMIF(DB_Loans!$B:$B,B387,DB_Loans!$E:$E)+E387),"")</f>
        <v/>
      </c>
      <c r="I387" s="54" t="str">
        <f>IFERROR(IF(OR(B387="",E387=""),"",SUMIF(DB_Loans!$B:$B,B387,DB_Loans!$J:$J)+IFERROR(E387*2.5/100,0)),"")</f>
        <v/>
      </c>
      <c r="J387" s="53"/>
    </row>
    <row r="388" spans="1:10" ht="20.100000000000001" customHeight="1" x14ac:dyDescent="0.25">
      <c r="A388" s="48" t="str">
        <f t="shared" ref="A388:A451" si="12">IF(B388="","","TU"&amp;TEXT(ROW()-3,"0000"))</f>
        <v/>
      </c>
      <c r="B388" s="49"/>
      <c r="C388" s="50" t="str">
        <f>IFERROR(IF(B388="","",VLOOKUP(B388,DB_Customers!$A:$B,2,0)),"")</f>
        <v/>
      </c>
      <c r="D388" s="49"/>
      <c r="E388" s="51"/>
      <c r="F388" s="52" t="str">
        <f t="shared" ref="F388:F451" ca="1" si="13">IF(B388="","",TODAY())</f>
        <v/>
      </c>
      <c r="G388" s="53"/>
      <c r="H388" s="54" t="str">
        <f>IFERROR(IF(OR(B388="",E388=""),"",SUMIF(DB_Loans!$B:$B,B388,DB_Loans!$E:$E)+E388),"")</f>
        <v/>
      </c>
      <c r="I388" s="54" t="str">
        <f>IFERROR(IF(OR(B388="",E388=""),"",SUMIF(DB_Loans!$B:$B,B388,DB_Loans!$J:$J)+IFERROR(E388*2.5/100,0)),"")</f>
        <v/>
      </c>
      <c r="J388" s="53"/>
    </row>
    <row r="389" spans="1:10" ht="20.100000000000001" customHeight="1" x14ac:dyDescent="0.25">
      <c r="A389" s="48" t="str">
        <f t="shared" si="12"/>
        <v/>
      </c>
      <c r="B389" s="49"/>
      <c r="C389" s="50" t="str">
        <f>IFERROR(IF(B389="","",VLOOKUP(B389,DB_Customers!$A:$B,2,0)),"")</f>
        <v/>
      </c>
      <c r="D389" s="49"/>
      <c r="E389" s="51"/>
      <c r="F389" s="52" t="str">
        <f t="shared" ca="1" si="13"/>
        <v/>
      </c>
      <c r="G389" s="53"/>
      <c r="H389" s="54" t="str">
        <f>IFERROR(IF(OR(B389="",E389=""),"",SUMIF(DB_Loans!$B:$B,B389,DB_Loans!$E:$E)+E389),"")</f>
        <v/>
      </c>
      <c r="I389" s="54" t="str">
        <f>IFERROR(IF(OR(B389="",E389=""),"",SUMIF(DB_Loans!$B:$B,B389,DB_Loans!$J:$J)+IFERROR(E389*2.5/100,0)),"")</f>
        <v/>
      </c>
      <c r="J389" s="53"/>
    </row>
    <row r="390" spans="1:10" ht="20.100000000000001" customHeight="1" x14ac:dyDescent="0.25">
      <c r="A390" s="48" t="str">
        <f t="shared" si="12"/>
        <v/>
      </c>
      <c r="B390" s="49"/>
      <c r="C390" s="50" t="str">
        <f>IFERROR(IF(B390="","",VLOOKUP(B390,DB_Customers!$A:$B,2,0)),"")</f>
        <v/>
      </c>
      <c r="D390" s="49"/>
      <c r="E390" s="51"/>
      <c r="F390" s="52" t="str">
        <f t="shared" ca="1" si="13"/>
        <v/>
      </c>
      <c r="G390" s="53"/>
      <c r="H390" s="54" t="str">
        <f>IFERROR(IF(OR(B390="",E390=""),"",SUMIF(DB_Loans!$B:$B,B390,DB_Loans!$E:$E)+E390),"")</f>
        <v/>
      </c>
      <c r="I390" s="54" t="str">
        <f>IFERROR(IF(OR(B390="",E390=""),"",SUMIF(DB_Loans!$B:$B,B390,DB_Loans!$J:$J)+IFERROR(E390*2.5/100,0)),"")</f>
        <v/>
      </c>
      <c r="J390" s="53"/>
    </row>
    <row r="391" spans="1:10" ht="20.100000000000001" customHeight="1" x14ac:dyDescent="0.25">
      <c r="A391" s="48" t="str">
        <f t="shared" si="12"/>
        <v/>
      </c>
      <c r="B391" s="49"/>
      <c r="C391" s="50" t="str">
        <f>IFERROR(IF(B391="","",VLOOKUP(B391,DB_Customers!$A:$B,2,0)),"")</f>
        <v/>
      </c>
      <c r="D391" s="49"/>
      <c r="E391" s="51"/>
      <c r="F391" s="52" t="str">
        <f t="shared" ca="1" si="13"/>
        <v/>
      </c>
      <c r="G391" s="53"/>
      <c r="H391" s="54" t="str">
        <f>IFERROR(IF(OR(B391="",E391=""),"",SUMIF(DB_Loans!$B:$B,B391,DB_Loans!$E:$E)+E391),"")</f>
        <v/>
      </c>
      <c r="I391" s="54" t="str">
        <f>IFERROR(IF(OR(B391="",E391=""),"",SUMIF(DB_Loans!$B:$B,B391,DB_Loans!$J:$J)+IFERROR(E391*2.5/100,0)),"")</f>
        <v/>
      </c>
      <c r="J391" s="53"/>
    </row>
    <row r="392" spans="1:10" ht="20.100000000000001" customHeight="1" x14ac:dyDescent="0.25">
      <c r="A392" s="48" t="str">
        <f t="shared" si="12"/>
        <v/>
      </c>
      <c r="B392" s="49"/>
      <c r="C392" s="50" t="str">
        <f>IFERROR(IF(B392="","",VLOOKUP(B392,DB_Customers!$A:$B,2,0)),"")</f>
        <v/>
      </c>
      <c r="D392" s="49"/>
      <c r="E392" s="51"/>
      <c r="F392" s="52" t="str">
        <f t="shared" ca="1" si="13"/>
        <v/>
      </c>
      <c r="G392" s="53"/>
      <c r="H392" s="54" t="str">
        <f>IFERROR(IF(OR(B392="",E392=""),"",SUMIF(DB_Loans!$B:$B,B392,DB_Loans!$E:$E)+E392),"")</f>
        <v/>
      </c>
      <c r="I392" s="54" t="str">
        <f>IFERROR(IF(OR(B392="",E392=""),"",SUMIF(DB_Loans!$B:$B,B392,DB_Loans!$J:$J)+IFERROR(E392*2.5/100,0)),"")</f>
        <v/>
      </c>
      <c r="J392" s="53"/>
    </row>
    <row r="393" spans="1:10" ht="20.100000000000001" customHeight="1" x14ac:dyDescent="0.25">
      <c r="A393" s="48" t="str">
        <f t="shared" si="12"/>
        <v/>
      </c>
      <c r="B393" s="49"/>
      <c r="C393" s="50" t="str">
        <f>IFERROR(IF(B393="","",VLOOKUP(B393,DB_Customers!$A:$B,2,0)),"")</f>
        <v/>
      </c>
      <c r="D393" s="49"/>
      <c r="E393" s="51"/>
      <c r="F393" s="52" t="str">
        <f t="shared" ca="1" si="13"/>
        <v/>
      </c>
      <c r="G393" s="53"/>
      <c r="H393" s="54" t="str">
        <f>IFERROR(IF(OR(B393="",E393=""),"",SUMIF(DB_Loans!$B:$B,B393,DB_Loans!$E:$E)+E393),"")</f>
        <v/>
      </c>
      <c r="I393" s="54" t="str">
        <f>IFERROR(IF(OR(B393="",E393=""),"",SUMIF(DB_Loans!$B:$B,B393,DB_Loans!$J:$J)+IFERROR(E393*2.5/100,0)),"")</f>
        <v/>
      </c>
      <c r="J393" s="53"/>
    </row>
    <row r="394" spans="1:10" ht="20.100000000000001" customHeight="1" x14ac:dyDescent="0.25">
      <c r="A394" s="48" t="str">
        <f t="shared" si="12"/>
        <v/>
      </c>
      <c r="B394" s="49"/>
      <c r="C394" s="50" t="str">
        <f>IFERROR(IF(B394="","",VLOOKUP(B394,DB_Customers!$A:$B,2,0)),"")</f>
        <v/>
      </c>
      <c r="D394" s="49"/>
      <c r="E394" s="51"/>
      <c r="F394" s="52" t="str">
        <f t="shared" ca="1" si="13"/>
        <v/>
      </c>
      <c r="G394" s="53"/>
      <c r="H394" s="54" t="str">
        <f>IFERROR(IF(OR(B394="",E394=""),"",SUMIF(DB_Loans!$B:$B,B394,DB_Loans!$E:$E)+E394),"")</f>
        <v/>
      </c>
      <c r="I394" s="54" t="str">
        <f>IFERROR(IF(OR(B394="",E394=""),"",SUMIF(DB_Loans!$B:$B,B394,DB_Loans!$J:$J)+IFERROR(E394*2.5/100,0)),"")</f>
        <v/>
      </c>
      <c r="J394" s="53"/>
    </row>
    <row r="395" spans="1:10" ht="20.100000000000001" customHeight="1" x14ac:dyDescent="0.25">
      <c r="A395" s="48" t="str">
        <f t="shared" si="12"/>
        <v/>
      </c>
      <c r="B395" s="49"/>
      <c r="C395" s="50" t="str">
        <f>IFERROR(IF(B395="","",VLOOKUP(B395,DB_Customers!$A:$B,2,0)),"")</f>
        <v/>
      </c>
      <c r="D395" s="49"/>
      <c r="E395" s="51"/>
      <c r="F395" s="52" t="str">
        <f t="shared" ca="1" si="13"/>
        <v/>
      </c>
      <c r="G395" s="53"/>
      <c r="H395" s="54" t="str">
        <f>IFERROR(IF(OR(B395="",E395=""),"",SUMIF(DB_Loans!$B:$B,B395,DB_Loans!$E:$E)+E395),"")</f>
        <v/>
      </c>
      <c r="I395" s="54" t="str">
        <f>IFERROR(IF(OR(B395="",E395=""),"",SUMIF(DB_Loans!$B:$B,B395,DB_Loans!$J:$J)+IFERROR(E395*2.5/100,0)),"")</f>
        <v/>
      </c>
      <c r="J395" s="53"/>
    </row>
    <row r="396" spans="1:10" ht="20.100000000000001" customHeight="1" x14ac:dyDescent="0.25">
      <c r="A396" s="48" t="str">
        <f t="shared" si="12"/>
        <v/>
      </c>
      <c r="B396" s="49"/>
      <c r="C396" s="50" t="str">
        <f>IFERROR(IF(B396="","",VLOOKUP(B396,DB_Customers!$A:$B,2,0)),"")</f>
        <v/>
      </c>
      <c r="D396" s="49"/>
      <c r="E396" s="51"/>
      <c r="F396" s="52" t="str">
        <f t="shared" ca="1" si="13"/>
        <v/>
      </c>
      <c r="G396" s="53"/>
      <c r="H396" s="54" t="str">
        <f>IFERROR(IF(OR(B396="",E396=""),"",SUMIF(DB_Loans!$B:$B,B396,DB_Loans!$E:$E)+E396),"")</f>
        <v/>
      </c>
      <c r="I396" s="54" t="str">
        <f>IFERROR(IF(OR(B396="",E396=""),"",SUMIF(DB_Loans!$B:$B,B396,DB_Loans!$J:$J)+IFERROR(E396*2.5/100,0)),"")</f>
        <v/>
      </c>
      <c r="J396" s="53"/>
    </row>
    <row r="397" spans="1:10" ht="20.100000000000001" customHeight="1" x14ac:dyDescent="0.25">
      <c r="A397" s="48" t="str">
        <f t="shared" si="12"/>
        <v/>
      </c>
      <c r="B397" s="49"/>
      <c r="C397" s="50" t="str">
        <f>IFERROR(IF(B397="","",VLOOKUP(B397,DB_Customers!$A:$B,2,0)),"")</f>
        <v/>
      </c>
      <c r="D397" s="49"/>
      <c r="E397" s="51"/>
      <c r="F397" s="52" t="str">
        <f t="shared" ca="1" si="13"/>
        <v/>
      </c>
      <c r="G397" s="53"/>
      <c r="H397" s="54" t="str">
        <f>IFERROR(IF(OR(B397="",E397=""),"",SUMIF(DB_Loans!$B:$B,B397,DB_Loans!$E:$E)+E397),"")</f>
        <v/>
      </c>
      <c r="I397" s="54" t="str">
        <f>IFERROR(IF(OR(B397="",E397=""),"",SUMIF(DB_Loans!$B:$B,B397,DB_Loans!$J:$J)+IFERROR(E397*2.5/100,0)),"")</f>
        <v/>
      </c>
      <c r="J397" s="53"/>
    </row>
    <row r="398" spans="1:10" ht="20.100000000000001" customHeight="1" x14ac:dyDescent="0.25">
      <c r="A398" s="48" t="str">
        <f t="shared" si="12"/>
        <v/>
      </c>
      <c r="B398" s="49"/>
      <c r="C398" s="50" t="str">
        <f>IFERROR(IF(B398="","",VLOOKUP(B398,DB_Customers!$A:$B,2,0)),"")</f>
        <v/>
      </c>
      <c r="D398" s="49"/>
      <c r="E398" s="51"/>
      <c r="F398" s="52" t="str">
        <f t="shared" ca="1" si="13"/>
        <v/>
      </c>
      <c r="G398" s="53"/>
      <c r="H398" s="54" t="str">
        <f>IFERROR(IF(OR(B398="",E398=""),"",SUMIF(DB_Loans!$B:$B,B398,DB_Loans!$E:$E)+E398),"")</f>
        <v/>
      </c>
      <c r="I398" s="54" t="str">
        <f>IFERROR(IF(OR(B398="",E398=""),"",SUMIF(DB_Loans!$B:$B,B398,DB_Loans!$J:$J)+IFERROR(E398*2.5/100,0)),"")</f>
        <v/>
      </c>
      <c r="J398" s="53"/>
    </row>
    <row r="399" spans="1:10" ht="20.100000000000001" customHeight="1" x14ac:dyDescent="0.25">
      <c r="A399" s="48" t="str">
        <f t="shared" si="12"/>
        <v/>
      </c>
      <c r="B399" s="49"/>
      <c r="C399" s="50" t="str">
        <f>IFERROR(IF(B399="","",VLOOKUP(B399,DB_Customers!$A:$B,2,0)),"")</f>
        <v/>
      </c>
      <c r="D399" s="49"/>
      <c r="E399" s="51"/>
      <c r="F399" s="52" t="str">
        <f t="shared" ca="1" si="13"/>
        <v/>
      </c>
      <c r="G399" s="53"/>
      <c r="H399" s="54" t="str">
        <f>IFERROR(IF(OR(B399="",E399=""),"",SUMIF(DB_Loans!$B:$B,B399,DB_Loans!$E:$E)+E399),"")</f>
        <v/>
      </c>
      <c r="I399" s="54" t="str">
        <f>IFERROR(IF(OR(B399="",E399=""),"",SUMIF(DB_Loans!$B:$B,B399,DB_Loans!$J:$J)+IFERROR(E399*2.5/100,0)),"")</f>
        <v/>
      </c>
      <c r="J399" s="53"/>
    </row>
    <row r="400" spans="1:10" ht="20.100000000000001" customHeight="1" x14ac:dyDescent="0.25">
      <c r="A400" s="48" t="str">
        <f t="shared" si="12"/>
        <v/>
      </c>
      <c r="B400" s="49"/>
      <c r="C400" s="50" t="str">
        <f>IFERROR(IF(B400="","",VLOOKUP(B400,DB_Customers!$A:$B,2,0)),"")</f>
        <v/>
      </c>
      <c r="D400" s="49"/>
      <c r="E400" s="51"/>
      <c r="F400" s="52" t="str">
        <f t="shared" ca="1" si="13"/>
        <v/>
      </c>
      <c r="G400" s="53"/>
      <c r="H400" s="54" t="str">
        <f>IFERROR(IF(OR(B400="",E400=""),"",SUMIF(DB_Loans!$B:$B,B400,DB_Loans!$E:$E)+E400),"")</f>
        <v/>
      </c>
      <c r="I400" s="54" t="str">
        <f>IFERROR(IF(OR(B400="",E400=""),"",SUMIF(DB_Loans!$B:$B,B400,DB_Loans!$J:$J)+IFERROR(E400*2.5/100,0)),"")</f>
        <v/>
      </c>
      <c r="J400" s="53"/>
    </row>
    <row r="401" spans="1:10" ht="20.100000000000001" customHeight="1" x14ac:dyDescent="0.25">
      <c r="A401" s="48" t="str">
        <f t="shared" si="12"/>
        <v/>
      </c>
      <c r="B401" s="49"/>
      <c r="C401" s="50" t="str">
        <f>IFERROR(IF(B401="","",VLOOKUP(B401,DB_Customers!$A:$B,2,0)),"")</f>
        <v/>
      </c>
      <c r="D401" s="49"/>
      <c r="E401" s="51"/>
      <c r="F401" s="52" t="str">
        <f t="shared" ca="1" si="13"/>
        <v/>
      </c>
      <c r="G401" s="53"/>
      <c r="H401" s="54" t="str">
        <f>IFERROR(IF(OR(B401="",E401=""),"",SUMIF(DB_Loans!$B:$B,B401,DB_Loans!$E:$E)+E401),"")</f>
        <v/>
      </c>
      <c r="I401" s="54" t="str">
        <f>IFERROR(IF(OR(B401="",E401=""),"",SUMIF(DB_Loans!$B:$B,B401,DB_Loans!$J:$J)+IFERROR(E401*2.5/100,0)),"")</f>
        <v/>
      </c>
      <c r="J401" s="53"/>
    </row>
    <row r="402" spans="1:10" ht="20.100000000000001" customHeight="1" x14ac:dyDescent="0.25">
      <c r="A402" s="48" t="str">
        <f t="shared" si="12"/>
        <v/>
      </c>
      <c r="B402" s="49"/>
      <c r="C402" s="50" t="str">
        <f>IFERROR(IF(B402="","",VLOOKUP(B402,DB_Customers!$A:$B,2,0)),"")</f>
        <v/>
      </c>
      <c r="D402" s="49"/>
      <c r="E402" s="51"/>
      <c r="F402" s="52" t="str">
        <f t="shared" ca="1" si="13"/>
        <v/>
      </c>
      <c r="G402" s="53"/>
      <c r="H402" s="54" t="str">
        <f>IFERROR(IF(OR(B402="",E402=""),"",SUMIF(DB_Loans!$B:$B,B402,DB_Loans!$E:$E)+E402),"")</f>
        <v/>
      </c>
      <c r="I402" s="54" t="str">
        <f>IFERROR(IF(OR(B402="",E402=""),"",SUMIF(DB_Loans!$B:$B,B402,DB_Loans!$J:$J)+IFERROR(E402*2.5/100,0)),"")</f>
        <v/>
      </c>
      <c r="J402" s="53"/>
    </row>
    <row r="403" spans="1:10" ht="20.100000000000001" customHeight="1" x14ac:dyDescent="0.25">
      <c r="A403" s="48" t="str">
        <f t="shared" si="12"/>
        <v/>
      </c>
      <c r="B403" s="49"/>
      <c r="C403" s="50" t="str">
        <f>IFERROR(IF(B403="","",VLOOKUP(B403,DB_Customers!$A:$B,2,0)),"")</f>
        <v/>
      </c>
      <c r="D403" s="49"/>
      <c r="E403" s="51"/>
      <c r="F403" s="52" t="str">
        <f t="shared" ca="1" si="13"/>
        <v/>
      </c>
      <c r="G403" s="53"/>
      <c r="H403" s="54" t="str">
        <f>IFERROR(IF(OR(B403="",E403=""),"",SUMIF(DB_Loans!$B:$B,B403,DB_Loans!$E:$E)+E403),"")</f>
        <v/>
      </c>
      <c r="I403" s="54" t="str">
        <f>IFERROR(IF(OR(B403="",E403=""),"",SUMIF(DB_Loans!$B:$B,B403,DB_Loans!$J:$J)+IFERROR(E403*2.5/100,0)),"")</f>
        <v/>
      </c>
      <c r="J403" s="53"/>
    </row>
    <row r="404" spans="1:10" ht="20.100000000000001" customHeight="1" x14ac:dyDescent="0.25">
      <c r="A404" s="48" t="str">
        <f t="shared" si="12"/>
        <v/>
      </c>
      <c r="B404" s="49"/>
      <c r="C404" s="50" t="str">
        <f>IFERROR(IF(B404="","",VLOOKUP(B404,DB_Customers!$A:$B,2,0)),"")</f>
        <v/>
      </c>
      <c r="D404" s="49"/>
      <c r="E404" s="51"/>
      <c r="F404" s="52" t="str">
        <f t="shared" ca="1" si="13"/>
        <v/>
      </c>
      <c r="G404" s="53"/>
      <c r="H404" s="54" t="str">
        <f>IFERROR(IF(OR(B404="",E404=""),"",SUMIF(DB_Loans!$B:$B,B404,DB_Loans!$E:$E)+E404),"")</f>
        <v/>
      </c>
      <c r="I404" s="54" t="str">
        <f>IFERROR(IF(OR(B404="",E404=""),"",SUMIF(DB_Loans!$B:$B,B404,DB_Loans!$J:$J)+IFERROR(E404*2.5/100,0)),"")</f>
        <v/>
      </c>
      <c r="J404" s="53"/>
    </row>
    <row r="405" spans="1:10" ht="20.100000000000001" customHeight="1" x14ac:dyDescent="0.25">
      <c r="A405" s="48" t="str">
        <f t="shared" si="12"/>
        <v/>
      </c>
      <c r="B405" s="49"/>
      <c r="C405" s="50" t="str">
        <f>IFERROR(IF(B405="","",VLOOKUP(B405,DB_Customers!$A:$B,2,0)),"")</f>
        <v/>
      </c>
      <c r="D405" s="49"/>
      <c r="E405" s="51"/>
      <c r="F405" s="52" t="str">
        <f t="shared" ca="1" si="13"/>
        <v/>
      </c>
      <c r="G405" s="53"/>
      <c r="H405" s="54" t="str">
        <f>IFERROR(IF(OR(B405="",E405=""),"",SUMIF(DB_Loans!$B:$B,B405,DB_Loans!$E:$E)+E405),"")</f>
        <v/>
      </c>
      <c r="I405" s="54" t="str">
        <f>IFERROR(IF(OR(B405="",E405=""),"",SUMIF(DB_Loans!$B:$B,B405,DB_Loans!$J:$J)+IFERROR(E405*2.5/100,0)),"")</f>
        <v/>
      </c>
      <c r="J405" s="53"/>
    </row>
    <row r="406" spans="1:10" ht="20.100000000000001" customHeight="1" x14ac:dyDescent="0.25">
      <c r="A406" s="48" t="str">
        <f t="shared" si="12"/>
        <v/>
      </c>
      <c r="B406" s="49"/>
      <c r="C406" s="50" t="str">
        <f>IFERROR(IF(B406="","",VLOOKUP(B406,DB_Customers!$A:$B,2,0)),"")</f>
        <v/>
      </c>
      <c r="D406" s="49"/>
      <c r="E406" s="51"/>
      <c r="F406" s="52" t="str">
        <f t="shared" ca="1" si="13"/>
        <v/>
      </c>
      <c r="G406" s="53"/>
      <c r="H406" s="54" t="str">
        <f>IFERROR(IF(OR(B406="",E406=""),"",SUMIF(DB_Loans!$B:$B,B406,DB_Loans!$E:$E)+E406),"")</f>
        <v/>
      </c>
      <c r="I406" s="54" t="str">
        <f>IFERROR(IF(OR(B406="",E406=""),"",SUMIF(DB_Loans!$B:$B,B406,DB_Loans!$J:$J)+IFERROR(E406*2.5/100,0)),"")</f>
        <v/>
      </c>
      <c r="J406" s="53"/>
    </row>
    <row r="407" spans="1:10" ht="20.100000000000001" customHeight="1" x14ac:dyDescent="0.25">
      <c r="A407" s="48" t="str">
        <f t="shared" si="12"/>
        <v/>
      </c>
      <c r="B407" s="49"/>
      <c r="C407" s="50" t="str">
        <f>IFERROR(IF(B407="","",VLOOKUP(B407,DB_Customers!$A:$B,2,0)),"")</f>
        <v/>
      </c>
      <c r="D407" s="49"/>
      <c r="E407" s="51"/>
      <c r="F407" s="52" t="str">
        <f t="shared" ca="1" si="13"/>
        <v/>
      </c>
      <c r="G407" s="53"/>
      <c r="H407" s="54" t="str">
        <f>IFERROR(IF(OR(B407="",E407=""),"",SUMIF(DB_Loans!$B:$B,B407,DB_Loans!$E:$E)+E407),"")</f>
        <v/>
      </c>
      <c r="I407" s="54" t="str">
        <f>IFERROR(IF(OR(B407="",E407=""),"",SUMIF(DB_Loans!$B:$B,B407,DB_Loans!$J:$J)+IFERROR(E407*2.5/100,0)),"")</f>
        <v/>
      </c>
      <c r="J407" s="53"/>
    </row>
    <row r="408" spans="1:10" ht="20.100000000000001" customHeight="1" x14ac:dyDescent="0.25">
      <c r="A408" s="48" t="str">
        <f t="shared" si="12"/>
        <v/>
      </c>
      <c r="B408" s="49"/>
      <c r="C408" s="50" t="str">
        <f>IFERROR(IF(B408="","",VLOOKUP(B408,DB_Customers!$A:$B,2,0)),"")</f>
        <v/>
      </c>
      <c r="D408" s="49"/>
      <c r="E408" s="51"/>
      <c r="F408" s="52" t="str">
        <f t="shared" ca="1" si="13"/>
        <v/>
      </c>
      <c r="G408" s="53"/>
      <c r="H408" s="54" t="str">
        <f>IFERROR(IF(OR(B408="",E408=""),"",SUMIF(DB_Loans!$B:$B,B408,DB_Loans!$E:$E)+E408),"")</f>
        <v/>
      </c>
      <c r="I408" s="54" t="str">
        <f>IFERROR(IF(OR(B408="",E408=""),"",SUMIF(DB_Loans!$B:$B,B408,DB_Loans!$J:$J)+IFERROR(E408*2.5/100,0)),"")</f>
        <v/>
      </c>
      <c r="J408" s="53"/>
    </row>
    <row r="409" spans="1:10" ht="20.100000000000001" customHeight="1" x14ac:dyDescent="0.25">
      <c r="A409" s="48" t="str">
        <f t="shared" si="12"/>
        <v/>
      </c>
      <c r="B409" s="49"/>
      <c r="C409" s="50" t="str">
        <f>IFERROR(IF(B409="","",VLOOKUP(B409,DB_Customers!$A:$B,2,0)),"")</f>
        <v/>
      </c>
      <c r="D409" s="49"/>
      <c r="E409" s="51"/>
      <c r="F409" s="52" t="str">
        <f t="shared" ca="1" si="13"/>
        <v/>
      </c>
      <c r="G409" s="53"/>
      <c r="H409" s="54" t="str">
        <f>IFERROR(IF(OR(B409="",E409=""),"",SUMIF(DB_Loans!$B:$B,B409,DB_Loans!$E:$E)+E409),"")</f>
        <v/>
      </c>
      <c r="I409" s="54" t="str">
        <f>IFERROR(IF(OR(B409="",E409=""),"",SUMIF(DB_Loans!$B:$B,B409,DB_Loans!$J:$J)+IFERROR(E409*2.5/100,0)),"")</f>
        <v/>
      </c>
      <c r="J409" s="53"/>
    </row>
    <row r="410" spans="1:10" ht="20.100000000000001" customHeight="1" x14ac:dyDescent="0.25">
      <c r="A410" s="48" t="str">
        <f t="shared" si="12"/>
        <v/>
      </c>
      <c r="B410" s="49"/>
      <c r="C410" s="50" t="str">
        <f>IFERROR(IF(B410="","",VLOOKUP(B410,DB_Customers!$A:$B,2,0)),"")</f>
        <v/>
      </c>
      <c r="D410" s="49"/>
      <c r="E410" s="51"/>
      <c r="F410" s="52" t="str">
        <f t="shared" ca="1" si="13"/>
        <v/>
      </c>
      <c r="G410" s="53"/>
      <c r="H410" s="54" t="str">
        <f>IFERROR(IF(OR(B410="",E410=""),"",SUMIF(DB_Loans!$B:$B,B410,DB_Loans!$E:$E)+E410),"")</f>
        <v/>
      </c>
      <c r="I410" s="54" t="str">
        <f>IFERROR(IF(OR(B410="",E410=""),"",SUMIF(DB_Loans!$B:$B,B410,DB_Loans!$J:$J)+IFERROR(E410*2.5/100,0)),"")</f>
        <v/>
      </c>
      <c r="J410" s="53"/>
    </row>
    <row r="411" spans="1:10" ht="20.100000000000001" customHeight="1" x14ac:dyDescent="0.25">
      <c r="A411" s="48" t="str">
        <f t="shared" si="12"/>
        <v/>
      </c>
      <c r="B411" s="49"/>
      <c r="C411" s="50" t="str">
        <f>IFERROR(IF(B411="","",VLOOKUP(B411,DB_Customers!$A:$B,2,0)),"")</f>
        <v/>
      </c>
      <c r="D411" s="49"/>
      <c r="E411" s="51"/>
      <c r="F411" s="52" t="str">
        <f t="shared" ca="1" si="13"/>
        <v/>
      </c>
      <c r="G411" s="53"/>
      <c r="H411" s="54" t="str">
        <f>IFERROR(IF(OR(B411="",E411=""),"",SUMIF(DB_Loans!$B:$B,B411,DB_Loans!$E:$E)+E411),"")</f>
        <v/>
      </c>
      <c r="I411" s="54" t="str">
        <f>IFERROR(IF(OR(B411="",E411=""),"",SUMIF(DB_Loans!$B:$B,B411,DB_Loans!$J:$J)+IFERROR(E411*2.5/100,0)),"")</f>
        <v/>
      </c>
      <c r="J411" s="53"/>
    </row>
    <row r="412" spans="1:10" ht="20.100000000000001" customHeight="1" x14ac:dyDescent="0.25">
      <c r="A412" s="48" t="str">
        <f t="shared" si="12"/>
        <v/>
      </c>
      <c r="B412" s="49"/>
      <c r="C412" s="50" t="str">
        <f>IFERROR(IF(B412="","",VLOOKUP(B412,DB_Customers!$A:$B,2,0)),"")</f>
        <v/>
      </c>
      <c r="D412" s="49"/>
      <c r="E412" s="51"/>
      <c r="F412" s="52" t="str">
        <f t="shared" ca="1" si="13"/>
        <v/>
      </c>
      <c r="G412" s="53"/>
      <c r="H412" s="54" t="str">
        <f>IFERROR(IF(OR(B412="",E412=""),"",SUMIF(DB_Loans!$B:$B,B412,DB_Loans!$E:$E)+E412),"")</f>
        <v/>
      </c>
      <c r="I412" s="54" t="str">
        <f>IFERROR(IF(OR(B412="",E412=""),"",SUMIF(DB_Loans!$B:$B,B412,DB_Loans!$J:$J)+IFERROR(E412*2.5/100,0)),"")</f>
        <v/>
      </c>
      <c r="J412" s="53"/>
    </row>
    <row r="413" spans="1:10" ht="20.100000000000001" customHeight="1" x14ac:dyDescent="0.25">
      <c r="A413" s="48" t="str">
        <f t="shared" si="12"/>
        <v/>
      </c>
      <c r="B413" s="49"/>
      <c r="C413" s="50" t="str">
        <f>IFERROR(IF(B413="","",VLOOKUP(B413,DB_Customers!$A:$B,2,0)),"")</f>
        <v/>
      </c>
      <c r="D413" s="49"/>
      <c r="E413" s="51"/>
      <c r="F413" s="52" t="str">
        <f t="shared" ca="1" si="13"/>
        <v/>
      </c>
      <c r="G413" s="53"/>
      <c r="H413" s="54" t="str">
        <f>IFERROR(IF(OR(B413="",E413=""),"",SUMIF(DB_Loans!$B:$B,B413,DB_Loans!$E:$E)+E413),"")</f>
        <v/>
      </c>
      <c r="I413" s="54" t="str">
        <f>IFERROR(IF(OR(B413="",E413=""),"",SUMIF(DB_Loans!$B:$B,B413,DB_Loans!$J:$J)+IFERROR(E413*2.5/100,0)),"")</f>
        <v/>
      </c>
      <c r="J413" s="53"/>
    </row>
    <row r="414" spans="1:10" ht="20.100000000000001" customHeight="1" x14ac:dyDescent="0.25">
      <c r="A414" s="48" t="str">
        <f t="shared" si="12"/>
        <v/>
      </c>
      <c r="B414" s="49"/>
      <c r="C414" s="50" t="str">
        <f>IFERROR(IF(B414="","",VLOOKUP(B414,DB_Customers!$A:$B,2,0)),"")</f>
        <v/>
      </c>
      <c r="D414" s="49"/>
      <c r="E414" s="51"/>
      <c r="F414" s="52" t="str">
        <f t="shared" ca="1" si="13"/>
        <v/>
      </c>
      <c r="G414" s="53"/>
      <c r="H414" s="54" t="str">
        <f>IFERROR(IF(OR(B414="",E414=""),"",SUMIF(DB_Loans!$B:$B,B414,DB_Loans!$E:$E)+E414),"")</f>
        <v/>
      </c>
      <c r="I414" s="54" t="str">
        <f>IFERROR(IF(OR(B414="",E414=""),"",SUMIF(DB_Loans!$B:$B,B414,DB_Loans!$J:$J)+IFERROR(E414*2.5/100,0)),"")</f>
        <v/>
      </c>
      <c r="J414" s="53"/>
    </row>
    <row r="415" spans="1:10" ht="20.100000000000001" customHeight="1" x14ac:dyDescent="0.25">
      <c r="A415" s="48" t="str">
        <f t="shared" si="12"/>
        <v/>
      </c>
      <c r="B415" s="49"/>
      <c r="C415" s="50" t="str">
        <f>IFERROR(IF(B415="","",VLOOKUP(B415,DB_Customers!$A:$B,2,0)),"")</f>
        <v/>
      </c>
      <c r="D415" s="49"/>
      <c r="E415" s="51"/>
      <c r="F415" s="52" t="str">
        <f t="shared" ca="1" si="13"/>
        <v/>
      </c>
      <c r="G415" s="53"/>
      <c r="H415" s="54" t="str">
        <f>IFERROR(IF(OR(B415="",E415=""),"",SUMIF(DB_Loans!$B:$B,B415,DB_Loans!$E:$E)+E415),"")</f>
        <v/>
      </c>
      <c r="I415" s="54" t="str">
        <f>IFERROR(IF(OR(B415="",E415=""),"",SUMIF(DB_Loans!$B:$B,B415,DB_Loans!$J:$J)+IFERROR(E415*2.5/100,0)),"")</f>
        <v/>
      </c>
      <c r="J415" s="53"/>
    </row>
    <row r="416" spans="1:10" ht="20.100000000000001" customHeight="1" x14ac:dyDescent="0.25">
      <c r="A416" s="48" t="str">
        <f t="shared" si="12"/>
        <v/>
      </c>
      <c r="B416" s="49"/>
      <c r="C416" s="50" t="str">
        <f>IFERROR(IF(B416="","",VLOOKUP(B416,DB_Customers!$A:$B,2,0)),"")</f>
        <v/>
      </c>
      <c r="D416" s="49"/>
      <c r="E416" s="51"/>
      <c r="F416" s="52" t="str">
        <f t="shared" ca="1" si="13"/>
        <v/>
      </c>
      <c r="G416" s="53"/>
      <c r="H416" s="54" t="str">
        <f>IFERROR(IF(OR(B416="",E416=""),"",SUMIF(DB_Loans!$B:$B,B416,DB_Loans!$E:$E)+E416),"")</f>
        <v/>
      </c>
      <c r="I416" s="54" t="str">
        <f>IFERROR(IF(OR(B416="",E416=""),"",SUMIF(DB_Loans!$B:$B,B416,DB_Loans!$J:$J)+IFERROR(E416*2.5/100,0)),"")</f>
        <v/>
      </c>
      <c r="J416" s="53"/>
    </row>
    <row r="417" spans="1:10" ht="20.100000000000001" customHeight="1" x14ac:dyDescent="0.25">
      <c r="A417" s="48" t="str">
        <f t="shared" si="12"/>
        <v/>
      </c>
      <c r="B417" s="49"/>
      <c r="C417" s="50" t="str">
        <f>IFERROR(IF(B417="","",VLOOKUP(B417,DB_Customers!$A:$B,2,0)),"")</f>
        <v/>
      </c>
      <c r="D417" s="49"/>
      <c r="E417" s="51"/>
      <c r="F417" s="52" t="str">
        <f t="shared" ca="1" si="13"/>
        <v/>
      </c>
      <c r="G417" s="53"/>
      <c r="H417" s="54" t="str">
        <f>IFERROR(IF(OR(B417="",E417=""),"",SUMIF(DB_Loans!$B:$B,B417,DB_Loans!$E:$E)+E417),"")</f>
        <v/>
      </c>
      <c r="I417" s="54" t="str">
        <f>IFERROR(IF(OR(B417="",E417=""),"",SUMIF(DB_Loans!$B:$B,B417,DB_Loans!$J:$J)+IFERROR(E417*2.5/100,0)),"")</f>
        <v/>
      </c>
      <c r="J417" s="53"/>
    </row>
    <row r="418" spans="1:10" ht="20.100000000000001" customHeight="1" x14ac:dyDescent="0.25">
      <c r="A418" s="48" t="str">
        <f t="shared" si="12"/>
        <v/>
      </c>
      <c r="B418" s="49"/>
      <c r="C418" s="50" t="str">
        <f>IFERROR(IF(B418="","",VLOOKUP(B418,DB_Customers!$A:$B,2,0)),"")</f>
        <v/>
      </c>
      <c r="D418" s="49"/>
      <c r="E418" s="51"/>
      <c r="F418" s="52" t="str">
        <f t="shared" ca="1" si="13"/>
        <v/>
      </c>
      <c r="G418" s="53"/>
      <c r="H418" s="54" t="str">
        <f>IFERROR(IF(OR(B418="",E418=""),"",SUMIF(DB_Loans!$B:$B,B418,DB_Loans!$E:$E)+E418),"")</f>
        <v/>
      </c>
      <c r="I418" s="54" t="str">
        <f>IFERROR(IF(OR(B418="",E418=""),"",SUMIF(DB_Loans!$B:$B,B418,DB_Loans!$J:$J)+IFERROR(E418*2.5/100,0)),"")</f>
        <v/>
      </c>
      <c r="J418" s="53"/>
    </row>
    <row r="419" spans="1:10" ht="20.100000000000001" customHeight="1" x14ac:dyDescent="0.25">
      <c r="A419" s="48" t="str">
        <f t="shared" si="12"/>
        <v/>
      </c>
      <c r="B419" s="49"/>
      <c r="C419" s="50" t="str">
        <f>IFERROR(IF(B419="","",VLOOKUP(B419,DB_Customers!$A:$B,2,0)),"")</f>
        <v/>
      </c>
      <c r="D419" s="49"/>
      <c r="E419" s="51"/>
      <c r="F419" s="52" t="str">
        <f t="shared" ca="1" si="13"/>
        <v/>
      </c>
      <c r="G419" s="53"/>
      <c r="H419" s="54" t="str">
        <f>IFERROR(IF(OR(B419="",E419=""),"",SUMIF(DB_Loans!$B:$B,B419,DB_Loans!$E:$E)+E419),"")</f>
        <v/>
      </c>
      <c r="I419" s="54" t="str">
        <f>IFERROR(IF(OR(B419="",E419=""),"",SUMIF(DB_Loans!$B:$B,B419,DB_Loans!$J:$J)+IFERROR(E419*2.5/100,0)),"")</f>
        <v/>
      </c>
      <c r="J419" s="53"/>
    </row>
    <row r="420" spans="1:10" ht="20.100000000000001" customHeight="1" x14ac:dyDescent="0.25">
      <c r="A420" s="48" t="str">
        <f t="shared" si="12"/>
        <v/>
      </c>
      <c r="B420" s="49"/>
      <c r="C420" s="50" t="str">
        <f>IFERROR(IF(B420="","",VLOOKUP(B420,DB_Customers!$A:$B,2,0)),"")</f>
        <v/>
      </c>
      <c r="D420" s="49"/>
      <c r="E420" s="51"/>
      <c r="F420" s="52" t="str">
        <f t="shared" ca="1" si="13"/>
        <v/>
      </c>
      <c r="G420" s="53"/>
      <c r="H420" s="54" t="str">
        <f>IFERROR(IF(OR(B420="",E420=""),"",SUMIF(DB_Loans!$B:$B,B420,DB_Loans!$E:$E)+E420),"")</f>
        <v/>
      </c>
      <c r="I420" s="54" t="str">
        <f>IFERROR(IF(OR(B420="",E420=""),"",SUMIF(DB_Loans!$B:$B,B420,DB_Loans!$J:$J)+IFERROR(E420*2.5/100,0)),"")</f>
        <v/>
      </c>
      <c r="J420" s="53"/>
    </row>
    <row r="421" spans="1:10" ht="20.100000000000001" customHeight="1" x14ac:dyDescent="0.25">
      <c r="A421" s="48" t="str">
        <f t="shared" si="12"/>
        <v/>
      </c>
      <c r="B421" s="49"/>
      <c r="C421" s="50" t="str">
        <f>IFERROR(IF(B421="","",VLOOKUP(B421,DB_Customers!$A:$B,2,0)),"")</f>
        <v/>
      </c>
      <c r="D421" s="49"/>
      <c r="E421" s="51"/>
      <c r="F421" s="52" t="str">
        <f t="shared" ca="1" si="13"/>
        <v/>
      </c>
      <c r="G421" s="53"/>
      <c r="H421" s="54" t="str">
        <f>IFERROR(IF(OR(B421="",E421=""),"",SUMIF(DB_Loans!$B:$B,B421,DB_Loans!$E:$E)+E421),"")</f>
        <v/>
      </c>
      <c r="I421" s="54" t="str">
        <f>IFERROR(IF(OR(B421="",E421=""),"",SUMIF(DB_Loans!$B:$B,B421,DB_Loans!$J:$J)+IFERROR(E421*2.5/100,0)),"")</f>
        <v/>
      </c>
      <c r="J421" s="53"/>
    </row>
    <row r="422" spans="1:10" ht="20.100000000000001" customHeight="1" x14ac:dyDescent="0.25">
      <c r="A422" s="48" t="str">
        <f t="shared" si="12"/>
        <v/>
      </c>
      <c r="B422" s="49"/>
      <c r="C422" s="50" t="str">
        <f>IFERROR(IF(B422="","",VLOOKUP(B422,DB_Customers!$A:$B,2,0)),"")</f>
        <v/>
      </c>
      <c r="D422" s="49"/>
      <c r="E422" s="51"/>
      <c r="F422" s="52" t="str">
        <f t="shared" ca="1" si="13"/>
        <v/>
      </c>
      <c r="G422" s="53"/>
      <c r="H422" s="54" t="str">
        <f>IFERROR(IF(OR(B422="",E422=""),"",SUMIF(DB_Loans!$B:$B,B422,DB_Loans!$E:$E)+E422),"")</f>
        <v/>
      </c>
      <c r="I422" s="54" t="str">
        <f>IFERROR(IF(OR(B422="",E422=""),"",SUMIF(DB_Loans!$B:$B,B422,DB_Loans!$J:$J)+IFERROR(E422*2.5/100,0)),"")</f>
        <v/>
      </c>
      <c r="J422" s="53"/>
    </row>
    <row r="423" spans="1:10" ht="20.100000000000001" customHeight="1" x14ac:dyDescent="0.25">
      <c r="A423" s="48" t="str">
        <f t="shared" si="12"/>
        <v/>
      </c>
      <c r="B423" s="49"/>
      <c r="C423" s="50" t="str">
        <f>IFERROR(IF(B423="","",VLOOKUP(B423,DB_Customers!$A:$B,2,0)),"")</f>
        <v/>
      </c>
      <c r="D423" s="49"/>
      <c r="E423" s="51"/>
      <c r="F423" s="52" t="str">
        <f t="shared" ca="1" si="13"/>
        <v/>
      </c>
      <c r="G423" s="53"/>
      <c r="H423" s="54" t="str">
        <f>IFERROR(IF(OR(B423="",E423=""),"",SUMIF(DB_Loans!$B:$B,B423,DB_Loans!$E:$E)+E423),"")</f>
        <v/>
      </c>
      <c r="I423" s="54" t="str">
        <f>IFERROR(IF(OR(B423="",E423=""),"",SUMIF(DB_Loans!$B:$B,B423,DB_Loans!$J:$J)+IFERROR(E423*2.5/100,0)),"")</f>
        <v/>
      </c>
      <c r="J423" s="53"/>
    </row>
    <row r="424" spans="1:10" ht="20.100000000000001" customHeight="1" x14ac:dyDescent="0.25">
      <c r="A424" s="48" t="str">
        <f t="shared" si="12"/>
        <v/>
      </c>
      <c r="B424" s="49"/>
      <c r="C424" s="50" t="str">
        <f>IFERROR(IF(B424="","",VLOOKUP(B424,DB_Customers!$A:$B,2,0)),"")</f>
        <v/>
      </c>
      <c r="D424" s="49"/>
      <c r="E424" s="51"/>
      <c r="F424" s="52" t="str">
        <f t="shared" ca="1" si="13"/>
        <v/>
      </c>
      <c r="G424" s="53"/>
      <c r="H424" s="54" t="str">
        <f>IFERROR(IF(OR(B424="",E424=""),"",SUMIF(DB_Loans!$B:$B,B424,DB_Loans!$E:$E)+E424),"")</f>
        <v/>
      </c>
      <c r="I424" s="54" t="str">
        <f>IFERROR(IF(OR(B424="",E424=""),"",SUMIF(DB_Loans!$B:$B,B424,DB_Loans!$J:$J)+IFERROR(E424*2.5/100,0)),"")</f>
        <v/>
      </c>
      <c r="J424" s="53"/>
    </row>
    <row r="425" spans="1:10" ht="20.100000000000001" customHeight="1" x14ac:dyDescent="0.25">
      <c r="A425" s="48" t="str">
        <f t="shared" si="12"/>
        <v/>
      </c>
      <c r="B425" s="49"/>
      <c r="C425" s="50" t="str">
        <f>IFERROR(IF(B425="","",VLOOKUP(B425,DB_Customers!$A:$B,2,0)),"")</f>
        <v/>
      </c>
      <c r="D425" s="49"/>
      <c r="E425" s="51"/>
      <c r="F425" s="52" t="str">
        <f t="shared" ca="1" si="13"/>
        <v/>
      </c>
      <c r="G425" s="53"/>
      <c r="H425" s="54" t="str">
        <f>IFERROR(IF(OR(B425="",E425=""),"",SUMIF(DB_Loans!$B:$B,B425,DB_Loans!$E:$E)+E425),"")</f>
        <v/>
      </c>
      <c r="I425" s="54" t="str">
        <f>IFERROR(IF(OR(B425="",E425=""),"",SUMIF(DB_Loans!$B:$B,B425,DB_Loans!$J:$J)+IFERROR(E425*2.5/100,0)),"")</f>
        <v/>
      </c>
      <c r="J425" s="53"/>
    </row>
    <row r="426" spans="1:10" ht="20.100000000000001" customHeight="1" x14ac:dyDescent="0.25">
      <c r="A426" s="48" t="str">
        <f t="shared" si="12"/>
        <v/>
      </c>
      <c r="B426" s="49"/>
      <c r="C426" s="50" t="str">
        <f>IFERROR(IF(B426="","",VLOOKUP(B426,DB_Customers!$A:$B,2,0)),"")</f>
        <v/>
      </c>
      <c r="D426" s="49"/>
      <c r="E426" s="51"/>
      <c r="F426" s="52" t="str">
        <f t="shared" ca="1" si="13"/>
        <v/>
      </c>
      <c r="G426" s="53"/>
      <c r="H426" s="54" t="str">
        <f>IFERROR(IF(OR(B426="",E426=""),"",SUMIF(DB_Loans!$B:$B,B426,DB_Loans!$E:$E)+E426),"")</f>
        <v/>
      </c>
      <c r="I426" s="54" t="str">
        <f>IFERROR(IF(OR(B426="",E426=""),"",SUMIF(DB_Loans!$B:$B,B426,DB_Loans!$J:$J)+IFERROR(E426*2.5/100,0)),"")</f>
        <v/>
      </c>
      <c r="J426" s="53"/>
    </row>
    <row r="427" spans="1:10" ht="20.100000000000001" customHeight="1" x14ac:dyDescent="0.25">
      <c r="A427" s="48" t="str">
        <f t="shared" si="12"/>
        <v/>
      </c>
      <c r="B427" s="49"/>
      <c r="C427" s="50" t="str">
        <f>IFERROR(IF(B427="","",VLOOKUP(B427,DB_Customers!$A:$B,2,0)),"")</f>
        <v/>
      </c>
      <c r="D427" s="49"/>
      <c r="E427" s="51"/>
      <c r="F427" s="52" t="str">
        <f t="shared" ca="1" si="13"/>
        <v/>
      </c>
      <c r="G427" s="53"/>
      <c r="H427" s="54" t="str">
        <f>IFERROR(IF(OR(B427="",E427=""),"",SUMIF(DB_Loans!$B:$B,B427,DB_Loans!$E:$E)+E427),"")</f>
        <v/>
      </c>
      <c r="I427" s="54" t="str">
        <f>IFERROR(IF(OR(B427="",E427=""),"",SUMIF(DB_Loans!$B:$B,B427,DB_Loans!$J:$J)+IFERROR(E427*2.5/100,0)),"")</f>
        <v/>
      </c>
      <c r="J427" s="53"/>
    </row>
    <row r="428" spans="1:10" ht="20.100000000000001" customHeight="1" x14ac:dyDescent="0.25">
      <c r="A428" s="48" t="str">
        <f t="shared" si="12"/>
        <v/>
      </c>
      <c r="B428" s="49"/>
      <c r="C428" s="50" t="str">
        <f>IFERROR(IF(B428="","",VLOOKUP(B428,DB_Customers!$A:$B,2,0)),"")</f>
        <v/>
      </c>
      <c r="D428" s="49"/>
      <c r="E428" s="51"/>
      <c r="F428" s="52" t="str">
        <f t="shared" ca="1" si="13"/>
        <v/>
      </c>
      <c r="G428" s="53"/>
      <c r="H428" s="54" t="str">
        <f>IFERROR(IF(OR(B428="",E428=""),"",SUMIF(DB_Loans!$B:$B,B428,DB_Loans!$E:$E)+E428),"")</f>
        <v/>
      </c>
      <c r="I428" s="54" t="str">
        <f>IFERROR(IF(OR(B428="",E428=""),"",SUMIF(DB_Loans!$B:$B,B428,DB_Loans!$J:$J)+IFERROR(E428*2.5/100,0)),"")</f>
        <v/>
      </c>
      <c r="J428" s="53"/>
    </row>
    <row r="429" spans="1:10" ht="20.100000000000001" customHeight="1" x14ac:dyDescent="0.25">
      <c r="A429" s="48" t="str">
        <f t="shared" si="12"/>
        <v/>
      </c>
      <c r="B429" s="49"/>
      <c r="C429" s="50" t="str">
        <f>IFERROR(IF(B429="","",VLOOKUP(B429,DB_Customers!$A:$B,2,0)),"")</f>
        <v/>
      </c>
      <c r="D429" s="49"/>
      <c r="E429" s="51"/>
      <c r="F429" s="52" t="str">
        <f t="shared" ca="1" si="13"/>
        <v/>
      </c>
      <c r="G429" s="53"/>
      <c r="H429" s="54" t="str">
        <f>IFERROR(IF(OR(B429="",E429=""),"",SUMIF(DB_Loans!$B:$B,B429,DB_Loans!$E:$E)+E429),"")</f>
        <v/>
      </c>
      <c r="I429" s="54" t="str">
        <f>IFERROR(IF(OR(B429="",E429=""),"",SUMIF(DB_Loans!$B:$B,B429,DB_Loans!$J:$J)+IFERROR(E429*2.5/100,0)),"")</f>
        <v/>
      </c>
      <c r="J429" s="53"/>
    </row>
    <row r="430" spans="1:10" ht="20.100000000000001" customHeight="1" x14ac:dyDescent="0.25">
      <c r="A430" s="48" t="str">
        <f t="shared" si="12"/>
        <v/>
      </c>
      <c r="B430" s="49"/>
      <c r="C430" s="50" t="str">
        <f>IFERROR(IF(B430="","",VLOOKUP(B430,DB_Customers!$A:$B,2,0)),"")</f>
        <v/>
      </c>
      <c r="D430" s="49"/>
      <c r="E430" s="51"/>
      <c r="F430" s="52" t="str">
        <f t="shared" ca="1" si="13"/>
        <v/>
      </c>
      <c r="G430" s="53"/>
      <c r="H430" s="54" t="str">
        <f>IFERROR(IF(OR(B430="",E430=""),"",SUMIF(DB_Loans!$B:$B,B430,DB_Loans!$E:$E)+E430),"")</f>
        <v/>
      </c>
      <c r="I430" s="54" t="str">
        <f>IFERROR(IF(OR(B430="",E430=""),"",SUMIF(DB_Loans!$B:$B,B430,DB_Loans!$J:$J)+IFERROR(E430*2.5/100,0)),"")</f>
        <v/>
      </c>
      <c r="J430" s="53"/>
    </row>
    <row r="431" spans="1:10" ht="20.100000000000001" customHeight="1" x14ac:dyDescent="0.25">
      <c r="A431" s="48" t="str">
        <f t="shared" si="12"/>
        <v/>
      </c>
      <c r="B431" s="49"/>
      <c r="C431" s="50" t="str">
        <f>IFERROR(IF(B431="","",VLOOKUP(B431,DB_Customers!$A:$B,2,0)),"")</f>
        <v/>
      </c>
      <c r="D431" s="49"/>
      <c r="E431" s="51"/>
      <c r="F431" s="52" t="str">
        <f t="shared" ca="1" si="13"/>
        <v/>
      </c>
      <c r="G431" s="53"/>
      <c r="H431" s="54" t="str">
        <f>IFERROR(IF(OR(B431="",E431=""),"",SUMIF(DB_Loans!$B:$B,B431,DB_Loans!$E:$E)+E431),"")</f>
        <v/>
      </c>
      <c r="I431" s="54" t="str">
        <f>IFERROR(IF(OR(B431="",E431=""),"",SUMIF(DB_Loans!$B:$B,B431,DB_Loans!$J:$J)+IFERROR(E431*2.5/100,0)),"")</f>
        <v/>
      </c>
      <c r="J431" s="53"/>
    </row>
    <row r="432" spans="1:10" ht="20.100000000000001" customHeight="1" x14ac:dyDescent="0.25">
      <c r="A432" s="48" t="str">
        <f t="shared" si="12"/>
        <v/>
      </c>
      <c r="B432" s="49"/>
      <c r="C432" s="50" t="str">
        <f>IFERROR(IF(B432="","",VLOOKUP(B432,DB_Customers!$A:$B,2,0)),"")</f>
        <v/>
      </c>
      <c r="D432" s="49"/>
      <c r="E432" s="51"/>
      <c r="F432" s="52" t="str">
        <f t="shared" ca="1" si="13"/>
        <v/>
      </c>
      <c r="G432" s="53"/>
      <c r="H432" s="54" t="str">
        <f>IFERROR(IF(OR(B432="",E432=""),"",SUMIF(DB_Loans!$B:$B,B432,DB_Loans!$E:$E)+E432),"")</f>
        <v/>
      </c>
      <c r="I432" s="54" t="str">
        <f>IFERROR(IF(OR(B432="",E432=""),"",SUMIF(DB_Loans!$B:$B,B432,DB_Loans!$J:$J)+IFERROR(E432*2.5/100,0)),"")</f>
        <v/>
      </c>
      <c r="J432" s="53"/>
    </row>
    <row r="433" spans="1:10" ht="20.100000000000001" customHeight="1" x14ac:dyDescent="0.25">
      <c r="A433" s="48" t="str">
        <f t="shared" si="12"/>
        <v/>
      </c>
      <c r="B433" s="49"/>
      <c r="C433" s="50" t="str">
        <f>IFERROR(IF(B433="","",VLOOKUP(B433,DB_Customers!$A:$B,2,0)),"")</f>
        <v/>
      </c>
      <c r="D433" s="49"/>
      <c r="E433" s="51"/>
      <c r="F433" s="52" t="str">
        <f t="shared" ca="1" si="13"/>
        <v/>
      </c>
      <c r="G433" s="53"/>
      <c r="H433" s="54" t="str">
        <f>IFERROR(IF(OR(B433="",E433=""),"",SUMIF(DB_Loans!$B:$B,B433,DB_Loans!$E:$E)+E433),"")</f>
        <v/>
      </c>
      <c r="I433" s="54" t="str">
        <f>IFERROR(IF(OR(B433="",E433=""),"",SUMIF(DB_Loans!$B:$B,B433,DB_Loans!$J:$J)+IFERROR(E433*2.5/100,0)),"")</f>
        <v/>
      </c>
      <c r="J433" s="53"/>
    </row>
    <row r="434" spans="1:10" ht="20.100000000000001" customHeight="1" x14ac:dyDescent="0.25">
      <c r="A434" s="48" t="str">
        <f t="shared" si="12"/>
        <v/>
      </c>
      <c r="B434" s="49"/>
      <c r="C434" s="50" t="str">
        <f>IFERROR(IF(B434="","",VLOOKUP(B434,DB_Customers!$A:$B,2,0)),"")</f>
        <v/>
      </c>
      <c r="D434" s="49"/>
      <c r="E434" s="51"/>
      <c r="F434" s="52" t="str">
        <f t="shared" ca="1" si="13"/>
        <v/>
      </c>
      <c r="G434" s="53"/>
      <c r="H434" s="54" t="str">
        <f>IFERROR(IF(OR(B434="",E434=""),"",SUMIF(DB_Loans!$B:$B,B434,DB_Loans!$E:$E)+E434),"")</f>
        <v/>
      </c>
      <c r="I434" s="54" t="str">
        <f>IFERROR(IF(OR(B434="",E434=""),"",SUMIF(DB_Loans!$B:$B,B434,DB_Loans!$J:$J)+IFERROR(E434*2.5/100,0)),"")</f>
        <v/>
      </c>
      <c r="J434" s="53"/>
    </row>
    <row r="435" spans="1:10" ht="20.100000000000001" customHeight="1" x14ac:dyDescent="0.25">
      <c r="A435" s="48" t="str">
        <f t="shared" si="12"/>
        <v/>
      </c>
      <c r="B435" s="49"/>
      <c r="C435" s="50" t="str">
        <f>IFERROR(IF(B435="","",VLOOKUP(B435,DB_Customers!$A:$B,2,0)),"")</f>
        <v/>
      </c>
      <c r="D435" s="49"/>
      <c r="E435" s="51"/>
      <c r="F435" s="52" t="str">
        <f t="shared" ca="1" si="13"/>
        <v/>
      </c>
      <c r="G435" s="53"/>
      <c r="H435" s="54" t="str">
        <f>IFERROR(IF(OR(B435="",E435=""),"",SUMIF(DB_Loans!$B:$B,B435,DB_Loans!$E:$E)+E435),"")</f>
        <v/>
      </c>
      <c r="I435" s="54" t="str">
        <f>IFERROR(IF(OR(B435="",E435=""),"",SUMIF(DB_Loans!$B:$B,B435,DB_Loans!$J:$J)+IFERROR(E435*2.5/100,0)),"")</f>
        <v/>
      </c>
      <c r="J435" s="53"/>
    </row>
    <row r="436" spans="1:10" ht="20.100000000000001" customHeight="1" x14ac:dyDescent="0.25">
      <c r="A436" s="48" t="str">
        <f t="shared" si="12"/>
        <v/>
      </c>
      <c r="B436" s="49"/>
      <c r="C436" s="50" t="str">
        <f>IFERROR(IF(B436="","",VLOOKUP(B436,DB_Customers!$A:$B,2,0)),"")</f>
        <v/>
      </c>
      <c r="D436" s="49"/>
      <c r="E436" s="51"/>
      <c r="F436" s="52" t="str">
        <f t="shared" ca="1" si="13"/>
        <v/>
      </c>
      <c r="G436" s="53"/>
      <c r="H436" s="54" t="str">
        <f>IFERROR(IF(OR(B436="",E436=""),"",SUMIF(DB_Loans!$B:$B,B436,DB_Loans!$E:$E)+E436),"")</f>
        <v/>
      </c>
      <c r="I436" s="54" t="str">
        <f>IFERROR(IF(OR(B436="",E436=""),"",SUMIF(DB_Loans!$B:$B,B436,DB_Loans!$J:$J)+IFERROR(E436*2.5/100,0)),"")</f>
        <v/>
      </c>
      <c r="J436" s="53"/>
    </row>
    <row r="437" spans="1:10" ht="20.100000000000001" customHeight="1" x14ac:dyDescent="0.25">
      <c r="A437" s="48" t="str">
        <f t="shared" si="12"/>
        <v/>
      </c>
      <c r="B437" s="49"/>
      <c r="C437" s="50" t="str">
        <f>IFERROR(IF(B437="","",VLOOKUP(B437,DB_Customers!$A:$B,2,0)),"")</f>
        <v/>
      </c>
      <c r="D437" s="49"/>
      <c r="E437" s="51"/>
      <c r="F437" s="52" t="str">
        <f t="shared" ca="1" si="13"/>
        <v/>
      </c>
      <c r="G437" s="53"/>
      <c r="H437" s="54" t="str">
        <f>IFERROR(IF(OR(B437="",E437=""),"",SUMIF(DB_Loans!$B:$B,B437,DB_Loans!$E:$E)+E437),"")</f>
        <v/>
      </c>
      <c r="I437" s="54" t="str">
        <f>IFERROR(IF(OR(B437="",E437=""),"",SUMIF(DB_Loans!$B:$B,B437,DB_Loans!$J:$J)+IFERROR(E437*2.5/100,0)),"")</f>
        <v/>
      </c>
      <c r="J437" s="53"/>
    </row>
    <row r="438" spans="1:10" ht="20.100000000000001" customHeight="1" x14ac:dyDescent="0.25">
      <c r="A438" s="48" t="str">
        <f t="shared" si="12"/>
        <v/>
      </c>
      <c r="B438" s="49"/>
      <c r="C438" s="50" t="str">
        <f>IFERROR(IF(B438="","",VLOOKUP(B438,DB_Customers!$A:$B,2,0)),"")</f>
        <v/>
      </c>
      <c r="D438" s="49"/>
      <c r="E438" s="51"/>
      <c r="F438" s="52" t="str">
        <f t="shared" ca="1" si="13"/>
        <v/>
      </c>
      <c r="G438" s="53"/>
      <c r="H438" s="54" t="str">
        <f>IFERROR(IF(OR(B438="",E438=""),"",SUMIF(DB_Loans!$B:$B,B438,DB_Loans!$E:$E)+E438),"")</f>
        <v/>
      </c>
      <c r="I438" s="54" t="str">
        <f>IFERROR(IF(OR(B438="",E438=""),"",SUMIF(DB_Loans!$B:$B,B438,DB_Loans!$J:$J)+IFERROR(E438*2.5/100,0)),"")</f>
        <v/>
      </c>
      <c r="J438" s="53"/>
    </row>
    <row r="439" spans="1:10" ht="20.100000000000001" customHeight="1" x14ac:dyDescent="0.25">
      <c r="A439" s="48" t="str">
        <f t="shared" si="12"/>
        <v/>
      </c>
      <c r="B439" s="49"/>
      <c r="C439" s="50" t="str">
        <f>IFERROR(IF(B439="","",VLOOKUP(B439,DB_Customers!$A:$B,2,0)),"")</f>
        <v/>
      </c>
      <c r="D439" s="49"/>
      <c r="E439" s="51"/>
      <c r="F439" s="52" t="str">
        <f t="shared" ca="1" si="13"/>
        <v/>
      </c>
      <c r="G439" s="53"/>
      <c r="H439" s="54" t="str">
        <f>IFERROR(IF(OR(B439="",E439=""),"",SUMIF(DB_Loans!$B:$B,B439,DB_Loans!$E:$E)+E439),"")</f>
        <v/>
      </c>
      <c r="I439" s="54" t="str">
        <f>IFERROR(IF(OR(B439="",E439=""),"",SUMIF(DB_Loans!$B:$B,B439,DB_Loans!$J:$J)+IFERROR(E439*2.5/100,0)),"")</f>
        <v/>
      </c>
      <c r="J439" s="53"/>
    </row>
    <row r="440" spans="1:10" ht="20.100000000000001" customHeight="1" x14ac:dyDescent="0.25">
      <c r="A440" s="48" t="str">
        <f t="shared" si="12"/>
        <v/>
      </c>
      <c r="B440" s="49"/>
      <c r="C440" s="50" t="str">
        <f>IFERROR(IF(B440="","",VLOOKUP(B440,DB_Customers!$A:$B,2,0)),"")</f>
        <v/>
      </c>
      <c r="D440" s="49"/>
      <c r="E440" s="51"/>
      <c r="F440" s="52" t="str">
        <f t="shared" ca="1" si="13"/>
        <v/>
      </c>
      <c r="G440" s="53"/>
      <c r="H440" s="54" t="str">
        <f>IFERROR(IF(OR(B440="",E440=""),"",SUMIF(DB_Loans!$B:$B,B440,DB_Loans!$E:$E)+E440),"")</f>
        <v/>
      </c>
      <c r="I440" s="54" t="str">
        <f>IFERROR(IF(OR(B440="",E440=""),"",SUMIF(DB_Loans!$B:$B,B440,DB_Loans!$J:$J)+IFERROR(E440*2.5/100,0)),"")</f>
        <v/>
      </c>
      <c r="J440" s="53"/>
    </row>
    <row r="441" spans="1:10" ht="20.100000000000001" customHeight="1" x14ac:dyDescent="0.25">
      <c r="A441" s="48" t="str">
        <f t="shared" si="12"/>
        <v/>
      </c>
      <c r="B441" s="49"/>
      <c r="C441" s="50" t="str">
        <f>IFERROR(IF(B441="","",VLOOKUP(B441,DB_Customers!$A:$B,2,0)),"")</f>
        <v/>
      </c>
      <c r="D441" s="49"/>
      <c r="E441" s="51"/>
      <c r="F441" s="52" t="str">
        <f t="shared" ca="1" si="13"/>
        <v/>
      </c>
      <c r="G441" s="53"/>
      <c r="H441" s="54" t="str">
        <f>IFERROR(IF(OR(B441="",E441=""),"",SUMIF(DB_Loans!$B:$B,B441,DB_Loans!$E:$E)+E441),"")</f>
        <v/>
      </c>
      <c r="I441" s="54" t="str">
        <f>IFERROR(IF(OR(B441="",E441=""),"",SUMIF(DB_Loans!$B:$B,B441,DB_Loans!$J:$J)+IFERROR(E441*2.5/100,0)),"")</f>
        <v/>
      </c>
      <c r="J441" s="53"/>
    </row>
    <row r="442" spans="1:10" ht="20.100000000000001" customHeight="1" x14ac:dyDescent="0.25">
      <c r="A442" s="48" t="str">
        <f t="shared" si="12"/>
        <v/>
      </c>
      <c r="B442" s="49"/>
      <c r="C442" s="50" t="str">
        <f>IFERROR(IF(B442="","",VLOOKUP(B442,DB_Customers!$A:$B,2,0)),"")</f>
        <v/>
      </c>
      <c r="D442" s="49"/>
      <c r="E442" s="51"/>
      <c r="F442" s="52" t="str">
        <f t="shared" ca="1" si="13"/>
        <v/>
      </c>
      <c r="G442" s="53"/>
      <c r="H442" s="54" t="str">
        <f>IFERROR(IF(OR(B442="",E442=""),"",SUMIF(DB_Loans!$B:$B,B442,DB_Loans!$E:$E)+E442),"")</f>
        <v/>
      </c>
      <c r="I442" s="54" t="str">
        <f>IFERROR(IF(OR(B442="",E442=""),"",SUMIF(DB_Loans!$B:$B,B442,DB_Loans!$J:$J)+IFERROR(E442*2.5/100,0)),"")</f>
        <v/>
      </c>
      <c r="J442" s="53"/>
    </row>
    <row r="443" spans="1:10" ht="20.100000000000001" customHeight="1" x14ac:dyDescent="0.25">
      <c r="A443" s="48" t="str">
        <f t="shared" si="12"/>
        <v/>
      </c>
      <c r="B443" s="49"/>
      <c r="C443" s="50" t="str">
        <f>IFERROR(IF(B443="","",VLOOKUP(B443,DB_Customers!$A:$B,2,0)),"")</f>
        <v/>
      </c>
      <c r="D443" s="49"/>
      <c r="E443" s="51"/>
      <c r="F443" s="52" t="str">
        <f t="shared" ca="1" si="13"/>
        <v/>
      </c>
      <c r="G443" s="53"/>
      <c r="H443" s="54" t="str">
        <f>IFERROR(IF(OR(B443="",E443=""),"",SUMIF(DB_Loans!$B:$B,B443,DB_Loans!$E:$E)+E443),"")</f>
        <v/>
      </c>
      <c r="I443" s="54" t="str">
        <f>IFERROR(IF(OR(B443="",E443=""),"",SUMIF(DB_Loans!$B:$B,B443,DB_Loans!$J:$J)+IFERROR(E443*2.5/100,0)),"")</f>
        <v/>
      </c>
      <c r="J443" s="53"/>
    </row>
    <row r="444" spans="1:10" ht="20.100000000000001" customHeight="1" x14ac:dyDescent="0.25">
      <c r="A444" s="48" t="str">
        <f t="shared" si="12"/>
        <v/>
      </c>
      <c r="B444" s="49"/>
      <c r="C444" s="50" t="str">
        <f>IFERROR(IF(B444="","",VLOOKUP(B444,DB_Customers!$A:$B,2,0)),"")</f>
        <v/>
      </c>
      <c r="D444" s="49"/>
      <c r="E444" s="51"/>
      <c r="F444" s="52" t="str">
        <f t="shared" ca="1" si="13"/>
        <v/>
      </c>
      <c r="G444" s="53"/>
      <c r="H444" s="54" t="str">
        <f>IFERROR(IF(OR(B444="",E444=""),"",SUMIF(DB_Loans!$B:$B,B444,DB_Loans!$E:$E)+E444),"")</f>
        <v/>
      </c>
      <c r="I444" s="54" t="str">
        <f>IFERROR(IF(OR(B444="",E444=""),"",SUMIF(DB_Loans!$B:$B,B444,DB_Loans!$J:$J)+IFERROR(E444*2.5/100,0)),"")</f>
        <v/>
      </c>
      <c r="J444" s="53"/>
    </row>
    <row r="445" spans="1:10" ht="20.100000000000001" customHeight="1" x14ac:dyDescent="0.25">
      <c r="A445" s="48" t="str">
        <f t="shared" si="12"/>
        <v/>
      </c>
      <c r="B445" s="49"/>
      <c r="C445" s="50" t="str">
        <f>IFERROR(IF(B445="","",VLOOKUP(B445,DB_Customers!$A:$B,2,0)),"")</f>
        <v/>
      </c>
      <c r="D445" s="49"/>
      <c r="E445" s="51"/>
      <c r="F445" s="52" t="str">
        <f t="shared" ca="1" si="13"/>
        <v/>
      </c>
      <c r="G445" s="53"/>
      <c r="H445" s="54" t="str">
        <f>IFERROR(IF(OR(B445="",E445=""),"",SUMIF(DB_Loans!$B:$B,B445,DB_Loans!$E:$E)+E445),"")</f>
        <v/>
      </c>
      <c r="I445" s="54" t="str">
        <f>IFERROR(IF(OR(B445="",E445=""),"",SUMIF(DB_Loans!$B:$B,B445,DB_Loans!$J:$J)+IFERROR(E445*2.5/100,0)),"")</f>
        <v/>
      </c>
      <c r="J445" s="53"/>
    </row>
    <row r="446" spans="1:10" ht="20.100000000000001" customHeight="1" x14ac:dyDescent="0.25">
      <c r="A446" s="48" t="str">
        <f t="shared" si="12"/>
        <v/>
      </c>
      <c r="B446" s="49"/>
      <c r="C446" s="50" t="str">
        <f>IFERROR(IF(B446="","",VLOOKUP(B446,DB_Customers!$A:$B,2,0)),"")</f>
        <v/>
      </c>
      <c r="D446" s="49"/>
      <c r="E446" s="51"/>
      <c r="F446" s="52" t="str">
        <f t="shared" ca="1" si="13"/>
        <v/>
      </c>
      <c r="G446" s="53"/>
      <c r="H446" s="54" t="str">
        <f>IFERROR(IF(OR(B446="",E446=""),"",SUMIF(DB_Loans!$B:$B,B446,DB_Loans!$E:$E)+E446),"")</f>
        <v/>
      </c>
      <c r="I446" s="54" t="str">
        <f>IFERROR(IF(OR(B446="",E446=""),"",SUMIF(DB_Loans!$B:$B,B446,DB_Loans!$J:$J)+IFERROR(E446*2.5/100,0)),"")</f>
        <v/>
      </c>
      <c r="J446" s="53"/>
    </row>
    <row r="447" spans="1:10" ht="20.100000000000001" customHeight="1" x14ac:dyDescent="0.25">
      <c r="A447" s="48" t="str">
        <f t="shared" si="12"/>
        <v/>
      </c>
      <c r="B447" s="49"/>
      <c r="C447" s="50" t="str">
        <f>IFERROR(IF(B447="","",VLOOKUP(B447,DB_Customers!$A:$B,2,0)),"")</f>
        <v/>
      </c>
      <c r="D447" s="49"/>
      <c r="E447" s="51"/>
      <c r="F447" s="52" t="str">
        <f t="shared" ca="1" si="13"/>
        <v/>
      </c>
      <c r="G447" s="53"/>
      <c r="H447" s="54" t="str">
        <f>IFERROR(IF(OR(B447="",E447=""),"",SUMIF(DB_Loans!$B:$B,B447,DB_Loans!$E:$E)+E447),"")</f>
        <v/>
      </c>
      <c r="I447" s="54" t="str">
        <f>IFERROR(IF(OR(B447="",E447=""),"",SUMIF(DB_Loans!$B:$B,B447,DB_Loans!$J:$J)+IFERROR(E447*2.5/100,0)),"")</f>
        <v/>
      </c>
      <c r="J447" s="53"/>
    </row>
    <row r="448" spans="1:10" ht="20.100000000000001" customHeight="1" x14ac:dyDescent="0.25">
      <c r="A448" s="48" t="str">
        <f t="shared" si="12"/>
        <v/>
      </c>
      <c r="B448" s="49"/>
      <c r="C448" s="50" t="str">
        <f>IFERROR(IF(B448="","",VLOOKUP(B448,DB_Customers!$A:$B,2,0)),"")</f>
        <v/>
      </c>
      <c r="D448" s="49"/>
      <c r="E448" s="51"/>
      <c r="F448" s="52" t="str">
        <f t="shared" ca="1" si="13"/>
        <v/>
      </c>
      <c r="G448" s="53"/>
      <c r="H448" s="54" t="str">
        <f>IFERROR(IF(OR(B448="",E448=""),"",SUMIF(DB_Loans!$B:$B,B448,DB_Loans!$E:$E)+E448),"")</f>
        <v/>
      </c>
      <c r="I448" s="54" t="str">
        <f>IFERROR(IF(OR(B448="",E448=""),"",SUMIF(DB_Loans!$B:$B,B448,DB_Loans!$J:$J)+IFERROR(E448*2.5/100,0)),"")</f>
        <v/>
      </c>
      <c r="J448" s="53"/>
    </row>
    <row r="449" spans="1:10" ht="20.100000000000001" customHeight="1" x14ac:dyDescent="0.25">
      <c r="A449" s="48" t="str">
        <f t="shared" si="12"/>
        <v/>
      </c>
      <c r="B449" s="49"/>
      <c r="C449" s="50" t="str">
        <f>IFERROR(IF(B449="","",VLOOKUP(B449,DB_Customers!$A:$B,2,0)),"")</f>
        <v/>
      </c>
      <c r="D449" s="49"/>
      <c r="E449" s="51"/>
      <c r="F449" s="52" t="str">
        <f t="shared" ca="1" si="13"/>
        <v/>
      </c>
      <c r="G449" s="53"/>
      <c r="H449" s="54" t="str">
        <f>IFERROR(IF(OR(B449="",E449=""),"",SUMIF(DB_Loans!$B:$B,B449,DB_Loans!$E:$E)+E449),"")</f>
        <v/>
      </c>
      <c r="I449" s="54" t="str">
        <f>IFERROR(IF(OR(B449="",E449=""),"",SUMIF(DB_Loans!$B:$B,B449,DB_Loans!$J:$J)+IFERROR(E449*2.5/100,0)),"")</f>
        <v/>
      </c>
      <c r="J449" s="53"/>
    </row>
    <row r="450" spans="1:10" ht="20.100000000000001" customHeight="1" x14ac:dyDescent="0.25">
      <c r="A450" s="48" t="str">
        <f t="shared" si="12"/>
        <v/>
      </c>
      <c r="B450" s="49"/>
      <c r="C450" s="50" t="str">
        <f>IFERROR(IF(B450="","",VLOOKUP(B450,DB_Customers!$A:$B,2,0)),"")</f>
        <v/>
      </c>
      <c r="D450" s="49"/>
      <c r="E450" s="51"/>
      <c r="F450" s="52" t="str">
        <f t="shared" ca="1" si="13"/>
        <v/>
      </c>
      <c r="G450" s="53"/>
      <c r="H450" s="54" t="str">
        <f>IFERROR(IF(OR(B450="",E450=""),"",SUMIF(DB_Loans!$B:$B,B450,DB_Loans!$E:$E)+E450),"")</f>
        <v/>
      </c>
      <c r="I450" s="54" t="str">
        <f>IFERROR(IF(OR(B450="",E450=""),"",SUMIF(DB_Loans!$B:$B,B450,DB_Loans!$J:$J)+IFERROR(E450*2.5/100,0)),"")</f>
        <v/>
      </c>
      <c r="J450" s="53"/>
    </row>
    <row r="451" spans="1:10" ht="20.100000000000001" customHeight="1" x14ac:dyDescent="0.25">
      <c r="A451" s="48" t="str">
        <f t="shared" si="12"/>
        <v/>
      </c>
      <c r="B451" s="49"/>
      <c r="C451" s="50" t="str">
        <f>IFERROR(IF(B451="","",VLOOKUP(B451,DB_Customers!$A:$B,2,0)),"")</f>
        <v/>
      </c>
      <c r="D451" s="49"/>
      <c r="E451" s="51"/>
      <c r="F451" s="52" t="str">
        <f t="shared" ca="1" si="13"/>
        <v/>
      </c>
      <c r="G451" s="53"/>
      <c r="H451" s="54" t="str">
        <f>IFERROR(IF(OR(B451="",E451=""),"",SUMIF(DB_Loans!$B:$B,B451,DB_Loans!$E:$E)+E451),"")</f>
        <v/>
      </c>
      <c r="I451" s="54" t="str">
        <f>IFERROR(IF(OR(B451="",E451=""),"",SUMIF(DB_Loans!$B:$B,B451,DB_Loans!$J:$J)+IFERROR(E451*2.5/100,0)),"")</f>
        <v/>
      </c>
      <c r="J451" s="53"/>
    </row>
    <row r="452" spans="1:10" ht="20.100000000000001" customHeight="1" x14ac:dyDescent="0.25">
      <c r="A452" s="48" t="str">
        <f t="shared" ref="A452:A503" si="14">IF(B452="","","TU"&amp;TEXT(ROW()-3,"0000"))</f>
        <v/>
      </c>
      <c r="B452" s="49"/>
      <c r="C452" s="50" t="str">
        <f>IFERROR(IF(B452="","",VLOOKUP(B452,DB_Customers!$A:$B,2,0)),"")</f>
        <v/>
      </c>
      <c r="D452" s="49"/>
      <c r="E452" s="51"/>
      <c r="F452" s="52" t="str">
        <f t="shared" ref="F452:F503" ca="1" si="15">IF(B452="","",TODAY())</f>
        <v/>
      </c>
      <c r="G452" s="53"/>
      <c r="H452" s="54" t="str">
        <f>IFERROR(IF(OR(B452="",E452=""),"",SUMIF(DB_Loans!$B:$B,B452,DB_Loans!$E:$E)+E452),"")</f>
        <v/>
      </c>
      <c r="I452" s="54" t="str">
        <f>IFERROR(IF(OR(B452="",E452=""),"",SUMIF(DB_Loans!$B:$B,B452,DB_Loans!$J:$J)+IFERROR(E452*2.5/100,0)),"")</f>
        <v/>
      </c>
      <c r="J452" s="53"/>
    </row>
    <row r="453" spans="1:10" ht="20.100000000000001" customHeight="1" x14ac:dyDescent="0.25">
      <c r="A453" s="48" t="str">
        <f t="shared" si="14"/>
        <v/>
      </c>
      <c r="B453" s="49"/>
      <c r="C453" s="50" t="str">
        <f>IFERROR(IF(B453="","",VLOOKUP(B453,DB_Customers!$A:$B,2,0)),"")</f>
        <v/>
      </c>
      <c r="D453" s="49"/>
      <c r="E453" s="51"/>
      <c r="F453" s="52" t="str">
        <f t="shared" ca="1" si="15"/>
        <v/>
      </c>
      <c r="G453" s="53"/>
      <c r="H453" s="54" t="str">
        <f>IFERROR(IF(OR(B453="",E453=""),"",SUMIF(DB_Loans!$B:$B,B453,DB_Loans!$E:$E)+E453),"")</f>
        <v/>
      </c>
      <c r="I453" s="54" t="str">
        <f>IFERROR(IF(OR(B453="",E453=""),"",SUMIF(DB_Loans!$B:$B,B453,DB_Loans!$J:$J)+IFERROR(E453*2.5/100,0)),"")</f>
        <v/>
      </c>
      <c r="J453" s="53"/>
    </row>
    <row r="454" spans="1:10" ht="20.100000000000001" customHeight="1" x14ac:dyDescent="0.25">
      <c r="A454" s="48" t="str">
        <f t="shared" si="14"/>
        <v/>
      </c>
      <c r="B454" s="49"/>
      <c r="C454" s="50" t="str">
        <f>IFERROR(IF(B454="","",VLOOKUP(B454,DB_Customers!$A:$B,2,0)),"")</f>
        <v/>
      </c>
      <c r="D454" s="49"/>
      <c r="E454" s="51"/>
      <c r="F454" s="52" t="str">
        <f t="shared" ca="1" si="15"/>
        <v/>
      </c>
      <c r="G454" s="53"/>
      <c r="H454" s="54" t="str">
        <f>IFERROR(IF(OR(B454="",E454=""),"",SUMIF(DB_Loans!$B:$B,B454,DB_Loans!$E:$E)+E454),"")</f>
        <v/>
      </c>
      <c r="I454" s="54" t="str">
        <f>IFERROR(IF(OR(B454="",E454=""),"",SUMIF(DB_Loans!$B:$B,B454,DB_Loans!$J:$J)+IFERROR(E454*2.5/100,0)),"")</f>
        <v/>
      </c>
      <c r="J454" s="53"/>
    </row>
    <row r="455" spans="1:10" ht="20.100000000000001" customHeight="1" x14ac:dyDescent="0.25">
      <c r="A455" s="48" t="str">
        <f t="shared" si="14"/>
        <v/>
      </c>
      <c r="B455" s="49"/>
      <c r="C455" s="50" t="str">
        <f>IFERROR(IF(B455="","",VLOOKUP(B455,DB_Customers!$A:$B,2,0)),"")</f>
        <v/>
      </c>
      <c r="D455" s="49"/>
      <c r="E455" s="51"/>
      <c r="F455" s="52" t="str">
        <f t="shared" ca="1" si="15"/>
        <v/>
      </c>
      <c r="G455" s="53"/>
      <c r="H455" s="54" t="str">
        <f>IFERROR(IF(OR(B455="",E455=""),"",SUMIF(DB_Loans!$B:$B,B455,DB_Loans!$E:$E)+E455),"")</f>
        <v/>
      </c>
      <c r="I455" s="54" t="str">
        <f>IFERROR(IF(OR(B455="",E455=""),"",SUMIF(DB_Loans!$B:$B,B455,DB_Loans!$J:$J)+IFERROR(E455*2.5/100,0)),"")</f>
        <v/>
      </c>
      <c r="J455" s="53"/>
    </row>
    <row r="456" spans="1:10" ht="20.100000000000001" customHeight="1" x14ac:dyDescent="0.25">
      <c r="A456" s="48" t="str">
        <f t="shared" si="14"/>
        <v/>
      </c>
      <c r="B456" s="49"/>
      <c r="C456" s="50" t="str">
        <f>IFERROR(IF(B456="","",VLOOKUP(B456,DB_Customers!$A:$B,2,0)),"")</f>
        <v/>
      </c>
      <c r="D456" s="49"/>
      <c r="E456" s="51"/>
      <c r="F456" s="52" t="str">
        <f t="shared" ca="1" si="15"/>
        <v/>
      </c>
      <c r="G456" s="53"/>
      <c r="H456" s="54" t="str">
        <f>IFERROR(IF(OR(B456="",E456=""),"",SUMIF(DB_Loans!$B:$B,B456,DB_Loans!$E:$E)+E456),"")</f>
        <v/>
      </c>
      <c r="I456" s="54" t="str">
        <f>IFERROR(IF(OR(B456="",E456=""),"",SUMIF(DB_Loans!$B:$B,B456,DB_Loans!$J:$J)+IFERROR(E456*2.5/100,0)),"")</f>
        <v/>
      </c>
      <c r="J456" s="53"/>
    </row>
    <row r="457" spans="1:10" ht="20.100000000000001" customHeight="1" x14ac:dyDescent="0.25">
      <c r="A457" s="48" t="str">
        <f t="shared" si="14"/>
        <v/>
      </c>
      <c r="B457" s="49"/>
      <c r="C457" s="50" t="str">
        <f>IFERROR(IF(B457="","",VLOOKUP(B457,DB_Customers!$A:$B,2,0)),"")</f>
        <v/>
      </c>
      <c r="D457" s="49"/>
      <c r="E457" s="51"/>
      <c r="F457" s="52" t="str">
        <f t="shared" ca="1" si="15"/>
        <v/>
      </c>
      <c r="G457" s="53"/>
      <c r="H457" s="54" t="str">
        <f>IFERROR(IF(OR(B457="",E457=""),"",SUMIF(DB_Loans!$B:$B,B457,DB_Loans!$E:$E)+E457),"")</f>
        <v/>
      </c>
      <c r="I457" s="54" t="str">
        <f>IFERROR(IF(OR(B457="",E457=""),"",SUMIF(DB_Loans!$B:$B,B457,DB_Loans!$J:$J)+IFERROR(E457*2.5/100,0)),"")</f>
        <v/>
      </c>
      <c r="J457" s="53"/>
    </row>
    <row r="458" spans="1:10" ht="20.100000000000001" customHeight="1" x14ac:dyDescent="0.25">
      <c r="A458" s="48" t="str">
        <f t="shared" si="14"/>
        <v/>
      </c>
      <c r="B458" s="49"/>
      <c r="C458" s="50" t="str">
        <f>IFERROR(IF(B458="","",VLOOKUP(B458,DB_Customers!$A:$B,2,0)),"")</f>
        <v/>
      </c>
      <c r="D458" s="49"/>
      <c r="E458" s="51"/>
      <c r="F458" s="52" t="str">
        <f t="shared" ca="1" si="15"/>
        <v/>
      </c>
      <c r="G458" s="53"/>
      <c r="H458" s="54" t="str">
        <f>IFERROR(IF(OR(B458="",E458=""),"",SUMIF(DB_Loans!$B:$B,B458,DB_Loans!$E:$E)+E458),"")</f>
        <v/>
      </c>
      <c r="I458" s="54" t="str">
        <f>IFERROR(IF(OR(B458="",E458=""),"",SUMIF(DB_Loans!$B:$B,B458,DB_Loans!$J:$J)+IFERROR(E458*2.5/100,0)),"")</f>
        <v/>
      </c>
      <c r="J458" s="53"/>
    </row>
    <row r="459" spans="1:10" ht="20.100000000000001" customHeight="1" x14ac:dyDescent="0.25">
      <c r="A459" s="48" t="str">
        <f t="shared" si="14"/>
        <v/>
      </c>
      <c r="B459" s="49"/>
      <c r="C459" s="50" t="str">
        <f>IFERROR(IF(B459="","",VLOOKUP(B459,DB_Customers!$A:$B,2,0)),"")</f>
        <v/>
      </c>
      <c r="D459" s="49"/>
      <c r="E459" s="51"/>
      <c r="F459" s="52" t="str">
        <f t="shared" ca="1" si="15"/>
        <v/>
      </c>
      <c r="G459" s="53"/>
      <c r="H459" s="54" t="str">
        <f>IFERROR(IF(OR(B459="",E459=""),"",SUMIF(DB_Loans!$B:$B,B459,DB_Loans!$E:$E)+E459),"")</f>
        <v/>
      </c>
      <c r="I459" s="54" t="str">
        <f>IFERROR(IF(OR(B459="",E459=""),"",SUMIF(DB_Loans!$B:$B,B459,DB_Loans!$J:$J)+IFERROR(E459*2.5/100,0)),"")</f>
        <v/>
      </c>
      <c r="J459" s="53"/>
    </row>
    <row r="460" spans="1:10" ht="20.100000000000001" customHeight="1" x14ac:dyDescent="0.25">
      <c r="A460" s="48" t="str">
        <f t="shared" si="14"/>
        <v/>
      </c>
      <c r="B460" s="49"/>
      <c r="C460" s="50" t="str">
        <f>IFERROR(IF(B460="","",VLOOKUP(B460,DB_Customers!$A:$B,2,0)),"")</f>
        <v/>
      </c>
      <c r="D460" s="49"/>
      <c r="E460" s="51"/>
      <c r="F460" s="52" t="str">
        <f t="shared" ca="1" si="15"/>
        <v/>
      </c>
      <c r="G460" s="53"/>
      <c r="H460" s="54" t="str">
        <f>IFERROR(IF(OR(B460="",E460=""),"",SUMIF(DB_Loans!$B:$B,B460,DB_Loans!$E:$E)+E460),"")</f>
        <v/>
      </c>
      <c r="I460" s="54" t="str">
        <f>IFERROR(IF(OR(B460="",E460=""),"",SUMIF(DB_Loans!$B:$B,B460,DB_Loans!$J:$J)+IFERROR(E460*2.5/100,0)),"")</f>
        <v/>
      </c>
      <c r="J460" s="53"/>
    </row>
    <row r="461" spans="1:10" ht="20.100000000000001" customHeight="1" x14ac:dyDescent="0.25">
      <c r="A461" s="48" t="str">
        <f t="shared" si="14"/>
        <v/>
      </c>
      <c r="B461" s="49"/>
      <c r="C461" s="50" t="str">
        <f>IFERROR(IF(B461="","",VLOOKUP(B461,DB_Customers!$A:$B,2,0)),"")</f>
        <v/>
      </c>
      <c r="D461" s="49"/>
      <c r="E461" s="51"/>
      <c r="F461" s="52" t="str">
        <f t="shared" ca="1" si="15"/>
        <v/>
      </c>
      <c r="G461" s="53"/>
      <c r="H461" s="54" t="str">
        <f>IFERROR(IF(OR(B461="",E461=""),"",SUMIF(DB_Loans!$B:$B,B461,DB_Loans!$E:$E)+E461),"")</f>
        <v/>
      </c>
      <c r="I461" s="54" t="str">
        <f>IFERROR(IF(OR(B461="",E461=""),"",SUMIF(DB_Loans!$B:$B,B461,DB_Loans!$J:$J)+IFERROR(E461*2.5/100,0)),"")</f>
        <v/>
      </c>
      <c r="J461" s="53"/>
    </row>
    <row r="462" spans="1:10" ht="20.100000000000001" customHeight="1" x14ac:dyDescent="0.25">
      <c r="A462" s="48" t="str">
        <f t="shared" si="14"/>
        <v/>
      </c>
      <c r="B462" s="49"/>
      <c r="C462" s="50" t="str">
        <f>IFERROR(IF(B462="","",VLOOKUP(B462,DB_Customers!$A:$B,2,0)),"")</f>
        <v/>
      </c>
      <c r="D462" s="49"/>
      <c r="E462" s="51"/>
      <c r="F462" s="52" t="str">
        <f t="shared" ca="1" si="15"/>
        <v/>
      </c>
      <c r="G462" s="53"/>
      <c r="H462" s="54" t="str">
        <f>IFERROR(IF(OR(B462="",E462=""),"",SUMIF(DB_Loans!$B:$B,B462,DB_Loans!$E:$E)+E462),"")</f>
        <v/>
      </c>
      <c r="I462" s="54" t="str">
        <f>IFERROR(IF(OR(B462="",E462=""),"",SUMIF(DB_Loans!$B:$B,B462,DB_Loans!$J:$J)+IFERROR(E462*2.5/100,0)),"")</f>
        <v/>
      </c>
      <c r="J462" s="53"/>
    </row>
    <row r="463" spans="1:10" ht="20.100000000000001" customHeight="1" x14ac:dyDescent="0.25">
      <c r="A463" s="48" t="str">
        <f t="shared" si="14"/>
        <v/>
      </c>
      <c r="B463" s="49"/>
      <c r="C463" s="50" t="str">
        <f>IFERROR(IF(B463="","",VLOOKUP(B463,DB_Customers!$A:$B,2,0)),"")</f>
        <v/>
      </c>
      <c r="D463" s="49"/>
      <c r="E463" s="51"/>
      <c r="F463" s="52" t="str">
        <f t="shared" ca="1" si="15"/>
        <v/>
      </c>
      <c r="G463" s="53"/>
      <c r="H463" s="54" t="str">
        <f>IFERROR(IF(OR(B463="",E463=""),"",SUMIF(DB_Loans!$B:$B,B463,DB_Loans!$E:$E)+E463),"")</f>
        <v/>
      </c>
      <c r="I463" s="54" t="str">
        <f>IFERROR(IF(OR(B463="",E463=""),"",SUMIF(DB_Loans!$B:$B,B463,DB_Loans!$J:$J)+IFERROR(E463*2.5/100,0)),"")</f>
        <v/>
      </c>
      <c r="J463" s="53"/>
    </row>
    <row r="464" spans="1:10" ht="20.100000000000001" customHeight="1" x14ac:dyDescent="0.25">
      <c r="A464" s="48" t="str">
        <f t="shared" si="14"/>
        <v/>
      </c>
      <c r="B464" s="49"/>
      <c r="C464" s="50" t="str">
        <f>IFERROR(IF(B464="","",VLOOKUP(B464,DB_Customers!$A:$B,2,0)),"")</f>
        <v/>
      </c>
      <c r="D464" s="49"/>
      <c r="E464" s="51"/>
      <c r="F464" s="52" t="str">
        <f t="shared" ca="1" si="15"/>
        <v/>
      </c>
      <c r="G464" s="53"/>
      <c r="H464" s="54" t="str">
        <f>IFERROR(IF(OR(B464="",E464=""),"",SUMIF(DB_Loans!$B:$B,B464,DB_Loans!$E:$E)+E464),"")</f>
        <v/>
      </c>
      <c r="I464" s="54" t="str">
        <f>IFERROR(IF(OR(B464="",E464=""),"",SUMIF(DB_Loans!$B:$B,B464,DB_Loans!$J:$J)+IFERROR(E464*2.5/100,0)),"")</f>
        <v/>
      </c>
      <c r="J464" s="53"/>
    </row>
    <row r="465" spans="1:10" ht="20.100000000000001" customHeight="1" x14ac:dyDescent="0.25">
      <c r="A465" s="48" t="str">
        <f t="shared" si="14"/>
        <v/>
      </c>
      <c r="B465" s="49"/>
      <c r="C465" s="50" t="str">
        <f>IFERROR(IF(B465="","",VLOOKUP(B465,DB_Customers!$A:$B,2,0)),"")</f>
        <v/>
      </c>
      <c r="D465" s="49"/>
      <c r="E465" s="51"/>
      <c r="F465" s="52" t="str">
        <f t="shared" ca="1" si="15"/>
        <v/>
      </c>
      <c r="G465" s="53"/>
      <c r="H465" s="54" t="str">
        <f>IFERROR(IF(OR(B465="",E465=""),"",SUMIF(DB_Loans!$B:$B,B465,DB_Loans!$E:$E)+E465),"")</f>
        <v/>
      </c>
      <c r="I465" s="54" t="str">
        <f>IFERROR(IF(OR(B465="",E465=""),"",SUMIF(DB_Loans!$B:$B,B465,DB_Loans!$J:$J)+IFERROR(E465*2.5/100,0)),"")</f>
        <v/>
      </c>
      <c r="J465" s="53"/>
    </row>
    <row r="466" spans="1:10" ht="20.100000000000001" customHeight="1" x14ac:dyDescent="0.25">
      <c r="A466" s="48" t="str">
        <f t="shared" si="14"/>
        <v/>
      </c>
      <c r="B466" s="49"/>
      <c r="C466" s="50" t="str">
        <f>IFERROR(IF(B466="","",VLOOKUP(B466,DB_Customers!$A:$B,2,0)),"")</f>
        <v/>
      </c>
      <c r="D466" s="49"/>
      <c r="E466" s="51"/>
      <c r="F466" s="52" t="str">
        <f t="shared" ca="1" si="15"/>
        <v/>
      </c>
      <c r="G466" s="53"/>
      <c r="H466" s="54" t="str">
        <f>IFERROR(IF(OR(B466="",E466=""),"",SUMIF(DB_Loans!$B:$B,B466,DB_Loans!$E:$E)+E466),"")</f>
        <v/>
      </c>
      <c r="I466" s="54" t="str">
        <f>IFERROR(IF(OR(B466="",E466=""),"",SUMIF(DB_Loans!$B:$B,B466,DB_Loans!$J:$J)+IFERROR(E466*2.5/100,0)),"")</f>
        <v/>
      </c>
      <c r="J466" s="53"/>
    </row>
    <row r="467" spans="1:10" ht="20.100000000000001" customHeight="1" x14ac:dyDescent="0.25">
      <c r="A467" s="48" t="str">
        <f t="shared" si="14"/>
        <v/>
      </c>
      <c r="B467" s="49"/>
      <c r="C467" s="50" t="str">
        <f>IFERROR(IF(B467="","",VLOOKUP(B467,DB_Customers!$A:$B,2,0)),"")</f>
        <v/>
      </c>
      <c r="D467" s="49"/>
      <c r="E467" s="51"/>
      <c r="F467" s="52" t="str">
        <f t="shared" ca="1" si="15"/>
        <v/>
      </c>
      <c r="G467" s="53"/>
      <c r="H467" s="54" t="str">
        <f>IFERROR(IF(OR(B467="",E467=""),"",SUMIF(DB_Loans!$B:$B,B467,DB_Loans!$E:$E)+E467),"")</f>
        <v/>
      </c>
      <c r="I467" s="54" t="str">
        <f>IFERROR(IF(OR(B467="",E467=""),"",SUMIF(DB_Loans!$B:$B,B467,DB_Loans!$J:$J)+IFERROR(E467*2.5/100,0)),"")</f>
        <v/>
      </c>
      <c r="J467" s="53"/>
    </row>
    <row r="468" spans="1:10" ht="20.100000000000001" customHeight="1" x14ac:dyDescent="0.25">
      <c r="A468" s="48" t="str">
        <f t="shared" si="14"/>
        <v/>
      </c>
      <c r="B468" s="49"/>
      <c r="C468" s="50" t="str">
        <f>IFERROR(IF(B468="","",VLOOKUP(B468,DB_Customers!$A:$B,2,0)),"")</f>
        <v/>
      </c>
      <c r="D468" s="49"/>
      <c r="E468" s="51"/>
      <c r="F468" s="52" t="str">
        <f t="shared" ca="1" si="15"/>
        <v/>
      </c>
      <c r="G468" s="53"/>
      <c r="H468" s="54" t="str">
        <f>IFERROR(IF(OR(B468="",E468=""),"",SUMIF(DB_Loans!$B:$B,B468,DB_Loans!$E:$E)+E468),"")</f>
        <v/>
      </c>
      <c r="I468" s="54" t="str">
        <f>IFERROR(IF(OR(B468="",E468=""),"",SUMIF(DB_Loans!$B:$B,B468,DB_Loans!$J:$J)+IFERROR(E468*2.5/100,0)),"")</f>
        <v/>
      </c>
      <c r="J468" s="53"/>
    </row>
    <row r="469" spans="1:10" ht="20.100000000000001" customHeight="1" x14ac:dyDescent="0.25">
      <c r="A469" s="48" t="str">
        <f t="shared" si="14"/>
        <v/>
      </c>
      <c r="B469" s="49"/>
      <c r="C469" s="50" t="str">
        <f>IFERROR(IF(B469="","",VLOOKUP(B469,DB_Customers!$A:$B,2,0)),"")</f>
        <v/>
      </c>
      <c r="D469" s="49"/>
      <c r="E469" s="51"/>
      <c r="F469" s="52" t="str">
        <f t="shared" ca="1" si="15"/>
        <v/>
      </c>
      <c r="G469" s="53"/>
      <c r="H469" s="54" t="str">
        <f>IFERROR(IF(OR(B469="",E469=""),"",SUMIF(DB_Loans!$B:$B,B469,DB_Loans!$E:$E)+E469),"")</f>
        <v/>
      </c>
      <c r="I469" s="54" t="str">
        <f>IFERROR(IF(OR(B469="",E469=""),"",SUMIF(DB_Loans!$B:$B,B469,DB_Loans!$J:$J)+IFERROR(E469*2.5/100,0)),"")</f>
        <v/>
      </c>
      <c r="J469" s="53"/>
    </row>
    <row r="470" spans="1:10" ht="20.100000000000001" customHeight="1" x14ac:dyDescent="0.25">
      <c r="A470" s="48" t="str">
        <f t="shared" si="14"/>
        <v/>
      </c>
      <c r="B470" s="49"/>
      <c r="C470" s="50" t="str">
        <f>IFERROR(IF(B470="","",VLOOKUP(B470,DB_Customers!$A:$B,2,0)),"")</f>
        <v/>
      </c>
      <c r="D470" s="49"/>
      <c r="E470" s="51"/>
      <c r="F470" s="52" t="str">
        <f t="shared" ca="1" si="15"/>
        <v/>
      </c>
      <c r="G470" s="53"/>
      <c r="H470" s="54" t="str">
        <f>IFERROR(IF(OR(B470="",E470=""),"",SUMIF(DB_Loans!$B:$B,B470,DB_Loans!$E:$E)+E470),"")</f>
        <v/>
      </c>
      <c r="I470" s="54" t="str">
        <f>IFERROR(IF(OR(B470="",E470=""),"",SUMIF(DB_Loans!$B:$B,B470,DB_Loans!$J:$J)+IFERROR(E470*2.5/100,0)),"")</f>
        <v/>
      </c>
      <c r="J470" s="53"/>
    </row>
    <row r="471" spans="1:10" ht="20.100000000000001" customHeight="1" x14ac:dyDescent="0.25">
      <c r="A471" s="48" t="str">
        <f t="shared" si="14"/>
        <v/>
      </c>
      <c r="B471" s="49"/>
      <c r="C471" s="50" t="str">
        <f>IFERROR(IF(B471="","",VLOOKUP(B471,DB_Customers!$A:$B,2,0)),"")</f>
        <v/>
      </c>
      <c r="D471" s="49"/>
      <c r="E471" s="51"/>
      <c r="F471" s="52" t="str">
        <f t="shared" ca="1" si="15"/>
        <v/>
      </c>
      <c r="G471" s="53"/>
      <c r="H471" s="54" t="str">
        <f>IFERROR(IF(OR(B471="",E471=""),"",SUMIF(DB_Loans!$B:$B,B471,DB_Loans!$E:$E)+E471),"")</f>
        <v/>
      </c>
      <c r="I471" s="54" t="str">
        <f>IFERROR(IF(OR(B471="",E471=""),"",SUMIF(DB_Loans!$B:$B,B471,DB_Loans!$J:$J)+IFERROR(E471*2.5/100,0)),"")</f>
        <v/>
      </c>
      <c r="J471" s="53"/>
    </row>
    <row r="472" spans="1:10" ht="20.100000000000001" customHeight="1" x14ac:dyDescent="0.25">
      <c r="A472" s="48" t="str">
        <f t="shared" si="14"/>
        <v/>
      </c>
      <c r="B472" s="49"/>
      <c r="C472" s="50" t="str">
        <f>IFERROR(IF(B472="","",VLOOKUP(B472,DB_Customers!$A:$B,2,0)),"")</f>
        <v/>
      </c>
      <c r="D472" s="49"/>
      <c r="E472" s="51"/>
      <c r="F472" s="52" t="str">
        <f t="shared" ca="1" si="15"/>
        <v/>
      </c>
      <c r="G472" s="53"/>
      <c r="H472" s="54" t="str">
        <f>IFERROR(IF(OR(B472="",E472=""),"",SUMIF(DB_Loans!$B:$B,B472,DB_Loans!$E:$E)+E472),"")</f>
        <v/>
      </c>
      <c r="I472" s="54" t="str">
        <f>IFERROR(IF(OR(B472="",E472=""),"",SUMIF(DB_Loans!$B:$B,B472,DB_Loans!$J:$J)+IFERROR(E472*2.5/100,0)),"")</f>
        <v/>
      </c>
      <c r="J472" s="53"/>
    </row>
    <row r="473" spans="1:10" ht="20.100000000000001" customHeight="1" x14ac:dyDescent="0.25">
      <c r="A473" s="48" t="str">
        <f t="shared" si="14"/>
        <v/>
      </c>
      <c r="B473" s="49"/>
      <c r="C473" s="50" t="str">
        <f>IFERROR(IF(B473="","",VLOOKUP(B473,DB_Customers!$A:$B,2,0)),"")</f>
        <v/>
      </c>
      <c r="D473" s="49"/>
      <c r="E473" s="51"/>
      <c r="F473" s="52" t="str">
        <f t="shared" ca="1" si="15"/>
        <v/>
      </c>
      <c r="G473" s="53"/>
      <c r="H473" s="54" t="str">
        <f>IFERROR(IF(OR(B473="",E473=""),"",SUMIF(DB_Loans!$B:$B,B473,DB_Loans!$E:$E)+E473),"")</f>
        <v/>
      </c>
      <c r="I473" s="54" t="str">
        <f>IFERROR(IF(OR(B473="",E473=""),"",SUMIF(DB_Loans!$B:$B,B473,DB_Loans!$J:$J)+IFERROR(E473*2.5/100,0)),"")</f>
        <v/>
      </c>
      <c r="J473" s="53"/>
    </row>
    <row r="474" spans="1:10" ht="20.100000000000001" customHeight="1" x14ac:dyDescent="0.25">
      <c r="A474" s="48" t="str">
        <f t="shared" si="14"/>
        <v/>
      </c>
      <c r="B474" s="49"/>
      <c r="C474" s="50" t="str">
        <f>IFERROR(IF(B474="","",VLOOKUP(B474,DB_Customers!$A:$B,2,0)),"")</f>
        <v/>
      </c>
      <c r="D474" s="49"/>
      <c r="E474" s="51"/>
      <c r="F474" s="52" t="str">
        <f t="shared" ca="1" si="15"/>
        <v/>
      </c>
      <c r="G474" s="53"/>
      <c r="H474" s="54" t="str">
        <f>IFERROR(IF(OR(B474="",E474=""),"",SUMIF(DB_Loans!$B:$B,B474,DB_Loans!$E:$E)+E474),"")</f>
        <v/>
      </c>
      <c r="I474" s="54" t="str">
        <f>IFERROR(IF(OR(B474="",E474=""),"",SUMIF(DB_Loans!$B:$B,B474,DB_Loans!$J:$J)+IFERROR(E474*2.5/100,0)),"")</f>
        <v/>
      </c>
      <c r="J474" s="53"/>
    </row>
    <row r="475" spans="1:10" ht="20.100000000000001" customHeight="1" x14ac:dyDescent="0.25">
      <c r="A475" s="48" t="str">
        <f t="shared" si="14"/>
        <v/>
      </c>
      <c r="B475" s="49"/>
      <c r="C475" s="50" t="str">
        <f>IFERROR(IF(B475="","",VLOOKUP(B475,DB_Customers!$A:$B,2,0)),"")</f>
        <v/>
      </c>
      <c r="D475" s="49"/>
      <c r="E475" s="51"/>
      <c r="F475" s="52" t="str">
        <f t="shared" ca="1" si="15"/>
        <v/>
      </c>
      <c r="G475" s="53"/>
      <c r="H475" s="54" t="str">
        <f>IFERROR(IF(OR(B475="",E475=""),"",SUMIF(DB_Loans!$B:$B,B475,DB_Loans!$E:$E)+E475),"")</f>
        <v/>
      </c>
      <c r="I475" s="54" t="str">
        <f>IFERROR(IF(OR(B475="",E475=""),"",SUMIF(DB_Loans!$B:$B,B475,DB_Loans!$J:$J)+IFERROR(E475*2.5/100,0)),"")</f>
        <v/>
      </c>
      <c r="J475" s="53"/>
    </row>
    <row r="476" spans="1:10" ht="20.100000000000001" customHeight="1" x14ac:dyDescent="0.25">
      <c r="A476" s="48" t="str">
        <f t="shared" si="14"/>
        <v/>
      </c>
      <c r="B476" s="49"/>
      <c r="C476" s="50" t="str">
        <f>IFERROR(IF(B476="","",VLOOKUP(B476,DB_Customers!$A:$B,2,0)),"")</f>
        <v/>
      </c>
      <c r="D476" s="49"/>
      <c r="E476" s="51"/>
      <c r="F476" s="52" t="str">
        <f t="shared" ca="1" si="15"/>
        <v/>
      </c>
      <c r="G476" s="53"/>
      <c r="H476" s="54" t="str">
        <f>IFERROR(IF(OR(B476="",E476=""),"",SUMIF(DB_Loans!$B:$B,B476,DB_Loans!$E:$E)+E476),"")</f>
        <v/>
      </c>
      <c r="I476" s="54" t="str">
        <f>IFERROR(IF(OR(B476="",E476=""),"",SUMIF(DB_Loans!$B:$B,B476,DB_Loans!$J:$J)+IFERROR(E476*2.5/100,0)),"")</f>
        <v/>
      </c>
      <c r="J476" s="53"/>
    </row>
    <row r="477" spans="1:10" ht="20.100000000000001" customHeight="1" x14ac:dyDescent="0.25">
      <c r="A477" s="48" t="str">
        <f t="shared" si="14"/>
        <v/>
      </c>
      <c r="B477" s="49"/>
      <c r="C477" s="50" t="str">
        <f>IFERROR(IF(B477="","",VLOOKUP(B477,DB_Customers!$A:$B,2,0)),"")</f>
        <v/>
      </c>
      <c r="D477" s="49"/>
      <c r="E477" s="51"/>
      <c r="F477" s="52" t="str">
        <f t="shared" ca="1" si="15"/>
        <v/>
      </c>
      <c r="G477" s="53"/>
      <c r="H477" s="54" t="str">
        <f>IFERROR(IF(OR(B477="",E477=""),"",SUMIF(DB_Loans!$B:$B,B477,DB_Loans!$E:$E)+E477),"")</f>
        <v/>
      </c>
      <c r="I477" s="54" t="str">
        <f>IFERROR(IF(OR(B477="",E477=""),"",SUMIF(DB_Loans!$B:$B,B477,DB_Loans!$J:$J)+IFERROR(E477*2.5/100,0)),"")</f>
        <v/>
      </c>
      <c r="J477" s="53"/>
    </row>
    <row r="478" spans="1:10" ht="20.100000000000001" customHeight="1" x14ac:dyDescent="0.25">
      <c r="A478" s="48" t="str">
        <f t="shared" si="14"/>
        <v/>
      </c>
      <c r="B478" s="49"/>
      <c r="C478" s="50" t="str">
        <f>IFERROR(IF(B478="","",VLOOKUP(B478,DB_Customers!$A:$B,2,0)),"")</f>
        <v/>
      </c>
      <c r="D478" s="49"/>
      <c r="E478" s="51"/>
      <c r="F478" s="52" t="str">
        <f t="shared" ca="1" si="15"/>
        <v/>
      </c>
      <c r="G478" s="53"/>
      <c r="H478" s="54" t="str">
        <f>IFERROR(IF(OR(B478="",E478=""),"",SUMIF(DB_Loans!$B:$B,B478,DB_Loans!$E:$E)+E478),"")</f>
        <v/>
      </c>
      <c r="I478" s="54" t="str">
        <f>IFERROR(IF(OR(B478="",E478=""),"",SUMIF(DB_Loans!$B:$B,B478,DB_Loans!$J:$J)+IFERROR(E478*2.5/100,0)),"")</f>
        <v/>
      </c>
      <c r="J478" s="53"/>
    </row>
    <row r="479" spans="1:10" ht="20.100000000000001" customHeight="1" x14ac:dyDescent="0.25">
      <c r="A479" s="48" t="str">
        <f t="shared" si="14"/>
        <v/>
      </c>
      <c r="B479" s="49"/>
      <c r="C479" s="50" t="str">
        <f>IFERROR(IF(B479="","",VLOOKUP(B479,DB_Customers!$A:$B,2,0)),"")</f>
        <v/>
      </c>
      <c r="D479" s="49"/>
      <c r="E479" s="51"/>
      <c r="F479" s="52" t="str">
        <f t="shared" ca="1" si="15"/>
        <v/>
      </c>
      <c r="G479" s="53"/>
      <c r="H479" s="54" t="str">
        <f>IFERROR(IF(OR(B479="",E479=""),"",SUMIF(DB_Loans!$B:$B,B479,DB_Loans!$E:$E)+E479),"")</f>
        <v/>
      </c>
      <c r="I479" s="54" t="str">
        <f>IFERROR(IF(OR(B479="",E479=""),"",SUMIF(DB_Loans!$B:$B,B479,DB_Loans!$J:$J)+IFERROR(E479*2.5/100,0)),"")</f>
        <v/>
      </c>
      <c r="J479" s="53"/>
    </row>
    <row r="480" spans="1:10" ht="20.100000000000001" customHeight="1" x14ac:dyDescent="0.25">
      <c r="A480" s="48" t="str">
        <f t="shared" si="14"/>
        <v/>
      </c>
      <c r="B480" s="49"/>
      <c r="C480" s="50" t="str">
        <f>IFERROR(IF(B480="","",VLOOKUP(B480,DB_Customers!$A:$B,2,0)),"")</f>
        <v/>
      </c>
      <c r="D480" s="49"/>
      <c r="E480" s="51"/>
      <c r="F480" s="52" t="str">
        <f t="shared" ca="1" si="15"/>
        <v/>
      </c>
      <c r="G480" s="53"/>
      <c r="H480" s="54" t="str">
        <f>IFERROR(IF(OR(B480="",E480=""),"",SUMIF(DB_Loans!$B:$B,B480,DB_Loans!$E:$E)+E480),"")</f>
        <v/>
      </c>
      <c r="I480" s="54" t="str">
        <f>IFERROR(IF(OR(B480="",E480=""),"",SUMIF(DB_Loans!$B:$B,B480,DB_Loans!$J:$J)+IFERROR(E480*2.5/100,0)),"")</f>
        <v/>
      </c>
      <c r="J480" s="53"/>
    </row>
    <row r="481" spans="1:10" ht="20.100000000000001" customHeight="1" x14ac:dyDescent="0.25">
      <c r="A481" s="48" t="str">
        <f t="shared" si="14"/>
        <v/>
      </c>
      <c r="B481" s="49"/>
      <c r="C481" s="50" t="str">
        <f>IFERROR(IF(B481="","",VLOOKUP(B481,DB_Customers!$A:$B,2,0)),"")</f>
        <v/>
      </c>
      <c r="D481" s="49"/>
      <c r="E481" s="51"/>
      <c r="F481" s="52" t="str">
        <f t="shared" ca="1" si="15"/>
        <v/>
      </c>
      <c r="G481" s="53"/>
      <c r="H481" s="54" t="str">
        <f>IFERROR(IF(OR(B481="",E481=""),"",SUMIF(DB_Loans!$B:$B,B481,DB_Loans!$E:$E)+E481),"")</f>
        <v/>
      </c>
      <c r="I481" s="54" t="str">
        <f>IFERROR(IF(OR(B481="",E481=""),"",SUMIF(DB_Loans!$B:$B,B481,DB_Loans!$J:$J)+IFERROR(E481*2.5/100,0)),"")</f>
        <v/>
      </c>
      <c r="J481" s="53"/>
    </row>
    <row r="482" spans="1:10" ht="20.100000000000001" customHeight="1" x14ac:dyDescent="0.25">
      <c r="A482" s="48" t="str">
        <f t="shared" si="14"/>
        <v/>
      </c>
      <c r="B482" s="49"/>
      <c r="C482" s="50" t="str">
        <f>IFERROR(IF(B482="","",VLOOKUP(B482,DB_Customers!$A:$B,2,0)),"")</f>
        <v/>
      </c>
      <c r="D482" s="49"/>
      <c r="E482" s="51"/>
      <c r="F482" s="52" t="str">
        <f t="shared" ca="1" si="15"/>
        <v/>
      </c>
      <c r="G482" s="53"/>
      <c r="H482" s="54" t="str">
        <f>IFERROR(IF(OR(B482="",E482=""),"",SUMIF(DB_Loans!$B:$B,B482,DB_Loans!$E:$E)+E482),"")</f>
        <v/>
      </c>
      <c r="I482" s="54" t="str">
        <f>IFERROR(IF(OR(B482="",E482=""),"",SUMIF(DB_Loans!$B:$B,B482,DB_Loans!$J:$J)+IFERROR(E482*2.5/100,0)),"")</f>
        <v/>
      </c>
      <c r="J482" s="53"/>
    </row>
    <row r="483" spans="1:10" ht="20.100000000000001" customHeight="1" x14ac:dyDescent="0.25">
      <c r="A483" s="48" t="str">
        <f t="shared" si="14"/>
        <v/>
      </c>
      <c r="B483" s="49"/>
      <c r="C483" s="50" t="str">
        <f>IFERROR(IF(B483="","",VLOOKUP(B483,DB_Customers!$A:$B,2,0)),"")</f>
        <v/>
      </c>
      <c r="D483" s="49"/>
      <c r="E483" s="51"/>
      <c r="F483" s="52" t="str">
        <f t="shared" ca="1" si="15"/>
        <v/>
      </c>
      <c r="G483" s="53"/>
      <c r="H483" s="54" t="str">
        <f>IFERROR(IF(OR(B483="",E483=""),"",SUMIF(DB_Loans!$B:$B,B483,DB_Loans!$E:$E)+E483),"")</f>
        <v/>
      </c>
      <c r="I483" s="54" t="str">
        <f>IFERROR(IF(OR(B483="",E483=""),"",SUMIF(DB_Loans!$B:$B,B483,DB_Loans!$J:$J)+IFERROR(E483*2.5/100,0)),"")</f>
        <v/>
      </c>
      <c r="J483" s="53"/>
    </row>
    <row r="484" spans="1:10" ht="20.100000000000001" customHeight="1" x14ac:dyDescent="0.25">
      <c r="A484" s="48" t="str">
        <f t="shared" si="14"/>
        <v/>
      </c>
      <c r="B484" s="49"/>
      <c r="C484" s="50" t="str">
        <f>IFERROR(IF(B484="","",VLOOKUP(B484,DB_Customers!$A:$B,2,0)),"")</f>
        <v/>
      </c>
      <c r="D484" s="49"/>
      <c r="E484" s="51"/>
      <c r="F484" s="52" t="str">
        <f t="shared" ca="1" si="15"/>
        <v/>
      </c>
      <c r="G484" s="53"/>
      <c r="H484" s="54" t="str">
        <f>IFERROR(IF(OR(B484="",E484=""),"",SUMIF(DB_Loans!$B:$B,B484,DB_Loans!$E:$E)+E484),"")</f>
        <v/>
      </c>
      <c r="I484" s="54" t="str">
        <f>IFERROR(IF(OR(B484="",E484=""),"",SUMIF(DB_Loans!$B:$B,B484,DB_Loans!$J:$J)+IFERROR(E484*2.5/100,0)),"")</f>
        <v/>
      </c>
      <c r="J484" s="53"/>
    </row>
    <row r="485" spans="1:10" ht="20.100000000000001" customHeight="1" x14ac:dyDescent="0.25">
      <c r="A485" s="48" t="str">
        <f t="shared" si="14"/>
        <v/>
      </c>
      <c r="B485" s="49"/>
      <c r="C485" s="50" t="str">
        <f>IFERROR(IF(B485="","",VLOOKUP(B485,DB_Customers!$A:$B,2,0)),"")</f>
        <v/>
      </c>
      <c r="D485" s="49"/>
      <c r="E485" s="51"/>
      <c r="F485" s="52" t="str">
        <f t="shared" ca="1" si="15"/>
        <v/>
      </c>
      <c r="G485" s="53"/>
      <c r="H485" s="54" t="str">
        <f>IFERROR(IF(OR(B485="",E485=""),"",SUMIF(DB_Loans!$B:$B,B485,DB_Loans!$E:$E)+E485),"")</f>
        <v/>
      </c>
      <c r="I485" s="54" t="str">
        <f>IFERROR(IF(OR(B485="",E485=""),"",SUMIF(DB_Loans!$B:$B,B485,DB_Loans!$J:$J)+IFERROR(E485*2.5/100,0)),"")</f>
        <v/>
      </c>
      <c r="J485" s="53"/>
    </row>
    <row r="486" spans="1:10" ht="20.100000000000001" customHeight="1" x14ac:dyDescent="0.25">
      <c r="A486" s="48" t="str">
        <f t="shared" si="14"/>
        <v/>
      </c>
      <c r="B486" s="49"/>
      <c r="C486" s="50" t="str">
        <f>IFERROR(IF(B486="","",VLOOKUP(B486,DB_Customers!$A:$B,2,0)),"")</f>
        <v/>
      </c>
      <c r="D486" s="49"/>
      <c r="E486" s="51"/>
      <c r="F486" s="52" t="str">
        <f t="shared" ca="1" si="15"/>
        <v/>
      </c>
      <c r="G486" s="53"/>
      <c r="H486" s="54" t="str">
        <f>IFERROR(IF(OR(B486="",E486=""),"",SUMIF(DB_Loans!$B:$B,B486,DB_Loans!$E:$E)+E486),"")</f>
        <v/>
      </c>
      <c r="I486" s="54" t="str">
        <f>IFERROR(IF(OR(B486="",E486=""),"",SUMIF(DB_Loans!$B:$B,B486,DB_Loans!$J:$J)+IFERROR(E486*2.5/100,0)),"")</f>
        <v/>
      </c>
      <c r="J486" s="53"/>
    </row>
    <row r="487" spans="1:10" ht="20.100000000000001" customHeight="1" x14ac:dyDescent="0.25">
      <c r="A487" s="48" t="str">
        <f t="shared" si="14"/>
        <v/>
      </c>
      <c r="B487" s="49"/>
      <c r="C487" s="50" t="str">
        <f>IFERROR(IF(B487="","",VLOOKUP(B487,DB_Customers!$A:$B,2,0)),"")</f>
        <v/>
      </c>
      <c r="D487" s="49"/>
      <c r="E487" s="51"/>
      <c r="F487" s="52" t="str">
        <f t="shared" ca="1" si="15"/>
        <v/>
      </c>
      <c r="G487" s="53"/>
      <c r="H487" s="54" t="str">
        <f>IFERROR(IF(OR(B487="",E487=""),"",SUMIF(DB_Loans!$B:$B,B487,DB_Loans!$E:$E)+E487),"")</f>
        <v/>
      </c>
      <c r="I487" s="54" t="str">
        <f>IFERROR(IF(OR(B487="",E487=""),"",SUMIF(DB_Loans!$B:$B,B487,DB_Loans!$J:$J)+IFERROR(E487*2.5/100,0)),"")</f>
        <v/>
      </c>
      <c r="J487" s="53"/>
    </row>
    <row r="488" spans="1:10" ht="20.100000000000001" customHeight="1" x14ac:dyDescent="0.25">
      <c r="A488" s="48" t="str">
        <f t="shared" si="14"/>
        <v/>
      </c>
      <c r="B488" s="49"/>
      <c r="C488" s="50" t="str">
        <f>IFERROR(IF(B488="","",VLOOKUP(B488,DB_Customers!$A:$B,2,0)),"")</f>
        <v/>
      </c>
      <c r="D488" s="49"/>
      <c r="E488" s="51"/>
      <c r="F488" s="52" t="str">
        <f t="shared" ca="1" si="15"/>
        <v/>
      </c>
      <c r="G488" s="53"/>
      <c r="H488" s="54" t="str">
        <f>IFERROR(IF(OR(B488="",E488=""),"",SUMIF(DB_Loans!$B:$B,B488,DB_Loans!$E:$E)+E488),"")</f>
        <v/>
      </c>
      <c r="I488" s="54" t="str">
        <f>IFERROR(IF(OR(B488="",E488=""),"",SUMIF(DB_Loans!$B:$B,B488,DB_Loans!$J:$J)+IFERROR(E488*2.5/100,0)),"")</f>
        <v/>
      </c>
      <c r="J488" s="53"/>
    </row>
    <row r="489" spans="1:10" ht="20.100000000000001" customHeight="1" x14ac:dyDescent="0.25">
      <c r="A489" s="48" t="str">
        <f t="shared" si="14"/>
        <v/>
      </c>
      <c r="B489" s="49"/>
      <c r="C489" s="50" t="str">
        <f>IFERROR(IF(B489="","",VLOOKUP(B489,DB_Customers!$A:$B,2,0)),"")</f>
        <v/>
      </c>
      <c r="D489" s="49"/>
      <c r="E489" s="51"/>
      <c r="F489" s="52" t="str">
        <f t="shared" ca="1" si="15"/>
        <v/>
      </c>
      <c r="G489" s="53"/>
      <c r="H489" s="54" t="str">
        <f>IFERROR(IF(OR(B489="",E489=""),"",SUMIF(DB_Loans!$B:$B,B489,DB_Loans!$E:$E)+E489),"")</f>
        <v/>
      </c>
      <c r="I489" s="54" t="str">
        <f>IFERROR(IF(OR(B489="",E489=""),"",SUMIF(DB_Loans!$B:$B,B489,DB_Loans!$J:$J)+IFERROR(E489*2.5/100,0)),"")</f>
        <v/>
      </c>
      <c r="J489" s="53"/>
    </row>
    <row r="490" spans="1:10" ht="20.100000000000001" customHeight="1" x14ac:dyDescent="0.25">
      <c r="A490" s="48" t="str">
        <f t="shared" si="14"/>
        <v/>
      </c>
      <c r="B490" s="49"/>
      <c r="C490" s="50" t="str">
        <f>IFERROR(IF(B490="","",VLOOKUP(B490,DB_Customers!$A:$B,2,0)),"")</f>
        <v/>
      </c>
      <c r="D490" s="49"/>
      <c r="E490" s="51"/>
      <c r="F490" s="52" t="str">
        <f t="shared" ca="1" si="15"/>
        <v/>
      </c>
      <c r="G490" s="53"/>
      <c r="H490" s="54" t="str">
        <f>IFERROR(IF(OR(B490="",E490=""),"",SUMIF(DB_Loans!$B:$B,B490,DB_Loans!$E:$E)+E490),"")</f>
        <v/>
      </c>
      <c r="I490" s="54" t="str">
        <f>IFERROR(IF(OR(B490="",E490=""),"",SUMIF(DB_Loans!$B:$B,B490,DB_Loans!$J:$J)+IFERROR(E490*2.5/100,0)),"")</f>
        <v/>
      </c>
      <c r="J490" s="53"/>
    </row>
    <row r="491" spans="1:10" ht="20.100000000000001" customHeight="1" x14ac:dyDescent="0.25">
      <c r="A491" s="48" t="str">
        <f t="shared" si="14"/>
        <v/>
      </c>
      <c r="B491" s="49"/>
      <c r="C491" s="50" t="str">
        <f>IFERROR(IF(B491="","",VLOOKUP(B491,DB_Customers!$A:$B,2,0)),"")</f>
        <v/>
      </c>
      <c r="D491" s="49"/>
      <c r="E491" s="51"/>
      <c r="F491" s="52" t="str">
        <f t="shared" ca="1" si="15"/>
        <v/>
      </c>
      <c r="G491" s="53"/>
      <c r="H491" s="54" t="str">
        <f>IFERROR(IF(OR(B491="",E491=""),"",SUMIF(DB_Loans!$B:$B,B491,DB_Loans!$E:$E)+E491),"")</f>
        <v/>
      </c>
      <c r="I491" s="54" t="str">
        <f>IFERROR(IF(OR(B491="",E491=""),"",SUMIF(DB_Loans!$B:$B,B491,DB_Loans!$J:$J)+IFERROR(E491*2.5/100,0)),"")</f>
        <v/>
      </c>
      <c r="J491" s="53"/>
    </row>
    <row r="492" spans="1:10" ht="20.100000000000001" customHeight="1" x14ac:dyDescent="0.25">
      <c r="A492" s="48" t="str">
        <f t="shared" si="14"/>
        <v/>
      </c>
      <c r="B492" s="49"/>
      <c r="C492" s="50" t="str">
        <f>IFERROR(IF(B492="","",VLOOKUP(B492,DB_Customers!$A:$B,2,0)),"")</f>
        <v/>
      </c>
      <c r="D492" s="49"/>
      <c r="E492" s="51"/>
      <c r="F492" s="52" t="str">
        <f t="shared" ca="1" si="15"/>
        <v/>
      </c>
      <c r="G492" s="53"/>
      <c r="H492" s="54" t="str">
        <f>IFERROR(IF(OR(B492="",E492=""),"",SUMIF(DB_Loans!$B:$B,B492,DB_Loans!$E:$E)+E492),"")</f>
        <v/>
      </c>
      <c r="I492" s="54" t="str">
        <f>IFERROR(IF(OR(B492="",E492=""),"",SUMIF(DB_Loans!$B:$B,B492,DB_Loans!$J:$J)+IFERROR(E492*2.5/100,0)),"")</f>
        <v/>
      </c>
      <c r="J492" s="53"/>
    </row>
    <row r="493" spans="1:10" ht="20.100000000000001" customHeight="1" x14ac:dyDescent="0.25">
      <c r="A493" s="48" t="str">
        <f t="shared" si="14"/>
        <v/>
      </c>
      <c r="B493" s="49"/>
      <c r="C493" s="50" t="str">
        <f>IFERROR(IF(B493="","",VLOOKUP(B493,DB_Customers!$A:$B,2,0)),"")</f>
        <v/>
      </c>
      <c r="D493" s="49"/>
      <c r="E493" s="51"/>
      <c r="F493" s="52" t="str">
        <f t="shared" ca="1" si="15"/>
        <v/>
      </c>
      <c r="G493" s="53"/>
      <c r="H493" s="54" t="str">
        <f>IFERROR(IF(OR(B493="",E493=""),"",SUMIF(DB_Loans!$B:$B,B493,DB_Loans!$E:$E)+E493),"")</f>
        <v/>
      </c>
      <c r="I493" s="54" t="str">
        <f>IFERROR(IF(OR(B493="",E493=""),"",SUMIF(DB_Loans!$B:$B,B493,DB_Loans!$J:$J)+IFERROR(E493*2.5/100,0)),"")</f>
        <v/>
      </c>
      <c r="J493" s="53"/>
    </row>
    <row r="494" spans="1:10" ht="20.100000000000001" customHeight="1" x14ac:dyDescent="0.25">
      <c r="A494" s="48" t="str">
        <f t="shared" si="14"/>
        <v/>
      </c>
      <c r="B494" s="49"/>
      <c r="C494" s="50" t="str">
        <f>IFERROR(IF(B494="","",VLOOKUP(B494,DB_Customers!$A:$B,2,0)),"")</f>
        <v/>
      </c>
      <c r="D494" s="49"/>
      <c r="E494" s="51"/>
      <c r="F494" s="52" t="str">
        <f t="shared" ca="1" si="15"/>
        <v/>
      </c>
      <c r="G494" s="53"/>
      <c r="H494" s="54" t="str">
        <f>IFERROR(IF(OR(B494="",E494=""),"",SUMIF(DB_Loans!$B:$B,B494,DB_Loans!$E:$E)+E494),"")</f>
        <v/>
      </c>
      <c r="I494" s="54" t="str">
        <f>IFERROR(IF(OR(B494="",E494=""),"",SUMIF(DB_Loans!$B:$B,B494,DB_Loans!$J:$J)+IFERROR(E494*2.5/100,0)),"")</f>
        <v/>
      </c>
      <c r="J494" s="53"/>
    </row>
    <row r="495" spans="1:10" ht="20.100000000000001" customHeight="1" x14ac:dyDescent="0.25">
      <c r="A495" s="48" t="str">
        <f t="shared" si="14"/>
        <v/>
      </c>
      <c r="B495" s="49"/>
      <c r="C495" s="50" t="str">
        <f>IFERROR(IF(B495="","",VLOOKUP(B495,DB_Customers!$A:$B,2,0)),"")</f>
        <v/>
      </c>
      <c r="D495" s="49"/>
      <c r="E495" s="51"/>
      <c r="F495" s="52" t="str">
        <f t="shared" ca="1" si="15"/>
        <v/>
      </c>
      <c r="G495" s="53"/>
      <c r="H495" s="54" t="str">
        <f>IFERROR(IF(OR(B495="",E495=""),"",SUMIF(DB_Loans!$B:$B,B495,DB_Loans!$E:$E)+E495),"")</f>
        <v/>
      </c>
      <c r="I495" s="54" t="str">
        <f>IFERROR(IF(OR(B495="",E495=""),"",SUMIF(DB_Loans!$B:$B,B495,DB_Loans!$J:$J)+IFERROR(E495*2.5/100,0)),"")</f>
        <v/>
      </c>
      <c r="J495" s="53"/>
    </row>
    <row r="496" spans="1:10" ht="20.100000000000001" customHeight="1" x14ac:dyDescent="0.25">
      <c r="A496" s="48" t="str">
        <f t="shared" si="14"/>
        <v/>
      </c>
      <c r="B496" s="49"/>
      <c r="C496" s="50" t="str">
        <f>IFERROR(IF(B496="","",VLOOKUP(B496,DB_Customers!$A:$B,2,0)),"")</f>
        <v/>
      </c>
      <c r="D496" s="49"/>
      <c r="E496" s="51"/>
      <c r="F496" s="52" t="str">
        <f t="shared" ca="1" si="15"/>
        <v/>
      </c>
      <c r="G496" s="53"/>
      <c r="H496" s="54" t="str">
        <f>IFERROR(IF(OR(B496="",E496=""),"",SUMIF(DB_Loans!$B:$B,B496,DB_Loans!$E:$E)+E496),"")</f>
        <v/>
      </c>
      <c r="I496" s="54" t="str">
        <f>IFERROR(IF(OR(B496="",E496=""),"",SUMIF(DB_Loans!$B:$B,B496,DB_Loans!$J:$J)+IFERROR(E496*2.5/100,0)),"")</f>
        <v/>
      </c>
      <c r="J496" s="53"/>
    </row>
    <row r="497" spans="1:10" ht="20.100000000000001" customHeight="1" x14ac:dyDescent="0.25">
      <c r="A497" s="48" t="str">
        <f t="shared" si="14"/>
        <v/>
      </c>
      <c r="B497" s="49"/>
      <c r="C497" s="50" t="str">
        <f>IFERROR(IF(B497="","",VLOOKUP(B497,DB_Customers!$A:$B,2,0)),"")</f>
        <v/>
      </c>
      <c r="D497" s="49"/>
      <c r="E497" s="51"/>
      <c r="F497" s="52" t="str">
        <f t="shared" ca="1" si="15"/>
        <v/>
      </c>
      <c r="G497" s="53"/>
      <c r="H497" s="54" t="str">
        <f>IFERROR(IF(OR(B497="",E497=""),"",SUMIF(DB_Loans!$B:$B,B497,DB_Loans!$E:$E)+E497),"")</f>
        <v/>
      </c>
      <c r="I497" s="54" t="str">
        <f>IFERROR(IF(OR(B497="",E497=""),"",SUMIF(DB_Loans!$B:$B,B497,DB_Loans!$J:$J)+IFERROR(E497*2.5/100,0)),"")</f>
        <v/>
      </c>
      <c r="J497" s="53"/>
    </row>
    <row r="498" spans="1:10" ht="20.100000000000001" customHeight="1" x14ac:dyDescent="0.25">
      <c r="A498" s="48" t="str">
        <f t="shared" si="14"/>
        <v/>
      </c>
      <c r="B498" s="49"/>
      <c r="C498" s="50" t="str">
        <f>IFERROR(IF(B498="","",VLOOKUP(B498,DB_Customers!$A:$B,2,0)),"")</f>
        <v/>
      </c>
      <c r="D498" s="49"/>
      <c r="E498" s="51"/>
      <c r="F498" s="52" t="str">
        <f t="shared" ca="1" si="15"/>
        <v/>
      </c>
      <c r="G498" s="53"/>
      <c r="H498" s="54" t="str">
        <f>IFERROR(IF(OR(B498="",E498=""),"",SUMIF(DB_Loans!$B:$B,B498,DB_Loans!$E:$E)+E498),"")</f>
        <v/>
      </c>
      <c r="I498" s="54" t="str">
        <f>IFERROR(IF(OR(B498="",E498=""),"",SUMIF(DB_Loans!$B:$B,B498,DB_Loans!$J:$J)+IFERROR(E498*2.5/100,0)),"")</f>
        <v/>
      </c>
      <c r="J498" s="53"/>
    </row>
    <row r="499" spans="1:10" ht="20.100000000000001" customHeight="1" x14ac:dyDescent="0.25">
      <c r="A499" s="48" t="str">
        <f t="shared" si="14"/>
        <v/>
      </c>
      <c r="B499" s="49"/>
      <c r="C499" s="50" t="str">
        <f>IFERROR(IF(B499="","",VLOOKUP(B499,DB_Customers!$A:$B,2,0)),"")</f>
        <v/>
      </c>
      <c r="D499" s="49"/>
      <c r="E499" s="51"/>
      <c r="F499" s="52" t="str">
        <f t="shared" ca="1" si="15"/>
        <v/>
      </c>
      <c r="G499" s="53"/>
      <c r="H499" s="54" t="str">
        <f>IFERROR(IF(OR(B499="",E499=""),"",SUMIF(DB_Loans!$B:$B,B499,DB_Loans!$E:$E)+E499),"")</f>
        <v/>
      </c>
      <c r="I499" s="54" t="str">
        <f>IFERROR(IF(OR(B499="",E499=""),"",SUMIF(DB_Loans!$B:$B,B499,DB_Loans!$J:$J)+IFERROR(E499*2.5/100,0)),"")</f>
        <v/>
      </c>
      <c r="J499" s="53"/>
    </row>
    <row r="500" spans="1:10" ht="20.100000000000001" customHeight="1" x14ac:dyDescent="0.25">
      <c r="A500" s="48" t="str">
        <f t="shared" si="14"/>
        <v/>
      </c>
      <c r="B500" s="49"/>
      <c r="C500" s="50" t="str">
        <f>IFERROR(IF(B500="","",VLOOKUP(B500,DB_Customers!$A:$B,2,0)),"")</f>
        <v/>
      </c>
      <c r="D500" s="49"/>
      <c r="E500" s="51"/>
      <c r="F500" s="52" t="str">
        <f t="shared" ca="1" si="15"/>
        <v/>
      </c>
      <c r="G500" s="53"/>
      <c r="H500" s="54" t="str">
        <f>IFERROR(IF(OR(B500="",E500=""),"",SUMIF(DB_Loans!$B:$B,B500,DB_Loans!$E:$E)+E500),"")</f>
        <v/>
      </c>
      <c r="I500" s="54" t="str">
        <f>IFERROR(IF(OR(B500="",E500=""),"",SUMIF(DB_Loans!$B:$B,B500,DB_Loans!$J:$J)+IFERROR(E500*2.5/100,0)),"")</f>
        <v/>
      </c>
      <c r="J500" s="53"/>
    </row>
    <row r="501" spans="1:10" ht="20.100000000000001" customHeight="1" x14ac:dyDescent="0.25">
      <c r="A501" s="48" t="str">
        <f t="shared" si="14"/>
        <v/>
      </c>
      <c r="B501" s="49"/>
      <c r="C501" s="50" t="str">
        <f>IFERROR(IF(B501="","",VLOOKUP(B501,DB_Customers!$A:$B,2,0)),"")</f>
        <v/>
      </c>
      <c r="D501" s="49"/>
      <c r="E501" s="51"/>
      <c r="F501" s="52" t="str">
        <f t="shared" ca="1" si="15"/>
        <v/>
      </c>
      <c r="G501" s="53"/>
      <c r="H501" s="54" t="str">
        <f>IFERROR(IF(OR(B501="",E501=""),"",SUMIF(DB_Loans!$B:$B,B501,DB_Loans!$E:$E)+E501),"")</f>
        <v/>
      </c>
      <c r="I501" s="54" t="str">
        <f>IFERROR(IF(OR(B501="",E501=""),"",SUMIF(DB_Loans!$B:$B,B501,DB_Loans!$J:$J)+IFERROR(E501*2.5/100,0)),"")</f>
        <v/>
      </c>
      <c r="J501" s="53"/>
    </row>
    <row r="502" spans="1:10" ht="20.100000000000001" customHeight="1" x14ac:dyDescent="0.25">
      <c r="A502" s="48" t="str">
        <f t="shared" si="14"/>
        <v/>
      </c>
      <c r="B502" s="49"/>
      <c r="C502" s="50" t="str">
        <f>IFERROR(IF(B502="","",VLOOKUP(B502,DB_Customers!$A:$B,2,0)),"")</f>
        <v/>
      </c>
      <c r="D502" s="49"/>
      <c r="E502" s="51"/>
      <c r="F502" s="52" t="str">
        <f t="shared" ca="1" si="15"/>
        <v/>
      </c>
      <c r="G502" s="53"/>
      <c r="H502" s="54" t="str">
        <f>IFERROR(IF(OR(B502="",E502=""),"",SUMIF(DB_Loans!$B:$B,B502,DB_Loans!$E:$E)+E502),"")</f>
        <v/>
      </c>
      <c r="I502" s="54" t="str">
        <f>IFERROR(IF(OR(B502="",E502=""),"",SUMIF(DB_Loans!$B:$B,B502,DB_Loans!$J:$J)+IFERROR(E502*2.5/100,0)),"")</f>
        <v/>
      </c>
      <c r="J502" s="53"/>
    </row>
    <row r="503" spans="1:10" ht="20.100000000000001" customHeight="1" x14ac:dyDescent="0.25">
      <c r="A503" s="48" t="str">
        <f t="shared" si="14"/>
        <v/>
      </c>
      <c r="B503" s="49"/>
      <c r="C503" s="50" t="str">
        <f>IFERROR(IF(B503="","",VLOOKUP(B503,DB_Customers!$A:$B,2,0)),"")</f>
        <v/>
      </c>
      <c r="D503" s="49"/>
      <c r="E503" s="51"/>
      <c r="F503" s="52" t="str">
        <f t="shared" ca="1" si="15"/>
        <v/>
      </c>
      <c r="G503" s="53"/>
      <c r="H503" s="54" t="str">
        <f>IFERROR(IF(OR(B503="",E503=""),"",SUMIF(DB_Loans!$B:$B,B503,DB_Loans!$E:$E)+E503),"")</f>
        <v/>
      </c>
      <c r="I503" s="54" t="str">
        <f>IFERROR(IF(OR(B503="",E503=""),"",SUMIF(DB_Loans!$B:$B,B503,DB_Loans!$J:$J)+IFERROR(E503*2.5/100,0)),"")</f>
        <v/>
      </c>
      <c r="J503" s="53"/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126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127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01",DB_Savings!$D:$D,TODAY()),0)</f>
        <v>0</v>
      </c>
      <c r="D4">
        <f ca="1">IFERROR(COUNTIFS(DB_Savings!$G:$G,"Agent 01",DB_Savings!$D:$D,TODAY()),0)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57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57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57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57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57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57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57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57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57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57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57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57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57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57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57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57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57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57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57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57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57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57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57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57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57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57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57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57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57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57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57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57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57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57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57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57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57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57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57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57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57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57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57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57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57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57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57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57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57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57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57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57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57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57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57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57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57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57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57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57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57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57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57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57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57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57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57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57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57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57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57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57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57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57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57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57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57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57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57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57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57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57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57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57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57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57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57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57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57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57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57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57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57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57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57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57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57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57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57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57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57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57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57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57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57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57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57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57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57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57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57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57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57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57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57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57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57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57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57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57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57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57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57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57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57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57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57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57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57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57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57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57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57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57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57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57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57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57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57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57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57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57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57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57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57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57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57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57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57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57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57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57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57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57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57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57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57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57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57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57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57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57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57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57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57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57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57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57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57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57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57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57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57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57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57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57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57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57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57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57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57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57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57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57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57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57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57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57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57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57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57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57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57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57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57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57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57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57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57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57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138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139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01",DB_Withdrawals!$E:$E,TODAY()),0)</f>
        <v>0</v>
      </c>
      <c r="D4">
        <f ca="1">IFERROR(COUNTIFS(DB_Withdrawals!$I:$I,"Agent 01",DB_Withdrawals!$J:$J,"Successful",DB_Withdrawals!$E:$E,TODAY()),0)</f>
        <v>0</v>
      </c>
      <c r="G4">
        <f ca="1">IFERROR(COUNTIFS(DB_Withdrawals!$I:$I,"Agent 01",DB_Withdrawals!$J:$J,"Unsuccessful",DB_Withdrawals!$E:$E,TODAY()),0)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57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57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57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57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57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57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57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57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57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57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57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57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57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57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57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57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57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57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57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57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57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57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57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57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57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57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57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57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57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57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57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57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57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57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57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57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57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57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57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57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57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57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57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57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57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57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57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57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57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57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57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57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57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57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57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57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57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57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57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57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57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57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57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57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57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57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57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57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57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57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57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57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57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57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57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57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57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57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57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57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57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57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57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57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57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57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57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57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57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57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57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57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57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57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57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57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57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57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57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57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57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57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57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57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57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57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57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57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57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57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57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57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57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57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57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57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57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57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57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57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57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57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57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57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57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57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57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57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57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57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57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57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57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57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57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57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57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57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57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57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57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57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57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57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57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57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57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57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57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57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57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57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57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57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57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57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57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57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57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57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57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57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57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57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57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57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57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57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57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57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57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57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57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57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57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57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57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57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57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57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57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57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57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57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57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57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57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57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57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57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57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57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57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57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57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57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57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57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57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57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148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57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57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57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57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57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57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57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57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57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57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57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57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57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57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57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57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57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57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57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57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57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57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57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57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57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57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57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57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57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57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57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57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57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57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57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57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57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57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57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57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57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57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57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57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57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57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57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57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57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57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57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57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57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57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57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57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57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57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57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57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57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57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57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57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57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57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57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57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57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57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57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57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57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57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57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57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57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57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57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57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57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57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57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57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57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57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57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57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57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57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57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57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57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57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57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57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57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57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57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57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57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57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57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57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57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57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57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57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57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57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57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57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57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57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57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57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57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57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57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57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57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57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57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57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57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57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57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57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57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57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57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57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57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57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57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57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57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57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57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57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57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57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57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57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57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57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57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57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57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57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57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57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57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57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57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57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57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57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57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57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57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57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57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57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57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57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57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57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57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57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57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57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57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57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57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57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57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57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57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57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57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57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57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57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57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57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57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57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57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57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57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57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57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57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57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57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57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57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57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57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164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165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02",DB_Savings!$D:$D,TODAY()),0)</f>
        <v>0</v>
      </c>
      <c r="D4">
        <f ca="1">IFERROR(COUNTIFS(DB_Savings!$G:$G,"Agent 02",DB_Savings!$D:$D,TODAY()),0)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58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58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58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58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58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58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58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58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58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58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58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58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58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58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58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58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58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58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58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58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58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58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58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58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58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58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58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58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58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58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58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58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58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58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58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58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58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58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58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58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58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58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58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58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58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58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58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58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58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58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58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58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58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58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58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58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58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58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58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58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58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58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58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58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58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58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58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58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58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58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58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58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58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58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58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58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58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58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58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58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58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58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58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58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58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58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58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58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58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58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58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58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58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58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58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58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58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58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58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58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58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58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58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58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58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58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58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58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58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58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58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58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58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58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58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58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58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58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58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58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58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58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58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58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58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58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58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58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58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58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58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58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58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58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58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58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58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58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58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58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58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58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58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58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58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58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58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58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58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58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58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58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58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58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58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58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58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58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58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58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58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58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58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58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58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58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58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58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58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58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58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58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58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58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58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58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58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58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58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58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58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58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58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58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58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58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58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58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58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58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58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58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58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58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58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58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58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58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58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58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166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167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02",DB_Withdrawals!$E:$E,TODAY()),0)</f>
        <v>0</v>
      </c>
      <c r="D4">
        <f ca="1">IFERROR(COUNTIFS(DB_Withdrawals!$I:$I,"Agent 02",DB_Withdrawals!$J:$J,"Successful",DB_Withdrawals!$E:$E,TODAY()),0)</f>
        <v>0</v>
      </c>
      <c r="G4">
        <f ca="1">IFERROR(COUNTIFS(DB_Withdrawals!$I:$I,"Agent 02",DB_Withdrawals!$J:$J,"Unsuccessful",DB_Withdrawals!$E:$E,TODAY()),0)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58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58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58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58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58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58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58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58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58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58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58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58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58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58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58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58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58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58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58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58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58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58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58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58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58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58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58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58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58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58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58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58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58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58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58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58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58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58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58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58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58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58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58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58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58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58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58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58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58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58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58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58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58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58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58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58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58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58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58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58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58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58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58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58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58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58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58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58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58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58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58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58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58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58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58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58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58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58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58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58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58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58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58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58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58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58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58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58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58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58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58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58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58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58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58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58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58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58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58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58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58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58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58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58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58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58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58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58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58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58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58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58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58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58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58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58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58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58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58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58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58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58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58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58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58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58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58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58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58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58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58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58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58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58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58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58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58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58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58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58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58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58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58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58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58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58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58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58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58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58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58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58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58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58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58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58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58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58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58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58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58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58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58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58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58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58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58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58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58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58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58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58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58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58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58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58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58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58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58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58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58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58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58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58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58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58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58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58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58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58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58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58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58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58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58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58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58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58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58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58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168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58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58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58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58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58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58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58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58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58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58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58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58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58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58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58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58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58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58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58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58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58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58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58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58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58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58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58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58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58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58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58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58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58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58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58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58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58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58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58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58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58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58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58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58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58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58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58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58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58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58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58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58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58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58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58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58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58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58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58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58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58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58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58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58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58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58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58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58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58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58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58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58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58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58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58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58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58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58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58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58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58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58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58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58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58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58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58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58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58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58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58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58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58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58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58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58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58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58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58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58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58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58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58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58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58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58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58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58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58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58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58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58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58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58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58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58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58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58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58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58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58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58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58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58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58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58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58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58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58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58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58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58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58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58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58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58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58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58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58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58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58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58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58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58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58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58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58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58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58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58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58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58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58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58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58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58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58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58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58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58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58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58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58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58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58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58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58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58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58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58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58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58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58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58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58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58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58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58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58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58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58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58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58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58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58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58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58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58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58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58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58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58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58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58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58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58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58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58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58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58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169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170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03",DB_Savings!$D:$D,TODAY()),0)</f>
        <v>0</v>
      </c>
      <c r="D4">
        <f ca="1">IFERROR(COUNTIFS(DB_Savings!$G:$G,"Agent 03",DB_Savings!$D:$D,TODAY()),0)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59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59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59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59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59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59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59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59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59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59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59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59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59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59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59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59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59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59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59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59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59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59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59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59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59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59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59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59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59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59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59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59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59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59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59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59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59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59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59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59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59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59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59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59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59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59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59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59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59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59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59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59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59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59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59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59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59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59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59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59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59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59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59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59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59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59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59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59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59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59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59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59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59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59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59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59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59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59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59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59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59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59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59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59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59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59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59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59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59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59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59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59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59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59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59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59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59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59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59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59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59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59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59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59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59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59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59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59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59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59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59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59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59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59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59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59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59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59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59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59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59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59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59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59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59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59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59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59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59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59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59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59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59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59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59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59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59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59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59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59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59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59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59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59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59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59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59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59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59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59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59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59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59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59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59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59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59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59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59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59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59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59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59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59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59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59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59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59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59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59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59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59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59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59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59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59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59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59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59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59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59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59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59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59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59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59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59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59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59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59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59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59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59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59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59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59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59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59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59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59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171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172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03",DB_Withdrawals!$E:$E,TODAY()),0)</f>
        <v>0</v>
      </c>
      <c r="D4">
        <f ca="1">IFERROR(COUNTIFS(DB_Withdrawals!$I:$I,"Agent 03",DB_Withdrawals!$J:$J,"Successful",DB_Withdrawals!$E:$E,TODAY()),0)</f>
        <v>0</v>
      </c>
      <c r="G4">
        <f ca="1">IFERROR(COUNTIFS(DB_Withdrawals!$I:$I,"Agent 03",DB_Withdrawals!$J:$J,"Unsuccessful",DB_Withdrawals!$E:$E,TODAY()),0)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59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59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59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59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59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59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59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59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59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59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59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59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59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59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59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59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59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59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59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59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59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59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59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59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59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59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59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59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59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59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59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59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59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59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59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59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59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59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59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59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59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59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59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59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59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59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59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59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59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59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59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59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59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59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59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59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59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59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59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59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59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59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59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59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59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59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59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59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59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59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59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59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59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59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59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59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59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59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59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59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59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59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59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59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59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59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59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59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59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59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59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59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59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59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59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59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59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59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59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59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59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59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59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59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59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59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59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59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59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59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59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59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59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59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59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59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59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59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59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59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59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59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59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59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59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59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59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59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59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59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59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59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59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59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59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59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59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59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59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59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59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59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59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59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59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59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59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59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59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59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59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59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59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59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59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59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59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59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59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59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59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59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59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59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59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59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59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59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59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59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59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59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59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59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59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59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59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59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59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59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59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59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59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59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59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59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59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59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59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59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59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59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59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59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59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59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59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59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59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59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173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59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59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59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59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59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59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59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59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59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59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59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59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59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59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59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59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59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59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59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59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59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59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59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59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59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59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59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59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59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59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59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59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59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59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59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59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59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59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59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59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59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59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59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59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59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59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59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59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59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59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59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59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59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59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59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59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59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59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59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59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59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59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59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59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59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59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59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59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59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59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59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59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59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59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59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59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59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59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59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59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59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59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59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59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59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59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59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59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59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59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59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59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59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59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59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59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59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59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59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59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59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59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59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59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59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59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59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59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59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59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59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59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59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59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59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59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59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59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59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59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59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59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59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59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59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59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59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59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59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59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59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59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59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59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59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59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59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59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59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59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59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59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59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59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59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59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59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59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59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59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59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59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59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59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59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59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59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59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59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59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59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59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59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59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59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59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59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59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59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59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59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59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59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59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59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59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59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59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59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59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59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59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59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59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59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59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59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59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59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59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59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59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59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59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59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59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59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59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59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59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174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175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04",DB_Savings!$D:$D,TODAY()),0)</f>
        <v>0</v>
      </c>
      <c r="D4">
        <f ca="1">IFERROR(COUNTIFS(DB_Savings!$G:$G,"Agent 04",DB_Savings!$D:$D,TODAY()),0)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60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60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60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60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60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60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60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60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60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60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60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60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60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60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60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60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60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60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60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60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60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60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60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60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60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60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60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60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60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60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60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60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60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60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60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60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60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60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60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60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60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60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60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60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60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60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60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60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60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60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60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60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60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60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60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60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60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60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60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60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60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60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60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60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60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60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60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60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60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60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60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60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60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60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60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60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60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60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60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60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60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60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60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60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60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60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60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60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60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60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60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60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60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60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60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60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60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60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60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60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60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60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60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60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60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60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60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60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60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60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60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60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60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60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60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60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60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60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60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60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60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60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60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60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60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60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60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60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60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60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60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60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60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60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60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60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60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60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60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60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60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60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60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60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60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60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60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60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60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60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60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60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60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60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60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60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60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60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60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60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60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60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60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60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60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60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60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60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60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60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60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60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60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60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60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60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60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60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60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60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60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60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60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60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60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60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60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60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60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60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60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60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60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60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60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60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60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60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60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60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176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177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04",DB_Withdrawals!$E:$E,TODAY()),0)</f>
        <v>0</v>
      </c>
      <c r="D4">
        <f ca="1">IFERROR(COUNTIFS(DB_Withdrawals!$I:$I,"Agent 04",DB_Withdrawals!$J:$J,"Successful",DB_Withdrawals!$E:$E,TODAY()),0)</f>
        <v>0</v>
      </c>
      <c r="G4">
        <f ca="1">IFERROR(COUNTIFS(DB_Withdrawals!$I:$I,"Agent 04",DB_Withdrawals!$J:$J,"Unsuccessful",DB_Withdrawals!$E:$E,TODAY()),0)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60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60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60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60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60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60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60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60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60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60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60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60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60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60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60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60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60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60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60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60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60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60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60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60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60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60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60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60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60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60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60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60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60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60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60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60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60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60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60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60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60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60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60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60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60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60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60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60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60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60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60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60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60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60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60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60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60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60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60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60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60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60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60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60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60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60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60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60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60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60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60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60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60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60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60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60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60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60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60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60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60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60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60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60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60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60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60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60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60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60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60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60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60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60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60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60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60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60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60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60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60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60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60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60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60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60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60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60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60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60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60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60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60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60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60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60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60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60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60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60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60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60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60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60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60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60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60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60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60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60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60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60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60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60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60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60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60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60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60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60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60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60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60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60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60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60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60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60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60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60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60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60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60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60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60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60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60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60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60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60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60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60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60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60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60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60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60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60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60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60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60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60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60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60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60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60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60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60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60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60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60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60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60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60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60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60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60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60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60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60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60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60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60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60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60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60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60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60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60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60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60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60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60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60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60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60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60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60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60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60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60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60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60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60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60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60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60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60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60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60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60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60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60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60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60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60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60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60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60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60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60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60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60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60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60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60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60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60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60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60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60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60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60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60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60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60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60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60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60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60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60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60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60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60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60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60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60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60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60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60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60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60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60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60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60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60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60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60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60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60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60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60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60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60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60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60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60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60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60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60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60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60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60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60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60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60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60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60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60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60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60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60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60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60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60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60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60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60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60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60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60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60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60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60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60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60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60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60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60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60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60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60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60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60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60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60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60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60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60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60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60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60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60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60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60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60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60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60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60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60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60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60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60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60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60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60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60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60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60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60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60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60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60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60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60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60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60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60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60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60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60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60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60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60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60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60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60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60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60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60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60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60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60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60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60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60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60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60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60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60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60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60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60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60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60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60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60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60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60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60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60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60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60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60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60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60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60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60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60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60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60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60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60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60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60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60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60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60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60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60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179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180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05",DB_Savings!$D:$D,TODAY()),0)</f>
        <v>0</v>
      </c>
      <c r="D4">
        <f ca="1">IFERROR(COUNTIFS(DB_Savings!$G:$G,"Agent 05",DB_Savings!$D:$D,TODAY()),0)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61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61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61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61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61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61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61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61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61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61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61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61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61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61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61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61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61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61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61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61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61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61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61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61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61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61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61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61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61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61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61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61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61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61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61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61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61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61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61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61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61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61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61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61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61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61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61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61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61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61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61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61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61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61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61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61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61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61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61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61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61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61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61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61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61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61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61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61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61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61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61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61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61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61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61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61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61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61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61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61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61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61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61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61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61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61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61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61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61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61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61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61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61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61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61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61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61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61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61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61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61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61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61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61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61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61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61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61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61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61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61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61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61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61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61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61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61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61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61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61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61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61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61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61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61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61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61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61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61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61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61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61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61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61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61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61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61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61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61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61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61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61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61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61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61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61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61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61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61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61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61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61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61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61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61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61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61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61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61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61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61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61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61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61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61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61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61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61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61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61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61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61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61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61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61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61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61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61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61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61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61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61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61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61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61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61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61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61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61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61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61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61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61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61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61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61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61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61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61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61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181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182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05",DB_Withdrawals!$E:$E,TODAY()),0)</f>
        <v>0</v>
      </c>
      <c r="D4">
        <f ca="1">IFERROR(COUNTIFS(DB_Withdrawals!$I:$I,"Agent 05",DB_Withdrawals!$J:$J,"Successful",DB_Withdrawals!$E:$E,TODAY()),0)</f>
        <v>0</v>
      </c>
      <c r="G4">
        <f ca="1">IFERROR(COUNTIFS(DB_Withdrawals!$I:$I,"Agent 05",DB_Withdrawals!$J:$J,"Unsuccessful",DB_Withdrawals!$E:$E,TODAY()),0)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61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61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61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61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61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61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61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61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61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61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61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61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61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61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61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61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61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61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61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61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61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61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61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61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61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61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61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61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61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61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61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61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61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61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61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61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61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61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61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61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61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61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61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61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61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61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61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61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61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61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61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61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61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61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61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61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61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61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61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61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61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61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61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61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61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61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61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61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61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61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61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61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61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61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61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61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61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61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61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61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61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61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61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61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61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61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61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61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61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61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61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61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61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61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61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61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61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61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61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61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61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61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61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61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61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61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61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61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61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61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61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61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61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61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61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61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61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61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61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61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61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61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61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61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61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61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61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61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61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61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61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61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61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61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61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61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61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61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61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61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61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61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61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61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61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61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61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61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61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61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61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61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61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61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61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61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61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61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61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61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61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61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61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61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61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61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61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61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61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61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61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61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61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61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61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61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61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61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61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61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61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61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61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61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61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61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61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61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61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61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61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61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61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61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61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61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61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61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61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61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183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61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61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61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61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61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61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61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61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61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61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61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61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61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61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61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61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61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61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61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61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61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61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61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61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61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61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61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61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61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61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61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61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61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61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61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61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61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61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61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61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61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61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61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61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61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61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61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61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61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61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61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61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61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61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61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61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61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61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61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61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61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61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61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61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61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61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61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61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61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61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61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61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61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61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61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61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61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61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61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61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61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61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61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61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61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61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61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61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61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61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61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61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61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61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61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61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61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61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61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61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61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61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61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61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61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61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61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61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61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61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61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61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61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61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61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61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61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61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61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61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61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61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61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61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61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61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61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61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61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61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61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61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61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61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61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61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61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61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61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61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61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61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61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61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61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61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61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61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61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61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61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61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61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61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61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61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61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61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61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61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61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61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61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61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61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61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61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61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61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61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61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61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61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61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61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61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61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61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61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61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61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61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61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61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61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61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61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61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61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61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61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61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61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61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61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61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61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61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61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61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184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185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06",DB_Savings!$D:$D,TODAY()),0)</f>
        <v>0</v>
      </c>
      <c r="D4">
        <f ca="1">IFERROR(COUNTIFS(DB_Savings!$G:$G,"Agent 06",DB_Savings!$D:$D,TODAY()),0)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62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62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62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62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62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62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62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62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62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62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62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62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62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62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62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62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62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62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62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62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62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62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62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62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62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62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62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62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62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62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62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62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62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62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62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62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62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62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62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62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62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62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62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62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62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62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62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62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62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62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62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62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62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62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62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62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62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62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62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62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62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62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62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62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62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62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62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62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62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62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62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62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62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62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62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62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62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62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62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62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62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62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62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62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62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62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62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62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62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62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62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62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62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62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62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62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62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62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62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62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62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62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62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62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62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62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62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62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62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62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62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62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62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62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62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62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62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62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62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62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62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62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62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62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62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62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62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62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62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62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62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62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62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62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62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62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62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62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62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62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62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62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62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62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62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62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62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62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62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62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62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62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62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62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62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62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62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62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62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62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62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62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62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62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62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62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62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62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62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62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62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62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62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62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62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62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62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62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62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62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62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62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62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62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62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62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62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62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62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62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62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62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62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62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62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62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62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62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62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62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186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187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06",DB_Withdrawals!$E:$E,TODAY()),0)</f>
        <v>0</v>
      </c>
      <c r="D4">
        <f ca="1">IFERROR(COUNTIFS(DB_Withdrawals!$I:$I,"Agent 06",DB_Withdrawals!$J:$J,"Successful",DB_Withdrawals!$E:$E,TODAY()),0)</f>
        <v>0</v>
      </c>
      <c r="G4">
        <f ca="1">IFERROR(COUNTIFS(DB_Withdrawals!$I:$I,"Agent 06",DB_Withdrawals!$J:$J,"Unsuccessful",DB_Withdrawals!$E:$E,TODAY()),0)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62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62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62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62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62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62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62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62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62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62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62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62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62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62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62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62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62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62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62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62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62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62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62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62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62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62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62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62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62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62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62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62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62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62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62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62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62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62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62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62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62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62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62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62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62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62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62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62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62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62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62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62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62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62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62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62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62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62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62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62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62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62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62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62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62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62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62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62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62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62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62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62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62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62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62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62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62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62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62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62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62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62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62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62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62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62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62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62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62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62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62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62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62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62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62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62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62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62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62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62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62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62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62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62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62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62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62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62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62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62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62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62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62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62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62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62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62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62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62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62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62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62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62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62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62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62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62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62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62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62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62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62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62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62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62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62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62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62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62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62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62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62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62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62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62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62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62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62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62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62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62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62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62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62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62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62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62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62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62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62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62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62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62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62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62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62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62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62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62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62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62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62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62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62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62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62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62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62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62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62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62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62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62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62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62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62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62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62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62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62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62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62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62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62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62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62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62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62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62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62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188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62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62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62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62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62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62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62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62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62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62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62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62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62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62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62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62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62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62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62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62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62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62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62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62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62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62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62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62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62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62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62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62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62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62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62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62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62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62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62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62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62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62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62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62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62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62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62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62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62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62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62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62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62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62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62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62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62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62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62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62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62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62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62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62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62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62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62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62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62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62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62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62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62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62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62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62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62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62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62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62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62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62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62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62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62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62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62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62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62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62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62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62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62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62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62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62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62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62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62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62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62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62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62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62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62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62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62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62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62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62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62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62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62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62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62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62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62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62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62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62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62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62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62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62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62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62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62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62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62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62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62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62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62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62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62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62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62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62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62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62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62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62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62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62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62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62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62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62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62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62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62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62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62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62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62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62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62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62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62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62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62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62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62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62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62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62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62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62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62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62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62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62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62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62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62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62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62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62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62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62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62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62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62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62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62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62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62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62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62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62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62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62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62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62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62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62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62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62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62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62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189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190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07",DB_Savings!$D:$D,TODAY()),0)</f>
        <v>0</v>
      </c>
      <c r="D4">
        <f ca="1">IFERROR(COUNTIFS(DB_Savings!$G:$G,"Agent 07",DB_Savings!$D:$D,TODAY()),0)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63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63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63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63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63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63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63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63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63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63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63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63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63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63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63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63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63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63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63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63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63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63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63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63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63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63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63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63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63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63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63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63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63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63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63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63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63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63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63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63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63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63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63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63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63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63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63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63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63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63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63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63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63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63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63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63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63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63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63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63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63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63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63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63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63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63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63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63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63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63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63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63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63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63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63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63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63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63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63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63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63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63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63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63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63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63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63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63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63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63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63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63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63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63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63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63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63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63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63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63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63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63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63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63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63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63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63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63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63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63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63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63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63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63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63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63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63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63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63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63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63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63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63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63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63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63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63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63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63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63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63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63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63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63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63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63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63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63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63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63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63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63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63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63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63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63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63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63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63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63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63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63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63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63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63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63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63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63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63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63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63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63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63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63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63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63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63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63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63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63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63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63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63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63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63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63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63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63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63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63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63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63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63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63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63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63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63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63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63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63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63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63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63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63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63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63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63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63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63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63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191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192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07",DB_Withdrawals!$E:$E,TODAY()),0)</f>
        <v>0</v>
      </c>
      <c r="D4">
        <f ca="1">IFERROR(COUNTIFS(DB_Withdrawals!$I:$I,"Agent 07",DB_Withdrawals!$J:$J,"Successful",DB_Withdrawals!$E:$E,TODAY()),0)</f>
        <v>0</v>
      </c>
      <c r="G4">
        <f ca="1">IFERROR(COUNTIFS(DB_Withdrawals!$I:$I,"Agent 07",DB_Withdrawals!$J:$J,"Unsuccessful",DB_Withdrawals!$E:$E,TODAY()),0)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63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63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63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63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63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63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63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63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63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63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63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63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63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63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63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63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63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63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63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63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63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63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63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63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63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63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63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63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63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63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63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63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63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63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63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63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63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63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63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63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63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63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63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63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63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63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63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63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63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63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63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63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63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63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63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63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63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63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63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63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63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63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63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63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63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63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63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63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63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63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63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63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63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63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63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63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63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63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63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63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63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63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63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63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63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63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63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63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63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63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63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63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63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63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63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63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63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63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63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63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63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63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63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63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63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63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63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63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63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63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63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63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63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63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63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63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63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63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63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63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63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63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63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63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63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63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63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63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63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63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63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63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63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63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63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63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63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63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63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63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63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63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63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63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63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63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63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63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63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63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63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63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63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63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63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63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63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63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63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63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63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63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63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63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63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63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63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63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63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63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63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63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63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63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63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63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63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63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63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63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63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63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63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63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63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63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63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63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63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63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63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63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63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63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63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63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63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63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63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63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193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63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63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63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63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63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63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63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63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63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63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63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63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63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63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63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63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63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63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63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63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63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63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63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63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63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63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63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63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63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63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63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63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63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63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63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63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63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63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63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63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63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63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63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63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63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63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63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63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63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63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63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63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63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63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63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63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63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63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63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63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63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63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63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63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63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63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63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63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63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63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63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63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63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63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63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63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63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63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63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63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63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63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63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63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63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63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63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63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63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63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63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63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63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63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63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63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63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63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63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63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63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63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63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63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63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63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63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63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63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63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63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63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63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63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63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63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63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63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63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63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63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63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63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63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63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63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63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63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63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63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63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63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63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63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63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63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63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63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63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63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63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63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63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63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63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63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63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63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63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63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63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63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63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63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63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63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63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63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63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63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63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63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63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63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63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63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63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63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63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63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63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63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63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63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63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63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63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63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63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63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63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63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63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63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63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63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63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63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63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63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63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63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63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63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63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63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63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63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63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63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194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195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08",DB_Savings!$D:$D,TODAY()),0)</f>
        <v>0</v>
      </c>
      <c r="D4">
        <f ca="1">IFERROR(COUNTIFS(DB_Savings!$G:$G,"Agent 08",DB_Savings!$D:$D,TODAY()),0)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64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64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64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64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64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64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64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64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64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64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64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64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64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64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64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64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64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64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64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64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64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64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64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64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64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64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64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64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64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64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64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64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64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64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64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64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64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64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64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64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64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64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64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64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64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64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64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64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64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64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64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64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64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64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64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64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64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64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64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64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64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64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64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64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64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64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64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64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64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64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64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64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64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64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64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64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64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64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64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64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64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64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64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64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64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64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64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64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64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64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64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64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64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64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64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64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64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64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64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64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64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64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64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64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64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64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64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64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64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64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64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64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64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64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64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64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64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64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64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64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64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64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64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64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64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64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64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64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64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64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64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64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64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64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64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64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64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64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64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64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64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64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64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64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64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64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64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64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64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64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64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64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64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64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64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64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64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64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64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64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64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64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64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64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64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64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64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64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64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64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64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64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64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64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64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64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64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64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64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64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64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64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64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64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64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64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64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64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64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64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64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64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64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64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64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64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64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64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64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64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196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197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08",DB_Withdrawals!$E:$E,TODAY()),0)</f>
        <v>0</v>
      </c>
      <c r="D4">
        <f ca="1">IFERROR(COUNTIFS(DB_Withdrawals!$I:$I,"Agent 08",DB_Withdrawals!$J:$J,"Successful",DB_Withdrawals!$E:$E,TODAY()),0)</f>
        <v>0</v>
      </c>
      <c r="G4">
        <f ca="1">IFERROR(COUNTIFS(DB_Withdrawals!$I:$I,"Agent 08",DB_Withdrawals!$J:$J,"Unsuccessful",DB_Withdrawals!$E:$E,TODAY()),0)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64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64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64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64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64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64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64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64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64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64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64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64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64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64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64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64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64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64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64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64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64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64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64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64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64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64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64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64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64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64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64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64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64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64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64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64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64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64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64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64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64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64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64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64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64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64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64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64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64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64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64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64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64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64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64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64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64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64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64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64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64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64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64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64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64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64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64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64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64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64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64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64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64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64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64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64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64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64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64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64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64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64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64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64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64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64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64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64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64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64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64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64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64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64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64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64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64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64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64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64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64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64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64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64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64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64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64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64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64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64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64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64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64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64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64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64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64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64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64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64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64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64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64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64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64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64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64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64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64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64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64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64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64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64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64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64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64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64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64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64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64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64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64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64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64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64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64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64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64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64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64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64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64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64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64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64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64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64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64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64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64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64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64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64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64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64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64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64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64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64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64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64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64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64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64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64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64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64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64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64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64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64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64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64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64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64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64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64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64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64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64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64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64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64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64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64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64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64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64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64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198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64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64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64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64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64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64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64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64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64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64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64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64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64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64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64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64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64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64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64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64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64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64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64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64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64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64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64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64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64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64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64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64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64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64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64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64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64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64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64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64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64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64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64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64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64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64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64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64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64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64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64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64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64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64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64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64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64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64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64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64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64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64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64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64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64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64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64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64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64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64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64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64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64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64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64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64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64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64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64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64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64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64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64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64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64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64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64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64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64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64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64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64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64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64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64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64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64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64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64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64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64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64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64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64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64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64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64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64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64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64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64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64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64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64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64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64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64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64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64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64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64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64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64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64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64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64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64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64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64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64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64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64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64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64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64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64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64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64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64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64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64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64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64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64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64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64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64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64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64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64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64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64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64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64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64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64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64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64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64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64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64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64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64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64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64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64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64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64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64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64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64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64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64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64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64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64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64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64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64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64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64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64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64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64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64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64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64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64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64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64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64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64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64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64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64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64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64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64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64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64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199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200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09",DB_Savings!$D:$D,TODAY()),0)</f>
        <v>0</v>
      </c>
      <c r="D4">
        <f ca="1">IFERROR(COUNTIFS(DB_Savings!$G:$G,"Agent 09",DB_Savings!$D:$D,TODAY()),0)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65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65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65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65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65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65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65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65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65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65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65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65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65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65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65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65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65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65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65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65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65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65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65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65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65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65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65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65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65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65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65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65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65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65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65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65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65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65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65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65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65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65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65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65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65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65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65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65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65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65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65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65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65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65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65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65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65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65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65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65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65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65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65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65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65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65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65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65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65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65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65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65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65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65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65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65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65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65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65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65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65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65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65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65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65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65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65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65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65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65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65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65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65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65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65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65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65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65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65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65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65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65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65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65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65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65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65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65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65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65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65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65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65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65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65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65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65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65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65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65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65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65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65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65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65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65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65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65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65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65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65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65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65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65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65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65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65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65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65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65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65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65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65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65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65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65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65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65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65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65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65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65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65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65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65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65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65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65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65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65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65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65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65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65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65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65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65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65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65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65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65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65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65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65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65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65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65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65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65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65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65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65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65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65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65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65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65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65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65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65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65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65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65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65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65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65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65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65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65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65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201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202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09",DB_Withdrawals!$E:$E,TODAY()),0)</f>
        <v>0</v>
      </c>
      <c r="D4">
        <f ca="1">IFERROR(COUNTIFS(DB_Withdrawals!$I:$I,"Agent 09",DB_Withdrawals!$J:$J,"Successful",DB_Withdrawals!$E:$E,TODAY()),0)</f>
        <v>0</v>
      </c>
      <c r="G4">
        <f ca="1">IFERROR(COUNTIFS(DB_Withdrawals!$I:$I,"Agent 09",DB_Withdrawals!$J:$J,"Unsuccessful",DB_Withdrawals!$E:$E,TODAY()),0)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65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65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65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65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65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65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65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65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65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65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65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65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65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65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65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65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65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65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65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65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65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65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65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65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65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65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65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65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65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65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65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65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65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65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65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65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65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65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65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65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65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65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65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65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65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65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65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65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65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65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65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65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65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65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65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65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65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65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65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65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65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65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65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65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65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65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65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65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65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65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65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65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65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65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65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65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65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65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65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65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65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65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65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65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65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65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65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65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65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65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65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65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65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65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65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65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65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65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65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65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65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65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65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65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65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65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65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65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65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65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65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65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65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65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65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65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65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65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65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65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65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65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65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65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65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65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65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65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65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65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65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65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65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65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65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65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65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65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65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65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65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65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65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65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65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65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65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65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65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65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65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65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65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65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65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65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65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65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65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65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65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65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65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65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65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65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65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65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65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65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65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65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65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65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65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65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65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65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65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65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65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65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65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65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65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65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65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65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65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65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65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65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65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65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65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65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65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65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65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65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203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65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65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65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65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65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65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65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65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65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65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65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65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65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65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65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65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65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65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65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65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65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65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65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65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65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65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65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65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65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65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65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65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65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65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65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65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65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65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65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65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65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65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65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65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65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65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65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65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65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65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65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65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65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65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65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65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65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65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65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65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65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65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65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65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65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65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65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65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65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65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65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65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65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65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65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65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65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65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65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65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65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65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65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65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65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65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65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65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65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65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65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65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65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65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65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65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65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65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65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65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65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65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65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65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65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65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65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65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65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65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65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65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65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65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65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65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65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65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65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65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65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65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65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65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65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65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65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65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65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65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65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65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65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65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65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65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65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65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65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65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65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65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65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65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65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65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65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65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65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65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65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65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65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65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65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65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65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65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65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65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65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65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65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65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65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65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65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65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65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65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65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65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65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65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65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65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65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65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65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65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65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65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65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65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65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65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65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65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65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65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65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65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65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65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65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65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65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65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65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65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0" customWidth="1"/>
    <col min="4" max="4" width="14" customWidth="1"/>
    <col min="5" max="6" width="18" customWidth="1"/>
    <col min="7" max="7" width="12" customWidth="1"/>
    <col min="8" max="8" width="14" customWidth="1"/>
    <col min="9" max="9" width="20" customWidth="1"/>
    <col min="10" max="11" width="18" customWidth="1"/>
  </cols>
  <sheetData>
    <row r="1" spans="1:11" ht="32.1" customHeight="1" x14ac:dyDescent="0.25">
      <c r="A1" s="119" t="s">
        <v>204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20.100000000000001" customHeight="1" x14ac:dyDescent="0.25">
      <c r="A2" s="123" t="s">
        <v>205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0.100000000000001" customHeight="1" x14ac:dyDescent="0.25">
      <c r="A3" s="55" t="s">
        <v>128</v>
      </c>
      <c r="D3" s="56" t="s">
        <v>129</v>
      </c>
      <c r="G3" s="56" t="s">
        <v>130</v>
      </c>
    </row>
    <row r="4" spans="1:11" ht="24" customHeight="1" x14ac:dyDescent="0.25">
      <c r="A4" s="57">
        <f ca="1">IFERROR(SUMIFS(DB_Savings!$F:$F,DB_Savings!$G:$G,"Agent 10",DB_Savings!$D:$D,TODAY()),0)</f>
        <v>0</v>
      </c>
      <c r="D4">
        <f ca="1">IFERROR(COUNTIFS(DB_Savings!$G:$G,"Agent 10",DB_Savings!$D:$D,TODAY()),0)</f>
        <v>0</v>
      </c>
      <c r="G4" t="str">
        <f ca="1">TEXT(TODAY(),"DDDD, DD MMMM YYYY")</f>
        <v>Saturday, 25 April 2026</v>
      </c>
    </row>
    <row r="7" spans="1:11" ht="27.95" customHeight="1" x14ac:dyDescent="0.25">
      <c r="A7" s="124" t="s">
        <v>131</v>
      </c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ht="30" customHeight="1" x14ac:dyDescent="0.25">
      <c r="A8" s="21" t="s">
        <v>132</v>
      </c>
      <c r="B8" s="21" t="s">
        <v>73</v>
      </c>
      <c r="C8" s="21" t="s">
        <v>133</v>
      </c>
      <c r="D8" s="21" t="s">
        <v>96</v>
      </c>
      <c r="E8" s="21" t="s">
        <v>134</v>
      </c>
      <c r="F8" s="21" t="s">
        <v>135</v>
      </c>
      <c r="G8" s="21" t="s">
        <v>48</v>
      </c>
      <c r="H8" s="21" t="s">
        <v>136</v>
      </c>
      <c r="I8" s="21" t="s">
        <v>81</v>
      </c>
      <c r="J8" s="21" t="s">
        <v>137</v>
      </c>
      <c r="K8" s="21" t="s">
        <v>100</v>
      </c>
    </row>
    <row r="9" spans="1:11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IF(A9="","",IFERROR(VLOOKUP(A9,DB_Customers!$A:$M,13,0),""))</f>
        <v/>
      </c>
      <c r="D9" s="58" t="str">
        <f t="shared" ref="D9:D40" ca="1" si="0">IF(A9="","",TODAY())</f>
        <v/>
      </c>
      <c r="E9" s="59"/>
      <c r="F9" s="39" t="str">
        <f t="shared" ref="F9:F40" si="1">IFERROR(IF(OR(A9="",E9=""),"",C9+E9),"")</f>
        <v/>
      </c>
      <c r="G9" s="60" t="s">
        <v>66</v>
      </c>
      <c r="H9" s="49"/>
      <c r="I9" s="61" t="str">
        <f>IF(A9="","Pending",IF(H9="","⚠️ Enter Agent Code",IF(IFERROR(VLOOKUP(G9,DB_Agents!$B:$E,4,0),"")=H9,IF(AND(A9&lt;&gt;"",E9&lt;&gt;""),"✅ Saved","Pending"),"🔒 WRONG CODE")))</f>
        <v>Pending</v>
      </c>
      <c r="J9" s="61" t="str">
        <f t="shared" ref="J9:J40" ca="1" si="2">IF(I9="✅ Saved",TEXT(TODAY(),"YYYY-MM-DD")&amp;" Auto","—")</f>
        <v>—</v>
      </c>
      <c r="K9" s="24"/>
    </row>
    <row r="10" spans="1:11" ht="20.100000000000001" customHeight="1" x14ac:dyDescent="0.25">
      <c r="A10" s="49"/>
      <c r="B10" s="62" t="str">
        <f>IF(A10="","",IFERROR(VLOOKUP(A10,DB_Customers!$A:$B,2,0),"❌ Account Not Found"))</f>
        <v/>
      </c>
      <c r="C10" s="63" t="str">
        <f>IF(A10="","",IFERROR(VLOOKUP(A10,DB_Customers!$A:$M,13,0),""))</f>
        <v/>
      </c>
      <c r="D10" s="64" t="str">
        <f t="shared" ca="1" si="0"/>
        <v/>
      </c>
      <c r="E10" s="59"/>
      <c r="F10" s="63" t="str">
        <f t="shared" si="1"/>
        <v/>
      </c>
      <c r="G10" s="65" t="s">
        <v>66</v>
      </c>
      <c r="H10" s="49"/>
      <c r="I10" s="66" t="str">
        <f>IF(A10="","Pending",IF(H10="","⚠️ Enter Agent Code",IF(IFERROR(VLOOKUP(G10,DB_Agents!$B:$E,4,0),"")=H10,IF(AND(A10&lt;&gt;"",E10&lt;&gt;""),"✅ Saved","Pending"),"🔒 WRONG CODE")))</f>
        <v>Pending</v>
      </c>
      <c r="J10" s="66" t="str">
        <f t="shared" ca="1" si="2"/>
        <v>—</v>
      </c>
      <c r="K10" s="62"/>
    </row>
    <row r="11" spans="1:11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IF(A11="","",IFERROR(VLOOKUP(A11,DB_Customers!$A:$M,13,0),""))</f>
        <v/>
      </c>
      <c r="D11" s="58" t="str">
        <f t="shared" ca="1" si="0"/>
        <v/>
      </c>
      <c r="E11" s="59"/>
      <c r="F11" s="39" t="str">
        <f t="shared" si="1"/>
        <v/>
      </c>
      <c r="G11" s="60" t="s">
        <v>66</v>
      </c>
      <c r="H11" s="49"/>
      <c r="I11" s="61" t="str">
        <f>IF(A11="","Pending",IF(H11="","⚠️ Enter Agent Code",IF(IFERROR(VLOOKUP(G11,DB_Agents!$B:$E,4,0),"")=H11,IF(AND(A11&lt;&gt;"",E11&lt;&gt;""),"✅ Saved","Pending"),"🔒 WRONG CODE")))</f>
        <v>Pending</v>
      </c>
      <c r="J11" s="61" t="str">
        <f t="shared" ca="1" si="2"/>
        <v>—</v>
      </c>
      <c r="K11" s="24"/>
    </row>
    <row r="12" spans="1:11" ht="20.100000000000001" customHeight="1" x14ac:dyDescent="0.25">
      <c r="A12" s="49"/>
      <c r="B12" s="62" t="str">
        <f>IF(A12="","",IFERROR(VLOOKUP(A12,DB_Customers!$A:$B,2,0),"❌ Account Not Found"))</f>
        <v/>
      </c>
      <c r="C12" s="63" t="str">
        <f>IF(A12="","",IFERROR(VLOOKUP(A12,DB_Customers!$A:$M,13,0),""))</f>
        <v/>
      </c>
      <c r="D12" s="64" t="str">
        <f t="shared" ca="1" si="0"/>
        <v/>
      </c>
      <c r="E12" s="59"/>
      <c r="F12" s="63" t="str">
        <f t="shared" si="1"/>
        <v/>
      </c>
      <c r="G12" s="65" t="s">
        <v>66</v>
      </c>
      <c r="H12" s="49"/>
      <c r="I12" s="66" t="str">
        <f>IF(A12="","Pending",IF(H12="","⚠️ Enter Agent Code",IF(IFERROR(VLOOKUP(G12,DB_Agents!$B:$E,4,0),"")=H12,IF(AND(A12&lt;&gt;"",E12&lt;&gt;""),"✅ Saved","Pending"),"🔒 WRONG CODE")))</f>
        <v>Pending</v>
      </c>
      <c r="J12" s="66" t="str">
        <f t="shared" ca="1" si="2"/>
        <v>—</v>
      </c>
      <c r="K12" s="62"/>
    </row>
    <row r="13" spans="1:11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IF(A13="","",IFERROR(VLOOKUP(A13,DB_Customers!$A:$M,13,0),""))</f>
        <v/>
      </c>
      <c r="D13" s="58" t="str">
        <f t="shared" ca="1" si="0"/>
        <v/>
      </c>
      <c r="E13" s="59"/>
      <c r="F13" s="39" t="str">
        <f t="shared" si="1"/>
        <v/>
      </c>
      <c r="G13" s="60" t="s">
        <v>66</v>
      </c>
      <c r="H13" s="49"/>
      <c r="I13" s="61" t="str">
        <f>IF(A13="","Pending",IF(H13="","⚠️ Enter Agent Code",IF(IFERROR(VLOOKUP(G13,DB_Agents!$B:$E,4,0),"")=H13,IF(AND(A13&lt;&gt;"",E13&lt;&gt;""),"✅ Saved","Pending"),"🔒 WRONG CODE")))</f>
        <v>Pending</v>
      </c>
      <c r="J13" s="61" t="str">
        <f t="shared" ca="1" si="2"/>
        <v>—</v>
      </c>
      <c r="K13" s="24"/>
    </row>
    <row r="14" spans="1:11" ht="20.100000000000001" customHeight="1" x14ac:dyDescent="0.25">
      <c r="A14" s="49"/>
      <c r="B14" s="62" t="str">
        <f>IF(A14="","",IFERROR(VLOOKUP(A14,DB_Customers!$A:$B,2,0),"❌ Account Not Found"))</f>
        <v/>
      </c>
      <c r="C14" s="63" t="str">
        <f>IF(A14="","",IFERROR(VLOOKUP(A14,DB_Customers!$A:$M,13,0),""))</f>
        <v/>
      </c>
      <c r="D14" s="64" t="str">
        <f t="shared" ca="1" si="0"/>
        <v/>
      </c>
      <c r="E14" s="59"/>
      <c r="F14" s="63" t="str">
        <f t="shared" si="1"/>
        <v/>
      </c>
      <c r="G14" s="65" t="s">
        <v>66</v>
      </c>
      <c r="H14" s="49"/>
      <c r="I14" s="66" t="str">
        <f>IF(A14="","Pending",IF(H14="","⚠️ Enter Agent Code",IF(IFERROR(VLOOKUP(G14,DB_Agents!$B:$E,4,0),"")=H14,IF(AND(A14&lt;&gt;"",E14&lt;&gt;""),"✅ Saved","Pending"),"🔒 WRONG CODE")))</f>
        <v>Pending</v>
      </c>
      <c r="J14" s="66" t="str">
        <f t="shared" ca="1" si="2"/>
        <v>—</v>
      </c>
      <c r="K14" s="62"/>
    </row>
    <row r="15" spans="1:11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IF(A15="","",IFERROR(VLOOKUP(A15,DB_Customers!$A:$M,13,0),""))</f>
        <v/>
      </c>
      <c r="D15" s="58" t="str">
        <f t="shared" ca="1" si="0"/>
        <v/>
      </c>
      <c r="E15" s="59"/>
      <c r="F15" s="39" t="str">
        <f t="shared" si="1"/>
        <v/>
      </c>
      <c r="G15" s="60" t="s">
        <v>66</v>
      </c>
      <c r="H15" s="49"/>
      <c r="I15" s="61" t="str">
        <f>IF(A15="","Pending",IF(H15="","⚠️ Enter Agent Code",IF(IFERROR(VLOOKUP(G15,DB_Agents!$B:$E,4,0),"")=H15,IF(AND(A15&lt;&gt;"",E15&lt;&gt;""),"✅ Saved","Pending"),"🔒 WRONG CODE")))</f>
        <v>Pending</v>
      </c>
      <c r="J15" s="61" t="str">
        <f t="shared" ca="1" si="2"/>
        <v>—</v>
      </c>
      <c r="K15" s="24"/>
    </row>
    <row r="16" spans="1:11" ht="20.100000000000001" customHeight="1" x14ac:dyDescent="0.25">
      <c r="A16" s="49"/>
      <c r="B16" s="62" t="str">
        <f>IF(A16="","",IFERROR(VLOOKUP(A16,DB_Customers!$A:$B,2,0),"❌ Account Not Found"))</f>
        <v/>
      </c>
      <c r="C16" s="63" t="str">
        <f>IF(A16="","",IFERROR(VLOOKUP(A16,DB_Customers!$A:$M,13,0),""))</f>
        <v/>
      </c>
      <c r="D16" s="64" t="str">
        <f t="shared" ca="1" si="0"/>
        <v/>
      </c>
      <c r="E16" s="59"/>
      <c r="F16" s="63" t="str">
        <f t="shared" si="1"/>
        <v/>
      </c>
      <c r="G16" s="65" t="s">
        <v>66</v>
      </c>
      <c r="H16" s="49"/>
      <c r="I16" s="66" t="str">
        <f>IF(A16="","Pending",IF(H16="","⚠️ Enter Agent Code",IF(IFERROR(VLOOKUP(G16,DB_Agents!$B:$E,4,0),"")=H16,IF(AND(A16&lt;&gt;"",E16&lt;&gt;""),"✅ Saved","Pending"),"🔒 WRONG CODE")))</f>
        <v>Pending</v>
      </c>
      <c r="J16" s="66" t="str">
        <f t="shared" ca="1" si="2"/>
        <v>—</v>
      </c>
      <c r="K16" s="62"/>
    </row>
    <row r="17" spans="1:11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IF(A17="","",IFERROR(VLOOKUP(A17,DB_Customers!$A:$M,13,0),""))</f>
        <v/>
      </c>
      <c r="D17" s="58" t="str">
        <f t="shared" ca="1" si="0"/>
        <v/>
      </c>
      <c r="E17" s="59"/>
      <c r="F17" s="39" t="str">
        <f t="shared" si="1"/>
        <v/>
      </c>
      <c r="G17" s="60" t="s">
        <v>66</v>
      </c>
      <c r="H17" s="49"/>
      <c r="I17" s="61" t="str">
        <f>IF(A17="","Pending",IF(H17="","⚠️ Enter Agent Code",IF(IFERROR(VLOOKUP(G17,DB_Agents!$B:$E,4,0),"")=H17,IF(AND(A17&lt;&gt;"",E17&lt;&gt;""),"✅ Saved","Pending"),"🔒 WRONG CODE")))</f>
        <v>Pending</v>
      </c>
      <c r="J17" s="61" t="str">
        <f t="shared" ca="1" si="2"/>
        <v>—</v>
      </c>
      <c r="K17" s="24"/>
    </row>
    <row r="18" spans="1:11" ht="20.100000000000001" customHeight="1" x14ac:dyDescent="0.25">
      <c r="A18" s="49"/>
      <c r="B18" s="62" t="str">
        <f>IF(A18="","",IFERROR(VLOOKUP(A18,DB_Customers!$A:$B,2,0),"❌ Account Not Found"))</f>
        <v/>
      </c>
      <c r="C18" s="63" t="str">
        <f>IF(A18="","",IFERROR(VLOOKUP(A18,DB_Customers!$A:$M,13,0),""))</f>
        <v/>
      </c>
      <c r="D18" s="64" t="str">
        <f t="shared" ca="1" si="0"/>
        <v/>
      </c>
      <c r="E18" s="59"/>
      <c r="F18" s="63" t="str">
        <f t="shared" si="1"/>
        <v/>
      </c>
      <c r="G18" s="65" t="s">
        <v>66</v>
      </c>
      <c r="H18" s="49"/>
      <c r="I18" s="66" t="str">
        <f>IF(A18="","Pending",IF(H18="","⚠️ Enter Agent Code",IF(IFERROR(VLOOKUP(G18,DB_Agents!$B:$E,4,0),"")=H18,IF(AND(A18&lt;&gt;"",E18&lt;&gt;""),"✅ Saved","Pending"),"🔒 WRONG CODE")))</f>
        <v>Pending</v>
      </c>
      <c r="J18" s="66" t="str">
        <f t="shared" ca="1" si="2"/>
        <v>—</v>
      </c>
      <c r="K18" s="62"/>
    </row>
    <row r="19" spans="1:11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IF(A19="","",IFERROR(VLOOKUP(A19,DB_Customers!$A:$M,13,0),""))</f>
        <v/>
      </c>
      <c r="D19" s="58" t="str">
        <f t="shared" ca="1" si="0"/>
        <v/>
      </c>
      <c r="E19" s="59"/>
      <c r="F19" s="39" t="str">
        <f t="shared" si="1"/>
        <v/>
      </c>
      <c r="G19" s="60" t="s">
        <v>66</v>
      </c>
      <c r="H19" s="49"/>
      <c r="I19" s="61" t="str">
        <f>IF(A19="","Pending",IF(H19="","⚠️ Enter Agent Code",IF(IFERROR(VLOOKUP(G19,DB_Agents!$B:$E,4,0),"")=H19,IF(AND(A19&lt;&gt;"",E19&lt;&gt;""),"✅ Saved","Pending"),"🔒 WRONG CODE")))</f>
        <v>Pending</v>
      </c>
      <c r="J19" s="61" t="str">
        <f t="shared" ca="1" si="2"/>
        <v>—</v>
      </c>
      <c r="K19" s="24"/>
    </row>
    <row r="20" spans="1:11" ht="20.100000000000001" customHeight="1" x14ac:dyDescent="0.25">
      <c r="A20" s="49"/>
      <c r="B20" s="62" t="str">
        <f>IF(A20="","",IFERROR(VLOOKUP(A20,DB_Customers!$A:$B,2,0),"❌ Account Not Found"))</f>
        <v/>
      </c>
      <c r="C20" s="63" t="str">
        <f>IF(A20="","",IFERROR(VLOOKUP(A20,DB_Customers!$A:$M,13,0),""))</f>
        <v/>
      </c>
      <c r="D20" s="64" t="str">
        <f t="shared" ca="1" si="0"/>
        <v/>
      </c>
      <c r="E20" s="59"/>
      <c r="F20" s="63" t="str">
        <f t="shared" si="1"/>
        <v/>
      </c>
      <c r="G20" s="65" t="s">
        <v>66</v>
      </c>
      <c r="H20" s="49"/>
      <c r="I20" s="66" t="str">
        <f>IF(A20="","Pending",IF(H20="","⚠️ Enter Agent Code",IF(IFERROR(VLOOKUP(G20,DB_Agents!$B:$E,4,0),"")=H20,IF(AND(A20&lt;&gt;"",E20&lt;&gt;""),"✅ Saved","Pending"),"🔒 WRONG CODE")))</f>
        <v>Pending</v>
      </c>
      <c r="J20" s="66" t="str">
        <f t="shared" ca="1" si="2"/>
        <v>—</v>
      </c>
      <c r="K20" s="62"/>
    </row>
    <row r="21" spans="1:11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IF(A21="","",IFERROR(VLOOKUP(A21,DB_Customers!$A:$M,13,0),""))</f>
        <v/>
      </c>
      <c r="D21" s="58" t="str">
        <f t="shared" ca="1" si="0"/>
        <v/>
      </c>
      <c r="E21" s="59"/>
      <c r="F21" s="39" t="str">
        <f t="shared" si="1"/>
        <v/>
      </c>
      <c r="G21" s="60" t="s">
        <v>66</v>
      </c>
      <c r="H21" s="49"/>
      <c r="I21" s="61" t="str">
        <f>IF(A21="","Pending",IF(H21="","⚠️ Enter Agent Code",IF(IFERROR(VLOOKUP(G21,DB_Agents!$B:$E,4,0),"")=H21,IF(AND(A21&lt;&gt;"",E21&lt;&gt;""),"✅ Saved","Pending"),"🔒 WRONG CODE")))</f>
        <v>Pending</v>
      </c>
      <c r="J21" s="61" t="str">
        <f t="shared" ca="1" si="2"/>
        <v>—</v>
      </c>
      <c r="K21" s="24"/>
    </row>
    <row r="22" spans="1:11" ht="20.100000000000001" customHeight="1" x14ac:dyDescent="0.25">
      <c r="A22" s="49"/>
      <c r="B22" s="62" t="str">
        <f>IF(A22="","",IFERROR(VLOOKUP(A22,DB_Customers!$A:$B,2,0),"❌ Account Not Found"))</f>
        <v/>
      </c>
      <c r="C22" s="63" t="str">
        <f>IF(A22="","",IFERROR(VLOOKUP(A22,DB_Customers!$A:$M,13,0),""))</f>
        <v/>
      </c>
      <c r="D22" s="64" t="str">
        <f t="shared" ca="1" si="0"/>
        <v/>
      </c>
      <c r="E22" s="59"/>
      <c r="F22" s="63" t="str">
        <f t="shared" si="1"/>
        <v/>
      </c>
      <c r="G22" s="65" t="s">
        <v>66</v>
      </c>
      <c r="H22" s="49"/>
      <c r="I22" s="66" t="str">
        <f>IF(A22="","Pending",IF(H22="","⚠️ Enter Agent Code",IF(IFERROR(VLOOKUP(G22,DB_Agents!$B:$E,4,0),"")=H22,IF(AND(A22&lt;&gt;"",E22&lt;&gt;""),"✅ Saved","Pending"),"🔒 WRONG CODE")))</f>
        <v>Pending</v>
      </c>
      <c r="J22" s="66" t="str">
        <f t="shared" ca="1" si="2"/>
        <v>—</v>
      </c>
      <c r="K22" s="62"/>
    </row>
    <row r="23" spans="1:11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IF(A23="","",IFERROR(VLOOKUP(A23,DB_Customers!$A:$M,13,0),""))</f>
        <v/>
      </c>
      <c r="D23" s="58" t="str">
        <f t="shared" ca="1" si="0"/>
        <v/>
      </c>
      <c r="E23" s="59"/>
      <c r="F23" s="39" t="str">
        <f t="shared" si="1"/>
        <v/>
      </c>
      <c r="G23" s="60" t="s">
        <v>66</v>
      </c>
      <c r="H23" s="49"/>
      <c r="I23" s="61" t="str">
        <f>IF(A23="","Pending",IF(H23="","⚠️ Enter Agent Code",IF(IFERROR(VLOOKUP(G23,DB_Agents!$B:$E,4,0),"")=H23,IF(AND(A23&lt;&gt;"",E23&lt;&gt;""),"✅ Saved","Pending"),"🔒 WRONG CODE")))</f>
        <v>Pending</v>
      </c>
      <c r="J23" s="61" t="str">
        <f t="shared" ca="1" si="2"/>
        <v>—</v>
      </c>
      <c r="K23" s="24"/>
    </row>
    <row r="24" spans="1:11" ht="20.100000000000001" customHeight="1" x14ac:dyDescent="0.25">
      <c r="A24" s="49"/>
      <c r="B24" s="62" t="str">
        <f>IF(A24="","",IFERROR(VLOOKUP(A24,DB_Customers!$A:$B,2,0),"❌ Account Not Found"))</f>
        <v/>
      </c>
      <c r="C24" s="63" t="str">
        <f>IF(A24="","",IFERROR(VLOOKUP(A24,DB_Customers!$A:$M,13,0),""))</f>
        <v/>
      </c>
      <c r="D24" s="64" t="str">
        <f t="shared" ca="1" si="0"/>
        <v/>
      </c>
      <c r="E24" s="59"/>
      <c r="F24" s="63" t="str">
        <f t="shared" si="1"/>
        <v/>
      </c>
      <c r="G24" s="65" t="s">
        <v>66</v>
      </c>
      <c r="H24" s="49"/>
      <c r="I24" s="66" t="str">
        <f>IF(A24="","Pending",IF(H24="","⚠️ Enter Agent Code",IF(IFERROR(VLOOKUP(G24,DB_Agents!$B:$E,4,0),"")=H24,IF(AND(A24&lt;&gt;"",E24&lt;&gt;""),"✅ Saved","Pending"),"🔒 WRONG CODE")))</f>
        <v>Pending</v>
      </c>
      <c r="J24" s="66" t="str">
        <f t="shared" ca="1" si="2"/>
        <v>—</v>
      </c>
      <c r="K24" s="62"/>
    </row>
    <row r="25" spans="1:11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IF(A25="","",IFERROR(VLOOKUP(A25,DB_Customers!$A:$M,13,0),""))</f>
        <v/>
      </c>
      <c r="D25" s="58" t="str">
        <f t="shared" ca="1" si="0"/>
        <v/>
      </c>
      <c r="E25" s="59"/>
      <c r="F25" s="39" t="str">
        <f t="shared" si="1"/>
        <v/>
      </c>
      <c r="G25" s="60" t="s">
        <v>66</v>
      </c>
      <c r="H25" s="49"/>
      <c r="I25" s="61" t="str">
        <f>IF(A25="","Pending",IF(H25="","⚠️ Enter Agent Code",IF(IFERROR(VLOOKUP(G25,DB_Agents!$B:$E,4,0),"")=H25,IF(AND(A25&lt;&gt;"",E25&lt;&gt;""),"✅ Saved","Pending"),"🔒 WRONG CODE")))</f>
        <v>Pending</v>
      </c>
      <c r="J25" s="61" t="str">
        <f t="shared" ca="1" si="2"/>
        <v>—</v>
      </c>
      <c r="K25" s="24"/>
    </row>
    <row r="26" spans="1:11" ht="20.100000000000001" customHeight="1" x14ac:dyDescent="0.25">
      <c r="A26" s="49"/>
      <c r="B26" s="62" t="str">
        <f>IF(A26="","",IFERROR(VLOOKUP(A26,DB_Customers!$A:$B,2,0),"❌ Account Not Found"))</f>
        <v/>
      </c>
      <c r="C26" s="63" t="str">
        <f>IF(A26="","",IFERROR(VLOOKUP(A26,DB_Customers!$A:$M,13,0),""))</f>
        <v/>
      </c>
      <c r="D26" s="64" t="str">
        <f t="shared" ca="1" si="0"/>
        <v/>
      </c>
      <c r="E26" s="59"/>
      <c r="F26" s="63" t="str">
        <f t="shared" si="1"/>
        <v/>
      </c>
      <c r="G26" s="65" t="s">
        <v>66</v>
      </c>
      <c r="H26" s="49"/>
      <c r="I26" s="66" t="str">
        <f>IF(A26="","Pending",IF(H26="","⚠️ Enter Agent Code",IF(IFERROR(VLOOKUP(G26,DB_Agents!$B:$E,4,0),"")=H26,IF(AND(A26&lt;&gt;"",E26&lt;&gt;""),"✅ Saved","Pending"),"🔒 WRONG CODE")))</f>
        <v>Pending</v>
      </c>
      <c r="J26" s="66" t="str">
        <f t="shared" ca="1" si="2"/>
        <v>—</v>
      </c>
      <c r="K26" s="62"/>
    </row>
    <row r="27" spans="1:11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IF(A27="","",IFERROR(VLOOKUP(A27,DB_Customers!$A:$M,13,0),""))</f>
        <v/>
      </c>
      <c r="D27" s="58" t="str">
        <f t="shared" ca="1" si="0"/>
        <v/>
      </c>
      <c r="E27" s="59"/>
      <c r="F27" s="39" t="str">
        <f t="shared" si="1"/>
        <v/>
      </c>
      <c r="G27" s="60" t="s">
        <v>66</v>
      </c>
      <c r="H27" s="49"/>
      <c r="I27" s="61" t="str">
        <f>IF(A27="","Pending",IF(H27="","⚠️ Enter Agent Code",IF(IFERROR(VLOOKUP(G27,DB_Agents!$B:$E,4,0),"")=H27,IF(AND(A27&lt;&gt;"",E27&lt;&gt;""),"✅ Saved","Pending"),"🔒 WRONG CODE")))</f>
        <v>Pending</v>
      </c>
      <c r="J27" s="61" t="str">
        <f t="shared" ca="1" si="2"/>
        <v>—</v>
      </c>
      <c r="K27" s="24"/>
    </row>
    <row r="28" spans="1:11" ht="20.100000000000001" customHeight="1" x14ac:dyDescent="0.25">
      <c r="A28" s="49"/>
      <c r="B28" s="62" t="str">
        <f>IF(A28="","",IFERROR(VLOOKUP(A28,DB_Customers!$A:$B,2,0),"❌ Account Not Found"))</f>
        <v/>
      </c>
      <c r="C28" s="63" t="str">
        <f>IF(A28="","",IFERROR(VLOOKUP(A28,DB_Customers!$A:$M,13,0),""))</f>
        <v/>
      </c>
      <c r="D28" s="64" t="str">
        <f t="shared" ca="1" si="0"/>
        <v/>
      </c>
      <c r="E28" s="59"/>
      <c r="F28" s="63" t="str">
        <f t="shared" si="1"/>
        <v/>
      </c>
      <c r="G28" s="65" t="s">
        <v>66</v>
      </c>
      <c r="H28" s="49"/>
      <c r="I28" s="66" t="str">
        <f>IF(A28="","Pending",IF(H28="","⚠️ Enter Agent Code",IF(IFERROR(VLOOKUP(G28,DB_Agents!$B:$E,4,0),"")=H28,IF(AND(A28&lt;&gt;"",E28&lt;&gt;""),"✅ Saved","Pending"),"🔒 WRONG CODE")))</f>
        <v>Pending</v>
      </c>
      <c r="J28" s="66" t="str">
        <f t="shared" ca="1" si="2"/>
        <v>—</v>
      </c>
      <c r="K28" s="62"/>
    </row>
    <row r="29" spans="1:11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IF(A29="","",IFERROR(VLOOKUP(A29,DB_Customers!$A:$M,13,0),""))</f>
        <v/>
      </c>
      <c r="D29" s="58" t="str">
        <f t="shared" ca="1" si="0"/>
        <v/>
      </c>
      <c r="E29" s="59"/>
      <c r="F29" s="39" t="str">
        <f t="shared" si="1"/>
        <v/>
      </c>
      <c r="G29" s="60" t="s">
        <v>66</v>
      </c>
      <c r="H29" s="49"/>
      <c r="I29" s="61" t="str">
        <f>IF(A29="","Pending",IF(H29="","⚠️ Enter Agent Code",IF(IFERROR(VLOOKUP(G29,DB_Agents!$B:$E,4,0),"")=H29,IF(AND(A29&lt;&gt;"",E29&lt;&gt;""),"✅ Saved","Pending"),"🔒 WRONG CODE")))</f>
        <v>Pending</v>
      </c>
      <c r="J29" s="61" t="str">
        <f t="shared" ca="1" si="2"/>
        <v>—</v>
      </c>
      <c r="K29" s="24"/>
    </row>
    <row r="30" spans="1:11" ht="20.100000000000001" customHeight="1" x14ac:dyDescent="0.25">
      <c r="A30" s="49"/>
      <c r="B30" s="62" t="str">
        <f>IF(A30="","",IFERROR(VLOOKUP(A30,DB_Customers!$A:$B,2,0),"❌ Account Not Found"))</f>
        <v/>
      </c>
      <c r="C30" s="63" t="str">
        <f>IF(A30="","",IFERROR(VLOOKUP(A30,DB_Customers!$A:$M,13,0),""))</f>
        <v/>
      </c>
      <c r="D30" s="64" t="str">
        <f t="shared" ca="1" si="0"/>
        <v/>
      </c>
      <c r="E30" s="59"/>
      <c r="F30" s="63" t="str">
        <f t="shared" si="1"/>
        <v/>
      </c>
      <c r="G30" s="65" t="s">
        <v>66</v>
      </c>
      <c r="H30" s="49"/>
      <c r="I30" s="66" t="str">
        <f>IF(A30="","Pending",IF(H30="","⚠️ Enter Agent Code",IF(IFERROR(VLOOKUP(G30,DB_Agents!$B:$E,4,0),"")=H30,IF(AND(A30&lt;&gt;"",E30&lt;&gt;""),"✅ Saved","Pending"),"🔒 WRONG CODE")))</f>
        <v>Pending</v>
      </c>
      <c r="J30" s="66" t="str">
        <f t="shared" ca="1" si="2"/>
        <v>—</v>
      </c>
      <c r="K30" s="62"/>
    </row>
    <row r="31" spans="1:11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IF(A31="","",IFERROR(VLOOKUP(A31,DB_Customers!$A:$M,13,0),""))</f>
        <v/>
      </c>
      <c r="D31" s="58" t="str">
        <f t="shared" ca="1" si="0"/>
        <v/>
      </c>
      <c r="E31" s="59"/>
      <c r="F31" s="39" t="str">
        <f t="shared" si="1"/>
        <v/>
      </c>
      <c r="G31" s="60" t="s">
        <v>66</v>
      </c>
      <c r="H31" s="49"/>
      <c r="I31" s="61" t="str">
        <f>IF(A31="","Pending",IF(H31="","⚠️ Enter Agent Code",IF(IFERROR(VLOOKUP(G31,DB_Agents!$B:$E,4,0),"")=H31,IF(AND(A31&lt;&gt;"",E31&lt;&gt;""),"✅ Saved","Pending"),"🔒 WRONG CODE")))</f>
        <v>Pending</v>
      </c>
      <c r="J31" s="61" t="str">
        <f t="shared" ca="1" si="2"/>
        <v>—</v>
      </c>
      <c r="K31" s="24"/>
    </row>
    <row r="32" spans="1:11" ht="20.100000000000001" customHeight="1" x14ac:dyDescent="0.25">
      <c r="A32" s="49"/>
      <c r="B32" s="62" t="str">
        <f>IF(A32="","",IFERROR(VLOOKUP(A32,DB_Customers!$A:$B,2,0),"❌ Account Not Found"))</f>
        <v/>
      </c>
      <c r="C32" s="63" t="str">
        <f>IF(A32="","",IFERROR(VLOOKUP(A32,DB_Customers!$A:$M,13,0),""))</f>
        <v/>
      </c>
      <c r="D32" s="64" t="str">
        <f t="shared" ca="1" si="0"/>
        <v/>
      </c>
      <c r="E32" s="59"/>
      <c r="F32" s="63" t="str">
        <f t="shared" si="1"/>
        <v/>
      </c>
      <c r="G32" s="65" t="s">
        <v>66</v>
      </c>
      <c r="H32" s="49"/>
      <c r="I32" s="66" t="str">
        <f>IF(A32="","Pending",IF(H32="","⚠️ Enter Agent Code",IF(IFERROR(VLOOKUP(G32,DB_Agents!$B:$E,4,0),"")=H32,IF(AND(A32&lt;&gt;"",E32&lt;&gt;""),"✅ Saved","Pending"),"🔒 WRONG CODE")))</f>
        <v>Pending</v>
      </c>
      <c r="J32" s="66" t="str">
        <f t="shared" ca="1" si="2"/>
        <v>—</v>
      </c>
      <c r="K32" s="62"/>
    </row>
    <row r="33" spans="1:11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IF(A33="","",IFERROR(VLOOKUP(A33,DB_Customers!$A:$M,13,0),""))</f>
        <v/>
      </c>
      <c r="D33" s="58" t="str">
        <f t="shared" ca="1" si="0"/>
        <v/>
      </c>
      <c r="E33" s="59"/>
      <c r="F33" s="39" t="str">
        <f t="shared" si="1"/>
        <v/>
      </c>
      <c r="G33" s="60" t="s">
        <v>66</v>
      </c>
      <c r="H33" s="49"/>
      <c r="I33" s="61" t="str">
        <f>IF(A33="","Pending",IF(H33="","⚠️ Enter Agent Code",IF(IFERROR(VLOOKUP(G33,DB_Agents!$B:$E,4,0),"")=H33,IF(AND(A33&lt;&gt;"",E33&lt;&gt;""),"✅ Saved","Pending"),"🔒 WRONG CODE")))</f>
        <v>Pending</v>
      </c>
      <c r="J33" s="61" t="str">
        <f t="shared" ca="1" si="2"/>
        <v>—</v>
      </c>
      <c r="K33" s="24"/>
    </row>
    <row r="34" spans="1:11" ht="20.100000000000001" customHeight="1" x14ac:dyDescent="0.25">
      <c r="A34" s="49"/>
      <c r="B34" s="62" t="str">
        <f>IF(A34="","",IFERROR(VLOOKUP(A34,DB_Customers!$A:$B,2,0),"❌ Account Not Found"))</f>
        <v/>
      </c>
      <c r="C34" s="63" t="str">
        <f>IF(A34="","",IFERROR(VLOOKUP(A34,DB_Customers!$A:$M,13,0),""))</f>
        <v/>
      </c>
      <c r="D34" s="64" t="str">
        <f t="shared" ca="1" si="0"/>
        <v/>
      </c>
      <c r="E34" s="59"/>
      <c r="F34" s="63" t="str">
        <f t="shared" si="1"/>
        <v/>
      </c>
      <c r="G34" s="65" t="s">
        <v>66</v>
      </c>
      <c r="H34" s="49"/>
      <c r="I34" s="66" t="str">
        <f>IF(A34="","Pending",IF(H34="","⚠️ Enter Agent Code",IF(IFERROR(VLOOKUP(G34,DB_Agents!$B:$E,4,0),"")=H34,IF(AND(A34&lt;&gt;"",E34&lt;&gt;""),"✅ Saved","Pending"),"🔒 WRONG CODE")))</f>
        <v>Pending</v>
      </c>
      <c r="J34" s="66" t="str">
        <f t="shared" ca="1" si="2"/>
        <v>—</v>
      </c>
      <c r="K34" s="62"/>
    </row>
    <row r="35" spans="1:11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IF(A35="","",IFERROR(VLOOKUP(A35,DB_Customers!$A:$M,13,0),""))</f>
        <v/>
      </c>
      <c r="D35" s="58" t="str">
        <f t="shared" ca="1" si="0"/>
        <v/>
      </c>
      <c r="E35" s="59"/>
      <c r="F35" s="39" t="str">
        <f t="shared" si="1"/>
        <v/>
      </c>
      <c r="G35" s="60" t="s">
        <v>66</v>
      </c>
      <c r="H35" s="49"/>
      <c r="I35" s="61" t="str">
        <f>IF(A35="","Pending",IF(H35="","⚠️ Enter Agent Code",IF(IFERROR(VLOOKUP(G35,DB_Agents!$B:$E,4,0),"")=H35,IF(AND(A35&lt;&gt;"",E35&lt;&gt;""),"✅ Saved","Pending"),"🔒 WRONG CODE")))</f>
        <v>Pending</v>
      </c>
      <c r="J35" s="61" t="str">
        <f t="shared" ca="1" si="2"/>
        <v>—</v>
      </c>
      <c r="K35" s="24"/>
    </row>
    <row r="36" spans="1:11" ht="20.100000000000001" customHeight="1" x14ac:dyDescent="0.25">
      <c r="A36" s="49"/>
      <c r="B36" s="62" t="str">
        <f>IF(A36="","",IFERROR(VLOOKUP(A36,DB_Customers!$A:$B,2,0),"❌ Account Not Found"))</f>
        <v/>
      </c>
      <c r="C36" s="63" t="str">
        <f>IF(A36="","",IFERROR(VLOOKUP(A36,DB_Customers!$A:$M,13,0),""))</f>
        <v/>
      </c>
      <c r="D36" s="64" t="str">
        <f t="shared" ca="1" si="0"/>
        <v/>
      </c>
      <c r="E36" s="59"/>
      <c r="F36" s="63" t="str">
        <f t="shared" si="1"/>
        <v/>
      </c>
      <c r="G36" s="65" t="s">
        <v>66</v>
      </c>
      <c r="H36" s="49"/>
      <c r="I36" s="66" t="str">
        <f>IF(A36="","Pending",IF(H36="","⚠️ Enter Agent Code",IF(IFERROR(VLOOKUP(G36,DB_Agents!$B:$E,4,0),"")=H36,IF(AND(A36&lt;&gt;"",E36&lt;&gt;""),"✅ Saved","Pending"),"🔒 WRONG CODE")))</f>
        <v>Pending</v>
      </c>
      <c r="J36" s="66" t="str">
        <f t="shared" ca="1" si="2"/>
        <v>—</v>
      </c>
      <c r="K36" s="62"/>
    </row>
    <row r="37" spans="1:11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IF(A37="","",IFERROR(VLOOKUP(A37,DB_Customers!$A:$M,13,0),""))</f>
        <v/>
      </c>
      <c r="D37" s="58" t="str">
        <f t="shared" ca="1" si="0"/>
        <v/>
      </c>
      <c r="E37" s="59"/>
      <c r="F37" s="39" t="str">
        <f t="shared" si="1"/>
        <v/>
      </c>
      <c r="G37" s="60" t="s">
        <v>66</v>
      </c>
      <c r="H37" s="49"/>
      <c r="I37" s="61" t="str">
        <f>IF(A37="","Pending",IF(H37="","⚠️ Enter Agent Code",IF(IFERROR(VLOOKUP(G37,DB_Agents!$B:$E,4,0),"")=H37,IF(AND(A37&lt;&gt;"",E37&lt;&gt;""),"✅ Saved","Pending"),"🔒 WRONG CODE")))</f>
        <v>Pending</v>
      </c>
      <c r="J37" s="61" t="str">
        <f t="shared" ca="1" si="2"/>
        <v>—</v>
      </c>
      <c r="K37" s="24"/>
    </row>
    <row r="38" spans="1:11" ht="20.100000000000001" customHeight="1" x14ac:dyDescent="0.25">
      <c r="A38" s="49"/>
      <c r="B38" s="62" t="str">
        <f>IF(A38="","",IFERROR(VLOOKUP(A38,DB_Customers!$A:$B,2,0),"❌ Account Not Found"))</f>
        <v/>
      </c>
      <c r="C38" s="63" t="str">
        <f>IF(A38="","",IFERROR(VLOOKUP(A38,DB_Customers!$A:$M,13,0),""))</f>
        <v/>
      </c>
      <c r="D38" s="64" t="str">
        <f t="shared" ca="1" si="0"/>
        <v/>
      </c>
      <c r="E38" s="59"/>
      <c r="F38" s="63" t="str">
        <f t="shared" si="1"/>
        <v/>
      </c>
      <c r="G38" s="65" t="s">
        <v>66</v>
      </c>
      <c r="H38" s="49"/>
      <c r="I38" s="66" t="str">
        <f>IF(A38="","Pending",IF(H38="","⚠️ Enter Agent Code",IF(IFERROR(VLOOKUP(G38,DB_Agents!$B:$E,4,0),"")=H38,IF(AND(A38&lt;&gt;"",E38&lt;&gt;""),"✅ Saved","Pending"),"🔒 WRONG CODE")))</f>
        <v>Pending</v>
      </c>
      <c r="J38" s="66" t="str">
        <f t="shared" ca="1" si="2"/>
        <v>—</v>
      </c>
      <c r="K38" s="62"/>
    </row>
    <row r="39" spans="1:11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IF(A39="","",IFERROR(VLOOKUP(A39,DB_Customers!$A:$M,13,0),""))</f>
        <v/>
      </c>
      <c r="D39" s="58" t="str">
        <f t="shared" ca="1" si="0"/>
        <v/>
      </c>
      <c r="E39" s="59"/>
      <c r="F39" s="39" t="str">
        <f t="shared" si="1"/>
        <v/>
      </c>
      <c r="G39" s="60" t="s">
        <v>66</v>
      </c>
      <c r="H39" s="49"/>
      <c r="I39" s="61" t="str">
        <f>IF(A39="","Pending",IF(H39="","⚠️ Enter Agent Code",IF(IFERROR(VLOOKUP(G39,DB_Agents!$B:$E,4,0),"")=H39,IF(AND(A39&lt;&gt;"",E39&lt;&gt;""),"✅ Saved","Pending"),"🔒 WRONG CODE")))</f>
        <v>Pending</v>
      </c>
      <c r="J39" s="61" t="str">
        <f t="shared" ca="1" si="2"/>
        <v>—</v>
      </c>
      <c r="K39" s="24"/>
    </row>
    <row r="40" spans="1:11" ht="20.100000000000001" customHeight="1" x14ac:dyDescent="0.25">
      <c r="A40" s="49"/>
      <c r="B40" s="62" t="str">
        <f>IF(A40="","",IFERROR(VLOOKUP(A40,DB_Customers!$A:$B,2,0),"❌ Account Not Found"))</f>
        <v/>
      </c>
      <c r="C40" s="63" t="str">
        <f>IF(A40="","",IFERROR(VLOOKUP(A40,DB_Customers!$A:$M,13,0),""))</f>
        <v/>
      </c>
      <c r="D40" s="64" t="str">
        <f t="shared" ca="1" si="0"/>
        <v/>
      </c>
      <c r="E40" s="59"/>
      <c r="F40" s="63" t="str">
        <f t="shared" si="1"/>
        <v/>
      </c>
      <c r="G40" s="65" t="s">
        <v>66</v>
      </c>
      <c r="H40" s="49"/>
      <c r="I40" s="66" t="str">
        <f>IF(A40="","Pending",IF(H40="","⚠️ Enter Agent Code",IF(IFERROR(VLOOKUP(G40,DB_Agents!$B:$E,4,0),"")=H40,IF(AND(A40&lt;&gt;"",E40&lt;&gt;""),"✅ Saved","Pending"),"🔒 WRONG CODE")))</f>
        <v>Pending</v>
      </c>
      <c r="J40" s="66" t="str">
        <f t="shared" ca="1" si="2"/>
        <v>—</v>
      </c>
      <c r="K40" s="62"/>
    </row>
    <row r="41" spans="1:11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IF(A41="","",IFERROR(VLOOKUP(A41,DB_Customers!$A:$M,13,0),""))</f>
        <v/>
      </c>
      <c r="D41" s="58" t="str">
        <f t="shared" ref="D41:D72" ca="1" si="3">IF(A41="","",TODAY())</f>
        <v/>
      </c>
      <c r="E41" s="59"/>
      <c r="F41" s="39" t="str">
        <f t="shared" ref="F41:F72" si="4">IFERROR(IF(OR(A41="",E41=""),"",C41+E41),"")</f>
        <v/>
      </c>
      <c r="G41" s="60" t="s">
        <v>66</v>
      </c>
      <c r="H41" s="49"/>
      <c r="I41" s="61" t="str">
        <f>IF(A41="","Pending",IF(H41="","⚠️ Enter Agent Code",IF(IFERROR(VLOOKUP(G41,DB_Agents!$B:$E,4,0),"")=H41,IF(AND(A41&lt;&gt;"",E41&lt;&gt;""),"✅ Saved","Pending"),"🔒 WRONG CODE")))</f>
        <v>Pending</v>
      </c>
      <c r="J41" s="61" t="str">
        <f t="shared" ref="J41:J72" ca="1" si="5">IF(I41="✅ Saved",TEXT(TODAY(),"YYYY-MM-DD")&amp;" Auto","—")</f>
        <v>—</v>
      </c>
      <c r="K41" s="24"/>
    </row>
    <row r="42" spans="1:11" ht="20.100000000000001" customHeight="1" x14ac:dyDescent="0.25">
      <c r="A42" s="49"/>
      <c r="B42" s="62" t="str">
        <f>IF(A42="","",IFERROR(VLOOKUP(A42,DB_Customers!$A:$B,2,0),"❌ Account Not Found"))</f>
        <v/>
      </c>
      <c r="C42" s="63" t="str">
        <f>IF(A42="","",IFERROR(VLOOKUP(A42,DB_Customers!$A:$M,13,0),""))</f>
        <v/>
      </c>
      <c r="D42" s="64" t="str">
        <f t="shared" ca="1" si="3"/>
        <v/>
      </c>
      <c r="E42" s="59"/>
      <c r="F42" s="63" t="str">
        <f t="shared" si="4"/>
        <v/>
      </c>
      <c r="G42" s="65" t="s">
        <v>66</v>
      </c>
      <c r="H42" s="49"/>
      <c r="I42" s="66" t="str">
        <f>IF(A42="","Pending",IF(H42="","⚠️ Enter Agent Code",IF(IFERROR(VLOOKUP(G42,DB_Agents!$B:$E,4,0),"")=H42,IF(AND(A42&lt;&gt;"",E42&lt;&gt;""),"✅ Saved","Pending"),"🔒 WRONG CODE")))</f>
        <v>Pending</v>
      </c>
      <c r="J42" s="66" t="str">
        <f t="shared" ca="1" si="5"/>
        <v>—</v>
      </c>
      <c r="K42" s="62"/>
    </row>
    <row r="43" spans="1:11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IF(A43="","",IFERROR(VLOOKUP(A43,DB_Customers!$A:$M,13,0),""))</f>
        <v/>
      </c>
      <c r="D43" s="58" t="str">
        <f t="shared" ca="1" si="3"/>
        <v/>
      </c>
      <c r="E43" s="59"/>
      <c r="F43" s="39" t="str">
        <f t="shared" si="4"/>
        <v/>
      </c>
      <c r="G43" s="60" t="s">
        <v>66</v>
      </c>
      <c r="H43" s="49"/>
      <c r="I43" s="61" t="str">
        <f>IF(A43="","Pending",IF(H43="","⚠️ Enter Agent Code",IF(IFERROR(VLOOKUP(G43,DB_Agents!$B:$E,4,0),"")=H43,IF(AND(A43&lt;&gt;"",E43&lt;&gt;""),"✅ Saved","Pending"),"🔒 WRONG CODE")))</f>
        <v>Pending</v>
      </c>
      <c r="J43" s="61" t="str">
        <f t="shared" ca="1" si="5"/>
        <v>—</v>
      </c>
      <c r="K43" s="24"/>
    </row>
    <row r="44" spans="1:11" ht="20.100000000000001" customHeight="1" x14ac:dyDescent="0.25">
      <c r="A44" s="49"/>
      <c r="B44" s="62" t="str">
        <f>IF(A44="","",IFERROR(VLOOKUP(A44,DB_Customers!$A:$B,2,0),"❌ Account Not Found"))</f>
        <v/>
      </c>
      <c r="C44" s="63" t="str">
        <f>IF(A44="","",IFERROR(VLOOKUP(A44,DB_Customers!$A:$M,13,0),""))</f>
        <v/>
      </c>
      <c r="D44" s="64" t="str">
        <f t="shared" ca="1" si="3"/>
        <v/>
      </c>
      <c r="E44" s="59"/>
      <c r="F44" s="63" t="str">
        <f t="shared" si="4"/>
        <v/>
      </c>
      <c r="G44" s="65" t="s">
        <v>66</v>
      </c>
      <c r="H44" s="49"/>
      <c r="I44" s="66" t="str">
        <f>IF(A44="","Pending",IF(H44="","⚠️ Enter Agent Code",IF(IFERROR(VLOOKUP(G44,DB_Agents!$B:$E,4,0),"")=H44,IF(AND(A44&lt;&gt;"",E44&lt;&gt;""),"✅ Saved","Pending"),"🔒 WRONG CODE")))</f>
        <v>Pending</v>
      </c>
      <c r="J44" s="66" t="str">
        <f t="shared" ca="1" si="5"/>
        <v>—</v>
      </c>
      <c r="K44" s="62"/>
    </row>
    <row r="45" spans="1:11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IF(A45="","",IFERROR(VLOOKUP(A45,DB_Customers!$A:$M,13,0),""))</f>
        <v/>
      </c>
      <c r="D45" s="58" t="str">
        <f t="shared" ca="1" si="3"/>
        <v/>
      </c>
      <c r="E45" s="59"/>
      <c r="F45" s="39" t="str">
        <f t="shared" si="4"/>
        <v/>
      </c>
      <c r="G45" s="60" t="s">
        <v>66</v>
      </c>
      <c r="H45" s="49"/>
      <c r="I45" s="61" t="str">
        <f>IF(A45="","Pending",IF(H45="","⚠️ Enter Agent Code",IF(IFERROR(VLOOKUP(G45,DB_Agents!$B:$E,4,0),"")=H45,IF(AND(A45&lt;&gt;"",E45&lt;&gt;""),"✅ Saved","Pending"),"🔒 WRONG CODE")))</f>
        <v>Pending</v>
      </c>
      <c r="J45" s="61" t="str">
        <f t="shared" ca="1" si="5"/>
        <v>—</v>
      </c>
      <c r="K45" s="24"/>
    </row>
    <row r="46" spans="1:11" ht="20.100000000000001" customHeight="1" x14ac:dyDescent="0.25">
      <c r="A46" s="49"/>
      <c r="B46" s="62" t="str">
        <f>IF(A46="","",IFERROR(VLOOKUP(A46,DB_Customers!$A:$B,2,0),"❌ Account Not Found"))</f>
        <v/>
      </c>
      <c r="C46" s="63" t="str">
        <f>IF(A46="","",IFERROR(VLOOKUP(A46,DB_Customers!$A:$M,13,0),""))</f>
        <v/>
      </c>
      <c r="D46" s="64" t="str">
        <f t="shared" ca="1" si="3"/>
        <v/>
      </c>
      <c r="E46" s="59"/>
      <c r="F46" s="63" t="str">
        <f t="shared" si="4"/>
        <v/>
      </c>
      <c r="G46" s="65" t="s">
        <v>66</v>
      </c>
      <c r="H46" s="49"/>
      <c r="I46" s="66" t="str">
        <f>IF(A46="","Pending",IF(H46="","⚠️ Enter Agent Code",IF(IFERROR(VLOOKUP(G46,DB_Agents!$B:$E,4,0),"")=H46,IF(AND(A46&lt;&gt;"",E46&lt;&gt;""),"✅ Saved","Pending"),"🔒 WRONG CODE")))</f>
        <v>Pending</v>
      </c>
      <c r="J46" s="66" t="str">
        <f t="shared" ca="1" si="5"/>
        <v>—</v>
      </c>
      <c r="K46" s="62"/>
    </row>
    <row r="47" spans="1:11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IF(A47="","",IFERROR(VLOOKUP(A47,DB_Customers!$A:$M,13,0),""))</f>
        <v/>
      </c>
      <c r="D47" s="58" t="str">
        <f t="shared" ca="1" si="3"/>
        <v/>
      </c>
      <c r="E47" s="59"/>
      <c r="F47" s="39" t="str">
        <f t="shared" si="4"/>
        <v/>
      </c>
      <c r="G47" s="60" t="s">
        <v>66</v>
      </c>
      <c r="H47" s="49"/>
      <c r="I47" s="61" t="str">
        <f>IF(A47="","Pending",IF(H47="","⚠️ Enter Agent Code",IF(IFERROR(VLOOKUP(G47,DB_Agents!$B:$E,4,0),"")=H47,IF(AND(A47&lt;&gt;"",E47&lt;&gt;""),"✅ Saved","Pending"),"🔒 WRONG CODE")))</f>
        <v>Pending</v>
      </c>
      <c r="J47" s="61" t="str">
        <f t="shared" ca="1" si="5"/>
        <v>—</v>
      </c>
      <c r="K47" s="24"/>
    </row>
    <row r="48" spans="1:11" ht="20.100000000000001" customHeight="1" x14ac:dyDescent="0.25">
      <c r="A48" s="49"/>
      <c r="B48" s="62" t="str">
        <f>IF(A48="","",IFERROR(VLOOKUP(A48,DB_Customers!$A:$B,2,0),"❌ Account Not Found"))</f>
        <v/>
      </c>
      <c r="C48" s="63" t="str">
        <f>IF(A48="","",IFERROR(VLOOKUP(A48,DB_Customers!$A:$M,13,0),""))</f>
        <v/>
      </c>
      <c r="D48" s="64" t="str">
        <f t="shared" ca="1" si="3"/>
        <v/>
      </c>
      <c r="E48" s="59"/>
      <c r="F48" s="63" t="str">
        <f t="shared" si="4"/>
        <v/>
      </c>
      <c r="G48" s="65" t="s">
        <v>66</v>
      </c>
      <c r="H48" s="49"/>
      <c r="I48" s="66" t="str">
        <f>IF(A48="","Pending",IF(H48="","⚠️ Enter Agent Code",IF(IFERROR(VLOOKUP(G48,DB_Agents!$B:$E,4,0),"")=H48,IF(AND(A48&lt;&gt;"",E48&lt;&gt;""),"✅ Saved","Pending"),"🔒 WRONG CODE")))</f>
        <v>Pending</v>
      </c>
      <c r="J48" s="66" t="str">
        <f t="shared" ca="1" si="5"/>
        <v>—</v>
      </c>
      <c r="K48" s="62"/>
    </row>
    <row r="49" spans="1:11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IF(A49="","",IFERROR(VLOOKUP(A49,DB_Customers!$A:$M,13,0),""))</f>
        <v/>
      </c>
      <c r="D49" s="58" t="str">
        <f t="shared" ca="1" si="3"/>
        <v/>
      </c>
      <c r="E49" s="59"/>
      <c r="F49" s="39" t="str">
        <f t="shared" si="4"/>
        <v/>
      </c>
      <c r="G49" s="60" t="s">
        <v>66</v>
      </c>
      <c r="H49" s="49"/>
      <c r="I49" s="61" t="str">
        <f>IF(A49="","Pending",IF(H49="","⚠️ Enter Agent Code",IF(IFERROR(VLOOKUP(G49,DB_Agents!$B:$E,4,0),"")=H49,IF(AND(A49&lt;&gt;"",E49&lt;&gt;""),"✅ Saved","Pending"),"🔒 WRONG CODE")))</f>
        <v>Pending</v>
      </c>
      <c r="J49" s="61" t="str">
        <f t="shared" ca="1" si="5"/>
        <v>—</v>
      </c>
      <c r="K49" s="24"/>
    </row>
    <row r="50" spans="1:11" ht="20.100000000000001" customHeight="1" x14ac:dyDescent="0.25">
      <c r="A50" s="49"/>
      <c r="B50" s="62" t="str">
        <f>IF(A50="","",IFERROR(VLOOKUP(A50,DB_Customers!$A:$B,2,0),"❌ Account Not Found"))</f>
        <v/>
      </c>
      <c r="C50" s="63" t="str">
        <f>IF(A50="","",IFERROR(VLOOKUP(A50,DB_Customers!$A:$M,13,0),""))</f>
        <v/>
      </c>
      <c r="D50" s="64" t="str">
        <f t="shared" ca="1" si="3"/>
        <v/>
      </c>
      <c r="E50" s="59"/>
      <c r="F50" s="63" t="str">
        <f t="shared" si="4"/>
        <v/>
      </c>
      <c r="G50" s="65" t="s">
        <v>66</v>
      </c>
      <c r="H50" s="49"/>
      <c r="I50" s="66" t="str">
        <f>IF(A50="","Pending",IF(H50="","⚠️ Enter Agent Code",IF(IFERROR(VLOOKUP(G50,DB_Agents!$B:$E,4,0),"")=H50,IF(AND(A50&lt;&gt;"",E50&lt;&gt;""),"✅ Saved","Pending"),"🔒 WRONG CODE")))</f>
        <v>Pending</v>
      </c>
      <c r="J50" s="66" t="str">
        <f t="shared" ca="1" si="5"/>
        <v>—</v>
      </c>
      <c r="K50" s="62"/>
    </row>
    <row r="51" spans="1:11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IF(A51="","",IFERROR(VLOOKUP(A51,DB_Customers!$A:$M,13,0),""))</f>
        <v/>
      </c>
      <c r="D51" s="58" t="str">
        <f t="shared" ca="1" si="3"/>
        <v/>
      </c>
      <c r="E51" s="59"/>
      <c r="F51" s="39" t="str">
        <f t="shared" si="4"/>
        <v/>
      </c>
      <c r="G51" s="60" t="s">
        <v>66</v>
      </c>
      <c r="H51" s="49"/>
      <c r="I51" s="61" t="str">
        <f>IF(A51="","Pending",IF(H51="","⚠️ Enter Agent Code",IF(IFERROR(VLOOKUP(G51,DB_Agents!$B:$E,4,0),"")=H51,IF(AND(A51&lt;&gt;"",E51&lt;&gt;""),"✅ Saved","Pending"),"🔒 WRONG CODE")))</f>
        <v>Pending</v>
      </c>
      <c r="J51" s="61" t="str">
        <f t="shared" ca="1" si="5"/>
        <v>—</v>
      </c>
      <c r="K51" s="24"/>
    </row>
    <row r="52" spans="1:11" ht="20.100000000000001" customHeight="1" x14ac:dyDescent="0.25">
      <c r="A52" s="49"/>
      <c r="B52" s="62" t="str">
        <f>IF(A52="","",IFERROR(VLOOKUP(A52,DB_Customers!$A:$B,2,0),"❌ Account Not Found"))</f>
        <v/>
      </c>
      <c r="C52" s="63" t="str">
        <f>IF(A52="","",IFERROR(VLOOKUP(A52,DB_Customers!$A:$M,13,0),""))</f>
        <v/>
      </c>
      <c r="D52" s="64" t="str">
        <f t="shared" ca="1" si="3"/>
        <v/>
      </c>
      <c r="E52" s="59"/>
      <c r="F52" s="63" t="str">
        <f t="shared" si="4"/>
        <v/>
      </c>
      <c r="G52" s="65" t="s">
        <v>66</v>
      </c>
      <c r="H52" s="49"/>
      <c r="I52" s="66" t="str">
        <f>IF(A52="","Pending",IF(H52="","⚠️ Enter Agent Code",IF(IFERROR(VLOOKUP(G52,DB_Agents!$B:$E,4,0),"")=H52,IF(AND(A52&lt;&gt;"",E52&lt;&gt;""),"✅ Saved","Pending"),"🔒 WRONG CODE")))</f>
        <v>Pending</v>
      </c>
      <c r="J52" s="66" t="str">
        <f t="shared" ca="1" si="5"/>
        <v>—</v>
      </c>
      <c r="K52" s="62"/>
    </row>
    <row r="53" spans="1:11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IF(A53="","",IFERROR(VLOOKUP(A53,DB_Customers!$A:$M,13,0),""))</f>
        <v/>
      </c>
      <c r="D53" s="58" t="str">
        <f t="shared" ca="1" si="3"/>
        <v/>
      </c>
      <c r="E53" s="59"/>
      <c r="F53" s="39" t="str">
        <f t="shared" si="4"/>
        <v/>
      </c>
      <c r="G53" s="60" t="s">
        <v>66</v>
      </c>
      <c r="H53" s="49"/>
      <c r="I53" s="61" t="str">
        <f>IF(A53="","Pending",IF(H53="","⚠️ Enter Agent Code",IF(IFERROR(VLOOKUP(G53,DB_Agents!$B:$E,4,0),"")=H53,IF(AND(A53&lt;&gt;"",E53&lt;&gt;""),"✅ Saved","Pending"),"🔒 WRONG CODE")))</f>
        <v>Pending</v>
      </c>
      <c r="J53" s="61" t="str">
        <f t="shared" ca="1" si="5"/>
        <v>—</v>
      </c>
      <c r="K53" s="24"/>
    </row>
    <row r="54" spans="1:11" ht="20.100000000000001" customHeight="1" x14ac:dyDescent="0.25">
      <c r="A54" s="49"/>
      <c r="B54" s="62" t="str">
        <f>IF(A54="","",IFERROR(VLOOKUP(A54,DB_Customers!$A:$B,2,0),"❌ Account Not Found"))</f>
        <v/>
      </c>
      <c r="C54" s="63" t="str">
        <f>IF(A54="","",IFERROR(VLOOKUP(A54,DB_Customers!$A:$M,13,0),""))</f>
        <v/>
      </c>
      <c r="D54" s="64" t="str">
        <f t="shared" ca="1" si="3"/>
        <v/>
      </c>
      <c r="E54" s="59"/>
      <c r="F54" s="63" t="str">
        <f t="shared" si="4"/>
        <v/>
      </c>
      <c r="G54" s="65" t="s">
        <v>66</v>
      </c>
      <c r="H54" s="49"/>
      <c r="I54" s="66" t="str">
        <f>IF(A54="","Pending",IF(H54="","⚠️ Enter Agent Code",IF(IFERROR(VLOOKUP(G54,DB_Agents!$B:$E,4,0),"")=H54,IF(AND(A54&lt;&gt;"",E54&lt;&gt;""),"✅ Saved","Pending"),"🔒 WRONG CODE")))</f>
        <v>Pending</v>
      </c>
      <c r="J54" s="66" t="str">
        <f t="shared" ca="1" si="5"/>
        <v>—</v>
      </c>
      <c r="K54" s="62"/>
    </row>
    <row r="55" spans="1:11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IF(A55="","",IFERROR(VLOOKUP(A55,DB_Customers!$A:$M,13,0),""))</f>
        <v/>
      </c>
      <c r="D55" s="58" t="str">
        <f t="shared" ca="1" si="3"/>
        <v/>
      </c>
      <c r="E55" s="59"/>
      <c r="F55" s="39" t="str">
        <f t="shared" si="4"/>
        <v/>
      </c>
      <c r="G55" s="60" t="s">
        <v>66</v>
      </c>
      <c r="H55" s="49"/>
      <c r="I55" s="61" t="str">
        <f>IF(A55="","Pending",IF(H55="","⚠️ Enter Agent Code",IF(IFERROR(VLOOKUP(G55,DB_Agents!$B:$E,4,0),"")=H55,IF(AND(A55&lt;&gt;"",E55&lt;&gt;""),"✅ Saved","Pending"),"🔒 WRONG CODE")))</f>
        <v>Pending</v>
      </c>
      <c r="J55" s="61" t="str">
        <f t="shared" ca="1" si="5"/>
        <v>—</v>
      </c>
      <c r="K55" s="24"/>
    </row>
    <row r="56" spans="1:11" ht="20.100000000000001" customHeight="1" x14ac:dyDescent="0.25">
      <c r="A56" s="49"/>
      <c r="B56" s="62" t="str">
        <f>IF(A56="","",IFERROR(VLOOKUP(A56,DB_Customers!$A:$B,2,0),"❌ Account Not Found"))</f>
        <v/>
      </c>
      <c r="C56" s="63" t="str">
        <f>IF(A56="","",IFERROR(VLOOKUP(A56,DB_Customers!$A:$M,13,0),""))</f>
        <v/>
      </c>
      <c r="D56" s="64" t="str">
        <f t="shared" ca="1" si="3"/>
        <v/>
      </c>
      <c r="E56" s="59"/>
      <c r="F56" s="63" t="str">
        <f t="shared" si="4"/>
        <v/>
      </c>
      <c r="G56" s="65" t="s">
        <v>66</v>
      </c>
      <c r="H56" s="49"/>
      <c r="I56" s="66" t="str">
        <f>IF(A56="","Pending",IF(H56="","⚠️ Enter Agent Code",IF(IFERROR(VLOOKUP(G56,DB_Agents!$B:$E,4,0),"")=H56,IF(AND(A56&lt;&gt;"",E56&lt;&gt;""),"✅ Saved","Pending"),"🔒 WRONG CODE")))</f>
        <v>Pending</v>
      </c>
      <c r="J56" s="66" t="str">
        <f t="shared" ca="1" si="5"/>
        <v>—</v>
      </c>
      <c r="K56" s="62"/>
    </row>
    <row r="57" spans="1:11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IF(A57="","",IFERROR(VLOOKUP(A57,DB_Customers!$A:$M,13,0),""))</f>
        <v/>
      </c>
      <c r="D57" s="58" t="str">
        <f t="shared" ca="1" si="3"/>
        <v/>
      </c>
      <c r="E57" s="59"/>
      <c r="F57" s="39" t="str">
        <f t="shared" si="4"/>
        <v/>
      </c>
      <c r="G57" s="60" t="s">
        <v>66</v>
      </c>
      <c r="H57" s="49"/>
      <c r="I57" s="61" t="str">
        <f>IF(A57="","Pending",IF(H57="","⚠️ Enter Agent Code",IF(IFERROR(VLOOKUP(G57,DB_Agents!$B:$E,4,0),"")=H57,IF(AND(A57&lt;&gt;"",E57&lt;&gt;""),"✅ Saved","Pending"),"🔒 WRONG CODE")))</f>
        <v>Pending</v>
      </c>
      <c r="J57" s="61" t="str">
        <f t="shared" ca="1" si="5"/>
        <v>—</v>
      </c>
      <c r="K57" s="24"/>
    </row>
    <row r="58" spans="1:11" ht="20.100000000000001" customHeight="1" x14ac:dyDescent="0.25">
      <c r="A58" s="49"/>
      <c r="B58" s="62" t="str">
        <f>IF(A58="","",IFERROR(VLOOKUP(A58,DB_Customers!$A:$B,2,0),"❌ Account Not Found"))</f>
        <v/>
      </c>
      <c r="C58" s="63" t="str">
        <f>IF(A58="","",IFERROR(VLOOKUP(A58,DB_Customers!$A:$M,13,0),""))</f>
        <v/>
      </c>
      <c r="D58" s="64" t="str">
        <f t="shared" ca="1" si="3"/>
        <v/>
      </c>
      <c r="E58" s="59"/>
      <c r="F58" s="63" t="str">
        <f t="shared" si="4"/>
        <v/>
      </c>
      <c r="G58" s="65" t="s">
        <v>66</v>
      </c>
      <c r="H58" s="49"/>
      <c r="I58" s="66" t="str">
        <f>IF(A58="","Pending",IF(H58="","⚠️ Enter Agent Code",IF(IFERROR(VLOOKUP(G58,DB_Agents!$B:$E,4,0),"")=H58,IF(AND(A58&lt;&gt;"",E58&lt;&gt;""),"✅ Saved","Pending"),"🔒 WRONG CODE")))</f>
        <v>Pending</v>
      </c>
      <c r="J58" s="66" t="str">
        <f t="shared" ca="1" si="5"/>
        <v>—</v>
      </c>
      <c r="K58" s="62"/>
    </row>
    <row r="59" spans="1:11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IF(A59="","",IFERROR(VLOOKUP(A59,DB_Customers!$A:$M,13,0),""))</f>
        <v/>
      </c>
      <c r="D59" s="58" t="str">
        <f t="shared" ca="1" si="3"/>
        <v/>
      </c>
      <c r="E59" s="59"/>
      <c r="F59" s="39" t="str">
        <f t="shared" si="4"/>
        <v/>
      </c>
      <c r="G59" s="60" t="s">
        <v>66</v>
      </c>
      <c r="H59" s="49"/>
      <c r="I59" s="61" t="str">
        <f>IF(A59="","Pending",IF(H59="","⚠️ Enter Agent Code",IF(IFERROR(VLOOKUP(G59,DB_Agents!$B:$E,4,0),"")=H59,IF(AND(A59&lt;&gt;"",E59&lt;&gt;""),"✅ Saved","Pending"),"🔒 WRONG CODE")))</f>
        <v>Pending</v>
      </c>
      <c r="J59" s="61" t="str">
        <f t="shared" ca="1" si="5"/>
        <v>—</v>
      </c>
      <c r="K59" s="24"/>
    </row>
    <row r="60" spans="1:11" ht="20.100000000000001" customHeight="1" x14ac:dyDescent="0.25">
      <c r="A60" s="49"/>
      <c r="B60" s="62" t="str">
        <f>IF(A60="","",IFERROR(VLOOKUP(A60,DB_Customers!$A:$B,2,0),"❌ Account Not Found"))</f>
        <v/>
      </c>
      <c r="C60" s="63" t="str">
        <f>IF(A60="","",IFERROR(VLOOKUP(A60,DB_Customers!$A:$M,13,0),""))</f>
        <v/>
      </c>
      <c r="D60" s="64" t="str">
        <f t="shared" ca="1" si="3"/>
        <v/>
      </c>
      <c r="E60" s="59"/>
      <c r="F60" s="63" t="str">
        <f t="shared" si="4"/>
        <v/>
      </c>
      <c r="G60" s="65" t="s">
        <v>66</v>
      </c>
      <c r="H60" s="49"/>
      <c r="I60" s="66" t="str">
        <f>IF(A60="","Pending",IF(H60="","⚠️ Enter Agent Code",IF(IFERROR(VLOOKUP(G60,DB_Agents!$B:$E,4,0),"")=H60,IF(AND(A60&lt;&gt;"",E60&lt;&gt;""),"✅ Saved","Pending"),"🔒 WRONG CODE")))</f>
        <v>Pending</v>
      </c>
      <c r="J60" s="66" t="str">
        <f t="shared" ca="1" si="5"/>
        <v>—</v>
      </c>
      <c r="K60" s="62"/>
    </row>
    <row r="61" spans="1:11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IF(A61="","",IFERROR(VLOOKUP(A61,DB_Customers!$A:$M,13,0),""))</f>
        <v/>
      </c>
      <c r="D61" s="58" t="str">
        <f t="shared" ca="1" si="3"/>
        <v/>
      </c>
      <c r="E61" s="59"/>
      <c r="F61" s="39" t="str">
        <f t="shared" si="4"/>
        <v/>
      </c>
      <c r="G61" s="60" t="s">
        <v>66</v>
      </c>
      <c r="H61" s="49"/>
      <c r="I61" s="61" t="str">
        <f>IF(A61="","Pending",IF(H61="","⚠️ Enter Agent Code",IF(IFERROR(VLOOKUP(G61,DB_Agents!$B:$E,4,0),"")=H61,IF(AND(A61&lt;&gt;"",E61&lt;&gt;""),"✅ Saved","Pending"),"🔒 WRONG CODE")))</f>
        <v>Pending</v>
      </c>
      <c r="J61" s="61" t="str">
        <f t="shared" ca="1" si="5"/>
        <v>—</v>
      </c>
      <c r="K61" s="24"/>
    </row>
    <row r="62" spans="1:11" ht="20.100000000000001" customHeight="1" x14ac:dyDescent="0.25">
      <c r="A62" s="49"/>
      <c r="B62" s="62" t="str">
        <f>IF(A62="","",IFERROR(VLOOKUP(A62,DB_Customers!$A:$B,2,0),"❌ Account Not Found"))</f>
        <v/>
      </c>
      <c r="C62" s="63" t="str">
        <f>IF(A62="","",IFERROR(VLOOKUP(A62,DB_Customers!$A:$M,13,0),""))</f>
        <v/>
      </c>
      <c r="D62" s="64" t="str">
        <f t="shared" ca="1" si="3"/>
        <v/>
      </c>
      <c r="E62" s="59"/>
      <c r="F62" s="63" t="str">
        <f t="shared" si="4"/>
        <v/>
      </c>
      <c r="G62" s="65" t="s">
        <v>66</v>
      </c>
      <c r="H62" s="49"/>
      <c r="I62" s="66" t="str">
        <f>IF(A62="","Pending",IF(H62="","⚠️ Enter Agent Code",IF(IFERROR(VLOOKUP(G62,DB_Agents!$B:$E,4,0),"")=H62,IF(AND(A62&lt;&gt;"",E62&lt;&gt;""),"✅ Saved","Pending"),"🔒 WRONG CODE")))</f>
        <v>Pending</v>
      </c>
      <c r="J62" s="66" t="str">
        <f t="shared" ca="1" si="5"/>
        <v>—</v>
      </c>
      <c r="K62" s="62"/>
    </row>
    <row r="63" spans="1:11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IF(A63="","",IFERROR(VLOOKUP(A63,DB_Customers!$A:$M,13,0),""))</f>
        <v/>
      </c>
      <c r="D63" s="58" t="str">
        <f t="shared" ca="1" si="3"/>
        <v/>
      </c>
      <c r="E63" s="59"/>
      <c r="F63" s="39" t="str">
        <f t="shared" si="4"/>
        <v/>
      </c>
      <c r="G63" s="60" t="s">
        <v>66</v>
      </c>
      <c r="H63" s="49"/>
      <c r="I63" s="61" t="str">
        <f>IF(A63="","Pending",IF(H63="","⚠️ Enter Agent Code",IF(IFERROR(VLOOKUP(G63,DB_Agents!$B:$E,4,0),"")=H63,IF(AND(A63&lt;&gt;"",E63&lt;&gt;""),"✅ Saved","Pending"),"🔒 WRONG CODE")))</f>
        <v>Pending</v>
      </c>
      <c r="J63" s="61" t="str">
        <f t="shared" ca="1" si="5"/>
        <v>—</v>
      </c>
      <c r="K63" s="24"/>
    </row>
    <row r="64" spans="1:11" ht="20.100000000000001" customHeight="1" x14ac:dyDescent="0.25">
      <c r="A64" s="49"/>
      <c r="B64" s="62" t="str">
        <f>IF(A64="","",IFERROR(VLOOKUP(A64,DB_Customers!$A:$B,2,0),"❌ Account Not Found"))</f>
        <v/>
      </c>
      <c r="C64" s="63" t="str">
        <f>IF(A64="","",IFERROR(VLOOKUP(A64,DB_Customers!$A:$M,13,0),""))</f>
        <v/>
      </c>
      <c r="D64" s="64" t="str">
        <f t="shared" ca="1" si="3"/>
        <v/>
      </c>
      <c r="E64" s="59"/>
      <c r="F64" s="63" t="str">
        <f t="shared" si="4"/>
        <v/>
      </c>
      <c r="G64" s="65" t="s">
        <v>66</v>
      </c>
      <c r="H64" s="49"/>
      <c r="I64" s="66" t="str">
        <f>IF(A64="","Pending",IF(H64="","⚠️ Enter Agent Code",IF(IFERROR(VLOOKUP(G64,DB_Agents!$B:$E,4,0),"")=H64,IF(AND(A64&lt;&gt;"",E64&lt;&gt;""),"✅ Saved","Pending"),"🔒 WRONG CODE")))</f>
        <v>Pending</v>
      </c>
      <c r="J64" s="66" t="str">
        <f t="shared" ca="1" si="5"/>
        <v>—</v>
      </c>
      <c r="K64" s="62"/>
    </row>
    <row r="65" spans="1:11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IF(A65="","",IFERROR(VLOOKUP(A65,DB_Customers!$A:$M,13,0),""))</f>
        <v/>
      </c>
      <c r="D65" s="58" t="str">
        <f t="shared" ca="1" si="3"/>
        <v/>
      </c>
      <c r="E65" s="59"/>
      <c r="F65" s="39" t="str">
        <f t="shared" si="4"/>
        <v/>
      </c>
      <c r="G65" s="60" t="s">
        <v>66</v>
      </c>
      <c r="H65" s="49"/>
      <c r="I65" s="61" t="str">
        <f>IF(A65="","Pending",IF(H65="","⚠️ Enter Agent Code",IF(IFERROR(VLOOKUP(G65,DB_Agents!$B:$E,4,0),"")=H65,IF(AND(A65&lt;&gt;"",E65&lt;&gt;""),"✅ Saved","Pending"),"🔒 WRONG CODE")))</f>
        <v>Pending</v>
      </c>
      <c r="J65" s="61" t="str">
        <f t="shared" ca="1" si="5"/>
        <v>—</v>
      </c>
      <c r="K65" s="24"/>
    </row>
    <row r="66" spans="1:11" ht="20.100000000000001" customHeight="1" x14ac:dyDescent="0.25">
      <c r="A66" s="49"/>
      <c r="B66" s="62" t="str">
        <f>IF(A66="","",IFERROR(VLOOKUP(A66,DB_Customers!$A:$B,2,0),"❌ Account Not Found"))</f>
        <v/>
      </c>
      <c r="C66" s="63" t="str">
        <f>IF(A66="","",IFERROR(VLOOKUP(A66,DB_Customers!$A:$M,13,0),""))</f>
        <v/>
      </c>
      <c r="D66" s="64" t="str">
        <f t="shared" ca="1" si="3"/>
        <v/>
      </c>
      <c r="E66" s="59"/>
      <c r="F66" s="63" t="str">
        <f t="shared" si="4"/>
        <v/>
      </c>
      <c r="G66" s="65" t="s">
        <v>66</v>
      </c>
      <c r="H66" s="49"/>
      <c r="I66" s="66" t="str">
        <f>IF(A66="","Pending",IF(H66="","⚠️ Enter Agent Code",IF(IFERROR(VLOOKUP(G66,DB_Agents!$B:$E,4,0),"")=H66,IF(AND(A66&lt;&gt;"",E66&lt;&gt;""),"✅ Saved","Pending"),"🔒 WRONG CODE")))</f>
        <v>Pending</v>
      </c>
      <c r="J66" s="66" t="str">
        <f t="shared" ca="1" si="5"/>
        <v>—</v>
      </c>
      <c r="K66" s="62"/>
    </row>
    <row r="67" spans="1:11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IF(A67="","",IFERROR(VLOOKUP(A67,DB_Customers!$A:$M,13,0),""))</f>
        <v/>
      </c>
      <c r="D67" s="58" t="str">
        <f t="shared" ca="1" si="3"/>
        <v/>
      </c>
      <c r="E67" s="59"/>
      <c r="F67" s="39" t="str">
        <f t="shared" si="4"/>
        <v/>
      </c>
      <c r="G67" s="60" t="s">
        <v>66</v>
      </c>
      <c r="H67" s="49"/>
      <c r="I67" s="61" t="str">
        <f>IF(A67="","Pending",IF(H67="","⚠️ Enter Agent Code",IF(IFERROR(VLOOKUP(G67,DB_Agents!$B:$E,4,0),"")=H67,IF(AND(A67&lt;&gt;"",E67&lt;&gt;""),"✅ Saved","Pending"),"🔒 WRONG CODE")))</f>
        <v>Pending</v>
      </c>
      <c r="J67" s="61" t="str">
        <f t="shared" ca="1" si="5"/>
        <v>—</v>
      </c>
      <c r="K67" s="24"/>
    </row>
    <row r="68" spans="1:11" ht="20.100000000000001" customHeight="1" x14ac:dyDescent="0.25">
      <c r="A68" s="49"/>
      <c r="B68" s="62" t="str">
        <f>IF(A68="","",IFERROR(VLOOKUP(A68,DB_Customers!$A:$B,2,0),"❌ Account Not Found"))</f>
        <v/>
      </c>
      <c r="C68" s="63" t="str">
        <f>IF(A68="","",IFERROR(VLOOKUP(A68,DB_Customers!$A:$M,13,0),""))</f>
        <v/>
      </c>
      <c r="D68" s="64" t="str">
        <f t="shared" ca="1" si="3"/>
        <v/>
      </c>
      <c r="E68" s="59"/>
      <c r="F68" s="63" t="str">
        <f t="shared" si="4"/>
        <v/>
      </c>
      <c r="G68" s="65" t="s">
        <v>66</v>
      </c>
      <c r="H68" s="49"/>
      <c r="I68" s="66" t="str">
        <f>IF(A68="","Pending",IF(H68="","⚠️ Enter Agent Code",IF(IFERROR(VLOOKUP(G68,DB_Agents!$B:$E,4,0),"")=H68,IF(AND(A68&lt;&gt;"",E68&lt;&gt;""),"✅ Saved","Pending"),"🔒 WRONG CODE")))</f>
        <v>Pending</v>
      </c>
      <c r="J68" s="66" t="str">
        <f t="shared" ca="1" si="5"/>
        <v>—</v>
      </c>
      <c r="K68" s="62"/>
    </row>
    <row r="69" spans="1:11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IF(A69="","",IFERROR(VLOOKUP(A69,DB_Customers!$A:$M,13,0),""))</f>
        <v/>
      </c>
      <c r="D69" s="58" t="str">
        <f t="shared" ca="1" si="3"/>
        <v/>
      </c>
      <c r="E69" s="59"/>
      <c r="F69" s="39" t="str">
        <f t="shared" si="4"/>
        <v/>
      </c>
      <c r="G69" s="60" t="s">
        <v>66</v>
      </c>
      <c r="H69" s="49"/>
      <c r="I69" s="61" t="str">
        <f>IF(A69="","Pending",IF(H69="","⚠️ Enter Agent Code",IF(IFERROR(VLOOKUP(G69,DB_Agents!$B:$E,4,0),"")=H69,IF(AND(A69&lt;&gt;"",E69&lt;&gt;""),"✅ Saved","Pending"),"🔒 WRONG CODE")))</f>
        <v>Pending</v>
      </c>
      <c r="J69" s="61" t="str">
        <f t="shared" ca="1" si="5"/>
        <v>—</v>
      </c>
      <c r="K69" s="24"/>
    </row>
    <row r="70" spans="1:11" ht="20.100000000000001" customHeight="1" x14ac:dyDescent="0.25">
      <c r="A70" s="49"/>
      <c r="B70" s="62" t="str">
        <f>IF(A70="","",IFERROR(VLOOKUP(A70,DB_Customers!$A:$B,2,0),"❌ Account Not Found"))</f>
        <v/>
      </c>
      <c r="C70" s="63" t="str">
        <f>IF(A70="","",IFERROR(VLOOKUP(A70,DB_Customers!$A:$M,13,0),""))</f>
        <v/>
      </c>
      <c r="D70" s="64" t="str">
        <f t="shared" ca="1" si="3"/>
        <v/>
      </c>
      <c r="E70" s="59"/>
      <c r="F70" s="63" t="str">
        <f t="shared" si="4"/>
        <v/>
      </c>
      <c r="G70" s="65" t="s">
        <v>66</v>
      </c>
      <c r="H70" s="49"/>
      <c r="I70" s="66" t="str">
        <f>IF(A70="","Pending",IF(H70="","⚠️ Enter Agent Code",IF(IFERROR(VLOOKUP(G70,DB_Agents!$B:$E,4,0),"")=H70,IF(AND(A70&lt;&gt;"",E70&lt;&gt;""),"✅ Saved","Pending"),"🔒 WRONG CODE")))</f>
        <v>Pending</v>
      </c>
      <c r="J70" s="66" t="str">
        <f t="shared" ca="1" si="5"/>
        <v>—</v>
      </c>
      <c r="K70" s="62"/>
    </row>
    <row r="71" spans="1:11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IF(A71="","",IFERROR(VLOOKUP(A71,DB_Customers!$A:$M,13,0),""))</f>
        <v/>
      </c>
      <c r="D71" s="58" t="str">
        <f t="shared" ca="1" si="3"/>
        <v/>
      </c>
      <c r="E71" s="59"/>
      <c r="F71" s="39" t="str">
        <f t="shared" si="4"/>
        <v/>
      </c>
      <c r="G71" s="60" t="s">
        <v>66</v>
      </c>
      <c r="H71" s="49"/>
      <c r="I71" s="61" t="str">
        <f>IF(A71="","Pending",IF(H71="","⚠️ Enter Agent Code",IF(IFERROR(VLOOKUP(G71,DB_Agents!$B:$E,4,0),"")=H71,IF(AND(A71&lt;&gt;"",E71&lt;&gt;""),"✅ Saved","Pending"),"🔒 WRONG CODE")))</f>
        <v>Pending</v>
      </c>
      <c r="J71" s="61" t="str">
        <f t="shared" ca="1" si="5"/>
        <v>—</v>
      </c>
      <c r="K71" s="24"/>
    </row>
    <row r="72" spans="1:11" ht="20.100000000000001" customHeight="1" x14ac:dyDescent="0.25">
      <c r="A72" s="49"/>
      <c r="B72" s="62" t="str">
        <f>IF(A72="","",IFERROR(VLOOKUP(A72,DB_Customers!$A:$B,2,0),"❌ Account Not Found"))</f>
        <v/>
      </c>
      <c r="C72" s="63" t="str">
        <f>IF(A72="","",IFERROR(VLOOKUP(A72,DB_Customers!$A:$M,13,0),""))</f>
        <v/>
      </c>
      <c r="D72" s="64" t="str">
        <f t="shared" ca="1" si="3"/>
        <v/>
      </c>
      <c r="E72" s="59"/>
      <c r="F72" s="63" t="str">
        <f t="shared" si="4"/>
        <v/>
      </c>
      <c r="G72" s="65" t="s">
        <v>66</v>
      </c>
      <c r="H72" s="49"/>
      <c r="I72" s="66" t="str">
        <f>IF(A72="","Pending",IF(H72="","⚠️ Enter Agent Code",IF(IFERROR(VLOOKUP(G72,DB_Agents!$B:$E,4,0),"")=H72,IF(AND(A72&lt;&gt;"",E72&lt;&gt;""),"✅ Saved","Pending"),"🔒 WRONG CODE")))</f>
        <v>Pending</v>
      </c>
      <c r="J72" s="66" t="str">
        <f t="shared" ca="1" si="5"/>
        <v>—</v>
      </c>
      <c r="K72" s="62"/>
    </row>
    <row r="73" spans="1:11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IF(A73="","",IFERROR(VLOOKUP(A73,DB_Customers!$A:$M,13,0),""))</f>
        <v/>
      </c>
      <c r="D73" s="58" t="str">
        <f t="shared" ref="D73:D104" ca="1" si="6">IF(A73="","",TODAY())</f>
        <v/>
      </c>
      <c r="E73" s="59"/>
      <c r="F73" s="39" t="str">
        <f t="shared" ref="F73:F104" si="7">IFERROR(IF(OR(A73="",E73=""),"",C73+E73),"")</f>
        <v/>
      </c>
      <c r="G73" s="60" t="s">
        <v>66</v>
      </c>
      <c r="H73" s="49"/>
      <c r="I73" s="61" t="str">
        <f>IF(A73="","Pending",IF(H73="","⚠️ Enter Agent Code",IF(IFERROR(VLOOKUP(G73,DB_Agents!$B:$E,4,0),"")=H73,IF(AND(A73&lt;&gt;"",E73&lt;&gt;""),"✅ Saved","Pending"),"🔒 WRONG CODE")))</f>
        <v>Pending</v>
      </c>
      <c r="J73" s="61" t="str">
        <f t="shared" ref="J73:J104" ca="1" si="8">IF(I73="✅ Saved",TEXT(TODAY(),"YYYY-MM-DD")&amp;" Auto","—")</f>
        <v>—</v>
      </c>
      <c r="K73" s="24"/>
    </row>
    <row r="74" spans="1:11" ht="20.100000000000001" customHeight="1" x14ac:dyDescent="0.25">
      <c r="A74" s="49"/>
      <c r="B74" s="62" t="str">
        <f>IF(A74="","",IFERROR(VLOOKUP(A74,DB_Customers!$A:$B,2,0),"❌ Account Not Found"))</f>
        <v/>
      </c>
      <c r="C74" s="63" t="str">
        <f>IF(A74="","",IFERROR(VLOOKUP(A74,DB_Customers!$A:$M,13,0),""))</f>
        <v/>
      </c>
      <c r="D74" s="64" t="str">
        <f t="shared" ca="1" si="6"/>
        <v/>
      </c>
      <c r="E74" s="59"/>
      <c r="F74" s="63" t="str">
        <f t="shared" si="7"/>
        <v/>
      </c>
      <c r="G74" s="65" t="s">
        <v>66</v>
      </c>
      <c r="H74" s="49"/>
      <c r="I74" s="66" t="str">
        <f>IF(A74="","Pending",IF(H74="","⚠️ Enter Agent Code",IF(IFERROR(VLOOKUP(G74,DB_Agents!$B:$E,4,0),"")=H74,IF(AND(A74&lt;&gt;"",E74&lt;&gt;""),"✅ Saved","Pending"),"🔒 WRONG CODE")))</f>
        <v>Pending</v>
      </c>
      <c r="J74" s="66" t="str">
        <f t="shared" ca="1" si="8"/>
        <v>—</v>
      </c>
      <c r="K74" s="62"/>
    </row>
    <row r="75" spans="1:11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IF(A75="","",IFERROR(VLOOKUP(A75,DB_Customers!$A:$M,13,0),""))</f>
        <v/>
      </c>
      <c r="D75" s="58" t="str">
        <f t="shared" ca="1" si="6"/>
        <v/>
      </c>
      <c r="E75" s="59"/>
      <c r="F75" s="39" t="str">
        <f t="shared" si="7"/>
        <v/>
      </c>
      <c r="G75" s="60" t="s">
        <v>66</v>
      </c>
      <c r="H75" s="49"/>
      <c r="I75" s="61" t="str">
        <f>IF(A75="","Pending",IF(H75="","⚠️ Enter Agent Code",IF(IFERROR(VLOOKUP(G75,DB_Agents!$B:$E,4,0),"")=H75,IF(AND(A75&lt;&gt;"",E75&lt;&gt;""),"✅ Saved","Pending"),"🔒 WRONG CODE")))</f>
        <v>Pending</v>
      </c>
      <c r="J75" s="61" t="str">
        <f t="shared" ca="1" si="8"/>
        <v>—</v>
      </c>
      <c r="K75" s="24"/>
    </row>
    <row r="76" spans="1:11" ht="20.100000000000001" customHeight="1" x14ac:dyDescent="0.25">
      <c r="A76" s="49"/>
      <c r="B76" s="62" t="str">
        <f>IF(A76="","",IFERROR(VLOOKUP(A76,DB_Customers!$A:$B,2,0),"❌ Account Not Found"))</f>
        <v/>
      </c>
      <c r="C76" s="63" t="str">
        <f>IF(A76="","",IFERROR(VLOOKUP(A76,DB_Customers!$A:$M,13,0),""))</f>
        <v/>
      </c>
      <c r="D76" s="64" t="str">
        <f t="shared" ca="1" si="6"/>
        <v/>
      </c>
      <c r="E76" s="59"/>
      <c r="F76" s="63" t="str">
        <f t="shared" si="7"/>
        <v/>
      </c>
      <c r="G76" s="65" t="s">
        <v>66</v>
      </c>
      <c r="H76" s="49"/>
      <c r="I76" s="66" t="str">
        <f>IF(A76="","Pending",IF(H76="","⚠️ Enter Agent Code",IF(IFERROR(VLOOKUP(G76,DB_Agents!$B:$E,4,0),"")=H76,IF(AND(A76&lt;&gt;"",E76&lt;&gt;""),"✅ Saved","Pending"),"🔒 WRONG CODE")))</f>
        <v>Pending</v>
      </c>
      <c r="J76" s="66" t="str">
        <f t="shared" ca="1" si="8"/>
        <v>—</v>
      </c>
      <c r="K76" s="62"/>
    </row>
    <row r="77" spans="1:11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IF(A77="","",IFERROR(VLOOKUP(A77,DB_Customers!$A:$M,13,0),""))</f>
        <v/>
      </c>
      <c r="D77" s="58" t="str">
        <f t="shared" ca="1" si="6"/>
        <v/>
      </c>
      <c r="E77" s="59"/>
      <c r="F77" s="39" t="str">
        <f t="shared" si="7"/>
        <v/>
      </c>
      <c r="G77" s="60" t="s">
        <v>66</v>
      </c>
      <c r="H77" s="49"/>
      <c r="I77" s="61" t="str">
        <f>IF(A77="","Pending",IF(H77="","⚠️ Enter Agent Code",IF(IFERROR(VLOOKUP(G77,DB_Agents!$B:$E,4,0),"")=H77,IF(AND(A77&lt;&gt;"",E77&lt;&gt;""),"✅ Saved","Pending"),"🔒 WRONG CODE")))</f>
        <v>Pending</v>
      </c>
      <c r="J77" s="61" t="str">
        <f t="shared" ca="1" si="8"/>
        <v>—</v>
      </c>
      <c r="K77" s="24"/>
    </row>
    <row r="78" spans="1:11" ht="20.100000000000001" customHeight="1" x14ac:dyDescent="0.25">
      <c r="A78" s="49"/>
      <c r="B78" s="62" t="str">
        <f>IF(A78="","",IFERROR(VLOOKUP(A78,DB_Customers!$A:$B,2,0),"❌ Account Not Found"))</f>
        <v/>
      </c>
      <c r="C78" s="63" t="str">
        <f>IF(A78="","",IFERROR(VLOOKUP(A78,DB_Customers!$A:$M,13,0),""))</f>
        <v/>
      </c>
      <c r="D78" s="64" t="str">
        <f t="shared" ca="1" si="6"/>
        <v/>
      </c>
      <c r="E78" s="59"/>
      <c r="F78" s="63" t="str">
        <f t="shared" si="7"/>
        <v/>
      </c>
      <c r="G78" s="65" t="s">
        <v>66</v>
      </c>
      <c r="H78" s="49"/>
      <c r="I78" s="66" t="str">
        <f>IF(A78="","Pending",IF(H78="","⚠️ Enter Agent Code",IF(IFERROR(VLOOKUP(G78,DB_Agents!$B:$E,4,0),"")=H78,IF(AND(A78&lt;&gt;"",E78&lt;&gt;""),"✅ Saved","Pending"),"🔒 WRONG CODE")))</f>
        <v>Pending</v>
      </c>
      <c r="J78" s="66" t="str">
        <f t="shared" ca="1" si="8"/>
        <v>—</v>
      </c>
      <c r="K78" s="62"/>
    </row>
    <row r="79" spans="1:11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IF(A79="","",IFERROR(VLOOKUP(A79,DB_Customers!$A:$M,13,0),""))</f>
        <v/>
      </c>
      <c r="D79" s="58" t="str">
        <f t="shared" ca="1" si="6"/>
        <v/>
      </c>
      <c r="E79" s="59"/>
      <c r="F79" s="39" t="str">
        <f t="shared" si="7"/>
        <v/>
      </c>
      <c r="G79" s="60" t="s">
        <v>66</v>
      </c>
      <c r="H79" s="49"/>
      <c r="I79" s="61" t="str">
        <f>IF(A79="","Pending",IF(H79="","⚠️ Enter Agent Code",IF(IFERROR(VLOOKUP(G79,DB_Agents!$B:$E,4,0),"")=H79,IF(AND(A79&lt;&gt;"",E79&lt;&gt;""),"✅ Saved","Pending"),"🔒 WRONG CODE")))</f>
        <v>Pending</v>
      </c>
      <c r="J79" s="61" t="str">
        <f t="shared" ca="1" si="8"/>
        <v>—</v>
      </c>
      <c r="K79" s="24"/>
    </row>
    <row r="80" spans="1:11" ht="20.100000000000001" customHeight="1" x14ac:dyDescent="0.25">
      <c r="A80" s="49"/>
      <c r="B80" s="62" t="str">
        <f>IF(A80="","",IFERROR(VLOOKUP(A80,DB_Customers!$A:$B,2,0),"❌ Account Not Found"))</f>
        <v/>
      </c>
      <c r="C80" s="63" t="str">
        <f>IF(A80="","",IFERROR(VLOOKUP(A80,DB_Customers!$A:$M,13,0),""))</f>
        <v/>
      </c>
      <c r="D80" s="64" t="str">
        <f t="shared" ca="1" si="6"/>
        <v/>
      </c>
      <c r="E80" s="59"/>
      <c r="F80" s="63" t="str">
        <f t="shared" si="7"/>
        <v/>
      </c>
      <c r="G80" s="65" t="s">
        <v>66</v>
      </c>
      <c r="H80" s="49"/>
      <c r="I80" s="66" t="str">
        <f>IF(A80="","Pending",IF(H80="","⚠️ Enter Agent Code",IF(IFERROR(VLOOKUP(G80,DB_Agents!$B:$E,4,0),"")=H80,IF(AND(A80&lt;&gt;"",E80&lt;&gt;""),"✅ Saved","Pending"),"🔒 WRONG CODE")))</f>
        <v>Pending</v>
      </c>
      <c r="J80" s="66" t="str">
        <f t="shared" ca="1" si="8"/>
        <v>—</v>
      </c>
      <c r="K80" s="62"/>
    </row>
    <row r="81" spans="1:11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IF(A81="","",IFERROR(VLOOKUP(A81,DB_Customers!$A:$M,13,0),""))</f>
        <v/>
      </c>
      <c r="D81" s="58" t="str">
        <f t="shared" ca="1" si="6"/>
        <v/>
      </c>
      <c r="E81" s="59"/>
      <c r="F81" s="39" t="str">
        <f t="shared" si="7"/>
        <v/>
      </c>
      <c r="G81" s="60" t="s">
        <v>66</v>
      </c>
      <c r="H81" s="49"/>
      <c r="I81" s="61" t="str">
        <f>IF(A81="","Pending",IF(H81="","⚠️ Enter Agent Code",IF(IFERROR(VLOOKUP(G81,DB_Agents!$B:$E,4,0),"")=H81,IF(AND(A81&lt;&gt;"",E81&lt;&gt;""),"✅ Saved","Pending"),"🔒 WRONG CODE")))</f>
        <v>Pending</v>
      </c>
      <c r="J81" s="61" t="str">
        <f t="shared" ca="1" si="8"/>
        <v>—</v>
      </c>
      <c r="K81" s="24"/>
    </row>
    <row r="82" spans="1:11" ht="20.100000000000001" customHeight="1" x14ac:dyDescent="0.25">
      <c r="A82" s="49"/>
      <c r="B82" s="62" t="str">
        <f>IF(A82="","",IFERROR(VLOOKUP(A82,DB_Customers!$A:$B,2,0),"❌ Account Not Found"))</f>
        <v/>
      </c>
      <c r="C82" s="63" t="str">
        <f>IF(A82="","",IFERROR(VLOOKUP(A82,DB_Customers!$A:$M,13,0),""))</f>
        <v/>
      </c>
      <c r="D82" s="64" t="str">
        <f t="shared" ca="1" si="6"/>
        <v/>
      </c>
      <c r="E82" s="59"/>
      <c r="F82" s="63" t="str">
        <f t="shared" si="7"/>
        <v/>
      </c>
      <c r="G82" s="65" t="s">
        <v>66</v>
      </c>
      <c r="H82" s="49"/>
      <c r="I82" s="66" t="str">
        <f>IF(A82="","Pending",IF(H82="","⚠️ Enter Agent Code",IF(IFERROR(VLOOKUP(G82,DB_Agents!$B:$E,4,0),"")=H82,IF(AND(A82&lt;&gt;"",E82&lt;&gt;""),"✅ Saved","Pending"),"🔒 WRONG CODE")))</f>
        <v>Pending</v>
      </c>
      <c r="J82" s="66" t="str">
        <f t="shared" ca="1" si="8"/>
        <v>—</v>
      </c>
      <c r="K82" s="62"/>
    </row>
    <row r="83" spans="1:11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IF(A83="","",IFERROR(VLOOKUP(A83,DB_Customers!$A:$M,13,0),""))</f>
        <v/>
      </c>
      <c r="D83" s="58" t="str">
        <f t="shared" ca="1" si="6"/>
        <v/>
      </c>
      <c r="E83" s="59"/>
      <c r="F83" s="39" t="str">
        <f t="shared" si="7"/>
        <v/>
      </c>
      <c r="G83" s="60" t="s">
        <v>66</v>
      </c>
      <c r="H83" s="49"/>
      <c r="I83" s="61" t="str">
        <f>IF(A83="","Pending",IF(H83="","⚠️ Enter Agent Code",IF(IFERROR(VLOOKUP(G83,DB_Agents!$B:$E,4,0),"")=H83,IF(AND(A83&lt;&gt;"",E83&lt;&gt;""),"✅ Saved","Pending"),"🔒 WRONG CODE")))</f>
        <v>Pending</v>
      </c>
      <c r="J83" s="61" t="str">
        <f t="shared" ca="1" si="8"/>
        <v>—</v>
      </c>
      <c r="K83" s="24"/>
    </row>
    <row r="84" spans="1:11" ht="20.100000000000001" customHeight="1" x14ac:dyDescent="0.25">
      <c r="A84" s="49"/>
      <c r="B84" s="62" t="str">
        <f>IF(A84="","",IFERROR(VLOOKUP(A84,DB_Customers!$A:$B,2,0),"❌ Account Not Found"))</f>
        <v/>
      </c>
      <c r="C84" s="63" t="str">
        <f>IF(A84="","",IFERROR(VLOOKUP(A84,DB_Customers!$A:$M,13,0),""))</f>
        <v/>
      </c>
      <c r="D84" s="64" t="str">
        <f t="shared" ca="1" si="6"/>
        <v/>
      </c>
      <c r="E84" s="59"/>
      <c r="F84" s="63" t="str">
        <f t="shared" si="7"/>
        <v/>
      </c>
      <c r="G84" s="65" t="s">
        <v>66</v>
      </c>
      <c r="H84" s="49"/>
      <c r="I84" s="66" t="str">
        <f>IF(A84="","Pending",IF(H84="","⚠️ Enter Agent Code",IF(IFERROR(VLOOKUP(G84,DB_Agents!$B:$E,4,0),"")=H84,IF(AND(A84&lt;&gt;"",E84&lt;&gt;""),"✅ Saved","Pending"),"🔒 WRONG CODE")))</f>
        <v>Pending</v>
      </c>
      <c r="J84" s="66" t="str">
        <f t="shared" ca="1" si="8"/>
        <v>—</v>
      </c>
      <c r="K84" s="62"/>
    </row>
    <row r="85" spans="1:11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IF(A85="","",IFERROR(VLOOKUP(A85,DB_Customers!$A:$M,13,0),""))</f>
        <v/>
      </c>
      <c r="D85" s="58" t="str">
        <f t="shared" ca="1" si="6"/>
        <v/>
      </c>
      <c r="E85" s="59"/>
      <c r="F85" s="39" t="str">
        <f t="shared" si="7"/>
        <v/>
      </c>
      <c r="G85" s="60" t="s">
        <v>66</v>
      </c>
      <c r="H85" s="49"/>
      <c r="I85" s="61" t="str">
        <f>IF(A85="","Pending",IF(H85="","⚠️ Enter Agent Code",IF(IFERROR(VLOOKUP(G85,DB_Agents!$B:$E,4,0),"")=H85,IF(AND(A85&lt;&gt;"",E85&lt;&gt;""),"✅ Saved","Pending"),"🔒 WRONG CODE")))</f>
        <v>Pending</v>
      </c>
      <c r="J85" s="61" t="str">
        <f t="shared" ca="1" si="8"/>
        <v>—</v>
      </c>
      <c r="K85" s="24"/>
    </row>
    <row r="86" spans="1:11" ht="20.100000000000001" customHeight="1" x14ac:dyDescent="0.25">
      <c r="A86" s="49"/>
      <c r="B86" s="62" t="str">
        <f>IF(A86="","",IFERROR(VLOOKUP(A86,DB_Customers!$A:$B,2,0),"❌ Account Not Found"))</f>
        <v/>
      </c>
      <c r="C86" s="63" t="str">
        <f>IF(A86="","",IFERROR(VLOOKUP(A86,DB_Customers!$A:$M,13,0),""))</f>
        <v/>
      </c>
      <c r="D86" s="64" t="str">
        <f t="shared" ca="1" si="6"/>
        <v/>
      </c>
      <c r="E86" s="59"/>
      <c r="F86" s="63" t="str">
        <f t="shared" si="7"/>
        <v/>
      </c>
      <c r="G86" s="65" t="s">
        <v>66</v>
      </c>
      <c r="H86" s="49"/>
      <c r="I86" s="66" t="str">
        <f>IF(A86="","Pending",IF(H86="","⚠️ Enter Agent Code",IF(IFERROR(VLOOKUP(G86,DB_Agents!$B:$E,4,0),"")=H86,IF(AND(A86&lt;&gt;"",E86&lt;&gt;""),"✅ Saved","Pending"),"🔒 WRONG CODE")))</f>
        <v>Pending</v>
      </c>
      <c r="J86" s="66" t="str">
        <f t="shared" ca="1" si="8"/>
        <v>—</v>
      </c>
      <c r="K86" s="62"/>
    </row>
    <row r="87" spans="1:11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IF(A87="","",IFERROR(VLOOKUP(A87,DB_Customers!$A:$M,13,0),""))</f>
        <v/>
      </c>
      <c r="D87" s="58" t="str">
        <f t="shared" ca="1" si="6"/>
        <v/>
      </c>
      <c r="E87" s="59"/>
      <c r="F87" s="39" t="str">
        <f t="shared" si="7"/>
        <v/>
      </c>
      <c r="G87" s="60" t="s">
        <v>66</v>
      </c>
      <c r="H87" s="49"/>
      <c r="I87" s="61" t="str">
        <f>IF(A87="","Pending",IF(H87="","⚠️ Enter Agent Code",IF(IFERROR(VLOOKUP(G87,DB_Agents!$B:$E,4,0),"")=H87,IF(AND(A87&lt;&gt;"",E87&lt;&gt;""),"✅ Saved","Pending"),"🔒 WRONG CODE")))</f>
        <v>Pending</v>
      </c>
      <c r="J87" s="61" t="str">
        <f t="shared" ca="1" si="8"/>
        <v>—</v>
      </c>
      <c r="K87" s="24"/>
    </row>
    <row r="88" spans="1:11" ht="20.100000000000001" customHeight="1" x14ac:dyDescent="0.25">
      <c r="A88" s="49"/>
      <c r="B88" s="62" t="str">
        <f>IF(A88="","",IFERROR(VLOOKUP(A88,DB_Customers!$A:$B,2,0),"❌ Account Not Found"))</f>
        <v/>
      </c>
      <c r="C88" s="63" t="str">
        <f>IF(A88="","",IFERROR(VLOOKUP(A88,DB_Customers!$A:$M,13,0),""))</f>
        <v/>
      </c>
      <c r="D88" s="64" t="str">
        <f t="shared" ca="1" si="6"/>
        <v/>
      </c>
      <c r="E88" s="59"/>
      <c r="F88" s="63" t="str">
        <f t="shared" si="7"/>
        <v/>
      </c>
      <c r="G88" s="65" t="s">
        <v>66</v>
      </c>
      <c r="H88" s="49"/>
      <c r="I88" s="66" t="str">
        <f>IF(A88="","Pending",IF(H88="","⚠️ Enter Agent Code",IF(IFERROR(VLOOKUP(G88,DB_Agents!$B:$E,4,0),"")=H88,IF(AND(A88&lt;&gt;"",E88&lt;&gt;""),"✅ Saved","Pending"),"🔒 WRONG CODE")))</f>
        <v>Pending</v>
      </c>
      <c r="J88" s="66" t="str">
        <f t="shared" ca="1" si="8"/>
        <v>—</v>
      </c>
      <c r="K88" s="62"/>
    </row>
    <row r="89" spans="1:11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IF(A89="","",IFERROR(VLOOKUP(A89,DB_Customers!$A:$M,13,0),""))</f>
        <v/>
      </c>
      <c r="D89" s="58" t="str">
        <f t="shared" ca="1" si="6"/>
        <v/>
      </c>
      <c r="E89" s="59"/>
      <c r="F89" s="39" t="str">
        <f t="shared" si="7"/>
        <v/>
      </c>
      <c r="G89" s="60" t="s">
        <v>66</v>
      </c>
      <c r="H89" s="49"/>
      <c r="I89" s="61" t="str">
        <f>IF(A89="","Pending",IF(H89="","⚠️ Enter Agent Code",IF(IFERROR(VLOOKUP(G89,DB_Agents!$B:$E,4,0),"")=H89,IF(AND(A89&lt;&gt;"",E89&lt;&gt;""),"✅ Saved","Pending"),"🔒 WRONG CODE")))</f>
        <v>Pending</v>
      </c>
      <c r="J89" s="61" t="str">
        <f t="shared" ca="1" si="8"/>
        <v>—</v>
      </c>
      <c r="K89" s="24"/>
    </row>
    <row r="90" spans="1:11" ht="20.100000000000001" customHeight="1" x14ac:dyDescent="0.25">
      <c r="A90" s="49"/>
      <c r="B90" s="62" t="str">
        <f>IF(A90="","",IFERROR(VLOOKUP(A90,DB_Customers!$A:$B,2,0),"❌ Account Not Found"))</f>
        <v/>
      </c>
      <c r="C90" s="63" t="str">
        <f>IF(A90="","",IFERROR(VLOOKUP(A90,DB_Customers!$A:$M,13,0),""))</f>
        <v/>
      </c>
      <c r="D90" s="64" t="str">
        <f t="shared" ca="1" si="6"/>
        <v/>
      </c>
      <c r="E90" s="59"/>
      <c r="F90" s="63" t="str">
        <f t="shared" si="7"/>
        <v/>
      </c>
      <c r="G90" s="65" t="s">
        <v>66</v>
      </c>
      <c r="H90" s="49"/>
      <c r="I90" s="66" t="str">
        <f>IF(A90="","Pending",IF(H90="","⚠️ Enter Agent Code",IF(IFERROR(VLOOKUP(G90,DB_Agents!$B:$E,4,0),"")=H90,IF(AND(A90&lt;&gt;"",E90&lt;&gt;""),"✅ Saved","Pending"),"🔒 WRONG CODE")))</f>
        <v>Pending</v>
      </c>
      <c r="J90" s="66" t="str">
        <f t="shared" ca="1" si="8"/>
        <v>—</v>
      </c>
      <c r="K90" s="62"/>
    </row>
    <row r="91" spans="1:11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IF(A91="","",IFERROR(VLOOKUP(A91,DB_Customers!$A:$M,13,0),""))</f>
        <v/>
      </c>
      <c r="D91" s="58" t="str">
        <f t="shared" ca="1" si="6"/>
        <v/>
      </c>
      <c r="E91" s="59"/>
      <c r="F91" s="39" t="str">
        <f t="shared" si="7"/>
        <v/>
      </c>
      <c r="G91" s="60" t="s">
        <v>66</v>
      </c>
      <c r="H91" s="49"/>
      <c r="I91" s="61" t="str">
        <f>IF(A91="","Pending",IF(H91="","⚠️ Enter Agent Code",IF(IFERROR(VLOOKUP(G91,DB_Agents!$B:$E,4,0),"")=H91,IF(AND(A91&lt;&gt;"",E91&lt;&gt;""),"✅ Saved","Pending"),"🔒 WRONG CODE")))</f>
        <v>Pending</v>
      </c>
      <c r="J91" s="61" t="str">
        <f t="shared" ca="1" si="8"/>
        <v>—</v>
      </c>
      <c r="K91" s="24"/>
    </row>
    <row r="92" spans="1:11" ht="20.100000000000001" customHeight="1" x14ac:dyDescent="0.25">
      <c r="A92" s="49"/>
      <c r="B92" s="62" t="str">
        <f>IF(A92="","",IFERROR(VLOOKUP(A92,DB_Customers!$A:$B,2,0),"❌ Account Not Found"))</f>
        <v/>
      </c>
      <c r="C92" s="63" t="str">
        <f>IF(A92="","",IFERROR(VLOOKUP(A92,DB_Customers!$A:$M,13,0),""))</f>
        <v/>
      </c>
      <c r="D92" s="64" t="str">
        <f t="shared" ca="1" si="6"/>
        <v/>
      </c>
      <c r="E92" s="59"/>
      <c r="F92" s="63" t="str">
        <f t="shared" si="7"/>
        <v/>
      </c>
      <c r="G92" s="65" t="s">
        <v>66</v>
      </c>
      <c r="H92" s="49"/>
      <c r="I92" s="66" t="str">
        <f>IF(A92="","Pending",IF(H92="","⚠️ Enter Agent Code",IF(IFERROR(VLOOKUP(G92,DB_Agents!$B:$E,4,0),"")=H92,IF(AND(A92&lt;&gt;"",E92&lt;&gt;""),"✅ Saved","Pending"),"🔒 WRONG CODE")))</f>
        <v>Pending</v>
      </c>
      <c r="J92" s="66" t="str">
        <f t="shared" ca="1" si="8"/>
        <v>—</v>
      </c>
      <c r="K92" s="62"/>
    </row>
    <row r="93" spans="1:11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IF(A93="","",IFERROR(VLOOKUP(A93,DB_Customers!$A:$M,13,0),""))</f>
        <v/>
      </c>
      <c r="D93" s="58" t="str">
        <f t="shared" ca="1" si="6"/>
        <v/>
      </c>
      <c r="E93" s="59"/>
      <c r="F93" s="39" t="str">
        <f t="shared" si="7"/>
        <v/>
      </c>
      <c r="G93" s="60" t="s">
        <v>66</v>
      </c>
      <c r="H93" s="49"/>
      <c r="I93" s="61" t="str">
        <f>IF(A93="","Pending",IF(H93="","⚠️ Enter Agent Code",IF(IFERROR(VLOOKUP(G93,DB_Agents!$B:$E,4,0),"")=H93,IF(AND(A93&lt;&gt;"",E93&lt;&gt;""),"✅ Saved","Pending"),"🔒 WRONG CODE")))</f>
        <v>Pending</v>
      </c>
      <c r="J93" s="61" t="str">
        <f t="shared" ca="1" si="8"/>
        <v>—</v>
      </c>
      <c r="K93" s="24"/>
    </row>
    <row r="94" spans="1:11" ht="20.100000000000001" customHeight="1" x14ac:dyDescent="0.25">
      <c r="A94" s="49"/>
      <c r="B94" s="62" t="str">
        <f>IF(A94="","",IFERROR(VLOOKUP(A94,DB_Customers!$A:$B,2,0),"❌ Account Not Found"))</f>
        <v/>
      </c>
      <c r="C94" s="63" t="str">
        <f>IF(A94="","",IFERROR(VLOOKUP(A94,DB_Customers!$A:$M,13,0),""))</f>
        <v/>
      </c>
      <c r="D94" s="64" t="str">
        <f t="shared" ca="1" si="6"/>
        <v/>
      </c>
      <c r="E94" s="59"/>
      <c r="F94" s="63" t="str">
        <f t="shared" si="7"/>
        <v/>
      </c>
      <c r="G94" s="65" t="s">
        <v>66</v>
      </c>
      <c r="H94" s="49"/>
      <c r="I94" s="66" t="str">
        <f>IF(A94="","Pending",IF(H94="","⚠️ Enter Agent Code",IF(IFERROR(VLOOKUP(G94,DB_Agents!$B:$E,4,0),"")=H94,IF(AND(A94&lt;&gt;"",E94&lt;&gt;""),"✅ Saved","Pending"),"🔒 WRONG CODE")))</f>
        <v>Pending</v>
      </c>
      <c r="J94" s="66" t="str">
        <f t="shared" ca="1" si="8"/>
        <v>—</v>
      </c>
      <c r="K94" s="62"/>
    </row>
    <row r="95" spans="1:11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IF(A95="","",IFERROR(VLOOKUP(A95,DB_Customers!$A:$M,13,0),""))</f>
        <v/>
      </c>
      <c r="D95" s="58" t="str">
        <f t="shared" ca="1" si="6"/>
        <v/>
      </c>
      <c r="E95" s="59"/>
      <c r="F95" s="39" t="str">
        <f t="shared" si="7"/>
        <v/>
      </c>
      <c r="G95" s="60" t="s">
        <v>66</v>
      </c>
      <c r="H95" s="49"/>
      <c r="I95" s="61" t="str">
        <f>IF(A95="","Pending",IF(H95="","⚠️ Enter Agent Code",IF(IFERROR(VLOOKUP(G95,DB_Agents!$B:$E,4,0),"")=H95,IF(AND(A95&lt;&gt;"",E95&lt;&gt;""),"✅ Saved","Pending"),"🔒 WRONG CODE")))</f>
        <v>Pending</v>
      </c>
      <c r="J95" s="61" t="str">
        <f t="shared" ca="1" si="8"/>
        <v>—</v>
      </c>
      <c r="K95" s="24"/>
    </row>
    <row r="96" spans="1:11" ht="20.100000000000001" customHeight="1" x14ac:dyDescent="0.25">
      <c r="A96" s="49"/>
      <c r="B96" s="62" t="str">
        <f>IF(A96="","",IFERROR(VLOOKUP(A96,DB_Customers!$A:$B,2,0),"❌ Account Not Found"))</f>
        <v/>
      </c>
      <c r="C96" s="63" t="str">
        <f>IF(A96="","",IFERROR(VLOOKUP(A96,DB_Customers!$A:$M,13,0),""))</f>
        <v/>
      </c>
      <c r="D96" s="64" t="str">
        <f t="shared" ca="1" si="6"/>
        <v/>
      </c>
      <c r="E96" s="59"/>
      <c r="F96" s="63" t="str">
        <f t="shared" si="7"/>
        <v/>
      </c>
      <c r="G96" s="65" t="s">
        <v>66</v>
      </c>
      <c r="H96" s="49"/>
      <c r="I96" s="66" t="str">
        <f>IF(A96="","Pending",IF(H96="","⚠️ Enter Agent Code",IF(IFERROR(VLOOKUP(G96,DB_Agents!$B:$E,4,0),"")=H96,IF(AND(A96&lt;&gt;"",E96&lt;&gt;""),"✅ Saved","Pending"),"🔒 WRONG CODE")))</f>
        <v>Pending</v>
      </c>
      <c r="J96" s="66" t="str">
        <f t="shared" ca="1" si="8"/>
        <v>—</v>
      </c>
      <c r="K96" s="62"/>
    </row>
    <row r="97" spans="1:11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IF(A97="","",IFERROR(VLOOKUP(A97,DB_Customers!$A:$M,13,0),""))</f>
        <v/>
      </c>
      <c r="D97" s="58" t="str">
        <f t="shared" ca="1" si="6"/>
        <v/>
      </c>
      <c r="E97" s="59"/>
      <c r="F97" s="39" t="str">
        <f t="shared" si="7"/>
        <v/>
      </c>
      <c r="G97" s="60" t="s">
        <v>66</v>
      </c>
      <c r="H97" s="49"/>
      <c r="I97" s="61" t="str">
        <f>IF(A97="","Pending",IF(H97="","⚠️ Enter Agent Code",IF(IFERROR(VLOOKUP(G97,DB_Agents!$B:$E,4,0),"")=H97,IF(AND(A97&lt;&gt;"",E97&lt;&gt;""),"✅ Saved","Pending"),"🔒 WRONG CODE")))</f>
        <v>Pending</v>
      </c>
      <c r="J97" s="61" t="str">
        <f t="shared" ca="1" si="8"/>
        <v>—</v>
      </c>
      <c r="K97" s="24"/>
    </row>
    <row r="98" spans="1:11" ht="20.100000000000001" customHeight="1" x14ac:dyDescent="0.25">
      <c r="A98" s="49"/>
      <c r="B98" s="62" t="str">
        <f>IF(A98="","",IFERROR(VLOOKUP(A98,DB_Customers!$A:$B,2,0),"❌ Account Not Found"))</f>
        <v/>
      </c>
      <c r="C98" s="63" t="str">
        <f>IF(A98="","",IFERROR(VLOOKUP(A98,DB_Customers!$A:$M,13,0),""))</f>
        <v/>
      </c>
      <c r="D98" s="64" t="str">
        <f t="shared" ca="1" si="6"/>
        <v/>
      </c>
      <c r="E98" s="59"/>
      <c r="F98" s="63" t="str">
        <f t="shared" si="7"/>
        <v/>
      </c>
      <c r="G98" s="65" t="s">
        <v>66</v>
      </c>
      <c r="H98" s="49"/>
      <c r="I98" s="66" t="str">
        <f>IF(A98="","Pending",IF(H98="","⚠️ Enter Agent Code",IF(IFERROR(VLOOKUP(G98,DB_Agents!$B:$E,4,0),"")=H98,IF(AND(A98&lt;&gt;"",E98&lt;&gt;""),"✅ Saved","Pending"),"🔒 WRONG CODE")))</f>
        <v>Pending</v>
      </c>
      <c r="J98" s="66" t="str">
        <f t="shared" ca="1" si="8"/>
        <v>—</v>
      </c>
      <c r="K98" s="62"/>
    </row>
    <row r="99" spans="1:11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IF(A99="","",IFERROR(VLOOKUP(A99,DB_Customers!$A:$M,13,0),""))</f>
        <v/>
      </c>
      <c r="D99" s="58" t="str">
        <f t="shared" ca="1" si="6"/>
        <v/>
      </c>
      <c r="E99" s="59"/>
      <c r="F99" s="39" t="str">
        <f t="shared" si="7"/>
        <v/>
      </c>
      <c r="G99" s="60" t="s">
        <v>66</v>
      </c>
      <c r="H99" s="49"/>
      <c r="I99" s="61" t="str">
        <f>IF(A99="","Pending",IF(H99="","⚠️ Enter Agent Code",IF(IFERROR(VLOOKUP(G99,DB_Agents!$B:$E,4,0),"")=H99,IF(AND(A99&lt;&gt;"",E99&lt;&gt;""),"✅ Saved","Pending"),"🔒 WRONG CODE")))</f>
        <v>Pending</v>
      </c>
      <c r="J99" s="61" t="str">
        <f t="shared" ca="1" si="8"/>
        <v>—</v>
      </c>
      <c r="K99" s="24"/>
    </row>
    <row r="100" spans="1:11" ht="20.100000000000001" customHeight="1" x14ac:dyDescent="0.25">
      <c r="A100" s="49"/>
      <c r="B100" s="62" t="str">
        <f>IF(A100="","",IFERROR(VLOOKUP(A100,DB_Customers!$A:$B,2,0),"❌ Account Not Found"))</f>
        <v/>
      </c>
      <c r="C100" s="63" t="str">
        <f>IF(A100="","",IFERROR(VLOOKUP(A100,DB_Customers!$A:$M,13,0),""))</f>
        <v/>
      </c>
      <c r="D100" s="64" t="str">
        <f t="shared" ca="1" si="6"/>
        <v/>
      </c>
      <c r="E100" s="59"/>
      <c r="F100" s="63" t="str">
        <f t="shared" si="7"/>
        <v/>
      </c>
      <c r="G100" s="65" t="s">
        <v>66</v>
      </c>
      <c r="H100" s="49"/>
      <c r="I100" s="66" t="str">
        <f>IF(A100="","Pending",IF(H100="","⚠️ Enter Agent Code",IF(IFERROR(VLOOKUP(G100,DB_Agents!$B:$E,4,0),"")=H100,IF(AND(A100&lt;&gt;"",E100&lt;&gt;""),"✅ Saved","Pending"),"🔒 WRONG CODE")))</f>
        <v>Pending</v>
      </c>
      <c r="J100" s="66" t="str">
        <f t="shared" ca="1" si="8"/>
        <v>—</v>
      </c>
      <c r="K100" s="62"/>
    </row>
    <row r="101" spans="1:11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IF(A101="","",IFERROR(VLOOKUP(A101,DB_Customers!$A:$M,13,0),""))</f>
        <v/>
      </c>
      <c r="D101" s="58" t="str">
        <f t="shared" ca="1" si="6"/>
        <v/>
      </c>
      <c r="E101" s="59"/>
      <c r="F101" s="39" t="str">
        <f t="shared" si="7"/>
        <v/>
      </c>
      <c r="G101" s="60" t="s">
        <v>66</v>
      </c>
      <c r="H101" s="49"/>
      <c r="I101" s="61" t="str">
        <f>IF(A101="","Pending",IF(H101="","⚠️ Enter Agent Code",IF(IFERROR(VLOOKUP(G101,DB_Agents!$B:$E,4,0),"")=H101,IF(AND(A101&lt;&gt;"",E101&lt;&gt;""),"✅ Saved","Pending"),"🔒 WRONG CODE")))</f>
        <v>Pending</v>
      </c>
      <c r="J101" s="61" t="str">
        <f t="shared" ca="1" si="8"/>
        <v>—</v>
      </c>
      <c r="K101" s="24"/>
    </row>
    <row r="102" spans="1:11" ht="20.100000000000001" customHeight="1" x14ac:dyDescent="0.25">
      <c r="A102" s="49"/>
      <c r="B102" s="62" t="str">
        <f>IF(A102="","",IFERROR(VLOOKUP(A102,DB_Customers!$A:$B,2,0),"❌ Account Not Found"))</f>
        <v/>
      </c>
      <c r="C102" s="63" t="str">
        <f>IF(A102="","",IFERROR(VLOOKUP(A102,DB_Customers!$A:$M,13,0),""))</f>
        <v/>
      </c>
      <c r="D102" s="64" t="str">
        <f t="shared" ca="1" si="6"/>
        <v/>
      </c>
      <c r="E102" s="59"/>
      <c r="F102" s="63" t="str">
        <f t="shared" si="7"/>
        <v/>
      </c>
      <c r="G102" s="65" t="s">
        <v>66</v>
      </c>
      <c r="H102" s="49"/>
      <c r="I102" s="66" t="str">
        <f>IF(A102="","Pending",IF(H102="","⚠️ Enter Agent Code",IF(IFERROR(VLOOKUP(G102,DB_Agents!$B:$E,4,0),"")=H102,IF(AND(A102&lt;&gt;"",E102&lt;&gt;""),"✅ Saved","Pending"),"🔒 WRONG CODE")))</f>
        <v>Pending</v>
      </c>
      <c r="J102" s="66" t="str">
        <f t="shared" ca="1" si="8"/>
        <v>—</v>
      </c>
      <c r="K102" s="62"/>
    </row>
    <row r="103" spans="1:11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IF(A103="","",IFERROR(VLOOKUP(A103,DB_Customers!$A:$M,13,0),""))</f>
        <v/>
      </c>
      <c r="D103" s="58" t="str">
        <f t="shared" ca="1" si="6"/>
        <v/>
      </c>
      <c r="E103" s="59"/>
      <c r="F103" s="39" t="str">
        <f t="shared" si="7"/>
        <v/>
      </c>
      <c r="G103" s="60" t="s">
        <v>66</v>
      </c>
      <c r="H103" s="49"/>
      <c r="I103" s="61" t="str">
        <f>IF(A103="","Pending",IF(H103="","⚠️ Enter Agent Code",IF(IFERROR(VLOOKUP(G103,DB_Agents!$B:$E,4,0),"")=H103,IF(AND(A103&lt;&gt;"",E103&lt;&gt;""),"✅ Saved","Pending"),"🔒 WRONG CODE")))</f>
        <v>Pending</v>
      </c>
      <c r="J103" s="61" t="str">
        <f t="shared" ca="1" si="8"/>
        <v>—</v>
      </c>
      <c r="K103" s="24"/>
    </row>
    <row r="104" spans="1:11" ht="20.100000000000001" customHeight="1" x14ac:dyDescent="0.25">
      <c r="A104" s="49"/>
      <c r="B104" s="62" t="str">
        <f>IF(A104="","",IFERROR(VLOOKUP(A104,DB_Customers!$A:$B,2,0),"❌ Account Not Found"))</f>
        <v/>
      </c>
      <c r="C104" s="63" t="str">
        <f>IF(A104="","",IFERROR(VLOOKUP(A104,DB_Customers!$A:$M,13,0),""))</f>
        <v/>
      </c>
      <c r="D104" s="64" t="str">
        <f t="shared" ca="1" si="6"/>
        <v/>
      </c>
      <c r="E104" s="59"/>
      <c r="F104" s="63" t="str">
        <f t="shared" si="7"/>
        <v/>
      </c>
      <c r="G104" s="65" t="s">
        <v>66</v>
      </c>
      <c r="H104" s="49"/>
      <c r="I104" s="66" t="str">
        <f>IF(A104="","Pending",IF(H104="","⚠️ Enter Agent Code",IF(IFERROR(VLOOKUP(G104,DB_Agents!$B:$E,4,0),"")=H104,IF(AND(A104&lt;&gt;"",E104&lt;&gt;""),"✅ Saved","Pending"),"🔒 WRONG CODE")))</f>
        <v>Pending</v>
      </c>
      <c r="J104" s="66" t="str">
        <f t="shared" ca="1" si="8"/>
        <v>—</v>
      </c>
      <c r="K104" s="62"/>
    </row>
    <row r="105" spans="1:11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IF(A105="","",IFERROR(VLOOKUP(A105,DB_Customers!$A:$M,13,0),""))</f>
        <v/>
      </c>
      <c r="D105" s="58" t="str">
        <f t="shared" ref="D105:D136" ca="1" si="9">IF(A105="","",TODAY())</f>
        <v/>
      </c>
      <c r="E105" s="59"/>
      <c r="F105" s="39" t="str">
        <f t="shared" ref="F105:F136" si="10">IFERROR(IF(OR(A105="",E105=""),"",C105+E105),"")</f>
        <v/>
      </c>
      <c r="G105" s="60" t="s">
        <v>66</v>
      </c>
      <c r="H105" s="49"/>
      <c r="I105" s="61" t="str">
        <f>IF(A105="","Pending",IF(H105="","⚠️ Enter Agent Code",IF(IFERROR(VLOOKUP(G105,DB_Agents!$B:$E,4,0),"")=H105,IF(AND(A105&lt;&gt;"",E105&lt;&gt;""),"✅ Saved","Pending"),"🔒 WRONG CODE")))</f>
        <v>Pending</v>
      </c>
      <c r="J105" s="61" t="str">
        <f t="shared" ref="J105:J136" ca="1" si="11">IF(I105="✅ Saved",TEXT(TODAY(),"YYYY-MM-DD")&amp;" Auto","—")</f>
        <v>—</v>
      </c>
      <c r="K105" s="24"/>
    </row>
    <row r="106" spans="1:11" ht="20.100000000000001" customHeight="1" x14ac:dyDescent="0.25">
      <c r="A106" s="49"/>
      <c r="B106" s="62" t="str">
        <f>IF(A106="","",IFERROR(VLOOKUP(A106,DB_Customers!$A:$B,2,0),"❌ Account Not Found"))</f>
        <v/>
      </c>
      <c r="C106" s="63" t="str">
        <f>IF(A106="","",IFERROR(VLOOKUP(A106,DB_Customers!$A:$M,13,0),""))</f>
        <v/>
      </c>
      <c r="D106" s="64" t="str">
        <f t="shared" ca="1" si="9"/>
        <v/>
      </c>
      <c r="E106" s="59"/>
      <c r="F106" s="63" t="str">
        <f t="shared" si="10"/>
        <v/>
      </c>
      <c r="G106" s="65" t="s">
        <v>66</v>
      </c>
      <c r="H106" s="49"/>
      <c r="I106" s="66" t="str">
        <f>IF(A106="","Pending",IF(H106="","⚠️ Enter Agent Code",IF(IFERROR(VLOOKUP(G106,DB_Agents!$B:$E,4,0),"")=H106,IF(AND(A106&lt;&gt;"",E106&lt;&gt;""),"✅ Saved","Pending"),"🔒 WRONG CODE")))</f>
        <v>Pending</v>
      </c>
      <c r="J106" s="66" t="str">
        <f t="shared" ca="1" si="11"/>
        <v>—</v>
      </c>
      <c r="K106" s="62"/>
    </row>
    <row r="107" spans="1:11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IF(A107="","",IFERROR(VLOOKUP(A107,DB_Customers!$A:$M,13,0),""))</f>
        <v/>
      </c>
      <c r="D107" s="58" t="str">
        <f t="shared" ca="1" si="9"/>
        <v/>
      </c>
      <c r="E107" s="59"/>
      <c r="F107" s="39" t="str">
        <f t="shared" si="10"/>
        <v/>
      </c>
      <c r="G107" s="60" t="s">
        <v>66</v>
      </c>
      <c r="H107" s="49"/>
      <c r="I107" s="61" t="str">
        <f>IF(A107="","Pending",IF(H107="","⚠️ Enter Agent Code",IF(IFERROR(VLOOKUP(G107,DB_Agents!$B:$E,4,0),"")=H107,IF(AND(A107&lt;&gt;"",E107&lt;&gt;""),"✅ Saved","Pending"),"🔒 WRONG CODE")))</f>
        <v>Pending</v>
      </c>
      <c r="J107" s="61" t="str">
        <f t="shared" ca="1" si="11"/>
        <v>—</v>
      </c>
      <c r="K107" s="24"/>
    </row>
    <row r="108" spans="1:11" ht="20.100000000000001" customHeight="1" x14ac:dyDescent="0.25">
      <c r="A108" s="49"/>
      <c r="B108" s="62" t="str">
        <f>IF(A108="","",IFERROR(VLOOKUP(A108,DB_Customers!$A:$B,2,0),"❌ Account Not Found"))</f>
        <v/>
      </c>
      <c r="C108" s="63" t="str">
        <f>IF(A108="","",IFERROR(VLOOKUP(A108,DB_Customers!$A:$M,13,0),""))</f>
        <v/>
      </c>
      <c r="D108" s="64" t="str">
        <f t="shared" ca="1" si="9"/>
        <v/>
      </c>
      <c r="E108" s="59"/>
      <c r="F108" s="63" t="str">
        <f t="shared" si="10"/>
        <v/>
      </c>
      <c r="G108" s="65" t="s">
        <v>66</v>
      </c>
      <c r="H108" s="49"/>
      <c r="I108" s="66" t="str">
        <f>IF(A108="","Pending",IF(H108="","⚠️ Enter Agent Code",IF(IFERROR(VLOOKUP(G108,DB_Agents!$B:$E,4,0),"")=H108,IF(AND(A108&lt;&gt;"",E108&lt;&gt;""),"✅ Saved","Pending"),"🔒 WRONG CODE")))</f>
        <v>Pending</v>
      </c>
      <c r="J108" s="66" t="str">
        <f t="shared" ca="1" si="11"/>
        <v>—</v>
      </c>
      <c r="K108" s="62"/>
    </row>
    <row r="109" spans="1:11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IF(A109="","",IFERROR(VLOOKUP(A109,DB_Customers!$A:$M,13,0),""))</f>
        <v/>
      </c>
      <c r="D109" s="58" t="str">
        <f t="shared" ca="1" si="9"/>
        <v/>
      </c>
      <c r="E109" s="59"/>
      <c r="F109" s="39" t="str">
        <f t="shared" si="10"/>
        <v/>
      </c>
      <c r="G109" s="60" t="s">
        <v>66</v>
      </c>
      <c r="H109" s="49"/>
      <c r="I109" s="61" t="str">
        <f>IF(A109="","Pending",IF(H109="","⚠️ Enter Agent Code",IF(IFERROR(VLOOKUP(G109,DB_Agents!$B:$E,4,0),"")=H109,IF(AND(A109&lt;&gt;"",E109&lt;&gt;""),"✅ Saved","Pending"),"🔒 WRONG CODE")))</f>
        <v>Pending</v>
      </c>
      <c r="J109" s="61" t="str">
        <f t="shared" ca="1" si="11"/>
        <v>—</v>
      </c>
      <c r="K109" s="24"/>
    </row>
    <row r="110" spans="1:11" ht="20.100000000000001" customHeight="1" x14ac:dyDescent="0.25">
      <c r="A110" s="49"/>
      <c r="B110" s="62" t="str">
        <f>IF(A110="","",IFERROR(VLOOKUP(A110,DB_Customers!$A:$B,2,0),"❌ Account Not Found"))</f>
        <v/>
      </c>
      <c r="C110" s="63" t="str">
        <f>IF(A110="","",IFERROR(VLOOKUP(A110,DB_Customers!$A:$M,13,0),""))</f>
        <v/>
      </c>
      <c r="D110" s="64" t="str">
        <f t="shared" ca="1" si="9"/>
        <v/>
      </c>
      <c r="E110" s="59"/>
      <c r="F110" s="63" t="str">
        <f t="shared" si="10"/>
        <v/>
      </c>
      <c r="G110" s="65" t="s">
        <v>66</v>
      </c>
      <c r="H110" s="49"/>
      <c r="I110" s="66" t="str">
        <f>IF(A110="","Pending",IF(H110="","⚠️ Enter Agent Code",IF(IFERROR(VLOOKUP(G110,DB_Agents!$B:$E,4,0),"")=H110,IF(AND(A110&lt;&gt;"",E110&lt;&gt;""),"✅ Saved","Pending"),"🔒 WRONG CODE")))</f>
        <v>Pending</v>
      </c>
      <c r="J110" s="66" t="str">
        <f t="shared" ca="1" si="11"/>
        <v>—</v>
      </c>
      <c r="K110" s="62"/>
    </row>
    <row r="111" spans="1:11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IF(A111="","",IFERROR(VLOOKUP(A111,DB_Customers!$A:$M,13,0),""))</f>
        <v/>
      </c>
      <c r="D111" s="58" t="str">
        <f t="shared" ca="1" si="9"/>
        <v/>
      </c>
      <c r="E111" s="59"/>
      <c r="F111" s="39" t="str">
        <f t="shared" si="10"/>
        <v/>
      </c>
      <c r="G111" s="60" t="s">
        <v>66</v>
      </c>
      <c r="H111" s="49"/>
      <c r="I111" s="61" t="str">
        <f>IF(A111="","Pending",IF(H111="","⚠️ Enter Agent Code",IF(IFERROR(VLOOKUP(G111,DB_Agents!$B:$E,4,0),"")=H111,IF(AND(A111&lt;&gt;"",E111&lt;&gt;""),"✅ Saved","Pending"),"🔒 WRONG CODE")))</f>
        <v>Pending</v>
      </c>
      <c r="J111" s="61" t="str">
        <f t="shared" ca="1" si="11"/>
        <v>—</v>
      </c>
      <c r="K111" s="24"/>
    </row>
    <row r="112" spans="1:11" ht="20.100000000000001" customHeight="1" x14ac:dyDescent="0.25">
      <c r="A112" s="49"/>
      <c r="B112" s="62" t="str">
        <f>IF(A112="","",IFERROR(VLOOKUP(A112,DB_Customers!$A:$B,2,0),"❌ Account Not Found"))</f>
        <v/>
      </c>
      <c r="C112" s="63" t="str">
        <f>IF(A112="","",IFERROR(VLOOKUP(A112,DB_Customers!$A:$M,13,0),""))</f>
        <v/>
      </c>
      <c r="D112" s="64" t="str">
        <f t="shared" ca="1" si="9"/>
        <v/>
      </c>
      <c r="E112" s="59"/>
      <c r="F112" s="63" t="str">
        <f t="shared" si="10"/>
        <v/>
      </c>
      <c r="G112" s="65" t="s">
        <v>66</v>
      </c>
      <c r="H112" s="49"/>
      <c r="I112" s="66" t="str">
        <f>IF(A112="","Pending",IF(H112="","⚠️ Enter Agent Code",IF(IFERROR(VLOOKUP(G112,DB_Agents!$B:$E,4,0),"")=H112,IF(AND(A112&lt;&gt;"",E112&lt;&gt;""),"✅ Saved","Pending"),"🔒 WRONG CODE")))</f>
        <v>Pending</v>
      </c>
      <c r="J112" s="66" t="str">
        <f t="shared" ca="1" si="11"/>
        <v>—</v>
      </c>
      <c r="K112" s="62"/>
    </row>
    <row r="113" spans="1:11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IF(A113="","",IFERROR(VLOOKUP(A113,DB_Customers!$A:$M,13,0),""))</f>
        <v/>
      </c>
      <c r="D113" s="58" t="str">
        <f t="shared" ca="1" si="9"/>
        <v/>
      </c>
      <c r="E113" s="59"/>
      <c r="F113" s="39" t="str">
        <f t="shared" si="10"/>
        <v/>
      </c>
      <c r="G113" s="60" t="s">
        <v>66</v>
      </c>
      <c r="H113" s="49"/>
      <c r="I113" s="61" t="str">
        <f>IF(A113="","Pending",IF(H113="","⚠️ Enter Agent Code",IF(IFERROR(VLOOKUP(G113,DB_Agents!$B:$E,4,0),"")=H113,IF(AND(A113&lt;&gt;"",E113&lt;&gt;""),"✅ Saved","Pending"),"🔒 WRONG CODE")))</f>
        <v>Pending</v>
      </c>
      <c r="J113" s="61" t="str">
        <f t="shared" ca="1" si="11"/>
        <v>—</v>
      </c>
      <c r="K113" s="24"/>
    </row>
    <row r="114" spans="1:11" ht="20.100000000000001" customHeight="1" x14ac:dyDescent="0.25">
      <c r="A114" s="49"/>
      <c r="B114" s="62" t="str">
        <f>IF(A114="","",IFERROR(VLOOKUP(A114,DB_Customers!$A:$B,2,0),"❌ Account Not Found"))</f>
        <v/>
      </c>
      <c r="C114" s="63" t="str">
        <f>IF(A114="","",IFERROR(VLOOKUP(A114,DB_Customers!$A:$M,13,0),""))</f>
        <v/>
      </c>
      <c r="D114" s="64" t="str">
        <f t="shared" ca="1" si="9"/>
        <v/>
      </c>
      <c r="E114" s="59"/>
      <c r="F114" s="63" t="str">
        <f t="shared" si="10"/>
        <v/>
      </c>
      <c r="G114" s="65" t="s">
        <v>66</v>
      </c>
      <c r="H114" s="49"/>
      <c r="I114" s="66" t="str">
        <f>IF(A114="","Pending",IF(H114="","⚠️ Enter Agent Code",IF(IFERROR(VLOOKUP(G114,DB_Agents!$B:$E,4,0),"")=H114,IF(AND(A114&lt;&gt;"",E114&lt;&gt;""),"✅ Saved","Pending"),"🔒 WRONG CODE")))</f>
        <v>Pending</v>
      </c>
      <c r="J114" s="66" t="str">
        <f t="shared" ca="1" si="11"/>
        <v>—</v>
      </c>
      <c r="K114" s="62"/>
    </row>
    <row r="115" spans="1:11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IF(A115="","",IFERROR(VLOOKUP(A115,DB_Customers!$A:$M,13,0),""))</f>
        <v/>
      </c>
      <c r="D115" s="58" t="str">
        <f t="shared" ca="1" si="9"/>
        <v/>
      </c>
      <c r="E115" s="59"/>
      <c r="F115" s="39" t="str">
        <f t="shared" si="10"/>
        <v/>
      </c>
      <c r="G115" s="60" t="s">
        <v>66</v>
      </c>
      <c r="H115" s="49"/>
      <c r="I115" s="61" t="str">
        <f>IF(A115="","Pending",IF(H115="","⚠️ Enter Agent Code",IF(IFERROR(VLOOKUP(G115,DB_Agents!$B:$E,4,0),"")=H115,IF(AND(A115&lt;&gt;"",E115&lt;&gt;""),"✅ Saved","Pending"),"🔒 WRONG CODE")))</f>
        <v>Pending</v>
      </c>
      <c r="J115" s="61" t="str">
        <f t="shared" ca="1" si="11"/>
        <v>—</v>
      </c>
      <c r="K115" s="24"/>
    </row>
    <row r="116" spans="1:11" ht="20.100000000000001" customHeight="1" x14ac:dyDescent="0.25">
      <c r="A116" s="49"/>
      <c r="B116" s="62" t="str">
        <f>IF(A116="","",IFERROR(VLOOKUP(A116,DB_Customers!$A:$B,2,0),"❌ Account Not Found"))</f>
        <v/>
      </c>
      <c r="C116" s="63" t="str">
        <f>IF(A116="","",IFERROR(VLOOKUP(A116,DB_Customers!$A:$M,13,0),""))</f>
        <v/>
      </c>
      <c r="D116" s="64" t="str">
        <f t="shared" ca="1" si="9"/>
        <v/>
      </c>
      <c r="E116" s="59"/>
      <c r="F116" s="63" t="str">
        <f t="shared" si="10"/>
        <v/>
      </c>
      <c r="G116" s="65" t="s">
        <v>66</v>
      </c>
      <c r="H116" s="49"/>
      <c r="I116" s="66" t="str">
        <f>IF(A116="","Pending",IF(H116="","⚠️ Enter Agent Code",IF(IFERROR(VLOOKUP(G116,DB_Agents!$B:$E,4,0),"")=H116,IF(AND(A116&lt;&gt;"",E116&lt;&gt;""),"✅ Saved","Pending"),"🔒 WRONG CODE")))</f>
        <v>Pending</v>
      </c>
      <c r="J116" s="66" t="str">
        <f t="shared" ca="1" si="11"/>
        <v>—</v>
      </c>
      <c r="K116" s="62"/>
    </row>
    <row r="117" spans="1:11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IF(A117="","",IFERROR(VLOOKUP(A117,DB_Customers!$A:$M,13,0),""))</f>
        <v/>
      </c>
      <c r="D117" s="58" t="str">
        <f t="shared" ca="1" si="9"/>
        <v/>
      </c>
      <c r="E117" s="59"/>
      <c r="F117" s="39" t="str">
        <f t="shared" si="10"/>
        <v/>
      </c>
      <c r="G117" s="60" t="s">
        <v>66</v>
      </c>
      <c r="H117" s="49"/>
      <c r="I117" s="61" t="str">
        <f>IF(A117="","Pending",IF(H117="","⚠️ Enter Agent Code",IF(IFERROR(VLOOKUP(G117,DB_Agents!$B:$E,4,0),"")=H117,IF(AND(A117&lt;&gt;"",E117&lt;&gt;""),"✅ Saved","Pending"),"🔒 WRONG CODE")))</f>
        <v>Pending</v>
      </c>
      <c r="J117" s="61" t="str">
        <f t="shared" ca="1" si="11"/>
        <v>—</v>
      </c>
      <c r="K117" s="24"/>
    </row>
    <row r="118" spans="1:11" ht="20.100000000000001" customHeight="1" x14ac:dyDescent="0.25">
      <c r="A118" s="49"/>
      <c r="B118" s="62" t="str">
        <f>IF(A118="","",IFERROR(VLOOKUP(A118,DB_Customers!$A:$B,2,0),"❌ Account Not Found"))</f>
        <v/>
      </c>
      <c r="C118" s="63" t="str">
        <f>IF(A118="","",IFERROR(VLOOKUP(A118,DB_Customers!$A:$M,13,0),""))</f>
        <v/>
      </c>
      <c r="D118" s="64" t="str">
        <f t="shared" ca="1" si="9"/>
        <v/>
      </c>
      <c r="E118" s="59"/>
      <c r="F118" s="63" t="str">
        <f t="shared" si="10"/>
        <v/>
      </c>
      <c r="G118" s="65" t="s">
        <v>66</v>
      </c>
      <c r="H118" s="49"/>
      <c r="I118" s="66" t="str">
        <f>IF(A118="","Pending",IF(H118="","⚠️ Enter Agent Code",IF(IFERROR(VLOOKUP(G118,DB_Agents!$B:$E,4,0),"")=H118,IF(AND(A118&lt;&gt;"",E118&lt;&gt;""),"✅ Saved","Pending"),"🔒 WRONG CODE")))</f>
        <v>Pending</v>
      </c>
      <c r="J118" s="66" t="str">
        <f t="shared" ca="1" si="11"/>
        <v>—</v>
      </c>
      <c r="K118" s="62"/>
    </row>
    <row r="119" spans="1:11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IF(A119="","",IFERROR(VLOOKUP(A119,DB_Customers!$A:$M,13,0),""))</f>
        <v/>
      </c>
      <c r="D119" s="58" t="str">
        <f t="shared" ca="1" si="9"/>
        <v/>
      </c>
      <c r="E119" s="59"/>
      <c r="F119" s="39" t="str">
        <f t="shared" si="10"/>
        <v/>
      </c>
      <c r="G119" s="60" t="s">
        <v>66</v>
      </c>
      <c r="H119" s="49"/>
      <c r="I119" s="61" t="str">
        <f>IF(A119="","Pending",IF(H119="","⚠️ Enter Agent Code",IF(IFERROR(VLOOKUP(G119,DB_Agents!$B:$E,4,0),"")=H119,IF(AND(A119&lt;&gt;"",E119&lt;&gt;""),"✅ Saved","Pending"),"🔒 WRONG CODE")))</f>
        <v>Pending</v>
      </c>
      <c r="J119" s="61" t="str">
        <f t="shared" ca="1" si="11"/>
        <v>—</v>
      </c>
      <c r="K119" s="24"/>
    </row>
    <row r="120" spans="1:11" ht="20.100000000000001" customHeight="1" x14ac:dyDescent="0.25">
      <c r="A120" s="49"/>
      <c r="B120" s="62" t="str">
        <f>IF(A120="","",IFERROR(VLOOKUP(A120,DB_Customers!$A:$B,2,0),"❌ Account Not Found"))</f>
        <v/>
      </c>
      <c r="C120" s="63" t="str">
        <f>IF(A120="","",IFERROR(VLOOKUP(A120,DB_Customers!$A:$M,13,0),""))</f>
        <v/>
      </c>
      <c r="D120" s="64" t="str">
        <f t="shared" ca="1" si="9"/>
        <v/>
      </c>
      <c r="E120" s="59"/>
      <c r="F120" s="63" t="str">
        <f t="shared" si="10"/>
        <v/>
      </c>
      <c r="G120" s="65" t="s">
        <v>66</v>
      </c>
      <c r="H120" s="49"/>
      <c r="I120" s="66" t="str">
        <f>IF(A120="","Pending",IF(H120="","⚠️ Enter Agent Code",IF(IFERROR(VLOOKUP(G120,DB_Agents!$B:$E,4,0),"")=H120,IF(AND(A120&lt;&gt;"",E120&lt;&gt;""),"✅ Saved","Pending"),"🔒 WRONG CODE")))</f>
        <v>Pending</v>
      </c>
      <c r="J120" s="66" t="str">
        <f t="shared" ca="1" si="11"/>
        <v>—</v>
      </c>
      <c r="K120" s="62"/>
    </row>
    <row r="121" spans="1:11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IF(A121="","",IFERROR(VLOOKUP(A121,DB_Customers!$A:$M,13,0),""))</f>
        <v/>
      </c>
      <c r="D121" s="58" t="str">
        <f t="shared" ca="1" si="9"/>
        <v/>
      </c>
      <c r="E121" s="59"/>
      <c r="F121" s="39" t="str">
        <f t="shared" si="10"/>
        <v/>
      </c>
      <c r="G121" s="60" t="s">
        <v>66</v>
      </c>
      <c r="H121" s="49"/>
      <c r="I121" s="61" t="str">
        <f>IF(A121="","Pending",IF(H121="","⚠️ Enter Agent Code",IF(IFERROR(VLOOKUP(G121,DB_Agents!$B:$E,4,0),"")=H121,IF(AND(A121&lt;&gt;"",E121&lt;&gt;""),"✅ Saved","Pending"),"🔒 WRONG CODE")))</f>
        <v>Pending</v>
      </c>
      <c r="J121" s="61" t="str">
        <f t="shared" ca="1" si="11"/>
        <v>—</v>
      </c>
      <c r="K121" s="24"/>
    </row>
    <row r="122" spans="1:11" ht="20.100000000000001" customHeight="1" x14ac:dyDescent="0.25">
      <c r="A122" s="49"/>
      <c r="B122" s="62" t="str">
        <f>IF(A122="","",IFERROR(VLOOKUP(A122,DB_Customers!$A:$B,2,0),"❌ Account Not Found"))</f>
        <v/>
      </c>
      <c r="C122" s="63" t="str">
        <f>IF(A122="","",IFERROR(VLOOKUP(A122,DB_Customers!$A:$M,13,0),""))</f>
        <v/>
      </c>
      <c r="D122" s="64" t="str">
        <f t="shared" ca="1" si="9"/>
        <v/>
      </c>
      <c r="E122" s="59"/>
      <c r="F122" s="63" t="str">
        <f t="shared" si="10"/>
        <v/>
      </c>
      <c r="G122" s="65" t="s">
        <v>66</v>
      </c>
      <c r="H122" s="49"/>
      <c r="I122" s="66" t="str">
        <f>IF(A122="","Pending",IF(H122="","⚠️ Enter Agent Code",IF(IFERROR(VLOOKUP(G122,DB_Agents!$B:$E,4,0),"")=H122,IF(AND(A122&lt;&gt;"",E122&lt;&gt;""),"✅ Saved","Pending"),"🔒 WRONG CODE")))</f>
        <v>Pending</v>
      </c>
      <c r="J122" s="66" t="str">
        <f t="shared" ca="1" si="11"/>
        <v>—</v>
      </c>
      <c r="K122" s="62"/>
    </row>
    <row r="123" spans="1:11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IF(A123="","",IFERROR(VLOOKUP(A123,DB_Customers!$A:$M,13,0),""))</f>
        <v/>
      </c>
      <c r="D123" s="58" t="str">
        <f t="shared" ca="1" si="9"/>
        <v/>
      </c>
      <c r="E123" s="59"/>
      <c r="F123" s="39" t="str">
        <f t="shared" si="10"/>
        <v/>
      </c>
      <c r="G123" s="60" t="s">
        <v>66</v>
      </c>
      <c r="H123" s="49"/>
      <c r="I123" s="61" t="str">
        <f>IF(A123="","Pending",IF(H123="","⚠️ Enter Agent Code",IF(IFERROR(VLOOKUP(G123,DB_Agents!$B:$E,4,0),"")=H123,IF(AND(A123&lt;&gt;"",E123&lt;&gt;""),"✅ Saved","Pending"),"🔒 WRONG CODE")))</f>
        <v>Pending</v>
      </c>
      <c r="J123" s="61" t="str">
        <f t="shared" ca="1" si="11"/>
        <v>—</v>
      </c>
      <c r="K123" s="24"/>
    </row>
    <row r="124" spans="1:11" ht="20.100000000000001" customHeight="1" x14ac:dyDescent="0.25">
      <c r="A124" s="49"/>
      <c r="B124" s="62" t="str">
        <f>IF(A124="","",IFERROR(VLOOKUP(A124,DB_Customers!$A:$B,2,0),"❌ Account Not Found"))</f>
        <v/>
      </c>
      <c r="C124" s="63" t="str">
        <f>IF(A124="","",IFERROR(VLOOKUP(A124,DB_Customers!$A:$M,13,0),""))</f>
        <v/>
      </c>
      <c r="D124" s="64" t="str">
        <f t="shared" ca="1" si="9"/>
        <v/>
      </c>
      <c r="E124" s="59"/>
      <c r="F124" s="63" t="str">
        <f t="shared" si="10"/>
        <v/>
      </c>
      <c r="G124" s="65" t="s">
        <v>66</v>
      </c>
      <c r="H124" s="49"/>
      <c r="I124" s="66" t="str">
        <f>IF(A124="","Pending",IF(H124="","⚠️ Enter Agent Code",IF(IFERROR(VLOOKUP(G124,DB_Agents!$B:$E,4,0),"")=H124,IF(AND(A124&lt;&gt;"",E124&lt;&gt;""),"✅ Saved","Pending"),"🔒 WRONG CODE")))</f>
        <v>Pending</v>
      </c>
      <c r="J124" s="66" t="str">
        <f t="shared" ca="1" si="11"/>
        <v>—</v>
      </c>
      <c r="K124" s="62"/>
    </row>
    <row r="125" spans="1:11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IF(A125="","",IFERROR(VLOOKUP(A125,DB_Customers!$A:$M,13,0),""))</f>
        <v/>
      </c>
      <c r="D125" s="58" t="str">
        <f t="shared" ca="1" si="9"/>
        <v/>
      </c>
      <c r="E125" s="59"/>
      <c r="F125" s="39" t="str">
        <f t="shared" si="10"/>
        <v/>
      </c>
      <c r="G125" s="60" t="s">
        <v>66</v>
      </c>
      <c r="H125" s="49"/>
      <c r="I125" s="61" t="str">
        <f>IF(A125="","Pending",IF(H125="","⚠️ Enter Agent Code",IF(IFERROR(VLOOKUP(G125,DB_Agents!$B:$E,4,0),"")=H125,IF(AND(A125&lt;&gt;"",E125&lt;&gt;""),"✅ Saved","Pending"),"🔒 WRONG CODE")))</f>
        <v>Pending</v>
      </c>
      <c r="J125" s="61" t="str">
        <f t="shared" ca="1" si="11"/>
        <v>—</v>
      </c>
      <c r="K125" s="24"/>
    </row>
    <row r="126" spans="1:11" ht="20.100000000000001" customHeight="1" x14ac:dyDescent="0.25">
      <c r="A126" s="49"/>
      <c r="B126" s="62" t="str">
        <f>IF(A126="","",IFERROR(VLOOKUP(A126,DB_Customers!$A:$B,2,0),"❌ Account Not Found"))</f>
        <v/>
      </c>
      <c r="C126" s="63" t="str">
        <f>IF(A126="","",IFERROR(VLOOKUP(A126,DB_Customers!$A:$M,13,0),""))</f>
        <v/>
      </c>
      <c r="D126" s="64" t="str">
        <f t="shared" ca="1" si="9"/>
        <v/>
      </c>
      <c r="E126" s="59"/>
      <c r="F126" s="63" t="str">
        <f t="shared" si="10"/>
        <v/>
      </c>
      <c r="G126" s="65" t="s">
        <v>66</v>
      </c>
      <c r="H126" s="49"/>
      <c r="I126" s="66" t="str">
        <f>IF(A126="","Pending",IF(H126="","⚠️ Enter Agent Code",IF(IFERROR(VLOOKUP(G126,DB_Agents!$B:$E,4,0),"")=H126,IF(AND(A126&lt;&gt;"",E126&lt;&gt;""),"✅ Saved","Pending"),"🔒 WRONG CODE")))</f>
        <v>Pending</v>
      </c>
      <c r="J126" s="66" t="str">
        <f t="shared" ca="1" si="11"/>
        <v>—</v>
      </c>
      <c r="K126" s="62"/>
    </row>
    <row r="127" spans="1:11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IF(A127="","",IFERROR(VLOOKUP(A127,DB_Customers!$A:$M,13,0),""))</f>
        <v/>
      </c>
      <c r="D127" s="58" t="str">
        <f t="shared" ca="1" si="9"/>
        <v/>
      </c>
      <c r="E127" s="59"/>
      <c r="F127" s="39" t="str">
        <f t="shared" si="10"/>
        <v/>
      </c>
      <c r="G127" s="60" t="s">
        <v>66</v>
      </c>
      <c r="H127" s="49"/>
      <c r="I127" s="61" t="str">
        <f>IF(A127="","Pending",IF(H127="","⚠️ Enter Agent Code",IF(IFERROR(VLOOKUP(G127,DB_Agents!$B:$E,4,0),"")=H127,IF(AND(A127&lt;&gt;"",E127&lt;&gt;""),"✅ Saved","Pending"),"🔒 WRONG CODE")))</f>
        <v>Pending</v>
      </c>
      <c r="J127" s="61" t="str">
        <f t="shared" ca="1" si="11"/>
        <v>—</v>
      </c>
      <c r="K127" s="24"/>
    </row>
    <row r="128" spans="1:11" ht="20.100000000000001" customHeight="1" x14ac:dyDescent="0.25">
      <c r="A128" s="49"/>
      <c r="B128" s="62" t="str">
        <f>IF(A128="","",IFERROR(VLOOKUP(A128,DB_Customers!$A:$B,2,0),"❌ Account Not Found"))</f>
        <v/>
      </c>
      <c r="C128" s="63" t="str">
        <f>IF(A128="","",IFERROR(VLOOKUP(A128,DB_Customers!$A:$M,13,0),""))</f>
        <v/>
      </c>
      <c r="D128" s="64" t="str">
        <f t="shared" ca="1" si="9"/>
        <v/>
      </c>
      <c r="E128" s="59"/>
      <c r="F128" s="63" t="str">
        <f t="shared" si="10"/>
        <v/>
      </c>
      <c r="G128" s="65" t="s">
        <v>66</v>
      </c>
      <c r="H128" s="49"/>
      <c r="I128" s="66" t="str">
        <f>IF(A128="","Pending",IF(H128="","⚠️ Enter Agent Code",IF(IFERROR(VLOOKUP(G128,DB_Agents!$B:$E,4,0),"")=H128,IF(AND(A128&lt;&gt;"",E128&lt;&gt;""),"✅ Saved","Pending"),"🔒 WRONG CODE")))</f>
        <v>Pending</v>
      </c>
      <c r="J128" s="66" t="str">
        <f t="shared" ca="1" si="11"/>
        <v>—</v>
      </c>
      <c r="K128" s="62"/>
    </row>
    <row r="129" spans="1:11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IF(A129="","",IFERROR(VLOOKUP(A129,DB_Customers!$A:$M,13,0),""))</f>
        <v/>
      </c>
      <c r="D129" s="58" t="str">
        <f t="shared" ca="1" si="9"/>
        <v/>
      </c>
      <c r="E129" s="59"/>
      <c r="F129" s="39" t="str">
        <f t="shared" si="10"/>
        <v/>
      </c>
      <c r="G129" s="60" t="s">
        <v>66</v>
      </c>
      <c r="H129" s="49"/>
      <c r="I129" s="61" t="str">
        <f>IF(A129="","Pending",IF(H129="","⚠️ Enter Agent Code",IF(IFERROR(VLOOKUP(G129,DB_Agents!$B:$E,4,0),"")=H129,IF(AND(A129&lt;&gt;"",E129&lt;&gt;""),"✅ Saved","Pending"),"🔒 WRONG CODE")))</f>
        <v>Pending</v>
      </c>
      <c r="J129" s="61" t="str">
        <f t="shared" ca="1" si="11"/>
        <v>—</v>
      </c>
      <c r="K129" s="24"/>
    </row>
    <row r="130" spans="1:11" ht="20.100000000000001" customHeight="1" x14ac:dyDescent="0.25">
      <c r="A130" s="49"/>
      <c r="B130" s="62" t="str">
        <f>IF(A130="","",IFERROR(VLOOKUP(A130,DB_Customers!$A:$B,2,0),"❌ Account Not Found"))</f>
        <v/>
      </c>
      <c r="C130" s="63" t="str">
        <f>IF(A130="","",IFERROR(VLOOKUP(A130,DB_Customers!$A:$M,13,0),""))</f>
        <v/>
      </c>
      <c r="D130" s="64" t="str">
        <f t="shared" ca="1" si="9"/>
        <v/>
      </c>
      <c r="E130" s="59"/>
      <c r="F130" s="63" t="str">
        <f t="shared" si="10"/>
        <v/>
      </c>
      <c r="G130" s="65" t="s">
        <v>66</v>
      </c>
      <c r="H130" s="49"/>
      <c r="I130" s="66" t="str">
        <f>IF(A130="","Pending",IF(H130="","⚠️ Enter Agent Code",IF(IFERROR(VLOOKUP(G130,DB_Agents!$B:$E,4,0),"")=H130,IF(AND(A130&lt;&gt;"",E130&lt;&gt;""),"✅ Saved","Pending"),"🔒 WRONG CODE")))</f>
        <v>Pending</v>
      </c>
      <c r="J130" s="66" t="str">
        <f t="shared" ca="1" si="11"/>
        <v>—</v>
      </c>
      <c r="K130" s="62"/>
    </row>
    <row r="131" spans="1:11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IF(A131="","",IFERROR(VLOOKUP(A131,DB_Customers!$A:$M,13,0),""))</f>
        <v/>
      </c>
      <c r="D131" s="58" t="str">
        <f t="shared" ca="1" si="9"/>
        <v/>
      </c>
      <c r="E131" s="59"/>
      <c r="F131" s="39" t="str">
        <f t="shared" si="10"/>
        <v/>
      </c>
      <c r="G131" s="60" t="s">
        <v>66</v>
      </c>
      <c r="H131" s="49"/>
      <c r="I131" s="61" t="str">
        <f>IF(A131="","Pending",IF(H131="","⚠️ Enter Agent Code",IF(IFERROR(VLOOKUP(G131,DB_Agents!$B:$E,4,0),"")=H131,IF(AND(A131&lt;&gt;"",E131&lt;&gt;""),"✅ Saved","Pending"),"🔒 WRONG CODE")))</f>
        <v>Pending</v>
      </c>
      <c r="J131" s="61" t="str">
        <f t="shared" ca="1" si="11"/>
        <v>—</v>
      </c>
      <c r="K131" s="24"/>
    </row>
    <row r="132" spans="1:11" ht="20.100000000000001" customHeight="1" x14ac:dyDescent="0.25">
      <c r="A132" s="49"/>
      <c r="B132" s="62" t="str">
        <f>IF(A132="","",IFERROR(VLOOKUP(A132,DB_Customers!$A:$B,2,0),"❌ Account Not Found"))</f>
        <v/>
      </c>
      <c r="C132" s="63" t="str">
        <f>IF(A132="","",IFERROR(VLOOKUP(A132,DB_Customers!$A:$M,13,0),""))</f>
        <v/>
      </c>
      <c r="D132" s="64" t="str">
        <f t="shared" ca="1" si="9"/>
        <v/>
      </c>
      <c r="E132" s="59"/>
      <c r="F132" s="63" t="str">
        <f t="shared" si="10"/>
        <v/>
      </c>
      <c r="G132" s="65" t="s">
        <v>66</v>
      </c>
      <c r="H132" s="49"/>
      <c r="I132" s="66" t="str">
        <f>IF(A132="","Pending",IF(H132="","⚠️ Enter Agent Code",IF(IFERROR(VLOOKUP(G132,DB_Agents!$B:$E,4,0),"")=H132,IF(AND(A132&lt;&gt;"",E132&lt;&gt;""),"✅ Saved","Pending"),"🔒 WRONG CODE")))</f>
        <v>Pending</v>
      </c>
      <c r="J132" s="66" t="str">
        <f t="shared" ca="1" si="11"/>
        <v>—</v>
      </c>
      <c r="K132" s="62"/>
    </row>
    <row r="133" spans="1:11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IF(A133="","",IFERROR(VLOOKUP(A133,DB_Customers!$A:$M,13,0),""))</f>
        <v/>
      </c>
      <c r="D133" s="58" t="str">
        <f t="shared" ca="1" si="9"/>
        <v/>
      </c>
      <c r="E133" s="59"/>
      <c r="F133" s="39" t="str">
        <f t="shared" si="10"/>
        <v/>
      </c>
      <c r="G133" s="60" t="s">
        <v>66</v>
      </c>
      <c r="H133" s="49"/>
      <c r="I133" s="61" t="str">
        <f>IF(A133="","Pending",IF(H133="","⚠️ Enter Agent Code",IF(IFERROR(VLOOKUP(G133,DB_Agents!$B:$E,4,0),"")=H133,IF(AND(A133&lt;&gt;"",E133&lt;&gt;""),"✅ Saved","Pending"),"🔒 WRONG CODE")))</f>
        <v>Pending</v>
      </c>
      <c r="J133" s="61" t="str">
        <f t="shared" ca="1" si="11"/>
        <v>—</v>
      </c>
      <c r="K133" s="24"/>
    </row>
    <row r="134" spans="1:11" ht="20.100000000000001" customHeight="1" x14ac:dyDescent="0.25">
      <c r="A134" s="49"/>
      <c r="B134" s="62" t="str">
        <f>IF(A134="","",IFERROR(VLOOKUP(A134,DB_Customers!$A:$B,2,0),"❌ Account Not Found"))</f>
        <v/>
      </c>
      <c r="C134" s="63" t="str">
        <f>IF(A134="","",IFERROR(VLOOKUP(A134,DB_Customers!$A:$M,13,0),""))</f>
        <v/>
      </c>
      <c r="D134" s="64" t="str">
        <f t="shared" ca="1" si="9"/>
        <v/>
      </c>
      <c r="E134" s="59"/>
      <c r="F134" s="63" t="str">
        <f t="shared" si="10"/>
        <v/>
      </c>
      <c r="G134" s="65" t="s">
        <v>66</v>
      </c>
      <c r="H134" s="49"/>
      <c r="I134" s="66" t="str">
        <f>IF(A134="","Pending",IF(H134="","⚠️ Enter Agent Code",IF(IFERROR(VLOOKUP(G134,DB_Agents!$B:$E,4,0),"")=H134,IF(AND(A134&lt;&gt;"",E134&lt;&gt;""),"✅ Saved","Pending"),"🔒 WRONG CODE")))</f>
        <v>Pending</v>
      </c>
      <c r="J134" s="66" t="str">
        <f t="shared" ca="1" si="11"/>
        <v>—</v>
      </c>
      <c r="K134" s="62"/>
    </row>
    <row r="135" spans="1:11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IF(A135="","",IFERROR(VLOOKUP(A135,DB_Customers!$A:$M,13,0),""))</f>
        <v/>
      </c>
      <c r="D135" s="58" t="str">
        <f t="shared" ca="1" si="9"/>
        <v/>
      </c>
      <c r="E135" s="59"/>
      <c r="F135" s="39" t="str">
        <f t="shared" si="10"/>
        <v/>
      </c>
      <c r="G135" s="60" t="s">
        <v>66</v>
      </c>
      <c r="H135" s="49"/>
      <c r="I135" s="61" t="str">
        <f>IF(A135="","Pending",IF(H135="","⚠️ Enter Agent Code",IF(IFERROR(VLOOKUP(G135,DB_Agents!$B:$E,4,0),"")=H135,IF(AND(A135&lt;&gt;"",E135&lt;&gt;""),"✅ Saved","Pending"),"🔒 WRONG CODE")))</f>
        <v>Pending</v>
      </c>
      <c r="J135" s="61" t="str">
        <f t="shared" ca="1" si="11"/>
        <v>—</v>
      </c>
      <c r="K135" s="24"/>
    </row>
    <row r="136" spans="1:11" ht="20.100000000000001" customHeight="1" x14ac:dyDescent="0.25">
      <c r="A136" s="49"/>
      <c r="B136" s="62" t="str">
        <f>IF(A136="","",IFERROR(VLOOKUP(A136,DB_Customers!$A:$B,2,0),"❌ Account Not Found"))</f>
        <v/>
      </c>
      <c r="C136" s="63" t="str">
        <f>IF(A136="","",IFERROR(VLOOKUP(A136,DB_Customers!$A:$M,13,0),""))</f>
        <v/>
      </c>
      <c r="D136" s="64" t="str">
        <f t="shared" ca="1" si="9"/>
        <v/>
      </c>
      <c r="E136" s="59"/>
      <c r="F136" s="63" t="str">
        <f t="shared" si="10"/>
        <v/>
      </c>
      <c r="G136" s="65" t="s">
        <v>66</v>
      </c>
      <c r="H136" s="49"/>
      <c r="I136" s="66" t="str">
        <f>IF(A136="","Pending",IF(H136="","⚠️ Enter Agent Code",IF(IFERROR(VLOOKUP(G136,DB_Agents!$B:$E,4,0),"")=H136,IF(AND(A136&lt;&gt;"",E136&lt;&gt;""),"✅ Saved","Pending"),"🔒 WRONG CODE")))</f>
        <v>Pending</v>
      </c>
      <c r="J136" s="66" t="str">
        <f t="shared" ca="1" si="11"/>
        <v>—</v>
      </c>
      <c r="K136" s="62"/>
    </row>
    <row r="137" spans="1:11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IF(A137="","",IFERROR(VLOOKUP(A137,DB_Customers!$A:$M,13,0),""))</f>
        <v/>
      </c>
      <c r="D137" s="58" t="str">
        <f t="shared" ref="D137:D168" ca="1" si="12">IF(A137="","",TODAY())</f>
        <v/>
      </c>
      <c r="E137" s="59"/>
      <c r="F137" s="39" t="str">
        <f t="shared" ref="F137:F168" si="13">IFERROR(IF(OR(A137="",E137=""),"",C137+E137),"")</f>
        <v/>
      </c>
      <c r="G137" s="60" t="s">
        <v>66</v>
      </c>
      <c r="H137" s="49"/>
      <c r="I137" s="61" t="str">
        <f>IF(A137="","Pending",IF(H137="","⚠️ Enter Agent Code",IF(IFERROR(VLOOKUP(G137,DB_Agents!$B:$E,4,0),"")=H137,IF(AND(A137&lt;&gt;"",E137&lt;&gt;""),"✅ Saved","Pending"),"🔒 WRONG CODE")))</f>
        <v>Pending</v>
      </c>
      <c r="J137" s="61" t="str">
        <f t="shared" ref="J137:J168" ca="1" si="14">IF(I137="✅ Saved",TEXT(TODAY(),"YYYY-MM-DD")&amp;" Auto","—")</f>
        <v>—</v>
      </c>
      <c r="K137" s="24"/>
    </row>
    <row r="138" spans="1:11" ht="20.100000000000001" customHeight="1" x14ac:dyDescent="0.25">
      <c r="A138" s="49"/>
      <c r="B138" s="62" t="str">
        <f>IF(A138="","",IFERROR(VLOOKUP(A138,DB_Customers!$A:$B,2,0),"❌ Account Not Found"))</f>
        <v/>
      </c>
      <c r="C138" s="63" t="str">
        <f>IF(A138="","",IFERROR(VLOOKUP(A138,DB_Customers!$A:$M,13,0),""))</f>
        <v/>
      </c>
      <c r="D138" s="64" t="str">
        <f t="shared" ca="1" si="12"/>
        <v/>
      </c>
      <c r="E138" s="59"/>
      <c r="F138" s="63" t="str">
        <f t="shared" si="13"/>
        <v/>
      </c>
      <c r="G138" s="65" t="s">
        <v>66</v>
      </c>
      <c r="H138" s="49"/>
      <c r="I138" s="66" t="str">
        <f>IF(A138="","Pending",IF(H138="","⚠️ Enter Agent Code",IF(IFERROR(VLOOKUP(G138,DB_Agents!$B:$E,4,0),"")=H138,IF(AND(A138&lt;&gt;"",E138&lt;&gt;""),"✅ Saved","Pending"),"🔒 WRONG CODE")))</f>
        <v>Pending</v>
      </c>
      <c r="J138" s="66" t="str">
        <f t="shared" ca="1" si="14"/>
        <v>—</v>
      </c>
      <c r="K138" s="62"/>
    </row>
    <row r="139" spans="1:11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IF(A139="","",IFERROR(VLOOKUP(A139,DB_Customers!$A:$M,13,0),""))</f>
        <v/>
      </c>
      <c r="D139" s="58" t="str">
        <f t="shared" ca="1" si="12"/>
        <v/>
      </c>
      <c r="E139" s="59"/>
      <c r="F139" s="39" t="str">
        <f t="shared" si="13"/>
        <v/>
      </c>
      <c r="G139" s="60" t="s">
        <v>66</v>
      </c>
      <c r="H139" s="49"/>
      <c r="I139" s="61" t="str">
        <f>IF(A139="","Pending",IF(H139="","⚠️ Enter Agent Code",IF(IFERROR(VLOOKUP(G139,DB_Agents!$B:$E,4,0),"")=H139,IF(AND(A139&lt;&gt;"",E139&lt;&gt;""),"✅ Saved","Pending"),"🔒 WRONG CODE")))</f>
        <v>Pending</v>
      </c>
      <c r="J139" s="61" t="str">
        <f t="shared" ca="1" si="14"/>
        <v>—</v>
      </c>
      <c r="K139" s="24"/>
    </row>
    <row r="140" spans="1:11" ht="20.100000000000001" customHeight="1" x14ac:dyDescent="0.25">
      <c r="A140" s="49"/>
      <c r="B140" s="62" t="str">
        <f>IF(A140="","",IFERROR(VLOOKUP(A140,DB_Customers!$A:$B,2,0),"❌ Account Not Found"))</f>
        <v/>
      </c>
      <c r="C140" s="63" t="str">
        <f>IF(A140="","",IFERROR(VLOOKUP(A140,DB_Customers!$A:$M,13,0),""))</f>
        <v/>
      </c>
      <c r="D140" s="64" t="str">
        <f t="shared" ca="1" si="12"/>
        <v/>
      </c>
      <c r="E140" s="59"/>
      <c r="F140" s="63" t="str">
        <f t="shared" si="13"/>
        <v/>
      </c>
      <c r="G140" s="65" t="s">
        <v>66</v>
      </c>
      <c r="H140" s="49"/>
      <c r="I140" s="66" t="str">
        <f>IF(A140="","Pending",IF(H140="","⚠️ Enter Agent Code",IF(IFERROR(VLOOKUP(G140,DB_Agents!$B:$E,4,0),"")=H140,IF(AND(A140&lt;&gt;"",E140&lt;&gt;""),"✅ Saved","Pending"),"🔒 WRONG CODE")))</f>
        <v>Pending</v>
      </c>
      <c r="J140" s="66" t="str">
        <f t="shared" ca="1" si="14"/>
        <v>—</v>
      </c>
      <c r="K140" s="62"/>
    </row>
    <row r="141" spans="1:11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IF(A141="","",IFERROR(VLOOKUP(A141,DB_Customers!$A:$M,13,0),""))</f>
        <v/>
      </c>
      <c r="D141" s="58" t="str">
        <f t="shared" ca="1" si="12"/>
        <v/>
      </c>
      <c r="E141" s="59"/>
      <c r="F141" s="39" t="str">
        <f t="shared" si="13"/>
        <v/>
      </c>
      <c r="G141" s="60" t="s">
        <v>66</v>
      </c>
      <c r="H141" s="49"/>
      <c r="I141" s="61" t="str">
        <f>IF(A141="","Pending",IF(H141="","⚠️ Enter Agent Code",IF(IFERROR(VLOOKUP(G141,DB_Agents!$B:$E,4,0),"")=H141,IF(AND(A141&lt;&gt;"",E141&lt;&gt;""),"✅ Saved","Pending"),"🔒 WRONG CODE")))</f>
        <v>Pending</v>
      </c>
      <c r="J141" s="61" t="str">
        <f t="shared" ca="1" si="14"/>
        <v>—</v>
      </c>
      <c r="K141" s="24"/>
    </row>
    <row r="142" spans="1:11" ht="20.100000000000001" customHeight="1" x14ac:dyDescent="0.25">
      <c r="A142" s="49"/>
      <c r="B142" s="62" t="str">
        <f>IF(A142="","",IFERROR(VLOOKUP(A142,DB_Customers!$A:$B,2,0),"❌ Account Not Found"))</f>
        <v/>
      </c>
      <c r="C142" s="63" t="str">
        <f>IF(A142="","",IFERROR(VLOOKUP(A142,DB_Customers!$A:$M,13,0),""))</f>
        <v/>
      </c>
      <c r="D142" s="64" t="str">
        <f t="shared" ca="1" si="12"/>
        <v/>
      </c>
      <c r="E142" s="59"/>
      <c r="F142" s="63" t="str">
        <f t="shared" si="13"/>
        <v/>
      </c>
      <c r="G142" s="65" t="s">
        <v>66</v>
      </c>
      <c r="H142" s="49"/>
      <c r="I142" s="66" t="str">
        <f>IF(A142="","Pending",IF(H142="","⚠️ Enter Agent Code",IF(IFERROR(VLOOKUP(G142,DB_Agents!$B:$E,4,0),"")=H142,IF(AND(A142&lt;&gt;"",E142&lt;&gt;""),"✅ Saved","Pending"),"🔒 WRONG CODE")))</f>
        <v>Pending</v>
      </c>
      <c r="J142" s="66" t="str">
        <f t="shared" ca="1" si="14"/>
        <v>—</v>
      </c>
      <c r="K142" s="62"/>
    </row>
    <row r="143" spans="1:11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IF(A143="","",IFERROR(VLOOKUP(A143,DB_Customers!$A:$M,13,0),""))</f>
        <v/>
      </c>
      <c r="D143" s="58" t="str">
        <f t="shared" ca="1" si="12"/>
        <v/>
      </c>
      <c r="E143" s="59"/>
      <c r="F143" s="39" t="str">
        <f t="shared" si="13"/>
        <v/>
      </c>
      <c r="G143" s="60" t="s">
        <v>66</v>
      </c>
      <c r="H143" s="49"/>
      <c r="I143" s="61" t="str">
        <f>IF(A143="","Pending",IF(H143="","⚠️ Enter Agent Code",IF(IFERROR(VLOOKUP(G143,DB_Agents!$B:$E,4,0),"")=H143,IF(AND(A143&lt;&gt;"",E143&lt;&gt;""),"✅ Saved","Pending"),"🔒 WRONG CODE")))</f>
        <v>Pending</v>
      </c>
      <c r="J143" s="61" t="str">
        <f t="shared" ca="1" si="14"/>
        <v>—</v>
      </c>
      <c r="K143" s="24"/>
    </row>
    <row r="144" spans="1:11" ht="20.100000000000001" customHeight="1" x14ac:dyDescent="0.25">
      <c r="A144" s="49"/>
      <c r="B144" s="62" t="str">
        <f>IF(A144="","",IFERROR(VLOOKUP(A144,DB_Customers!$A:$B,2,0),"❌ Account Not Found"))</f>
        <v/>
      </c>
      <c r="C144" s="63" t="str">
        <f>IF(A144="","",IFERROR(VLOOKUP(A144,DB_Customers!$A:$M,13,0),""))</f>
        <v/>
      </c>
      <c r="D144" s="64" t="str">
        <f t="shared" ca="1" si="12"/>
        <v/>
      </c>
      <c r="E144" s="59"/>
      <c r="F144" s="63" t="str">
        <f t="shared" si="13"/>
        <v/>
      </c>
      <c r="G144" s="65" t="s">
        <v>66</v>
      </c>
      <c r="H144" s="49"/>
      <c r="I144" s="66" t="str">
        <f>IF(A144="","Pending",IF(H144="","⚠️ Enter Agent Code",IF(IFERROR(VLOOKUP(G144,DB_Agents!$B:$E,4,0),"")=H144,IF(AND(A144&lt;&gt;"",E144&lt;&gt;""),"✅ Saved","Pending"),"🔒 WRONG CODE")))</f>
        <v>Pending</v>
      </c>
      <c r="J144" s="66" t="str">
        <f t="shared" ca="1" si="14"/>
        <v>—</v>
      </c>
      <c r="K144" s="62"/>
    </row>
    <row r="145" spans="1:11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IF(A145="","",IFERROR(VLOOKUP(A145,DB_Customers!$A:$M,13,0),""))</f>
        <v/>
      </c>
      <c r="D145" s="58" t="str">
        <f t="shared" ca="1" si="12"/>
        <v/>
      </c>
      <c r="E145" s="59"/>
      <c r="F145" s="39" t="str">
        <f t="shared" si="13"/>
        <v/>
      </c>
      <c r="G145" s="60" t="s">
        <v>66</v>
      </c>
      <c r="H145" s="49"/>
      <c r="I145" s="61" t="str">
        <f>IF(A145="","Pending",IF(H145="","⚠️ Enter Agent Code",IF(IFERROR(VLOOKUP(G145,DB_Agents!$B:$E,4,0),"")=H145,IF(AND(A145&lt;&gt;"",E145&lt;&gt;""),"✅ Saved","Pending"),"🔒 WRONG CODE")))</f>
        <v>Pending</v>
      </c>
      <c r="J145" s="61" t="str">
        <f t="shared" ca="1" si="14"/>
        <v>—</v>
      </c>
      <c r="K145" s="24"/>
    </row>
    <row r="146" spans="1:11" ht="20.100000000000001" customHeight="1" x14ac:dyDescent="0.25">
      <c r="A146" s="49"/>
      <c r="B146" s="62" t="str">
        <f>IF(A146="","",IFERROR(VLOOKUP(A146,DB_Customers!$A:$B,2,0),"❌ Account Not Found"))</f>
        <v/>
      </c>
      <c r="C146" s="63" t="str">
        <f>IF(A146="","",IFERROR(VLOOKUP(A146,DB_Customers!$A:$M,13,0),""))</f>
        <v/>
      </c>
      <c r="D146" s="64" t="str">
        <f t="shared" ca="1" si="12"/>
        <v/>
      </c>
      <c r="E146" s="59"/>
      <c r="F146" s="63" t="str">
        <f t="shared" si="13"/>
        <v/>
      </c>
      <c r="G146" s="65" t="s">
        <v>66</v>
      </c>
      <c r="H146" s="49"/>
      <c r="I146" s="66" t="str">
        <f>IF(A146="","Pending",IF(H146="","⚠️ Enter Agent Code",IF(IFERROR(VLOOKUP(G146,DB_Agents!$B:$E,4,0),"")=H146,IF(AND(A146&lt;&gt;"",E146&lt;&gt;""),"✅ Saved","Pending"),"🔒 WRONG CODE")))</f>
        <v>Pending</v>
      </c>
      <c r="J146" s="66" t="str">
        <f t="shared" ca="1" si="14"/>
        <v>—</v>
      </c>
      <c r="K146" s="62"/>
    </row>
    <row r="147" spans="1:11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IF(A147="","",IFERROR(VLOOKUP(A147,DB_Customers!$A:$M,13,0),""))</f>
        <v/>
      </c>
      <c r="D147" s="58" t="str">
        <f t="shared" ca="1" si="12"/>
        <v/>
      </c>
      <c r="E147" s="59"/>
      <c r="F147" s="39" t="str">
        <f t="shared" si="13"/>
        <v/>
      </c>
      <c r="G147" s="60" t="s">
        <v>66</v>
      </c>
      <c r="H147" s="49"/>
      <c r="I147" s="61" t="str">
        <f>IF(A147="","Pending",IF(H147="","⚠️ Enter Agent Code",IF(IFERROR(VLOOKUP(G147,DB_Agents!$B:$E,4,0),"")=H147,IF(AND(A147&lt;&gt;"",E147&lt;&gt;""),"✅ Saved","Pending"),"🔒 WRONG CODE")))</f>
        <v>Pending</v>
      </c>
      <c r="J147" s="61" t="str">
        <f t="shared" ca="1" si="14"/>
        <v>—</v>
      </c>
      <c r="K147" s="24"/>
    </row>
    <row r="148" spans="1:11" ht="20.100000000000001" customHeight="1" x14ac:dyDescent="0.25">
      <c r="A148" s="49"/>
      <c r="B148" s="62" t="str">
        <f>IF(A148="","",IFERROR(VLOOKUP(A148,DB_Customers!$A:$B,2,0),"❌ Account Not Found"))</f>
        <v/>
      </c>
      <c r="C148" s="63" t="str">
        <f>IF(A148="","",IFERROR(VLOOKUP(A148,DB_Customers!$A:$M,13,0),""))</f>
        <v/>
      </c>
      <c r="D148" s="64" t="str">
        <f t="shared" ca="1" si="12"/>
        <v/>
      </c>
      <c r="E148" s="59"/>
      <c r="F148" s="63" t="str">
        <f t="shared" si="13"/>
        <v/>
      </c>
      <c r="G148" s="65" t="s">
        <v>66</v>
      </c>
      <c r="H148" s="49"/>
      <c r="I148" s="66" t="str">
        <f>IF(A148="","Pending",IF(H148="","⚠️ Enter Agent Code",IF(IFERROR(VLOOKUP(G148,DB_Agents!$B:$E,4,0),"")=H148,IF(AND(A148&lt;&gt;"",E148&lt;&gt;""),"✅ Saved","Pending"),"🔒 WRONG CODE")))</f>
        <v>Pending</v>
      </c>
      <c r="J148" s="66" t="str">
        <f t="shared" ca="1" si="14"/>
        <v>—</v>
      </c>
      <c r="K148" s="62"/>
    </row>
    <row r="149" spans="1:11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IF(A149="","",IFERROR(VLOOKUP(A149,DB_Customers!$A:$M,13,0),""))</f>
        <v/>
      </c>
      <c r="D149" s="58" t="str">
        <f t="shared" ca="1" si="12"/>
        <v/>
      </c>
      <c r="E149" s="59"/>
      <c r="F149" s="39" t="str">
        <f t="shared" si="13"/>
        <v/>
      </c>
      <c r="G149" s="60" t="s">
        <v>66</v>
      </c>
      <c r="H149" s="49"/>
      <c r="I149" s="61" t="str">
        <f>IF(A149="","Pending",IF(H149="","⚠️ Enter Agent Code",IF(IFERROR(VLOOKUP(G149,DB_Agents!$B:$E,4,0),"")=H149,IF(AND(A149&lt;&gt;"",E149&lt;&gt;""),"✅ Saved","Pending"),"🔒 WRONG CODE")))</f>
        <v>Pending</v>
      </c>
      <c r="J149" s="61" t="str">
        <f t="shared" ca="1" si="14"/>
        <v>—</v>
      </c>
      <c r="K149" s="24"/>
    </row>
    <row r="150" spans="1:11" ht="20.100000000000001" customHeight="1" x14ac:dyDescent="0.25">
      <c r="A150" s="49"/>
      <c r="B150" s="62" t="str">
        <f>IF(A150="","",IFERROR(VLOOKUP(A150,DB_Customers!$A:$B,2,0),"❌ Account Not Found"))</f>
        <v/>
      </c>
      <c r="C150" s="63" t="str">
        <f>IF(A150="","",IFERROR(VLOOKUP(A150,DB_Customers!$A:$M,13,0),""))</f>
        <v/>
      </c>
      <c r="D150" s="64" t="str">
        <f t="shared" ca="1" si="12"/>
        <v/>
      </c>
      <c r="E150" s="59"/>
      <c r="F150" s="63" t="str">
        <f t="shared" si="13"/>
        <v/>
      </c>
      <c r="G150" s="65" t="s">
        <v>66</v>
      </c>
      <c r="H150" s="49"/>
      <c r="I150" s="66" t="str">
        <f>IF(A150="","Pending",IF(H150="","⚠️ Enter Agent Code",IF(IFERROR(VLOOKUP(G150,DB_Agents!$B:$E,4,0),"")=H150,IF(AND(A150&lt;&gt;"",E150&lt;&gt;""),"✅ Saved","Pending"),"🔒 WRONG CODE")))</f>
        <v>Pending</v>
      </c>
      <c r="J150" s="66" t="str">
        <f t="shared" ca="1" si="14"/>
        <v>—</v>
      </c>
      <c r="K150" s="62"/>
    </row>
    <row r="151" spans="1:11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IF(A151="","",IFERROR(VLOOKUP(A151,DB_Customers!$A:$M,13,0),""))</f>
        <v/>
      </c>
      <c r="D151" s="58" t="str">
        <f t="shared" ca="1" si="12"/>
        <v/>
      </c>
      <c r="E151" s="59"/>
      <c r="F151" s="39" t="str">
        <f t="shared" si="13"/>
        <v/>
      </c>
      <c r="G151" s="60" t="s">
        <v>66</v>
      </c>
      <c r="H151" s="49"/>
      <c r="I151" s="61" t="str">
        <f>IF(A151="","Pending",IF(H151="","⚠️ Enter Agent Code",IF(IFERROR(VLOOKUP(G151,DB_Agents!$B:$E,4,0),"")=H151,IF(AND(A151&lt;&gt;"",E151&lt;&gt;""),"✅ Saved","Pending"),"🔒 WRONG CODE")))</f>
        <v>Pending</v>
      </c>
      <c r="J151" s="61" t="str">
        <f t="shared" ca="1" si="14"/>
        <v>—</v>
      </c>
      <c r="K151" s="24"/>
    </row>
    <row r="152" spans="1:11" ht="20.100000000000001" customHeight="1" x14ac:dyDescent="0.25">
      <c r="A152" s="49"/>
      <c r="B152" s="62" t="str">
        <f>IF(A152="","",IFERROR(VLOOKUP(A152,DB_Customers!$A:$B,2,0),"❌ Account Not Found"))</f>
        <v/>
      </c>
      <c r="C152" s="63" t="str">
        <f>IF(A152="","",IFERROR(VLOOKUP(A152,DB_Customers!$A:$M,13,0),""))</f>
        <v/>
      </c>
      <c r="D152" s="64" t="str">
        <f t="shared" ca="1" si="12"/>
        <v/>
      </c>
      <c r="E152" s="59"/>
      <c r="F152" s="63" t="str">
        <f t="shared" si="13"/>
        <v/>
      </c>
      <c r="G152" s="65" t="s">
        <v>66</v>
      </c>
      <c r="H152" s="49"/>
      <c r="I152" s="66" t="str">
        <f>IF(A152="","Pending",IF(H152="","⚠️ Enter Agent Code",IF(IFERROR(VLOOKUP(G152,DB_Agents!$B:$E,4,0),"")=H152,IF(AND(A152&lt;&gt;"",E152&lt;&gt;""),"✅ Saved","Pending"),"🔒 WRONG CODE")))</f>
        <v>Pending</v>
      </c>
      <c r="J152" s="66" t="str">
        <f t="shared" ca="1" si="14"/>
        <v>—</v>
      </c>
      <c r="K152" s="62"/>
    </row>
    <row r="153" spans="1:11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IF(A153="","",IFERROR(VLOOKUP(A153,DB_Customers!$A:$M,13,0),""))</f>
        <v/>
      </c>
      <c r="D153" s="58" t="str">
        <f t="shared" ca="1" si="12"/>
        <v/>
      </c>
      <c r="E153" s="59"/>
      <c r="F153" s="39" t="str">
        <f t="shared" si="13"/>
        <v/>
      </c>
      <c r="G153" s="60" t="s">
        <v>66</v>
      </c>
      <c r="H153" s="49"/>
      <c r="I153" s="61" t="str">
        <f>IF(A153="","Pending",IF(H153="","⚠️ Enter Agent Code",IF(IFERROR(VLOOKUP(G153,DB_Agents!$B:$E,4,0),"")=H153,IF(AND(A153&lt;&gt;"",E153&lt;&gt;""),"✅ Saved","Pending"),"🔒 WRONG CODE")))</f>
        <v>Pending</v>
      </c>
      <c r="J153" s="61" t="str">
        <f t="shared" ca="1" si="14"/>
        <v>—</v>
      </c>
      <c r="K153" s="24"/>
    </row>
    <row r="154" spans="1:11" ht="20.100000000000001" customHeight="1" x14ac:dyDescent="0.25">
      <c r="A154" s="49"/>
      <c r="B154" s="62" t="str">
        <f>IF(A154="","",IFERROR(VLOOKUP(A154,DB_Customers!$A:$B,2,0),"❌ Account Not Found"))</f>
        <v/>
      </c>
      <c r="C154" s="63" t="str">
        <f>IF(A154="","",IFERROR(VLOOKUP(A154,DB_Customers!$A:$M,13,0),""))</f>
        <v/>
      </c>
      <c r="D154" s="64" t="str">
        <f t="shared" ca="1" si="12"/>
        <v/>
      </c>
      <c r="E154" s="59"/>
      <c r="F154" s="63" t="str">
        <f t="shared" si="13"/>
        <v/>
      </c>
      <c r="G154" s="65" t="s">
        <v>66</v>
      </c>
      <c r="H154" s="49"/>
      <c r="I154" s="66" t="str">
        <f>IF(A154="","Pending",IF(H154="","⚠️ Enter Agent Code",IF(IFERROR(VLOOKUP(G154,DB_Agents!$B:$E,4,0),"")=H154,IF(AND(A154&lt;&gt;"",E154&lt;&gt;""),"✅ Saved","Pending"),"🔒 WRONG CODE")))</f>
        <v>Pending</v>
      </c>
      <c r="J154" s="66" t="str">
        <f t="shared" ca="1" si="14"/>
        <v>—</v>
      </c>
      <c r="K154" s="62"/>
    </row>
    <row r="155" spans="1:11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IF(A155="","",IFERROR(VLOOKUP(A155,DB_Customers!$A:$M,13,0),""))</f>
        <v/>
      </c>
      <c r="D155" s="58" t="str">
        <f t="shared" ca="1" si="12"/>
        <v/>
      </c>
      <c r="E155" s="59"/>
      <c r="F155" s="39" t="str">
        <f t="shared" si="13"/>
        <v/>
      </c>
      <c r="G155" s="60" t="s">
        <v>66</v>
      </c>
      <c r="H155" s="49"/>
      <c r="I155" s="61" t="str">
        <f>IF(A155="","Pending",IF(H155="","⚠️ Enter Agent Code",IF(IFERROR(VLOOKUP(G155,DB_Agents!$B:$E,4,0),"")=H155,IF(AND(A155&lt;&gt;"",E155&lt;&gt;""),"✅ Saved","Pending"),"🔒 WRONG CODE")))</f>
        <v>Pending</v>
      </c>
      <c r="J155" s="61" t="str">
        <f t="shared" ca="1" si="14"/>
        <v>—</v>
      </c>
      <c r="K155" s="24"/>
    </row>
    <row r="156" spans="1:11" ht="20.100000000000001" customHeight="1" x14ac:dyDescent="0.25">
      <c r="A156" s="49"/>
      <c r="B156" s="62" t="str">
        <f>IF(A156="","",IFERROR(VLOOKUP(A156,DB_Customers!$A:$B,2,0),"❌ Account Not Found"))</f>
        <v/>
      </c>
      <c r="C156" s="63" t="str">
        <f>IF(A156="","",IFERROR(VLOOKUP(A156,DB_Customers!$A:$M,13,0),""))</f>
        <v/>
      </c>
      <c r="D156" s="64" t="str">
        <f t="shared" ca="1" si="12"/>
        <v/>
      </c>
      <c r="E156" s="59"/>
      <c r="F156" s="63" t="str">
        <f t="shared" si="13"/>
        <v/>
      </c>
      <c r="G156" s="65" t="s">
        <v>66</v>
      </c>
      <c r="H156" s="49"/>
      <c r="I156" s="66" t="str">
        <f>IF(A156="","Pending",IF(H156="","⚠️ Enter Agent Code",IF(IFERROR(VLOOKUP(G156,DB_Agents!$B:$E,4,0),"")=H156,IF(AND(A156&lt;&gt;"",E156&lt;&gt;""),"✅ Saved","Pending"),"🔒 WRONG CODE")))</f>
        <v>Pending</v>
      </c>
      <c r="J156" s="66" t="str">
        <f t="shared" ca="1" si="14"/>
        <v>—</v>
      </c>
      <c r="K156" s="62"/>
    </row>
    <row r="157" spans="1:11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IF(A157="","",IFERROR(VLOOKUP(A157,DB_Customers!$A:$M,13,0),""))</f>
        <v/>
      </c>
      <c r="D157" s="58" t="str">
        <f t="shared" ca="1" si="12"/>
        <v/>
      </c>
      <c r="E157" s="59"/>
      <c r="F157" s="39" t="str">
        <f t="shared" si="13"/>
        <v/>
      </c>
      <c r="G157" s="60" t="s">
        <v>66</v>
      </c>
      <c r="H157" s="49"/>
      <c r="I157" s="61" t="str">
        <f>IF(A157="","Pending",IF(H157="","⚠️ Enter Agent Code",IF(IFERROR(VLOOKUP(G157,DB_Agents!$B:$E,4,0),"")=H157,IF(AND(A157&lt;&gt;"",E157&lt;&gt;""),"✅ Saved","Pending"),"🔒 WRONG CODE")))</f>
        <v>Pending</v>
      </c>
      <c r="J157" s="61" t="str">
        <f t="shared" ca="1" si="14"/>
        <v>—</v>
      </c>
      <c r="K157" s="24"/>
    </row>
    <row r="158" spans="1:11" ht="20.100000000000001" customHeight="1" x14ac:dyDescent="0.25">
      <c r="A158" s="49"/>
      <c r="B158" s="62" t="str">
        <f>IF(A158="","",IFERROR(VLOOKUP(A158,DB_Customers!$A:$B,2,0),"❌ Account Not Found"))</f>
        <v/>
      </c>
      <c r="C158" s="63" t="str">
        <f>IF(A158="","",IFERROR(VLOOKUP(A158,DB_Customers!$A:$M,13,0),""))</f>
        <v/>
      </c>
      <c r="D158" s="64" t="str">
        <f t="shared" ca="1" si="12"/>
        <v/>
      </c>
      <c r="E158" s="59"/>
      <c r="F158" s="63" t="str">
        <f t="shared" si="13"/>
        <v/>
      </c>
      <c r="G158" s="65" t="s">
        <v>66</v>
      </c>
      <c r="H158" s="49"/>
      <c r="I158" s="66" t="str">
        <f>IF(A158="","Pending",IF(H158="","⚠️ Enter Agent Code",IF(IFERROR(VLOOKUP(G158,DB_Agents!$B:$E,4,0),"")=H158,IF(AND(A158&lt;&gt;"",E158&lt;&gt;""),"✅ Saved","Pending"),"🔒 WRONG CODE")))</f>
        <v>Pending</v>
      </c>
      <c r="J158" s="66" t="str">
        <f t="shared" ca="1" si="14"/>
        <v>—</v>
      </c>
      <c r="K158" s="62"/>
    </row>
    <row r="159" spans="1:11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IF(A159="","",IFERROR(VLOOKUP(A159,DB_Customers!$A:$M,13,0),""))</f>
        <v/>
      </c>
      <c r="D159" s="58" t="str">
        <f t="shared" ca="1" si="12"/>
        <v/>
      </c>
      <c r="E159" s="59"/>
      <c r="F159" s="39" t="str">
        <f t="shared" si="13"/>
        <v/>
      </c>
      <c r="G159" s="60" t="s">
        <v>66</v>
      </c>
      <c r="H159" s="49"/>
      <c r="I159" s="61" t="str">
        <f>IF(A159="","Pending",IF(H159="","⚠️ Enter Agent Code",IF(IFERROR(VLOOKUP(G159,DB_Agents!$B:$E,4,0),"")=H159,IF(AND(A159&lt;&gt;"",E159&lt;&gt;""),"✅ Saved","Pending"),"🔒 WRONG CODE")))</f>
        <v>Pending</v>
      </c>
      <c r="J159" s="61" t="str">
        <f t="shared" ca="1" si="14"/>
        <v>—</v>
      </c>
      <c r="K159" s="24"/>
    </row>
    <row r="160" spans="1:11" ht="20.100000000000001" customHeight="1" x14ac:dyDescent="0.25">
      <c r="A160" s="49"/>
      <c r="B160" s="62" t="str">
        <f>IF(A160="","",IFERROR(VLOOKUP(A160,DB_Customers!$A:$B,2,0),"❌ Account Not Found"))</f>
        <v/>
      </c>
      <c r="C160" s="63" t="str">
        <f>IF(A160="","",IFERROR(VLOOKUP(A160,DB_Customers!$A:$M,13,0),""))</f>
        <v/>
      </c>
      <c r="D160" s="64" t="str">
        <f t="shared" ca="1" si="12"/>
        <v/>
      </c>
      <c r="E160" s="59"/>
      <c r="F160" s="63" t="str">
        <f t="shared" si="13"/>
        <v/>
      </c>
      <c r="G160" s="65" t="s">
        <v>66</v>
      </c>
      <c r="H160" s="49"/>
      <c r="I160" s="66" t="str">
        <f>IF(A160="","Pending",IF(H160="","⚠️ Enter Agent Code",IF(IFERROR(VLOOKUP(G160,DB_Agents!$B:$E,4,0),"")=H160,IF(AND(A160&lt;&gt;"",E160&lt;&gt;""),"✅ Saved","Pending"),"🔒 WRONG CODE")))</f>
        <v>Pending</v>
      </c>
      <c r="J160" s="66" t="str">
        <f t="shared" ca="1" si="14"/>
        <v>—</v>
      </c>
      <c r="K160" s="62"/>
    </row>
    <row r="161" spans="1:11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IF(A161="","",IFERROR(VLOOKUP(A161,DB_Customers!$A:$M,13,0),""))</f>
        <v/>
      </c>
      <c r="D161" s="58" t="str">
        <f t="shared" ca="1" si="12"/>
        <v/>
      </c>
      <c r="E161" s="59"/>
      <c r="F161" s="39" t="str">
        <f t="shared" si="13"/>
        <v/>
      </c>
      <c r="G161" s="60" t="s">
        <v>66</v>
      </c>
      <c r="H161" s="49"/>
      <c r="I161" s="61" t="str">
        <f>IF(A161="","Pending",IF(H161="","⚠️ Enter Agent Code",IF(IFERROR(VLOOKUP(G161,DB_Agents!$B:$E,4,0),"")=H161,IF(AND(A161&lt;&gt;"",E161&lt;&gt;""),"✅ Saved","Pending"),"🔒 WRONG CODE")))</f>
        <v>Pending</v>
      </c>
      <c r="J161" s="61" t="str">
        <f t="shared" ca="1" si="14"/>
        <v>—</v>
      </c>
      <c r="K161" s="24"/>
    </row>
    <row r="162" spans="1:11" ht="20.100000000000001" customHeight="1" x14ac:dyDescent="0.25">
      <c r="A162" s="49"/>
      <c r="B162" s="62" t="str">
        <f>IF(A162="","",IFERROR(VLOOKUP(A162,DB_Customers!$A:$B,2,0),"❌ Account Not Found"))</f>
        <v/>
      </c>
      <c r="C162" s="63" t="str">
        <f>IF(A162="","",IFERROR(VLOOKUP(A162,DB_Customers!$A:$M,13,0),""))</f>
        <v/>
      </c>
      <c r="D162" s="64" t="str">
        <f t="shared" ca="1" si="12"/>
        <v/>
      </c>
      <c r="E162" s="59"/>
      <c r="F162" s="63" t="str">
        <f t="shared" si="13"/>
        <v/>
      </c>
      <c r="G162" s="65" t="s">
        <v>66</v>
      </c>
      <c r="H162" s="49"/>
      <c r="I162" s="66" t="str">
        <f>IF(A162="","Pending",IF(H162="","⚠️ Enter Agent Code",IF(IFERROR(VLOOKUP(G162,DB_Agents!$B:$E,4,0),"")=H162,IF(AND(A162&lt;&gt;"",E162&lt;&gt;""),"✅ Saved","Pending"),"🔒 WRONG CODE")))</f>
        <v>Pending</v>
      </c>
      <c r="J162" s="66" t="str">
        <f t="shared" ca="1" si="14"/>
        <v>—</v>
      </c>
      <c r="K162" s="62"/>
    </row>
    <row r="163" spans="1:11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IF(A163="","",IFERROR(VLOOKUP(A163,DB_Customers!$A:$M,13,0),""))</f>
        <v/>
      </c>
      <c r="D163" s="58" t="str">
        <f t="shared" ca="1" si="12"/>
        <v/>
      </c>
      <c r="E163" s="59"/>
      <c r="F163" s="39" t="str">
        <f t="shared" si="13"/>
        <v/>
      </c>
      <c r="G163" s="60" t="s">
        <v>66</v>
      </c>
      <c r="H163" s="49"/>
      <c r="I163" s="61" t="str">
        <f>IF(A163="","Pending",IF(H163="","⚠️ Enter Agent Code",IF(IFERROR(VLOOKUP(G163,DB_Agents!$B:$E,4,0),"")=H163,IF(AND(A163&lt;&gt;"",E163&lt;&gt;""),"✅ Saved","Pending"),"🔒 WRONG CODE")))</f>
        <v>Pending</v>
      </c>
      <c r="J163" s="61" t="str">
        <f t="shared" ca="1" si="14"/>
        <v>—</v>
      </c>
      <c r="K163" s="24"/>
    </row>
    <row r="164" spans="1:11" ht="20.100000000000001" customHeight="1" x14ac:dyDescent="0.25">
      <c r="A164" s="49"/>
      <c r="B164" s="62" t="str">
        <f>IF(A164="","",IFERROR(VLOOKUP(A164,DB_Customers!$A:$B,2,0),"❌ Account Not Found"))</f>
        <v/>
      </c>
      <c r="C164" s="63" t="str">
        <f>IF(A164="","",IFERROR(VLOOKUP(A164,DB_Customers!$A:$M,13,0),""))</f>
        <v/>
      </c>
      <c r="D164" s="64" t="str">
        <f t="shared" ca="1" si="12"/>
        <v/>
      </c>
      <c r="E164" s="59"/>
      <c r="F164" s="63" t="str">
        <f t="shared" si="13"/>
        <v/>
      </c>
      <c r="G164" s="65" t="s">
        <v>66</v>
      </c>
      <c r="H164" s="49"/>
      <c r="I164" s="66" t="str">
        <f>IF(A164="","Pending",IF(H164="","⚠️ Enter Agent Code",IF(IFERROR(VLOOKUP(G164,DB_Agents!$B:$E,4,0),"")=H164,IF(AND(A164&lt;&gt;"",E164&lt;&gt;""),"✅ Saved","Pending"),"🔒 WRONG CODE")))</f>
        <v>Pending</v>
      </c>
      <c r="J164" s="66" t="str">
        <f t="shared" ca="1" si="14"/>
        <v>—</v>
      </c>
      <c r="K164" s="62"/>
    </row>
    <row r="165" spans="1:11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IF(A165="","",IFERROR(VLOOKUP(A165,DB_Customers!$A:$M,13,0),""))</f>
        <v/>
      </c>
      <c r="D165" s="58" t="str">
        <f t="shared" ca="1" si="12"/>
        <v/>
      </c>
      <c r="E165" s="59"/>
      <c r="F165" s="39" t="str">
        <f t="shared" si="13"/>
        <v/>
      </c>
      <c r="G165" s="60" t="s">
        <v>66</v>
      </c>
      <c r="H165" s="49"/>
      <c r="I165" s="61" t="str">
        <f>IF(A165="","Pending",IF(H165="","⚠️ Enter Agent Code",IF(IFERROR(VLOOKUP(G165,DB_Agents!$B:$E,4,0),"")=H165,IF(AND(A165&lt;&gt;"",E165&lt;&gt;""),"✅ Saved","Pending"),"🔒 WRONG CODE")))</f>
        <v>Pending</v>
      </c>
      <c r="J165" s="61" t="str">
        <f t="shared" ca="1" si="14"/>
        <v>—</v>
      </c>
      <c r="K165" s="24"/>
    </row>
    <row r="166" spans="1:11" ht="20.100000000000001" customHeight="1" x14ac:dyDescent="0.25">
      <c r="A166" s="49"/>
      <c r="B166" s="62" t="str">
        <f>IF(A166="","",IFERROR(VLOOKUP(A166,DB_Customers!$A:$B,2,0),"❌ Account Not Found"))</f>
        <v/>
      </c>
      <c r="C166" s="63" t="str">
        <f>IF(A166="","",IFERROR(VLOOKUP(A166,DB_Customers!$A:$M,13,0),""))</f>
        <v/>
      </c>
      <c r="D166" s="64" t="str">
        <f t="shared" ca="1" si="12"/>
        <v/>
      </c>
      <c r="E166" s="59"/>
      <c r="F166" s="63" t="str">
        <f t="shared" si="13"/>
        <v/>
      </c>
      <c r="G166" s="65" t="s">
        <v>66</v>
      </c>
      <c r="H166" s="49"/>
      <c r="I166" s="66" t="str">
        <f>IF(A166="","Pending",IF(H166="","⚠️ Enter Agent Code",IF(IFERROR(VLOOKUP(G166,DB_Agents!$B:$E,4,0),"")=H166,IF(AND(A166&lt;&gt;"",E166&lt;&gt;""),"✅ Saved","Pending"),"🔒 WRONG CODE")))</f>
        <v>Pending</v>
      </c>
      <c r="J166" s="66" t="str">
        <f t="shared" ca="1" si="14"/>
        <v>—</v>
      </c>
      <c r="K166" s="62"/>
    </row>
    <row r="167" spans="1:11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IF(A167="","",IFERROR(VLOOKUP(A167,DB_Customers!$A:$M,13,0),""))</f>
        <v/>
      </c>
      <c r="D167" s="58" t="str">
        <f t="shared" ca="1" si="12"/>
        <v/>
      </c>
      <c r="E167" s="59"/>
      <c r="F167" s="39" t="str">
        <f t="shared" si="13"/>
        <v/>
      </c>
      <c r="G167" s="60" t="s">
        <v>66</v>
      </c>
      <c r="H167" s="49"/>
      <c r="I167" s="61" t="str">
        <f>IF(A167="","Pending",IF(H167="","⚠️ Enter Agent Code",IF(IFERROR(VLOOKUP(G167,DB_Agents!$B:$E,4,0),"")=H167,IF(AND(A167&lt;&gt;"",E167&lt;&gt;""),"✅ Saved","Pending"),"🔒 WRONG CODE")))</f>
        <v>Pending</v>
      </c>
      <c r="J167" s="61" t="str">
        <f t="shared" ca="1" si="14"/>
        <v>—</v>
      </c>
      <c r="K167" s="24"/>
    </row>
    <row r="168" spans="1:11" ht="20.100000000000001" customHeight="1" x14ac:dyDescent="0.25">
      <c r="A168" s="49"/>
      <c r="B168" s="62" t="str">
        <f>IF(A168="","",IFERROR(VLOOKUP(A168,DB_Customers!$A:$B,2,0),"❌ Account Not Found"))</f>
        <v/>
      </c>
      <c r="C168" s="63" t="str">
        <f>IF(A168="","",IFERROR(VLOOKUP(A168,DB_Customers!$A:$M,13,0),""))</f>
        <v/>
      </c>
      <c r="D168" s="64" t="str">
        <f t="shared" ca="1" si="12"/>
        <v/>
      </c>
      <c r="E168" s="59"/>
      <c r="F168" s="63" t="str">
        <f t="shared" si="13"/>
        <v/>
      </c>
      <c r="G168" s="65" t="s">
        <v>66</v>
      </c>
      <c r="H168" s="49"/>
      <c r="I168" s="66" t="str">
        <f>IF(A168="","Pending",IF(H168="","⚠️ Enter Agent Code",IF(IFERROR(VLOOKUP(G168,DB_Agents!$B:$E,4,0),"")=H168,IF(AND(A168&lt;&gt;"",E168&lt;&gt;""),"✅ Saved","Pending"),"🔒 WRONG CODE")))</f>
        <v>Pending</v>
      </c>
      <c r="J168" s="66" t="str">
        <f t="shared" ca="1" si="14"/>
        <v>—</v>
      </c>
      <c r="K168" s="62"/>
    </row>
    <row r="169" spans="1:11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IF(A169="","",IFERROR(VLOOKUP(A169,DB_Customers!$A:$M,13,0),""))</f>
        <v/>
      </c>
      <c r="D169" s="58" t="str">
        <f t="shared" ref="D169:D200" ca="1" si="15">IF(A169="","",TODAY())</f>
        <v/>
      </c>
      <c r="E169" s="59"/>
      <c r="F169" s="39" t="str">
        <f t="shared" ref="F169:F200" si="16">IFERROR(IF(OR(A169="",E169=""),"",C169+E169),"")</f>
        <v/>
      </c>
      <c r="G169" s="60" t="s">
        <v>66</v>
      </c>
      <c r="H169" s="49"/>
      <c r="I169" s="61" t="str">
        <f>IF(A169="","Pending",IF(H169="","⚠️ Enter Agent Code",IF(IFERROR(VLOOKUP(G169,DB_Agents!$B:$E,4,0),"")=H169,IF(AND(A169&lt;&gt;"",E169&lt;&gt;""),"✅ Saved","Pending"),"🔒 WRONG CODE")))</f>
        <v>Pending</v>
      </c>
      <c r="J169" s="61" t="str">
        <f t="shared" ref="J169:J200" ca="1" si="17">IF(I169="✅ Saved",TEXT(TODAY(),"YYYY-MM-DD")&amp;" Auto","—")</f>
        <v>—</v>
      </c>
      <c r="K169" s="24"/>
    </row>
    <row r="170" spans="1:11" ht="20.100000000000001" customHeight="1" x14ac:dyDescent="0.25">
      <c r="A170" s="49"/>
      <c r="B170" s="62" t="str">
        <f>IF(A170="","",IFERROR(VLOOKUP(A170,DB_Customers!$A:$B,2,0),"❌ Account Not Found"))</f>
        <v/>
      </c>
      <c r="C170" s="63" t="str">
        <f>IF(A170="","",IFERROR(VLOOKUP(A170,DB_Customers!$A:$M,13,0),""))</f>
        <v/>
      </c>
      <c r="D170" s="64" t="str">
        <f t="shared" ca="1" si="15"/>
        <v/>
      </c>
      <c r="E170" s="59"/>
      <c r="F170" s="63" t="str">
        <f t="shared" si="16"/>
        <v/>
      </c>
      <c r="G170" s="65" t="s">
        <v>66</v>
      </c>
      <c r="H170" s="49"/>
      <c r="I170" s="66" t="str">
        <f>IF(A170="","Pending",IF(H170="","⚠️ Enter Agent Code",IF(IFERROR(VLOOKUP(G170,DB_Agents!$B:$E,4,0),"")=H170,IF(AND(A170&lt;&gt;"",E170&lt;&gt;""),"✅ Saved","Pending"),"🔒 WRONG CODE")))</f>
        <v>Pending</v>
      </c>
      <c r="J170" s="66" t="str">
        <f t="shared" ca="1" si="17"/>
        <v>—</v>
      </c>
      <c r="K170" s="62"/>
    </row>
    <row r="171" spans="1:11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IF(A171="","",IFERROR(VLOOKUP(A171,DB_Customers!$A:$M,13,0),""))</f>
        <v/>
      </c>
      <c r="D171" s="58" t="str">
        <f t="shared" ca="1" si="15"/>
        <v/>
      </c>
      <c r="E171" s="59"/>
      <c r="F171" s="39" t="str">
        <f t="shared" si="16"/>
        <v/>
      </c>
      <c r="G171" s="60" t="s">
        <v>66</v>
      </c>
      <c r="H171" s="49"/>
      <c r="I171" s="61" t="str">
        <f>IF(A171="","Pending",IF(H171="","⚠️ Enter Agent Code",IF(IFERROR(VLOOKUP(G171,DB_Agents!$B:$E,4,0),"")=H171,IF(AND(A171&lt;&gt;"",E171&lt;&gt;""),"✅ Saved","Pending"),"🔒 WRONG CODE")))</f>
        <v>Pending</v>
      </c>
      <c r="J171" s="61" t="str">
        <f t="shared" ca="1" si="17"/>
        <v>—</v>
      </c>
      <c r="K171" s="24"/>
    </row>
    <row r="172" spans="1:11" ht="20.100000000000001" customHeight="1" x14ac:dyDescent="0.25">
      <c r="A172" s="49"/>
      <c r="B172" s="62" t="str">
        <f>IF(A172="","",IFERROR(VLOOKUP(A172,DB_Customers!$A:$B,2,0),"❌ Account Not Found"))</f>
        <v/>
      </c>
      <c r="C172" s="63" t="str">
        <f>IF(A172="","",IFERROR(VLOOKUP(A172,DB_Customers!$A:$M,13,0),""))</f>
        <v/>
      </c>
      <c r="D172" s="64" t="str">
        <f t="shared" ca="1" si="15"/>
        <v/>
      </c>
      <c r="E172" s="59"/>
      <c r="F172" s="63" t="str">
        <f t="shared" si="16"/>
        <v/>
      </c>
      <c r="G172" s="65" t="s">
        <v>66</v>
      </c>
      <c r="H172" s="49"/>
      <c r="I172" s="66" t="str">
        <f>IF(A172="","Pending",IF(H172="","⚠️ Enter Agent Code",IF(IFERROR(VLOOKUP(G172,DB_Agents!$B:$E,4,0),"")=H172,IF(AND(A172&lt;&gt;"",E172&lt;&gt;""),"✅ Saved","Pending"),"🔒 WRONG CODE")))</f>
        <v>Pending</v>
      </c>
      <c r="J172" s="66" t="str">
        <f t="shared" ca="1" si="17"/>
        <v>—</v>
      </c>
      <c r="K172" s="62"/>
    </row>
    <row r="173" spans="1:11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IF(A173="","",IFERROR(VLOOKUP(A173,DB_Customers!$A:$M,13,0),""))</f>
        <v/>
      </c>
      <c r="D173" s="58" t="str">
        <f t="shared" ca="1" si="15"/>
        <v/>
      </c>
      <c r="E173" s="59"/>
      <c r="F173" s="39" t="str">
        <f t="shared" si="16"/>
        <v/>
      </c>
      <c r="G173" s="60" t="s">
        <v>66</v>
      </c>
      <c r="H173" s="49"/>
      <c r="I173" s="61" t="str">
        <f>IF(A173="","Pending",IF(H173="","⚠️ Enter Agent Code",IF(IFERROR(VLOOKUP(G173,DB_Agents!$B:$E,4,0),"")=H173,IF(AND(A173&lt;&gt;"",E173&lt;&gt;""),"✅ Saved","Pending"),"🔒 WRONG CODE")))</f>
        <v>Pending</v>
      </c>
      <c r="J173" s="61" t="str">
        <f t="shared" ca="1" si="17"/>
        <v>—</v>
      </c>
      <c r="K173" s="24"/>
    </row>
    <row r="174" spans="1:11" ht="20.100000000000001" customHeight="1" x14ac:dyDescent="0.25">
      <c r="A174" s="49"/>
      <c r="B174" s="62" t="str">
        <f>IF(A174="","",IFERROR(VLOOKUP(A174,DB_Customers!$A:$B,2,0),"❌ Account Not Found"))</f>
        <v/>
      </c>
      <c r="C174" s="63" t="str">
        <f>IF(A174="","",IFERROR(VLOOKUP(A174,DB_Customers!$A:$M,13,0),""))</f>
        <v/>
      </c>
      <c r="D174" s="64" t="str">
        <f t="shared" ca="1" si="15"/>
        <v/>
      </c>
      <c r="E174" s="59"/>
      <c r="F174" s="63" t="str">
        <f t="shared" si="16"/>
        <v/>
      </c>
      <c r="G174" s="65" t="s">
        <v>66</v>
      </c>
      <c r="H174" s="49"/>
      <c r="I174" s="66" t="str">
        <f>IF(A174="","Pending",IF(H174="","⚠️ Enter Agent Code",IF(IFERROR(VLOOKUP(G174,DB_Agents!$B:$E,4,0),"")=H174,IF(AND(A174&lt;&gt;"",E174&lt;&gt;""),"✅ Saved","Pending"),"🔒 WRONG CODE")))</f>
        <v>Pending</v>
      </c>
      <c r="J174" s="66" t="str">
        <f t="shared" ca="1" si="17"/>
        <v>—</v>
      </c>
      <c r="K174" s="62"/>
    </row>
    <row r="175" spans="1:11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IF(A175="","",IFERROR(VLOOKUP(A175,DB_Customers!$A:$M,13,0),""))</f>
        <v/>
      </c>
      <c r="D175" s="58" t="str">
        <f t="shared" ca="1" si="15"/>
        <v/>
      </c>
      <c r="E175" s="59"/>
      <c r="F175" s="39" t="str">
        <f t="shared" si="16"/>
        <v/>
      </c>
      <c r="G175" s="60" t="s">
        <v>66</v>
      </c>
      <c r="H175" s="49"/>
      <c r="I175" s="61" t="str">
        <f>IF(A175="","Pending",IF(H175="","⚠️ Enter Agent Code",IF(IFERROR(VLOOKUP(G175,DB_Agents!$B:$E,4,0),"")=H175,IF(AND(A175&lt;&gt;"",E175&lt;&gt;""),"✅ Saved","Pending"),"🔒 WRONG CODE")))</f>
        <v>Pending</v>
      </c>
      <c r="J175" s="61" t="str">
        <f t="shared" ca="1" si="17"/>
        <v>—</v>
      </c>
      <c r="K175" s="24"/>
    </row>
    <row r="176" spans="1:11" ht="20.100000000000001" customHeight="1" x14ac:dyDescent="0.25">
      <c r="A176" s="49"/>
      <c r="B176" s="62" t="str">
        <f>IF(A176="","",IFERROR(VLOOKUP(A176,DB_Customers!$A:$B,2,0),"❌ Account Not Found"))</f>
        <v/>
      </c>
      <c r="C176" s="63" t="str">
        <f>IF(A176="","",IFERROR(VLOOKUP(A176,DB_Customers!$A:$M,13,0),""))</f>
        <v/>
      </c>
      <c r="D176" s="64" t="str">
        <f t="shared" ca="1" si="15"/>
        <v/>
      </c>
      <c r="E176" s="59"/>
      <c r="F176" s="63" t="str">
        <f t="shared" si="16"/>
        <v/>
      </c>
      <c r="G176" s="65" t="s">
        <v>66</v>
      </c>
      <c r="H176" s="49"/>
      <c r="I176" s="66" t="str">
        <f>IF(A176="","Pending",IF(H176="","⚠️ Enter Agent Code",IF(IFERROR(VLOOKUP(G176,DB_Agents!$B:$E,4,0),"")=H176,IF(AND(A176&lt;&gt;"",E176&lt;&gt;""),"✅ Saved","Pending"),"🔒 WRONG CODE")))</f>
        <v>Pending</v>
      </c>
      <c r="J176" s="66" t="str">
        <f t="shared" ca="1" si="17"/>
        <v>—</v>
      </c>
      <c r="K176" s="62"/>
    </row>
    <row r="177" spans="1:11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IF(A177="","",IFERROR(VLOOKUP(A177,DB_Customers!$A:$M,13,0),""))</f>
        <v/>
      </c>
      <c r="D177" s="58" t="str">
        <f t="shared" ca="1" si="15"/>
        <v/>
      </c>
      <c r="E177" s="59"/>
      <c r="F177" s="39" t="str">
        <f t="shared" si="16"/>
        <v/>
      </c>
      <c r="G177" s="60" t="s">
        <v>66</v>
      </c>
      <c r="H177" s="49"/>
      <c r="I177" s="61" t="str">
        <f>IF(A177="","Pending",IF(H177="","⚠️ Enter Agent Code",IF(IFERROR(VLOOKUP(G177,DB_Agents!$B:$E,4,0),"")=H177,IF(AND(A177&lt;&gt;"",E177&lt;&gt;""),"✅ Saved","Pending"),"🔒 WRONG CODE")))</f>
        <v>Pending</v>
      </c>
      <c r="J177" s="61" t="str">
        <f t="shared" ca="1" si="17"/>
        <v>—</v>
      </c>
      <c r="K177" s="24"/>
    </row>
    <row r="178" spans="1:11" ht="20.100000000000001" customHeight="1" x14ac:dyDescent="0.25">
      <c r="A178" s="49"/>
      <c r="B178" s="62" t="str">
        <f>IF(A178="","",IFERROR(VLOOKUP(A178,DB_Customers!$A:$B,2,0),"❌ Account Not Found"))</f>
        <v/>
      </c>
      <c r="C178" s="63" t="str">
        <f>IF(A178="","",IFERROR(VLOOKUP(A178,DB_Customers!$A:$M,13,0),""))</f>
        <v/>
      </c>
      <c r="D178" s="64" t="str">
        <f t="shared" ca="1" si="15"/>
        <v/>
      </c>
      <c r="E178" s="59"/>
      <c r="F178" s="63" t="str">
        <f t="shared" si="16"/>
        <v/>
      </c>
      <c r="G178" s="65" t="s">
        <v>66</v>
      </c>
      <c r="H178" s="49"/>
      <c r="I178" s="66" t="str">
        <f>IF(A178="","Pending",IF(H178="","⚠️ Enter Agent Code",IF(IFERROR(VLOOKUP(G178,DB_Agents!$B:$E,4,0),"")=H178,IF(AND(A178&lt;&gt;"",E178&lt;&gt;""),"✅ Saved","Pending"),"🔒 WRONG CODE")))</f>
        <v>Pending</v>
      </c>
      <c r="J178" s="66" t="str">
        <f t="shared" ca="1" si="17"/>
        <v>—</v>
      </c>
      <c r="K178" s="62"/>
    </row>
    <row r="179" spans="1:11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IF(A179="","",IFERROR(VLOOKUP(A179,DB_Customers!$A:$M,13,0),""))</f>
        <v/>
      </c>
      <c r="D179" s="58" t="str">
        <f t="shared" ca="1" si="15"/>
        <v/>
      </c>
      <c r="E179" s="59"/>
      <c r="F179" s="39" t="str">
        <f t="shared" si="16"/>
        <v/>
      </c>
      <c r="G179" s="60" t="s">
        <v>66</v>
      </c>
      <c r="H179" s="49"/>
      <c r="I179" s="61" t="str">
        <f>IF(A179="","Pending",IF(H179="","⚠️ Enter Agent Code",IF(IFERROR(VLOOKUP(G179,DB_Agents!$B:$E,4,0),"")=H179,IF(AND(A179&lt;&gt;"",E179&lt;&gt;""),"✅ Saved","Pending"),"🔒 WRONG CODE")))</f>
        <v>Pending</v>
      </c>
      <c r="J179" s="61" t="str">
        <f t="shared" ca="1" si="17"/>
        <v>—</v>
      </c>
      <c r="K179" s="24"/>
    </row>
    <row r="180" spans="1:11" ht="20.100000000000001" customHeight="1" x14ac:dyDescent="0.25">
      <c r="A180" s="49"/>
      <c r="B180" s="62" t="str">
        <f>IF(A180="","",IFERROR(VLOOKUP(A180,DB_Customers!$A:$B,2,0),"❌ Account Not Found"))</f>
        <v/>
      </c>
      <c r="C180" s="63" t="str">
        <f>IF(A180="","",IFERROR(VLOOKUP(A180,DB_Customers!$A:$M,13,0),""))</f>
        <v/>
      </c>
      <c r="D180" s="64" t="str">
        <f t="shared" ca="1" si="15"/>
        <v/>
      </c>
      <c r="E180" s="59"/>
      <c r="F180" s="63" t="str">
        <f t="shared" si="16"/>
        <v/>
      </c>
      <c r="G180" s="65" t="s">
        <v>66</v>
      </c>
      <c r="H180" s="49"/>
      <c r="I180" s="66" t="str">
        <f>IF(A180="","Pending",IF(H180="","⚠️ Enter Agent Code",IF(IFERROR(VLOOKUP(G180,DB_Agents!$B:$E,4,0),"")=H180,IF(AND(A180&lt;&gt;"",E180&lt;&gt;""),"✅ Saved","Pending"),"🔒 WRONG CODE")))</f>
        <v>Pending</v>
      </c>
      <c r="J180" s="66" t="str">
        <f t="shared" ca="1" si="17"/>
        <v>—</v>
      </c>
      <c r="K180" s="62"/>
    </row>
    <row r="181" spans="1:11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IF(A181="","",IFERROR(VLOOKUP(A181,DB_Customers!$A:$M,13,0),""))</f>
        <v/>
      </c>
      <c r="D181" s="58" t="str">
        <f t="shared" ca="1" si="15"/>
        <v/>
      </c>
      <c r="E181" s="59"/>
      <c r="F181" s="39" t="str">
        <f t="shared" si="16"/>
        <v/>
      </c>
      <c r="G181" s="60" t="s">
        <v>66</v>
      </c>
      <c r="H181" s="49"/>
      <c r="I181" s="61" t="str">
        <f>IF(A181="","Pending",IF(H181="","⚠️ Enter Agent Code",IF(IFERROR(VLOOKUP(G181,DB_Agents!$B:$E,4,0),"")=H181,IF(AND(A181&lt;&gt;"",E181&lt;&gt;""),"✅ Saved","Pending"),"🔒 WRONG CODE")))</f>
        <v>Pending</v>
      </c>
      <c r="J181" s="61" t="str">
        <f t="shared" ca="1" si="17"/>
        <v>—</v>
      </c>
      <c r="K181" s="24"/>
    </row>
    <row r="182" spans="1:11" ht="20.100000000000001" customHeight="1" x14ac:dyDescent="0.25">
      <c r="A182" s="49"/>
      <c r="B182" s="62" t="str">
        <f>IF(A182="","",IFERROR(VLOOKUP(A182,DB_Customers!$A:$B,2,0),"❌ Account Not Found"))</f>
        <v/>
      </c>
      <c r="C182" s="63" t="str">
        <f>IF(A182="","",IFERROR(VLOOKUP(A182,DB_Customers!$A:$M,13,0),""))</f>
        <v/>
      </c>
      <c r="D182" s="64" t="str">
        <f t="shared" ca="1" si="15"/>
        <v/>
      </c>
      <c r="E182" s="59"/>
      <c r="F182" s="63" t="str">
        <f t="shared" si="16"/>
        <v/>
      </c>
      <c r="G182" s="65" t="s">
        <v>66</v>
      </c>
      <c r="H182" s="49"/>
      <c r="I182" s="66" t="str">
        <f>IF(A182="","Pending",IF(H182="","⚠️ Enter Agent Code",IF(IFERROR(VLOOKUP(G182,DB_Agents!$B:$E,4,0),"")=H182,IF(AND(A182&lt;&gt;"",E182&lt;&gt;""),"✅ Saved","Pending"),"🔒 WRONG CODE")))</f>
        <v>Pending</v>
      </c>
      <c r="J182" s="66" t="str">
        <f t="shared" ca="1" si="17"/>
        <v>—</v>
      </c>
      <c r="K182" s="62"/>
    </row>
    <row r="183" spans="1:11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IF(A183="","",IFERROR(VLOOKUP(A183,DB_Customers!$A:$M,13,0),""))</f>
        <v/>
      </c>
      <c r="D183" s="58" t="str">
        <f t="shared" ca="1" si="15"/>
        <v/>
      </c>
      <c r="E183" s="59"/>
      <c r="F183" s="39" t="str">
        <f t="shared" si="16"/>
        <v/>
      </c>
      <c r="G183" s="60" t="s">
        <v>66</v>
      </c>
      <c r="H183" s="49"/>
      <c r="I183" s="61" t="str">
        <f>IF(A183="","Pending",IF(H183="","⚠️ Enter Agent Code",IF(IFERROR(VLOOKUP(G183,DB_Agents!$B:$E,4,0),"")=H183,IF(AND(A183&lt;&gt;"",E183&lt;&gt;""),"✅ Saved","Pending"),"🔒 WRONG CODE")))</f>
        <v>Pending</v>
      </c>
      <c r="J183" s="61" t="str">
        <f t="shared" ca="1" si="17"/>
        <v>—</v>
      </c>
      <c r="K183" s="24"/>
    </row>
    <row r="184" spans="1:11" ht="20.100000000000001" customHeight="1" x14ac:dyDescent="0.25">
      <c r="A184" s="49"/>
      <c r="B184" s="62" t="str">
        <f>IF(A184="","",IFERROR(VLOOKUP(A184,DB_Customers!$A:$B,2,0),"❌ Account Not Found"))</f>
        <v/>
      </c>
      <c r="C184" s="63" t="str">
        <f>IF(A184="","",IFERROR(VLOOKUP(A184,DB_Customers!$A:$M,13,0),""))</f>
        <v/>
      </c>
      <c r="D184" s="64" t="str">
        <f t="shared" ca="1" si="15"/>
        <v/>
      </c>
      <c r="E184" s="59"/>
      <c r="F184" s="63" t="str">
        <f t="shared" si="16"/>
        <v/>
      </c>
      <c r="G184" s="65" t="s">
        <v>66</v>
      </c>
      <c r="H184" s="49"/>
      <c r="I184" s="66" t="str">
        <f>IF(A184="","Pending",IF(H184="","⚠️ Enter Agent Code",IF(IFERROR(VLOOKUP(G184,DB_Agents!$B:$E,4,0),"")=H184,IF(AND(A184&lt;&gt;"",E184&lt;&gt;""),"✅ Saved","Pending"),"🔒 WRONG CODE")))</f>
        <v>Pending</v>
      </c>
      <c r="J184" s="66" t="str">
        <f t="shared" ca="1" si="17"/>
        <v>—</v>
      </c>
      <c r="K184" s="62"/>
    </row>
    <row r="185" spans="1:11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IF(A185="","",IFERROR(VLOOKUP(A185,DB_Customers!$A:$M,13,0),""))</f>
        <v/>
      </c>
      <c r="D185" s="58" t="str">
        <f t="shared" ca="1" si="15"/>
        <v/>
      </c>
      <c r="E185" s="59"/>
      <c r="F185" s="39" t="str">
        <f t="shared" si="16"/>
        <v/>
      </c>
      <c r="G185" s="60" t="s">
        <v>66</v>
      </c>
      <c r="H185" s="49"/>
      <c r="I185" s="61" t="str">
        <f>IF(A185="","Pending",IF(H185="","⚠️ Enter Agent Code",IF(IFERROR(VLOOKUP(G185,DB_Agents!$B:$E,4,0),"")=H185,IF(AND(A185&lt;&gt;"",E185&lt;&gt;""),"✅ Saved","Pending"),"🔒 WRONG CODE")))</f>
        <v>Pending</v>
      </c>
      <c r="J185" s="61" t="str">
        <f t="shared" ca="1" si="17"/>
        <v>—</v>
      </c>
      <c r="K185" s="24"/>
    </row>
    <row r="186" spans="1:11" ht="20.100000000000001" customHeight="1" x14ac:dyDescent="0.25">
      <c r="A186" s="49"/>
      <c r="B186" s="62" t="str">
        <f>IF(A186="","",IFERROR(VLOOKUP(A186,DB_Customers!$A:$B,2,0),"❌ Account Not Found"))</f>
        <v/>
      </c>
      <c r="C186" s="63" t="str">
        <f>IF(A186="","",IFERROR(VLOOKUP(A186,DB_Customers!$A:$M,13,0),""))</f>
        <v/>
      </c>
      <c r="D186" s="64" t="str">
        <f t="shared" ca="1" si="15"/>
        <v/>
      </c>
      <c r="E186" s="59"/>
      <c r="F186" s="63" t="str">
        <f t="shared" si="16"/>
        <v/>
      </c>
      <c r="G186" s="65" t="s">
        <v>66</v>
      </c>
      <c r="H186" s="49"/>
      <c r="I186" s="66" t="str">
        <f>IF(A186="","Pending",IF(H186="","⚠️ Enter Agent Code",IF(IFERROR(VLOOKUP(G186,DB_Agents!$B:$E,4,0),"")=H186,IF(AND(A186&lt;&gt;"",E186&lt;&gt;""),"✅ Saved","Pending"),"🔒 WRONG CODE")))</f>
        <v>Pending</v>
      </c>
      <c r="J186" s="66" t="str">
        <f t="shared" ca="1" si="17"/>
        <v>—</v>
      </c>
      <c r="K186" s="62"/>
    </row>
    <row r="187" spans="1:11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IF(A187="","",IFERROR(VLOOKUP(A187,DB_Customers!$A:$M,13,0),""))</f>
        <v/>
      </c>
      <c r="D187" s="58" t="str">
        <f t="shared" ca="1" si="15"/>
        <v/>
      </c>
      <c r="E187" s="59"/>
      <c r="F187" s="39" t="str">
        <f t="shared" si="16"/>
        <v/>
      </c>
      <c r="G187" s="60" t="s">
        <v>66</v>
      </c>
      <c r="H187" s="49"/>
      <c r="I187" s="61" t="str">
        <f>IF(A187="","Pending",IF(H187="","⚠️ Enter Agent Code",IF(IFERROR(VLOOKUP(G187,DB_Agents!$B:$E,4,0),"")=H187,IF(AND(A187&lt;&gt;"",E187&lt;&gt;""),"✅ Saved","Pending"),"🔒 WRONG CODE")))</f>
        <v>Pending</v>
      </c>
      <c r="J187" s="61" t="str">
        <f t="shared" ca="1" si="17"/>
        <v>—</v>
      </c>
      <c r="K187" s="24"/>
    </row>
    <row r="188" spans="1:11" ht="20.100000000000001" customHeight="1" x14ac:dyDescent="0.25">
      <c r="A188" s="49"/>
      <c r="B188" s="62" t="str">
        <f>IF(A188="","",IFERROR(VLOOKUP(A188,DB_Customers!$A:$B,2,0),"❌ Account Not Found"))</f>
        <v/>
      </c>
      <c r="C188" s="63" t="str">
        <f>IF(A188="","",IFERROR(VLOOKUP(A188,DB_Customers!$A:$M,13,0),""))</f>
        <v/>
      </c>
      <c r="D188" s="64" t="str">
        <f t="shared" ca="1" si="15"/>
        <v/>
      </c>
      <c r="E188" s="59"/>
      <c r="F188" s="63" t="str">
        <f t="shared" si="16"/>
        <v/>
      </c>
      <c r="G188" s="65" t="s">
        <v>66</v>
      </c>
      <c r="H188" s="49"/>
      <c r="I188" s="66" t="str">
        <f>IF(A188="","Pending",IF(H188="","⚠️ Enter Agent Code",IF(IFERROR(VLOOKUP(G188,DB_Agents!$B:$E,4,0),"")=H188,IF(AND(A188&lt;&gt;"",E188&lt;&gt;""),"✅ Saved","Pending"),"🔒 WRONG CODE")))</f>
        <v>Pending</v>
      </c>
      <c r="J188" s="66" t="str">
        <f t="shared" ca="1" si="17"/>
        <v>—</v>
      </c>
      <c r="K188" s="62"/>
    </row>
    <row r="189" spans="1:11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IF(A189="","",IFERROR(VLOOKUP(A189,DB_Customers!$A:$M,13,0),""))</f>
        <v/>
      </c>
      <c r="D189" s="58" t="str">
        <f t="shared" ca="1" si="15"/>
        <v/>
      </c>
      <c r="E189" s="59"/>
      <c r="F189" s="39" t="str">
        <f t="shared" si="16"/>
        <v/>
      </c>
      <c r="G189" s="60" t="s">
        <v>66</v>
      </c>
      <c r="H189" s="49"/>
      <c r="I189" s="61" t="str">
        <f>IF(A189="","Pending",IF(H189="","⚠️ Enter Agent Code",IF(IFERROR(VLOOKUP(G189,DB_Agents!$B:$E,4,0),"")=H189,IF(AND(A189&lt;&gt;"",E189&lt;&gt;""),"✅ Saved","Pending"),"🔒 WRONG CODE")))</f>
        <v>Pending</v>
      </c>
      <c r="J189" s="61" t="str">
        <f t="shared" ca="1" si="17"/>
        <v>—</v>
      </c>
      <c r="K189" s="24"/>
    </row>
    <row r="190" spans="1:11" ht="20.100000000000001" customHeight="1" x14ac:dyDescent="0.25">
      <c r="A190" s="49"/>
      <c r="B190" s="62" t="str">
        <f>IF(A190="","",IFERROR(VLOOKUP(A190,DB_Customers!$A:$B,2,0),"❌ Account Not Found"))</f>
        <v/>
      </c>
      <c r="C190" s="63" t="str">
        <f>IF(A190="","",IFERROR(VLOOKUP(A190,DB_Customers!$A:$M,13,0),""))</f>
        <v/>
      </c>
      <c r="D190" s="64" t="str">
        <f t="shared" ca="1" si="15"/>
        <v/>
      </c>
      <c r="E190" s="59"/>
      <c r="F190" s="63" t="str">
        <f t="shared" si="16"/>
        <v/>
      </c>
      <c r="G190" s="65" t="s">
        <v>66</v>
      </c>
      <c r="H190" s="49"/>
      <c r="I190" s="66" t="str">
        <f>IF(A190="","Pending",IF(H190="","⚠️ Enter Agent Code",IF(IFERROR(VLOOKUP(G190,DB_Agents!$B:$E,4,0),"")=H190,IF(AND(A190&lt;&gt;"",E190&lt;&gt;""),"✅ Saved","Pending"),"🔒 WRONG CODE")))</f>
        <v>Pending</v>
      </c>
      <c r="J190" s="66" t="str">
        <f t="shared" ca="1" si="17"/>
        <v>—</v>
      </c>
      <c r="K190" s="62"/>
    </row>
    <row r="191" spans="1:11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IF(A191="","",IFERROR(VLOOKUP(A191,DB_Customers!$A:$M,13,0),""))</f>
        <v/>
      </c>
      <c r="D191" s="58" t="str">
        <f t="shared" ca="1" si="15"/>
        <v/>
      </c>
      <c r="E191" s="59"/>
      <c r="F191" s="39" t="str">
        <f t="shared" si="16"/>
        <v/>
      </c>
      <c r="G191" s="60" t="s">
        <v>66</v>
      </c>
      <c r="H191" s="49"/>
      <c r="I191" s="61" t="str">
        <f>IF(A191="","Pending",IF(H191="","⚠️ Enter Agent Code",IF(IFERROR(VLOOKUP(G191,DB_Agents!$B:$E,4,0),"")=H191,IF(AND(A191&lt;&gt;"",E191&lt;&gt;""),"✅ Saved","Pending"),"🔒 WRONG CODE")))</f>
        <v>Pending</v>
      </c>
      <c r="J191" s="61" t="str">
        <f t="shared" ca="1" si="17"/>
        <v>—</v>
      </c>
      <c r="K191" s="24"/>
    </row>
    <row r="192" spans="1:11" ht="20.100000000000001" customHeight="1" x14ac:dyDescent="0.25">
      <c r="A192" s="49"/>
      <c r="B192" s="62" t="str">
        <f>IF(A192="","",IFERROR(VLOOKUP(A192,DB_Customers!$A:$B,2,0),"❌ Account Not Found"))</f>
        <v/>
      </c>
      <c r="C192" s="63" t="str">
        <f>IF(A192="","",IFERROR(VLOOKUP(A192,DB_Customers!$A:$M,13,0),""))</f>
        <v/>
      </c>
      <c r="D192" s="64" t="str">
        <f t="shared" ca="1" si="15"/>
        <v/>
      </c>
      <c r="E192" s="59"/>
      <c r="F192" s="63" t="str">
        <f t="shared" si="16"/>
        <v/>
      </c>
      <c r="G192" s="65" t="s">
        <v>66</v>
      </c>
      <c r="H192" s="49"/>
      <c r="I192" s="66" t="str">
        <f>IF(A192="","Pending",IF(H192="","⚠️ Enter Agent Code",IF(IFERROR(VLOOKUP(G192,DB_Agents!$B:$E,4,0),"")=H192,IF(AND(A192&lt;&gt;"",E192&lt;&gt;""),"✅ Saved","Pending"),"🔒 WRONG CODE")))</f>
        <v>Pending</v>
      </c>
      <c r="J192" s="66" t="str">
        <f t="shared" ca="1" si="17"/>
        <v>—</v>
      </c>
      <c r="K192" s="62"/>
    </row>
    <row r="193" spans="1:11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IF(A193="","",IFERROR(VLOOKUP(A193,DB_Customers!$A:$M,13,0),""))</f>
        <v/>
      </c>
      <c r="D193" s="58" t="str">
        <f t="shared" ca="1" si="15"/>
        <v/>
      </c>
      <c r="E193" s="59"/>
      <c r="F193" s="39" t="str">
        <f t="shared" si="16"/>
        <v/>
      </c>
      <c r="G193" s="60" t="s">
        <v>66</v>
      </c>
      <c r="H193" s="49"/>
      <c r="I193" s="61" t="str">
        <f>IF(A193="","Pending",IF(H193="","⚠️ Enter Agent Code",IF(IFERROR(VLOOKUP(G193,DB_Agents!$B:$E,4,0),"")=H193,IF(AND(A193&lt;&gt;"",E193&lt;&gt;""),"✅ Saved","Pending"),"🔒 WRONG CODE")))</f>
        <v>Pending</v>
      </c>
      <c r="J193" s="61" t="str">
        <f t="shared" ca="1" si="17"/>
        <v>—</v>
      </c>
      <c r="K193" s="24"/>
    </row>
    <row r="194" spans="1:11" ht="20.100000000000001" customHeight="1" x14ac:dyDescent="0.25">
      <c r="A194" s="49"/>
      <c r="B194" s="62" t="str">
        <f>IF(A194="","",IFERROR(VLOOKUP(A194,DB_Customers!$A:$B,2,0),"❌ Account Not Found"))</f>
        <v/>
      </c>
      <c r="C194" s="63" t="str">
        <f>IF(A194="","",IFERROR(VLOOKUP(A194,DB_Customers!$A:$M,13,0),""))</f>
        <v/>
      </c>
      <c r="D194" s="64" t="str">
        <f t="shared" ca="1" si="15"/>
        <v/>
      </c>
      <c r="E194" s="59"/>
      <c r="F194" s="63" t="str">
        <f t="shared" si="16"/>
        <v/>
      </c>
      <c r="G194" s="65" t="s">
        <v>66</v>
      </c>
      <c r="H194" s="49"/>
      <c r="I194" s="66" t="str">
        <f>IF(A194="","Pending",IF(H194="","⚠️ Enter Agent Code",IF(IFERROR(VLOOKUP(G194,DB_Agents!$B:$E,4,0),"")=H194,IF(AND(A194&lt;&gt;"",E194&lt;&gt;""),"✅ Saved","Pending"),"🔒 WRONG CODE")))</f>
        <v>Pending</v>
      </c>
      <c r="J194" s="66" t="str">
        <f t="shared" ca="1" si="17"/>
        <v>—</v>
      </c>
      <c r="K194" s="62"/>
    </row>
    <row r="195" spans="1:11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IF(A195="","",IFERROR(VLOOKUP(A195,DB_Customers!$A:$M,13,0),""))</f>
        <v/>
      </c>
      <c r="D195" s="58" t="str">
        <f t="shared" ca="1" si="15"/>
        <v/>
      </c>
      <c r="E195" s="59"/>
      <c r="F195" s="39" t="str">
        <f t="shared" si="16"/>
        <v/>
      </c>
      <c r="G195" s="60" t="s">
        <v>66</v>
      </c>
      <c r="H195" s="49"/>
      <c r="I195" s="61" t="str">
        <f>IF(A195="","Pending",IF(H195="","⚠️ Enter Agent Code",IF(IFERROR(VLOOKUP(G195,DB_Agents!$B:$E,4,0),"")=H195,IF(AND(A195&lt;&gt;"",E195&lt;&gt;""),"✅ Saved","Pending"),"🔒 WRONG CODE")))</f>
        <v>Pending</v>
      </c>
      <c r="J195" s="61" t="str">
        <f t="shared" ca="1" si="17"/>
        <v>—</v>
      </c>
      <c r="K195" s="24"/>
    </row>
    <row r="196" spans="1:11" ht="20.100000000000001" customHeight="1" x14ac:dyDescent="0.25">
      <c r="A196" s="49"/>
      <c r="B196" s="62" t="str">
        <f>IF(A196="","",IFERROR(VLOOKUP(A196,DB_Customers!$A:$B,2,0),"❌ Account Not Found"))</f>
        <v/>
      </c>
      <c r="C196" s="63" t="str">
        <f>IF(A196="","",IFERROR(VLOOKUP(A196,DB_Customers!$A:$M,13,0),""))</f>
        <v/>
      </c>
      <c r="D196" s="64" t="str">
        <f t="shared" ca="1" si="15"/>
        <v/>
      </c>
      <c r="E196" s="59"/>
      <c r="F196" s="63" t="str">
        <f t="shared" si="16"/>
        <v/>
      </c>
      <c r="G196" s="65" t="s">
        <v>66</v>
      </c>
      <c r="H196" s="49"/>
      <c r="I196" s="66" t="str">
        <f>IF(A196="","Pending",IF(H196="","⚠️ Enter Agent Code",IF(IFERROR(VLOOKUP(G196,DB_Agents!$B:$E,4,0),"")=H196,IF(AND(A196&lt;&gt;"",E196&lt;&gt;""),"✅ Saved","Pending"),"🔒 WRONG CODE")))</f>
        <v>Pending</v>
      </c>
      <c r="J196" s="66" t="str">
        <f t="shared" ca="1" si="17"/>
        <v>—</v>
      </c>
      <c r="K196" s="62"/>
    </row>
    <row r="197" spans="1:11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IF(A197="","",IFERROR(VLOOKUP(A197,DB_Customers!$A:$M,13,0),""))</f>
        <v/>
      </c>
      <c r="D197" s="58" t="str">
        <f t="shared" ca="1" si="15"/>
        <v/>
      </c>
      <c r="E197" s="59"/>
      <c r="F197" s="39" t="str">
        <f t="shared" si="16"/>
        <v/>
      </c>
      <c r="G197" s="60" t="s">
        <v>66</v>
      </c>
      <c r="H197" s="49"/>
      <c r="I197" s="61" t="str">
        <f>IF(A197="","Pending",IF(H197="","⚠️ Enter Agent Code",IF(IFERROR(VLOOKUP(G197,DB_Agents!$B:$E,4,0),"")=H197,IF(AND(A197&lt;&gt;"",E197&lt;&gt;""),"✅ Saved","Pending"),"🔒 WRONG CODE")))</f>
        <v>Pending</v>
      </c>
      <c r="J197" s="61" t="str">
        <f t="shared" ca="1" si="17"/>
        <v>—</v>
      </c>
      <c r="K197" s="24"/>
    </row>
    <row r="198" spans="1:11" ht="20.100000000000001" customHeight="1" x14ac:dyDescent="0.25">
      <c r="A198" s="49"/>
      <c r="B198" s="62" t="str">
        <f>IF(A198="","",IFERROR(VLOOKUP(A198,DB_Customers!$A:$B,2,0),"❌ Account Not Found"))</f>
        <v/>
      </c>
      <c r="C198" s="63" t="str">
        <f>IF(A198="","",IFERROR(VLOOKUP(A198,DB_Customers!$A:$M,13,0),""))</f>
        <v/>
      </c>
      <c r="D198" s="64" t="str">
        <f t="shared" ca="1" si="15"/>
        <v/>
      </c>
      <c r="E198" s="59"/>
      <c r="F198" s="63" t="str">
        <f t="shared" si="16"/>
        <v/>
      </c>
      <c r="G198" s="65" t="s">
        <v>66</v>
      </c>
      <c r="H198" s="49"/>
      <c r="I198" s="66" t="str">
        <f>IF(A198="","Pending",IF(H198="","⚠️ Enter Agent Code",IF(IFERROR(VLOOKUP(G198,DB_Agents!$B:$E,4,0),"")=H198,IF(AND(A198&lt;&gt;"",E198&lt;&gt;""),"✅ Saved","Pending"),"🔒 WRONG CODE")))</f>
        <v>Pending</v>
      </c>
      <c r="J198" s="66" t="str">
        <f t="shared" ca="1" si="17"/>
        <v>—</v>
      </c>
      <c r="K198" s="62"/>
    </row>
    <row r="199" spans="1:11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IF(A199="","",IFERROR(VLOOKUP(A199,DB_Customers!$A:$M,13,0),""))</f>
        <v/>
      </c>
      <c r="D199" s="58" t="str">
        <f t="shared" ca="1" si="15"/>
        <v/>
      </c>
      <c r="E199" s="59"/>
      <c r="F199" s="39" t="str">
        <f t="shared" si="16"/>
        <v/>
      </c>
      <c r="G199" s="60" t="s">
        <v>66</v>
      </c>
      <c r="H199" s="49"/>
      <c r="I199" s="61" t="str">
        <f>IF(A199="","Pending",IF(H199="","⚠️ Enter Agent Code",IF(IFERROR(VLOOKUP(G199,DB_Agents!$B:$E,4,0),"")=H199,IF(AND(A199&lt;&gt;"",E199&lt;&gt;""),"✅ Saved","Pending"),"🔒 WRONG CODE")))</f>
        <v>Pending</v>
      </c>
      <c r="J199" s="61" t="str">
        <f t="shared" ca="1" si="17"/>
        <v>—</v>
      </c>
      <c r="K199" s="24"/>
    </row>
    <row r="200" spans="1:11" ht="20.100000000000001" customHeight="1" x14ac:dyDescent="0.25">
      <c r="A200" s="49"/>
      <c r="B200" s="62" t="str">
        <f>IF(A200="","",IFERROR(VLOOKUP(A200,DB_Customers!$A:$B,2,0),"❌ Account Not Found"))</f>
        <v/>
      </c>
      <c r="C200" s="63" t="str">
        <f>IF(A200="","",IFERROR(VLOOKUP(A200,DB_Customers!$A:$M,13,0),""))</f>
        <v/>
      </c>
      <c r="D200" s="64" t="str">
        <f t="shared" ca="1" si="15"/>
        <v/>
      </c>
      <c r="E200" s="59"/>
      <c r="F200" s="63" t="str">
        <f t="shared" si="16"/>
        <v/>
      </c>
      <c r="G200" s="65" t="s">
        <v>66</v>
      </c>
      <c r="H200" s="49"/>
      <c r="I200" s="66" t="str">
        <f>IF(A200="","Pending",IF(H200="","⚠️ Enter Agent Code",IF(IFERROR(VLOOKUP(G200,DB_Agents!$B:$E,4,0),"")=H200,IF(AND(A200&lt;&gt;"",E200&lt;&gt;""),"✅ Saved","Pending"),"🔒 WRONG CODE")))</f>
        <v>Pending</v>
      </c>
      <c r="J200" s="66" t="str">
        <f t="shared" ca="1" si="17"/>
        <v>—</v>
      </c>
      <c r="K200" s="62"/>
    </row>
    <row r="201" spans="1:11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IF(A201="","",IFERROR(VLOOKUP(A201,DB_Customers!$A:$M,13,0),""))</f>
        <v/>
      </c>
      <c r="D201" s="58" t="str">
        <f t="shared" ref="D201:D208" ca="1" si="18">IF(A201="","",TODAY())</f>
        <v/>
      </c>
      <c r="E201" s="59"/>
      <c r="F201" s="39" t="str">
        <f t="shared" ref="F201:F208" si="19">IFERROR(IF(OR(A201="",E201=""),"",C201+E201),"")</f>
        <v/>
      </c>
      <c r="G201" s="60" t="s">
        <v>66</v>
      </c>
      <c r="H201" s="49"/>
      <c r="I201" s="61" t="str">
        <f>IF(A201="","Pending",IF(H201="","⚠️ Enter Agent Code",IF(IFERROR(VLOOKUP(G201,DB_Agents!$B:$E,4,0),"")=H201,IF(AND(A201&lt;&gt;"",E201&lt;&gt;""),"✅ Saved","Pending"),"🔒 WRONG CODE")))</f>
        <v>Pending</v>
      </c>
      <c r="J201" s="61" t="str">
        <f t="shared" ref="J201:J208" ca="1" si="20">IF(I201="✅ Saved",TEXT(TODAY(),"YYYY-MM-DD")&amp;" Auto","—")</f>
        <v>—</v>
      </c>
      <c r="K201" s="24"/>
    </row>
    <row r="202" spans="1:11" ht="20.100000000000001" customHeight="1" x14ac:dyDescent="0.25">
      <c r="A202" s="49"/>
      <c r="B202" s="62" t="str">
        <f>IF(A202="","",IFERROR(VLOOKUP(A202,DB_Customers!$A:$B,2,0),"❌ Account Not Found"))</f>
        <v/>
      </c>
      <c r="C202" s="63" t="str">
        <f>IF(A202="","",IFERROR(VLOOKUP(A202,DB_Customers!$A:$M,13,0),""))</f>
        <v/>
      </c>
      <c r="D202" s="64" t="str">
        <f t="shared" ca="1" si="18"/>
        <v/>
      </c>
      <c r="E202" s="59"/>
      <c r="F202" s="63" t="str">
        <f t="shared" si="19"/>
        <v/>
      </c>
      <c r="G202" s="65" t="s">
        <v>66</v>
      </c>
      <c r="H202" s="49"/>
      <c r="I202" s="66" t="str">
        <f>IF(A202="","Pending",IF(H202="","⚠️ Enter Agent Code",IF(IFERROR(VLOOKUP(G202,DB_Agents!$B:$E,4,0),"")=H202,IF(AND(A202&lt;&gt;"",E202&lt;&gt;""),"✅ Saved","Pending"),"🔒 WRONG CODE")))</f>
        <v>Pending</v>
      </c>
      <c r="J202" s="66" t="str">
        <f t="shared" ca="1" si="20"/>
        <v>—</v>
      </c>
      <c r="K202" s="62"/>
    </row>
    <row r="203" spans="1:11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IF(A203="","",IFERROR(VLOOKUP(A203,DB_Customers!$A:$M,13,0),""))</f>
        <v/>
      </c>
      <c r="D203" s="58" t="str">
        <f t="shared" ca="1" si="18"/>
        <v/>
      </c>
      <c r="E203" s="59"/>
      <c r="F203" s="39" t="str">
        <f t="shared" si="19"/>
        <v/>
      </c>
      <c r="G203" s="60" t="s">
        <v>66</v>
      </c>
      <c r="H203" s="49"/>
      <c r="I203" s="61" t="str">
        <f>IF(A203="","Pending",IF(H203="","⚠️ Enter Agent Code",IF(IFERROR(VLOOKUP(G203,DB_Agents!$B:$E,4,0),"")=H203,IF(AND(A203&lt;&gt;"",E203&lt;&gt;""),"✅ Saved","Pending"),"🔒 WRONG CODE")))</f>
        <v>Pending</v>
      </c>
      <c r="J203" s="61" t="str">
        <f t="shared" ca="1" si="20"/>
        <v>—</v>
      </c>
      <c r="K203" s="24"/>
    </row>
    <row r="204" spans="1:11" ht="20.100000000000001" customHeight="1" x14ac:dyDescent="0.25">
      <c r="A204" s="49"/>
      <c r="B204" s="62" t="str">
        <f>IF(A204="","",IFERROR(VLOOKUP(A204,DB_Customers!$A:$B,2,0),"❌ Account Not Found"))</f>
        <v/>
      </c>
      <c r="C204" s="63" t="str">
        <f>IF(A204="","",IFERROR(VLOOKUP(A204,DB_Customers!$A:$M,13,0),""))</f>
        <v/>
      </c>
      <c r="D204" s="64" t="str">
        <f t="shared" ca="1" si="18"/>
        <v/>
      </c>
      <c r="E204" s="59"/>
      <c r="F204" s="63" t="str">
        <f t="shared" si="19"/>
        <v/>
      </c>
      <c r="G204" s="65" t="s">
        <v>66</v>
      </c>
      <c r="H204" s="49"/>
      <c r="I204" s="66" t="str">
        <f>IF(A204="","Pending",IF(H204="","⚠️ Enter Agent Code",IF(IFERROR(VLOOKUP(G204,DB_Agents!$B:$E,4,0),"")=H204,IF(AND(A204&lt;&gt;"",E204&lt;&gt;""),"✅ Saved","Pending"),"🔒 WRONG CODE")))</f>
        <v>Pending</v>
      </c>
      <c r="J204" s="66" t="str">
        <f t="shared" ca="1" si="20"/>
        <v>—</v>
      </c>
      <c r="K204" s="62"/>
    </row>
    <row r="205" spans="1:11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IF(A205="","",IFERROR(VLOOKUP(A205,DB_Customers!$A:$M,13,0),""))</f>
        <v/>
      </c>
      <c r="D205" s="58" t="str">
        <f t="shared" ca="1" si="18"/>
        <v/>
      </c>
      <c r="E205" s="59"/>
      <c r="F205" s="39" t="str">
        <f t="shared" si="19"/>
        <v/>
      </c>
      <c r="G205" s="60" t="s">
        <v>66</v>
      </c>
      <c r="H205" s="49"/>
      <c r="I205" s="61" t="str">
        <f>IF(A205="","Pending",IF(H205="","⚠️ Enter Agent Code",IF(IFERROR(VLOOKUP(G205,DB_Agents!$B:$E,4,0),"")=H205,IF(AND(A205&lt;&gt;"",E205&lt;&gt;""),"✅ Saved","Pending"),"🔒 WRONG CODE")))</f>
        <v>Pending</v>
      </c>
      <c r="J205" s="61" t="str">
        <f t="shared" ca="1" si="20"/>
        <v>—</v>
      </c>
      <c r="K205" s="24"/>
    </row>
    <row r="206" spans="1:11" ht="20.100000000000001" customHeight="1" x14ac:dyDescent="0.25">
      <c r="A206" s="49"/>
      <c r="B206" s="62" t="str">
        <f>IF(A206="","",IFERROR(VLOOKUP(A206,DB_Customers!$A:$B,2,0),"❌ Account Not Found"))</f>
        <v/>
      </c>
      <c r="C206" s="63" t="str">
        <f>IF(A206="","",IFERROR(VLOOKUP(A206,DB_Customers!$A:$M,13,0),""))</f>
        <v/>
      </c>
      <c r="D206" s="64" t="str">
        <f t="shared" ca="1" si="18"/>
        <v/>
      </c>
      <c r="E206" s="59"/>
      <c r="F206" s="63" t="str">
        <f t="shared" si="19"/>
        <v/>
      </c>
      <c r="G206" s="65" t="s">
        <v>66</v>
      </c>
      <c r="H206" s="49"/>
      <c r="I206" s="66" t="str">
        <f>IF(A206="","Pending",IF(H206="","⚠️ Enter Agent Code",IF(IFERROR(VLOOKUP(G206,DB_Agents!$B:$E,4,0),"")=H206,IF(AND(A206&lt;&gt;"",E206&lt;&gt;""),"✅ Saved","Pending"),"🔒 WRONG CODE")))</f>
        <v>Pending</v>
      </c>
      <c r="J206" s="66" t="str">
        <f t="shared" ca="1" si="20"/>
        <v>—</v>
      </c>
      <c r="K206" s="62"/>
    </row>
    <row r="207" spans="1:11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IF(A207="","",IFERROR(VLOOKUP(A207,DB_Customers!$A:$M,13,0),""))</f>
        <v/>
      </c>
      <c r="D207" s="58" t="str">
        <f t="shared" ca="1" si="18"/>
        <v/>
      </c>
      <c r="E207" s="59"/>
      <c r="F207" s="39" t="str">
        <f t="shared" si="19"/>
        <v/>
      </c>
      <c r="G207" s="60" t="s">
        <v>66</v>
      </c>
      <c r="H207" s="49"/>
      <c r="I207" s="61" t="str">
        <f>IF(A207="","Pending",IF(H207="","⚠️ Enter Agent Code",IF(IFERROR(VLOOKUP(G207,DB_Agents!$B:$E,4,0),"")=H207,IF(AND(A207&lt;&gt;"",E207&lt;&gt;""),"✅ Saved","Pending"),"🔒 WRONG CODE")))</f>
        <v>Pending</v>
      </c>
      <c r="J207" s="61" t="str">
        <f t="shared" ca="1" si="20"/>
        <v>—</v>
      </c>
      <c r="K207" s="24"/>
    </row>
    <row r="208" spans="1:11" ht="20.100000000000001" customHeight="1" x14ac:dyDescent="0.25">
      <c r="A208" s="49"/>
      <c r="B208" s="62" t="str">
        <f>IF(A208="","",IFERROR(VLOOKUP(A208,DB_Customers!$A:$B,2,0),"❌ Account Not Found"))</f>
        <v/>
      </c>
      <c r="C208" s="63" t="str">
        <f>IF(A208="","",IFERROR(VLOOKUP(A208,DB_Customers!$A:$M,13,0),""))</f>
        <v/>
      </c>
      <c r="D208" s="64" t="str">
        <f t="shared" ca="1" si="18"/>
        <v/>
      </c>
      <c r="E208" s="59"/>
      <c r="F208" s="63" t="str">
        <f t="shared" si="19"/>
        <v/>
      </c>
      <c r="G208" s="65" t="s">
        <v>66</v>
      </c>
      <c r="H208" s="49"/>
      <c r="I208" s="66" t="str">
        <f>IF(A208="","Pending",IF(H208="","⚠️ Enter Agent Code",IF(IFERROR(VLOOKUP(G208,DB_Agents!$B:$E,4,0),"")=H208,IF(AND(A208&lt;&gt;"",E208&lt;&gt;""),"✅ Saved","Pending"),"🔒 WRONG CODE")))</f>
        <v>Pending</v>
      </c>
      <c r="J208" s="66" t="str">
        <f t="shared" ca="1" si="20"/>
        <v>—</v>
      </c>
      <c r="K208" s="62"/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6" customWidth="1"/>
    <col min="3" max="3" width="22" customWidth="1"/>
    <col min="4" max="4" width="14" customWidth="1"/>
    <col min="5" max="7" width="18" customWidth="1"/>
    <col min="8" max="8" width="12" customWidth="1"/>
    <col min="9" max="9" width="14" customWidth="1"/>
    <col min="10" max="10" width="22" customWidth="1"/>
    <col min="11" max="12" width="18" customWidth="1"/>
  </cols>
  <sheetData>
    <row r="1" spans="1:12" ht="32.1" customHeight="1" x14ac:dyDescent="0.25">
      <c r="A1" s="120" t="s">
        <v>206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27.95" customHeight="1" x14ac:dyDescent="0.25">
      <c r="A2" s="124" t="s">
        <v>207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x14ac:dyDescent="0.25">
      <c r="A3" s="56" t="s">
        <v>140</v>
      </c>
      <c r="D3" s="55" t="s">
        <v>141</v>
      </c>
      <c r="G3" s="67" t="s">
        <v>142</v>
      </c>
      <c r="J3" s="56" t="s">
        <v>130</v>
      </c>
    </row>
    <row r="4" spans="1:12" x14ac:dyDescent="0.25">
      <c r="A4" s="57">
        <f ca="1">IFERROR(SUMIFS(DB_Withdrawals!$G:$G,DB_Withdrawals!$I:$I,"Agent 10",DB_Withdrawals!$E:$E,TODAY()),0)</f>
        <v>0</v>
      </c>
      <c r="D4">
        <f ca="1">IFERROR(COUNTIFS(DB_Withdrawals!$I:$I,"Agent 10",DB_Withdrawals!$J:$J,"Successful",DB_Withdrawals!$E:$E,TODAY()),0)</f>
        <v>0</v>
      </c>
      <c r="G4">
        <f ca="1">IFERROR(COUNTIFS(DB_Withdrawals!$I:$I,"Agent 10",DB_Withdrawals!$J:$J,"Unsuccessful",DB_Withdrawals!$E:$E,TODAY()),0)</f>
        <v>0</v>
      </c>
      <c r="J4" t="str">
        <f ca="1">TEXT(TODAY(),"DD MMM YYYY")</f>
        <v>25 Apr 2026</v>
      </c>
    </row>
    <row r="6" spans="1:12" x14ac:dyDescent="0.25">
      <c r="A6" s="125" t="s">
        <v>143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1:12" x14ac:dyDescent="0.25">
      <c r="A7" s="123" t="s">
        <v>144</v>
      </c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</row>
    <row r="8" spans="1:12" ht="30" customHeight="1" x14ac:dyDescent="0.25">
      <c r="A8" s="21" t="s">
        <v>132</v>
      </c>
      <c r="B8" s="21" t="s">
        <v>73</v>
      </c>
      <c r="C8" s="21" t="s">
        <v>145</v>
      </c>
      <c r="D8" s="21" t="s">
        <v>96</v>
      </c>
      <c r="E8" s="21" t="s">
        <v>146</v>
      </c>
      <c r="F8" s="21" t="s">
        <v>147</v>
      </c>
      <c r="G8" s="21" t="s">
        <v>135</v>
      </c>
      <c r="H8" s="21" t="s">
        <v>48</v>
      </c>
      <c r="I8" s="21" t="s">
        <v>136</v>
      </c>
      <c r="J8" s="21" t="s">
        <v>81</v>
      </c>
      <c r="K8" s="21" t="s">
        <v>137</v>
      </c>
      <c r="L8" s="21" t="s">
        <v>100</v>
      </c>
    </row>
    <row r="9" spans="1:12" ht="20.100000000000001" customHeight="1" x14ac:dyDescent="0.25">
      <c r="A9" s="49"/>
      <c r="B9" s="24" t="str">
        <f>IF(A9="","",IFERROR(VLOOKUP(A9,DB_Customers!$A:$B,2,0),"❌ Account Not Found"))</f>
        <v/>
      </c>
      <c r="C9" s="39" t="str">
        <f>IF(A9="","",IFERROR(VLOOKUP(A9,DB_Customers!$A:$N,14,0),""))</f>
        <v/>
      </c>
      <c r="D9" s="58" t="str">
        <f t="shared" ref="D9:D40" ca="1" si="0">IF(A9="","",TODAY())</f>
        <v/>
      </c>
      <c r="E9" s="59"/>
      <c r="F9" s="53"/>
      <c r="G9" s="39" t="str">
        <f t="shared" ref="G9:G40" si="1">IFERROR(IF(OR(A9="",E9=""),"",C9-E9),"")</f>
        <v/>
      </c>
      <c r="H9" s="68" t="s">
        <v>66</v>
      </c>
      <c r="I9" s="49"/>
      <c r="J9" s="61" t="str">
        <f>IF(AND(A9&lt;&gt;"",E9&lt;&gt;""),IF(I9="","⚠️ Enter Code",IF(IFERROR(VLOOKUP(H9,DB_Agents!$B:$E,4,0),"")=I9,IF(C9&gt;=E9,"Successful","Unsuccessful"),"🔒 WRONG CODE")),"Pending")</f>
        <v>Pending</v>
      </c>
      <c r="K9" s="61" t="str">
        <f t="shared" ref="K9:K40" ca="1" si="2">IF(J9="Successful",TEXT(TODAY(),"YYYY-MM-DD")&amp;" Auto","—")</f>
        <v>—</v>
      </c>
      <c r="L9" s="24"/>
    </row>
    <row r="10" spans="1:12" ht="20.100000000000001" customHeight="1" x14ac:dyDescent="0.25">
      <c r="A10" s="49"/>
      <c r="B10" s="69" t="str">
        <f>IF(A10="","",IFERROR(VLOOKUP(A10,DB_Customers!$A:$B,2,0),"❌ Account Not Found"))</f>
        <v/>
      </c>
      <c r="C10" s="70" t="str">
        <f>IF(A10="","",IFERROR(VLOOKUP(A10,DB_Customers!$A:$N,14,0),""))</f>
        <v/>
      </c>
      <c r="D10" s="71" t="str">
        <f t="shared" ca="1" si="0"/>
        <v/>
      </c>
      <c r="E10" s="59"/>
      <c r="F10" s="53"/>
      <c r="G10" s="70" t="str">
        <f t="shared" si="1"/>
        <v/>
      </c>
      <c r="H10" s="72" t="s">
        <v>66</v>
      </c>
      <c r="I10" s="49"/>
      <c r="J10" s="73" t="str">
        <f>IF(AND(A10&lt;&gt;"",E10&lt;&gt;""),IF(I10="","⚠️ Enter Code",IF(IFERROR(VLOOKUP(H10,DB_Agents!$B:$E,4,0),"")=I10,IF(C10&gt;=E10,"Successful","Unsuccessful"),"🔒 WRONG CODE")),"Pending")</f>
        <v>Pending</v>
      </c>
      <c r="K10" s="73" t="str">
        <f t="shared" ca="1" si="2"/>
        <v>—</v>
      </c>
      <c r="L10" s="69"/>
    </row>
    <row r="11" spans="1:12" ht="20.100000000000001" customHeight="1" x14ac:dyDescent="0.25">
      <c r="A11" s="49"/>
      <c r="B11" s="24" t="str">
        <f>IF(A11="","",IFERROR(VLOOKUP(A11,DB_Customers!$A:$B,2,0),"❌ Account Not Found"))</f>
        <v/>
      </c>
      <c r="C11" s="39" t="str">
        <f>IF(A11="","",IFERROR(VLOOKUP(A11,DB_Customers!$A:$N,14,0),""))</f>
        <v/>
      </c>
      <c r="D11" s="58" t="str">
        <f t="shared" ca="1" si="0"/>
        <v/>
      </c>
      <c r="E11" s="59"/>
      <c r="F11" s="53"/>
      <c r="G11" s="39" t="str">
        <f t="shared" si="1"/>
        <v/>
      </c>
      <c r="H11" s="68" t="s">
        <v>66</v>
      </c>
      <c r="I11" s="49"/>
      <c r="J11" s="61" t="str">
        <f>IF(AND(A11&lt;&gt;"",E11&lt;&gt;""),IF(I11="","⚠️ Enter Code",IF(IFERROR(VLOOKUP(H11,DB_Agents!$B:$E,4,0),"")=I11,IF(C11&gt;=E11,"Successful","Unsuccessful"),"🔒 WRONG CODE")),"Pending")</f>
        <v>Pending</v>
      </c>
      <c r="K11" s="61" t="str">
        <f t="shared" ca="1" si="2"/>
        <v>—</v>
      </c>
      <c r="L11" s="24"/>
    </row>
    <row r="12" spans="1:12" ht="20.100000000000001" customHeight="1" x14ac:dyDescent="0.25">
      <c r="A12" s="49"/>
      <c r="B12" s="69" t="str">
        <f>IF(A12="","",IFERROR(VLOOKUP(A12,DB_Customers!$A:$B,2,0),"❌ Account Not Found"))</f>
        <v/>
      </c>
      <c r="C12" s="70" t="str">
        <f>IF(A12="","",IFERROR(VLOOKUP(A12,DB_Customers!$A:$N,14,0),""))</f>
        <v/>
      </c>
      <c r="D12" s="71" t="str">
        <f t="shared" ca="1" si="0"/>
        <v/>
      </c>
      <c r="E12" s="59"/>
      <c r="F12" s="53"/>
      <c r="G12" s="70" t="str">
        <f t="shared" si="1"/>
        <v/>
      </c>
      <c r="H12" s="72" t="s">
        <v>66</v>
      </c>
      <c r="I12" s="49"/>
      <c r="J12" s="73" t="str">
        <f>IF(AND(A12&lt;&gt;"",E12&lt;&gt;""),IF(I12="","⚠️ Enter Code",IF(IFERROR(VLOOKUP(H12,DB_Agents!$B:$E,4,0),"")=I12,IF(C12&gt;=E12,"Successful","Unsuccessful"),"🔒 WRONG CODE")),"Pending")</f>
        <v>Pending</v>
      </c>
      <c r="K12" s="73" t="str">
        <f t="shared" ca="1" si="2"/>
        <v>—</v>
      </c>
      <c r="L12" s="69"/>
    </row>
    <row r="13" spans="1:12" ht="20.100000000000001" customHeight="1" x14ac:dyDescent="0.25">
      <c r="A13" s="49"/>
      <c r="B13" s="24" t="str">
        <f>IF(A13="","",IFERROR(VLOOKUP(A13,DB_Customers!$A:$B,2,0),"❌ Account Not Found"))</f>
        <v/>
      </c>
      <c r="C13" s="39" t="str">
        <f>IF(A13="","",IFERROR(VLOOKUP(A13,DB_Customers!$A:$N,14,0),""))</f>
        <v/>
      </c>
      <c r="D13" s="58" t="str">
        <f t="shared" ca="1" si="0"/>
        <v/>
      </c>
      <c r="E13" s="59"/>
      <c r="F13" s="53"/>
      <c r="G13" s="39" t="str">
        <f t="shared" si="1"/>
        <v/>
      </c>
      <c r="H13" s="68" t="s">
        <v>66</v>
      </c>
      <c r="I13" s="49"/>
      <c r="J13" s="61" t="str">
        <f>IF(AND(A13&lt;&gt;"",E13&lt;&gt;""),IF(I13="","⚠️ Enter Code",IF(IFERROR(VLOOKUP(H13,DB_Agents!$B:$E,4,0),"")=I13,IF(C13&gt;=E13,"Successful","Unsuccessful"),"🔒 WRONG CODE")),"Pending")</f>
        <v>Pending</v>
      </c>
      <c r="K13" s="61" t="str">
        <f t="shared" ca="1" si="2"/>
        <v>—</v>
      </c>
      <c r="L13" s="24"/>
    </row>
    <row r="14" spans="1:12" ht="20.100000000000001" customHeight="1" x14ac:dyDescent="0.25">
      <c r="A14" s="49"/>
      <c r="B14" s="69" t="str">
        <f>IF(A14="","",IFERROR(VLOOKUP(A14,DB_Customers!$A:$B,2,0),"❌ Account Not Found"))</f>
        <v/>
      </c>
      <c r="C14" s="70" t="str">
        <f>IF(A14="","",IFERROR(VLOOKUP(A14,DB_Customers!$A:$N,14,0),""))</f>
        <v/>
      </c>
      <c r="D14" s="71" t="str">
        <f t="shared" ca="1" si="0"/>
        <v/>
      </c>
      <c r="E14" s="59"/>
      <c r="F14" s="53"/>
      <c r="G14" s="70" t="str">
        <f t="shared" si="1"/>
        <v/>
      </c>
      <c r="H14" s="72" t="s">
        <v>66</v>
      </c>
      <c r="I14" s="49"/>
      <c r="J14" s="73" t="str">
        <f>IF(AND(A14&lt;&gt;"",E14&lt;&gt;""),IF(I14="","⚠️ Enter Code",IF(IFERROR(VLOOKUP(H14,DB_Agents!$B:$E,4,0),"")=I14,IF(C14&gt;=E14,"Successful","Unsuccessful"),"🔒 WRONG CODE")),"Pending")</f>
        <v>Pending</v>
      </c>
      <c r="K14" s="73" t="str">
        <f t="shared" ca="1" si="2"/>
        <v>—</v>
      </c>
      <c r="L14" s="69"/>
    </row>
    <row r="15" spans="1:12" ht="20.100000000000001" customHeight="1" x14ac:dyDescent="0.25">
      <c r="A15" s="49"/>
      <c r="B15" s="24" t="str">
        <f>IF(A15="","",IFERROR(VLOOKUP(A15,DB_Customers!$A:$B,2,0),"❌ Account Not Found"))</f>
        <v/>
      </c>
      <c r="C15" s="39" t="str">
        <f>IF(A15="","",IFERROR(VLOOKUP(A15,DB_Customers!$A:$N,14,0),""))</f>
        <v/>
      </c>
      <c r="D15" s="58" t="str">
        <f t="shared" ca="1" si="0"/>
        <v/>
      </c>
      <c r="E15" s="59"/>
      <c r="F15" s="53"/>
      <c r="G15" s="39" t="str">
        <f t="shared" si="1"/>
        <v/>
      </c>
      <c r="H15" s="68" t="s">
        <v>66</v>
      </c>
      <c r="I15" s="49"/>
      <c r="J15" s="61" t="str">
        <f>IF(AND(A15&lt;&gt;"",E15&lt;&gt;""),IF(I15="","⚠️ Enter Code",IF(IFERROR(VLOOKUP(H15,DB_Agents!$B:$E,4,0),"")=I15,IF(C15&gt;=E15,"Successful","Unsuccessful"),"🔒 WRONG CODE")),"Pending")</f>
        <v>Pending</v>
      </c>
      <c r="K15" s="61" t="str">
        <f t="shared" ca="1" si="2"/>
        <v>—</v>
      </c>
      <c r="L15" s="24"/>
    </row>
    <row r="16" spans="1:12" ht="20.100000000000001" customHeight="1" x14ac:dyDescent="0.25">
      <c r="A16" s="49"/>
      <c r="B16" s="69" t="str">
        <f>IF(A16="","",IFERROR(VLOOKUP(A16,DB_Customers!$A:$B,2,0),"❌ Account Not Found"))</f>
        <v/>
      </c>
      <c r="C16" s="70" t="str">
        <f>IF(A16="","",IFERROR(VLOOKUP(A16,DB_Customers!$A:$N,14,0),""))</f>
        <v/>
      </c>
      <c r="D16" s="71" t="str">
        <f t="shared" ca="1" si="0"/>
        <v/>
      </c>
      <c r="E16" s="59"/>
      <c r="F16" s="53"/>
      <c r="G16" s="70" t="str">
        <f t="shared" si="1"/>
        <v/>
      </c>
      <c r="H16" s="72" t="s">
        <v>66</v>
      </c>
      <c r="I16" s="49"/>
      <c r="J16" s="73" t="str">
        <f>IF(AND(A16&lt;&gt;"",E16&lt;&gt;""),IF(I16="","⚠️ Enter Code",IF(IFERROR(VLOOKUP(H16,DB_Agents!$B:$E,4,0),"")=I16,IF(C16&gt;=E16,"Successful","Unsuccessful"),"🔒 WRONG CODE")),"Pending")</f>
        <v>Pending</v>
      </c>
      <c r="K16" s="73" t="str">
        <f t="shared" ca="1" si="2"/>
        <v>—</v>
      </c>
      <c r="L16" s="69"/>
    </row>
    <row r="17" spans="1:12" ht="20.100000000000001" customHeight="1" x14ac:dyDescent="0.25">
      <c r="A17" s="49"/>
      <c r="B17" s="24" t="str">
        <f>IF(A17="","",IFERROR(VLOOKUP(A17,DB_Customers!$A:$B,2,0),"❌ Account Not Found"))</f>
        <v/>
      </c>
      <c r="C17" s="39" t="str">
        <f>IF(A17="","",IFERROR(VLOOKUP(A17,DB_Customers!$A:$N,14,0),""))</f>
        <v/>
      </c>
      <c r="D17" s="58" t="str">
        <f t="shared" ca="1" si="0"/>
        <v/>
      </c>
      <c r="E17" s="59"/>
      <c r="F17" s="53"/>
      <c r="G17" s="39" t="str">
        <f t="shared" si="1"/>
        <v/>
      </c>
      <c r="H17" s="68" t="s">
        <v>66</v>
      </c>
      <c r="I17" s="49"/>
      <c r="J17" s="61" t="str">
        <f>IF(AND(A17&lt;&gt;"",E17&lt;&gt;""),IF(I17="","⚠️ Enter Code",IF(IFERROR(VLOOKUP(H17,DB_Agents!$B:$E,4,0),"")=I17,IF(C17&gt;=E17,"Successful","Unsuccessful"),"🔒 WRONG CODE")),"Pending")</f>
        <v>Pending</v>
      </c>
      <c r="K17" s="61" t="str">
        <f t="shared" ca="1" si="2"/>
        <v>—</v>
      </c>
      <c r="L17" s="24"/>
    </row>
    <row r="18" spans="1:12" ht="20.100000000000001" customHeight="1" x14ac:dyDescent="0.25">
      <c r="A18" s="49"/>
      <c r="B18" s="69" t="str">
        <f>IF(A18="","",IFERROR(VLOOKUP(A18,DB_Customers!$A:$B,2,0),"❌ Account Not Found"))</f>
        <v/>
      </c>
      <c r="C18" s="70" t="str">
        <f>IF(A18="","",IFERROR(VLOOKUP(A18,DB_Customers!$A:$N,14,0),""))</f>
        <v/>
      </c>
      <c r="D18" s="71" t="str">
        <f t="shared" ca="1" si="0"/>
        <v/>
      </c>
      <c r="E18" s="59"/>
      <c r="F18" s="53"/>
      <c r="G18" s="70" t="str">
        <f t="shared" si="1"/>
        <v/>
      </c>
      <c r="H18" s="72" t="s">
        <v>66</v>
      </c>
      <c r="I18" s="49"/>
      <c r="J18" s="73" t="str">
        <f>IF(AND(A18&lt;&gt;"",E18&lt;&gt;""),IF(I18="","⚠️ Enter Code",IF(IFERROR(VLOOKUP(H18,DB_Agents!$B:$E,4,0),"")=I18,IF(C18&gt;=E18,"Successful","Unsuccessful"),"🔒 WRONG CODE")),"Pending")</f>
        <v>Pending</v>
      </c>
      <c r="K18" s="73" t="str">
        <f t="shared" ca="1" si="2"/>
        <v>—</v>
      </c>
      <c r="L18" s="69"/>
    </row>
    <row r="19" spans="1:12" ht="20.100000000000001" customHeight="1" x14ac:dyDescent="0.25">
      <c r="A19" s="49"/>
      <c r="B19" s="24" t="str">
        <f>IF(A19="","",IFERROR(VLOOKUP(A19,DB_Customers!$A:$B,2,0),"❌ Account Not Found"))</f>
        <v/>
      </c>
      <c r="C19" s="39" t="str">
        <f>IF(A19="","",IFERROR(VLOOKUP(A19,DB_Customers!$A:$N,14,0),""))</f>
        <v/>
      </c>
      <c r="D19" s="58" t="str">
        <f t="shared" ca="1" si="0"/>
        <v/>
      </c>
      <c r="E19" s="59"/>
      <c r="F19" s="53"/>
      <c r="G19" s="39" t="str">
        <f t="shared" si="1"/>
        <v/>
      </c>
      <c r="H19" s="68" t="s">
        <v>66</v>
      </c>
      <c r="I19" s="49"/>
      <c r="J19" s="61" t="str">
        <f>IF(AND(A19&lt;&gt;"",E19&lt;&gt;""),IF(I19="","⚠️ Enter Code",IF(IFERROR(VLOOKUP(H19,DB_Agents!$B:$E,4,0),"")=I19,IF(C19&gt;=E19,"Successful","Unsuccessful"),"🔒 WRONG CODE")),"Pending")</f>
        <v>Pending</v>
      </c>
      <c r="K19" s="61" t="str">
        <f t="shared" ca="1" si="2"/>
        <v>—</v>
      </c>
      <c r="L19" s="24"/>
    </row>
    <row r="20" spans="1:12" ht="20.100000000000001" customHeight="1" x14ac:dyDescent="0.25">
      <c r="A20" s="49"/>
      <c r="B20" s="69" t="str">
        <f>IF(A20="","",IFERROR(VLOOKUP(A20,DB_Customers!$A:$B,2,0),"❌ Account Not Found"))</f>
        <v/>
      </c>
      <c r="C20" s="70" t="str">
        <f>IF(A20="","",IFERROR(VLOOKUP(A20,DB_Customers!$A:$N,14,0),""))</f>
        <v/>
      </c>
      <c r="D20" s="71" t="str">
        <f t="shared" ca="1" si="0"/>
        <v/>
      </c>
      <c r="E20" s="59"/>
      <c r="F20" s="53"/>
      <c r="G20" s="70" t="str">
        <f t="shared" si="1"/>
        <v/>
      </c>
      <c r="H20" s="72" t="s">
        <v>66</v>
      </c>
      <c r="I20" s="49"/>
      <c r="J20" s="73" t="str">
        <f>IF(AND(A20&lt;&gt;"",E20&lt;&gt;""),IF(I20="","⚠️ Enter Code",IF(IFERROR(VLOOKUP(H20,DB_Agents!$B:$E,4,0),"")=I20,IF(C20&gt;=E20,"Successful","Unsuccessful"),"🔒 WRONG CODE")),"Pending")</f>
        <v>Pending</v>
      </c>
      <c r="K20" s="73" t="str">
        <f t="shared" ca="1" si="2"/>
        <v>—</v>
      </c>
      <c r="L20" s="69"/>
    </row>
    <row r="21" spans="1:12" ht="20.100000000000001" customHeight="1" x14ac:dyDescent="0.25">
      <c r="A21" s="49"/>
      <c r="B21" s="24" t="str">
        <f>IF(A21="","",IFERROR(VLOOKUP(A21,DB_Customers!$A:$B,2,0),"❌ Account Not Found"))</f>
        <v/>
      </c>
      <c r="C21" s="39" t="str">
        <f>IF(A21="","",IFERROR(VLOOKUP(A21,DB_Customers!$A:$N,14,0),""))</f>
        <v/>
      </c>
      <c r="D21" s="58" t="str">
        <f t="shared" ca="1" si="0"/>
        <v/>
      </c>
      <c r="E21" s="59"/>
      <c r="F21" s="53"/>
      <c r="G21" s="39" t="str">
        <f t="shared" si="1"/>
        <v/>
      </c>
      <c r="H21" s="68" t="s">
        <v>66</v>
      </c>
      <c r="I21" s="49"/>
      <c r="J21" s="61" t="str">
        <f>IF(AND(A21&lt;&gt;"",E21&lt;&gt;""),IF(I21="","⚠️ Enter Code",IF(IFERROR(VLOOKUP(H21,DB_Agents!$B:$E,4,0),"")=I21,IF(C21&gt;=E21,"Successful","Unsuccessful"),"🔒 WRONG CODE")),"Pending")</f>
        <v>Pending</v>
      </c>
      <c r="K21" s="61" t="str">
        <f t="shared" ca="1" si="2"/>
        <v>—</v>
      </c>
      <c r="L21" s="24"/>
    </row>
    <row r="22" spans="1:12" ht="20.100000000000001" customHeight="1" x14ac:dyDescent="0.25">
      <c r="A22" s="49"/>
      <c r="B22" s="69" t="str">
        <f>IF(A22="","",IFERROR(VLOOKUP(A22,DB_Customers!$A:$B,2,0),"❌ Account Not Found"))</f>
        <v/>
      </c>
      <c r="C22" s="70" t="str">
        <f>IF(A22="","",IFERROR(VLOOKUP(A22,DB_Customers!$A:$N,14,0),""))</f>
        <v/>
      </c>
      <c r="D22" s="71" t="str">
        <f t="shared" ca="1" si="0"/>
        <v/>
      </c>
      <c r="E22" s="59"/>
      <c r="F22" s="53"/>
      <c r="G22" s="70" t="str">
        <f t="shared" si="1"/>
        <v/>
      </c>
      <c r="H22" s="72" t="s">
        <v>66</v>
      </c>
      <c r="I22" s="49"/>
      <c r="J22" s="73" t="str">
        <f>IF(AND(A22&lt;&gt;"",E22&lt;&gt;""),IF(I22="","⚠️ Enter Code",IF(IFERROR(VLOOKUP(H22,DB_Agents!$B:$E,4,0),"")=I22,IF(C22&gt;=E22,"Successful","Unsuccessful"),"🔒 WRONG CODE")),"Pending")</f>
        <v>Pending</v>
      </c>
      <c r="K22" s="73" t="str">
        <f t="shared" ca="1" si="2"/>
        <v>—</v>
      </c>
      <c r="L22" s="69"/>
    </row>
    <row r="23" spans="1:12" ht="20.100000000000001" customHeight="1" x14ac:dyDescent="0.25">
      <c r="A23" s="49"/>
      <c r="B23" s="24" t="str">
        <f>IF(A23="","",IFERROR(VLOOKUP(A23,DB_Customers!$A:$B,2,0),"❌ Account Not Found"))</f>
        <v/>
      </c>
      <c r="C23" s="39" t="str">
        <f>IF(A23="","",IFERROR(VLOOKUP(A23,DB_Customers!$A:$N,14,0),""))</f>
        <v/>
      </c>
      <c r="D23" s="58" t="str">
        <f t="shared" ca="1" si="0"/>
        <v/>
      </c>
      <c r="E23" s="59"/>
      <c r="F23" s="53"/>
      <c r="G23" s="39" t="str">
        <f t="shared" si="1"/>
        <v/>
      </c>
      <c r="H23" s="68" t="s">
        <v>66</v>
      </c>
      <c r="I23" s="49"/>
      <c r="J23" s="61" t="str">
        <f>IF(AND(A23&lt;&gt;"",E23&lt;&gt;""),IF(I23="","⚠️ Enter Code",IF(IFERROR(VLOOKUP(H23,DB_Agents!$B:$E,4,0),"")=I23,IF(C23&gt;=E23,"Successful","Unsuccessful"),"🔒 WRONG CODE")),"Pending")</f>
        <v>Pending</v>
      </c>
      <c r="K23" s="61" t="str">
        <f t="shared" ca="1" si="2"/>
        <v>—</v>
      </c>
      <c r="L23" s="24"/>
    </row>
    <row r="24" spans="1:12" ht="20.100000000000001" customHeight="1" x14ac:dyDescent="0.25">
      <c r="A24" s="49"/>
      <c r="B24" s="69" t="str">
        <f>IF(A24="","",IFERROR(VLOOKUP(A24,DB_Customers!$A:$B,2,0),"❌ Account Not Found"))</f>
        <v/>
      </c>
      <c r="C24" s="70" t="str">
        <f>IF(A24="","",IFERROR(VLOOKUP(A24,DB_Customers!$A:$N,14,0),""))</f>
        <v/>
      </c>
      <c r="D24" s="71" t="str">
        <f t="shared" ca="1" si="0"/>
        <v/>
      </c>
      <c r="E24" s="59"/>
      <c r="F24" s="53"/>
      <c r="G24" s="70" t="str">
        <f t="shared" si="1"/>
        <v/>
      </c>
      <c r="H24" s="72" t="s">
        <v>66</v>
      </c>
      <c r="I24" s="49"/>
      <c r="J24" s="73" t="str">
        <f>IF(AND(A24&lt;&gt;"",E24&lt;&gt;""),IF(I24="","⚠️ Enter Code",IF(IFERROR(VLOOKUP(H24,DB_Agents!$B:$E,4,0),"")=I24,IF(C24&gt;=E24,"Successful","Unsuccessful"),"🔒 WRONG CODE")),"Pending")</f>
        <v>Pending</v>
      </c>
      <c r="K24" s="73" t="str">
        <f t="shared" ca="1" si="2"/>
        <v>—</v>
      </c>
      <c r="L24" s="69"/>
    </row>
    <row r="25" spans="1:12" ht="20.100000000000001" customHeight="1" x14ac:dyDescent="0.25">
      <c r="A25" s="49"/>
      <c r="B25" s="24" t="str">
        <f>IF(A25="","",IFERROR(VLOOKUP(A25,DB_Customers!$A:$B,2,0),"❌ Account Not Found"))</f>
        <v/>
      </c>
      <c r="C25" s="39" t="str">
        <f>IF(A25="","",IFERROR(VLOOKUP(A25,DB_Customers!$A:$N,14,0),""))</f>
        <v/>
      </c>
      <c r="D25" s="58" t="str">
        <f t="shared" ca="1" si="0"/>
        <v/>
      </c>
      <c r="E25" s="59"/>
      <c r="F25" s="53"/>
      <c r="G25" s="39" t="str">
        <f t="shared" si="1"/>
        <v/>
      </c>
      <c r="H25" s="68" t="s">
        <v>66</v>
      </c>
      <c r="I25" s="49"/>
      <c r="J25" s="61" t="str">
        <f>IF(AND(A25&lt;&gt;"",E25&lt;&gt;""),IF(I25="","⚠️ Enter Code",IF(IFERROR(VLOOKUP(H25,DB_Agents!$B:$E,4,0),"")=I25,IF(C25&gt;=E25,"Successful","Unsuccessful"),"🔒 WRONG CODE")),"Pending")</f>
        <v>Pending</v>
      </c>
      <c r="K25" s="61" t="str">
        <f t="shared" ca="1" si="2"/>
        <v>—</v>
      </c>
      <c r="L25" s="24"/>
    </row>
    <row r="26" spans="1:12" ht="20.100000000000001" customHeight="1" x14ac:dyDescent="0.25">
      <c r="A26" s="49"/>
      <c r="B26" s="69" t="str">
        <f>IF(A26="","",IFERROR(VLOOKUP(A26,DB_Customers!$A:$B,2,0),"❌ Account Not Found"))</f>
        <v/>
      </c>
      <c r="C26" s="70" t="str">
        <f>IF(A26="","",IFERROR(VLOOKUP(A26,DB_Customers!$A:$N,14,0),""))</f>
        <v/>
      </c>
      <c r="D26" s="71" t="str">
        <f t="shared" ca="1" si="0"/>
        <v/>
      </c>
      <c r="E26" s="59"/>
      <c r="F26" s="53"/>
      <c r="G26" s="70" t="str">
        <f t="shared" si="1"/>
        <v/>
      </c>
      <c r="H26" s="72" t="s">
        <v>66</v>
      </c>
      <c r="I26" s="49"/>
      <c r="J26" s="73" t="str">
        <f>IF(AND(A26&lt;&gt;"",E26&lt;&gt;""),IF(I26="","⚠️ Enter Code",IF(IFERROR(VLOOKUP(H26,DB_Agents!$B:$E,4,0),"")=I26,IF(C26&gt;=E26,"Successful","Unsuccessful"),"🔒 WRONG CODE")),"Pending")</f>
        <v>Pending</v>
      </c>
      <c r="K26" s="73" t="str">
        <f t="shared" ca="1" si="2"/>
        <v>—</v>
      </c>
      <c r="L26" s="69"/>
    </row>
    <row r="27" spans="1:12" ht="20.100000000000001" customHeight="1" x14ac:dyDescent="0.25">
      <c r="A27" s="49"/>
      <c r="B27" s="24" t="str">
        <f>IF(A27="","",IFERROR(VLOOKUP(A27,DB_Customers!$A:$B,2,0),"❌ Account Not Found"))</f>
        <v/>
      </c>
      <c r="C27" s="39" t="str">
        <f>IF(A27="","",IFERROR(VLOOKUP(A27,DB_Customers!$A:$N,14,0),""))</f>
        <v/>
      </c>
      <c r="D27" s="58" t="str">
        <f t="shared" ca="1" si="0"/>
        <v/>
      </c>
      <c r="E27" s="59"/>
      <c r="F27" s="53"/>
      <c r="G27" s="39" t="str">
        <f t="shared" si="1"/>
        <v/>
      </c>
      <c r="H27" s="68" t="s">
        <v>66</v>
      </c>
      <c r="I27" s="49"/>
      <c r="J27" s="61" t="str">
        <f>IF(AND(A27&lt;&gt;"",E27&lt;&gt;""),IF(I27="","⚠️ Enter Code",IF(IFERROR(VLOOKUP(H27,DB_Agents!$B:$E,4,0),"")=I27,IF(C27&gt;=E27,"Successful","Unsuccessful"),"🔒 WRONG CODE")),"Pending")</f>
        <v>Pending</v>
      </c>
      <c r="K27" s="61" t="str">
        <f t="shared" ca="1" si="2"/>
        <v>—</v>
      </c>
      <c r="L27" s="24"/>
    </row>
    <row r="28" spans="1:12" ht="20.100000000000001" customHeight="1" x14ac:dyDescent="0.25">
      <c r="A28" s="49"/>
      <c r="B28" s="69" t="str">
        <f>IF(A28="","",IFERROR(VLOOKUP(A28,DB_Customers!$A:$B,2,0),"❌ Account Not Found"))</f>
        <v/>
      </c>
      <c r="C28" s="70" t="str">
        <f>IF(A28="","",IFERROR(VLOOKUP(A28,DB_Customers!$A:$N,14,0),""))</f>
        <v/>
      </c>
      <c r="D28" s="71" t="str">
        <f t="shared" ca="1" si="0"/>
        <v/>
      </c>
      <c r="E28" s="59"/>
      <c r="F28" s="53"/>
      <c r="G28" s="70" t="str">
        <f t="shared" si="1"/>
        <v/>
      </c>
      <c r="H28" s="72" t="s">
        <v>66</v>
      </c>
      <c r="I28" s="49"/>
      <c r="J28" s="73" t="str">
        <f>IF(AND(A28&lt;&gt;"",E28&lt;&gt;""),IF(I28="","⚠️ Enter Code",IF(IFERROR(VLOOKUP(H28,DB_Agents!$B:$E,4,0),"")=I28,IF(C28&gt;=E28,"Successful","Unsuccessful"),"🔒 WRONG CODE")),"Pending")</f>
        <v>Pending</v>
      </c>
      <c r="K28" s="73" t="str">
        <f t="shared" ca="1" si="2"/>
        <v>—</v>
      </c>
      <c r="L28" s="69"/>
    </row>
    <row r="29" spans="1:12" ht="20.100000000000001" customHeight="1" x14ac:dyDescent="0.25">
      <c r="A29" s="49"/>
      <c r="B29" s="24" t="str">
        <f>IF(A29="","",IFERROR(VLOOKUP(A29,DB_Customers!$A:$B,2,0),"❌ Account Not Found"))</f>
        <v/>
      </c>
      <c r="C29" s="39" t="str">
        <f>IF(A29="","",IFERROR(VLOOKUP(A29,DB_Customers!$A:$N,14,0),""))</f>
        <v/>
      </c>
      <c r="D29" s="58" t="str">
        <f t="shared" ca="1" si="0"/>
        <v/>
      </c>
      <c r="E29" s="59"/>
      <c r="F29" s="53"/>
      <c r="G29" s="39" t="str">
        <f t="shared" si="1"/>
        <v/>
      </c>
      <c r="H29" s="68" t="s">
        <v>66</v>
      </c>
      <c r="I29" s="49"/>
      <c r="J29" s="61" t="str">
        <f>IF(AND(A29&lt;&gt;"",E29&lt;&gt;""),IF(I29="","⚠️ Enter Code",IF(IFERROR(VLOOKUP(H29,DB_Agents!$B:$E,4,0),"")=I29,IF(C29&gt;=E29,"Successful","Unsuccessful"),"🔒 WRONG CODE")),"Pending")</f>
        <v>Pending</v>
      </c>
      <c r="K29" s="61" t="str">
        <f t="shared" ca="1" si="2"/>
        <v>—</v>
      </c>
      <c r="L29" s="24"/>
    </row>
    <row r="30" spans="1:12" ht="20.100000000000001" customHeight="1" x14ac:dyDescent="0.25">
      <c r="A30" s="49"/>
      <c r="B30" s="69" t="str">
        <f>IF(A30="","",IFERROR(VLOOKUP(A30,DB_Customers!$A:$B,2,0),"❌ Account Not Found"))</f>
        <v/>
      </c>
      <c r="C30" s="70" t="str">
        <f>IF(A30="","",IFERROR(VLOOKUP(A30,DB_Customers!$A:$N,14,0),""))</f>
        <v/>
      </c>
      <c r="D30" s="71" t="str">
        <f t="shared" ca="1" si="0"/>
        <v/>
      </c>
      <c r="E30" s="59"/>
      <c r="F30" s="53"/>
      <c r="G30" s="70" t="str">
        <f t="shared" si="1"/>
        <v/>
      </c>
      <c r="H30" s="72" t="s">
        <v>66</v>
      </c>
      <c r="I30" s="49"/>
      <c r="J30" s="73" t="str">
        <f>IF(AND(A30&lt;&gt;"",E30&lt;&gt;""),IF(I30="","⚠️ Enter Code",IF(IFERROR(VLOOKUP(H30,DB_Agents!$B:$E,4,0),"")=I30,IF(C30&gt;=E30,"Successful","Unsuccessful"),"🔒 WRONG CODE")),"Pending")</f>
        <v>Pending</v>
      </c>
      <c r="K30" s="73" t="str">
        <f t="shared" ca="1" si="2"/>
        <v>—</v>
      </c>
      <c r="L30" s="69"/>
    </row>
    <row r="31" spans="1:12" ht="20.100000000000001" customHeight="1" x14ac:dyDescent="0.25">
      <c r="A31" s="49"/>
      <c r="B31" s="24" t="str">
        <f>IF(A31="","",IFERROR(VLOOKUP(A31,DB_Customers!$A:$B,2,0),"❌ Account Not Found"))</f>
        <v/>
      </c>
      <c r="C31" s="39" t="str">
        <f>IF(A31="","",IFERROR(VLOOKUP(A31,DB_Customers!$A:$N,14,0),""))</f>
        <v/>
      </c>
      <c r="D31" s="58" t="str">
        <f t="shared" ca="1" si="0"/>
        <v/>
      </c>
      <c r="E31" s="59"/>
      <c r="F31" s="53"/>
      <c r="G31" s="39" t="str">
        <f t="shared" si="1"/>
        <v/>
      </c>
      <c r="H31" s="68" t="s">
        <v>66</v>
      </c>
      <c r="I31" s="49"/>
      <c r="J31" s="61" t="str">
        <f>IF(AND(A31&lt;&gt;"",E31&lt;&gt;""),IF(I31="","⚠️ Enter Code",IF(IFERROR(VLOOKUP(H31,DB_Agents!$B:$E,4,0),"")=I31,IF(C31&gt;=E31,"Successful","Unsuccessful"),"🔒 WRONG CODE")),"Pending")</f>
        <v>Pending</v>
      </c>
      <c r="K31" s="61" t="str">
        <f t="shared" ca="1" si="2"/>
        <v>—</v>
      </c>
      <c r="L31" s="24"/>
    </row>
    <row r="32" spans="1:12" ht="20.100000000000001" customHeight="1" x14ac:dyDescent="0.25">
      <c r="A32" s="49"/>
      <c r="B32" s="69" t="str">
        <f>IF(A32="","",IFERROR(VLOOKUP(A32,DB_Customers!$A:$B,2,0),"❌ Account Not Found"))</f>
        <v/>
      </c>
      <c r="C32" s="70" t="str">
        <f>IF(A32="","",IFERROR(VLOOKUP(A32,DB_Customers!$A:$N,14,0),""))</f>
        <v/>
      </c>
      <c r="D32" s="71" t="str">
        <f t="shared" ca="1" si="0"/>
        <v/>
      </c>
      <c r="E32" s="59"/>
      <c r="F32" s="53"/>
      <c r="G32" s="70" t="str">
        <f t="shared" si="1"/>
        <v/>
      </c>
      <c r="H32" s="72" t="s">
        <v>66</v>
      </c>
      <c r="I32" s="49"/>
      <c r="J32" s="73" t="str">
        <f>IF(AND(A32&lt;&gt;"",E32&lt;&gt;""),IF(I32="","⚠️ Enter Code",IF(IFERROR(VLOOKUP(H32,DB_Agents!$B:$E,4,0),"")=I32,IF(C32&gt;=E32,"Successful","Unsuccessful"),"🔒 WRONG CODE")),"Pending")</f>
        <v>Pending</v>
      </c>
      <c r="K32" s="73" t="str">
        <f t="shared" ca="1" si="2"/>
        <v>—</v>
      </c>
      <c r="L32" s="69"/>
    </row>
    <row r="33" spans="1:12" ht="20.100000000000001" customHeight="1" x14ac:dyDescent="0.25">
      <c r="A33" s="49"/>
      <c r="B33" s="24" t="str">
        <f>IF(A33="","",IFERROR(VLOOKUP(A33,DB_Customers!$A:$B,2,0),"❌ Account Not Found"))</f>
        <v/>
      </c>
      <c r="C33" s="39" t="str">
        <f>IF(A33="","",IFERROR(VLOOKUP(A33,DB_Customers!$A:$N,14,0),""))</f>
        <v/>
      </c>
      <c r="D33" s="58" t="str">
        <f t="shared" ca="1" si="0"/>
        <v/>
      </c>
      <c r="E33" s="59"/>
      <c r="F33" s="53"/>
      <c r="G33" s="39" t="str">
        <f t="shared" si="1"/>
        <v/>
      </c>
      <c r="H33" s="68" t="s">
        <v>66</v>
      </c>
      <c r="I33" s="49"/>
      <c r="J33" s="61" t="str">
        <f>IF(AND(A33&lt;&gt;"",E33&lt;&gt;""),IF(I33="","⚠️ Enter Code",IF(IFERROR(VLOOKUP(H33,DB_Agents!$B:$E,4,0),"")=I33,IF(C33&gt;=E33,"Successful","Unsuccessful"),"🔒 WRONG CODE")),"Pending")</f>
        <v>Pending</v>
      </c>
      <c r="K33" s="61" t="str">
        <f t="shared" ca="1" si="2"/>
        <v>—</v>
      </c>
      <c r="L33" s="24"/>
    </row>
    <row r="34" spans="1:12" ht="20.100000000000001" customHeight="1" x14ac:dyDescent="0.25">
      <c r="A34" s="49"/>
      <c r="B34" s="69" t="str">
        <f>IF(A34="","",IFERROR(VLOOKUP(A34,DB_Customers!$A:$B,2,0),"❌ Account Not Found"))</f>
        <v/>
      </c>
      <c r="C34" s="70" t="str">
        <f>IF(A34="","",IFERROR(VLOOKUP(A34,DB_Customers!$A:$N,14,0),""))</f>
        <v/>
      </c>
      <c r="D34" s="71" t="str">
        <f t="shared" ca="1" si="0"/>
        <v/>
      </c>
      <c r="E34" s="59"/>
      <c r="F34" s="53"/>
      <c r="G34" s="70" t="str">
        <f t="shared" si="1"/>
        <v/>
      </c>
      <c r="H34" s="72" t="s">
        <v>66</v>
      </c>
      <c r="I34" s="49"/>
      <c r="J34" s="73" t="str">
        <f>IF(AND(A34&lt;&gt;"",E34&lt;&gt;""),IF(I34="","⚠️ Enter Code",IF(IFERROR(VLOOKUP(H34,DB_Agents!$B:$E,4,0),"")=I34,IF(C34&gt;=E34,"Successful","Unsuccessful"),"🔒 WRONG CODE")),"Pending")</f>
        <v>Pending</v>
      </c>
      <c r="K34" s="73" t="str">
        <f t="shared" ca="1" si="2"/>
        <v>—</v>
      </c>
      <c r="L34" s="69"/>
    </row>
    <row r="35" spans="1:12" ht="20.100000000000001" customHeight="1" x14ac:dyDescent="0.25">
      <c r="A35" s="49"/>
      <c r="B35" s="24" t="str">
        <f>IF(A35="","",IFERROR(VLOOKUP(A35,DB_Customers!$A:$B,2,0),"❌ Account Not Found"))</f>
        <v/>
      </c>
      <c r="C35" s="39" t="str">
        <f>IF(A35="","",IFERROR(VLOOKUP(A35,DB_Customers!$A:$N,14,0),""))</f>
        <v/>
      </c>
      <c r="D35" s="58" t="str">
        <f t="shared" ca="1" si="0"/>
        <v/>
      </c>
      <c r="E35" s="59"/>
      <c r="F35" s="53"/>
      <c r="G35" s="39" t="str">
        <f t="shared" si="1"/>
        <v/>
      </c>
      <c r="H35" s="68" t="s">
        <v>66</v>
      </c>
      <c r="I35" s="49"/>
      <c r="J35" s="61" t="str">
        <f>IF(AND(A35&lt;&gt;"",E35&lt;&gt;""),IF(I35="","⚠️ Enter Code",IF(IFERROR(VLOOKUP(H35,DB_Agents!$B:$E,4,0),"")=I35,IF(C35&gt;=E35,"Successful","Unsuccessful"),"🔒 WRONG CODE")),"Pending")</f>
        <v>Pending</v>
      </c>
      <c r="K35" s="61" t="str">
        <f t="shared" ca="1" si="2"/>
        <v>—</v>
      </c>
      <c r="L35" s="24"/>
    </row>
    <row r="36" spans="1:12" ht="20.100000000000001" customHeight="1" x14ac:dyDescent="0.25">
      <c r="A36" s="49"/>
      <c r="B36" s="69" t="str">
        <f>IF(A36="","",IFERROR(VLOOKUP(A36,DB_Customers!$A:$B,2,0),"❌ Account Not Found"))</f>
        <v/>
      </c>
      <c r="C36" s="70" t="str">
        <f>IF(A36="","",IFERROR(VLOOKUP(A36,DB_Customers!$A:$N,14,0),""))</f>
        <v/>
      </c>
      <c r="D36" s="71" t="str">
        <f t="shared" ca="1" si="0"/>
        <v/>
      </c>
      <c r="E36" s="59"/>
      <c r="F36" s="53"/>
      <c r="G36" s="70" t="str">
        <f t="shared" si="1"/>
        <v/>
      </c>
      <c r="H36" s="72" t="s">
        <v>66</v>
      </c>
      <c r="I36" s="49"/>
      <c r="J36" s="73" t="str">
        <f>IF(AND(A36&lt;&gt;"",E36&lt;&gt;""),IF(I36="","⚠️ Enter Code",IF(IFERROR(VLOOKUP(H36,DB_Agents!$B:$E,4,0),"")=I36,IF(C36&gt;=E36,"Successful","Unsuccessful"),"🔒 WRONG CODE")),"Pending")</f>
        <v>Pending</v>
      </c>
      <c r="K36" s="73" t="str">
        <f t="shared" ca="1" si="2"/>
        <v>—</v>
      </c>
      <c r="L36" s="69"/>
    </row>
    <row r="37" spans="1:12" ht="20.100000000000001" customHeight="1" x14ac:dyDescent="0.25">
      <c r="A37" s="49"/>
      <c r="B37" s="24" t="str">
        <f>IF(A37="","",IFERROR(VLOOKUP(A37,DB_Customers!$A:$B,2,0),"❌ Account Not Found"))</f>
        <v/>
      </c>
      <c r="C37" s="39" t="str">
        <f>IF(A37="","",IFERROR(VLOOKUP(A37,DB_Customers!$A:$N,14,0),""))</f>
        <v/>
      </c>
      <c r="D37" s="58" t="str">
        <f t="shared" ca="1" si="0"/>
        <v/>
      </c>
      <c r="E37" s="59"/>
      <c r="F37" s="53"/>
      <c r="G37" s="39" t="str">
        <f t="shared" si="1"/>
        <v/>
      </c>
      <c r="H37" s="68" t="s">
        <v>66</v>
      </c>
      <c r="I37" s="49"/>
      <c r="J37" s="61" t="str">
        <f>IF(AND(A37&lt;&gt;"",E37&lt;&gt;""),IF(I37="","⚠️ Enter Code",IF(IFERROR(VLOOKUP(H37,DB_Agents!$B:$E,4,0),"")=I37,IF(C37&gt;=E37,"Successful","Unsuccessful"),"🔒 WRONG CODE")),"Pending")</f>
        <v>Pending</v>
      </c>
      <c r="K37" s="61" t="str">
        <f t="shared" ca="1" si="2"/>
        <v>—</v>
      </c>
      <c r="L37" s="24"/>
    </row>
    <row r="38" spans="1:12" ht="20.100000000000001" customHeight="1" x14ac:dyDescent="0.25">
      <c r="A38" s="49"/>
      <c r="B38" s="69" t="str">
        <f>IF(A38="","",IFERROR(VLOOKUP(A38,DB_Customers!$A:$B,2,0),"❌ Account Not Found"))</f>
        <v/>
      </c>
      <c r="C38" s="70" t="str">
        <f>IF(A38="","",IFERROR(VLOOKUP(A38,DB_Customers!$A:$N,14,0),""))</f>
        <v/>
      </c>
      <c r="D38" s="71" t="str">
        <f t="shared" ca="1" si="0"/>
        <v/>
      </c>
      <c r="E38" s="59"/>
      <c r="F38" s="53"/>
      <c r="G38" s="70" t="str">
        <f t="shared" si="1"/>
        <v/>
      </c>
      <c r="H38" s="72" t="s">
        <v>66</v>
      </c>
      <c r="I38" s="49"/>
      <c r="J38" s="73" t="str">
        <f>IF(AND(A38&lt;&gt;"",E38&lt;&gt;""),IF(I38="","⚠️ Enter Code",IF(IFERROR(VLOOKUP(H38,DB_Agents!$B:$E,4,0),"")=I38,IF(C38&gt;=E38,"Successful","Unsuccessful"),"🔒 WRONG CODE")),"Pending")</f>
        <v>Pending</v>
      </c>
      <c r="K38" s="73" t="str">
        <f t="shared" ca="1" si="2"/>
        <v>—</v>
      </c>
      <c r="L38" s="69"/>
    </row>
    <row r="39" spans="1:12" ht="20.100000000000001" customHeight="1" x14ac:dyDescent="0.25">
      <c r="A39" s="49"/>
      <c r="B39" s="24" t="str">
        <f>IF(A39="","",IFERROR(VLOOKUP(A39,DB_Customers!$A:$B,2,0),"❌ Account Not Found"))</f>
        <v/>
      </c>
      <c r="C39" s="39" t="str">
        <f>IF(A39="","",IFERROR(VLOOKUP(A39,DB_Customers!$A:$N,14,0),""))</f>
        <v/>
      </c>
      <c r="D39" s="58" t="str">
        <f t="shared" ca="1" si="0"/>
        <v/>
      </c>
      <c r="E39" s="59"/>
      <c r="F39" s="53"/>
      <c r="G39" s="39" t="str">
        <f t="shared" si="1"/>
        <v/>
      </c>
      <c r="H39" s="68" t="s">
        <v>66</v>
      </c>
      <c r="I39" s="49"/>
      <c r="J39" s="61" t="str">
        <f>IF(AND(A39&lt;&gt;"",E39&lt;&gt;""),IF(I39="","⚠️ Enter Code",IF(IFERROR(VLOOKUP(H39,DB_Agents!$B:$E,4,0),"")=I39,IF(C39&gt;=E39,"Successful","Unsuccessful"),"🔒 WRONG CODE")),"Pending")</f>
        <v>Pending</v>
      </c>
      <c r="K39" s="61" t="str">
        <f t="shared" ca="1" si="2"/>
        <v>—</v>
      </c>
      <c r="L39" s="24"/>
    </row>
    <row r="40" spans="1:12" ht="20.100000000000001" customHeight="1" x14ac:dyDescent="0.25">
      <c r="A40" s="49"/>
      <c r="B40" s="69" t="str">
        <f>IF(A40="","",IFERROR(VLOOKUP(A40,DB_Customers!$A:$B,2,0),"❌ Account Not Found"))</f>
        <v/>
      </c>
      <c r="C40" s="70" t="str">
        <f>IF(A40="","",IFERROR(VLOOKUP(A40,DB_Customers!$A:$N,14,0),""))</f>
        <v/>
      </c>
      <c r="D40" s="71" t="str">
        <f t="shared" ca="1" si="0"/>
        <v/>
      </c>
      <c r="E40" s="59"/>
      <c r="F40" s="53"/>
      <c r="G40" s="70" t="str">
        <f t="shared" si="1"/>
        <v/>
      </c>
      <c r="H40" s="72" t="s">
        <v>66</v>
      </c>
      <c r="I40" s="49"/>
      <c r="J40" s="73" t="str">
        <f>IF(AND(A40&lt;&gt;"",E40&lt;&gt;""),IF(I40="","⚠️ Enter Code",IF(IFERROR(VLOOKUP(H40,DB_Agents!$B:$E,4,0),"")=I40,IF(C40&gt;=E40,"Successful","Unsuccessful"),"🔒 WRONG CODE")),"Pending")</f>
        <v>Pending</v>
      </c>
      <c r="K40" s="73" t="str">
        <f t="shared" ca="1" si="2"/>
        <v>—</v>
      </c>
      <c r="L40" s="69"/>
    </row>
    <row r="41" spans="1:12" ht="20.100000000000001" customHeight="1" x14ac:dyDescent="0.25">
      <c r="A41" s="49"/>
      <c r="B41" s="24" t="str">
        <f>IF(A41="","",IFERROR(VLOOKUP(A41,DB_Customers!$A:$B,2,0),"❌ Account Not Found"))</f>
        <v/>
      </c>
      <c r="C41" s="39" t="str">
        <f>IF(A41="","",IFERROR(VLOOKUP(A41,DB_Customers!$A:$N,14,0),""))</f>
        <v/>
      </c>
      <c r="D41" s="58" t="str">
        <f t="shared" ref="D41:D72" ca="1" si="3">IF(A41="","",TODAY())</f>
        <v/>
      </c>
      <c r="E41" s="59"/>
      <c r="F41" s="53"/>
      <c r="G41" s="39" t="str">
        <f t="shared" ref="G41:G72" si="4">IFERROR(IF(OR(A41="",E41=""),"",C41-E41),"")</f>
        <v/>
      </c>
      <c r="H41" s="68" t="s">
        <v>66</v>
      </c>
      <c r="I41" s="49"/>
      <c r="J41" s="61" t="str">
        <f>IF(AND(A41&lt;&gt;"",E41&lt;&gt;""),IF(I41="","⚠️ Enter Code",IF(IFERROR(VLOOKUP(H41,DB_Agents!$B:$E,4,0),"")=I41,IF(C41&gt;=E41,"Successful","Unsuccessful"),"🔒 WRONG CODE")),"Pending")</f>
        <v>Pending</v>
      </c>
      <c r="K41" s="61" t="str">
        <f t="shared" ref="K41:K72" ca="1" si="5">IF(J41="Successful",TEXT(TODAY(),"YYYY-MM-DD")&amp;" Auto","—")</f>
        <v>—</v>
      </c>
      <c r="L41" s="24"/>
    </row>
    <row r="42" spans="1:12" ht="20.100000000000001" customHeight="1" x14ac:dyDescent="0.25">
      <c r="A42" s="49"/>
      <c r="B42" s="69" t="str">
        <f>IF(A42="","",IFERROR(VLOOKUP(A42,DB_Customers!$A:$B,2,0),"❌ Account Not Found"))</f>
        <v/>
      </c>
      <c r="C42" s="70" t="str">
        <f>IF(A42="","",IFERROR(VLOOKUP(A42,DB_Customers!$A:$N,14,0),""))</f>
        <v/>
      </c>
      <c r="D42" s="71" t="str">
        <f t="shared" ca="1" si="3"/>
        <v/>
      </c>
      <c r="E42" s="59"/>
      <c r="F42" s="53"/>
      <c r="G42" s="70" t="str">
        <f t="shared" si="4"/>
        <v/>
      </c>
      <c r="H42" s="72" t="s">
        <v>66</v>
      </c>
      <c r="I42" s="49"/>
      <c r="J42" s="73" t="str">
        <f>IF(AND(A42&lt;&gt;"",E42&lt;&gt;""),IF(I42="","⚠️ Enter Code",IF(IFERROR(VLOOKUP(H42,DB_Agents!$B:$E,4,0),"")=I42,IF(C42&gt;=E42,"Successful","Unsuccessful"),"🔒 WRONG CODE")),"Pending")</f>
        <v>Pending</v>
      </c>
      <c r="K42" s="73" t="str">
        <f t="shared" ca="1" si="5"/>
        <v>—</v>
      </c>
      <c r="L42" s="69"/>
    </row>
    <row r="43" spans="1:12" ht="20.100000000000001" customHeight="1" x14ac:dyDescent="0.25">
      <c r="A43" s="49"/>
      <c r="B43" s="24" t="str">
        <f>IF(A43="","",IFERROR(VLOOKUP(A43,DB_Customers!$A:$B,2,0),"❌ Account Not Found"))</f>
        <v/>
      </c>
      <c r="C43" s="39" t="str">
        <f>IF(A43="","",IFERROR(VLOOKUP(A43,DB_Customers!$A:$N,14,0),""))</f>
        <v/>
      </c>
      <c r="D43" s="58" t="str">
        <f t="shared" ca="1" si="3"/>
        <v/>
      </c>
      <c r="E43" s="59"/>
      <c r="F43" s="53"/>
      <c r="G43" s="39" t="str">
        <f t="shared" si="4"/>
        <v/>
      </c>
      <c r="H43" s="68" t="s">
        <v>66</v>
      </c>
      <c r="I43" s="49"/>
      <c r="J43" s="61" t="str">
        <f>IF(AND(A43&lt;&gt;"",E43&lt;&gt;""),IF(I43="","⚠️ Enter Code",IF(IFERROR(VLOOKUP(H43,DB_Agents!$B:$E,4,0),"")=I43,IF(C43&gt;=E43,"Successful","Unsuccessful"),"🔒 WRONG CODE")),"Pending")</f>
        <v>Pending</v>
      </c>
      <c r="K43" s="61" t="str">
        <f t="shared" ca="1" si="5"/>
        <v>—</v>
      </c>
      <c r="L43" s="24"/>
    </row>
    <row r="44" spans="1:12" ht="20.100000000000001" customHeight="1" x14ac:dyDescent="0.25">
      <c r="A44" s="49"/>
      <c r="B44" s="69" t="str">
        <f>IF(A44="","",IFERROR(VLOOKUP(A44,DB_Customers!$A:$B,2,0),"❌ Account Not Found"))</f>
        <v/>
      </c>
      <c r="C44" s="70" t="str">
        <f>IF(A44="","",IFERROR(VLOOKUP(A44,DB_Customers!$A:$N,14,0),""))</f>
        <v/>
      </c>
      <c r="D44" s="71" t="str">
        <f t="shared" ca="1" si="3"/>
        <v/>
      </c>
      <c r="E44" s="59"/>
      <c r="F44" s="53"/>
      <c r="G44" s="70" t="str">
        <f t="shared" si="4"/>
        <v/>
      </c>
      <c r="H44" s="72" t="s">
        <v>66</v>
      </c>
      <c r="I44" s="49"/>
      <c r="J44" s="73" t="str">
        <f>IF(AND(A44&lt;&gt;"",E44&lt;&gt;""),IF(I44="","⚠️ Enter Code",IF(IFERROR(VLOOKUP(H44,DB_Agents!$B:$E,4,0),"")=I44,IF(C44&gt;=E44,"Successful","Unsuccessful"),"🔒 WRONG CODE")),"Pending")</f>
        <v>Pending</v>
      </c>
      <c r="K44" s="73" t="str">
        <f t="shared" ca="1" si="5"/>
        <v>—</v>
      </c>
      <c r="L44" s="69"/>
    </row>
    <row r="45" spans="1:12" ht="20.100000000000001" customHeight="1" x14ac:dyDescent="0.25">
      <c r="A45" s="49"/>
      <c r="B45" s="24" t="str">
        <f>IF(A45="","",IFERROR(VLOOKUP(A45,DB_Customers!$A:$B,2,0),"❌ Account Not Found"))</f>
        <v/>
      </c>
      <c r="C45" s="39" t="str">
        <f>IF(A45="","",IFERROR(VLOOKUP(A45,DB_Customers!$A:$N,14,0),""))</f>
        <v/>
      </c>
      <c r="D45" s="58" t="str">
        <f t="shared" ca="1" si="3"/>
        <v/>
      </c>
      <c r="E45" s="59"/>
      <c r="F45" s="53"/>
      <c r="G45" s="39" t="str">
        <f t="shared" si="4"/>
        <v/>
      </c>
      <c r="H45" s="68" t="s">
        <v>66</v>
      </c>
      <c r="I45" s="49"/>
      <c r="J45" s="61" t="str">
        <f>IF(AND(A45&lt;&gt;"",E45&lt;&gt;""),IF(I45="","⚠️ Enter Code",IF(IFERROR(VLOOKUP(H45,DB_Agents!$B:$E,4,0),"")=I45,IF(C45&gt;=E45,"Successful","Unsuccessful"),"🔒 WRONG CODE")),"Pending")</f>
        <v>Pending</v>
      </c>
      <c r="K45" s="61" t="str">
        <f t="shared" ca="1" si="5"/>
        <v>—</v>
      </c>
      <c r="L45" s="24"/>
    </row>
    <row r="46" spans="1:12" ht="20.100000000000001" customHeight="1" x14ac:dyDescent="0.25">
      <c r="A46" s="49"/>
      <c r="B46" s="69" t="str">
        <f>IF(A46="","",IFERROR(VLOOKUP(A46,DB_Customers!$A:$B,2,0),"❌ Account Not Found"))</f>
        <v/>
      </c>
      <c r="C46" s="70" t="str">
        <f>IF(A46="","",IFERROR(VLOOKUP(A46,DB_Customers!$A:$N,14,0),""))</f>
        <v/>
      </c>
      <c r="D46" s="71" t="str">
        <f t="shared" ca="1" si="3"/>
        <v/>
      </c>
      <c r="E46" s="59"/>
      <c r="F46" s="53"/>
      <c r="G46" s="70" t="str">
        <f t="shared" si="4"/>
        <v/>
      </c>
      <c r="H46" s="72" t="s">
        <v>66</v>
      </c>
      <c r="I46" s="49"/>
      <c r="J46" s="73" t="str">
        <f>IF(AND(A46&lt;&gt;"",E46&lt;&gt;""),IF(I46="","⚠️ Enter Code",IF(IFERROR(VLOOKUP(H46,DB_Agents!$B:$E,4,0),"")=I46,IF(C46&gt;=E46,"Successful","Unsuccessful"),"🔒 WRONG CODE")),"Pending")</f>
        <v>Pending</v>
      </c>
      <c r="K46" s="73" t="str">
        <f t="shared" ca="1" si="5"/>
        <v>—</v>
      </c>
      <c r="L46" s="69"/>
    </row>
    <row r="47" spans="1:12" ht="20.100000000000001" customHeight="1" x14ac:dyDescent="0.25">
      <c r="A47" s="49"/>
      <c r="B47" s="24" t="str">
        <f>IF(A47="","",IFERROR(VLOOKUP(A47,DB_Customers!$A:$B,2,0),"❌ Account Not Found"))</f>
        <v/>
      </c>
      <c r="C47" s="39" t="str">
        <f>IF(A47="","",IFERROR(VLOOKUP(A47,DB_Customers!$A:$N,14,0),""))</f>
        <v/>
      </c>
      <c r="D47" s="58" t="str">
        <f t="shared" ca="1" si="3"/>
        <v/>
      </c>
      <c r="E47" s="59"/>
      <c r="F47" s="53"/>
      <c r="G47" s="39" t="str">
        <f t="shared" si="4"/>
        <v/>
      </c>
      <c r="H47" s="68" t="s">
        <v>66</v>
      </c>
      <c r="I47" s="49"/>
      <c r="J47" s="61" t="str">
        <f>IF(AND(A47&lt;&gt;"",E47&lt;&gt;""),IF(I47="","⚠️ Enter Code",IF(IFERROR(VLOOKUP(H47,DB_Agents!$B:$E,4,0),"")=I47,IF(C47&gt;=E47,"Successful","Unsuccessful"),"🔒 WRONG CODE")),"Pending")</f>
        <v>Pending</v>
      </c>
      <c r="K47" s="61" t="str">
        <f t="shared" ca="1" si="5"/>
        <v>—</v>
      </c>
      <c r="L47" s="24"/>
    </row>
    <row r="48" spans="1:12" ht="20.100000000000001" customHeight="1" x14ac:dyDescent="0.25">
      <c r="A48" s="49"/>
      <c r="B48" s="69" t="str">
        <f>IF(A48="","",IFERROR(VLOOKUP(A48,DB_Customers!$A:$B,2,0),"❌ Account Not Found"))</f>
        <v/>
      </c>
      <c r="C48" s="70" t="str">
        <f>IF(A48="","",IFERROR(VLOOKUP(A48,DB_Customers!$A:$N,14,0),""))</f>
        <v/>
      </c>
      <c r="D48" s="71" t="str">
        <f t="shared" ca="1" si="3"/>
        <v/>
      </c>
      <c r="E48" s="59"/>
      <c r="F48" s="53"/>
      <c r="G48" s="70" t="str">
        <f t="shared" si="4"/>
        <v/>
      </c>
      <c r="H48" s="72" t="s">
        <v>66</v>
      </c>
      <c r="I48" s="49"/>
      <c r="J48" s="73" t="str">
        <f>IF(AND(A48&lt;&gt;"",E48&lt;&gt;""),IF(I48="","⚠️ Enter Code",IF(IFERROR(VLOOKUP(H48,DB_Agents!$B:$E,4,0),"")=I48,IF(C48&gt;=E48,"Successful","Unsuccessful"),"🔒 WRONG CODE")),"Pending")</f>
        <v>Pending</v>
      </c>
      <c r="K48" s="73" t="str">
        <f t="shared" ca="1" si="5"/>
        <v>—</v>
      </c>
      <c r="L48" s="69"/>
    </row>
    <row r="49" spans="1:12" ht="20.100000000000001" customHeight="1" x14ac:dyDescent="0.25">
      <c r="A49" s="49"/>
      <c r="B49" s="24" t="str">
        <f>IF(A49="","",IFERROR(VLOOKUP(A49,DB_Customers!$A:$B,2,0),"❌ Account Not Found"))</f>
        <v/>
      </c>
      <c r="C49" s="39" t="str">
        <f>IF(A49="","",IFERROR(VLOOKUP(A49,DB_Customers!$A:$N,14,0),""))</f>
        <v/>
      </c>
      <c r="D49" s="58" t="str">
        <f t="shared" ca="1" si="3"/>
        <v/>
      </c>
      <c r="E49" s="59"/>
      <c r="F49" s="53"/>
      <c r="G49" s="39" t="str">
        <f t="shared" si="4"/>
        <v/>
      </c>
      <c r="H49" s="68" t="s">
        <v>66</v>
      </c>
      <c r="I49" s="49"/>
      <c r="J49" s="61" t="str">
        <f>IF(AND(A49&lt;&gt;"",E49&lt;&gt;""),IF(I49="","⚠️ Enter Code",IF(IFERROR(VLOOKUP(H49,DB_Agents!$B:$E,4,0),"")=I49,IF(C49&gt;=E49,"Successful","Unsuccessful"),"🔒 WRONG CODE")),"Pending")</f>
        <v>Pending</v>
      </c>
      <c r="K49" s="61" t="str">
        <f t="shared" ca="1" si="5"/>
        <v>—</v>
      </c>
      <c r="L49" s="24"/>
    </row>
    <row r="50" spans="1:12" ht="20.100000000000001" customHeight="1" x14ac:dyDescent="0.25">
      <c r="A50" s="49"/>
      <c r="B50" s="69" t="str">
        <f>IF(A50="","",IFERROR(VLOOKUP(A50,DB_Customers!$A:$B,2,0),"❌ Account Not Found"))</f>
        <v/>
      </c>
      <c r="C50" s="70" t="str">
        <f>IF(A50="","",IFERROR(VLOOKUP(A50,DB_Customers!$A:$N,14,0),""))</f>
        <v/>
      </c>
      <c r="D50" s="71" t="str">
        <f t="shared" ca="1" si="3"/>
        <v/>
      </c>
      <c r="E50" s="59"/>
      <c r="F50" s="53"/>
      <c r="G50" s="70" t="str">
        <f t="shared" si="4"/>
        <v/>
      </c>
      <c r="H50" s="72" t="s">
        <v>66</v>
      </c>
      <c r="I50" s="49"/>
      <c r="J50" s="73" t="str">
        <f>IF(AND(A50&lt;&gt;"",E50&lt;&gt;""),IF(I50="","⚠️ Enter Code",IF(IFERROR(VLOOKUP(H50,DB_Agents!$B:$E,4,0),"")=I50,IF(C50&gt;=E50,"Successful","Unsuccessful"),"🔒 WRONG CODE")),"Pending")</f>
        <v>Pending</v>
      </c>
      <c r="K50" s="73" t="str">
        <f t="shared" ca="1" si="5"/>
        <v>—</v>
      </c>
      <c r="L50" s="69"/>
    </row>
    <row r="51" spans="1:12" ht="20.100000000000001" customHeight="1" x14ac:dyDescent="0.25">
      <c r="A51" s="49"/>
      <c r="B51" s="24" t="str">
        <f>IF(A51="","",IFERROR(VLOOKUP(A51,DB_Customers!$A:$B,2,0),"❌ Account Not Found"))</f>
        <v/>
      </c>
      <c r="C51" s="39" t="str">
        <f>IF(A51="","",IFERROR(VLOOKUP(A51,DB_Customers!$A:$N,14,0),""))</f>
        <v/>
      </c>
      <c r="D51" s="58" t="str">
        <f t="shared" ca="1" si="3"/>
        <v/>
      </c>
      <c r="E51" s="59"/>
      <c r="F51" s="53"/>
      <c r="G51" s="39" t="str">
        <f t="shared" si="4"/>
        <v/>
      </c>
      <c r="H51" s="68" t="s">
        <v>66</v>
      </c>
      <c r="I51" s="49"/>
      <c r="J51" s="61" t="str">
        <f>IF(AND(A51&lt;&gt;"",E51&lt;&gt;""),IF(I51="","⚠️ Enter Code",IF(IFERROR(VLOOKUP(H51,DB_Agents!$B:$E,4,0),"")=I51,IF(C51&gt;=E51,"Successful","Unsuccessful"),"🔒 WRONG CODE")),"Pending")</f>
        <v>Pending</v>
      </c>
      <c r="K51" s="61" t="str">
        <f t="shared" ca="1" si="5"/>
        <v>—</v>
      </c>
      <c r="L51" s="24"/>
    </row>
    <row r="52" spans="1:12" ht="20.100000000000001" customHeight="1" x14ac:dyDescent="0.25">
      <c r="A52" s="49"/>
      <c r="B52" s="69" t="str">
        <f>IF(A52="","",IFERROR(VLOOKUP(A52,DB_Customers!$A:$B,2,0),"❌ Account Not Found"))</f>
        <v/>
      </c>
      <c r="C52" s="70" t="str">
        <f>IF(A52="","",IFERROR(VLOOKUP(A52,DB_Customers!$A:$N,14,0),""))</f>
        <v/>
      </c>
      <c r="D52" s="71" t="str">
        <f t="shared" ca="1" si="3"/>
        <v/>
      </c>
      <c r="E52" s="59"/>
      <c r="F52" s="53"/>
      <c r="G52" s="70" t="str">
        <f t="shared" si="4"/>
        <v/>
      </c>
      <c r="H52" s="72" t="s">
        <v>66</v>
      </c>
      <c r="I52" s="49"/>
      <c r="J52" s="73" t="str">
        <f>IF(AND(A52&lt;&gt;"",E52&lt;&gt;""),IF(I52="","⚠️ Enter Code",IF(IFERROR(VLOOKUP(H52,DB_Agents!$B:$E,4,0),"")=I52,IF(C52&gt;=E52,"Successful","Unsuccessful"),"🔒 WRONG CODE")),"Pending")</f>
        <v>Pending</v>
      </c>
      <c r="K52" s="73" t="str">
        <f t="shared" ca="1" si="5"/>
        <v>—</v>
      </c>
      <c r="L52" s="69"/>
    </row>
    <row r="53" spans="1:12" ht="20.100000000000001" customHeight="1" x14ac:dyDescent="0.25">
      <c r="A53" s="49"/>
      <c r="B53" s="24" t="str">
        <f>IF(A53="","",IFERROR(VLOOKUP(A53,DB_Customers!$A:$B,2,0),"❌ Account Not Found"))</f>
        <v/>
      </c>
      <c r="C53" s="39" t="str">
        <f>IF(A53="","",IFERROR(VLOOKUP(A53,DB_Customers!$A:$N,14,0),""))</f>
        <v/>
      </c>
      <c r="D53" s="58" t="str">
        <f t="shared" ca="1" si="3"/>
        <v/>
      </c>
      <c r="E53" s="59"/>
      <c r="F53" s="53"/>
      <c r="G53" s="39" t="str">
        <f t="shared" si="4"/>
        <v/>
      </c>
      <c r="H53" s="68" t="s">
        <v>66</v>
      </c>
      <c r="I53" s="49"/>
      <c r="J53" s="61" t="str">
        <f>IF(AND(A53&lt;&gt;"",E53&lt;&gt;""),IF(I53="","⚠️ Enter Code",IF(IFERROR(VLOOKUP(H53,DB_Agents!$B:$E,4,0),"")=I53,IF(C53&gt;=E53,"Successful","Unsuccessful"),"🔒 WRONG CODE")),"Pending")</f>
        <v>Pending</v>
      </c>
      <c r="K53" s="61" t="str">
        <f t="shared" ca="1" si="5"/>
        <v>—</v>
      </c>
      <c r="L53" s="24"/>
    </row>
    <row r="54" spans="1:12" ht="20.100000000000001" customHeight="1" x14ac:dyDescent="0.25">
      <c r="A54" s="49"/>
      <c r="B54" s="69" t="str">
        <f>IF(A54="","",IFERROR(VLOOKUP(A54,DB_Customers!$A:$B,2,0),"❌ Account Not Found"))</f>
        <v/>
      </c>
      <c r="C54" s="70" t="str">
        <f>IF(A54="","",IFERROR(VLOOKUP(A54,DB_Customers!$A:$N,14,0),""))</f>
        <v/>
      </c>
      <c r="D54" s="71" t="str">
        <f t="shared" ca="1" si="3"/>
        <v/>
      </c>
      <c r="E54" s="59"/>
      <c r="F54" s="53"/>
      <c r="G54" s="70" t="str">
        <f t="shared" si="4"/>
        <v/>
      </c>
      <c r="H54" s="72" t="s">
        <v>66</v>
      </c>
      <c r="I54" s="49"/>
      <c r="J54" s="73" t="str">
        <f>IF(AND(A54&lt;&gt;"",E54&lt;&gt;""),IF(I54="","⚠️ Enter Code",IF(IFERROR(VLOOKUP(H54,DB_Agents!$B:$E,4,0),"")=I54,IF(C54&gt;=E54,"Successful","Unsuccessful"),"🔒 WRONG CODE")),"Pending")</f>
        <v>Pending</v>
      </c>
      <c r="K54" s="73" t="str">
        <f t="shared" ca="1" si="5"/>
        <v>—</v>
      </c>
      <c r="L54" s="69"/>
    </row>
    <row r="55" spans="1:12" ht="20.100000000000001" customHeight="1" x14ac:dyDescent="0.25">
      <c r="A55" s="49"/>
      <c r="B55" s="24" t="str">
        <f>IF(A55="","",IFERROR(VLOOKUP(A55,DB_Customers!$A:$B,2,0),"❌ Account Not Found"))</f>
        <v/>
      </c>
      <c r="C55" s="39" t="str">
        <f>IF(A55="","",IFERROR(VLOOKUP(A55,DB_Customers!$A:$N,14,0),""))</f>
        <v/>
      </c>
      <c r="D55" s="58" t="str">
        <f t="shared" ca="1" si="3"/>
        <v/>
      </c>
      <c r="E55" s="59"/>
      <c r="F55" s="53"/>
      <c r="G55" s="39" t="str">
        <f t="shared" si="4"/>
        <v/>
      </c>
      <c r="H55" s="68" t="s">
        <v>66</v>
      </c>
      <c r="I55" s="49"/>
      <c r="J55" s="61" t="str">
        <f>IF(AND(A55&lt;&gt;"",E55&lt;&gt;""),IF(I55="","⚠️ Enter Code",IF(IFERROR(VLOOKUP(H55,DB_Agents!$B:$E,4,0),"")=I55,IF(C55&gt;=E55,"Successful","Unsuccessful"),"🔒 WRONG CODE")),"Pending")</f>
        <v>Pending</v>
      </c>
      <c r="K55" s="61" t="str">
        <f t="shared" ca="1" si="5"/>
        <v>—</v>
      </c>
      <c r="L55" s="24"/>
    </row>
    <row r="56" spans="1:12" ht="20.100000000000001" customHeight="1" x14ac:dyDescent="0.25">
      <c r="A56" s="49"/>
      <c r="B56" s="69" t="str">
        <f>IF(A56="","",IFERROR(VLOOKUP(A56,DB_Customers!$A:$B,2,0),"❌ Account Not Found"))</f>
        <v/>
      </c>
      <c r="C56" s="70" t="str">
        <f>IF(A56="","",IFERROR(VLOOKUP(A56,DB_Customers!$A:$N,14,0),""))</f>
        <v/>
      </c>
      <c r="D56" s="71" t="str">
        <f t="shared" ca="1" si="3"/>
        <v/>
      </c>
      <c r="E56" s="59"/>
      <c r="F56" s="53"/>
      <c r="G56" s="70" t="str">
        <f t="shared" si="4"/>
        <v/>
      </c>
      <c r="H56" s="72" t="s">
        <v>66</v>
      </c>
      <c r="I56" s="49"/>
      <c r="J56" s="73" t="str">
        <f>IF(AND(A56&lt;&gt;"",E56&lt;&gt;""),IF(I56="","⚠️ Enter Code",IF(IFERROR(VLOOKUP(H56,DB_Agents!$B:$E,4,0),"")=I56,IF(C56&gt;=E56,"Successful","Unsuccessful"),"🔒 WRONG CODE")),"Pending")</f>
        <v>Pending</v>
      </c>
      <c r="K56" s="73" t="str">
        <f t="shared" ca="1" si="5"/>
        <v>—</v>
      </c>
      <c r="L56" s="69"/>
    </row>
    <row r="57" spans="1:12" ht="20.100000000000001" customHeight="1" x14ac:dyDescent="0.25">
      <c r="A57" s="49"/>
      <c r="B57" s="24" t="str">
        <f>IF(A57="","",IFERROR(VLOOKUP(A57,DB_Customers!$A:$B,2,0),"❌ Account Not Found"))</f>
        <v/>
      </c>
      <c r="C57" s="39" t="str">
        <f>IF(A57="","",IFERROR(VLOOKUP(A57,DB_Customers!$A:$N,14,0),""))</f>
        <v/>
      </c>
      <c r="D57" s="58" t="str">
        <f t="shared" ca="1" si="3"/>
        <v/>
      </c>
      <c r="E57" s="59"/>
      <c r="F57" s="53"/>
      <c r="G57" s="39" t="str">
        <f t="shared" si="4"/>
        <v/>
      </c>
      <c r="H57" s="68" t="s">
        <v>66</v>
      </c>
      <c r="I57" s="49"/>
      <c r="J57" s="61" t="str">
        <f>IF(AND(A57&lt;&gt;"",E57&lt;&gt;""),IF(I57="","⚠️ Enter Code",IF(IFERROR(VLOOKUP(H57,DB_Agents!$B:$E,4,0),"")=I57,IF(C57&gt;=E57,"Successful","Unsuccessful"),"🔒 WRONG CODE")),"Pending")</f>
        <v>Pending</v>
      </c>
      <c r="K57" s="61" t="str">
        <f t="shared" ca="1" si="5"/>
        <v>—</v>
      </c>
      <c r="L57" s="24"/>
    </row>
    <row r="58" spans="1:12" ht="20.100000000000001" customHeight="1" x14ac:dyDescent="0.25">
      <c r="A58" s="49"/>
      <c r="B58" s="69" t="str">
        <f>IF(A58="","",IFERROR(VLOOKUP(A58,DB_Customers!$A:$B,2,0),"❌ Account Not Found"))</f>
        <v/>
      </c>
      <c r="C58" s="70" t="str">
        <f>IF(A58="","",IFERROR(VLOOKUP(A58,DB_Customers!$A:$N,14,0),""))</f>
        <v/>
      </c>
      <c r="D58" s="71" t="str">
        <f t="shared" ca="1" si="3"/>
        <v/>
      </c>
      <c r="E58" s="59"/>
      <c r="F58" s="53"/>
      <c r="G58" s="70" t="str">
        <f t="shared" si="4"/>
        <v/>
      </c>
      <c r="H58" s="72" t="s">
        <v>66</v>
      </c>
      <c r="I58" s="49"/>
      <c r="J58" s="73" t="str">
        <f>IF(AND(A58&lt;&gt;"",E58&lt;&gt;""),IF(I58="","⚠️ Enter Code",IF(IFERROR(VLOOKUP(H58,DB_Agents!$B:$E,4,0),"")=I58,IF(C58&gt;=E58,"Successful","Unsuccessful"),"🔒 WRONG CODE")),"Pending")</f>
        <v>Pending</v>
      </c>
      <c r="K58" s="73" t="str">
        <f t="shared" ca="1" si="5"/>
        <v>—</v>
      </c>
      <c r="L58" s="69"/>
    </row>
    <row r="59" spans="1:12" ht="20.100000000000001" customHeight="1" x14ac:dyDescent="0.25">
      <c r="A59" s="49"/>
      <c r="B59" s="24" t="str">
        <f>IF(A59="","",IFERROR(VLOOKUP(A59,DB_Customers!$A:$B,2,0),"❌ Account Not Found"))</f>
        <v/>
      </c>
      <c r="C59" s="39" t="str">
        <f>IF(A59="","",IFERROR(VLOOKUP(A59,DB_Customers!$A:$N,14,0),""))</f>
        <v/>
      </c>
      <c r="D59" s="58" t="str">
        <f t="shared" ca="1" si="3"/>
        <v/>
      </c>
      <c r="E59" s="59"/>
      <c r="F59" s="53"/>
      <c r="G59" s="39" t="str">
        <f t="shared" si="4"/>
        <v/>
      </c>
      <c r="H59" s="68" t="s">
        <v>66</v>
      </c>
      <c r="I59" s="49"/>
      <c r="J59" s="61" t="str">
        <f>IF(AND(A59&lt;&gt;"",E59&lt;&gt;""),IF(I59="","⚠️ Enter Code",IF(IFERROR(VLOOKUP(H59,DB_Agents!$B:$E,4,0),"")=I59,IF(C59&gt;=E59,"Successful","Unsuccessful"),"🔒 WRONG CODE")),"Pending")</f>
        <v>Pending</v>
      </c>
      <c r="K59" s="61" t="str">
        <f t="shared" ca="1" si="5"/>
        <v>—</v>
      </c>
      <c r="L59" s="24"/>
    </row>
    <row r="60" spans="1:12" ht="20.100000000000001" customHeight="1" x14ac:dyDescent="0.25">
      <c r="A60" s="49"/>
      <c r="B60" s="69" t="str">
        <f>IF(A60="","",IFERROR(VLOOKUP(A60,DB_Customers!$A:$B,2,0),"❌ Account Not Found"))</f>
        <v/>
      </c>
      <c r="C60" s="70" t="str">
        <f>IF(A60="","",IFERROR(VLOOKUP(A60,DB_Customers!$A:$N,14,0),""))</f>
        <v/>
      </c>
      <c r="D60" s="71" t="str">
        <f t="shared" ca="1" si="3"/>
        <v/>
      </c>
      <c r="E60" s="59"/>
      <c r="F60" s="53"/>
      <c r="G60" s="70" t="str">
        <f t="shared" si="4"/>
        <v/>
      </c>
      <c r="H60" s="72" t="s">
        <v>66</v>
      </c>
      <c r="I60" s="49"/>
      <c r="J60" s="73" t="str">
        <f>IF(AND(A60&lt;&gt;"",E60&lt;&gt;""),IF(I60="","⚠️ Enter Code",IF(IFERROR(VLOOKUP(H60,DB_Agents!$B:$E,4,0),"")=I60,IF(C60&gt;=E60,"Successful","Unsuccessful"),"🔒 WRONG CODE")),"Pending")</f>
        <v>Pending</v>
      </c>
      <c r="K60" s="73" t="str">
        <f t="shared" ca="1" si="5"/>
        <v>—</v>
      </c>
      <c r="L60" s="69"/>
    </row>
    <row r="61" spans="1:12" ht="20.100000000000001" customHeight="1" x14ac:dyDescent="0.25">
      <c r="A61" s="49"/>
      <c r="B61" s="24" t="str">
        <f>IF(A61="","",IFERROR(VLOOKUP(A61,DB_Customers!$A:$B,2,0),"❌ Account Not Found"))</f>
        <v/>
      </c>
      <c r="C61" s="39" t="str">
        <f>IF(A61="","",IFERROR(VLOOKUP(A61,DB_Customers!$A:$N,14,0),""))</f>
        <v/>
      </c>
      <c r="D61" s="58" t="str">
        <f t="shared" ca="1" si="3"/>
        <v/>
      </c>
      <c r="E61" s="59"/>
      <c r="F61" s="53"/>
      <c r="G61" s="39" t="str">
        <f t="shared" si="4"/>
        <v/>
      </c>
      <c r="H61" s="68" t="s">
        <v>66</v>
      </c>
      <c r="I61" s="49"/>
      <c r="J61" s="61" t="str">
        <f>IF(AND(A61&lt;&gt;"",E61&lt;&gt;""),IF(I61="","⚠️ Enter Code",IF(IFERROR(VLOOKUP(H61,DB_Agents!$B:$E,4,0),"")=I61,IF(C61&gt;=E61,"Successful","Unsuccessful"),"🔒 WRONG CODE")),"Pending")</f>
        <v>Pending</v>
      </c>
      <c r="K61" s="61" t="str">
        <f t="shared" ca="1" si="5"/>
        <v>—</v>
      </c>
      <c r="L61" s="24"/>
    </row>
    <row r="62" spans="1:12" ht="20.100000000000001" customHeight="1" x14ac:dyDescent="0.25">
      <c r="A62" s="49"/>
      <c r="B62" s="69" t="str">
        <f>IF(A62="","",IFERROR(VLOOKUP(A62,DB_Customers!$A:$B,2,0),"❌ Account Not Found"))</f>
        <v/>
      </c>
      <c r="C62" s="70" t="str">
        <f>IF(A62="","",IFERROR(VLOOKUP(A62,DB_Customers!$A:$N,14,0),""))</f>
        <v/>
      </c>
      <c r="D62" s="71" t="str">
        <f t="shared" ca="1" si="3"/>
        <v/>
      </c>
      <c r="E62" s="59"/>
      <c r="F62" s="53"/>
      <c r="G62" s="70" t="str">
        <f t="shared" si="4"/>
        <v/>
      </c>
      <c r="H62" s="72" t="s">
        <v>66</v>
      </c>
      <c r="I62" s="49"/>
      <c r="J62" s="73" t="str">
        <f>IF(AND(A62&lt;&gt;"",E62&lt;&gt;""),IF(I62="","⚠️ Enter Code",IF(IFERROR(VLOOKUP(H62,DB_Agents!$B:$E,4,0),"")=I62,IF(C62&gt;=E62,"Successful","Unsuccessful"),"🔒 WRONG CODE")),"Pending")</f>
        <v>Pending</v>
      </c>
      <c r="K62" s="73" t="str">
        <f t="shared" ca="1" si="5"/>
        <v>—</v>
      </c>
      <c r="L62" s="69"/>
    </row>
    <row r="63" spans="1:12" ht="20.100000000000001" customHeight="1" x14ac:dyDescent="0.25">
      <c r="A63" s="49"/>
      <c r="B63" s="24" t="str">
        <f>IF(A63="","",IFERROR(VLOOKUP(A63,DB_Customers!$A:$B,2,0),"❌ Account Not Found"))</f>
        <v/>
      </c>
      <c r="C63" s="39" t="str">
        <f>IF(A63="","",IFERROR(VLOOKUP(A63,DB_Customers!$A:$N,14,0),""))</f>
        <v/>
      </c>
      <c r="D63" s="58" t="str">
        <f t="shared" ca="1" si="3"/>
        <v/>
      </c>
      <c r="E63" s="59"/>
      <c r="F63" s="53"/>
      <c r="G63" s="39" t="str">
        <f t="shared" si="4"/>
        <v/>
      </c>
      <c r="H63" s="68" t="s">
        <v>66</v>
      </c>
      <c r="I63" s="49"/>
      <c r="J63" s="61" t="str">
        <f>IF(AND(A63&lt;&gt;"",E63&lt;&gt;""),IF(I63="","⚠️ Enter Code",IF(IFERROR(VLOOKUP(H63,DB_Agents!$B:$E,4,0),"")=I63,IF(C63&gt;=E63,"Successful","Unsuccessful"),"🔒 WRONG CODE")),"Pending")</f>
        <v>Pending</v>
      </c>
      <c r="K63" s="61" t="str">
        <f t="shared" ca="1" si="5"/>
        <v>—</v>
      </c>
      <c r="L63" s="24"/>
    </row>
    <row r="64" spans="1:12" ht="20.100000000000001" customHeight="1" x14ac:dyDescent="0.25">
      <c r="A64" s="49"/>
      <c r="B64" s="69" t="str">
        <f>IF(A64="","",IFERROR(VLOOKUP(A64,DB_Customers!$A:$B,2,0),"❌ Account Not Found"))</f>
        <v/>
      </c>
      <c r="C64" s="70" t="str">
        <f>IF(A64="","",IFERROR(VLOOKUP(A64,DB_Customers!$A:$N,14,0),""))</f>
        <v/>
      </c>
      <c r="D64" s="71" t="str">
        <f t="shared" ca="1" si="3"/>
        <v/>
      </c>
      <c r="E64" s="59"/>
      <c r="F64" s="53"/>
      <c r="G64" s="70" t="str">
        <f t="shared" si="4"/>
        <v/>
      </c>
      <c r="H64" s="72" t="s">
        <v>66</v>
      </c>
      <c r="I64" s="49"/>
      <c r="J64" s="73" t="str">
        <f>IF(AND(A64&lt;&gt;"",E64&lt;&gt;""),IF(I64="","⚠️ Enter Code",IF(IFERROR(VLOOKUP(H64,DB_Agents!$B:$E,4,0),"")=I64,IF(C64&gt;=E64,"Successful","Unsuccessful"),"🔒 WRONG CODE")),"Pending")</f>
        <v>Pending</v>
      </c>
      <c r="K64" s="73" t="str">
        <f t="shared" ca="1" si="5"/>
        <v>—</v>
      </c>
      <c r="L64" s="69"/>
    </row>
    <row r="65" spans="1:12" ht="20.100000000000001" customHeight="1" x14ac:dyDescent="0.25">
      <c r="A65" s="49"/>
      <c r="B65" s="24" t="str">
        <f>IF(A65="","",IFERROR(VLOOKUP(A65,DB_Customers!$A:$B,2,0),"❌ Account Not Found"))</f>
        <v/>
      </c>
      <c r="C65" s="39" t="str">
        <f>IF(A65="","",IFERROR(VLOOKUP(A65,DB_Customers!$A:$N,14,0),""))</f>
        <v/>
      </c>
      <c r="D65" s="58" t="str">
        <f t="shared" ca="1" si="3"/>
        <v/>
      </c>
      <c r="E65" s="59"/>
      <c r="F65" s="53"/>
      <c r="G65" s="39" t="str">
        <f t="shared" si="4"/>
        <v/>
      </c>
      <c r="H65" s="68" t="s">
        <v>66</v>
      </c>
      <c r="I65" s="49"/>
      <c r="J65" s="61" t="str">
        <f>IF(AND(A65&lt;&gt;"",E65&lt;&gt;""),IF(I65="","⚠️ Enter Code",IF(IFERROR(VLOOKUP(H65,DB_Agents!$B:$E,4,0),"")=I65,IF(C65&gt;=E65,"Successful","Unsuccessful"),"🔒 WRONG CODE")),"Pending")</f>
        <v>Pending</v>
      </c>
      <c r="K65" s="61" t="str">
        <f t="shared" ca="1" si="5"/>
        <v>—</v>
      </c>
      <c r="L65" s="24"/>
    </row>
    <row r="66" spans="1:12" ht="20.100000000000001" customHeight="1" x14ac:dyDescent="0.25">
      <c r="A66" s="49"/>
      <c r="B66" s="69" t="str">
        <f>IF(A66="","",IFERROR(VLOOKUP(A66,DB_Customers!$A:$B,2,0),"❌ Account Not Found"))</f>
        <v/>
      </c>
      <c r="C66" s="70" t="str">
        <f>IF(A66="","",IFERROR(VLOOKUP(A66,DB_Customers!$A:$N,14,0),""))</f>
        <v/>
      </c>
      <c r="D66" s="71" t="str">
        <f t="shared" ca="1" si="3"/>
        <v/>
      </c>
      <c r="E66" s="59"/>
      <c r="F66" s="53"/>
      <c r="G66" s="70" t="str">
        <f t="shared" si="4"/>
        <v/>
      </c>
      <c r="H66" s="72" t="s">
        <v>66</v>
      </c>
      <c r="I66" s="49"/>
      <c r="J66" s="73" t="str">
        <f>IF(AND(A66&lt;&gt;"",E66&lt;&gt;""),IF(I66="","⚠️ Enter Code",IF(IFERROR(VLOOKUP(H66,DB_Agents!$B:$E,4,0),"")=I66,IF(C66&gt;=E66,"Successful","Unsuccessful"),"🔒 WRONG CODE")),"Pending")</f>
        <v>Pending</v>
      </c>
      <c r="K66" s="73" t="str">
        <f t="shared" ca="1" si="5"/>
        <v>—</v>
      </c>
      <c r="L66" s="69"/>
    </row>
    <row r="67" spans="1:12" ht="20.100000000000001" customHeight="1" x14ac:dyDescent="0.25">
      <c r="A67" s="49"/>
      <c r="B67" s="24" t="str">
        <f>IF(A67="","",IFERROR(VLOOKUP(A67,DB_Customers!$A:$B,2,0),"❌ Account Not Found"))</f>
        <v/>
      </c>
      <c r="C67" s="39" t="str">
        <f>IF(A67="","",IFERROR(VLOOKUP(A67,DB_Customers!$A:$N,14,0),""))</f>
        <v/>
      </c>
      <c r="D67" s="58" t="str">
        <f t="shared" ca="1" si="3"/>
        <v/>
      </c>
      <c r="E67" s="59"/>
      <c r="F67" s="53"/>
      <c r="G67" s="39" t="str">
        <f t="shared" si="4"/>
        <v/>
      </c>
      <c r="H67" s="68" t="s">
        <v>66</v>
      </c>
      <c r="I67" s="49"/>
      <c r="J67" s="61" t="str">
        <f>IF(AND(A67&lt;&gt;"",E67&lt;&gt;""),IF(I67="","⚠️ Enter Code",IF(IFERROR(VLOOKUP(H67,DB_Agents!$B:$E,4,0),"")=I67,IF(C67&gt;=E67,"Successful","Unsuccessful"),"🔒 WRONG CODE")),"Pending")</f>
        <v>Pending</v>
      </c>
      <c r="K67" s="61" t="str">
        <f t="shared" ca="1" si="5"/>
        <v>—</v>
      </c>
      <c r="L67" s="24"/>
    </row>
    <row r="68" spans="1:12" ht="20.100000000000001" customHeight="1" x14ac:dyDescent="0.25">
      <c r="A68" s="49"/>
      <c r="B68" s="69" t="str">
        <f>IF(A68="","",IFERROR(VLOOKUP(A68,DB_Customers!$A:$B,2,0),"❌ Account Not Found"))</f>
        <v/>
      </c>
      <c r="C68" s="70" t="str">
        <f>IF(A68="","",IFERROR(VLOOKUP(A68,DB_Customers!$A:$N,14,0),""))</f>
        <v/>
      </c>
      <c r="D68" s="71" t="str">
        <f t="shared" ca="1" si="3"/>
        <v/>
      </c>
      <c r="E68" s="59"/>
      <c r="F68" s="53"/>
      <c r="G68" s="70" t="str">
        <f t="shared" si="4"/>
        <v/>
      </c>
      <c r="H68" s="72" t="s">
        <v>66</v>
      </c>
      <c r="I68" s="49"/>
      <c r="J68" s="73" t="str">
        <f>IF(AND(A68&lt;&gt;"",E68&lt;&gt;""),IF(I68="","⚠️ Enter Code",IF(IFERROR(VLOOKUP(H68,DB_Agents!$B:$E,4,0),"")=I68,IF(C68&gt;=E68,"Successful","Unsuccessful"),"🔒 WRONG CODE")),"Pending")</f>
        <v>Pending</v>
      </c>
      <c r="K68" s="73" t="str">
        <f t="shared" ca="1" si="5"/>
        <v>—</v>
      </c>
      <c r="L68" s="69"/>
    </row>
    <row r="69" spans="1:12" ht="20.100000000000001" customHeight="1" x14ac:dyDescent="0.25">
      <c r="A69" s="49"/>
      <c r="B69" s="24" t="str">
        <f>IF(A69="","",IFERROR(VLOOKUP(A69,DB_Customers!$A:$B,2,0),"❌ Account Not Found"))</f>
        <v/>
      </c>
      <c r="C69" s="39" t="str">
        <f>IF(A69="","",IFERROR(VLOOKUP(A69,DB_Customers!$A:$N,14,0),""))</f>
        <v/>
      </c>
      <c r="D69" s="58" t="str">
        <f t="shared" ca="1" si="3"/>
        <v/>
      </c>
      <c r="E69" s="59"/>
      <c r="F69" s="53"/>
      <c r="G69" s="39" t="str">
        <f t="shared" si="4"/>
        <v/>
      </c>
      <c r="H69" s="68" t="s">
        <v>66</v>
      </c>
      <c r="I69" s="49"/>
      <c r="J69" s="61" t="str">
        <f>IF(AND(A69&lt;&gt;"",E69&lt;&gt;""),IF(I69="","⚠️ Enter Code",IF(IFERROR(VLOOKUP(H69,DB_Agents!$B:$E,4,0),"")=I69,IF(C69&gt;=E69,"Successful","Unsuccessful"),"🔒 WRONG CODE")),"Pending")</f>
        <v>Pending</v>
      </c>
      <c r="K69" s="61" t="str">
        <f t="shared" ca="1" si="5"/>
        <v>—</v>
      </c>
      <c r="L69" s="24"/>
    </row>
    <row r="70" spans="1:12" ht="20.100000000000001" customHeight="1" x14ac:dyDescent="0.25">
      <c r="A70" s="49"/>
      <c r="B70" s="69" t="str">
        <f>IF(A70="","",IFERROR(VLOOKUP(A70,DB_Customers!$A:$B,2,0),"❌ Account Not Found"))</f>
        <v/>
      </c>
      <c r="C70" s="70" t="str">
        <f>IF(A70="","",IFERROR(VLOOKUP(A70,DB_Customers!$A:$N,14,0),""))</f>
        <v/>
      </c>
      <c r="D70" s="71" t="str">
        <f t="shared" ca="1" si="3"/>
        <v/>
      </c>
      <c r="E70" s="59"/>
      <c r="F70" s="53"/>
      <c r="G70" s="70" t="str">
        <f t="shared" si="4"/>
        <v/>
      </c>
      <c r="H70" s="72" t="s">
        <v>66</v>
      </c>
      <c r="I70" s="49"/>
      <c r="J70" s="73" t="str">
        <f>IF(AND(A70&lt;&gt;"",E70&lt;&gt;""),IF(I70="","⚠️ Enter Code",IF(IFERROR(VLOOKUP(H70,DB_Agents!$B:$E,4,0),"")=I70,IF(C70&gt;=E70,"Successful","Unsuccessful"),"🔒 WRONG CODE")),"Pending")</f>
        <v>Pending</v>
      </c>
      <c r="K70" s="73" t="str">
        <f t="shared" ca="1" si="5"/>
        <v>—</v>
      </c>
      <c r="L70" s="69"/>
    </row>
    <row r="71" spans="1:12" ht="20.100000000000001" customHeight="1" x14ac:dyDescent="0.25">
      <c r="A71" s="49"/>
      <c r="B71" s="24" t="str">
        <f>IF(A71="","",IFERROR(VLOOKUP(A71,DB_Customers!$A:$B,2,0),"❌ Account Not Found"))</f>
        <v/>
      </c>
      <c r="C71" s="39" t="str">
        <f>IF(A71="","",IFERROR(VLOOKUP(A71,DB_Customers!$A:$N,14,0),""))</f>
        <v/>
      </c>
      <c r="D71" s="58" t="str">
        <f t="shared" ca="1" si="3"/>
        <v/>
      </c>
      <c r="E71" s="59"/>
      <c r="F71" s="53"/>
      <c r="G71" s="39" t="str">
        <f t="shared" si="4"/>
        <v/>
      </c>
      <c r="H71" s="68" t="s">
        <v>66</v>
      </c>
      <c r="I71" s="49"/>
      <c r="J71" s="61" t="str">
        <f>IF(AND(A71&lt;&gt;"",E71&lt;&gt;""),IF(I71="","⚠️ Enter Code",IF(IFERROR(VLOOKUP(H71,DB_Agents!$B:$E,4,0),"")=I71,IF(C71&gt;=E71,"Successful","Unsuccessful"),"🔒 WRONG CODE")),"Pending")</f>
        <v>Pending</v>
      </c>
      <c r="K71" s="61" t="str">
        <f t="shared" ca="1" si="5"/>
        <v>—</v>
      </c>
      <c r="L71" s="24"/>
    </row>
    <row r="72" spans="1:12" ht="20.100000000000001" customHeight="1" x14ac:dyDescent="0.25">
      <c r="A72" s="49"/>
      <c r="B72" s="69" t="str">
        <f>IF(A72="","",IFERROR(VLOOKUP(A72,DB_Customers!$A:$B,2,0),"❌ Account Not Found"))</f>
        <v/>
      </c>
      <c r="C72" s="70" t="str">
        <f>IF(A72="","",IFERROR(VLOOKUP(A72,DB_Customers!$A:$N,14,0),""))</f>
        <v/>
      </c>
      <c r="D72" s="71" t="str">
        <f t="shared" ca="1" si="3"/>
        <v/>
      </c>
      <c r="E72" s="59"/>
      <c r="F72" s="53"/>
      <c r="G72" s="70" t="str">
        <f t="shared" si="4"/>
        <v/>
      </c>
      <c r="H72" s="72" t="s">
        <v>66</v>
      </c>
      <c r="I72" s="49"/>
      <c r="J72" s="73" t="str">
        <f>IF(AND(A72&lt;&gt;"",E72&lt;&gt;""),IF(I72="","⚠️ Enter Code",IF(IFERROR(VLOOKUP(H72,DB_Agents!$B:$E,4,0),"")=I72,IF(C72&gt;=E72,"Successful","Unsuccessful"),"🔒 WRONG CODE")),"Pending")</f>
        <v>Pending</v>
      </c>
      <c r="K72" s="73" t="str">
        <f t="shared" ca="1" si="5"/>
        <v>—</v>
      </c>
      <c r="L72" s="69"/>
    </row>
    <row r="73" spans="1:12" ht="20.100000000000001" customHeight="1" x14ac:dyDescent="0.25">
      <c r="A73" s="49"/>
      <c r="B73" s="24" t="str">
        <f>IF(A73="","",IFERROR(VLOOKUP(A73,DB_Customers!$A:$B,2,0),"❌ Account Not Found"))</f>
        <v/>
      </c>
      <c r="C73" s="39" t="str">
        <f>IF(A73="","",IFERROR(VLOOKUP(A73,DB_Customers!$A:$N,14,0),""))</f>
        <v/>
      </c>
      <c r="D73" s="58" t="str">
        <f t="shared" ref="D73:D104" ca="1" si="6">IF(A73="","",TODAY())</f>
        <v/>
      </c>
      <c r="E73" s="59"/>
      <c r="F73" s="53"/>
      <c r="G73" s="39" t="str">
        <f t="shared" ref="G73:G104" si="7">IFERROR(IF(OR(A73="",E73=""),"",C73-E73),"")</f>
        <v/>
      </c>
      <c r="H73" s="68" t="s">
        <v>66</v>
      </c>
      <c r="I73" s="49"/>
      <c r="J73" s="61" t="str">
        <f>IF(AND(A73&lt;&gt;"",E73&lt;&gt;""),IF(I73="","⚠️ Enter Code",IF(IFERROR(VLOOKUP(H73,DB_Agents!$B:$E,4,0),"")=I73,IF(C73&gt;=E73,"Successful","Unsuccessful"),"🔒 WRONG CODE")),"Pending")</f>
        <v>Pending</v>
      </c>
      <c r="K73" s="61" t="str">
        <f t="shared" ref="K73:K104" ca="1" si="8">IF(J73="Successful",TEXT(TODAY(),"YYYY-MM-DD")&amp;" Auto","—")</f>
        <v>—</v>
      </c>
      <c r="L73" s="24"/>
    </row>
    <row r="74" spans="1:12" ht="20.100000000000001" customHeight="1" x14ac:dyDescent="0.25">
      <c r="A74" s="49"/>
      <c r="B74" s="69" t="str">
        <f>IF(A74="","",IFERROR(VLOOKUP(A74,DB_Customers!$A:$B,2,0),"❌ Account Not Found"))</f>
        <v/>
      </c>
      <c r="C74" s="70" t="str">
        <f>IF(A74="","",IFERROR(VLOOKUP(A74,DB_Customers!$A:$N,14,0),""))</f>
        <v/>
      </c>
      <c r="D74" s="71" t="str">
        <f t="shared" ca="1" si="6"/>
        <v/>
      </c>
      <c r="E74" s="59"/>
      <c r="F74" s="53"/>
      <c r="G74" s="70" t="str">
        <f t="shared" si="7"/>
        <v/>
      </c>
      <c r="H74" s="72" t="s">
        <v>66</v>
      </c>
      <c r="I74" s="49"/>
      <c r="J74" s="73" t="str">
        <f>IF(AND(A74&lt;&gt;"",E74&lt;&gt;""),IF(I74="","⚠️ Enter Code",IF(IFERROR(VLOOKUP(H74,DB_Agents!$B:$E,4,0),"")=I74,IF(C74&gt;=E74,"Successful","Unsuccessful"),"🔒 WRONG CODE")),"Pending")</f>
        <v>Pending</v>
      </c>
      <c r="K74" s="73" t="str">
        <f t="shared" ca="1" si="8"/>
        <v>—</v>
      </c>
      <c r="L74" s="69"/>
    </row>
    <row r="75" spans="1:12" ht="20.100000000000001" customHeight="1" x14ac:dyDescent="0.25">
      <c r="A75" s="49"/>
      <c r="B75" s="24" t="str">
        <f>IF(A75="","",IFERROR(VLOOKUP(A75,DB_Customers!$A:$B,2,0),"❌ Account Not Found"))</f>
        <v/>
      </c>
      <c r="C75" s="39" t="str">
        <f>IF(A75="","",IFERROR(VLOOKUP(A75,DB_Customers!$A:$N,14,0),""))</f>
        <v/>
      </c>
      <c r="D75" s="58" t="str">
        <f t="shared" ca="1" si="6"/>
        <v/>
      </c>
      <c r="E75" s="59"/>
      <c r="F75" s="53"/>
      <c r="G75" s="39" t="str">
        <f t="shared" si="7"/>
        <v/>
      </c>
      <c r="H75" s="68" t="s">
        <v>66</v>
      </c>
      <c r="I75" s="49"/>
      <c r="J75" s="61" t="str">
        <f>IF(AND(A75&lt;&gt;"",E75&lt;&gt;""),IF(I75="","⚠️ Enter Code",IF(IFERROR(VLOOKUP(H75,DB_Agents!$B:$E,4,0),"")=I75,IF(C75&gt;=E75,"Successful","Unsuccessful"),"🔒 WRONG CODE")),"Pending")</f>
        <v>Pending</v>
      </c>
      <c r="K75" s="61" t="str">
        <f t="shared" ca="1" si="8"/>
        <v>—</v>
      </c>
      <c r="L75" s="24"/>
    </row>
    <row r="76" spans="1:12" ht="20.100000000000001" customHeight="1" x14ac:dyDescent="0.25">
      <c r="A76" s="49"/>
      <c r="B76" s="69" t="str">
        <f>IF(A76="","",IFERROR(VLOOKUP(A76,DB_Customers!$A:$B,2,0),"❌ Account Not Found"))</f>
        <v/>
      </c>
      <c r="C76" s="70" t="str">
        <f>IF(A76="","",IFERROR(VLOOKUP(A76,DB_Customers!$A:$N,14,0),""))</f>
        <v/>
      </c>
      <c r="D76" s="71" t="str">
        <f t="shared" ca="1" si="6"/>
        <v/>
      </c>
      <c r="E76" s="59"/>
      <c r="F76" s="53"/>
      <c r="G76" s="70" t="str">
        <f t="shared" si="7"/>
        <v/>
      </c>
      <c r="H76" s="72" t="s">
        <v>66</v>
      </c>
      <c r="I76" s="49"/>
      <c r="J76" s="73" t="str">
        <f>IF(AND(A76&lt;&gt;"",E76&lt;&gt;""),IF(I76="","⚠️ Enter Code",IF(IFERROR(VLOOKUP(H76,DB_Agents!$B:$E,4,0),"")=I76,IF(C76&gt;=E76,"Successful","Unsuccessful"),"🔒 WRONG CODE")),"Pending")</f>
        <v>Pending</v>
      </c>
      <c r="K76" s="73" t="str">
        <f t="shared" ca="1" si="8"/>
        <v>—</v>
      </c>
      <c r="L76" s="69"/>
    </row>
    <row r="77" spans="1:12" ht="20.100000000000001" customHeight="1" x14ac:dyDescent="0.25">
      <c r="A77" s="49"/>
      <c r="B77" s="24" t="str">
        <f>IF(A77="","",IFERROR(VLOOKUP(A77,DB_Customers!$A:$B,2,0),"❌ Account Not Found"))</f>
        <v/>
      </c>
      <c r="C77" s="39" t="str">
        <f>IF(A77="","",IFERROR(VLOOKUP(A77,DB_Customers!$A:$N,14,0),""))</f>
        <v/>
      </c>
      <c r="D77" s="58" t="str">
        <f t="shared" ca="1" si="6"/>
        <v/>
      </c>
      <c r="E77" s="59"/>
      <c r="F77" s="53"/>
      <c r="G77" s="39" t="str">
        <f t="shared" si="7"/>
        <v/>
      </c>
      <c r="H77" s="68" t="s">
        <v>66</v>
      </c>
      <c r="I77" s="49"/>
      <c r="J77" s="61" t="str">
        <f>IF(AND(A77&lt;&gt;"",E77&lt;&gt;""),IF(I77="","⚠️ Enter Code",IF(IFERROR(VLOOKUP(H77,DB_Agents!$B:$E,4,0),"")=I77,IF(C77&gt;=E77,"Successful","Unsuccessful"),"🔒 WRONG CODE")),"Pending")</f>
        <v>Pending</v>
      </c>
      <c r="K77" s="61" t="str">
        <f t="shared" ca="1" si="8"/>
        <v>—</v>
      </c>
      <c r="L77" s="24"/>
    </row>
    <row r="78" spans="1:12" ht="20.100000000000001" customHeight="1" x14ac:dyDescent="0.25">
      <c r="A78" s="49"/>
      <c r="B78" s="69" t="str">
        <f>IF(A78="","",IFERROR(VLOOKUP(A78,DB_Customers!$A:$B,2,0),"❌ Account Not Found"))</f>
        <v/>
      </c>
      <c r="C78" s="70" t="str">
        <f>IF(A78="","",IFERROR(VLOOKUP(A78,DB_Customers!$A:$N,14,0),""))</f>
        <v/>
      </c>
      <c r="D78" s="71" t="str">
        <f t="shared" ca="1" si="6"/>
        <v/>
      </c>
      <c r="E78" s="59"/>
      <c r="F78" s="53"/>
      <c r="G78" s="70" t="str">
        <f t="shared" si="7"/>
        <v/>
      </c>
      <c r="H78" s="72" t="s">
        <v>66</v>
      </c>
      <c r="I78" s="49"/>
      <c r="J78" s="73" t="str">
        <f>IF(AND(A78&lt;&gt;"",E78&lt;&gt;""),IF(I78="","⚠️ Enter Code",IF(IFERROR(VLOOKUP(H78,DB_Agents!$B:$E,4,0),"")=I78,IF(C78&gt;=E78,"Successful","Unsuccessful"),"🔒 WRONG CODE")),"Pending")</f>
        <v>Pending</v>
      </c>
      <c r="K78" s="73" t="str">
        <f t="shared" ca="1" si="8"/>
        <v>—</v>
      </c>
      <c r="L78" s="69"/>
    </row>
    <row r="79" spans="1:12" ht="20.100000000000001" customHeight="1" x14ac:dyDescent="0.25">
      <c r="A79" s="49"/>
      <c r="B79" s="24" t="str">
        <f>IF(A79="","",IFERROR(VLOOKUP(A79,DB_Customers!$A:$B,2,0),"❌ Account Not Found"))</f>
        <v/>
      </c>
      <c r="C79" s="39" t="str">
        <f>IF(A79="","",IFERROR(VLOOKUP(A79,DB_Customers!$A:$N,14,0),""))</f>
        <v/>
      </c>
      <c r="D79" s="58" t="str">
        <f t="shared" ca="1" si="6"/>
        <v/>
      </c>
      <c r="E79" s="59"/>
      <c r="F79" s="53"/>
      <c r="G79" s="39" t="str">
        <f t="shared" si="7"/>
        <v/>
      </c>
      <c r="H79" s="68" t="s">
        <v>66</v>
      </c>
      <c r="I79" s="49"/>
      <c r="J79" s="61" t="str">
        <f>IF(AND(A79&lt;&gt;"",E79&lt;&gt;""),IF(I79="","⚠️ Enter Code",IF(IFERROR(VLOOKUP(H79,DB_Agents!$B:$E,4,0),"")=I79,IF(C79&gt;=E79,"Successful","Unsuccessful"),"🔒 WRONG CODE")),"Pending")</f>
        <v>Pending</v>
      </c>
      <c r="K79" s="61" t="str">
        <f t="shared" ca="1" si="8"/>
        <v>—</v>
      </c>
      <c r="L79" s="24"/>
    </row>
    <row r="80" spans="1:12" ht="20.100000000000001" customHeight="1" x14ac:dyDescent="0.25">
      <c r="A80" s="49"/>
      <c r="B80" s="69" t="str">
        <f>IF(A80="","",IFERROR(VLOOKUP(A80,DB_Customers!$A:$B,2,0),"❌ Account Not Found"))</f>
        <v/>
      </c>
      <c r="C80" s="70" t="str">
        <f>IF(A80="","",IFERROR(VLOOKUP(A80,DB_Customers!$A:$N,14,0),""))</f>
        <v/>
      </c>
      <c r="D80" s="71" t="str">
        <f t="shared" ca="1" si="6"/>
        <v/>
      </c>
      <c r="E80" s="59"/>
      <c r="F80" s="53"/>
      <c r="G80" s="70" t="str">
        <f t="shared" si="7"/>
        <v/>
      </c>
      <c r="H80" s="72" t="s">
        <v>66</v>
      </c>
      <c r="I80" s="49"/>
      <c r="J80" s="73" t="str">
        <f>IF(AND(A80&lt;&gt;"",E80&lt;&gt;""),IF(I80="","⚠️ Enter Code",IF(IFERROR(VLOOKUP(H80,DB_Agents!$B:$E,4,0),"")=I80,IF(C80&gt;=E80,"Successful","Unsuccessful"),"🔒 WRONG CODE")),"Pending")</f>
        <v>Pending</v>
      </c>
      <c r="K80" s="73" t="str">
        <f t="shared" ca="1" si="8"/>
        <v>—</v>
      </c>
      <c r="L80" s="69"/>
    </row>
    <row r="81" spans="1:12" ht="20.100000000000001" customHeight="1" x14ac:dyDescent="0.25">
      <c r="A81" s="49"/>
      <c r="B81" s="24" t="str">
        <f>IF(A81="","",IFERROR(VLOOKUP(A81,DB_Customers!$A:$B,2,0),"❌ Account Not Found"))</f>
        <v/>
      </c>
      <c r="C81" s="39" t="str">
        <f>IF(A81="","",IFERROR(VLOOKUP(A81,DB_Customers!$A:$N,14,0),""))</f>
        <v/>
      </c>
      <c r="D81" s="58" t="str">
        <f t="shared" ca="1" si="6"/>
        <v/>
      </c>
      <c r="E81" s="59"/>
      <c r="F81" s="53"/>
      <c r="G81" s="39" t="str">
        <f t="shared" si="7"/>
        <v/>
      </c>
      <c r="H81" s="68" t="s">
        <v>66</v>
      </c>
      <c r="I81" s="49"/>
      <c r="J81" s="61" t="str">
        <f>IF(AND(A81&lt;&gt;"",E81&lt;&gt;""),IF(I81="","⚠️ Enter Code",IF(IFERROR(VLOOKUP(H81,DB_Agents!$B:$E,4,0),"")=I81,IF(C81&gt;=E81,"Successful","Unsuccessful"),"🔒 WRONG CODE")),"Pending")</f>
        <v>Pending</v>
      </c>
      <c r="K81" s="61" t="str">
        <f t="shared" ca="1" si="8"/>
        <v>—</v>
      </c>
      <c r="L81" s="24"/>
    </row>
    <row r="82" spans="1:12" ht="20.100000000000001" customHeight="1" x14ac:dyDescent="0.25">
      <c r="A82" s="49"/>
      <c r="B82" s="69" t="str">
        <f>IF(A82="","",IFERROR(VLOOKUP(A82,DB_Customers!$A:$B,2,0),"❌ Account Not Found"))</f>
        <v/>
      </c>
      <c r="C82" s="70" t="str">
        <f>IF(A82="","",IFERROR(VLOOKUP(A82,DB_Customers!$A:$N,14,0),""))</f>
        <v/>
      </c>
      <c r="D82" s="71" t="str">
        <f t="shared" ca="1" si="6"/>
        <v/>
      </c>
      <c r="E82" s="59"/>
      <c r="F82" s="53"/>
      <c r="G82" s="70" t="str">
        <f t="shared" si="7"/>
        <v/>
      </c>
      <c r="H82" s="72" t="s">
        <v>66</v>
      </c>
      <c r="I82" s="49"/>
      <c r="J82" s="73" t="str">
        <f>IF(AND(A82&lt;&gt;"",E82&lt;&gt;""),IF(I82="","⚠️ Enter Code",IF(IFERROR(VLOOKUP(H82,DB_Agents!$B:$E,4,0),"")=I82,IF(C82&gt;=E82,"Successful","Unsuccessful"),"🔒 WRONG CODE")),"Pending")</f>
        <v>Pending</v>
      </c>
      <c r="K82" s="73" t="str">
        <f t="shared" ca="1" si="8"/>
        <v>—</v>
      </c>
      <c r="L82" s="69"/>
    </row>
    <row r="83" spans="1:12" ht="20.100000000000001" customHeight="1" x14ac:dyDescent="0.25">
      <c r="A83" s="49"/>
      <c r="B83" s="24" t="str">
        <f>IF(A83="","",IFERROR(VLOOKUP(A83,DB_Customers!$A:$B,2,0),"❌ Account Not Found"))</f>
        <v/>
      </c>
      <c r="C83" s="39" t="str">
        <f>IF(A83="","",IFERROR(VLOOKUP(A83,DB_Customers!$A:$N,14,0),""))</f>
        <v/>
      </c>
      <c r="D83" s="58" t="str">
        <f t="shared" ca="1" si="6"/>
        <v/>
      </c>
      <c r="E83" s="59"/>
      <c r="F83" s="53"/>
      <c r="G83" s="39" t="str">
        <f t="shared" si="7"/>
        <v/>
      </c>
      <c r="H83" s="68" t="s">
        <v>66</v>
      </c>
      <c r="I83" s="49"/>
      <c r="J83" s="61" t="str">
        <f>IF(AND(A83&lt;&gt;"",E83&lt;&gt;""),IF(I83="","⚠️ Enter Code",IF(IFERROR(VLOOKUP(H83,DB_Agents!$B:$E,4,0),"")=I83,IF(C83&gt;=E83,"Successful","Unsuccessful"),"🔒 WRONG CODE")),"Pending")</f>
        <v>Pending</v>
      </c>
      <c r="K83" s="61" t="str">
        <f t="shared" ca="1" si="8"/>
        <v>—</v>
      </c>
      <c r="L83" s="24"/>
    </row>
    <row r="84" spans="1:12" ht="20.100000000000001" customHeight="1" x14ac:dyDescent="0.25">
      <c r="A84" s="49"/>
      <c r="B84" s="69" t="str">
        <f>IF(A84="","",IFERROR(VLOOKUP(A84,DB_Customers!$A:$B,2,0),"❌ Account Not Found"))</f>
        <v/>
      </c>
      <c r="C84" s="70" t="str">
        <f>IF(A84="","",IFERROR(VLOOKUP(A84,DB_Customers!$A:$N,14,0),""))</f>
        <v/>
      </c>
      <c r="D84" s="71" t="str">
        <f t="shared" ca="1" si="6"/>
        <v/>
      </c>
      <c r="E84" s="59"/>
      <c r="F84" s="53"/>
      <c r="G84" s="70" t="str">
        <f t="shared" si="7"/>
        <v/>
      </c>
      <c r="H84" s="72" t="s">
        <v>66</v>
      </c>
      <c r="I84" s="49"/>
      <c r="J84" s="73" t="str">
        <f>IF(AND(A84&lt;&gt;"",E84&lt;&gt;""),IF(I84="","⚠️ Enter Code",IF(IFERROR(VLOOKUP(H84,DB_Agents!$B:$E,4,0),"")=I84,IF(C84&gt;=E84,"Successful","Unsuccessful"),"🔒 WRONG CODE")),"Pending")</f>
        <v>Pending</v>
      </c>
      <c r="K84" s="73" t="str">
        <f t="shared" ca="1" si="8"/>
        <v>—</v>
      </c>
      <c r="L84" s="69"/>
    </row>
    <row r="85" spans="1:12" ht="20.100000000000001" customHeight="1" x14ac:dyDescent="0.25">
      <c r="A85" s="49"/>
      <c r="B85" s="24" t="str">
        <f>IF(A85="","",IFERROR(VLOOKUP(A85,DB_Customers!$A:$B,2,0),"❌ Account Not Found"))</f>
        <v/>
      </c>
      <c r="C85" s="39" t="str">
        <f>IF(A85="","",IFERROR(VLOOKUP(A85,DB_Customers!$A:$N,14,0),""))</f>
        <v/>
      </c>
      <c r="D85" s="58" t="str">
        <f t="shared" ca="1" si="6"/>
        <v/>
      </c>
      <c r="E85" s="59"/>
      <c r="F85" s="53"/>
      <c r="G85" s="39" t="str">
        <f t="shared" si="7"/>
        <v/>
      </c>
      <c r="H85" s="68" t="s">
        <v>66</v>
      </c>
      <c r="I85" s="49"/>
      <c r="J85" s="61" t="str">
        <f>IF(AND(A85&lt;&gt;"",E85&lt;&gt;""),IF(I85="","⚠️ Enter Code",IF(IFERROR(VLOOKUP(H85,DB_Agents!$B:$E,4,0),"")=I85,IF(C85&gt;=E85,"Successful","Unsuccessful"),"🔒 WRONG CODE")),"Pending")</f>
        <v>Pending</v>
      </c>
      <c r="K85" s="61" t="str">
        <f t="shared" ca="1" si="8"/>
        <v>—</v>
      </c>
      <c r="L85" s="24"/>
    </row>
    <row r="86" spans="1:12" ht="20.100000000000001" customHeight="1" x14ac:dyDescent="0.25">
      <c r="A86" s="49"/>
      <c r="B86" s="69" t="str">
        <f>IF(A86="","",IFERROR(VLOOKUP(A86,DB_Customers!$A:$B,2,0),"❌ Account Not Found"))</f>
        <v/>
      </c>
      <c r="C86" s="70" t="str">
        <f>IF(A86="","",IFERROR(VLOOKUP(A86,DB_Customers!$A:$N,14,0),""))</f>
        <v/>
      </c>
      <c r="D86" s="71" t="str">
        <f t="shared" ca="1" si="6"/>
        <v/>
      </c>
      <c r="E86" s="59"/>
      <c r="F86" s="53"/>
      <c r="G86" s="70" t="str">
        <f t="shared" si="7"/>
        <v/>
      </c>
      <c r="H86" s="72" t="s">
        <v>66</v>
      </c>
      <c r="I86" s="49"/>
      <c r="J86" s="73" t="str">
        <f>IF(AND(A86&lt;&gt;"",E86&lt;&gt;""),IF(I86="","⚠️ Enter Code",IF(IFERROR(VLOOKUP(H86,DB_Agents!$B:$E,4,0),"")=I86,IF(C86&gt;=E86,"Successful","Unsuccessful"),"🔒 WRONG CODE")),"Pending")</f>
        <v>Pending</v>
      </c>
      <c r="K86" s="73" t="str">
        <f t="shared" ca="1" si="8"/>
        <v>—</v>
      </c>
      <c r="L86" s="69"/>
    </row>
    <row r="87" spans="1:12" ht="20.100000000000001" customHeight="1" x14ac:dyDescent="0.25">
      <c r="A87" s="49"/>
      <c r="B87" s="24" t="str">
        <f>IF(A87="","",IFERROR(VLOOKUP(A87,DB_Customers!$A:$B,2,0),"❌ Account Not Found"))</f>
        <v/>
      </c>
      <c r="C87" s="39" t="str">
        <f>IF(A87="","",IFERROR(VLOOKUP(A87,DB_Customers!$A:$N,14,0),""))</f>
        <v/>
      </c>
      <c r="D87" s="58" t="str">
        <f t="shared" ca="1" si="6"/>
        <v/>
      </c>
      <c r="E87" s="59"/>
      <c r="F87" s="53"/>
      <c r="G87" s="39" t="str">
        <f t="shared" si="7"/>
        <v/>
      </c>
      <c r="H87" s="68" t="s">
        <v>66</v>
      </c>
      <c r="I87" s="49"/>
      <c r="J87" s="61" t="str">
        <f>IF(AND(A87&lt;&gt;"",E87&lt;&gt;""),IF(I87="","⚠️ Enter Code",IF(IFERROR(VLOOKUP(H87,DB_Agents!$B:$E,4,0),"")=I87,IF(C87&gt;=E87,"Successful","Unsuccessful"),"🔒 WRONG CODE")),"Pending")</f>
        <v>Pending</v>
      </c>
      <c r="K87" s="61" t="str">
        <f t="shared" ca="1" si="8"/>
        <v>—</v>
      </c>
      <c r="L87" s="24"/>
    </row>
    <row r="88" spans="1:12" ht="20.100000000000001" customHeight="1" x14ac:dyDescent="0.25">
      <c r="A88" s="49"/>
      <c r="B88" s="69" t="str">
        <f>IF(A88="","",IFERROR(VLOOKUP(A88,DB_Customers!$A:$B,2,0),"❌ Account Not Found"))</f>
        <v/>
      </c>
      <c r="C88" s="70" t="str">
        <f>IF(A88="","",IFERROR(VLOOKUP(A88,DB_Customers!$A:$N,14,0),""))</f>
        <v/>
      </c>
      <c r="D88" s="71" t="str">
        <f t="shared" ca="1" si="6"/>
        <v/>
      </c>
      <c r="E88" s="59"/>
      <c r="F88" s="53"/>
      <c r="G88" s="70" t="str">
        <f t="shared" si="7"/>
        <v/>
      </c>
      <c r="H88" s="72" t="s">
        <v>66</v>
      </c>
      <c r="I88" s="49"/>
      <c r="J88" s="73" t="str">
        <f>IF(AND(A88&lt;&gt;"",E88&lt;&gt;""),IF(I88="","⚠️ Enter Code",IF(IFERROR(VLOOKUP(H88,DB_Agents!$B:$E,4,0),"")=I88,IF(C88&gt;=E88,"Successful","Unsuccessful"),"🔒 WRONG CODE")),"Pending")</f>
        <v>Pending</v>
      </c>
      <c r="K88" s="73" t="str">
        <f t="shared" ca="1" si="8"/>
        <v>—</v>
      </c>
      <c r="L88" s="69"/>
    </row>
    <row r="89" spans="1:12" ht="20.100000000000001" customHeight="1" x14ac:dyDescent="0.25">
      <c r="A89" s="49"/>
      <c r="B89" s="24" t="str">
        <f>IF(A89="","",IFERROR(VLOOKUP(A89,DB_Customers!$A:$B,2,0),"❌ Account Not Found"))</f>
        <v/>
      </c>
      <c r="C89" s="39" t="str">
        <f>IF(A89="","",IFERROR(VLOOKUP(A89,DB_Customers!$A:$N,14,0),""))</f>
        <v/>
      </c>
      <c r="D89" s="58" t="str">
        <f t="shared" ca="1" si="6"/>
        <v/>
      </c>
      <c r="E89" s="59"/>
      <c r="F89" s="53"/>
      <c r="G89" s="39" t="str">
        <f t="shared" si="7"/>
        <v/>
      </c>
      <c r="H89" s="68" t="s">
        <v>66</v>
      </c>
      <c r="I89" s="49"/>
      <c r="J89" s="61" t="str">
        <f>IF(AND(A89&lt;&gt;"",E89&lt;&gt;""),IF(I89="","⚠️ Enter Code",IF(IFERROR(VLOOKUP(H89,DB_Agents!$B:$E,4,0),"")=I89,IF(C89&gt;=E89,"Successful","Unsuccessful"),"🔒 WRONG CODE")),"Pending")</f>
        <v>Pending</v>
      </c>
      <c r="K89" s="61" t="str">
        <f t="shared" ca="1" si="8"/>
        <v>—</v>
      </c>
      <c r="L89" s="24"/>
    </row>
    <row r="90" spans="1:12" ht="20.100000000000001" customHeight="1" x14ac:dyDescent="0.25">
      <c r="A90" s="49"/>
      <c r="B90" s="69" t="str">
        <f>IF(A90="","",IFERROR(VLOOKUP(A90,DB_Customers!$A:$B,2,0),"❌ Account Not Found"))</f>
        <v/>
      </c>
      <c r="C90" s="70" t="str">
        <f>IF(A90="","",IFERROR(VLOOKUP(A90,DB_Customers!$A:$N,14,0),""))</f>
        <v/>
      </c>
      <c r="D90" s="71" t="str">
        <f t="shared" ca="1" si="6"/>
        <v/>
      </c>
      <c r="E90" s="59"/>
      <c r="F90" s="53"/>
      <c r="G90" s="70" t="str">
        <f t="shared" si="7"/>
        <v/>
      </c>
      <c r="H90" s="72" t="s">
        <v>66</v>
      </c>
      <c r="I90" s="49"/>
      <c r="J90" s="73" t="str">
        <f>IF(AND(A90&lt;&gt;"",E90&lt;&gt;""),IF(I90="","⚠️ Enter Code",IF(IFERROR(VLOOKUP(H90,DB_Agents!$B:$E,4,0),"")=I90,IF(C90&gt;=E90,"Successful","Unsuccessful"),"🔒 WRONG CODE")),"Pending")</f>
        <v>Pending</v>
      </c>
      <c r="K90" s="73" t="str">
        <f t="shared" ca="1" si="8"/>
        <v>—</v>
      </c>
      <c r="L90" s="69"/>
    </row>
    <row r="91" spans="1:12" ht="20.100000000000001" customHeight="1" x14ac:dyDescent="0.25">
      <c r="A91" s="49"/>
      <c r="B91" s="24" t="str">
        <f>IF(A91="","",IFERROR(VLOOKUP(A91,DB_Customers!$A:$B,2,0),"❌ Account Not Found"))</f>
        <v/>
      </c>
      <c r="C91" s="39" t="str">
        <f>IF(A91="","",IFERROR(VLOOKUP(A91,DB_Customers!$A:$N,14,0),""))</f>
        <v/>
      </c>
      <c r="D91" s="58" t="str">
        <f t="shared" ca="1" si="6"/>
        <v/>
      </c>
      <c r="E91" s="59"/>
      <c r="F91" s="53"/>
      <c r="G91" s="39" t="str">
        <f t="shared" si="7"/>
        <v/>
      </c>
      <c r="H91" s="68" t="s">
        <v>66</v>
      </c>
      <c r="I91" s="49"/>
      <c r="J91" s="61" t="str">
        <f>IF(AND(A91&lt;&gt;"",E91&lt;&gt;""),IF(I91="","⚠️ Enter Code",IF(IFERROR(VLOOKUP(H91,DB_Agents!$B:$E,4,0),"")=I91,IF(C91&gt;=E91,"Successful","Unsuccessful"),"🔒 WRONG CODE")),"Pending")</f>
        <v>Pending</v>
      </c>
      <c r="K91" s="61" t="str">
        <f t="shared" ca="1" si="8"/>
        <v>—</v>
      </c>
      <c r="L91" s="24"/>
    </row>
    <row r="92" spans="1:12" ht="20.100000000000001" customHeight="1" x14ac:dyDescent="0.25">
      <c r="A92" s="49"/>
      <c r="B92" s="69" t="str">
        <f>IF(A92="","",IFERROR(VLOOKUP(A92,DB_Customers!$A:$B,2,0),"❌ Account Not Found"))</f>
        <v/>
      </c>
      <c r="C92" s="70" t="str">
        <f>IF(A92="","",IFERROR(VLOOKUP(A92,DB_Customers!$A:$N,14,0),""))</f>
        <v/>
      </c>
      <c r="D92" s="71" t="str">
        <f t="shared" ca="1" si="6"/>
        <v/>
      </c>
      <c r="E92" s="59"/>
      <c r="F92" s="53"/>
      <c r="G92" s="70" t="str">
        <f t="shared" si="7"/>
        <v/>
      </c>
      <c r="H92" s="72" t="s">
        <v>66</v>
      </c>
      <c r="I92" s="49"/>
      <c r="J92" s="73" t="str">
        <f>IF(AND(A92&lt;&gt;"",E92&lt;&gt;""),IF(I92="","⚠️ Enter Code",IF(IFERROR(VLOOKUP(H92,DB_Agents!$B:$E,4,0),"")=I92,IF(C92&gt;=E92,"Successful","Unsuccessful"),"🔒 WRONG CODE")),"Pending")</f>
        <v>Pending</v>
      </c>
      <c r="K92" s="73" t="str">
        <f t="shared" ca="1" si="8"/>
        <v>—</v>
      </c>
      <c r="L92" s="69"/>
    </row>
    <row r="93" spans="1:12" ht="20.100000000000001" customHeight="1" x14ac:dyDescent="0.25">
      <c r="A93" s="49"/>
      <c r="B93" s="24" t="str">
        <f>IF(A93="","",IFERROR(VLOOKUP(A93,DB_Customers!$A:$B,2,0),"❌ Account Not Found"))</f>
        <v/>
      </c>
      <c r="C93" s="39" t="str">
        <f>IF(A93="","",IFERROR(VLOOKUP(A93,DB_Customers!$A:$N,14,0),""))</f>
        <v/>
      </c>
      <c r="D93" s="58" t="str">
        <f t="shared" ca="1" si="6"/>
        <v/>
      </c>
      <c r="E93" s="59"/>
      <c r="F93" s="53"/>
      <c r="G93" s="39" t="str">
        <f t="shared" si="7"/>
        <v/>
      </c>
      <c r="H93" s="68" t="s">
        <v>66</v>
      </c>
      <c r="I93" s="49"/>
      <c r="J93" s="61" t="str">
        <f>IF(AND(A93&lt;&gt;"",E93&lt;&gt;""),IF(I93="","⚠️ Enter Code",IF(IFERROR(VLOOKUP(H93,DB_Agents!$B:$E,4,0),"")=I93,IF(C93&gt;=E93,"Successful","Unsuccessful"),"🔒 WRONG CODE")),"Pending")</f>
        <v>Pending</v>
      </c>
      <c r="K93" s="61" t="str">
        <f t="shared" ca="1" si="8"/>
        <v>—</v>
      </c>
      <c r="L93" s="24"/>
    </row>
    <row r="94" spans="1:12" ht="20.100000000000001" customHeight="1" x14ac:dyDescent="0.25">
      <c r="A94" s="49"/>
      <c r="B94" s="69" t="str">
        <f>IF(A94="","",IFERROR(VLOOKUP(A94,DB_Customers!$A:$B,2,0),"❌ Account Not Found"))</f>
        <v/>
      </c>
      <c r="C94" s="70" t="str">
        <f>IF(A94="","",IFERROR(VLOOKUP(A94,DB_Customers!$A:$N,14,0),""))</f>
        <v/>
      </c>
      <c r="D94" s="71" t="str">
        <f t="shared" ca="1" si="6"/>
        <v/>
      </c>
      <c r="E94" s="59"/>
      <c r="F94" s="53"/>
      <c r="G94" s="70" t="str">
        <f t="shared" si="7"/>
        <v/>
      </c>
      <c r="H94" s="72" t="s">
        <v>66</v>
      </c>
      <c r="I94" s="49"/>
      <c r="J94" s="73" t="str">
        <f>IF(AND(A94&lt;&gt;"",E94&lt;&gt;""),IF(I94="","⚠️ Enter Code",IF(IFERROR(VLOOKUP(H94,DB_Agents!$B:$E,4,0),"")=I94,IF(C94&gt;=E94,"Successful","Unsuccessful"),"🔒 WRONG CODE")),"Pending")</f>
        <v>Pending</v>
      </c>
      <c r="K94" s="73" t="str">
        <f t="shared" ca="1" si="8"/>
        <v>—</v>
      </c>
      <c r="L94" s="69"/>
    </row>
    <row r="95" spans="1:12" ht="20.100000000000001" customHeight="1" x14ac:dyDescent="0.25">
      <c r="A95" s="49"/>
      <c r="B95" s="24" t="str">
        <f>IF(A95="","",IFERROR(VLOOKUP(A95,DB_Customers!$A:$B,2,0),"❌ Account Not Found"))</f>
        <v/>
      </c>
      <c r="C95" s="39" t="str">
        <f>IF(A95="","",IFERROR(VLOOKUP(A95,DB_Customers!$A:$N,14,0),""))</f>
        <v/>
      </c>
      <c r="D95" s="58" t="str">
        <f t="shared" ca="1" si="6"/>
        <v/>
      </c>
      <c r="E95" s="59"/>
      <c r="F95" s="53"/>
      <c r="G95" s="39" t="str">
        <f t="shared" si="7"/>
        <v/>
      </c>
      <c r="H95" s="68" t="s">
        <v>66</v>
      </c>
      <c r="I95" s="49"/>
      <c r="J95" s="61" t="str">
        <f>IF(AND(A95&lt;&gt;"",E95&lt;&gt;""),IF(I95="","⚠️ Enter Code",IF(IFERROR(VLOOKUP(H95,DB_Agents!$B:$E,4,0),"")=I95,IF(C95&gt;=E95,"Successful","Unsuccessful"),"🔒 WRONG CODE")),"Pending")</f>
        <v>Pending</v>
      </c>
      <c r="K95" s="61" t="str">
        <f t="shared" ca="1" si="8"/>
        <v>—</v>
      </c>
      <c r="L95" s="24"/>
    </row>
    <row r="96" spans="1:12" ht="20.100000000000001" customHeight="1" x14ac:dyDescent="0.25">
      <c r="A96" s="49"/>
      <c r="B96" s="69" t="str">
        <f>IF(A96="","",IFERROR(VLOOKUP(A96,DB_Customers!$A:$B,2,0),"❌ Account Not Found"))</f>
        <v/>
      </c>
      <c r="C96" s="70" t="str">
        <f>IF(A96="","",IFERROR(VLOOKUP(A96,DB_Customers!$A:$N,14,0),""))</f>
        <v/>
      </c>
      <c r="D96" s="71" t="str">
        <f t="shared" ca="1" si="6"/>
        <v/>
      </c>
      <c r="E96" s="59"/>
      <c r="F96" s="53"/>
      <c r="G96" s="70" t="str">
        <f t="shared" si="7"/>
        <v/>
      </c>
      <c r="H96" s="72" t="s">
        <v>66</v>
      </c>
      <c r="I96" s="49"/>
      <c r="J96" s="73" t="str">
        <f>IF(AND(A96&lt;&gt;"",E96&lt;&gt;""),IF(I96="","⚠️ Enter Code",IF(IFERROR(VLOOKUP(H96,DB_Agents!$B:$E,4,0),"")=I96,IF(C96&gt;=E96,"Successful","Unsuccessful"),"🔒 WRONG CODE")),"Pending")</f>
        <v>Pending</v>
      </c>
      <c r="K96" s="73" t="str">
        <f t="shared" ca="1" si="8"/>
        <v>—</v>
      </c>
      <c r="L96" s="69"/>
    </row>
    <row r="97" spans="1:12" ht="20.100000000000001" customHeight="1" x14ac:dyDescent="0.25">
      <c r="A97" s="49"/>
      <c r="B97" s="24" t="str">
        <f>IF(A97="","",IFERROR(VLOOKUP(A97,DB_Customers!$A:$B,2,0),"❌ Account Not Found"))</f>
        <v/>
      </c>
      <c r="C97" s="39" t="str">
        <f>IF(A97="","",IFERROR(VLOOKUP(A97,DB_Customers!$A:$N,14,0),""))</f>
        <v/>
      </c>
      <c r="D97" s="58" t="str">
        <f t="shared" ca="1" si="6"/>
        <v/>
      </c>
      <c r="E97" s="59"/>
      <c r="F97" s="53"/>
      <c r="G97" s="39" t="str">
        <f t="shared" si="7"/>
        <v/>
      </c>
      <c r="H97" s="68" t="s">
        <v>66</v>
      </c>
      <c r="I97" s="49"/>
      <c r="J97" s="61" t="str">
        <f>IF(AND(A97&lt;&gt;"",E97&lt;&gt;""),IF(I97="","⚠️ Enter Code",IF(IFERROR(VLOOKUP(H97,DB_Agents!$B:$E,4,0),"")=I97,IF(C97&gt;=E97,"Successful","Unsuccessful"),"🔒 WRONG CODE")),"Pending")</f>
        <v>Pending</v>
      </c>
      <c r="K97" s="61" t="str">
        <f t="shared" ca="1" si="8"/>
        <v>—</v>
      </c>
      <c r="L97" s="24"/>
    </row>
    <row r="98" spans="1:12" ht="20.100000000000001" customHeight="1" x14ac:dyDescent="0.25">
      <c r="A98" s="49"/>
      <c r="B98" s="69" t="str">
        <f>IF(A98="","",IFERROR(VLOOKUP(A98,DB_Customers!$A:$B,2,0),"❌ Account Not Found"))</f>
        <v/>
      </c>
      <c r="C98" s="70" t="str">
        <f>IF(A98="","",IFERROR(VLOOKUP(A98,DB_Customers!$A:$N,14,0),""))</f>
        <v/>
      </c>
      <c r="D98" s="71" t="str">
        <f t="shared" ca="1" si="6"/>
        <v/>
      </c>
      <c r="E98" s="59"/>
      <c r="F98" s="53"/>
      <c r="G98" s="70" t="str">
        <f t="shared" si="7"/>
        <v/>
      </c>
      <c r="H98" s="72" t="s">
        <v>66</v>
      </c>
      <c r="I98" s="49"/>
      <c r="J98" s="73" t="str">
        <f>IF(AND(A98&lt;&gt;"",E98&lt;&gt;""),IF(I98="","⚠️ Enter Code",IF(IFERROR(VLOOKUP(H98,DB_Agents!$B:$E,4,0),"")=I98,IF(C98&gt;=E98,"Successful","Unsuccessful"),"🔒 WRONG CODE")),"Pending")</f>
        <v>Pending</v>
      </c>
      <c r="K98" s="73" t="str">
        <f t="shared" ca="1" si="8"/>
        <v>—</v>
      </c>
      <c r="L98" s="69"/>
    </row>
    <row r="99" spans="1:12" ht="20.100000000000001" customHeight="1" x14ac:dyDescent="0.25">
      <c r="A99" s="49"/>
      <c r="B99" s="24" t="str">
        <f>IF(A99="","",IFERROR(VLOOKUP(A99,DB_Customers!$A:$B,2,0),"❌ Account Not Found"))</f>
        <v/>
      </c>
      <c r="C99" s="39" t="str">
        <f>IF(A99="","",IFERROR(VLOOKUP(A99,DB_Customers!$A:$N,14,0),""))</f>
        <v/>
      </c>
      <c r="D99" s="58" t="str">
        <f t="shared" ca="1" si="6"/>
        <v/>
      </c>
      <c r="E99" s="59"/>
      <c r="F99" s="53"/>
      <c r="G99" s="39" t="str">
        <f t="shared" si="7"/>
        <v/>
      </c>
      <c r="H99" s="68" t="s">
        <v>66</v>
      </c>
      <c r="I99" s="49"/>
      <c r="J99" s="61" t="str">
        <f>IF(AND(A99&lt;&gt;"",E99&lt;&gt;""),IF(I99="","⚠️ Enter Code",IF(IFERROR(VLOOKUP(H99,DB_Agents!$B:$E,4,0),"")=I99,IF(C99&gt;=E99,"Successful","Unsuccessful"),"🔒 WRONG CODE")),"Pending")</f>
        <v>Pending</v>
      </c>
      <c r="K99" s="61" t="str">
        <f t="shared" ca="1" si="8"/>
        <v>—</v>
      </c>
      <c r="L99" s="24"/>
    </row>
    <row r="100" spans="1:12" ht="20.100000000000001" customHeight="1" x14ac:dyDescent="0.25">
      <c r="A100" s="49"/>
      <c r="B100" s="69" t="str">
        <f>IF(A100="","",IFERROR(VLOOKUP(A100,DB_Customers!$A:$B,2,0),"❌ Account Not Found"))</f>
        <v/>
      </c>
      <c r="C100" s="70" t="str">
        <f>IF(A100="","",IFERROR(VLOOKUP(A100,DB_Customers!$A:$N,14,0),""))</f>
        <v/>
      </c>
      <c r="D100" s="71" t="str">
        <f t="shared" ca="1" si="6"/>
        <v/>
      </c>
      <c r="E100" s="59"/>
      <c r="F100" s="53"/>
      <c r="G100" s="70" t="str">
        <f t="shared" si="7"/>
        <v/>
      </c>
      <c r="H100" s="72" t="s">
        <v>66</v>
      </c>
      <c r="I100" s="49"/>
      <c r="J100" s="73" t="str">
        <f>IF(AND(A100&lt;&gt;"",E100&lt;&gt;""),IF(I100="","⚠️ Enter Code",IF(IFERROR(VLOOKUP(H100,DB_Agents!$B:$E,4,0),"")=I100,IF(C100&gt;=E100,"Successful","Unsuccessful"),"🔒 WRONG CODE")),"Pending")</f>
        <v>Pending</v>
      </c>
      <c r="K100" s="73" t="str">
        <f t="shared" ca="1" si="8"/>
        <v>—</v>
      </c>
      <c r="L100" s="69"/>
    </row>
    <row r="101" spans="1:12" ht="20.100000000000001" customHeight="1" x14ac:dyDescent="0.25">
      <c r="A101" s="49"/>
      <c r="B101" s="24" t="str">
        <f>IF(A101="","",IFERROR(VLOOKUP(A101,DB_Customers!$A:$B,2,0),"❌ Account Not Found"))</f>
        <v/>
      </c>
      <c r="C101" s="39" t="str">
        <f>IF(A101="","",IFERROR(VLOOKUP(A101,DB_Customers!$A:$N,14,0),""))</f>
        <v/>
      </c>
      <c r="D101" s="58" t="str">
        <f t="shared" ca="1" si="6"/>
        <v/>
      </c>
      <c r="E101" s="59"/>
      <c r="F101" s="53"/>
      <c r="G101" s="39" t="str">
        <f t="shared" si="7"/>
        <v/>
      </c>
      <c r="H101" s="68" t="s">
        <v>66</v>
      </c>
      <c r="I101" s="49"/>
      <c r="J101" s="61" t="str">
        <f>IF(AND(A101&lt;&gt;"",E101&lt;&gt;""),IF(I101="","⚠️ Enter Code",IF(IFERROR(VLOOKUP(H101,DB_Agents!$B:$E,4,0),"")=I101,IF(C101&gt;=E101,"Successful","Unsuccessful"),"🔒 WRONG CODE")),"Pending")</f>
        <v>Pending</v>
      </c>
      <c r="K101" s="61" t="str">
        <f t="shared" ca="1" si="8"/>
        <v>—</v>
      </c>
      <c r="L101" s="24"/>
    </row>
    <row r="102" spans="1:12" ht="20.100000000000001" customHeight="1" x14ac:dyDescent="0.25">
      <c r="A102" s="49"/>
      <c r="B102" s="69" t="str">
        <f>IF(A102="","",IFERROR(VLOOKUP(A102,DB_Customers!$A:$B,2,0),"❌ Account Not Found"))</f>
        <v/>
      </c>
      <c r="C102" s="70" t="str">
        <f>IF(A102="","",IFERROR(VLOOKUP(A102,DB_Customers!$A:$N,14,0),""))</f>
        <v/>
      </c>
      <c r="D102" s="71" t="str">
        <f t="shared" ca="1" si="6"/>
        <v/>
      </c>
      <c r="E102" s="59"/>
      <c r="F102" s="53"/>
      <c r="G102" s="70" t="str">
        <f t="shared" si="7"/>
        <v/>
      </c>
      <c r="H102" s="72" t="s">
        <v>66</v>
      </c>
      <c r="I102" s="49"/>
      <c r="J102" s="73" t="str">
        <f>IF(AND(A102&lt;&gt;"",E102&lt;&gt;""),IF(I102="","⚠️ Enter Code",IF(IFERROR(VLOOKUP(H102,DB_Agents!$B:$E,4,0),"")=I102,IF(C102&gt;=E102,"Successful","Unsuccessful"),"🔒 WRONG CODE")),"Pending")</f>
        <v>Pending</v>
      </c>
      <c r="K102" s="73" t="str">
        <f t="shared" ca="1" si="8"/>
        <v>—</v>
      </c>
      <c r="L102" s="69"/>
    </row>
    <row r="103" spans="1:12" ht="20.100000000000001" customHeight="1" x14ac:dyDescent="0.25">
      <c r="A103" s="49"/>
      <c r="B103" s="24" t="str">
        <f>IF(A103="","",IFERROR(VLOOKUP(A103,DB_Customers!$A:$B,2,0),"❌ Account Not Found"))</f>
        <v/>
      </c>
      <c r="C103" s="39" t="str">
        <f>IF(A103="","",IFERROR(VLOOKUP(A103,DB_Customers!$A:$N,14,0),""))</f>
        <v/>
      </c>
      <c r="D103" s="58" t="str">
        <f t="shared" ca="1" si="6"/>
        <v/>
      </c>
      <c r="E103" s="59"/>
      <c r="F103" s="53"/>
      <c r="G103" s="39" t="str">
        <f t="shared" si="7"/>
        <v/>
      </c>
      <c r="H103" s="68" t="s">
        <v>66</v>
      </c>
      <c r="I103" s="49"/>
      <c r="J103" s="61" t="str">
        <f>IF(AND(A103&lt;&gt;"",E103&lt;&gt;""),IF(I103="","⚠️ Enter Code",IF(IFERROR(VLOOKUP(H103,DB_Agents!$B:$E,4,0),"")=I103,IF(C103&gt;=E103,"Successful","Unsuccessful"),"🔒 WRONG CODE")),"Pending")</f>
        <v>Pending</v>
      </c>
      <c r="K103" s="61" t="str">
        <f t="shared" ca="1" si="8"/>
        <v>—</v>
      </c>
      <c r="L103" s="24"/>
    </row>
    <row r="104" spans="1:12" ht="20.100000000000001" customHeight="1" x14ac:dyDescent="0.25">
      <c r="A104" s="49"/>
      <c r="B104" s="69" t="str">
        <f>IF(A104="","",IFERROR(VLOOKUP(A104,DB_Customers!$A:$B,2,0),"❌ Account Not Found"))</f>
        <v/>
      </c>
      <c r="C104" s="70" t="str">
        <f>IF(A104="","",IFERROR(VLOOKUP(A104,DB_Customers!$A:$N,14,0),""))</f>
        <v/>
      </c>
      <c r="D104" s="71" t="str">
        <f t="shared" ca="1" si="6"/>
        <v/>
      </c>
      <c r="E104" s="59"/>
      <c r="F104" s="53"/>
      <c r="G104" s="70" t="str">
        <f t="shared" si="7"/>
        <v/>
      </c>
      <c r="H104" s="72" t="s">
        <v>66</v>
      </c>
      <c r="I104" s="49"/>
      <c r="J104" s="73" t="str">
        <f>IF(AND(A104&lt;&gt;"",E104&lt;&gt;""),IF(I104="","⚠️ Enter Code",IF(IFERROR(VLOOKUP(H104,DB_Agents!$B:$E,4,0),"")=I104,IF(C104&gt;=E104,"Successful","Unsuccessful"),"🔒 WRONG CODE")),"Pending")</f>
        <v>Pending</v>
      </c>
      <c r="K104" s="73" t="str">
        <f t="shared" ca="1" si="8"/>
        <v>—</v>
      </c>
      <c r="L104" s="69"/>
    </row>
    <row r="105" spans="1:12" ht="20.100000000000001" customHeight="1" x14ac:dyDescent="0.25">
      <c r="A105" s="49"/>
      <c r="B105" s="24" t="str">
        <f>IF(A105="","",IFERROR(VLOOKUP(A105,DB_Customers!$A:$B,2,0),"❌ Account Not Found"))</f>
        <v/>
      </c>
      <c r="C105" s="39" t="str">
        <f>IF(A105="","",IFERROR(VLOOKUP(A105,DB_Customers!$A:$N,14,0),""))</f>
        <v/>
      </c>
      <c r="D105" s="58" t="str">
        <f t="shared" ref="D105:D136" ca="1" si="9">IF(A105="","",TODAY())</f>
        <v/>
      </c>
      <c r="E105" s="59"/>
      <c r="F105" s="53"/>
      <c r="G105" s="39" t="str">
        <f t="shared" ref="G105:G136" si="10">IFERROR(IF(OR(A105="",E105=""),"",C105-E105),"")</f>
        <v/>
      </c>
      <c r="H105" s="68" t="s">
        <v>66</v>
      </c>
      <c r="I105" s="49"/>
      <c r="J105" s="61" t="str">
        <f>IF(AND(A105&lt;&gt;"",E105&lt;&gt;""),IF(I105="","⚠️ Enter Code",IF(IFERROR(VLOOKUP(H105,DB_Agents!$B:$E,4,0),"")=I105,IF(C105&gt;=E105,"Successful","Unsuccessful"),"🔒 WRONG CODE")),"Pending")</f>
        <v>Pending</v>
      </c>
      <c r="K105" s="61" t="str">
        <f t="shared" ref="K105:K136" ca="1" si="11">IF(J105="Successful",TEXT(TODAY(),"YYYY-MM-DD")&amp;" Auto","—")</f>
        <v>—</v>
      </c>
      <c r="L105" s="24"/>
    </row>
    <row r="106" spans="1:12" ht="20.100000000000001" customHeight="1" x14ac:dyDescent="0.25">
      <c r="A106" s="49"/>
      <c r="B106" s="69" t="str">
        <f>IF(A106="","",IFERROR(VLOOKUP(A106,DB_Customers!$A:$B,2,0),"❌ Account Not Found"))</f>
        <v/>
      </c>
      <c r="C106" s="70" t="str">
        <f>IF(A106="","",IFERROR(VLOOKUP(A106,DB_Customers!$A:$N,14,0),""))</f>
        <v/>
      </c>
      <c r="D106" s="71" t="str">
        <f t="shared" ca="1" si="9"/>
        <v/>
      </c>
      <c r="E106" s="59"/>
      <c r="F106" s="53"/>
      <c r="G106" s="70" t="str">
        <f t="shared" si="10"/>
        <v/>
      </c>
      <c r="H106" s="72" t="s">
        <v>66</v>
      </c>
      <c r="I106" s="49"/>
      <c r="J106" s="73" t="str">
        <f>IF(AND(A106&lt;&gt;"",E106&lt;&gt;""),IF(I106="","⚠️ Enter Code",IF(IFERROR(VLOOKUP(H106,DB_Agents!$B:$E,4,0),"")=I106,IF(C106&gt;=E106,"Successful","Unsuccessful"),"🔒 WRONG CODE")),"Pending")</f>
        <v>Pending</v>
      </c>
      <c r="K106" s="73" t="str">
        <f t="shared" ca="1" si="11"/>
        <v>—</v>
      </c>
      <c r="L106" s="69"/>
    </row>
    <row r="107" spans="1:12" ht="20.100000000000001" customHeight="1" x14ac:dyDescent="0.25">
      <c r="A107" s="49"/>
      <c r="B107" s="24" t="str">
        <f>IF(A107="","",IFERROR(VLOOKUP(A107,DB_Customers!$A:$B,2,0),"❌ Account Not Found"))</f>
        <v/>
      </c>
      <c r="C107" s="39" t="str">
        <f>IF(A107="","",IFERROR(VLOOKUP(A107,DB_Customers!$A:$N,14,0),""))</f>
        <v/>
      </c>
      <c r="D107" s="58" t="str">
        <f t="shared" ca="1" si="9"/>
        <v/>
      </c>
      <c r="E107" s="59"/>
      <c r="F107" s="53"/>
      <c r="G107" s="39" t="str">
        <f t="shared" si="10"/>
        <v/>
      </c>
      <c r="H107" s="68" t="s">
        <v>66</v>
      </c>
      <c r="I107" s="49"/>
      <c r="J107" s="61" t="str">
        <f>IF(AND(A107&lt;&gt;"",E107&lt;&gt;""),IF(I107="","⚠️ Enter Code",IF(IFERROR(VLOOKUP(H107,DB_Agents!$B:$E,4,0),"")=I107,IF(C107&gt;=E107,"Successful","Unsuccessful"),"🔒 WRONG CODE")),"Pending")</f>
        <v>Pending</v>
      </c>
      <c r="K107" s="61" t="str">
        <f t="shared" ca="1" si="11"/>
        <v>—</v>
      </c>
      <c r="L107" s="24"/>
    </row>
    <row r="108" spans="1:12" ht="20.100000000000001" customHeight="1" x14ac:dyDescent="0.25">
      <c r="A108" s="49"/>
      <c r="B108" s="69" t="str">
        <f>IF(A108="","",IFERROR(VLOOKUP(A108,DB_Customers!$A:$B,2,0),"❌ Account Not Found"))</f>
        <v/>
      </c>
      <c r="C108" s="70" t="str">
        <f>IF(A108="","",IFERROR(VLOOKUP(A108,DB_Customers!$A:$N,14,0),""))</f>
        <v/>
      </c>
      <c r="D108" s="71" t="str">
        <f t="shared" ca="1" si="9"/>
        <v/>
      </c>
      <c r="E108" s="59"/>
      <c r="F108" s="53"/>
      <c r="G108" s="70" t="str">
        <f t="shared" si="10"/>
        <v/>
      </c>
      <c r="H108" s="72" t="s">
        <v>66</v>
      </c>
      <c r="I108" s="49"/>
      <c r="J108" s="73" t="str">
        <f>IF(AND(A108&lt;&gt;"",E108&lt;&gt;""),IF(I108="","⚠️ Enter Code",IF(IFERROR(VLOOKUP(H108,DB_Agents!$B:$E,4,0),"")=I108,IF(C108&gt;=E108,"Successful","Unsuccessful"),"🔒 WRONG CODE")),"Pending")</f>
        <v>Pending</v>
      </c>
      <c r="K108" s="73" t="str">
        <f t="shared" ca="1" si="11"/>
        <v>—</v>
      </c>
      <c r="L108" s="69"/>
    </row>
    <row r="109" spans="1:12" ht="20.100000000000001" customHeight="1" x14ac:dyDescent="0.25">
      <c r="A109" s="49"/>
      <c r="B109" s="24" t="str">
        <f>IF(A109="","",IFERROR(VLOOKUP(A109,DB_Customers!$A:$B,2,0),"❌ Account Not Found"))</f>
        <v/>
      </c>
      <c r="C109" s="39" t="str">
        <f>IF(A109="","",IFERROR(VLOOKUP(A109,DB_Customers!$A:$N,14,0),""))</f>
        <v/>
      </c>
      <c r="D109" s="58" t="str">
        <f t="shared" ca="1" si="9"/>
        <v/>
      </c>
      <c r="E109" s="59"/>
      <c r="F109" s="53"/>
      <c r="G109" s="39" t="str">
        <f t="shared" si="10"/>
        <v/>
      </c>
      <c r="H109" s="68" t="s">
        <v>66</v>
      </c>
      <c r="I109" s="49"/>
      <c r="J109" s="61" t="str">
        <f>IF(AND(A109&lt;&gt;"",E109&lt;&gt;""),IF(I109="","⚠️ Enter Code",IF(IFERROR(VLOOKUP(H109,DB_Agents!$B:$E,4,0),"")=I109,IF(C109&gt;=E109,"Successful","Unsuccessful"),"🔒 WRONG CODE")),"Pending")</f>
        <v>Pending</v>
      </c>
      <c r="K109" s="61" t="str">
        <f t="shared" ca="1" si="11"/>
        <v>—</v>
      </c>
      <c r="L109" s="24"/>
    </row>
    <row r="110" spans="1:12" ht="20.100000000000001" customHeight="1" x14ac:dyDescent="0.25">
      <c r="A110" s="49"/>
      <c r="B110" s="69" t="str">
        <f>IF(A110="","",IFERROR(VLOOKUP(A110,DB_Customers!$A:$B,2,0),"❌ Account Not Found"))</f>
        <v/>
      </c>
      <c r="C110" s="70" t="str">
        <f>IF(A110="","",IFERROR(VLOOKUP(A110,DB_Customers!$A:$N,14,0),""))</f>
        <v/>
      </c>
      <c r="D110" s="71" t="str">
        <f t="shared" ca="1" si="9"/>
        <v/>
      </c>
      <c r="E110" s="59"/>
      <c r="F110" s="53"/>
      <c r="G110" s="70" t="str">
        <f t="shared" si="10"/>
        <v/>
      </c>
      <c r="H110" s="72" t="s">
        <v>66</v>
      </c>
      <c r="I110" s="49"/>
      <c r="J110" s="73" t="str">
        <f>IF(AND(A110&lt;&gt;"",E110&lt;&gt;""),IF(I110="","⚠️ Enter Code",IF(IFERROR(VLOOKUP(H110,DB_Agents!$B:$E,4,0),"")=I110,IF(C110&gt;=E110,"Successful","Unsuccessful"),"🔒 WRONG CODE")),"Pending")</f>
        <v>Pending</v>
      </c>
      <c r="K110" s="73" t="str">
        <f t="shared" ca="1" si="11"/>
        <v>—</v>
      </c>
      <c r="L110" s="69"/>
    </row>
    <row r="111" spans="1:12" ht="20.100000000000001" customHeight="1" x14ac:dyDescent="0.25">
      <c r="A111" s="49"/>
      <c r="B111" s="24" t="str">
        <f>IF(A111="","",IFERROR(VLOOKUP(A111,DB_Customers!$A:$B,2,0),"❌ Account Not Found"))</f>
        <v/>
      </c>
      <c r="C111" s="39" t="str">
        <f>IF(A111="","",IFERROR(VLOOKUP(A111,DB_Customers!$A:$N,14,0),""))</f>
        <v/>
      </c>
      <c r="D111" s="58" t="str">
        <f t="shared" ca="1" si="9"/>
        <v/>
      </c>
      <c r="E111" s="59"/>
      <c r="F111" s="53"/>
      <c r="G111" s="39" t="str">
        <f t="shared" si="10"/>
        <v/>
      </c>
      <c r="H111" s="68" t="s">
        <v>66</v>
      </c>
      <c r="I111" s="49"/>
      <c r="J111" s="61" t="str">
        <f>IF(AND(A111&lt;&gt;"",E111&lt;&gt;""),IF(I111="","⚠️ Enter Code",IF(IFERROR(VLOOKUP(H111,DB_Agents!$B:$E,4,0),"")=I111,IF(C111&gt;=E111,"Successful","Unsuccessful"),"🔒 WRONG CODE")),"Pending")</f>
        <v>Pending</v>
      </c>
      <c r="K111" s="61" t="str">
        <f t="shared" ca="1" si="11"/>
        <v>—</v>
      </c>
      <c r="L111" s="24"/>
    </row>
    <row r="112" spans="1:12" ht="20.100000000000001" customHeight="1" x14ac:dyDescent="0.25">
      <c r="A112" s="49"/>
      <c r="B112" s="69" t="str">
        <f>IF(A112="","",IFERROR(VLOOKUP(A112,DB_Customers!$A:$B,2,0),"❌ Account Not Found"))</f>
        <v/>
      </c>
      <c r="C112" s="70" t="str">
        <f>IF(A112="","",IFERROR(VLOOKUP(A112,DB_Customers!$A:$N,14,0),""))</f>
        <v/>
      </c>
      <c r="D112" s="71" t="str">
        <f t="shared" ca="1" si="9"/>
        <v/>
      </c>
      <c r="E112" s="59"/>
      <c r="F112" s="53"/>
      <c r="G112" s="70" t="str">
        <f t="shared" si="10"/>
        <v/>
      </c>
      <c r="H112" s="72" t="s">
        <v>66</v>
      </c>
      <c r="I112" s="49"/>
      <c r="J112" s="73" t="str">
        <f>IF(AND(A112&lt;&gt;"",E112&lt;&gt;""),IF(I112="","⚠️ Enter Code",IF(IFERROR(VLOOKUP(H112,DB_Agents!$B:$E,4,0),"")=I112,IF(C112&gt;=E112,"Successful","Unsuccessful"),"🔒 WRONG CODE")),"Pending")</f>
        <v>Pending</v>
      </c>
      <c r="K112" s="73" t="str">
        <f t="shared" ca="1" si="11"/>
        <v>—</v>
      </c>
      <c r="L112" s="69"/>
    </row>
    <row r="113" spans="1:12" ht="20.100000000000001" customHeight="1" x14ac:dyDescent="0.25">
      <c r="A113" s="49"/>
      <c r="B113" s="24" t="str">
        <f>IF(A113="","",IFERROR(VLOOKUP(A113,DB_Customers!$A:$B,2,0),"❌ Account Not Found"))</f>
        <v/>
      </c>
      <c r="C113" s="39" t="str">
        <f>IF(A113="","",IFERROR(VLOOKUP(A113,DB_Customers!$A:$N,14,0),""))</f>
        <v/>
      </c>
      <c r="D113" s="58" t="str">
        <f t="shared" ca="1" si="9"/>
        <v/>
      </c>
      <c r="E113" s="59"/>
      <c r="F113" s="53"/>
      <c r="G113" s="39" t="str">
        <f t="shared" si="10"/>
        <v/>
      </c>
      <c r="H113" s="68" t="s">
        <v>66</v>
      </c>
      <c r="I113" s="49"/>
      <c r="J113" s="61" t="str">
        <f>IF(AND(A113&lt;&gt;"",E113&lt;&gt;""),IF(I113="","⚠️ Enter Code",IF(IFERROR(VLOOKUP(H113,DB_Agents!$B:$E,4,0),"")=I113,IF(C113&gt;=E113,"Successful","Unsuccessful"),"🔒 WRONG CODE")),"Pending")</f>
        <v>Pending</v>
      </c>
      <c r="K113" s="61" t="str">
        <f t="shared" ca="1" si="11"/>
        <v>—</v>
      </c>
      <c r="L113" s="24"/>
    </row>
    <row r="114" spans="1:12" ht="20.100000000000001" customHeight="1" x14ac:dyDescent="0.25">
      <c r="A114" s="49"/>
      <c r="B114" s="69" t="str">
        <f>IF(A114="","",IFERROR(VLOOKUP(A114,DB_Customers!$A:$B,2,0),"❌ Account Not Found"))</f>
        <v/>
      </c>
      <c r="C114" s="70" t="str">
        <f>IF(A114="","",IFERROR(VLOOKUP(A114,DB_Customers!$A:$N,14,0),""))</f>
        <v/>
      </c>
      <c r="D114" s="71" t="str">
        <f t="shared" ca="1" si="9"/>
        <v/>
      </c>
      <c r="E114" s="59"/>
      <c r="F114" s="53"/>
      <c r="G114" s="70" t="str">
        <f t="shared" si="10"/>
        <v/>
      </c>
      <c r="H114" s="72" t="s">
        <v>66</v>
      </c>
      <c r="I114" s="49"/>
      <c r="J114" s="73" t="str">
        <f>IF(AND(A114&lt;&gt;"",E114&lt;&gt;""),IF(I114="","⚠️ Enter Code",IF(IFERROR(VLOOKUP(H114,DB_Agents!$B:$E,4,0),"")=I114,IF(C114&gt;=E114,"Successful","Unsuccessful"),"🔒 WRONG CODE")),"Pending")</f>
        <v>Pending</v>
      </c>
      <c r="K114" s="73" t="str">
        <f t="shared" ca="1" si="11"/>
        <v>—</v>
      </c>
      <c r="L114" s="69"/>
    </row>
    <row r="115" spans="1:12" ht="20.100000000000001" customHeight="1" x14ac:dyDescent="0.25">
      <c r="A115" s="49"/>
      <c r="B115" s="24" t="str">
        <f>IF(A115="","",IFERROR(VLOOKUP(A115,DB_Customers!$A:$B,2,0),"❌ Account Not Found"))</f>
        <v/>
      </c>
      <c r="C115" s="39" t="str">
        <f>IF(A115="","",IFERROR(VLOOKUP(A115,DB_Customers!$A:$N,14,0),""))</f>
        <v/>
      </c>
      <c r="D115" s="58" t="str">
        <f t="shared" ca="1" si="9"/>
        <v/>
      </c>
      <c r="E115" s="59"/>
      <c r="F115" s="53"/>
      <c r="G115" s="39" t="str">
        <f t="shared" si="10"/>
        <v/>
      </c>
      <c r="H115" s="68" t="s">
        <v>66</v>
      </c>
      <c r="I115" s="49"/>
      <c r="J115" s="61" t="str">
        <f>IF(AND(A115&lt;&gt;"",E115&lt;&gt;""),IF(I115="","⚠️ Enter Code",IF(IFERROR(VLOOKUP(H115,DB_Agents!$B:$E,4,0),"")=I115,IF(C115&gt;=E115,"Successful","Unsuccessful"),"🔒 WRONG CODE")),"Pending")</f>
        <v>Pending</v>
      </c>
      <c r="K115" s="61" t="str">
        <f t="shared" ca="1" si="11"/>
        <v>—</v>
      </c>
      <c r="L115" s="24"/>
    </row>
    <row r="116" spans="1:12" ht="20.100000000000001" customHeight="1" x14ac:dyDescent="0.25">
      <c r="A116" s="49"/>
      <c r="B116" s="69" t="str">
        <f>IF(A116="","",IFERROR(VLOOKUP(A116,DB_Customers!$A:$B,2,0),"❌ Account Not Found"))</f>
        <v/>
      </c>
      <c r="C116" s="70" t="str">
        <f>IF(A116="","",IFERROR(VLOOKUP(A116,DB_Customers!$A:$N,14,0),""))</f>
        <v/>
      </c>
      <c r="D116" s="71" t="str">
        <f t="shared" ca="1" si="9"/>
        <v/>
      </c>
      <c r="E116" s="59"/>
      <c r="F116" s="53"/>
      <c r="G116" s="70" t="str">
        <f t="shared" si="10"/>
        <v/>
      </c>
      <c r="H116" s="72" t="s">
        <v>66</v>
      </c>
      <c r="I116" s="49"/>
      <c r="J116" s="73" t="str">
        <f>IF(AND(A116&lt;&gt;"",E116&lt;&gt;""),IF(I116="","⚠️ Enter Code",IF(IFERROR(VLOOKUP(H116,DB_Agents!$B:$E,4,0),"")=I116,IF(C116&gt;=E116,"Successful","Unsuccessful"),"🔒 WRONG CODE")),"Pending")</f>
        <v>Pending</v>
      </c>
      <c r="K116" s="73" t="str">
        <f t="shared" ca="1" si="11"/>
        <v>—</v>
      </c>
      <c r="L116" s="69"/>
    </row>
    <row r="117" spans="1:12" ht="20.100000000000001" customHeight="1" x14ac:dyDescent="0.25">
      <c r="A117" s="49"/>
      <c r="B117" s="24" t="str">
        <f>IF(A117="","",IFERROR(VLOOKUP(A117,DB_Customers!$A:$B,2,0),"❌ Account Not Found"))</f>
        <v/>
      </c>
      <c r="C117" s="39" t="str">
        <f>IF(A117="","",IFERROR(VLOOKUP(A117,DB_Customers!$A:$N,14,0),""))</f>
        <v/>
      </c>
      <c r="D117" s="58" t="str">
        <f t="shared" ca="1" si="9"/>
        <v/>
      </c>
      <c r="E117" s="59"/>
      <c r="F117" s="53"/>
      <c r="G117" s="39" t="str">
        <f t="shared" si="10"/>
        <v/>
      </c>
      <c r="H117" s="68" t="s">
        <v>66</v>
      </c>
      <c r="I117" s="49"/>
      <c r="J117" s="61" t="str">
        <f>IF(AND(A117&lt;&gt;"",E117&lt;&gt;""),IF(I117="","⚠️ Enter Code",IF(IFERROR(VLOOKUP(H117,DB_Agents!$B:$E,4,0),"")=I117,IF(C117&gt;=E117,"Successful","Unsuccessful"),"🔒 WRONG CODE")),"Pending")</f>
        <v>Pending</v>
      </c>
      <c r="K117" s="61" t="str">
        <f t="shared" ca="1" si="11"/>
        <v>—</v>
      </c>
      <c r="L117" s="24"/>
    </row>
    <row r="118" spans="1:12" ht="20.100000000000001" customHeight="1" x14ac:dyDescent="0.25">
      <c r="A118" s="49"/>
      <c r="B118" s="69" t="str">
        <f>IF(A118="","",IFERROR(VLOOKUP(A118,DB_Customers!$A:$B,2,0),"❌ Account Not Found"))</f>
        <v/>
      </c>
      <c r="C118" s="70" t="str">
        <f>IF(A118="","",IFERROR(VLOOKUP(A118,DB_Customers!$A:$N,14,0),""))</f>
        <v/>
      </c>
      <c r="D118" s="71" t="str">
        <f t="shared" ca="1" si="9"/>
        <v/>
      </c>
      <c r="E118" s="59"/>
      <c r="F118" s="53"/>
      <c r="G118" s="70" t="str">
        <f t="shared" si="10"/>
        <v/>
      </c>
      <c r="H118" s="72" t="s">
        <v>66</v>
      </c>
      <c r="I118" s="49"/>
      <c r="J118" s="73" t="str">
        <f>IF(AND(A118&lt;&gt;"",E118&lt;&gt;""),IF(I118="","⚠️ Enter Code",IF(IFERROR(VLOOKUP(H118,DB_Agents!$B:$E,4,0),"")=I118,IF(C118&gt;=E118,"Successful","Unsuccessful"),"🔒 WRONG CODE")),"Pending")</f>
        <v>Pending</v>
      </c>
      <c r="K118" s="73" t="str">
        <f t="shared" ca="1" si="11"/>
        <v>—</v>
      </c>
      <c r="L118" s="69"/>
    </row>
    <row r="119" spans="1:12" ht="20.100000000000001" customHeight="1" x14ac:dyDescent="0.25">
      <c r="A119" s="49"/>
      <c r="B119" s="24" t="str">
        <f>IF(A119="","",IFERROR(VLOOKUP(A119,DB_Customers!$A:$B,2,0),"❌ Account Not Found"))</f>
        <v/>
      </c>
      <c r="C119" s="39" t="str">
        <f>IF(A119="","",IFERROR(VLOOKUP(A119,DB_Customers!$A:$N,14,0),""))</f>
        <v/>
      </c>
      <c r="D119" s="58" t="str">
        <f t="shared" ca="1" si="9"/>
        <v/>
      </c>
      <c r="E119" s="59"/>
      <c r="F119" s="53"/>
      <c r="G119" s="39" t="str">
        <f t="shared" si="10"/>
        <v/>
      </c>
      <c r="H119" s="68" t="s">
        <v>66</v>
      </c>
      <c r="I119" s="49"/>
      <c r="J119" s="61" t="str">
        <f>IF(AND(A119&lt;&gt;"",E119&lt;&gt;""),IF(I119="","⚠️ Enter Code",IF(IFERROR(VLOOKUP(H119,DB_Agents!$B:$E,4,0),"")=I119,IF(C119&gt;=E119,"Successful","Unsuccessful"),"🔒 WRONG CODE")),"Pending")</f>
        <v>Pending</v>
      </c>
      <c r="K119" s="61" t="str">
        <f t="shared" ca="1" si="11"/>
        <v>—</v>
      </c>
      <c r="L119" s="24"/>
    </row>
    <row r="120" spans="1:12" ht="20.100000000000001" customHeight="1" x14ac:dyDescent="0.25">
      <c r="A120" s="49"/>
      <c r="B120" s="69" t="str">
        <f>IF(A120="","",IFERROR(VLOOKUP(A120,DB_Customers!$A:$B,2,0),"❌ Account Not Found"))</f>
        <v/>
      </c>
      <c r="C120" s="70" t="str">
        <f>IF(A120="","",IFERROR(VLOOKUP(A120,DB_Customers!$A:$N,14,0),""))</f>
        <v/>
      </c>
      <c r="D120" s="71" t="str">
        <f t="shared" ca="1" si="9"/>
        <v/>
      </c>
      <c r="E120" s="59"/>
      <c r="F120" s="53"/>
      <c r="G120" s="70" t="str">
        <f t="shared" si="10"/>
        <v/>
      </c>
      <c r="H120" s="72" t="s">
        <v>66</v>
      </c>
      <c r="I120" s="49"/>
      <c r="J120" s="73" t="str">
        <f>IF(AND(A120&lt;&gt;"",E120&lt;&gt;""),IF(I120="","⚠️ Enter Code",IF(IFERROR(VLOOKUP(H120,DB_Agents!$B:$E,4,0),"")=I120,IF(C120&gt;=E120,"Successful","Unsuccessful"),"🔒 WRONG CODE")),"Pending")</f>
        <v>Pending</v>
      </c>
      <c r="K120" s="73" t="str">
        <f t="shared" ca="1" si="11"/>
        <v>—</v>
      </c>
      <c r="L120" s="69"/>
    </row>
    <row r="121" spans="1:12" ht="20.100000000000001" customHeight="1" x14ac:dyDescent="0.25">
      <c r="A121" s="49"/>
      <c r="B121" s="24" t="str">
        <f>IF(A121="","",IFERROR(VLOOKUP(A121,DB_Customers!$A:$B,2,0),"❌ Account Not Found"))</f>
        <v/>
      </c>
      <c r="C121" s="39" t="str">
        <f>IF(A121="","",IFERROR(VLOOKUP(A121,DB_Customers!$A:$N,14,0),""))</f>
        <v/>
      </c>
      <c r="D121" s="58" t="str">
        <f t="shared" ca="1" si="9"/>
        <v/>
      </c>
      <c r="E121" s="59"/>
      <c r="F121" s="53"/>
      <c r="G121" s="39" t="str">
        <f t="shared" si="10"/>
        <v/>
      </c>
      <c r="H121" s="68" t="s">
        <v>66</v>
      </c>
      <c r="I121" s="49"/>
      <c r="J121" s="61" t="str">
        <f>IF(AND(A121&lt;&gt;"",E121&lt;&gt;""),IF(I121="","⚠️ Enter Code",IF(IFERROR(VLOOKUP(H121,DB_Agents!$B:$E,4,0),"")=I121,IF(C121&gt;=E121,"Successful","Unsuccessful"),"🔒 WRONG CODE")),"Pending")</f>
        <v>Pending</v>
      </c>
      <c r="K121" s="61" t="str">
        <f t="shared" ca="1" si="11"/>
        <v>—</v>
      </c>
      <c r="L121" s="24"/>
    </row>
    <row r="122" spans="1:12" ht="20.100000000000001" customHeight="1" x14ac:dyDescent="0.25">
      <c r="A122" s="49"/>
      <c r="B122" s="69" t="str">
        <f>IF(A122="","",IFERROR(VLOOKUP(A122,DB_Customers!$A:$B,2,0),"❌ Account Not Found"))</f>
        <v/>
      </c>
      <c r="C122" s="70" t="str">
        <f>IF(A122="","",IFERROR(VLOOKUP(A122,DB_Customers!$A:$N,14,0),""))</f>
        <v/>
      </c>
      <c r="D122" s="71" t="str">
        <f t="shared" ca="1" si="9"/>
        <v/>
      </c>
      <c r="E122" s="59"/>
      <c r="F122" s="53"/>
      <c r="G122" s="70" t="str">
        <f t="shared" si="10"/>
        <v/>
      </c>
      <c r="H122" s="72" t="s">
        <v>66</v>
      </c>
      <c r="I122" s="49"/>
      <c r="J122" s="73" t="str">
        <f>IF(AND(A122&lt;&gt;"",E122&lt;&gt;""),IF(I122="","⚠️ Enter Code",IF(IFERROR(VLOOKUP(H122,DB_Agents!$B:$E,4,0),"")=I122,IF(C122&gt;=E122,"Successful","Unsuccessful"),"🔒 WRONG CODE")),"Pending")</f>
        <v>Pending</v>
      </c>
      <c r="K122" s="73" t="str">
        <f t="shared" ca="1" si="11"/>
        <v>—</v>
      </c>
      <c r="L122" s="69"/>
    </row>
    <row r="123" spans="1:12" ht="20.100000000000001" customHeight="1" x14ac:dyDescent="0.25">
      <c r="A123" s="49"/>
      <c r="B123" s="24" t="str">
        <f>IF(A123="","",IFERROR(VLOOKUP(A123,DB_Customers!$A:$B,2,0),"❌ Account Not Found"))</f>
        <v/>
      </c>
      <c r="C123" s="39" t="str">
        <f>IF(A123="","",IFERROR(VLOOKUP(A123,DB_Customers!$A:$N,14,0),""))</f>
        <v/>
      </c>
      <c r="D123" s="58" t="str">
        <f t="shared" ca="1" si="9"/>
        <v/>
      </c>
      <c r="E123" s="59"/>
      <c r="F123" s="53"/>
      <c r="G123" s="39" t="str">
        <f t="shared" si="10"/>
        <v/>
      </c>
      <c r="H123" s="68" t="s">
        <v>66</v>
      </c>
      <c r="I123" s="49"/>
      <c r="J123" s="61" t="str">
        <f>IF(AND(A123&lt;&gt;"",E123&lt;&gt;""),IF(I123="","⚠️ Enter Code",IF(IFERROR(VLOOKUP(H123,DB_Agents!$B:$E,4,0),"")=I123,IF(C123&gt;=E123,"Successful","Unsuccessful"),"🔒 WRONG CODE")),"Pending")</f>
        <v>Pending</v>
      </c>
      <c r="K123" s="61" t="str">
        <f t="shared" ca="1" si="11"/>
        <v>—</v>
      </c>
      <c r="L123" s="24"/>
    </row>
    <row r="124" spans="1:12" ht="20.100000000000001" customHeight="1" x14ac:dyDescent="0.25">
      <c r="A124" s="49"/>
      <c r="B124" s="69" t="str">
        <f>IF(A124="","",IFERROR(VLOOKUP(A124,DB_Customers!$A:$B,2,0),"❌ Account Not Found"))</f>
        <v/>
      </c>
      <c r="C124" s="70" t="str">
        <f>IF(A124="","",IFERROR(VLOOKUP(A124,DB_Customers!$A:$N,14,0),""))</f>
        <v/>
      </c>
      <c r="D124" s="71" t="str">
        <f t="shared" ca="1" si="9"/>
        <v/>
      </c>
      <c r="E124" s="59"/>
      <c r="F124" s="53"/>
      <c r="G124" s="70" t="str">
        <f t="shared" si="10"/>
        <v/>
      </c>
      <c r="H124" s="72" t="s">
        <v>66</v>
      </c>
      <c r="I124" s="49"/>
      <c r="J124" s="73" t="str">
        <f>IF(AND(A124&lt;&gt;"",E124&lt;&gt;""),IF(I124="","⚠️ Enter Code",IF(IFERROR(VLOOKUP(H124,DB_Agents!$B:$E,4,0),"")=I124,IF(C124&gt;=E124,"Successful","Unsuccessful"),"🔒 WRONG CODE")),"Pending")</f>
        <v>Pending</v>
      </c>
      <c r="K124" s="73" t="str">
        <f t="shared" ca="1" si="11"/>
        <v>—</v>
      </c>
      <c r="L124" s="69"/>
    </row>
    <row r="125" spans="1:12" ht="20.100000000000001" customHeight="1" x14ac:dyDescent="0.25">
      <c r="A125" s="49"/>
      <c r="B125" s="24" t="str">
        <f>IF(A125="","",IFERROR(VLOOKUP(A125,DB_Customers!$A:$B,2,0),"❌ Account Not Found"))</f>
        <v/>
      </c>
      <c r="C125" s="39" t="str">
        <f>IF(A125="","",IFERROR(VLOOKUP(A125,DB_Customers!$A:$N,14,0),""))</f>
        <v/>
      </c>
      <c r="D125" s="58" t="str">
        <f t="shared" ca="1" si="9"/>
        <v/>
      </c>
      <c r="E125" s="59"/>
      <c r="F125" s="53"/>
      <c r="G125" s="39" t="str">
        <f t="shared" si="10"/>
        <v/>
      </c>
      <c r="H125" s="68" t="s">
        <v>66</v>
      </c>
      <c r="I125" s="49"/>
      <c r="J125" s="61" t="str">
        <f>IF(AND(A125&lt;&gt;"",E125&lt;&gt;""),IF(I125="","⚠️ Enter Code",IF(IFERROR(VLOOKUP(H125,DB_Agents!$B:$E,4,0),"")=I125,IF(C125&gt;=E125,"Successful","Unsuccessful"),"🔒 WRONG CODE")),"Pending")</f>
        <v>Pending</v>
      </c>
      <c r="K125" s="61" t="str">
        <f t="shared" ca="1" si="11"/>
        <v>—</v>
      </c>
      <c r="L125" s="24"/>
    </row>
    <row r="126" spans="1:12" ht="20.100000000000001" customHeight="1" x14ac:dyDescent="0.25">
      <c r="A126" s="49"/>
      <c r="B126" s="69" t="str">
        <f>IF(A126="","",IFERROR(VLOOKUP(A126,DB_Customers!$A:$B,2,0),"❌ Account Not Found"))</f>
        <v/>
      </c>
      <c r="C126" s="70" t="str">
        <f>IF(A126="","",IFERROR(VLOOKUP(A126,DB_Customers!$A:$N,14,0),""))</f>
        <v/>
      </c>
      <c r="D126" s="71" t="str">
        <f t="shared" ca="1" si="9"/>
        <v/>
      </c>
      <c r="E126" s="59"/>
      <c r="F126" s="53"/>
      <c r="G126" s="70" t="str">
        <f t="shared" si="10"/>
        <v/>
      </c>
      <c r="H126" s="72" t="s">
        <v>66</v>
      </c>
      <c r="I126" s="49"/>
      <c r="J126" s="73" t="str">
        <f>IF(AND(A126&lt;&gt;"",E126&lt;&gt;""),IF(I126="","⚠️ Enter Code",IF(IFERROR(VLOOKUP(H126,DB_Agents!$B:$E,4,0),"")=I126,IF(C126&gt;=E126,"Successful","Unsuccessful"),"🔒 WRONG CODE")),"Pending")</f>
        <v>Pending</v>
      </c>
      <c r="K126" s="73" t="str">
        <f t="shared" ca="1" si="11"/>
        <v>—</v>
      </c>
      <c r="L126" s="69"/>
    </row>
    <row r="127" spans="1:12" ht="20.100000000000001" customHeight="1" x14ac:dyDescent="0.25">
      <c r="A127" s="49"/>
      <c r="B127" s="24" t="str">
        <f>IF(A127="","",IFERROR(VLOOKUP(A127,DB_Customers!$A:$B,2,0),"❌ Account Not Found"))</f>
        <v/>
      </c>
      <c r="C127" s="39" t="str">
        <f>IF(A127="","",IFERROR(VLOOKUP(A127,DB_Customers!$A:$N,14,0),""))</f>
        <v/>
      </c>
      <c r="D127" s="58" t="str">
        <f t="shared" ca="1" si="9"/>
        <v/>
      </c>
      <c r="E127" s="59"/>
      <c r="F127" s="53"/>
      <c r="G127" s="39" t="str">
        <f t="shared" si="10"/>
        <v/>
      </c>
      <c r="H127" s="68" t="s">
        <v>66</v>
      </c>
      <c r="I127" s="49"/>
      <c r="J127" s="61" t="str">
        <f>IF(AND(A127&lt;&gt;"",E127&lt;&gt;""),IF(I127="","⚠️ Enter Code",IF(IFERROR(VLOOKUP(H127,DB_Agents!$B:$E,4,0),"")=I127,IF(C127&gt;=E127,"Successful","Unsuccessful"),"🔒 WRONG CODE")),"Pending")</f>
        <v>Pending</v>
      </c>
      <c r="K127" s="61" t="str">
        <f t="shared" ca="1" si="11"/>
        <v>—</v>
      </c>
      <c r="L127" s="24"/>
    </row>
    <row r="128" spans="1:12" ht="20.100000000000001" customHeight="1" x14ac:dyDescent="0.25">
      <c r="A128" s="49"/>
      <c r="B128" s="69" t="str">
        <f>IF(A128="","",IFERROR(VLOOKUP(A128,DB_Customers!$A:$B,2,0),"❌ Account Not Found"))</f>
        <v/>
      </c>
      <c r="C128" s="70" t="str">
        <f>IF(A128="","",IFERROR(VLOOKUP(A128,DB_Customers!$A:$N,14,0),""))</f>
        <v/>
      </c>
      <c r="D128" s="71" t="str">
        <f t="shared" ca="1" si="9"/>
        <v/>
      </c>
      <c r="E128" s="59"/>
      <c r="F128" s="53"/>
      <c r="G128" s="70" t="str">
        <f t="shared" si="10"/>
        <v/>
      </c>
      <c r="H128" s="72" t="s">
        <v>66</v>
      </c>
      <c r="I128" s="49"/>
      <c r="J128" s="73" t="str">
        <f>IF(AND(A128&lt;&gt;"",E128&lt;&gt;""),IF(I128="","⚠️ Enter Code",IF(IFERROR(VLOOKUP(H128,DB_Agents!$B:$E,4,0),"")=I128,IF(C128&gt;=E128,"Successful","Unsuccessful"),"🔒 WRONG CODE")),"Pending")</f>
        <v>Pending</v>
      </c>
      <c r="K128" s="73" t="str">
        <f t="shared" ca="1" si="11"/>
        <v>—</v>
      </c>
      <c r="L128" s="69"/>
    </row>
    <row r="129" spans="1:12" ht="20.100000000000001" customHeight="1" x14ac:dyDescent="0.25">
      <c r="A129" s="49"/>
      <c r="B129" s="24" t="str">
        <f>IF(A129="","",IFERROR(VLOOKUP(A129,DB_Customers!$A:$B,2,0),"❌ Account Not Found"))</f>
        <v/>
      </c>
      <c r="C129" s="39" t="str">
        <f>IF(A129="","",IFERROR(VLOOKUP(A129,DB_Customers!$A:$N,14,0),""))</f>
        <v/>
      </c>
      <c r="D129" s="58" t="str">
        <f t="shared" ca="1" si="9"/>
        <v/>
      </c>
      <c r="E129" s="59"/>
      <c r="F129" s="53"/>
      <c r="G129" s="39" t="str">
        <f t="shared" si="10"/>
        <v/>
      </c>
      <c r="H129" s="68" t="s">
        <v>66</v>
      </c>
      <c r="I129" s="49"/>
      <c r="J129" s="61" t="str">
        <f>IF(AND(A129&lt;&gt;"",E129&lt;&gt;""),IF(I129="","⚠️ Enter Code",IF(IFERROR(VLOOKUP(H129,DB_Agents!$B:$E,4,0),"")=I129,IF(C129&gt;=E129,"Successful","Unsuccessful"),"🔒 WRONG CODE")),"Pending")</f>
        <v>Pending</v>
      </c>
      <c r="K129" s="61" t="str">
        <f t="shared" ca="1" si="11"/>
        <v>—</v>
      </c>
      <c r="L129" s="24"/>
    </row>
    <row r="130" spans="1:12" ht="20.100000000000001" customHeight="1" x14ac:dyDescent="0.25">
      <c r="A130" s="49"/>
      <c r="B130" s="69" t="str">
        <f>IF(A130="","",IFERROR(VLOOKUP(A130,DB_Customers!$A:$B,2,0),"❌ Account Not Found"))</f>
        <v/>
      </c>
      <c r="C130" s="70" t="str">
        <f>IF(A130="","",IFERROR(VLOOKUP(A130,DB_Customers!$A:$N,14,0),""))</f>
        <v/>
      </c>
      <c r="D130" s="71" t="str">
        <f t="shared" ca="1" si="9"/>
        <v/>
      </c>
      <c r="E130" s="59"/>
      <c r="F130" s="53"/>
      <c r="G130" s="70" t="str">
        <f t="shared" si="10"/>
        <v/>
      </c>
      <c r="H130" s="72" t="s">
        <v>66</v>
      </c>
      <c r="I130" s="49"/>
      <c r="J130" s="73" t="str">
        <f>IF(AND(A130&lt;&gt;"",E130&lt;&gt;""),IF(I130="","⚠️ Enter Code",IF(IFERROR(VLOOKUP(H130,DB_Agents!$B:$E,4,0),"")=I130,IF(C130&gt;=E130,"Successful","Unsuccessful"),"🔒 WRONG CODE")),"Pending")</f>
        <v>Pending</v>
      </c>
      <c r="K130" s="73" t="str">
        <f t="shared" ca="1" si="11"/>
        <v>—</v>
      </c>
      <c r="L130" s="69"/>
    </row>
    <row r="131" spans="1:12" ht="20.100000000000001" customHeight="1" x14ac:dyDescent="0.25">
      <c r="A131" s="49"/>
      <c r="B131" s="24" t="str">
        <f>IF(A131="","",IFERROR(VLOOKUP(A131,DB_Customers!$A:$B,2,0),"❌ Account Not Found"))</f>
        <v/>
      </c>
      <c r="C131" s="39" t="str">
        <f>IF(A131="","",IFERROR(VLOOKUP(A131,DB_Customers!$A:$N,14,0),""))</f>
        <v/>
      </c>
      <c r="D131" s="58" t="str">
        <f t="shared" ca="1" si="9"/>
        <v/>
      </c>
      <c r="E131" s="59"/>
      <c r="F131" s="53"/>
      <c r="G131" s="39" t="str">
        <f t="shared" si="10"/>
        <v/>
      </c>
      <c r="H131" s="68" t="s">
        <v>66</v>
      </c>
      <c r="I131" s="49"/>
      <c r="J131" s="61" t="str">
        <f>IF(AND(A131&lt;&gt;"",E131&lt;&gt;""),IF(I131="","⚠️ Enter Code",IF(IFERROR(VLOOKUP(H131,DB_Agents!$B:$E,4,0),"")=I131,IF(C131&gt;=E131,"Successful","Unsuccessful"),"🔒 WRONG CODE")),"Pending")</f>
        <v>Pending</v>
      </c>
      <c r="K131" s="61" t="str">
        <f t="shared" ca="1" si="11"/>
        <v>—</v>
      </c>
      <c r="L131" s="24"/>
    </row>
    <row r="132" spans="1:12" ht="20.100000000000001" customHeight="1" x14ac:dyDescent="0.25">
      <c r="A132" s="49"/>
      <c r="B132" s="69" t="str">
        <f>IF(A132="","",IFERROR(VLOOKUP(A132,DB_Customers!$A:$B,2,0),"❌ Account Not Found"))</f>
        <v/>
      </c>
      <c r="C132" s="70" t="str">
        <f>IF(A132="","",IFERROR(VLOOKUP(A132,DB_Customers!$A:$N,14,0),""))</f>
        <v/>
      </c>
      <c r="D132" s="71" t="str">
        <f t="shared" ca="1" si="9"/>
        <v/>
      </c>
      <c r="E132" s="59"/>
      <c r="F132" s="53"/>
      <c r="G132" s="70" t="str">
        <f t="shared" si="10"/>
        <v/>
      </c>
      <c r="H132" s="72" t="s">
        <v>66</v>
      </c>
      <c r="I132" s="49"/>
      <c r="J132" s="73" t="str">
        <f>IF(AND(A132&lt;&gt;"",E132&lt;&gt;""),IF(I132="","⚠️ Enter Code",IF(IFERROR(VLOOKUP(H132,DB_Agents!$B:$E,4,0),"")=I132,IF(C132&gt;=E132,"Successful","Unsuccessful"),"🔒 WRONG CODE")),"Pending")</f>
        <v>Pending</v>
      </c>
      <c r="K132" s="73" t="str">
        <f t="shared" ca="1" si="11"/>
        <v>—</v>
      </c>
      <c r="L132" s="69"/>
    </row>
    <row r="133" spans="1:12" ht="20.100000000000001" customHeight="1" x14ac:dyDescent="0.25">
      <c r="A133" s="49"/>
      <c r="B133" s="24" t="str">
        <f>IF(A133="","",IFERROR(VLOOKUP(A133,DB_Customers!$A:$B,2,0),"❌ Account Not Found"))</f>
        <v/>
      </c>
      <c r="C133" s="39" t="str">
        <f>IF(A133="","",IFERROR(VLOOKUP(A133,DB_Customers!$A:$N,14,0),""))</f>
        <v/>
      </c>
      <c r="D133" s="58" t="str">
        <f t="shared" ca="1" si="9"/>
        <v/>
      </c>
      <c r="E133" s="59"/>
      <c r="F133" s="53"/>
      <c r="G133" s="39" t="str">
        <f t="shared" si="10"/>
        <v/>
      </c>
      <c r="H133" s="68" t="s">
        <v>66</v>
      </c>
      <c r="I133" s="49"/>
      <c r="J133" s="61" t="str">
        <f>IF(AND(A133&lt;&gt;"",E133&lt;&gt;""),IF(I133="","⚠️ Enter Code",IF(IFERROR(VLOOKUP(H133,DB_Agents!$B:$E,4,0),"")=I133,IF(C133&gt;=E133,"Successful","Unsuccessful"),"🔒 WRONG CODE")),"Pending")</f>
        <v>Pending</v>
      </c>
      <c r="K133" s="61" t="str">
        <f t="shared" ca="1" si="11"/>
        <v>—</v>
      </c>
      <c r="L133" s="24"/>
    </row>
    <row r="134" spans="1:12" ht="20.100000000000001" customHeight="1" x14ac:dyDescent="0.25">
      <c r="A134" s="49"/>
      <c r="B134" s="69" t="str">
        <f>IF(A134="","",IFERROR(VLOOKUP(A134,DB_Customers!$A:$B,2,0),"❌ Account Not Found"))</f>
        <v/>
      </c>
      <c r="C134" s="70" t="str">
        <f>IF(A134="","",IFERROR(VLOOKUP(A134,DB_Customers!$A:$N,14,0),""))</f>
        <v/>
      </c>
      <c r="D134" s="71" t="str">
        <f t="shared" ca="1" si="9"/>
        <v/>
      </c>
      <c r="E134" s="59"/>
      <c r="F134" s="53"/>
      <c r="G134" s="70" t="str">
        <f t="shared" si="10"/>
        <v/>
      </c>
      <c r="H134" s="72" t="s">
        <v>66</v>
      </c>
      <c r="I134" s="49"/>
      <c r="J134" s="73" t="str">
        <f>IF(AND(A134&lt;&gt;"",E134&lt;&gt;""),IF(I134="","⚠️ Enter Code",IF(IFERROR(VLOOKUP(H134,DB_Agents!$B:$E,4,0),"")=I134,IF(C134&gt;=E134,"Successful","Unsuccessful"),"🔒 WRONG CODE")),"Pending")</f>
        <v>Pending</v>
      </c>
      <c r="K134" s="73" t="str">
        <f t="shared" ca="1" si="11"/>
        <v>—</v>
      </c>
      <c r="L134" s="69"/>
    </row>
    <row r="135" spans="1:12" ht="20.100000000000001" customHeight="1" x14ac:dyDescent="0.25">
      <c r="A135" s="49"/>
      <c r="B135" s="24" t="str">
        <f>IF(A135="","",IFERROR(VLOOKUP(A135,DB_Customers!$A:$B,2,0),"❌ Account Not Found"))</f>
        <v/>
      </c>
      <c r="C135" s="39" t="str">
        <f>IF(A135="","",IFERROR(VLOOKUP(A135,DB_Customers!$A:$N,14,0),""))</f>
        <v/>
      </c>
      <c r="D135" s="58" t="str">
        <f t="shared" ca="1" si="9"/>
        <v/>
      </c>
      <c r="E135" s="59"/>
      <c r="F135" s="53"/>
      <c r="G135" s="39" t="str">
        <f t="shared" si="10"/>
        <v/>
      </c>
      <c r="H135" s="68" t="s">
        <v>66</v>
      </c>
      <c r="I135" s="49"/>
      <c r="J135" s="61" t="str">
        <f>IF(AND(A135&lt;&gt;"",E135&lt;&gt;""),IF(I135="","⚠️ Enter Code",IF(IFERROR(VLOOKUP(H135,DB_Agents!$B:$E,4,0),"")=I135,IF(C135&gt;=E135,"Successful","Unsuccessful"),"🔒 WRONG CODE")),"Pending")</f>
        <v>Pending</v>
      </c>
      <c r="K135" s="61" t="str">
        <f t="shared" ca="1" si="11"/>
        <v>—</v>
      </c>
      <c r="L135" s="24"/>
    </row>
    <row r="136" spans="1:12" ht="20.100000000000001" customHeight="1" x14ac:dyDescent="0.25">
      <c r="A136" s="49"/>
      <c r="B136" s="69" t="str">
        <f>IF(A136="","",IFERROR(VLOOKUP(A136,DB_Customers!$A:$B,2,0),"❌ Account Not Found"))</f>
        <v/>
      </c>
      <c r="C136" s="70" t="str">
        <f>IF(A136="","",IFERROR(VLOOKUP(A136,DB_Customers!$A:$N,14,0),""))</f>
        <v/>
      </c>
      <c r="D136" s="71" t="str">
        <f t="shared" ca="1" si="9"/>
        <v/>
      </c>
      <c r="E136" s="59"/>
      <c r="F136" s="53"/>
      <c r="G136" s="70" t="str">
        <f t="shared" si="10"/>
        <v/>
      </c>
      <c r="H136" s="72" t="s">
        <v>66</v>
      </c>
      <c r="I136" s="49"/>
      <c r="J136" s="73" t="str">
        <f>IF(AND(A136&lt;&gt;"",E136&lt;&gt;""),IF(I136="","⚠️ Enter Code",IF(IFERROR(VLOOKUP(H136,DB_Agents!$B:$E,4,0),"")=I136,IF(C136&gt;=E136,"Successful","Unsuccessful"),"🔒 WRONG CODE")),"Pending")</f>
        <v>Pending</v>
      </c>
      <c r="K136" s="73" t="str">
        <f t="shared" ca="1" si="11"/>
        <v>—</v>
      </c>
      <c r="L136" s="69"/>
    </row>
    <row r="137" spans="1:12" ht="20.100000000000001" customHeight="1" x14ac:dyDescent="0.25">
      <c r="A137" s="49"/>
      <c r="B137" s="24" t="str">
        <f>IF(A137="","",IFERROR(VLOOKUP(A137,DB_Customers!$A:$B,2,0),"❌ Account Not Found"))</f>
        <v/>
      </c>
      <c r="C137" s="39" t="str">
        <f>IF(A137="","",IFERROR(VLOOKUP(A137,DB_Customers!$A:$N,14,0),""))</f>
        <v/>
      </c>
      <c r="D137" s="58" t="str">
        <f t="shared" ref="D137:D168" ca="1" si="12">IF(A137="","",TODAY())</f>
        <v/>
      </c>
      <c r="E137" s="59"/>
      <c r="F137" s="53"/>
      <c r="G137" s="39" t="str">
        <f t="shared" ref="G137:G168" si="13">IFERROR(IF(OR(A137="",E137=""),"",C137-E137),"")</f>
        <v/>
      </c>
      <c r="H137" s="68" t="s">
        <v>66</v>
      </c>
      <c r="I137" s="49"/>
      <c r="J137" s="61" t="str">
        <f>IF(AND(A137&lt;&gt;"",E137&lt;&gt;""),IF(I137="","⚠️ Enter Code",IF(IFERROR(VLOOKUP(H137,DB_Agents!$B:$E,4,0),"")=I137,IF(C137&gt;=E137,"Successful","Unsuccessful"),"🔒 WRONG CODE")),"Pending")</f>
        <v>Pending</v>
      </c>
      <c r="K137" s="61" t="str">
        <f t="shared" ref="K137:K168" ca="1" si="14">IF(J137="Successful",TEXT(TODAY(),"YYYY-MM-DD")&amp;" Auto","—")</f>
        <v>—</v>
      </c>
      <c r="L137" s="24"/>
    </row>
    <row r="138" spans="1:12" ht="20.100000000000001" customHeight="1" x14ac:dyDescent="0.25">
      <c r="A138" s="49"/>
      <c r="B138" s="69" t="str">
        <f>IF(A138="","",IFERROR(VLOOKUP(A138,DB_Customers!$A:$B,2,0),"❌ Account Not Found"))</f>
        <v/>
      </c>
      <c r="C138" s="70" t="str">
        <f>IF(A138="","",IFERROR(VLOOKUP(A138,DB_Customers!$A:$N,14,0),""))</f>
        <v/>
      </c>
      <c r="D138" s="71" t="str">
        <f t="shared" ca="1" si="12"/>
        <v/>
      </c>
      <c r="E138" s="59"/>
      <c r="F138" s="53"/>
      <c r="G138" s="70" t="str">
        <f t="shared" si="13"/>
        <v/>
      </c>
      <c r="H138" s="72" t="s">
        <v>66</v>
      </c>
      <c r="I138" s="49"/>
      <c r="J138" s="73" t="str">
        <f>IF(AND(A138&lt;&gt;"",E138&lt;&gt;""),IF(I138="","⚠️ Enter Code",IF(IFERROR(VLOOKUP(H138,DB_Agents!$B:$E,4,0),"")=I138,IF(C138&gt;=E138,"Successful","Unsuccessful"),"🔒 WRONG CODE")),"Pending")</f>
        <v>Pending</v>
      </c>
      <c r="K138" s="73" t="str">
        <f t="shared" ca="1" si="14"/>
        <v>—</v>
      </c>
      <c r="L138" s="69"/>
    </row>
    <row r="139" spans="1:12" ht="20.100000000000001" customHeight="1" x14ac:dyDescent="0.25">
      <c r="A139" s="49"/>
      <c r="B139" s="24" t="str">
        <f>IF(A139="","",IFERROR(VLOOKUP(A139,DB_Customers!$A:$B,2,0),"❌ Account Not Found"))</f>
        <v/>
      </c>
      <c r="C139" s="39" t="str">
        <f>IF(A139="","",IFERROR(VLOOKUP(A139,DB_Customers!$A:$N,14,0),""))</f>
        <v/>
      </c>
      <c r="D139" s="58" t="str">
        <f t="shared" ca="1" si="12"/>
        <v/>
      </c>
      <c r="E139" s="59"/>
      <c r="F139" s="53"/>
      <c r="G139" s="39" t="str">
        <f t="shared" si="13"/>
        <v/>
      </c>
      <c r="H139" s="68" t="s">
        <v>66</v>
      </c>
      <c r="I139" s="49"/>
      <c r="J139" s="61" t="str">
        <f>IF(AND(A139&lt;&gt;"",E139&lt;&gt;""),IF(I139="","⚠️ Enter Code",IF(IFERROR(VLOOKUP(H139,DB_Agents!$B:$E,4,0),"")=I139,IF(C139&gt;=E139,"Successful","Unsuccessful"),"🔒 WRONG CODE")),"Pending")</f>
        <v>Pending</v>
      </c>
      <c r="K139" s="61" t="str">
        <f t="shared" ca="1" si="14"/>
        <v>—</v>
      </c>
      <c r="L139" s="24"/>
    </row>
    <row r="140" spans="1:12" ht="20.100000000000001" customHeight="1" x14ac:dyDescent="0.25">
      <c r="A140" s="49"/>
      <c r="B140" s="69" t="str">
        <f>IF(A140="","",IFERROR(VLOOKUP(A140,DB_Customers!$A:$B,2,0),"❌ Account Not Found"))</f>
        <v/>
      </c>
      <c r="C140" s="70" t="str">
        <f>IF(A140="","",IFERROR(VLOOKUP(A140,DB_Customers!$A:$N,14,0),""))</f>
        <v/>
      </c>
      <c r="D140" s="71" t="str">
        <f t="shared" ca="1" si="12"/>
        <v/>
      </c>
      <c r="E140" s="59"/>
      <c r="F140" s="53"/>
      <c r="G140" s="70" t="str">
        <f t="shared" si="13"/>
        <v/>
      </c>
      <c r="H140" s="72" t="s">
        <v>66</v>
      </c>
      <c r="I140" s="49"/>
      <c r="J140" s="73" t="str">
        <f>IF(AND(A140&lt;&gt;"",E140&lt;&gt;""),IF(I140="","⚠️ Enter Code",IF(IFERROR(VLOOKUP(H140,DB_Agents!$B:$E,4,0),"")=I140,IF(C140&gt;=E140,"Successful","Unsuccessful"),"🔒 WRONG CODE")),"Pending")</f>
        <v>Pending</v>
      </c>
      <c r="K140" s="73" t="str">
        <f t="shared" ca="1" si="14"/>
        <v>—</v>
      </c>
      <c r="L140" s="69"/>
    </row>
    <row r="141" spans="1:12" ht="20.100000000000001" customHeight="1" x14ac:dyDescent="0.25">
      <c r="A141" s="49"/>
      <c r="B141" s="24" t="str">
        <f>IF(A141="","",IFERROR(VLOOKUP(A141,DB_Customers!$A:$B,2,0),"❌ Account Not Found"))</f>
        <v/>
      </c>
      <c r="C141" s="39" t="str">
        <f>IF(A141="","",IFERROR(VLOOKUP(A141,DB_Customers!$A:$N,14,0),""))</f>
        <v/>
      </c>
      <c r="D141" s="58" t="str">
        <f t="shared" ca="1" si="12"/>
        <v/>
      </c>
      <c r="E141" s="59"/>
      <c r="F141" s="53"/>
      <c r="G141" s="39" t="str">
        <f t="shared" si="13"/>
        <v/>
      </c>
      <c r="H141" s="68" t="s">
        <v>66</v>
      </c>
      <c r="I141" s="49"/>
      <c r="J141" s="61" t="str">
        <f>IF(AND(A141&lt;&gt;"",E141&lt;&gt;""),IF(I141="","⚠️ Enter Code",IF(IFERROR(VLOOKUP(H141,DB_Agents!$B:$E,4,0),"")=I141,IF(C141&gt;=E141,"Successful","Unsuccessful"),"🔒 WRONG CODE")),"Pending")</f>
        <v>Pending</v>
      </c>
      <c r="K141" s="61" t="str">
        <f t="shared" ca="1" si="14"/>
        <v>—</v>
      </c>
      <c r="L141" s="24"/>
    </row>
    <row r="142" spans="1:12" ht="20.100000000000001" customHeight="1" x14ac:dyDescent="0.25">
      <c r="A142" s="49"/>
      <c r="B142" s="69" t="str">
        <f>IF(A142="","",IFERROR(VLOOKUP(A142,DB_Customers!$A:$B,2,0),"❌ Account Not Found"))</f>
        <v/>
      </c>
      <c r="C142" s="70" t="str">
        <f>IF(A142="","",IFERROR(VLOOKUP(A142,DB_Customers!$A:$N,14,0),""))</f>
        <v/>
      </c>
      <c r="D142" s="71" t="str">
        <f t="shared" ca="1" si="12"/>
        <v/>
      </c>
      <c r="E142" s="59"/>
      <c r="F142" s="53"/>
      <c r="G142" s="70" t="str">
        <f t="shared" si="13"/>
        <v/>
      </c>
      <c r="H142" s="72" t="s">
        <v>66</v>
      </c>
      <c r="I142" s="49"/>
      <c r="J142" s="73" t="str">
        <f>IF(AND(A142&lt;&gt;"",E142&lt;&gt;""),IF(I142="","⚠️ Enter Code",IF(IFERROR(VLOOKUP(H142,DB_Agents!$B:$E,4,0),"")=I142,IF(C142&gt;=E142,"Successful","Unsuccessful"),"🔒 WRONG CODE")),"Pending")</f>
        <v>Pending</v>
      </c>
      <c r="K142" s="73" t="str">
        <f t="shared" ca="1" si="14"/>
        <v>—</v>
      </c>
      <c r="L142" s="69"/>
    </row>
    <row r="143" spans="1:12" ht="20.100000000000001" customHeight="1" x14ac:dyDescent="0.25">
      <c r="A143" s="49"/>
      <c r="B143" s="24" t="str">
        <f>IF(A143="","",IFERROR(VLOOKUP(A143,DB_Customers!$A:$B,2,0),"❌ Account Not Found"))</f>
        <v/>
      </c>
      <c r="C143" s="39" t="str">
        <f>IF(A143="","",IFERROR(VLOOKUP(A143,DB_Customers!$A:$N,14,0),""))</f>
        <v/>
      </c>
      <c r="D143" s="58" t="str">
        <f t="shared" ca="1" si="12"/>
        <v/>
      </c>
      <c r="E143" s="59"/>
      <c r="F143" s="53"/>
      <c r="G143" s="39" t="str">
        <f t="shared" si="13"/>
        <v/>
      </c>
      <c r="H143" s="68" t="s">
        <v>66</v>
      </c>
      <c r="I143" s="49"/>
      <c r="J143" s="61" t="str">
        <f>IF(AND(A143&lt;&gt;"",E143&lt;&gt;""),IF(I143="","⚠️ Enter Code",IF(IFERROR(VLOOKUP(H143,DB_Agents!$B:$E,4,0),"")=I143,IF(C143&gt;=E143,"Successful","Unsuccessful"),"🔒 WRONG CODE")),"Pending")</f>
        <v>Pending</v>
      </c>
      <c r="K143" s="61" t="str">
        <f t="shared" ca="1" si="14"/>
        <v>—</v>
      </c>
      <c r="L143" s="24"/>
    </row>
    <row r="144" spans="1:12" ht="20.100000000000001" customHeight="1" x14ac:dyDescent="0.25">
      <c r="A144" s="49"/>
      <c r="B144" s="69" t="str">
        <f>IF(A144="","",IFERROR(VLOOKUP(A144,DB_Customers!$A:$B,2,0),"❌ Account Not Found"))</f>
        <v/>
      </c>
      <c r="C144" s="70" t="str">
        <f>IF(A144="","",IFERROR(VLOOKUP(A144,DB_Customers!$A:$N,14,0),""))</f>
        <v/>
      </c>
      <c r="D144" s="71" t="str">
        <f t="shared" ca="1" si="12"/>
        <v/>
      </c>
      <c r="E144" s="59"/>
      <c r="F144" s="53"/>
      <c r="G144" s="70" t="str">
        <f t="shared" si="13"/>
        <v/>
      </c>
      <c r="H144" s="72" t="s">
        <v>66</v>
      </c>
      <c r="I144" s="49"/>
      <c r="J144" s="73" t="str">
        <f>IF(AND(A144&lt;&gt;"",E144&lt;&gt;""),IF(I144="","⚠️ Enter Code",IF(IFERROR(VLOOKUP(H144,DB_Agents!$B:$E,4,0),"")=I144,IF(C144&gt;=E144,"Successful","Unsuccessful"),"🔒 WRONG CODE")),"Pending")</f>
        <v>Pending</v>
      </c>
      <c r="K144" s="73" t="str">
        <f t="shared" ca="1" si="14"/>
        <v>—</v>
      </c>
      <c r="L144" s="69"/>
    </row>
    <row r="145" spans="1:12" ht="20.100000000000001" customHeight="1" x14ac:dyDescent="0.25">
      <c r="A145" s="49"/>
      <c r="B145" s="24" t="str">
        <f>IF(A145="","",IFERROR(VLOOKUP(A145,DB_Customers!$A:$B,2,0),"❌ Account Not Found"))</f>
        <v/>
      </c>
      <c r="C145" s="39" t="str">
        <f>IF(A145="","",IFERROR(VLOOKUP(A145,DB_Customers!$A:$N,14,0),""))</f>
        <v/>
      </c>
      <c r="D145" s="58" t="str">
        <f t="shared" ca="1" si="12"/>
        <v/>
      </c>
      <c r="E145" s="59"/>
      <c r="F145" s="53"/>
      <c r="G145" s="39" t="str">
        <f t="shared" si="13"/>
        <v/>
      </c>
      <c r="H145" s="68" t="s">
        <v>66</v>
      </c>
      <c r="I145" s="49"/>
      <c r="J145" s="61" t="str">
        <f>IF(AND(A145&lt;&gt;"",E145&lt;&gt;""),IF(I145="","⚠️ Enter Code",IF(IFERROR(VLOOKUP(H145,DB_Agents!$B:$E,4,0),"")=I145,IF(C145&gt;=E145,"Successful","Unsuccessful"),"🔒 WRONG CODE")),"Pending")</f>
        <v>Pending</v>
      </c>
      <c r="K145" s="61" t="str">
        <f t="shared" ca="1" si="14"/>
        <v>—</v>
      </c>
      <c r="L145" s="24"/>
    </row>
    <row r="146" spans="1:12" ht="20.100000000000001" customHeight="1" x14ac:dyDescent="0.25">
      <c r="A146" s="49"/>
      <c r="B146" s="69" t="str">
        <f>IF(A146="","",IFERROR(VLOOKUP(A146,DB_Customers!$A:$B,2,0),"❌ Account Not Found"))</f>
        <v/>
      </c>
      <c r="C146" s="70" t="str">
        <f>IF(A146="","",IFERROR(VLOOKUP(A146,DB_Customers!$A:$N,14,0),""))</f>
        <v/>
      </c>
      <c r="D146" s="71" t="str">
        <f t="shared" ca="1" si="12"/>
        <v/>
      </c>
      <c r="E146" s="59"/>
      <c r="F146" s="53"/>
      <c r="G146" s="70" t="str">
        <f t="shared" si="13"/>
        <v/>
      </c>
      <c r="H146" s="72" t="s">
        <v>66</v>
      </c>
      <c r="I146" s="49"/>
      <c r="J146" s="73" t="str">
        <f>IF(AND(A146&lt;&gt;"",E146&lt;&gt;""),IF(I146="","⚠️ Enter Code",IF(IFERROR(VLOOKUP(H146,DB_Agents!$B:$E,4,0),"")=I146,IF(C146&gt;=E146,"Successful","Unsuccessful"),"🔒 WRONG CODE")),"Pending")</f>
        <v>Pending</v>
      </c>
      <c r="K146" s="73" t="str">
        <f t="shared" ca="1" si="14"/>
        <v>—</v>
      </c>
      <c r="L146" s="69"/>
    </row>
    <row r="147" spans="1:12" ht="20.100000000000001" customHeight="1" x14ac:dyDescent="0.25">
      <c r="A147" s="49"/>
      <c r="B147" s="24" t="str">
        <f>IF(A147="","",IFERROR(VLOOKUP(A147,DB_Customers!$A:$B,2,0),"❌ Account Not Found"))</f>
        <v/>
      </c>
      <c r="C147" s="39" t="str">
        <f>IF(A147="","",IFERROR(VLOOKUP(A147,DB_Customers!$A:$N,14,0),""))</f>
        <v/>
      </c>
      <c r="D147" s="58" t="str">
        <f t="shared" ca="1" si="12"/>
        <v/>
      </c>
      <c r="E147" s="59"/>
      <c r="F147" s="53"/>
      <c r="G147" s="39" t="str">
        <f t="shared" si="13"/>
        <v/>
      </c>
      <c r="H147" s="68" t="s">
        <v>66</v>
      </c>
      <c r="I147" s="49"/>
      <c r="J147" s="61" t="str">
        <f>IF(AND(A147&lt;&gt;"",E147&lt;&gt;""),IF(I147="","⚠️ Enter Code",IF(IFERROR(VLOOKUP(H147,DB_Agents!$B:$E,4,0),"")=I147,IF(C147&gt;=E147,"Successful","Unsuccessful"),"🔒 WRONG CODE")),"Pending")</f>
        <v>Pending</v>
      </c>
      <c r="K147" s="61" t="str">
        <f t="shared" ca="1" si="14"/>
        <v>—</v>
      </c>
      <c r="L147" s="24"/>
    </row>
    <row r="148" spans="1:12" ht="20.100000000000001" customHeight="1" x14ac:dyDescent="0.25">
      <c r="A148" s="49"/>
      <c r="B148" s="69" t="str">
        <f>IF(A148="","",IFERROR(VLOOKUP(A148,DB_Customers!$A:$B,2,0),"❌ Account Not Found"))</f>
        <v/>
      </c>
      <c r="C148" s="70" t="str">
        <f>IF(A148="","",IFERROR(VLOOKUP(A148,DB_Customers!$A:$N,14,0),""))</f>
        <v/>
      </c>
      <c r="D148" s="71" t="str">
        <f t="shared" ca="1" si="12"/>
        <v/>
      </c>
      <c r="E148" s="59"/>
      <c r="F148" s="53"/>
      <c r="G148" s="70" t="str">
        <f t="shared" si="13"/>
        <v/>
      </c>
      <c r="H148" s="72" t="s">
        <v>66</v>
      </c>
      <c r="I148" s="49"/>
      <c r="J148" s="73" t="str">
        <f>IF(AND(A148&lt;&gt;"",E148&lt;&gt;""),IF(I148="","⚠️ Enter Code",IF(IFERROR(VLOOKUP(H148,DB_Agents!$B:$E,4,0),"")=I148,IF(C148&gt;=E148,"Successful","Unsuccessful"),"🔒 WRONG CODE")),"Pending")</f>
        <v>Pending</v>
      </c>
      <c r="K148" s="73" t="str">
        <f t="shared" ca="1" si="14"/>
        <v>—</v>
      </c>
      <c r="L148" s="69"/>
    </row>
    <row r="149" spans="1:12" ht="20.100000000000001" customHeight="1" x14ac:dyDescent="0.25">
      <c r="A149" s="49"/>
      <c r="B149" s="24" t="str">
        <f>IF(A149="","",IFERROR(VLOOKUP(A149,DB_Customers!$A:$B,2,0),"❌ Account Not Found"))</f>
        <v/>
      </c>
      <c r="C149" s="39" t="str">
        <f>IF(A149="","",IFERROR(VLOOKUP(A149,DB_Customers!$A:$N,14,0),""))</f>
        <v/>
      </c>
      <c r="D149" s="58" t="str">
        <f t="shared" ca="1" si="12"/>
        <v/>
      </c>
      <c r="E149" s="59"/>
      <c r="F149" s="53"/>
      <c r="G149" s="39" t="str">
        <f t="shared" si="13"/>
        <v/>
      </c>
      <c r="H149" s="68" t="s">
        <v>66</v>
      </c>
      <c r="I149" s="49"/>
      <c r="J149" s="61" t="str">
        <f>IF(AND(A149&lt;&gt;"",E149&lt;&gt;""),IF(I149="","⚠️ Enter Code",IF(IFERROR(VLOOKUP(H149,DB_Agents!$B:$E,4,0),"")=I149,IF(C149&gt;=E149,"Successful","Unsuccessful"),"🔒 WRONG CODE")),"Pending")</f>
        <v>Pending</v>
      </c>
      <c r="K149" s="61" t="str">
        <f t="shared" ca="1" si="14"/>
        <v>—</v>
      </c>
      <c r="L149" s="24"/>
    </row>
    <row r="150" spans="1:12" ht="20.100000000000001" customHeight="1" x14ac:dyDescent="0.25">
      <c r="A150" s="49"/>
      <c r="B150" s="69" t="str">
        <f>IF(A150="","",IFERROR(VLOOKUP(A150,DB_Customers!$A:$B,2,0),"❌ Account Not Found"))</f>
        <v/>
      </c>
      <c r="C150" s="70" t="str">
        <f>IF(A150="","",IFERROR(VLOOKUP(A150,DB_Customers!$A:$N,14,0),""))</f>
        <v/>
      </c>
      <c r="D150" s="71" t="str">
        <f t="shared" ca="1" si="12"/>
        <v/>
      </c>
      <c r="E150" s="59"/>
      <c r="F150" s="53"/>
      <c r="G150" s="70" t="str">
        <f t="shared" si="13"/>
        <v/>
      </c>
      <c r="H150" s="72" t="s">
        <v>66</v>
      </c>
      <c r="I150" s="49"/>
      <c r="J150" s="73" t="str">
        <f>IF(AND(A150&lt;&gt;"",E150&lt;&gt;""),IF(I150="","⚠️ Enter Code",IF(IFERROR(VLOOKUP(H150,DB_Agents!$B:$E,4,0),"")=I150,IF(C150&gt;=E150,"Successful","Unsuccessful"),"🔒 WRONG CODE")),"Pending")</f>
        <v>Pending</v>
      </c>
      <c r="K150" s="73" t="str">
        <f t="shared" ca="1" si="14"/>
        <v>—</v>
      </c>
      <c r="L150" s="69"/>
    </row>
    <row r="151" spans="1:12" ht="20.100000000000001" customHeight="1" x14ac:dyDescent="0.25">
      <c r="A151" s="49"/>
      <c r="B151" s="24" t="str">
        <f>IF(A151="","",IFERROR(VLOOKUP(A151,DB_Customers!$A:$B,2,0),"❌ Account Not Found"))</f>
        <v/>
      </c>
      <c r="C151" s="39" t="str">
        <f>IF(A151="","",IFERROR(VLOOKUP(A151,DB_Customers!$A:$N,14,0),""))</f>
        <v/>
      </c>
      <c r="D151" s="58" t="str">
        <f t="shared" ca="1" si="12"/>
        <v/>
      </c>
      <c r="E151" s="59"/>
      <c r="F151" s="53"/>
      <c r="G151" s="39" t="str">
        <f t="shared" si="13"/>
        <v/>
      </c>
      <c r="H151" s="68" t="s">
        <v>66</v>
      </c>
      <c r="I151" s="49"/>
      <c r="J151" s="61" t="str">
        <f>IF(AND(A151&lt;&gt;"",E151&lt;&gt;""),IF(I151="","⚠️ Enter Code",IF(IFERROR(VLOOKUP(H151,DB_Agents!$B:$E,4,0),"")=I151,IF(C151&gt;=E151,"Successful","Unsuccessful"),"🔒 WRONG CODE")),"Pending")</f>
        <v>Pending</v>
      </c>
      <c r="K151" s="61" t="str">
        <f t="shared" ca="1" si="14"/>
        <v>—</v>
      </c>
      <c r="L151" s="24"/>
    </row>
    <row r="152" spans="1:12" ht="20.100000000000001" customHeight="1" x14ac:dyDescent="0.25">
      <c r="A152" s="49"/>
      <c r="B152" s="69" t="str">
        <f>IF(A152="","",IFERROR(VLOOKUP(A152,DB_Customers!$A:$B,2,0),"❌ Account Not Found"))</f>
        <v/>
      </c>
      <c r="C152" s="70" t="str">
        <f>IF(A152="","",IFERROR(VLOOKUP(A152,DB_Customers!$A:$N,14,0),""))</f>
        <v/>
      </c>
      <c r="D152" s="71" t="str">
        <f t="shared" ca="1" si="12"/>
        <v/>
      </c>
      <c r="E152" s="59"/>
      <c r="F152" s="53"/>
      <c r="G152" s="70" t="str">
        <f t="shared" si="13"/>
        <v/>
      </c>
      <c r="H152" s="72" t="s">
        <v>66</v>
      </c>
      <c r="I152" s="49"/>
      <c r="J152" s="73" t="str">
        <f>IF(AND(A152&lt;&gt;"",E152&lt;&gt;""),IF(I152="","⚠️ Enter Code",IF(IFERROR(VLOOKUP(H152,DB_Agents!$B:$E,4,0),"")=I152,IF(C152&gt;=E152,"Successful","Unsuccessful"),"🔒 WRONG CODE")),"Pending")</f>
        <v>Pending</v>
      </c>
      <c r="K152" s="73" t="str">
        <f t="shared" ca="1" si="14"/>
        <v>—</v>
      </c>
      <c r="L152" s="69"/>
    </row>
    <row r="153" spans="1:12" ht="20.100000000000001" customHeight="1" x14ac:dyDescent="0.25">
      <c r="A153" s="49"/>
      <c r="B153" s="24" t="str">
        <f>IF(A153="","",IFERROR(VLOOKUP(A153,DB_Customers!$A:$B,2,0),"❌ Account Not Found"))</f>
        <v/>
      </c>
      <c r="C153" s="39" t="str">
        <f>IF(A153="","",IFERROR(VLOOKUP(A153,DB_Customers!$A:$N,14,0),""))</f>
        <v/>
      </c>
      <c r="D153" s="58" t="str">
        <f t="shared" ca="1" si="12"/>
        <v/>
      </c>
      <c r="E153" s="59"/>
      <c r="F153" s="53"/>
      <c r="G153" s="39" t="str">
        <f t="shared" si="13"/>
        <v/>
      </c>
      <c r="H153" s="68" t="s">
        <v>66</v>
      </c>
      <c r="I153" s="49"/>
      <c r="J153" s="61" t="str">
        <f>IF(AND(A153&lt;&gt;"",E153&lt;&gt;""),IF(I153="","⚠️ Enter Code",IF(IFERROR(VLOOKUP(H153,DB_Agents!$B:$E,4,0),"")=I153,IF(C153&gt;=E153,"Successful","Unsuccessful"),"🔒 WRONG CODE")),"Pending")</f>
        <v>Pending</v>
      </c>
      <c r="K153" s="61" t="str">
        <f t="shared" ca="1" si="14"/>
        <v>—</v>
      </c>
      <c r="L153" s="24"/>
    </row>
    <row r="154" spans="1:12" ht="20.100000000000001" customHeight="1" x14ac:dyDescent="0.25">
      <c r="A154" s="49"/>
      <c r="B154" s="69" t="str">
        <f>IF(A154="","",IFERROR(VLOOKUP(A154,DB_Customers!$A:$B,2,0),"❌ Account Not Found"))</f>
        <v/>
      </c>
      <c r="C154" s="70" t="str">
        <f>IF(A154="","",IFERROR(VLOOKUP(A154,DB_Customers!$A:$N,14,0),""))</f>
        <v/>
      </c>
      <c r="D154" s="71" t="str">
        <f t="shared" ca="1" si="12"/>
        <v/>
      </c>
      <c r="E154" s="59"/>
      <c r="F154" s="53"/>
      <c r="G154" s="70" t="str">
        <f t="shared" si="13"/>
        <v/>
      </c>
      <c r="H154" s="72" t="s">
        <v>66</v>
      </c>
      <c r="I154" s="49"/>
      <c r="J154" s="73" t="str">
        <f>IF(AND(A154&lt;&gt;"",E154&lt;&gt;""),IF(I154="","⚠️ Enter Code",IF(IFERROR(VLOOKUP(H154,DB_Agents!$B:$E,4,0),"")=I154,IF(C154&gt;=E154,"Successful","Unsuccessful"),"🔒 WRONG CODE")),"Pending")</f>
        <v>Pending</v>
      </c>
      <c r="K154" s="73" t="str">
        <f t="shared" ca="1" si="14"/>
        <v>—</v>
      </c>
      <c r="L154" s="69"/>
    </row>
    <row r="155" spans="1:12" ht="20.100000000000001" customHeight="1" x14ac:dyDescent="0.25">
      <c r="A155" s="49"/>
      <c r="B155" s="24" t="str">
        <f>IF(A155="","",IFERROR(VLOOKUP(A155,DB_Customers!$A:$B,2,0),"❌ Account Not Found"))</f>
        <v/>
      </c>
      <c r="C155" s="39" t="str">
        <f>IF(A155="","",IFERROR(VLOOKUP(A155,DB_Customers!$A:$N,14,0),""))</f>
        <v/>
      </c>
      <c r="D155" s="58" t="str">
        <f t="shared" ca="1" si="12"/>
        <v/>
      </c>
      <c r="E155" s="59"/>
      <c r="F155" s="53"/>
      <c r="G155" s="39" t="str">
        <f t="shared" si="13"/>
        <v/>
      </c>
      <c r="H155" s="68" t="s">
        <v>66</v>
      </c>
      <c r="I155" s="49"/>
      <c r="J155" s="61" t="str">
        <f>IF(AND(A155&lt;&gt;"",E155&lt;&gt;""),IF(I155="","⚠️ Enter Code",IF(IFERROR(VLOOKUP(H155,DB_Agents!$B:$E,4,0),"")=I155,IF(C155&gt;=E155,"Successful","Unsuccessful"),"🔒 WRONG CODE")),"Pending")</f>
        <v>Pending</v>
      </c>
      <c r="K155" s="61" t="str">
        <f t="shared" ca="1" si="14"/>
        <v>—</v>
      </c>
      <c r="L155" s="24"/>
    </row>
    <row r="156" spans="1:12" ht="20.100000000000001" customHeight="1" x14ac:dyDescent="0.25">
      <c r="A156" s="49"/>
      <c r="B156" s="69" t="str">
        <f>IF(A156="","",IFERROR(VLOOKUP(A156,DB_Customers!$A:$B,2,0),"❌ Account Not Found"))</f>
        <v/>
      </c>
      <c r="C156" s="70" t="str">
        <f>IF(A156="","",IFERROR(VLOOKUP(A156,DB_Customers!$A:$N,14,0),""))</f>
        <v/>
      </c>
      <c r="D156" s="71" t="str">
        <f t="shared" ca="1" si="12"/>
        <v/>
      </c>
      <c r="E156" s="59"/>
      <c r="F156" s="53"/>
      <c r="G156" s="70" t="str">
        <f t="shared" si="13"/>
        <v/>
      </c>
      <c r="H156" s="72" t="s">
        <v>66</v>
      </c>
      <c r="I156" s="49"/>
      <c r="J156" s="73" t="str">
        <f>IF(AND(A156&lt;&gt;"",E156&lt;&gt;""),IF(I156="","⚠️ Enter Code",IF(IFERROR(VLOOKUP(H156,DB_Agents!$B:$E,4,0),"")=I156,IF(C156&gt;=E156,"Successful","Unsuccessful"),"🔒 WRONG CODE")),"Pending")</f>
        <v>Pending</v>
      </c>
      <c r="K156" s="73" t="str">
        <f t="shared" ca="1" si="14"/>
        <v>—</v>
      </c>
      <c r="L156" s="69"/>
    </row>
    <row r="157" spans="1:12" ht="20.100000000000001" customHeight="1" x14ac:dyDescent="0.25">
      <c r="A157" s="49"/>
      <c r="B157" s="24" t="str">
        <f>IF(A157="","",IFERROR(VLOOKUP(A157,DB_Customers!$A:$B,2,0),"❌ Account Not Found"))</f>
        <v/>
      </c>
      <c r="C157" s="39" t="str">
        <f>IF(A157="","",IFERROR(VLOOKUP(A157,DB_Customers!$A:$N,14,0),""))</f>
        <v/>
      </c>
      <c r="D157" s="58" t="str">
        <f t="shared" ca="1" si="12"/>
        <v/>
      </c>
      <c r="E157" s="59"/>
      <c r="F157" s="53"/>
      <c r="G157" s="39" t="str">
        <f t="shared" si="13"/>
        <v/>
      </c>
      <c r="H157" s="68" t="s">
        <v>66</v>
      </c>
      <c r="I157" s="49"/>
      <c r="J157" s="61" t="str">
        <f>IF(AND(A157&lt;&gt;"",E157&lt;&gt;""),IF(I157="","⚠️ Enter Code",IF(IFERROR(VLOOKUP(H157,DB_Agents!$B:$E,4,0),"")=I157,IF(C157&gt;=E157,"Successful","Unsuccessful"),"🔒 WRONG CODE")),"Pending")</f>
        <v>Pending</v>
      </c>
      <c r="K157" s="61" t="str">
        <f t="shared" ca="1" si="14"/>
        <v>—</v>
      </c>
      <c r="L157" s="24"/>
    </row>
    <row r="158" spans="1:12" ht="20.100000000000001" customHeight="1" x14ac:dyDescent="0.25">
      <c r="A158" s="49"/>
      <c r="B158" s="69" t="str">
        <f>IF(A158="","",IFERROR(VLOOKUP(A158,DB_Customers!$A:$B,2,0),"❌ Account Not Found"))</f>
        <v/>
      </c>
      <c r="C158" s="70" t="str">
        <f>IF(A158="","",IFERROR(VLOOKUP(A158,DB_Customers!$A:$N,14,0),""))</f>
        <v/>
      </c>
      <c r="D158" s="71" t="str">
        <f t="shared" ca="1" si="12"/>
        <v/>
      </c>
      <c r="E158" s="59"/>
      <c r="F158" s="53"/>
      <c r="G158" s="70" t="str">
        <f t="shared" si="13"/>
        <v/>
      </c>
      <c r="H158" s="72" t="s">
        <v>66</v>
      </c>
      <c r="I158" s="49"/>
      <c r="J158" s="73" t="str">
        <f>IF(AND(A158&lt;&gt;"",E158&lt;&gt;""),IF(I158="","⚠️ Enter Code",IF(IFERROR(VLOOKUP(H158,DB_Agents!$B:$E,4,0),"")=I158,IF(C158&gt;=E158,"Successful","Unsuccessful"),"🔒 WRONG CODE")),"Pending")</f>
        <v>Pending</v>
      </c>
      <c r="K158" s="73" t="str">
        <f t="shared" ca="1" si="14"/>
        <v>—</v>
      </c>
      <c r="L158" s="69"/>
    </row>
    <row r="159" spans="1:12" ht="20.100000000000001" customHeight="1" x14ac:dyDescent="0.25">
      <c r="A159" s="49"/>
      <c r="B159" s="24" t="str">
        <f>IF(A159="","",IFERROR(VLOOKUP(A159,DB_Customers!$A:$B,2,0),"❌ Account Not Found"))</f>
        <v/>
      </c>
      <c r="C159" s="39" t="str">
        <f>IF(A159="","",IFERROR(VLOOKUP(A159,DB_Customers!$A:$N,14,0),""))</f>
        <v/>
      </c>
      <c r="D159" s="58" t="str">
        <f t="shared" ca="1" si="12"/>
        <v/>
      </c>
      <c r="E159" s="59"/>
      <c r="F159" s="53"/>
      <c r="G159" s="39" t="str">
        <f t="shared" si="13"/>
        <v/>
      </c>
      <c r="H159" s="68" t="s">
        <v>66</v>
      </c>
      <c r="I159" s="49"/>
      <c r="J159" s="61" t="str">
        <f>IF(AND(A159&lt;&gt;"",E159&lt;&gt;""),IF(I159="","⚠️ Enter Code",IF(IFERROR(VLOOKUP(H159,DB_Agents!$B:$E,4,0),"")=I159,IF(C159&gt;=E159,"Successful","Unsuccessful"),"🔒 WRONG CODE")),"Pending")</f>
        <v>Pending</v>
      </c>
      <c r="K159" s="61" t="str">
        <f t="shared" ca="1" si="14"/>
        <v>—</v>
      </c>
      <c r="L159" s="24"/>
    </row>
    <row r="160" spans="1:12" ht="20.100000000000001" customHeight="1" x14ac:dyDescent="0.25">
      <c r="A160" s="49"/>
      <c r="B160" s="69" t="str">
        <f>IF(A160="","",IFERROR(VLOOKUP(A160,DB_Customers!$A:$B,2,0),"❌ Account Not Found"))</f>
        <v/>
      </c>
      <c r="C160" s="70" t="str">
        <f>IF(A160="","",IFERROR(VLOOKUP(A160,DB_Customers!$A:$N,14,0),""))</f>
        <v/>
      </c>
      <c r="D160" s="71" t="str">
        <f t="shared" ca="1" si="12"/>
        <v/>
      </c>
      <c r="E160" s="59"/>
      <c r="F160" s="53"/>
      <c r="G160" s="70" t="str">
        <f t="shared" si="13"/>
        <v/>
      </c>
      <c r="H160" s="72" t="s">
        <v>66</v>
      </c>
      <c r="I160" s="49"/>
      <c r="J160" s="73" t="str">
        <f>IF(AND(A160&lt;&gt;"",E160&lt;&gt;""),IF(I160="","⚠️ Enter Code",IF(IFERROR(VLOOKUP(H160,DB_Agents!$B:$E,4,0),"")=I160,IF(C160&gt;=E160,"Successful","Unsuccessful"),"🔒 WRONG CODE")),"Pending")</f>
        <v>Pending</v>
      </c>
      <c r="K160" s="73" t="str">
        <f t="shared" ca="1" si="14"/>
        <v>—</v>
      </c>
      <c r="L160" s="69"/>
    </row>
    <row r="161" spans="1:12" ht="20.100000000000001" customHeight="1" x14ac:dyDescent="0.25">
      <c r="A161" s="49"/>
      <c r="B161" s="24" t="str">
        <f>IF(A161="","",IFERROR(VLOOKUP(A161,DB_Customers!$A:$B,2,0),"❌ Account Not Found"))</f>
        <v/>
      </c>
      <c r="C161" s="39" t="str">
        <f>IF(A161="","",IFERROR(VLOOKUP(A161,DB_Customers!$A:$N,14,0),""))</f>
        <v/>
      </c>
      <c r="D161" s="58" t="str">
        <f t="shared" ca="1" si="12"/>
        <v/>
      </c>
      <c r="E161" s="59"/>
      <c r="F161" s="53"/>
      <c r="G161" s="39" t="str">
        <f t="shared" si="13"/>
        <v/>
      </c>
      <c r="H161" s="68" t="s">
        <v>66</v>
      </c>
      <c r="I161" s="49"/>
      <c r="J161" s="61" t="str">
        <f>IF(AND(A161&lt;&gt;"",E161&lt;&gt;""),IF(I161="","⚠️ Enter Code",IF(IFERROR(VLOOKUP(H161,DB_Agents!$B:$E,4,0),"")=I161,IF(C161&gt;=E161,"Successful","Unsuccessful"),"🔒 WRONG CODE")),"Pending")</f>
        <v>Pending</v>
      </c>
      <c r="K161" s="61" t="str">
        <f t="shared" ca="1" si="14"/>
        <v>—</v>
      </c>
      <c r="L161" s="24"/>
    </row>
    <row r="162" spans="1:12" ht="20.100000000000001" customHeight="1" x14ac:dyDescent="0.25">
      <c r="A162" s="49"/>
      <c r="B162" s="69" t="str">
        <f>IF(A162="","",IFERROR(VLOOKUP(A162,DB_Customers!$A:$B,2,0),"❌ Account Not Found"))</f>
        <v/>
      </c>
      <c r="C162" s="70" t="str">
        <f>IF(A162="","",IFERROR(VLOOKUP(A162,DB_Customers!$A:$N,14,0),""))</f>
        <v/>
      </c>
      <c r="D162" s="71" t="str">
        <f t="shared" ca="1" si="12"/>
        <v/>
      </c>
      <c r="E162" s="59"/>
      <c r="F162" s="53"/>
      <c r="G162" s="70" t="str">
        <f t="shared" si="13"/>
        <v/>
      </c>
      <c r="H162" s="72" t="s">
        <v>66</v>
      </c>
      <c r="I162" s="49"/>
      <c r="J162" s="73" t="str">
        <f>IF(AND(A162&lt;&gt;"",E162&lt;&gt;""),IF(I162="","⚠️ Enter Code",IF(IFERROR(VLOOKUP(H162,DB_Agents!$B:$E,4,0),"")=I162,IF(C162&gt;=E162,"Successful","Unsuccessful"),"🔒 WRONG CODE")),"Pending")</f>
        <v>Pending</v>
      </c>
      <c r="K162" s="73" t="str">
        <f t="shared" ca="1" si="14"/>
        <v>—</v>
      </c>
      <c r="L162" s="69"/>
    </row>
    <row r="163" spans="1:12" ht="20.100000000000001" customHeight="1" x14ac:dyDescent="0.25">
      <c r="A163" s="49"/>
      <c r="B163" s="24" t="str">
        <f>IF(A163="","",IFERROR(VLOOKUP(A163,DB_Customers!$A:$B,2,0),"❌ Account Not Found"))</f>
        <v/>
      </c>
      <c r="C163" s="39" t="str">
        <f>IF(A163="","",IFERROR(VLOOKUP(A163,DB_Customers!$A:$N,14,0),""))</f>
        <v/>
      </c>
      <c r="D163" s="58" t="str">
        <f t="shared" ca="1" si="12"/>
        <v/>
      </c>
      <c r="E163" s="59"/>
      <c r="F163" s="53"/>
      <c r="G163" s="39" t="str">
        <f t="shared" si="13"/>
        <v/>
      </c>
      <c r="H163" s="68" t="s">
        <v>66</v>
      </c>
      <c r="I163" s="49"/>
      <c r="J163" s="61" t="str">
        <f>IF(AND(A163&lt;&gt;"",E163&lt;&gt;""),IF(I163="","⚠️ Enter Code",IF(IFERROR(VLOOKUP(H163,DB_Agents!$B:$E,4,0),"")=I163,IF(C163&gt;=E163,"Successful","Unsuccessful"),"🔒 WRONG CODE")),"Pending")</f>
        <v>Pending</v>
      </c>
      <c r="K163" s="61" t="str">
        <f t="shared" ca="1" si="14"/>
        <v>—</v>
      </c>
      <c r="L163" s="24"/>
    </row>
    <row r="164" spans="1:12" ht="20.100000000000001" customHeight="1" x14ac:dyDescent="0.25">
      <c r="A164" s="49"/>
      <c r="B164" s="69" t="str">
        <f>IF(A164="","",IFERROR(VLOOKUP(A164,DB_Customers!$A:$B,2,0),"❌ Account Not Found"))</f>
        <v/>
      </c>
      <c r="C164" s="70" t="str">
        <f>IF(A164="","",IFERROR(VLOOKUP(A164,DB_Customers!$A:$N,14,0),""))</f>
        <v/>
      </c>
      <c r="D164" s="71" t="str">
        <f t="shared" ca="1" si="12"/>
        <v/>
      </c>
      <c r="E164" s="59"/>
      <c r="F164" s="53"/>
      <c r="G164" s="70" t="str">
        <f t="shared" si="13"/>
        <v/>
      </c>
      <c r="H164" s="72" t="s">
        <v>66</v>
      </c>
      <c r="I164" s="49"/>
      <c r="J164" s="73" t="str">
        <f>IF(AND(A164&lt;&gt;"",E164&lt;&gt;""),IF(I164="","⚠️ Enter Code",IF(IFERROR(VLOOKUP(H164,DB_Agents!$B:$E,4,0),"")=I164,IF(C164&gt;=E164,"Successful","Unsuccessful"),"🔒 WRONG CODE")),"Pending")</f>
        <v>Pending</v>
      </c>
      <c r="K164" s="73" t="str">
        <f t="shared" ca="1" si="14"/>
        <v>—</v>
      </c>
      <c r="L164" s="69"/>
    </row>
    <row r="165" spans="1:12" ht="20.100000000000001" customHeight="1" x14ac:dyDescent="0.25">
      <c r="A165" s="49"/>
      <c r="B165" s="24" t="str">
        <f>IF(A165="","",IFERROR(VLOOKUP(A165,DB_Customers!$A:$B,2,0),"❌ Account Not Found"))</f>
        <v/>
      </c>
      <c r="C165" s="39" t="str">
        <f>IF(A165="","",IFERROR(VLOOKUP(A165,DB_Customers!$A:$N,14,0),""))</f>
        <v/>
      </c>
      <c r="D165" s="58" t="str">
        <f t="shared" ca="1" si="12"/>
        <v/>
      </c>
      <c r="E165" s="59"/>
      <c r="F165" s="53"/>
      <c r="G165" s="39" t="str">
        <f t="shared" si="13"/>
        <v/>
      </c>
      <c r="H165" s="68" t="s">
        <v>66</v>
      </c>
      <c r="I165" s="49"/>
      <c r="J165" s="61" t="str">
        <f>IF(AND(A165&lt;&gt;"",E165&lt;&gt;""),IF(I165="","⚠️ Enter Code",IF(IFERROR(VLOOKUP(H165,DB_Agents!$B:$E,4,0),"")=I165,IF(C165&gt;=E165,"Successful","Unsuccessful"),"🔒 WRONG CODE")),"Pending")</f>
        <v>Pending</v>
      </c>
      <c r="K165" s="61" t="str">
        <f t="shared" ca="1" si="14"/>
        <v>—</v>
      </c>
      <c r="L165" s="24"/>
    </row>
    <row r="166" spans="1:12" ht="20.100000000000001" customHeight="1" x14ac:dyDescent="0.25">
      <c r="A166" s="49"/>
      <c r="B166" s="69" t="str">
        <f>IF(A166="","",IFERROR(VLOOKUP(A166,DB_Customers!$A:$B,2,0),"❌ Account Not Found"))</f>
        <v/>
      </c>
      <c r="C166" s="70" t="str">
        <f>IF(A166="","",IFERROR(VLOOKUP(A166,DB_Customers!$A:$N,14,0),""))</f>
        <v/>
      </c>
      <c r="D166" s="71" t="str">
        <f t="shared" ca="1" si="12"/>
        <v/>
      </c>
      <c r="E166" s="59"/>
      <c r="F166" s="53"/>
      <c r="G166" s="70" t="str">
        <f t="shared" si="13"/>
        <v/>
      </c>
      <c r="H166" s="72" t="s">
        <v>66</v>
      </c>
      <c r="I166" s="49"/>
      <c r="J166" s="73" t="str">
        <f>IF(AND(A166&lt;&gt;"",E166&lt;&gt;""),IF(I166="","⚠️ Enter Code",IF(IFERROR(VLOOKUP(H166,DB_Agents!$B:$E,4,0),"")=I166,IF(C166&gt;=E166,"Successful","Unsuccessful"),"🔒 WRONG CODE")),"Pending")</f>
        <v>Pending</v>
      </c>
      <c r="K166" s="73" t="str">
        <f t="shared" ca="1" si="14"/>
        <v>—</v>
      </c>
      <c r="L166" s="69"/>
    </row>
    <row r="167" spans="1:12" ht="20.100000000000001" customHeight="1" x14ac:dyDescent="0.25">
      <c r="A167" s="49"/>
      <c r="B167" s="24" t="str">
        <f>IF(A167="","",IFERROR(VLOOKUP(A167,DB_Customers!$A:$B,2,0),"❌ Account Not Found"))</f>
        <v/>
      </c>
      <c r="C167" s="39" t="str">
        <f>IF(A167="","",IFERROR(VLOOKUP(A167,DB_Customers!$A:$N,14,0),""))</f>
        <v/>
      </c>
      <c r="D167" s="58" t="str">
        <f t="shared" ca="1" si="12"/>
        <v/>
      </c>
      <c r="E167" s="59"/>
      <c r="F167" s="53"/>
      <c r="G167" s="39" t="str">
        <f t="shared" si="13"/>
        <v/>
      </c>
      <c r="H167" s="68" t="s">
        <v>66</v>
      </c>
      <c r="I167" s="49"/>
      <c r="J167" s="61" t="str">
        <f>IF(AND(A167&lt;&gt;"",E167&lt;&gt;""),IF(I167="","⚠️ Enter Code",IF(IFERROR(VLOOKUP(H167,DB_Agents!$B:$E,4,0),"")=I167,IF(C167&gt;=E167,"Successful","Unsuccessful"),"🔒 WRONG CODE")),"Pending")</f>
        <v>Pending</v>
      </c>
      <c r="K167" s="61" t="str">
        <f t="shared" ca="1" si="14"/>
        <v>—</v>
      </c>
      <c r="L167" s="24"/>
    </row>
    <row r="168" spans="1:12" ht="20.100000000000001" customHeight="1" x14ac:dyDescent="0.25">
      <c r="A168" s="49"/>
      <c r="B168" s="69" t="str">
        <f>IF(A168="","",IFERROR(VLOOKUP(A168,DB_Customers!$A:$B,2,0),"❌ Account Not Found"))</f>
        <v/>
      </c>
      <c r="C168" s="70" t="str">
        <f>IF(A168="","",IFERROR(VLOOKUP(A168,DB_Customers!$A:$N,14,0),""))</f>
        <v/>
      </c>
      <c r="D168" s="71" t="str">
        <f t="shared" ca="1" si="12"/>
        <v/>
      </c>
      <c r="E168" s="59"/>
      <c r="F168" s="53"/>
      <c r="G168" s="70" t="str">
        <f t="shared" si="13"/>
        <v/>
      </c>
      <c r="H168" s="72" t="s">
        <v>66</v>
      </c>
      <c r="I168" s="49"/>
      <c r="J168" s="73" t="str">
        <f>IF(AND(A168&lt;&gt;"",E168&lt;&gt;""),IF(I168="","⚠️ Enter Code",IF(IFERROR(VLOOKUP(H168,DB_Agents!$B:$E,4,0),"")=I168,IF(C168&gt;=E168,"Successful","Unsuccessful"),"🔒 WRONG CODE")),"Pending")</f>
        <v>Pending</v>
      </c>
      <c r="K168" s="73" t="str">
        <f t="shared" ca="1" si="14"/>
        <v>—</v>
      </c>
      <c r="L168" s="69"/>
    </row>
    <row r="169" spans="1:12" ht="20.100000000000001" customHeight="1" x14ac:dyDescent="0.25">
      <c r="A169" s="49"/>
      <c r="B169" s="24" t="str">
        <f>IF(A169="","",IFERROR(VLOOKUP(A169,DB_Customers!$A:$B,2,0),"❌ Account Not Found"))</f>
        <v/>
      </c>
      <c r="C169" s="39" t="str">
        <f>IF(A169="","",IFERROR(VLOOKUP(A169,DB_Customers!$A:$N,14,0),""))</f>
        <v/>
      </c>
      <c r="D169" s="58" t="str">
        <f t="shared" ref="D169:D200" ca="1" si="15">IF(A169="","",TODAY())</f>
        <v/>
      </c>
      <c r="E169" s="59"/>
      <c r="F169" s="53"/>
      <c r="G169" s="39" t="str">
        <f t="shared" ref="G169:G200" si="16">IFERROR(IF(OR(A169="",E169=""),"",C169-E169),"")</f>
        <v/>
      </c>
      <c r="H169" s="68" t="s">
        <v>66</v>
      </c>
      <c r="I169" s="49"/>
      <c r="J169" s="61" t="str">
        <f>IF(AND(A169&lt;&gt;"",E169&lt;&gt;""),IF(I169="","⚠️ Enter Code",IF(IFERROR(VLOOKUP(H169,DB_Agents!$B:$E,4,0),"")=I169,IF(C169&gt;=E169,"Successful","Unsuccessful"),"🔒 WRONG CODE")),"Pending")</f>
        <v>Pending</v>
      </c>
      <c r="K169" s="61" t="str">
        <f t="shared" ref="K169:K200" ca="1" si="17">IF(J169="Successful",TEXT(TODAY(),"YYYY-MM-DD")&amp;" Auto","—")</f>
        <v>—</v>
      </c>
      <c r="L169" s="24"/>
    </row>
    <row r="170" spans="1:12" ht="20.100000000000001" customHeight="1" x14ac:dyDescent="0.25">
      <c r="A170" s="49"/>
      <c r="B170" s="69" t="str">
        <f>IF(A170="","",IFERROR(VLOOKUP(A170,DB_Customers!$A:$B,2,0),"❌ Account Not Found"))</f>
        <v/>
      </c>
      <c r="C170" s="70" t="str">
        <f>IF(A170="","",IFERROR(VLOOKUP(A170,DB_Customers!$A:$N,14,0),""))</f>
        <v/>
      </c>
      <c r="D170" s="71" t="str">
        <f t="shared" ca="1" si="15"/>
        <v/>
      </c>
      <c r="E170" s="59"/>
      <c r="F170" s="53"/>
      <c r="G170" s="70" t="str">
        <f t="shared" si="16"/>
        <v/>
      </c>
      <c r="H170" s="72" t="s">
        <v>66</v>
      </c>
      <c r="I170" s="49"/>
      <c r="J170" s="73" t="str">
        <f>IF(AND(A170&lt;&gt;"",E170&lt;&gt;""),IF(I170="","⚠️ Enter Code",IF(IFERROR(VLOOKUP(H170,DB_Agents!$B:$E,4,0),"")=I170,IF(C170&gt;=E170,"Successful","Unsuccessful"),"🔒 WRONG CODE")),"Pending")</f>
        <v>Pending</v>
      </c>
      <c r="K170" s="73" t="str">
        <f t="shared" ca="1" si="17"/>
        <v>—</v>
      </c>
      <c r="L170" s="69"/>
    </row>
    <row r="171" spans="1:12" ht="20.100000000000001" customHeight="1" x14ac:dyDescent="0.25">
      <c r="A171" s="49"/>
      <c r="B171" s="24" t="str">
        <f>IF(A171="","",IFERROR(VLOOKUP(A171,DB_Customers!$A:$B,2,0),"❌ Account Not Found"))</f>
        <v/>
      </c>
      <c r="C171" s="39" t="str">
        <f>IF(A171="","",IFERROR(VLOOKUP(A171,DB_Customers!$A:$N,14,0),""))</f>
        <v/>
      </c>
      <c r="D171" s="58" t="str">
        <f t="shared" ca="1" si="15"/>
        <v/>
      </c>
      <c r="E171" s="59"/>
      <c r="F171" s="53"/>
      <c r="G171" s="39" t="str">
        <f t="shared" si="16"/>
        <v/>
      </c>
      <c r="H171" s="68" t="s">
        <v>66</v>
      </c>
      <c r="I171" s="49"/>
      <c r="J171" s="61" t="str">
        <f>IF(AND(A171&lt;&gt;"",E171&lt;&gt;""),IF(I171="","⚠️ Enter Code",IF(IFERROR(VLOOKUP(H171,DB_Agents!$B:$E,4,0),"")=I171,IF(C171&gt;=E171,"Successful","Unsuccessful"),"🔒 WRONG CODE")),"Pending")</f>
        <v>Pending</v>
      </c>
      <c r="K171" s="61" t="str">
        <f t="shared" ca="1" si="17"/>
        <v>—</v>
      </c>
      <c r="L171" s="24"/>
    </row>
    <row r="172" spans="1:12" ht="20.100000000000001" customHeight="1" x14ac:dyDescent="0.25">
      <c r="A172" s="49"/>
      <c r="B172" s="69" t="str">
        <f>IF(A172="","",IFERROR(VLOOKUP(A172,DB_Customers!$A:$B,2,0),"❌ Account Not Found"))</f>
        <v/>
      </c>
      <c r="C172" s="70" t="str">
        <f>IF(A172="","",IFERROR(VLOOKUP(A172,DB_Customers!$A:$N,14,0),""))</f>
        <v/>
      </c>
      <c r="D172" s="71" t="str">
        <f t="shared" ca="1" si="15"/>
        <v/>
      </c>
      <c r="E172" s="59"/>
      <c r="F172" s="53"/>
      <c r="G172" s="70" t="str">
        <f t="shared" si="16"/>
        <v/>
      </c>
      <c r="H172" s="72" t="s">
        <v>66</v>
      </c>
      <c r="I172" s="49"/>
      <c r="J172" s="73" t="str">
        <f>IF(AND(A172&lt;&gt;"",E172&lt;&gt;""),IF(I172="","⚠️ Enter Code",IF(IFERROR(VLOOKUP(H172,DB_Agents!$B:$E,4,0),"")=I172,IF(C172&gt;=E172,"Successful","Unsuccessful"),"🔒 WRONG CODE")),"Pending")</f>
        <v>Pending</v>
      </c>
      <c r="K172" s="73" t="str">
        <f t="shared" ca="1" si="17"/>
        <v>—</v>
      </c>
      <c r="L172" s="69"/>
    </row>
    <row r="173" spans="1:12" ht="20.100000000000001" customHeight="1" x14ac:dyDescent="0.25">
      <c r="A173" s="49"/>
      <c r="B173" s="24" t="str">
        <f>IF(A173="","",IFERROR(VLOOKUP(A173,DB_Customers!$A:$B,2,0),"❌ Account Not Found"))</f>
        <v/>
      </c>
      <c r="C173" s="39" t="str">
        <f>IF(A173="","",IFERROR(VLOOKUP(A173,DB_Customers!$A:$N,14,0),""))</f>
        <v/>
      </c>
      <c r="D173" s="58" t="str">
        <f t="shared" ca="1" si="15"/>
        <v/>
      </c>
      <c r="E173" s="59"/>
      <c r="F173" s="53"/>
      <c r="G173" s="39" t="str">
        <f t="shared" si="16"/>
        <v/>
      </c>
      <c r="H173" s="68" t="s">
        <v>66</v>
      </c>
      <c r="I173" s="49"/>
      <c r="J173" s="61" t="str">
        <f>IF(AND(A173&lt;&gt;"",E173&lt;&gt;""),IF(I173="","⚠️ Enter Code",IF(IFERROR(VLOOKUP(H173,DB_Agents!$B:$E,4,0),"")=I173,IF(C173&gt;=E173,"Successful","Unsuccessful"),"🔒 WRONG CODE")),"Pending")</f>
        <v>Pending</v>
      </c>
      <c r="K173" s="61" t="str">
        <f t="shared" ca="1" si="17"/>
        <v>—</v>
      </c>
      <c r="L173" s="24"/>
    </row>
    <row r="174" spans="1:12" ht="20.100000000000001" customHeight="1" x14ac:dyDescent="0.25">
      <c r="A174" s="49"/>
      <c r="B174" s="69" t="str">
        <f>IF(A174="","",IFERROR(VLOOKUP(A174,DB_Customers!$A:$B,2,0),"❌ Account Not Found"))</f>
        <v/>
      </c>
      <c r="C174" s="70" t="str">
        <f>IF(A174="","",IFERROR(VLOOKUP(A174,DB_Customers!$A:$N,14,0),""))</f>
        <v/>
      </c>
      <c r="D174" s="71" t="str">
        <f t="shared" ca="1" si="15"/>
        <v/>
      </c>
      <c r="E174" s="59"/>
      <c r="F174" s="53"/>
      <c r="G174" s="70" t="str">
        <f t="shared" si="16"/>
        <v/>
      </c>
      <c r="H174" s="72" t="s">
        <v>66</v>
      </c>
      <c r="I174" s="49"/>
      <c r="J174" s="73" t="str">
        <f>IF(AND(A174&lt;&gt;"",E174&lt;&gt;""),IF(I174="","⚠️ Enter Code",IF(IFERROR(VLOOKUP(H174,DB_Agents!$B:$E,4,0),"")=I174,IF(C174&gt;=E174,"Successful","Unsuccessful"),"🔒 WRONG CODE")),"Pending")</f>
        <v>Pending</v>
      </c>
      <c r="K174" s="73" t="str">
        <f t="shared" ca="1" si="17"/>
        <v>—</v>
      </c>
      <c r="L174" s="69"/>
    </row>
    <row r="175" spans="1:12" ht="20.100000000000001" customHeight="1" x14ac:dyDescent="0.25">
      <c r="A175" s="49"/>
      <c r="B175" s="24" t="str">
        <f>IF(A175="","",IFERROR(VLOOKUP(A175,DB_Customers!$A:$B,2,0),"❌ Account Not Found"))</f>
        <v/>
      </c>
      <c r="C175" s="39" t="str">
        <f>IF(A175="","",IFERROR(VLOOKUP(A175,DB_Customers!$A:$N,14,0),""))</f>
        <v/>
      </c>
      <c r="D175" s="58" t="str">
        <f t="shared" ca="1" si="15"/>
        <v/>
      </c>
      <c r="E175" s="59"/>
      <c r="F175" s="53"/>
      <c r="G175" s="39" t="str">
        <f t="shared" si="16"/>
        <v/>
      </c>
      <c r="H175" s="68" t="s">
        <v>66</v>
      </c>
      <c r="I175" s="49"/>
      <c r="J175" s="61" t="str">
        <f>IF(AND(A175&lt;&gt;"",E175&lt;&gt;""),IF(I175="","⚠️ Enter Code",IF(IFERROR(VLOOKUP(H175,DB_Agents!$B:$E,4,0),"")=I175,IF(C175&gt;=E175,"Successful","Unsuccessful"),"🔒 WRONG CODE")),"Pending")</f>
        <v>Pending</v>
      </c>
      <c r="K175" s="61" t="str">
        <f t="shared" ca="1" si="17"/>
        <v>—</v>
      </c>
      <c r="L175" s="24"/>
    </row>
    <row r="176" spans="1:12" ht="20.100000000000001" customHeight="1" x14ac:dyDescent="0.25">
      <c r="A176" s="49"/>
      <c r="B176" s="69" t="str">
        <f>IF(A176="","",IFERROR(VLOOKUP(A176,DB_Customers!$A:$B,2,0),"❌ Account Not Found"))</f>
        <v/>
      </c>
      <c r="C176" s="70" t="str">
        <f>IF(A176="","",IFERROR(VLOOKUP(A176,DB_Customers!$A:$N,14,0),""))</f>
        <v/>
      </c>
      <c r="D176" s="71" t="str">
        <f t="shared" ca="1" si="15"/>
        <v/>
      </c>
      <c r="E176" s="59"/>
      <c r="F176" s="53"/>
      <c r="G176" s="70" t="str">
        <f t="shared" si="16"/>
        <v/>
      </c>
      <c r="H176" s="72" t="s">
        <v>66</v>
      </c>
      <c r="I176" s="49"/>
      <c r="J176" s="73" t="str">
        <f>IF(AND(A176&lt;&gt;"",E176&lt;&gt;""),IF(I176="","⚠️ Enter Code",IF(IFERROR(VLOOKUP(H176,DB_Agents!$B:$E,4,0),"")=I176,IF(C176&gt;=E176,"Successful","Unsuccessful"),"🔒 WRONG CODE")),"Pending")</f>
        <v>Pending</v>
      </c>
      <c r="K176" s="73" t="str">
        <f t="shared" ca="1" si="17"/>
        <v>—</v>
      </c>
      <c r="L176" s="69"/>
    </row>
    <row r="177" spans="1:12" ht="20.100000000000001" customHeight="1" x14ac:dyDescent="0.25">
      <c r="A177" s="49"/>
      <c r="B177" s="24" t="str">
        <f>IF(A177="","",IFERROR(VLOOKUP(A177,DB_Customers!$A:$B,2,0),"❌ Account Not Found"))</f>
        <v/>
      </c>
      <c r="C177" s="39" t="str">
        <f>IF(A177="","",IFERROR(VLOOKUP(A177,DB_Customers!$A:$N,14,0),""))</f>
        <v/>
      </c>
      <c r="D177" s="58" t="str">
        <f t="shared" ca="1" si="15"/>
        <v/>
      </c>
      <c r="E177" s="59"/>
      <c r="F177" s="53"/>
      <c r="G177" s="39" t="str">
        <f t="shared" si="16"/>
        <v/>
      </c>
      <c r="H177" s="68" t="s">
        <v>66</v>
      </c>
      <c r="I177" s="49"/>
      <c r="J177" s="61" t="str">
        <f>IF(AND(A177&lt;&gt;"",E177&lt;&gt;""),IF(I177="","⚠️ Enter Code",IF(IFERROR(VLOOKUP(H177,DB_Agents!$B:$E,4,0),"")=I177,IF(C177&gt;=E177,"Successful","Unsuccessful"),"🔒 WRONG CODE")),"Pending")</f>
        <v>Pending</v>
      </c>
      <c r="K177" s="61" t="str">
        <f t="shared" ca="1" si="17"/>
        <v>—</v>
      </c>
      <c r="L177" s="24"/>
    </row>
    <row r="178" spans="1:12" ht="20.100000000000001" customHeight="1" x14ac:dyDescent="0.25">
      <c r="A178" s="49"/>
      <c r="B178" s="69" t="str">
        <f>IF(A178="","",IFERROR(VLOOKUP(A178,DB_Customers!$A:$B,2,0),"❌ Account Not Found"))</f>
        <v/>
      </c>
      <c r="C178" s="70" t="str">
        <f>IF(A178="","",IFERROR(VLOOKUP(A178,DB_Customers!$A:$N,14,0),""))</f>
        <v/>
      </c>
      <c r="D178" s="71" t="str">
        <f t="shared" ca="1" si="15"/>
        <v/>
      </c>
      <c r="E178" s="59"/>
      <c r="F178" s="53"/>
      <c r="G178" s="70" t="str">
        <f t="shared" si="16"/>
        <v/>
      </c>
      <c r="H178" s="72" t="s">
        <v>66</v>
      </c>
      <c r="I178" s="49"/>
      <c r="J178" s="73" t="str">
        <f>IF(AND(A178&lt;&gt;"",E178&lt;&gt;""),IF(I178="","⚠️ Enter Code",IF(IFERROR(VLOOKUP(H178,DB_Agents!$B:$E,4,0),"")=I178,IF(C178&gt;=E178,"Successful","Unsuccessful"),"🔒 WRONG CODE")),"Pending")</f>
        <v>Pending</v>
      </c>
      <c r="K178" s="73" t="str">
        <f t="shared" ca="1" si="17"/>
        <v>—</v>
      </c>
      <c r="L178" s="69"/>
    </row>
    <row r="179" spans="1:12" ht="20.100000000000001" customHeight="1" x14ac:dyDescent="0.25">
      <c r="A179" s="49"/>
      <c r="B179" s="24" t="str">
        <f>IF(A179="","",IFERROR(VLOOKUP(A179,DB_Customers!$A:$B,2,0),"❌ Account Not Found"))</f>
        <v/>
      </c>
      <c r="C179" s="39" t="str">
        <f>IF(A179="","",IFERROR(VLOOKUP(A179,DB_Customers!$A:$N,14,0),""))</f>
        <v/>
      </c>
      <c r="D179" s="58" t="str">
        <f t="shared" ca="1" si="15"/>
        <v/>
      </c>
      <c r="E179" s="59"/>
      <c r="F179" s="53"/>
      <c r="G179" s="39" t="str">
        <f t="shared" si="16"/>
        <v/>
      </c>
      <c r="H179" s="68" t="s">
        <v>66</v>
      </c>
      <c r="I179" s="49"/>
      <c r="J179" s="61" t="str">
        <f>IF(AND(A179&lt;&gt;"",E179&lt;&gt;""),IF(I179="","⚠️ Enter Code",IF(IFERROR(VLOOKUP(H179,DB_Agents!$B:$E,4,0),"")=I179,IF(C179&gt;=E179,"Successful","Unsuccessful"),"🔒 WRONG CODE")),"Pending")</f>
        <v>Pending</v>
      </c>
      <c r="K179" s="61" t="str">
        <f t="shared" ca="1" si="17"/>
        <v>—</v>
      </c>
      <c r="L179" s="24"/>
    </row>
    <row r="180" spans="1:12" ht="20.100000000000001" customHeight="1" x14ac:dyDescent="0.25">
      <c r="A180" s="49"/>
      <c r="B180" s="69" t="str">
        <f>IF(A180="","",IFERROR(VLOOKUP(A180,DB_Customers!$A:$B,2,0),"❌ Account Not Found"))</f>
        <v/>
      </c>
      <c r="C180" s="70" t="str">
        <f>IF(A180="","",IFERROR(VLOOKUP(A180,DB_Customers!$A:$N,14,0),""))</f>
        <v/>
      </c>
      <c r="D180" s="71" t="str">
        <f t="shared" ca="1" si="15"/>
        <v/>
      </c>
      <c r="E180" s="59"/>
      <c r="F180" s="53"/>
      <c r="G180" s="70" t="str">
        <f t="shared" si="16"/>
        <v/>
      </c>
      <c r="H180" s="72" t="s">
        <v>66</v>
      </c>
      <c r="I180" s="49"/>
      <c r="J180" s="73" t="str">
        <f>IF(AND(A180&lt;&gt;"",E180&lt;&gt;""),IF(I180="","⚠️ Enter Code",IF(IFERROR(VLOOKUP(H180,DB_Agents!$B:$E,4,0),"")=I180,IF(C180&gt;=E180,"Successful","Unsuccessful"),"🔒 WRONG CODE")),"Pending")</f>
        <v>Pending</v>
      </c>
      <c r="K180" s="73" t="str">
        <f t="shared" ca="1" si="17"/>
        <v>—</v>
      </c>
      <c r="L180" s="69"/>
    </row>
    <row r="181" spans="1:12" ht="20.100000000000001" customHeight="1" x14ac:dyDescent="0.25">
      <c r="A181" s="49"/>
      <c r="B181" s="24" t="str">
        <f>IF(A181="","",IFERROR(VLOOKUP(A181,DB_Customers!$A:$B,2,0),"❌ Account Not Found"))</f>
        <v/>
      </c>
      <c r="C181" s="39" t="str">
        <f>IF(A181="","",IFERROR(VLOOKUP(A181,DB_Customers!$A:$N,14,0),""))</f>
        <v/>
      </c>
      <c r="D181" s="58" t="str">
        <f t="shared" ca="1" si="15"/>
        <v/>
      </c>
      <c r="E181" s="59"/>
      <c r="F181" s="53"/>
      <c r="G181" s="39" t="str">
        <f t="shared" si="16"/>
        <v/>
      </c>
      <c r="H181" s="68" t="s">
        <v>66</v>
      </c>
      <c r="I181" s="49"/>
      <c r="J181" s="61" t="str">
        <f>IF(AND(A181&lt;&gt;"",E181&lt;&gt;""),IF(I181="","⚠️ Enter Code",IF(IFERROR(VLOOKUP(H181,DB_Agents!$B:$E,4,0),"")=I181,IF(C181&gt;=E181,"Successful","Unsuccessful"),"🔒 WRONG CODE")),"Pending")</f>
        <v>Pending</v>
      </c>
      <c r="K181" s="61" t="str">
        <f t="shared" ca="1" si="17"/>
        <v>—</v>
      </c>
      <c r="L181" s="24"/>
    </row>
    <row r="182" spans="1:12" ht="20.100000000000001" customHeight="1" x14ac:dyDescent="0.25">
      <c r="A182" s="49"/>
      <c r="B182" s="69" t="str">
        <f>IF(A182="","",IFERROR(VLOOKUP(A182,DB_Customers!$A:$B,2,0),"❌ Account Not Found"))</f>
        <v/>
      </c>
      <c r="C182" s="70" t="str">
        <f>IF(A182="","",IFERROR(VLOOKUP(A182,DB_Customers!$A:$N,14,0),""))</f>
        <v/>
      </c>
      <c r="D182" s="71" t="str">
        <f t="shared" ca="1" si="15"/>
        <v/>
      </c>
      <c r="E182" s="59"/>
      <c r="F182" s="53"/>
      <c r="G182" s="70" t="str">
        <f t="shared" si="16"/>
        <v/>
      </c>
      <c r="H182" s="72" t="s">
        <v>66</v>
      </c>
      <c r="I182" s="49"/>
      <c r="J182" s="73" t="str">
        <f>IF(AND(A182&lt;&gt;"",E182&lt;&gt;""),IF(I182="","⚠️ Enter Code",IF(IFERROR(VLOOKUP(H182,DB_Agents!$B:$E,4,0),"")=I182,IF(C182&gt;=E182,"Successful","Unsuccessful"),"🔒 WRONG CODE")),"Pending")</f>
        <v>Pending</v>
      </c>
      <c r="K182" s="73" t="str">
        <f t="shared" ca="1" si="17"/>
        <v>—</v>
      </c>
      <c r="L182" s="69"/>
    </row>
    <row r="183" spans="1:12" ht="20.100000000000001" customHeight="1" x14ac:dyDescent="0.25">
      <c r="A183" s="49"/>
      <c r="B183" s="24" t="str">
        <f>IF(A183="","",IFERROR(VLOOKUP(A183,DB_Customers!$A:$B,2,0),"❌ Account Not Found"))</f>
        <v/>
      </c>
      <c r="C183" s="39" t="str">
        <f>IF(A183="","",IFERROR(VLOOKUP(A183,DB_Customers!$A:$N,14,0),""))</f>
        <v/>
      </c>
      <c r="D183" s="58" t="str">
        <f t="shared" ca="1" si="15"/>
        <v/>
      </c>
      <c r="E183" s="59"/>
      <c r="F183" s="53"/>
      <c r="G183" s="39" t="str">
        <f t="shared" si="16"/>
        <v/>
      </c>
      <c r="H183" s="68" t="s">
        <v>66</v>
      </c>
      <c r="I183" s="49"/>
      <c r="J183" s="61" t="str">
        <f>IF(AND(A183&lt;&gt;"",E183&lt;&gt;""),IF(I183="","⚠️ Enter Code",IF(IFERROR(VLOOKUP(H183,DB_Agents!$B:$E,4,0),"")=I183,IF(C183&gt;=E183,"Successful","Unsuccessful"),"🔒 WRONG CODE")),"Pending")</f>
        <v>Pending</v>
      </c>
      <c r="K183" s="61" t="str">
        <f t="shared" ca="1" si="17"/>
        <v>—</v>
      </c>
      <c r="L183" s="24"/>
    </row>
    <row r="184" spans="1:12" ht="20.100000000000001" customHeight="1" x14ac:dyDescent="0.25">
      <c r="A184" s="49"/>
      <c r="B184" s="69" t="str">
        <f>IF(A184="","",IFERROR(VLOOKUP(A184,DB_Customers!$A:$B,2,0),"❌ Account Not Found"))</f>
        <v/>
      </c>
      <c r="C184" s="70" t="str">
        <f>IF(A184="","",IFERROR(VLOOKUP(A184,DB_Customers!$A:$N,14,0),""))</f>
        <v/>
      </c>
      <c r="D184" s="71" t="str">
        <f t="shared" ca="1" si="15"/>
        <v/>
      </c>
      <c r="E184" s="59"/>
      <c r="F184" s="53"/>
      <c r="G184" s="70" t="str">
        <f t="shared" si="16"/>
        <v/>
      </c>
      <c r="H184" s="72" t="s">
        <v>66</v>
      </c>
      <c r="I184" s="49"/>
      <c r="J184" s="73" t="str">
        <f>IF(AND(A184&lt;&gt;"",E184&lt;&gt;""),IF(I184="","⚠️ Enter Code",IF(IFERROR(VLOOKUP(H184,DB_Agents!$B:$E,4,0),"")=I184,IF(C184&gt;=E184,"Successful","Unsuccessful"),"🔒 WRONG CODE")),"Pending")</f>
        <v>Pending</v>
      </c>
      <c r="K184" s="73" t="str">
        <f t="shared" ca="1" si="17"/>
        <v>—</v>
      </c>
      <c r="L184" s="69"/>
    </row>
    <row r="185" spans="1:12" ht="20.100000000000001" customHeight="1" x14ac:dyDescent="0.25">
      <c r="A185" s="49"/>
      <c r="B185" s="24" t="str">
        <f>IF(A185="","",IFERROR(VLOOKUP(A185,DB_Customers!$A:$B,2,0),"❌ Account Not Found"))</f>
        <v/>
      </c>
      <c r="C185" s="39" t="str">
        <f>IF(A185="","",IFERROR(VLOOKUP(A185,DB_Customers!$A:$N,14,0),""))</f>
        <v/>
      </c>
      <c r="D185" s="58" t="str">
        <f t="shared" ca="1" si="15"/>
        <v/>
      </c>
      <c r="E185" s="59"/>
      <c r="F185" s="53"/>
      <c r="G185" s="39" t="str">
        <f t="shared" si="16"/>
        <v/>
      </c>
      <c r="H185" s="68" t="s">
        <v>66</v>
      </c>
      <c r="I185" s="49"/>
      <c r="J185" s="61" t="str">
        <f>IF(AND(A185&lt;&gt;"",E185&lt;&gt;""),IF(I185="","⚠️ Enter Code",IF(IFERROR(VLOOKUP(H185,DB_Agents!$B:$E,4,0),"")=I185,IF(C185&gt;=E185,"Successful","Unsuccessful"),"🔒 WRONG CODE")),"Pending")</f>
        <v>Pending</v>
      </c>
      <c r="K185" s="61" t="str">
        <f t="shared" ca="1" si="17"/>
        <v>—</v>
      </c>
      <c r="L185" s="24"/>
    </row>
    <row r="186" spans="1:12" ht="20.100000000000001" customHeight="1" x14ac:dyDescent="0.25">
      <c r="A186" s="49"/>
      <c r="B186" s="69" t="str">
        <f>IF(A186="","",IFERROR(VLOOKUP(A186,DB_Customers!$A:$B,2,0),"❌ Account Not Found"))</f>
        <v/>
      </c>
      <c r="C186" s="70" t="str">
        <f>IF(A186="","",IFERROR(VLOOKUP(A186,DB_Customers!$A:$N,14,0),""))</f>
        <v/>
      </c>
      <c r="D186" s="71" t="str">
        <f t="shared" ca="1" si="15"/>
        <v/>
      </c>
      <c r="E186" s="59"/>
      <c r="F186" s="53"/>
      <c r="G186" s="70" t="str">
        <f t="shared" si="16"/>
        <v/>
      </c>
      <c r="H186" s="72" t="s">
        <v>66</v>
      </c>
      <c r="I186" s="49"/>
      <c r="J186" s="73" t="str">
        <f>IF(AND(A186&lt;&gt;"",E186&lt;&gt;""),IF(I186="","⚠️ Enter Code",IF(IFERROR(VLOOKUP(H186,DB_Agents!$B:$E,4,0),"")=I186,IF(C186&gt;=E186,"Successful","Unsuccessful"),"🔒 WRONG CODE")),"Pending")</f>
        <v>Pending</v>
      </c>
      <c r="K186" s="73" t="str">
        <f t="shared" ca="1" si="17"/>
        <v>—</v>
      </c>
      <c r="L186" s="69"/>
    </row>
    <row r="187" spans="1:12" ht="20.100000000000001" customHeight="1" x14ac:dyDescent="0.25">
      <c r="A187" s="49"/>
      <c r="B187" s="24" t="str">
        <f>IF(A187="","",IFERROR(VLOOKUP(A187,DB_Customers!$A:$B,2,0),"❌ Account Not Found"))</f>
        <v/>
      </c>
      <c r="C187" s="39" t="str">
        <f>IF(A187="","",IFERROR(VLOOKUP(A187,DB_Customers!$A:$N,14,0),""))</f>
        <v/>
      </c>
      <c r="D187" s="58" t="str">
        <f t="shared" ca="1" si="15"/>
        <v/>
      </c>
      <c r="E187" s="59"/>
      <c r="F187" s="53"/>
      <c r="G187" s="39" t="str">
        <f t="shared" si="16"/>
        <v/>
      </c>
      <c r="H187" s="68" t="s">
        <v>66</v>
      </c>
      <c r="I187" s="49"/>
      <c r="J187" s="61" t="str">
        <f>IF(AND(A187&lt;&gt;"",E187&lt;&gt;""),IF(I187="","⚠️ Enter Code",IF(IFERROR(VLOOKUP(H187,DB_Agents!$B:$E,4,0),"")=I187,IF(C187&gt;=E187,"Successful","Unsuccessful"),"🔒 WRONG CODE")),"Pending")</f>
        <v>Pending</v>
      </c>
      <c r="K187" s="61" t="str">
        <f t="shared" ca="1" si="17"/>
        <v>—</v>
      </c>
      <c r="L187" s="24"/>
    </row>
    <row r="188" spans="1:12" ht="20.100000000000001" customHeight="1" x14ac:dyDescent="0.25">
      <c r="A188" s="49"/>
      <c r="B188" s="69" t="str">
        <f>IF(A188="","",IFERROR(VLOOKUP(A188,DB_Customers!$A:$B,2,0),"❌ Account Not Found"))</f>
        <v/>
      </c>
      <c r="C188" s="70" t="str">
        <f>IF(A188="","",IFERROR(VLOOKUP(A188,DB_Customers!$A:$N,14,0),""))</f>
        <v/>
      </c>
      <c r="D188" s="71" t="str">
        <f t="shared" ca="1" si="15"/>
        <v/>
      </c>
      <c r="E188" s="59"/>
      <c r="F188" s="53"/>
      <c r="G188" s="70" t="str">
        <f t="shared" si="16"/>
        <v/>
      </c>
      <c r="H188" s="72" t="s">
        <v>66</v>
      </c>
      <c r="I188" s="49"/>
      <c r="J188" s="73" t="str">
        <f>IF(AND(A188&lt;&gt;"",E188&lt;&gt;""),IF(I188="","⚠️ Enter Code",IF(IFERROR(VLOOKUP(H188,DB_Agents!$B:$E,4,0),"")=I188,IF(C188&gt;=E188,"Successful","Unsuccessful"),"🔒 WRONG CODE")),"Pending")</f>
        <v>Pending</v>
      </c>
      <c r="K188" s="73" t="str">
        <f t="shared" ca="1" si="17"/>
        <v>—</v>
      </c>
      <c r="L188" s="69"/>
    </row>
    <row r="189" spans="1:12" ht="20.100000000000001" customHeight="1" x14ac:dyDescent="0.25">
      <c r="A189" s="49"/>
      <c r="B189" s="24" t="str">
        <f>IF(A189="","",IFERROR(VLOOKUP(A189,DB_Customers!$A:$B,2,0),"❌ Account Not Found"))</f>
        <v/>
      </c>
      <c r="C189" s="39" t="str">
        <f>IF(A189="","",IFERROR(VLOOKUP(A189,DB_Customers!$A:$N,14,0),""))</f>
        <v/>
      </c>
      <c r="D189" s="58" t="str">
        <f t="shared" ca="1" si="15"/>
        <v/>
      </c>
      <c r="E189" s="59"/>
      <c r="F189" s="53"/>
      <c r="G189" s="39" t="str">
        <f t="shared" si="16"/>
        <v/>
      </c>
      <c r="H189" s="68" t="s">
        <v>66</v>
      </c>
      <c r="I189" s="49"/>
      <c r="J189" s="61" t="str">
        <f>IF(AND(A189&lt;&gt;"",E189&lt;&gt;""),IF(I189="","⚠️ Enter Code",IF(IFERROR(VLOOKUP(H189,DB_Agents!$B:$E,4,0),"")=I189,IF(C189&gt;=E189,"Successful","Unsuccessful"),"🔒 WRONG CODE")),"Pending")</f>
        <v>Pending</v>
      </c>
      <c r="K189" s="61" t="str">
        <f t="shared" ca="1" si="17"/>
        <v>—</v>
      </c>
      <c r="L189" s="24"/>
    </row>
    <row r="190" spans="1:12" ht="20.100000000000001" customHeight="1" x14ac:dyDescent="0.25">
      <c r="A190" s="49"/>
      <c r="B190" s="69" t="str">
        <f>IF(A190="","",IFERROR(VLOOKUP(A190,DB_Customers!$A:$B,2,0),"❌ Account Not Found"))</f>
        <v/>
      </c>
      <c r="C190" s="70" t="str">
        <f>IF(A190="","",IFERROR(VLOOKUP(A190,DB_Customers!$A:$N,14,0),""))</f>
        <v/>
      </c>
      <c r="D190" s="71" t="str">
        <f t="shared" ca="1" si="15"/>
        <v/>
      </c>
      <c r="E190" s="59"/>
      <c r="F190" s="53"/>
      <c r="G190" s="70" t="str">
        <f t="shared" si="16"/>
        <v/>
      </c>
      <c r="H190" s="72" t="s">
        <v>66</v>
      </c>
      <c r="I190" s="49"/>
      <c r="J190" s="73" t="str">
        <f>IF(AND(A190&lt;&gt;"",E190&lt;&gt;""),IF(I190="","⚠️ Enter Code",IF(IFERROR(VLOOKUP(H190,DB_Agents!$B:$E,4,0),"")=I190,IF(C190&gt;=E190,"Successful","Unsuccessful"),"🔒 WRONG CODE")),"Pending")</f>
        <v>Pending</v>
      </c>
      <c r="K190" s="73" t="str">
        <f t="shared" ca="1" si="17"/>
        <v>—</v>
      </c>
      <c r="L190" s="69"/>
    </row>
    <row r="191" spans="1:12" ht="20.100000000000001" customHeight="1" x14ac:dyDescent="0.25">
      <c r="A191" s="49"/>
      <c r="B191" s="24" t="str">
        <f>IF(A191="","",IFERROR(VLOOKUP(A191,DB_Customers!$A:$B,2,0),"❌ Account Not Found"))</f>
        <v/>
      </c>
      <c r="C191" s="39" t="str">
        <f>IF(A191="","",IFERROR(VLOOKUP(A191,DB_Customers!$A:$N,14,0),""))</f>
        <v/>
      </c>
      <c r="D191" s="58" t="str">
        <f t="shared" ca="1" si="15"/>
        <v/>
      </c>
      <c r="E191" s="59"/>
      <c r="F191" s="53"/>
      <c r="G191" s="39" t="str">
        <f t="shared" si="16"/>
        <v/>
      </c>
      <c r="H191" s="68" t="s">
        <v>66</v>
      </c>
      <c r="I191" s="49"/>
      <c r="J191" s="61" t="str">
        <f>IF(AND(A191&lt;&gt;"",E191&lt;&gt;""),IF(I191="","⚠️ Enter Code",IF(IFERROR(VLOOKUP(H191,DB_Agents!$B:$E,4,0),"")=I191,IF(C191&gt;=E191,"Successful","Unsuccessful"),"🔒 WRONG CODE")),"Pending")</f>
        <v>Pending</v>
      </c>
      <c r="K191" s="61" t="str">
        <f t="shared" ca="1" si="17"/>
        <v>—</v>
      </c>
      <c r="L191" s="24"/>
    </row>
    <row r="192" spans="1:12" ht="20.100000000000001" customHeight="1" x14ac:dyDescent="0.25">
      <c r="A192" s="49"/>
      <c r="B192" s="69" t="str">
        <f>IF(A192="","",IFERROR(VLOOKUP(A192,DB_Customers!$A:$B,2,0),"❌ Account Not Found"))</f>
        <v/>
      </c>
      <c r="C192" s="70" t="str">
        <f>IF(A192="","",IFERROR(VLOOKUP(A192,DB_Customers!$A:$N,14,0),""))</f>
        <v/>
      </c>
      <c r="D192" s="71" t="str">
        <f t="shared" ca="1" si="15"/>
        <v/>
      </c>
      <c r="E192" s="59"/>
      <c r="F192" s="53"/>
      <c r="G192" s="70" t="str">
        <f t="shared" si="16"/>
        <v/>
      </c>
      <c r="H192" s="72" t="s">
        <v>66</v>
      </c>
      <c r="I192" s="49"/>
      <c r="J192" s="73" t="str">
        <f>IF(AND(A192&lt;&gt;"",E192&lt;&gt;""),IF(I192="","⚠️ Enter Code",IF(IFERROR(VLOOKUP(H192,DB_Agents!$B:$E,4,0),"")=I192,IF(C192&gt;=E192,"Successful","Unsuccessful"),"🔒 WRONG CODE")),"Pending")</f>
        <v>Pending</v>
      </c>
      <c r="K192" s="73" t="str">
        <f t="shared" ca="1" si="17"/>
        <v>—</v>
      </c>
      <c r="L192" s="69"/>
    </row>
    <row r="193" spans="1:12" ht="20.100000000000001" customHeight="1" x14ac:dyDescent="0.25">
      <c r="A193" s="49"/>
      <c r="B193" s="24" t="str">
        <f>IF(A193="","",IFERROR(VLOOKUP(A193,DB_Customers!$A:$B,2,0),"❌ Account Not Found"))</f>
        <v/>
      </c>
      <c r="C193" s="39" t="str">
        <f>IF(A193="","",IFERROR(VLOOKUP(A193,DB_Customers!$A:$N,14,0),""))</f>
        <v/>
      </c>
      <c r="D193" s="58" t="str">
        <f t="shared" ca="1" si="15"/>
        <v/>
      </c>
      <c r="E193" s="59"/>
      <c r="F193" s="53"/>
      <c r="G193" s="39" t="str">
        <f t="shared" si="16"/>
        <v/>
      </c>
      <c r="H193" s="68" t="s">
        <v>66</v>
      </c>
      <c r="I193" s="49"/>
      <c r="J193" s="61" t="str">
        <f>IF(AND(A193&lt;&gt;"",E193&lt;&gt;""),IF(I193="","⚠️ Enter Code",IF(IFERROR(VLOOKUP(H193,DB_Agents!$B:$E,4,0),"")=I193,IF(C193&gt;=E193,"Successful","Unsuccessful"),"🔒 WRONG CODE")),"Pending")</f>
        <v>Pending</v>
      </c>
      <c r="K193" s="61" t="str">
        <f t="shared" ca="1" si="17"/>
        <v>—</v>
      </c>
      <c r="L193" s="24"/>
    </row>
    <row r="194" spans="1:12" ht="20.100000000000001" customHeight="1" x14ac:dyDescent="0.25">
      <c r="A194" s="49"/>
      <c r="B194" s="69" t="str">
        <f>IF(A194="","",IFERROR(VLOOKUP(A194,DB_Customers!$A:$B,2,0),"❌ Account Not Found"))</f>
        <v/>
      </c>
      <c r="C194" s="70" t="str">
        <f>IF(A194="","",IFERROR(VLOOKUP(A194,DB_Customers!$A:$N,14,0),""))</f>
        <v/>
      </c>
      <c r="D194" s="71" t="str">
        <f t="shared" ca="1" si="15"/>
        <v/>
      </c>
      <c r="E194" s="59"/>
      <c r="F194" s="53"/>
      <c r="G194" s="70" t="str">
        <f t="shared" si="16"/>
        <v/>
      </c>
      <c r="H194" s="72" t="s">
        <v>66</v>
      </c>
      <c r="I194" s="49"/>
      <c r="J194" s="73" t="str">
        <f>IF(AND(A194&lt;&gt;"",E194&lt;&gt;""),IF(I194="","⚠️ Enter Code",IF(IFERROR(VLOOKUP(H194,DB_Agents!$B:$E,4,0),"")=I194,IF(C194&gt;=E194,"Successful","Unsuccessful"),"🔒 WRONG CODE")),"Pending")</f>
        <v>Pending</v>
      </c>
      <c r="K194" s="73" t="str">
        <f t="shared" ca="1" si="17"/>
        <v>—</v>
      </c>
      <c r="L194" s="69"/>
    </row>
    <row r="195" spans="1:12" ht="20.100000000000001" customHeight="1" x14ac:dyDescent="0.25">
      <c r="A195" s="49"/>
      <c r="B195" s="24" t="str">
        <f>IF(A195="","",IFERROR(VLOOKUP(A195,DB_Customers!$A:$B,2,0),"❌ Account Not Found"))</f>
        <v/>
      </c>
      <c r="C195" s="39" t="str">
        <f>IF(A195="","",IFERROR(VLOOKUP(A195,DB_Customers!$A:$N,14,0),""))</f>
        <v/>
      </c>
      <c r="D195" s="58" t="str">
        <f t="shared" ca="1" si="15"/>
        <v/>
      </c>
      <c r="E195" s="59"/>
      <c r="F195" s="53"/>
      <c r="G195" s="39" t="str">
        <f t="shared" si="16"/>
        <v/>
      </c>
      <c r="H195" s="68" t="s">
        <v>66</v>
      </c>
      <c r="I195" s="49"/>
      <c r="J195" s="61" t="str">
        <f>IF(AND(A195&lt;&gt;"",E195&lt;&gt;""),IF(I195="","⚠️ Enter Code",IF(IFERROR(VLOOKUP(H195,DB_Agents!$B:$E,4,0),"")=I195,IF(C195&gt;=E195,"Successful","Unsuccessful"),"🔒 WRONG CODE")),"Pending")</f>
        <v>Pending</v>
      </c>
      <c r="K195" s="61" t="str">
        <f t="shared" ca="1" si="17"/>
        <v>—</v>
      </c>
      <c r="L195" s="24"/>
    </row>
    <row r="196" spans="1:12" ht="20.100000000000001" customHeight="1" x14ac:dyDescent="0.25">
      <c r="A196" s="49"/>
      <c r="B196" s="69" t="str">
        <f>IF(A196="","",IFERROR(VLOOKUP(A196,DB_Customers!$A:$B,2,0),"❌ Account Not Found"))</f>
        <v/>
      </c>
      <c r="C196" s="70" t="str">
        <f>IF(A196="","",IFERROR(VLOOKUP(A196,DB_Customers!$A:$N,14,0),""))</f>
        <v/>
      </c>
      <c r="D196" s="71" t="str">
        <f t="shared" ca="1" si="15"/>
        <v/>
      </c>
      <c r="E196" s="59"/>
      <c r="F196" s="53"/>
      <c r="G196" s="70" t="str">
        <f t="shared" si="16"/>
        <v/>
      </c>
      <c r="H196" s="72" t="s">
        <v>66</v>
      </c>
      <c r="I196" s="49"/>
      <c r="J196" s="73" t="str">
        <f>IF(AND(A196&lt;&gt;"",E196&lt;&gt;""),IF(I196="","⚠️ Enter Code",IF(IFERROR(VLOOKUP(H196,DB_Agents!$B:$E,4,0),"")=I196,IF(C196&gt;=E196,"Successful","Unsuccessful"),"🔒 WRONG CODE")),"Pending")</f>
        <v>Pending</v>
      </c>
      <c r="K196" s="73" t="str">
        <f t="shared" ca="1" si="17"/>
        <v>—</v>
      </c>
      <c r="L196" s="69"/>
    </row>
    <row r="197" spans="1:12" ht="20.100000000000001" customHeight="1" x14ac:dyDescent="0.25">
      <c r="A197" s="49"/>
      <c r="B197" s="24" t="str">
        <f>IF(A197="","",IFERROR(VLOOKUP(A197,DB_Customers!$A:$B,2,0),"❌ Account Not Found"))</f>
        <v/>
      </c>
      <c r="C197" s="39" t="str">
        <f>IF(A197="","",IFERROR(VLOOKUP(A197,DB_Customers!$A:$N,14,0),""))</f>
        <v/>
      </c>
      <c r="D197" s="58" t="str">
        <f t="shared" ca="1" si="15"/>
        <v/>
      </c>
      <c r="E197" s="59"/>
      <c r="F197" s="53"/>
      <c r="G197" s="39" t="str">
        <f t="shared" si="16"/>
        <v/>
      </c>
      <c r="H197" s="68" t="s">
        <v>66</v>
      </c>
      <c r="I197" s="49"/>
      <c r="J197" s="61" t="str">
        <f>IF(AND(A197&lt;&gt;"",E197&lt;&gt;""),IF(I197="","⚠️ Enter Code",IF(IFERROR(VLOOKUP(H197,DB_Agents!$B:$E,4,0),"")=I197,IF(C197&gt;=E197,"Successful","Unsuccessful"),"🔒 WRONG CODE")),"Pending")</f>
        <v>Pending</v>
      </c>
      <c r="K197" s="61" t="str">
        <f t="shared" ca="1" si="17"/>
        <v>—</v>
      </c>
      <c r="L197" s="24"/>
    </row>
    <row r="198" spans="1:12" ht="20.100000000000001" customHeight="1" x14ac:dyDescent="0.25">
      <c r="A198" s="49"/>
      <c r="B198" s="69" t="str">
        <f>IF(A198="","",IFERROR(VLOOKUP(A198,DB_Customers!$A:$B,2,0),"❌ Account Not Found"))</f>
        <v/>
      </c>
      <c r="C198" s="70" t="str">
        <f>IF(A198="","",IFERROR(VLOOKUP(A198,DB_Customers!$A:$N,14,0),""))</f>
        <v/>
      </c>
      <c r="D198" s="71" t="str">
        <f t="shared" ca="1" si="15"/>
        <v/>
      </c>
      <c r="E198" s="59"/>
      <c r="F198" s="53"/>
      <c r="G198" s="70" t="str">
        <f t="shared" si="16"/>
        <v/>
      </c>
      <c r="H198" s="72" t="s">
        <v>66</v>
      </c>
      <c r="I198" s="49"/>
      <c r="J198" s="73" t="str">
        <f>IF(AND(A198&lt;&gt;"",E198&lt;&gt;""),IF(I198="","⚠️ Enter Code",IF(IFERROR(VLOOKUP(H198,DB_Agents!$B:$E,4,0),"")=I198,IF(C198&gt;=E198,"Successful","Unsuccessful"),"🔒 WRONG CODE")),"Pending")</f>
        <v>Pending</v>
      </c>
      <c r="K198" s="73" t="str">
        <f t="shared" ca="1" si="17"/>
        <v>—</v>
      </c>
      <c r="L198" s="69"/>
    </row>
    <row r="199" spans="1:12" ht="20.100000000000001" customHeight="1" x14ac:dyDescent="0.25">
      <c r="A199" s="49"/>
      <c r="B199" s="24" t="str">
        <f>IF(A199="","",IFERROR(VLOOKUP(A199,DB_Customers!$A:$B,2,0),"❌ Account Not Found"))</f>
        <v/>
      </c>
      <c r="C199" s="39" t="str">
        <f>IF(A199="","",IFERROR(VLOOKUP(A199,DB_Customers!$A:$N,14,0),""))</f>
        <v/>
      </c>
      <c r="D199" s="58" t="str">
        <f t="shared" ca="1" si="15"/>
        <v/>
      </c>
      <c r="E199" s="59"/>
      <c r="F199" s="53"/>
      <c r="G199" s="39" t="str">
        <f t="shared" si="16"/>
        <v/>
      </c>
      <c r="H199" s="68" t="s">
        <v>66</v>
      </c>
      <c r="I199" s="49"/>
      <c r="J199" s="61" t="str">
        <f>IF(AND(A199&lt;&gt;"",E199&lt;&gt;""),IF(I199="","⚠️ Enter Code",IF(IFERROR(VLOOKUP(H199,DB_Agents!$B:$E,4,0),"")=I199,IF(C199&gt;=E199,"Successful","Unsuccessful"),"🔒 WRONG CODE")),"Pending")</f>
        <v>Pending</v>
      </c>
      <c r="K199" s="61" t="str">
        <f t="shared" ca="1" si="17"/>
        <v>—</v>
      </c>
      <c r="L199" s="24"/>
    </row>
    <row r="200" spans="1:12" ht="20.100000000000001" customHeight="1" x14ac:dyDescent="0.25">
      <c r="A200" s="49"/>
      <c r="B200" s="69" t="str">
        <f>IF(A200="","",IFERROR(VLOOKUP(A200,DB_Customers!$A:$B,2,0),"❌ Account Not Found"))</f>
        <v/>
      </c>
      <c r="C200" s="70" t="str">
        <f>IF(A200="","",IFERROR(VLOOKUP(A200,DB_Customers!$A:$N,14,0),""))</f>
        <v/>
      </c>
      <c r="D200" s="71" t="str">
        <f t="shared" ca="1" si="15"/>
        <v/>
      </c>
      <c r="E200" s="59"/>
      <c r="F200" s="53"/>
      <c r="G200" s="70" t="str">
        <f t="shared" si="16"/>
        <v/>
      </c>
      <c r="H200" s="72" t="s">
        <v>66</v>
      </c>
      <c r="I200" s="49"/>
      <c r="J200" s="73" t="str">
        <f>IF(AND(A200&lt;&gt;"",E200&lt;&gt;""),IF(I200="","⚠️ Enter Code",IF(IFERROR(VLOOKUP(H200,DB_Agents!$B:$E,4,0),"")=I200,IF(C200&gt;=E200,"Successful","Unsuccessful"),"🔒 WRONG CODE")),"Pending")</f>
        <v>Pending</v>
      </c>
      <c r="K200" s="73" t="str">
        <f t="shared" ca="1" si="17"/>
        <v>—</v>
      </c>
      <c r="L200" s="69"/>
    </row>
    <row r="201" spans="1:12" ht="20.100000000000001" customHeight="1" x14ac:dyDescent="0.25">
      <c r="A201" s="49"/>
      <c r="B201" s="24" t="str">
        <f>IF(A201="","",IFERROR(VLOOKUP(A201,DB_Customers!$A:$B,2,0),"❌ Account Not Found"))</f>
        <v/>
      </c>
      <c r="C201" s="39" t="str">
        <f>IF(A201="","",IFERROR(VLOOKUP(A201,DB_Customers!$A:$N,14,0),""))</f>
        <v/>
      </c>
      <c r="D201" s="58" t="str">
        <f t="shared" ref="D201:D208" ca="1" si="18">IF(A201="","",TODAY())</f>
        <v/>
      </c>
      <c r="E201" s="59"/>
      <c r="F201" s="53"/>
      <c r="G201" s="39" t="str">
        <f t="shared" ref="G201:G208" si="19">IFERROR(IF(OR(A201="",E201=""),"",C201-E201),"")</f>
        <v/>
      </c>
      <c r="H201" s="68" t="s">
        <v>66</v>
      </c>
      <c r="I201" s="49"/>
      <c r="J201" s="61" t="str">
        <f>IF(AND(A201&lt;&gt;"",E201&lt;&gt;""),IF(I201="","⚠️ Enter Code",IF(IFERROR(VLOOKUP(H201,DB_Agents!$B:$E,4,0),"")=I201,IF(C201&gt;=E201,"Successful","Unsuccessful"),"🔒 WRONG CODE")),"Pending")</f>
        <v>Pending</v>
      </c>
      <c r="K201" s="61" t="str">
        <f t="shared" ref="K201:K208" ca="1" si="20">IF(J201="Successful",TEXT(TODAY(),"YYYY-MM-DD")&amp;" Auto","—")</f>
        <v>—</v>
      </c>
      <c r="L201" s="24"/>
    </row>
    <row r="202" spans="1:12" ht="20.100000000000001" customHeight="1" x14ac:dyDescent="0.25">
      <c r="A202" s="49"/>
      <c r="B202" s="69" t="str">
        <f>IF(A202="","",IFERROR(VLOOKUP(A202,DB_Customers!$A:$B,2,0),"❌ Account Not Found"))</f>
        <v/>
      </c>
      <c r="C202" s="70" t="str">
        <f>IF(A202="","",IFERROR(VLOOKUP(A202,DB_Customers!$A:$N,14,0),""))</f>
        <v/>
      </c>
      <c r="D202" s="71" t="str">
        <f t="shared" ca="1" si="18"/>
        <v/>
      </c>
      <c r="E202" s="59"/>
      <c r="F202" s="53"/>
      <c r="G202" s="70" t="str">
        <f t="shared" si="19"/>
        <v/>
      </c>
      <c r="H202" s="72" t="s">
        <v>66</v>
      </c>
      <c r="I202" s="49"/>
      <c r="J202" s="73" t="str">
        <f>IF(AND(A202&lt;&gt;"",E202&lt;&gt;""),IF(I202="","⚠️ Enter Code",IF(IFERROR(VLOOKUP(H202,DB_Agents!$B:$E,4,0),"")=I202,IF(C202&gt;=E202,"Successful","Unsuccessful"),"🔒 WRONG CODE")),"Pending")</f>
        <v>Pending</v>
      </c>
      <c r="K202" s="73" t="str">
        <f t="shared" ca="1" si="20"/>
        <v>—</v>
      </c>
      <c r="L202" s="69"/>
    </row>
    <row r="203" spans="1:12" ht="20.100000000000001" customHeight="1" x14ac:dyDescent="0.25">
      <c r="A203" s="49"/>
      <c r="B203" s="24" t="str">
        <f>IF(A203="","",IFERROR(VLOOKUP(A203,DB_Customers!$A:$B,2,0),"❌ Account Not Found"))</f>
        <v/>
      </c>
      <c r="C203" s="39" t="str">
        <f>IF(A203="","",IFERROR(VLOOKUP(A203,DB_Customers!$A:$N,14,0),""))</f>
        <v/>
      </c>
      <c r="D203" s="58" t="str">
        <f t="shared" ca="1" si="18"/>
        <v/>
      </c>
      <c r="E203" s="59"/>
      <c r="F203" s="53"/>
      <c r="G203" s="39" t="str">
        <f t="shared" si="19"/>
        <v/>
      </c>
      <c r="H203" s="68" t="s">
        <v>66</v>
      </c>
      <c r="I203" s="49"/>
      <c r="J203" s="61" t="str">
        <f>IF(AND(A203&lt;&gt;"",E203&lt;&gt;""),IF(I203="","⚠️ Enter Code",IF(IFERROR(VLOOKUP(H203,DB_Agents!$B:$E,4,0),"")=I203,IF(C203&gt;=E203,"Successful","Unsuccessful"),"🔒 WRONG CODE")),"Pending")</f>
        <v>Pending</v>
      </c>
      <c r="K203" s="61" t="str">
        <f t="shared" ca="1" si="20"/>
        <v>—</v>
      </c>
      <c r="L203" s="24"/>
    </row>
    <row r="204" spans="1:12" ht="20.100000000000001" customHeight="1" x14ac:dyDescent="0.25">
      <c r="A204" s="49"/>
      <c r="B204" s="69" t="str">
        <f>IF(A204="","",IFERROR(VLOOKUP(A204,DB_Customers!$A:$B,2,0),"❌ Account Not Found"))</f>
        <v/>
      </c>
      <c r="C204" s="70" t="str">
        <f>IF(A204="","",IFERROR(VLOOKUP(A204,DB_Customers!$A:$N,14,0),""))</f>
        <v/>
      </c>
      <c r="D204" s="71" t="str">
        <f t="shared" ca="1" si="18"/>
        <v/>
      </c>
      <c r="E204" s="59"/>
      <c r="F204" s="53"/>
      <c r="G204" s="70" t="str">
        <f t="shared" si="19"/>
        <v/>
      </c>
      <c r="H204" s="72" t="s">
        <v>66</v>
      </c>
      <c r="I204" s="49"/>
      <c r="J204" s="73" t="str">
        <f>IF(AND(A204&lt;&gt;"",E204&lt;&gt;""),IF(I204="","⚠️ Enter Code",IF(IFERROR(VLOOKUP(H204,DB_Agents!$B:$E,4,0),"")=I204,IF(C204&gt;=E204,"Successful","Unsuccessful"),"🔒 WRONG CODE")),"Pending")</f>
        <v>Pending</v>
      </c>
      <c r="K204" s="73" t="str">
        <f t="shared" ca="1" si="20"/>
        <v>—</v>
      </c>
      <c r="L204" s="69"/>
    </row>
    <row r="205" spans="1:12" ht="20.100000000000001" customHeight="1" x14ac:dyDescent="0.25">
      <c r="A205" s="49"/>
      <c r="B205" s="24" t="str">
        <f>IF(A205="","",IFERROR(VLOOKUP(A205,DB_Customers!$A:$B,2,0),"❌ Account Not Found"))</f>
        <v/>
      </c>
      <c r="C205" s="39" t="str">
        <f>IF(A205="","",IFERROR(VLOOKUP(A205,DB_Customers!$A:$N,14,0),""))</f>
        <v/>
      </c>
      <c r="D205" s="58" t="str">
        <f t="shared" ca="1" si="18"/>
        <v/>
      </c>
      <c r="E205" s="59"/>
      <c r="F205" s="53"/>
      <c r="G205" s="39" t="str">
        <f t="shared" si="19"/>
        <v/>
      </c>
      <c r="H205" s="68" t="s">
        <v>66</v>
      </c>
      <c r="I205" s="49"/>
      <c r="J205" s="61" t="str">
        <f>IF(AND(A205&lt;&gt;"",E205&lt;&gt;""),IF(I205="","⚠️ Enter Code",IF(IFERROR(VLOOKUP(H205,DB_Agents!$B:$E,4,0),"")=I205,IF(C205&gt;=E205,"Successful","Unsuccessful"),"🔒 WRONG CODE")),"Pending")</f>
        <v>Pending</v>
      </c>
      <c r="K205" s="61" t="str">
        <f t="shared" ca="1" si="20"/>
        <v>—</v>
      </c>
      <c r="L205" s="24"/>
    </row>
    <row r="206" spans="1:12" ht="20.100000000000001" customHeight="1" x14ac:dyDescent="0.25">
      <c r="A206" s="49"/>
      <c r="B206" s="69" t="str">
        <f>IF(A206="","",IFERROR(VLOOKUP(A206,DB_Customers!$A:$B,2,0),"❌ Account Not Found"))</f>
        <v/>
      </c>
      <c r="C206" s="70" t="str">
        <f>IF(A206="","",IFERROR(VLOOKUP(A206,DB_Customers!$A:$N,14,0),""))</f>
        <v/>
      </c>
      <c r="D206" s="71" t="str">
        <f t="shared" ca="1" si="18"/>
        <v/>
      </c>
      <c r="E206" s="59"/>
      <c r="F206" s="53"/>
      <c r="G206" s="70" t="str">
        <f t="shared" si="19"/>
        <v/>
      </c>
      <c r="H206" s="72" t="s">
        <v>66</v>
      </c>
      <c r="I206" s="49"/>
      <c r="J206" s="73" t="str">
        <f>IF(AND(A206&lt;&gt;"",E206&lt;&gt;""),IF(I206="","⚠️ Enter Code",IF(IFERROR(VLOOKUP(H206,DB_Agents!$B:$E,4,0),"")=I206,IF(C206&gt;=E206,"Successful","Unsuccessful"),"🔒 WRONG CODE")),"Pending")</f>
        <v>Pending</v>
      </c>
      <c r="K206" s="73" t="str">
        <f t="shared" ca="1" si="20"/>
        <v>—</v>
      </c>
      <c r="L206" s="69"/>
    </row>
    <row r="207" spans="1:12" ht="20.100000000000001" customHeight="1" x14ac:dyDescent="0.25">
      <c r="A207" s="49"/>
      <c r="B207" s="24" t="str">
        <f>IF(A207="","",IFERROR(VLOOKUP(A207,DB_Customers!$A:$B,2,0),"❌ Account Not Found"))</f>
        <v/>
      </c>
      <c r="C207" s="39" t="str">
        <f>IF(A207="","",IFERROR(VLOOKUP(A207,DB_Customers!$A:$N,14,0),""))</f>
        <v/>
      </c>
      <c r="D207" s="58" t="str">
        <f t="shared" ca="1" si="18"/>
        <v/>
      </c>
      <c r="E207" s="59"/>
      <c r="F207" s="53"/>
      <c r="G207" s="39" t="str">
        <f t="shared" si="19"/>
        <v/>
      </c>
      <c r="H207" s="68" t="s">
        <v>66</v>
      </c>
      <c r="I207" s="49"/>
      <c r="J207" s="61" t="str">
        <f>IF(AND(A207&lt;&gt;"",E207&lt;&gt;""),IF(I207="","⚠️ Enter Code",IF(IFERROR(VLOOKUP(H207,DB_Agents!$B:$E,4,0),"")=I207,IF(C207&gt;=E207,"Successful","Unsuccessful"),"🔒 WRONG CODE")),"Pending")</f>
        <v>Pending</v>
      </c>
      <c r="K207" s="61" t="str">
        <f t="shared" ca="1" si="20"/>
        <v>—</v>
      </c>
      <c r="L207" s="24"/>
    </row>
    <row r="208" spans="1:12" ht="20.100000000000001" customHeight="1" x14ac:dyDescent="0.25">
      <c r="A208" s="49"/>
      <c r="B208" s="69" t="str">
        <f>IF(A208="","",IFERROR(VLOOKUP(A208,DB_Customers!$A:$B,2,0),"❌ Account Not Found"))</f>
        <v/>
      </c>
      <c r="C208" s="70" t="str">
        <f>IF(A208="","",IFERROR(VLOOKUP(A208,DB_Customers!$A:$N,14,0),""))</f>
        <v/>
      </c>
      <c r="D208" s="71" t="str">
        <f t="shared" ca="1" si="18"/>
        <v/>
      </c>
      <c r="E208" s="59"/>
      <c r="F208" s="53"/>
      <c r="G208" s="70" t="str">
        <f t="shared" si="19"/>
        <v/>
      </c>
      <c r="H208" s="72" t="s">
        <v>66</v>
      </c>
      <c r="I208" s="49"/>
      <c r="J208" s="73" t="str">
        <f>IF(AND(A208&lt;&gt;"",E208&lt;&gt;""),IF(I208="","⚠️ Enter Code",IF(IFERROR(VLOOKUP(H208,DB_Agents!$B:$E,4,0),"")=I208,IF(C208&gt;=E208,"Successful","Unsuccessful"),"🔒 WRONG CODE")),"Pending")</f>
        <v>Pending</v>
      </c>
      <c r="K208" s="73" t="str">
        <f t="shared" ca="1" si="20"/>
        <v>—</v>
      </c>
      <c r="L208" s="69"/>
    </row>
  </sheetData>
  <mergeCells count="4">
    <mergeCell ref="A2:L2"/>
    <mergeCell ref="A6:L6"/>
    <mergeCell ref="A1:L1"/>
    <mergeCell ref="A7:L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16" customWidth="1"/>
    <col min="3" max="3" width="26" customWidth="1"/>
    <col min="4" max="4" width="14" customWidth="1"/>
    <col min="5" max="5" width="18" customWidth="1"/>
    <col min="6" max="6" width="20" customWidth="1"/>
    <col min="7" max="8" width="10" customWidth="1"/>
    <col min="9" max="10" width="20" customWidth="1"/>
    <col min="11" max="11" width="14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4" t="s">
        <v>208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5">
      <c r="A2" s="123" t="s">
        <v>149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</row>
    <row r="4" spans="1:14" x14ac:dyDescent="0.25">
      <c r="A4" s="126" t="s">
        <v>150</v>
      </c>
      <c r="B4" s="95"/>
    </row>
    <row r="5" spans="1:14" x14ac:dyDescent="0.25">
      <c r="A5" s="74" t="s">
        <v>151</v>
      </c>
      <c r="B5" s="75"/>
      <c r="C5" s="76"/>
      <c r="D5" s="76"/>
    </row>
    <row r="6" spans="1:14" x14ac:dyDescent="0.25">
      <c r="A6" s="74" t="s">
        <v>152</v>
      </c>
      <c r="B6" s="75"/>
      <c r="C6" s="76"/>
      <c r="D6" s="76"/>
    </row>
    <row r="7" spans="1:14" x14ac:dyDescent="0.25">
      <c r="A7" s="77" t="s">
        <v>153</v>
      </c>
      <c r="B7">
        <v>2.5</v>
      </c>
    </row>
    <row r="8" spans="1:14" x14ac:dyDescent="0.25">
      <c r="A8" s="78" t="s">
        <v>154</v>
      </c>
      <c r="B8" s="57" t="str">
        <f>IF(B5="","",B5*B7/100*B6)</f>
        <v/>
      </c>
    </row>
    <row r="9" spans="1:14" x14ac:dyDescent="0.25">
      <c r="A9" s="78" t="s">
        <v>155</v>
      </c>
      <c r="B9" s="57" t="str">
        <f>IF(B5="","",B5+(B5*B7/100*B6))</f>
        <v/>
      </c>
    </row>
    <row r="10" spans="1:14" x14ac:dyDescent="0.25">
      <c r="A10" s="78" t="s">
        <v>156</v>
      </c>
      <c r="B10" s="57" t="str">
        <f>IFERROR(B9/B6,"")</f>
        <v/>
      </c>
    </row>
    <row r="13" spans="1:14" ht="30" customHeight="1" x14ac:dyDescent="0.25">
      <c r="A13" s="21" t="s">
        <v>157</v>
      </c>
      <c r="B13" s="21" t="s">
        <v>132</v>
      </c>
      <c r="C13" s="21" t="s">
        <v>73</v>
      </c>
      <c r="D13" s="21" t="s">
        <v>158</v>
      </c>
      <c r="E13" s="21" t="s">
        <v>159</v>
      </c>
      <c r="F13" s="21" t="s">
        <v>113</v>
      </c>
      <c r="G13" s="21" t="s">
        <v>114</v>
      </c>
      <c r="H13" s="21" t="s">
        <v>160</v>
      </c>
      <c r="I13" s="21" t="s">
        <v>161</v>
      </c>
      <c r="J13" s="21" t="s">
        <v>162</v>
      </c>
      <c r="K13" s="21" t="s">
        <v>81</v>
      </c>
      <c r="L13" s="21" t="s">
        <v>48</v>
      </c>
      <c r="M13" s="21" t="s">
        <v>136</v>
      </c>
      <c r="N13" s="21" t="s">
        <v>163</v>
      </c>
    </row>
    <row r="14" spans="1:14" ht="20.100000000000001" customHeight="1" x14ac:dyDescent="0.25">
      <c r="A14" s="79" t="str">
        <f t="shared" ref="A14:A45" si="0">IF(B14="","",IF(C14="❌ Account Not Found","INVALID","LN"&amp;TEXT(D14,"YYYYMMDD")&amp;TEXT(ROW()-13,"0000")))</f>
        <v/>
      </c>
      <c r="B14" s="49"/>
      <c r="C14" s="80" t="str">
        <f>IF(B14="","",IFERROR(VLOOKUP(B14,DB_Customers!$A:$B,2,0),"❌ Account Not Found"))</f>
        <v/>
      </c>
      <c r="D14" s="81" t="str">
        <f t="shared" ref="D14:D45" ca="1" si="1">IF(B14="","",TODAY())</f>
        <v/>
      </c>
      <c r="E14" s="51"/>
      <c r="F14" s="53"/>
      <c r="G14" s="49"/>
      <c r="H14" s="53">
        <v>2.5</v>
      </c>
      <c r="I14" s="82" t="str">
        <f t="shared" ref="I14:I45" si="2">IF(E14="","",E14+(E14*H14/100*G14))</f>
        <v/>
      </c>
      <c r="J14" s="82" t="str">
        <f t="shared" ref="J14:J45" si="3">IFERROR(I14/G14,"")</f>
        <v/>
      </c>
      <c r="K14" s="33" t="str">
        <f>IF(B14="","Pending",IF(M14="","⚠️ Enter Code",IF(IFERROR(VLOOKUP(L14,DB_Agents!$B:$E,4,0),"")=M14,"Pending","🔒 BLOCKED")))</f>
        <v>Pending</v>
      </c>
      <c r="L14" s="83" t="s">
        <v>66</v>
      </c>
      <c r="M14" s="49"/>
      <c r="N14" s="80"/>
    </row>
    <row r="15" spans="1:14" ht="20.100000000000001" customHeight="1" x14ac:dyDescent="0.25">
      <c r="A15" s="79" t="str">
        <f t="shared" si="0"/>
        <v/>
      </c>
      <c r="B15" s="49"/>
      <c r="C15" s="24" t="str">
        <f>IF(B15="","",IFERROR(VLOOKUP(B15,DB_Customers!$A:$B,2,0),"❌ Account Not Found"))</f>
        <v/>
      </c>
      <c r="D15" s="81" t="str">
        <f t="shared" ca="1" si="1"/>
        <v/>
      </c>
      <c r="E15" s="51"/>
      <c r="F15" s="53"/>
      <c r="G15" s="49"/>
      <c r="H15" s="53">
        <v>2.5</v>
      </c>
      <c r="I15" s="82" t="str">
        <f t="shared" si="2"/>
        <v/>
      </c>
      <c r="J15" s="82" t="str">
        <f t="shared" si="3"/>
        <v/>
      </c>
      <c r="K15" s="33" t="str">
        <f>IF(B15="","Pending",IF(M15="","⚠️ Enter Code",IF(IFERROR(VLOOKUP(L15,DB_Agents!$B:$E,4,0),"")=M15,"Pending","🔒 BLOCKED")))</f>
        <v>Pending</v>
      </c>
      <c r="L15" s="84" t="s">
        <v>66</v>
      </c>
      <c r="M15" s="49"/>
      <c r="N15" s="24"/>
    </row>
    <row r="16" spans="1:14" ht="20.100000000000001" customHeight="1" x14ac:dyDescent="0.25">
      <c r="A16" s="79" t="str">
        <f t="shared" si="0"/>
        <v/>
      </c>
      <c r="B16" s="49"/>
      <c r="C16" s="80" t="str">
        <f>IF(B16="","",IFERROR(VLOOKUP(B16,DB_Customers!$A:$B,2,0),"❌ Account Not Found"))</f>
        <v/>
      </c>
      <c r="D16" s="81" t="str">
        <f t="shared" ca="1" si="1"/>
        <v/>
      </c>
      <c r="E16" s="51"/>
      <c r="F16" s="53"/>
      <c r="G16" s="49"/>
      <c r="H16" s="53">
        <v>2.5</v>
      </c>
      <c r="I16" s="82" t="str">
        <f t="shared" si="2"/>
        <v/>
      </c>
      <c r="J16" s="82" t="str">
        <f t="shared" si="3"/>
        <v/>
      </c>
      <c r="K16" s="33" t="str">
        <f>IF(B16="","Pending",IF(M16="","⚠️ Enter Code",IF(IFERROR(VLOOKUP(L16,DB_Agents!$B:$E,4,0),"")=M16,"Pending","🔒 BLOCKED")))</f>
        <v>Pending</v>
      </c>
      <c r="L16" s="83" t="s">
        <v>66</v>
      </c>
      <c r="M16" s="49"/>
      <c r="N16" s="80"/>
    </row>
    <row r="17" spans="1:14" ht="20.100000000000001" customHeight="1" x14ac:dyDescent="0.25">
      <c r="A17" s="79" t="str">
        <f t="shared" si="0"/>
        <v/>
      </c>
      <c r="B17" s="49"/>
      <c r="C17" s="24" t="str">
        <f>IF(B17="","",IFERROR(VLOOKUP(B17,DB_Customers!$A:$B,2,0),"❌ Account Not Found"))</f>
        <v/>
      </c>
      <c r="D17" s="81" t="str">
        <f t="shared" ca="1" si="1"/>
        <v/>
      </c>
      <c r="E17" s="51"/>
      <c r="F17" s="53"/>
      <c r="G17" s="49"/>
      <c r="H17" s="53">
        <v>2.5</v>
      </c>
      <c r="I17" s="82" t="str">
        <f t="shared" si="2"/>
        <v/>
      </c>
      <c r="J17" s="82" t="str">
        <f t="shared" si="3"/>
        <v/>
      </c>
      <c r="K17" s="33" t="str">
        <f>IF(B17="","Pending",IF(M17="","⚠️ Enter Code",IF(IFERROR(VLOOKUP(L17,DB_Agents!$B:$E,4,0),"")=M17,"Pending","🔒 BLOCKED")))</f>
        <v>Pending</v>
      </c>
      <c r="L17" s="84" t="s">
        <v>66</v>
      </c>
      <c r="M17" s="49"/>
      <c r="N17" s="24"/>
    </row>
    <row r="18" spans="1:14" ht="20.100000000000001" customHeight="1" x14ac:dyDescent="0.25">
      <c r="A18" s="79" t="str">
        <f t="shared" si="0"/>
        <v/>
      </c>
      <c r="B18" s="49"/>
      <c r="C18" s="80" t="str">
        <f>IF(B18="","",IFERROR(VLOOKUP(B18,DB_Customers!$A:$B,2,0),"❌ Account Not Found"))</f>
        <v/>
      </c>
      <c r="D18" s="81" t="str">
        <f t="shared" ca="1" si="1"/>
        <v/>
      </c>
      <c r="E18" s="51"/>
      <c r="F18" s="53"/>
      <c r="G18" s="49"/>
      <c r="H18" s="53">
        <v>2.5</v>
      </c>
      <c r="I18" s="82" t="str">
        <f t="shared" si="2"/>
        <v/>
      </c>
      <c r="J18" s="82" t="str">
        <f t="shared" si="3"/>
        <v/>
      </c>
      <c r="K18" s="33" t="str">
        <f>IF(B18="","Pending",IF(M18="","⚠️ Enter Code",IF(IFERROR(VLOOKUP(L18,DB_Agents!$B:$E,4,0),"")=M18,"Pending","🔒 BLOCKED")))</f>
        <v>Pending</v>
      </c>
      <c r="L18" s="83" t="s">
        <v>66</v>
      </c>
      <c r="M18" s="49"/>
      <c r="N18" s="80"/>
    </row>
    <row r="19" spans="1:14" ht="20.100000000000001" customHeight="1" x14ac:dyDescent="0.25">
      <c r="A19" s="79" t="str">
        <f t="shared" si="0"/>
        <v/>
      </c>
      <c r="B19" s="49"/>
      <c r="C19" s="24" t="str">
        <f>IF(B19="","",IFERROR(VLOOKUP(B19,DB_Customers!$A:$B,2,0),"❌ Account Not Found"))</f>
        <v/>
      </c>
      <c r="D19" s="81" t="str">
        <f t="shared" ca="1" si="1"/>
        <v/>
      </c>
      <c r="E19" s="51"/>
      <c r="F19" s="53"/>
      <c r="G19" s="49"/>
      <c r="H19" s="53">
        <v>2.5</v>
      </c>
      <c r="I19" s="82" t="str">
        <f t="shared" si="2"/>
        <v/>
      </c>
      <c r="J19" s="82" t="str">
        <f t="shared" si="3"/>
        <v/>
      </c>
      <c r="K19" s="33" t="str">
        <f>IF(B19="","Pending",IF(M19="","⚠️ Enter Code",IF(IFERROR(VLOOKUP(L19,DB_Agents!$B:$E,4,0),"")=M19,"Pending","🔒 BLOCKED")))</f>
        <v>Pending</v>
      </c>
      <c r="L19" s="84" t="s">
        <v>66</v>
      </c>
      <c r="M19" s="49"/>
      <c r="N19" s="24"/>
    </row>
    <row r="20" spans="1:14" ht="20.100000000000001" customHeight="1" x14ac:dyDescent="0.25">
      <c r="A20" s="79" t="str">
        <f t="shared" si="0"/>
        <v/>
      </c>
      <c r="B20" s="49"/>
      <c r="C20" s="80" t="str">
        <f>IF(B20="","",IFERROR(VLOOKUP(B20,DB_Customers!$A:$B,2,0),"❌ Account Not Found"))</f>
        <v/>
      </c>
      <c r="D20" s="81" t="str">
        <f t="shared" ca="1" si="1"/>
        <v/>
      </c>
      <c r="E20" s="51"/>
      <c r="F20" s="53"/>
      <c r="G20" s="49"/>
      <c r="H20" s="53">
        <v>2.5</v>
      </c>
      <c r="I20" s="82" t="str">
        <f t="shared" si="2"/>
        <v/>
      </c>
      <c r="J20" s="82" t="str">
        <f t="shared" si="3"/>
        <v/>
      </c>
      <c r="K20" s="33" t="str">
        <f>IF(B20="","Pending",IF(M20="","⚠️ Enter Code",IF(IFERROR(VLOOKUP(L20,DB_Agents!$B:$E,4,0),"")=M20,"Pending","🔒 BLOCKED")))</f>
        <v>Pending</v>
      </c>
      <c r="L20" s="83" t="s">
        <v>66</v>
      </c>
      <c r="M20" s="49"/>
      <c r="N20" s="80"/>
    </row>
    <row r="21" spans="1:14" ht="20.100000000000001" customHeight="1" x14ac:dyDescent="0.25">
      <c r="A21" s="79" t="str">
        <f t="shared" si="0"/>
        <v/>
      </c>
      <c r="B21" s="49"/>
      <c r="C21" s="24" t="str">
        <f>IF(B21="","",IFERROR(VLOOKUP(B21,DB_Customers!$A:$B,2,0),"❌ Account Not Found"))</f>
        <v/>
      </c>
      <c r="D21" s="81" t="str">
        <f t="shared" ca="1" si="1"/>
        <v/>
      </c>
      <c r="E21" s="51"/>
      <c r="F21" s="53"/>
      <c r="G21" s="49"/>
      <c r="H21" s="53">
        <v>2.5</v>
      </c>
      <c r="I21" s="82" t="str">
        <f t="shared" si="2"/>
        <v/>
      </c>
      <c r="J21" s="82" t="str">
        <f t="shared" si="3"/>
        <v/>
      </c>
      <c r="K21" s="33" t="str">
        <f>IF(B21="","Pending",IF(M21="","⚠️ Enter Code",IF(IFERROR(VLOOKUP(L21,DB_Agents!$B:$E,4,0),"")=M21,"Pending","🔒 BLOCKED")))</f>
        <v>Pending</v>
      </c>
      <c r="L21" s="84" t="s">
        <v>66</v>
      </c>
      <c r="M21" s="49"/>
      <c r="N21" s="24"/>
    </row>
    <row r="22" spans="1:14" ht="20.100000000000001" customHeight="1" x14ac:dyDescent="0.25">
      <c r="A22" s="79" t="str">
        <f t="shared" si="0"/>
        <v/>
      </c>
      <c r="B22" s="49"/>
      <c r="C22" s="80" t="str">
        <f>IF(B22="","",IFERROR(VLOOKUP(B22,DB_Customers!$A:$B,2,0),"❌ Account Not Found"))</f>
        <v/>
      </c>
      <c r="D22" s="81" t="str">
        <f t="shared" ca="1" si="1"/>
        <v/>
      </c>
      <c r="E22" s="51"/>
      <c r="F22" s="53"/>
      <c r="G22" s="49"/>
      <c r="H22" s="53">
        <v>2.5</v>
      </c>
      <c r="I22" s="82" t="str">
        <f t="shared" si="2"/>
        <v/>
      </c>
      <c r="J22" s="82" t="str">
        <f t="shared" si="3"/>
        <v/>
      </c>
      <c r="K22" s="33" t="str">
        <f>IF(B22="","Pending",IF(M22="","⚠️ Enter Code",IF(IFERROR(VLOOKUP(L22,DB_Agents!$B:$E,4,0),"")=M22,"Pending","🔒 BLOCKED")))</f>
        <v>Pending</v>
      </c>
      <c r="L22" s="83" t="s">
        <v>66</v>
      </c>
      <c r="M22" s="49"/>
      <c r="N22" s="80"/>
    </row>
    <row r="23" spans="1:14" ht="20.100000000000001" customHeight="1" x14ac:dyDescent="0.25">
      <c r="A23" s="79" t="str">
        <f t="shared" si="0"/>
        <v/>
      </c>
      <c r="B23" s="49"/>
      <c r="C23" s="24" t="str">
        <f>IF(B23="","",IFERROR(VLOOKUP(B23,DB_Customers!$A:$B,2,0),"❌ Account Not Found"))</f>
        <v/>
      </c>
      <c r="D23" s="81" t="str">
        <f t="shared" ca="1" si="1"/>
        <v/>
      </c>
      <c r="E23" s="51"/>
      <c r="F23" s="53"/>
      <c r="G23" s="49"/>
      <c r="H23" s="53">
        <v>2.5</v>
      </c>
      <c r="I23" s="82" t="str">
        <f t="shared" si="2"/>
        <v/>
      </c>
      <c r="J23" s="82" t="str">
        <f t="shared" si="3"/>
        <v/>
      </c>
      <c r="K23" s="33" t="str">
        <f>IF(B23="","Pending",IF(M23="","⚠️ Enter Code",IF(IFERROR(VLOOKUP(L23,DB_Agents!$B:$E,4,0),"")=M23,"Pending","🔒 BLOCKED")))</f>
        <v>Pending</v>
      </c>
      <c r="L23" s="84" t="s">
        <v>66</v>
      </c>
      <c r="M23" s="49"/>
      <c r="N23" s="24"/>
    </row>
    <row r="24" spans="1:14" ht="20.100000000000001" customHeight="1" x14ac:dyDescent="0.25">
      <c r="A24" s="79" t="str">
        <f t="shared" si="0"/>
        <v/>
      </c>
      <c r="B24" s="49"/>
      <c r="C24" s="80" t="str">
        <f>IF(B24="","",IFERROR(VLOOKUP(B24,DB_Customers!$A:$B,2,0),"❌ Account Not Found"))</f>
        <v/>
      </c>
      <c r="D24" s="81" t="str">
        <f t="shared" ca="1" si="1"/>
        <v/>
      </c>
      <c r="E24" s="51"/>
      <c r="F24" s="53"/>
      <c r="G24" s="49"/>
      <c r="H24" s="53">
        <v>2.5</v>
      </c>
      <c r="I24" s="82" t="str">
        <f t="shared" si="2"/>
        <v/>
      </c>
      <c r="J24" s="82" t="str">
        <f t="shared" si="3"/>
        <v/>
      </c>
      <c r="K24" s="33" t="str">
        <f>IF(B24="","Pending",IF(M24="","⚠️ Enter Code",IF(IFERROR(VLOOKUP(L24,DB_Agents!$B:$E,4,0),"")=M24,"Pending","🔒 BLOCKED")))</f>
        <v>Pending</v>
      </c>
      <c r="L24" s="83" t="s">
        <v>66</v>
      </c>
      <c r="M24" s="49"/>
      <c r="N24" s="80"/>
    </row>
    <row r="25" spans="1:14" ht="20.100000000000001" customHeight="1" x14ac:dyDescent="0.25">
      <c r="A25" s="79" t="str">
        <f t="shared" si="0"/>
        <v/>
      </c>
      <c r="B25" s="49"/>
      <c r="C25" s="24" t="str">
        <f>IF(B25="","",IFERROR(VLOOKUP(B25,DB_Customers!$A:$B,2,0),"❌ Account Not Found"))</f>
        <v/>
      </c>
      <c r="D25" s="81" t="str">
        <f t="shared" ca="1" si="1"/>
        <v/>
      </c>
      <c r="E25" s="51"/>
      <c r="F25" s="53"/>
      <c r="G25" s="49"/>
      <c r="H25" s="53">
        <v>2.5</v>
      </c>
      <c r="I25" s="82" t="str">
        <f t="shared" si="2"/>
        <v/>
      </c>
      <c r="J25" s="82" t="str">
        <f t="shared" si="3"/>
        <v/>
      </c>
      <c r="K25" s="33" t="str">
        <f>IF(B25="","Pending",IF(M25="","⚠️ Enter Code",IF(IFERROR(VLOOKUP(L25,DB_Agents!$B:$E,4,0),"")=M25,"Pending","🔒 BLOCKED")))</f>
        <v>Pending</v>
      </c>
      <c r="L25" s="84" t="s">
        <v>66</v>
      </c>
      <c r="M25" s="49"/>
      <c r="N25" s="24"/>
    </row>
    <row r="26" spans="1:14" ht="20.100000000000001" customHeight="1" x14ac:dyDescent="0.25">
      <c r="A26" s="79" t="str">
        <f t="shared" si="0"/>
        <v/>
      </c>
      <c r="B26" s="49"/>
      <c r="C26" s="80" t="str">
        <f>IF(B26="","",IFERROR(VLOOKUP(B26,DB_Customers!$A:$B,2,0),"❌ Account Not Found"))</f>
        <v/>
      </c>
      <c r="D26" s="81" t="str">
        <f t="shared" ca="1" si="1"/>
        <v/>
      </c>
      <c r="E26" s="51"/>
      <c r="F26" s="53"/>
      <c r="G26" s="49"/>
      <c r="H26" s="53">
        <v>2.5</v>
      </c>
      <c r="I26" s="82" t="str">
        <f t="shared" si="2"/>
        <v/>
      </c>
      <c r="J26" s="82" t="str">
        <f t="shared" si="3"/>
        <v/>
      </c>
      <c r="K26" s="33" t="str">
        <f>IF(B26="","Pending",IF(M26="","⚠️ Enter Code",IF(IFERROR(VLOOKUP(L26,DB_Agents!$B:$E,4,0),"")=M26,"Pending","🔒 BLOCKED")))</f>
        <v>Pending</v>
      </c>
      <c r="L26" s="83" t="s">
        <v>66</v>
      </c>
      <c r="M26" s="49"/>
      <c r="N26" s="80"/>
    </row>
    <row r="27" spans="1:14" ht="20.100000000000001" customHeight="1" x14ac:dyDescent="0.25">
      <c r="A27" s="79" t="str">
        <f t="shared" si="0"/>
        <v/>
      </c>
      <c r="B27" s="49"/>
      <c r="C27" s="24" t="str">
        <f>IF(B27="","",IFERROR(VLOOKUP(B27,DB_Customers!$A:$B,2,0),"❌ Account Not Found"))</f>
        <v/>
      </c>
      <c r="D27" s="81" t="str">
        <f t="shared" ca="1" si="1"/>
        <v/>
      </c>
      <c r="E27" s="51"/>
      <c r="F27" s="53"/>
      <c r="G27" s="49"/>
      <c r="H27" s="53">
        <v>2.5</v>
      </c>
      <c r="I27" s="82" t="str">
        <f t="shared" si="2"/>
        <v/>
      </c>
      <c r="J27" s="82" t="str">
        <f t="shared" si="3"/>
        <v/>
      </c>
      <c r="K27" s="33" t="str">
        <f>IF(B27="","Pending",IF(M27="","⚠️ Enter Code",IF(IFERROR(VLOOKUP(L27,DB_Agents!$B:$E,4,0),"")=M27,"Pending","🔒 BLOCKED")))</f>
        <v>Pending</v>
      </c>
      <c r="L27" s="84" t="s">
        <v>66</v>
      </c>
      <c r="M27" s="49"/>
      <c r="N27" s="24"/>
    </row>
    <row r="28" spans="1:14" ht="20.100000000000001" customHeight="1" x14ac:dyDescent="0.25">
      <c r="A28" s="79" t="str">
        <f t="shared" si="0"/>
        <v/>
      </c>
      <c r="B28" s="49"/>
      <c r="C28" s="80" t="str">
        <f>IF(B28="","",IFERROR(VLOOKUP(B28,DB_Customers!$A:$B,2,0),"❌ Account Not Found"))</f>
        <v/>
      </c>
      <c r="D28" s="81" t="str">
        <f t="shared" ca="1" si="1"/>
        <v/>
      </c>
      <c r="E28" s="51"/>
      <c r="F28" s="53"/>
      <c r="G28" s="49"/>
      <c r="H28" s="53">
        <v>2.5</v>
      </c>
      <c r="I28" s="82" t="str">
        <f t="shared" si="2"/>
        <v/>
      </c>
      <c r="J28" s="82" t="str">
        <f t="shared" si="3"/>
        <v/>
      </c>
      <c r="K28" s="33" t="str">
        <f>IF(B28="","Pending",IF(M28="","⚠️ Enter Code",IF(IFERROR(VLOOKUP(L28,DB_Agents!$B:$E,4,0),"")=M28,"Pending","🔒 BLOCKED")))</f>
        <v>Pending</v>
      </c>
      <c r="L28" s="83" t="s">
        <v>66</v>
      </c>
      <c r="M28" s="49"/>
      <c r="N28" s="80"/>
    </row>
    <row r="29" spans="1:14" ht="20.100000000000001" customHeight="1" x14ac:dyDescent="0.25">
      <c r="A29" s="79" t="str">
        <f t="shared" si="0"/>
        <v/>
      </c>
      <c r="B29" s="49"/>
      <c r="C29" s="24" t="str">
        <f>IF(B29="","",IFERROR(VLOOKUP(B29,DB_Customers!$A:$B,2,0),"❌ Account Not Found"))</f>
        <v/>
      </c>
      <c r="D29" s="81" t="str">
        <f t="shared" ca="1" si="1"/>
        <v/>
      </c>
      <c r="E29" s="51"/>
      <c r="F29" s="53"/>
      <c r="G29" s="49"/>
      <c r="H29" s="53">
        <v>2.5</v>
      </c>
      <c r="I29" s="82" t="str">
        <f t="shared" si="2"/>
        <v/>
      </c>
      <c r="J29" s="82" t="str">
        <f t="shared" si="3"/>
        <v/>
      </c>
      <c r="K29" s="33" t="str">
        <f>IF(B29="","Pending",IF(M29="","⚠️ Enter Code",IF(IFERROR(VLOOKUP(L29,DB_Agents!$B:$E,4,0),"")=M29,"Pending","🔒 BLOCKED")))</f>
        <v>Pending</v>
      </c>
      <c r="L29" s="84" t="s">
        <v>66</v>
      </c>
      <c r="M29" s="49"/>
      <c r="N29" s="24"/>
    </row>
    <row r="30" spans="1:14" ht="20.100000000000001" customHeight="1" x14ac:dyDescent="0.25">
      <c r="A30" s="79" t="str">
        <f t="shared" si="0"/>
        <v/>
      </c>
      <c r="B30" s="49"/>
      <c r="C30" s="80" t="str">
        <f>IF(B30="","",IFERROR(VLOOKUP(B30,DB_Customers!$A:$B,2,0),"❌ Account Not Found"))</f>
        <v/>
      </c>
      <c r="D30" s="81" t="str">
        <f t="shared" ca="1" si="1"/>
        <v/>
      </c>
      <c r="E30" s="51"/>
      <c r="F30" s="53"/>
      <c r="G30" s="49"/>
      <c r="H30" s="53">
        <v>2.5</v>
      </c>
      <c r="I30" s="82" t="str">
        <f t="shared" si="2"/>
        <v/>
      </c>
      <c r="J30" s="82" t="str">
        <f t="shared" si="3"/>
        <v/>
      </c>
      <c r="K30" s="33" t="str">
        <f>IF(B30="","Pending",IF(M30="","⚠️ Enter Code",IF(IFERROR(VLOOKUP(L30,DB_Agents!$B:$E,4,0),"")=M30,"Pending","🔒 BLOCKED")))</f>
        <v>Pending</v>
      </c>
      <c r="L30" s="83" t="s">
        <v>66</v>
      </c>
      <c r="M30" s="49"/>
      <c r="N30" s="80"/>
    </row>
    <row r="31" spans="1:14" ht="20.100000000000001" customHeight="1" x14ac:dyDescent="0.25">
      <c r="A31" s="79" t="str">
        <f t="shared" si="0"/>
        <v/>
      </c>
      <c r="B31" s="49"/>
      <c r="C31" s="24" t="str">
        <f>IF(B31="","",IFERROR(VLOOKUP(B31,DB_Customers!$A:$B,2,0),"❌ Account Not Found"))</f>
        <v/>
      </c>
      <c r="D31" s="81" t="str">
        <f t="shared" ca="1" si="1"/>
        <v/>
      </c>
      <c r="E31" s="51"/>
      <c r="F31" s="53"/>
      <c r="G31" s="49"/>
      <c r="H31" s="53">
        <v>2.5</v>
      </c>
      <c r="I31" s="82" t="str">
        <f t="shared" si="2"/>
        <v/>
      </c>
      <c r="J31" s="82" t="str">
        <f t="shared" si="3"/>
        <v/>
      </c>
      <c r="K31" s="33" t="str">
        <f>IF(B31="","Pending",IF(M31="","⚠️ Enter Code",IF(IFERROR(VLOOKUP(L31,DB_Agents!$B:$E,4,0),"")=M31,"Pending","🔒 BLOCKED")))</f>
        <v>Pending</v>
      </c>
      <c r="L31" s="84" t="s">
        <v>66</v>
      </c>
      <c r="M31" s="49"/>
      <c r="N31" s="24"/>
    </row>
    <row r="32" spans="1:14" ht="20.100000000000001" customHeight="1" x14ac:dyDescent="0.25">
      <c r="A32" s="79" t="str">
        <f t="shared" si="0"/>
        <v/>
      </c>
      <c r="B32" s="49"/>
      <c r="C32" s="80" t="str">
        <f>IF(B32="","",IFERROR(VLOOKUP(B32,DB_Customers!$A:$B,2,0),"❌ Account Not Found"))</f>
        <v/>
      </c>
      <c r="D32" s="81" t="str">
        <f t="shared" ca="1" si="1"/>
        <v/>
      </c>
      <c r="E32" s="51"/>
      <c r="F32" s="53"/>
      <c r="G32" s="49"/>
      <c r="H32" s="53">
        <v>2.5</v>
      </c>
      <c r="I32" s="82" t="str">
        <f t="shared" si="2"/>
        <v/>
      </c>
      <c r="J32" s="82" t="str">
        <f t="shared" si="3"/>
        <v/>
      </c>
      <c r="K32" s="33" t="str">
        <f>IF(B32="","Pending",IF(M32="","⚠️ Enter Code",IF(IFERROR(VLOOKUP(L32,DB_Agents!$B:$E,4,0),"")=M32,"Pending","🔒 BLOCKED")))</f>
        <v>Pending</v>
      </c>
      <c r="L32" s="83" t="s">
        <v>66</v>
      </c>
      <c r="M32" s="49"/>
      <c r="N32" s="80"/>
    </row>
    <row r="33" spans="1:14" ht="20.100000000000001" customHeight="1" x14ac:dyDescent="0.25">
      <c r="A33" s="79" t="str">
        <f t="shared" si="0"/>
        <v/>
      </c>
      <c r="B33" s="49"/>
      <c r="C33" s="24" t="str">
        <f>IF(B33="","",IFERROR(VLOOKUP(B33,DB_Customers!$A:$B,2,0),"❌ Account Not Found"))</f>
        <v/>
      </c>
      <c r="D33" s="81" t="str">
        <f t="shared" ca="1" si="1"/>
        <v/>
      </c>
      <c r="E33" s="51"/>
      <c r="F33" s="53"/>
      <c r="G33" s="49"/>
      <c r="H33" s="53">
        <v>2.5</v>
      </c>
      <c r="I33" s="82" t="str">
        <f t="shared" si="2"/>
        <v/>
      </c>
      <c r="J33" s="82" t="str">
        <f t="shared" si="3"/>
        <v/>
      </c>
      <c r="K33" s="33" t="str">
        <f>IF(B33="","Pending",IF(M33="","⚠️ Enter Code",IF(IFERROR(VLOOKUP(L33,DB_Agents!$B:$E,4,0),"")=M33,"Pending","🔒 BLOCKED")))</f>
        <v>Pending</v>
      </c>
      <c r="L33" s="84" t="s">
        <v>66</v>
      </c>
      <c r="M33" s="49"/>
      <c r="N33" s="24"/>
    </row>
    <row r="34" spans="1:14" ht="20.100000000000001" customHeight="1" x14ac:dyDescent="0.25">
      <c r="A34" s="79" t="str">
        <f t="shared" si="0"/>
        <v/>
      </c>
      <c r="B34" s="49"/>
      <c r="C34" s="80" t="str">
        <f>IF(B34="","",IFERROR(VLOOKUP(B34,DB_Customers!$A:$B,2,0),"❌ Account Not Found"))</f>
        <v/>
      </c>
      <c r="D34" s="81" t="str">
        <f t="shared" ca="1" si="1"/>
        <v/>
      </c>
      <c r="E34" s="51"/>
      <c r="F34" s="53"/>
      <c r="G34" s="49"/>
      <c r="H34" s="53">
        <v>2.5</v>
      </c>
      <c r="I34" s="82" t="str">
        <f t="shared" si="2"/>
        <v/>
      </c>
      <c r="J34" s="82" t="str">
        <f t="shared" si="3"/>
        <v/>
      </c>
      <c r="K34" s="33" t="str">
        <f>IF(B34="","Pending",IF(M34="","⚠️ Enter Code",IF(IFERROR(VLOOKUP(L34,DB_Agents!$B:$E,4,0),"")=M34,"Pending","🔒 BLOCKED")))</f>
        <v>Pending</v>
      </c>
      <c r="L34" s="83" t="s">
        <v>66</v>
      </c>
      <c r="M34" s="49"/>
      <c r="N34" s="80"/>
    </row>
    <row r="35" spans="1:14" ht="20.100000000000001" customHeight="1" x14ac:dyDescent="0.25">
      <c r="A35" s="79" t="str">
        <f t="shared" si="0"/>
        <v/>
      </c>
      <c r="B35" s="49"/>
      <c r="C35" s="24" t="str">
        <f>IF(B35="","",IFERROR(VLOOKUP(B35,DB_Customers!$A:$B,2,0),"❌ Account Not Found"))</f>
        <v/>
      </c>
      <c r="D35" s="81" t="str">
        <f t="shared" ca="1" si="1"/>
        <v/>
      </c>
      <c r="E35" s="51"/>
      <c r="F35" s="53"/>
      <c r="G35" s="49"/>
      <c r="H35" s="53">
        <v>2.5</v>
      </c>
      <c r="I35" s="82" t="str">
        <f t="shared" si="2"/>
        <v/>
      </c>
      <c r="J35" s="82" t="str">
        <f t="shared" si="3"/>
        <v/>
      </c>
      <c r="K35" s="33" t="str">
        <f>IF(B35="","Pending",IF(M35="","⚠️ Enter Code",IF(IFERROR(VLOOKUP(L35,DB_Agents!$B:$E,4,0),"")=M35,"Pending","🔒 BLOCKED")))</f>
        <v>Pending</v>
      </c>
      <c r="L35" s="84" t="s">
        <v>66</v>
      </c>
      <c r="M35" s="49"/>
      <c r="N35" s="24"/>
    </row>
    <row r="36" spans="1:14" ht="20.100000000000001" customHeight="1" x14ac:dyDescent="0.25">
      <c r="A36" s="79" t="str">
        <f t="shared" si="0"/>
        <v/>
      </c>
      <c r="B36" s="49"/>
      <c r="C36" s="80" t="str">
        <f>IF(B36="","",IFERROR(VLOOKUP(B36,DB_Customers!$A:$B,2,0),"❌ Account Not Found"))</f>
        <v/>
      </c>
      <c r="D36" s="81" t="str">
        <f t="shared" ca="1" si="1"/>
        <v/>
      </c>
      <c r="E36" s="51"/>
      <c r="F36" s="53"/>
      <c r="G36" s="49"/>
      <c r="H36" s="53">
        <v>2.5</v>
      </c>
      <c r="I36" s="82" t="str">
        <f t="shared" si="2"/>
        <v/>
      </c>
      <c r="J36" s="82" t="str">
        <f t="shared" si="3"/>
        <v/>
      </c>
      <c r="K36" s="33" t="str">
        <f>IF(B36="","Pending",IF(M36="","⚠️ Enter Code",IF(IFERROR(VLOOKUP(L36,DB_Agents!$B:$E,4,0),"")=M36,"Pending","🔒 BLOCKED")))</f>
        <v>Pending</v>
      </c>
      <c r="L36" s="83" t="s">
        <v>66</v>
      </c>
      <c r="M36" s="49"/>
      <c r="N36" s="80"/>
    </row>
    <row r="37" spans="1:14" ht="20.100000000000001" customHeight="1" x14ac:dyDescent="0.25">
      <c r="A37" s="79" t="str">
        <f t="shared" si="0"/>
        <v/>
      </c>
      <c r="B37" s="49"/>
      <c r="C37" s="24" t="str">
        <f>IF(B37="","",IFERROR(VLOOKUP(B37,DB_Customers!$A:$B,2,0),"❌ Account Not Found"))</f>
        <v/>
      </c>
      <c r="D37" s="81" t="str">
        <f t="shared" ca="1" si="1"/>
        <v/>
      </c>
      <c r="E37" s="51"/>
      <c r="F37" s="53"/>
      <c r="G37" s="49"/>
      <c r="H37" s="53">
        <v>2.5</v>
      </c>
      <c r="I37" s="82" t="str">
        <f t="shared" si="2"/>
        <v/>
      </c>
      <c r="J37" s="82" t="str">
        <f t="shared" si="3"/>
        <v/>
      </c>
      <c r="K37" s="33" t="str">
        <f>IF(B37="","Pending",IF(M37="","⚠️ Enter Code",IF(IFERROR(VLOOKUP(L37,DB_Agents!$B:$E,4,0),"")=M37,"Pending","🔒 BLOCKED")))</f>
        <v>Pending</v>
      </c>
      <c r="L37" s="84" t="s">
        <v>66</v>
      </c>
      <c r="M37" s="49"/>
      <c r="N37" s="24"/>
    </row>
    <row r="38" spans="1:14" ht="20.100000000000001" customHeight="1" x14ac:dyDescent="0.25">
      <c r="A38" s="79" t="str">
        <f t="shared" si="0"/>
        <v/>
      </c>
      <c r="B38" s="49"/>
      <c r="C38" s="80" t="str">
        <f>IF(B38="","",IFERROR(VLOOKUP(B38,DB_Customers!$A:$B,2,0),"❌ Account Not Found"))</f>
        <v/>
      </c>
      <c r="D38" s="81" t="str">
        <f t="shared" ca="1" si="1"/>
        <v/>
      </c>
      <c r="E38" s="51"/>
      <c r="F38" s="53"/>
      <c r="G38" s="49"/>
      <c r="H38" s="53">
        <v>2.5</v>
      </c>
      <c r="I38" s="82" t="str">
        <f t="shared" si="2"/>
        <v/>
      </c>
      <c r="J38" s="82" t="str">
        <f t="shared" si="3"/>
        <v/>
      </c>
      <c r="K38" s="33" t="str">
        <f>IF(B38="","Pending",IF(M38="","⚠️ Enter Code",IF(IFERROR(VLOOKUP(L38,DB_Agents!$B:$E,4,0),"")=M38,"Pending","🔒 BLOCKED")))</f>
        <v>Pending</v>
      </c>
      <c r="L38" s="83" t="s">
        <v>66</v>
      </c>
      <c r="M38" s="49"/>
      <c r="N38" s="80"/>
    </row>
    <row r="39" spans="1:14" ht="20.100000000000001" customHeight="1" x14ac:dyDescent="0.25">
      <c r="A39" s="79" t="str">
        <f t="shared" si="0"/>
        <v/>
      </c>
      <c r="B39" s="49"/>
      <c r="C39" s="24" t="str">
        <f>IF(B39="","",IFERROR(VLOOKUP(B39,DB_Customers!$A:$B,2,0),"❌ Account Not Found"))</f>
        <v/>
      </c>
      <c r="D39" s="81" t="str">
        <f t="shared" ca="1" si="1"/>
        <v/>
      </c>
      <c r="E39" s="51"/>
      <c r="F39" s="53"/>
      <c r="G39" s="49"/>
      <c r="H39" s="53">
        <v>2.5</v>
      </c>
      <c r="I39" s="82" t="str">
        <f t="shared" si="2"/>
        <v/>
      </c>
      <c r="J39" s="82" t="str">
        <f t="shared" si="3"/>
        <v/>
      </c>
      <c r="K39" s="33" t="str">
        <f>IF(B39="","Pending",IF(M39="","⚠️ Enter Code",IF(IFERROR(VLOOKUP(L39,DB_Agents!$B:$E,4,0),"")=M39,"Pending","🔒 BLOCKED")))</f>
        <v>Pending</v>
      </c>
      <c r="L39" s="84" t="s">
        <v>66</v>
      </c>
      <c r="M39" s="49"/>
      <c r="N39" s="24"/>
    </row>
    <row r="40" spans="1:14" ht="20.100000000000001" customHeight="1" x14ac:dyDescent="0.25">
      <c r="A40" s="79" t="str">
        <f t="shared" si="0"/>
        <v/>
      </c>
      <c r="B40" s="49"/>
      <c r="C40" s="80" t="str">
        <f>IF(B40="","",IFERROR(VLOOKUP(B40,DB_Customers!$A:$B,2,0),"❌ Account Not Found"))</f>
        <v/>
      </c>
      <c r="D40" s="81" t="str">
        <f t="shared" ca="1" si="1"/>
        <v/>
      </c>
      <c r="E40" s="51"/>
      <c r="F40" s="53"/>
      <c r="G40" s="49"/>
      <c r="H40" s="53">
        <v>2.5</v>
      </c>
      <c r="I40" s="82" t="str">
        <f t="shared" si="2"/>
        <v/>
      </c>
      <c r="J40" s="82" t="str">
        <f t="shared" si="3"/>
        <v/>
      </c>
      <c r="K40" s="33" t="str">
        <f>IF(B40="","Pending",IF(M40="","⚠️ Enter Code",IF(IFERROR(VLOOKUP(L40,DB_Agents!$B:$E,4,0),"")=M40,"Pending","🔒 BLOCKED")))</f>
        <v>Pending</v>
      </c>
      <c r="L40" s="83" t="s">
        <v>66</v>
      </c>
      <c r="M40" s="49"/>
      <c r="N40" s="80"/>
    </row>
    <row r="41" spans="1:14" ht="20.100000000000001" customHeight="1" x14ac:dyDescent="0.25">
      <c r="A41" s="79" t="str">
        <f t="shared" si="0"/>
        <v/>
      </c>
      <c r="B41" s="49"/>
      <c r="C41" s="24" t="str">
        <f>IF(B41="","",IFERROR(VLOOKUP(B41,DB_Customers!$A:$B,2,0),"❌ Account Not Found"))</f>
        <v/>
      </c>
      <c r="D41" s="81" t="str">
        <f t="shared" ca="1" si="1"/>
        <v/>
      </c>
      <c r="E41" s="51"/>
      <c r="F41" s="53"/>
      <c r="G41" s="49"/>
      <c r="H41" s="53">
        <v>2.5</v>
      </c>
      <c r="I41" s="82" t="str">
        <f t="shared" si="2"/>
        <v/>
      </c>
      <c r="J41" s="82" t="str">
        <f t="shared" si="3"/>
        <v/>
      </c>
      <c r="K41" s="33" t="str">
        <f>IF(B41="","Pending",IF(M41="","⚠️ Enter Code",IF(IFERROR(VLOOKUP(L41,DB_Agents!$B:$E,4,0),"")=M41,"Pending","🔒 BLOCKED")))</f>
        <v>Pending</v>
      </c>
      <c r="L41" s="84" t="s">
        <v>66</v>
      </c>
      <c r="M41" s="49"/>
      <c r="N41" s="24"/>
    </row>
    <row r="42" spans="1:14" ht="20.100000000000001" customHeight="1" x14ac:dyDescent="0.25">
      <c r="A42" s="79" t="str">
        <f t="shared" si="0"/>
        <v/>
      </c>
      <c r="B42" s="49"/>
      <c r="C42" s="80" t="str">
        <f>IF(B42="","",IFERROR(VLOOKUP(B42,DB_Customers!$A:$B,2,0),"❌ Account Not Found"))</f>
        <v/>
      </c>
      <c r="D42" s="81" t="str">
        <f t="shared" ca="1" si="1"/>
        <v/>
      </c>
      <c r="E42" s="51"/>
      <c r="F42" s="53"/>
      <c r="G42" s="49"/>
      <c r="H42" s="53">
        <v>2.5</v>
      </c>
      <c r="I42" s="82" t="str">
        <f t="shared" si="2"/>
        <v/>
      </c>
      <c r="J42" s="82" t="str">
        <f t="shared" si="3"/>
        <v/>
      </c>
      <c r="K42" s="33" t="str">
        <f>IF(B42="","Pending",IF(M42="","⚠️ Enter Code",IF(IFERROR(VLOOKUP(L42,DB_Agents!$B:$E,4,0),"")=M42,"Pending","🔒 BLOCKED")))</f>
        <v>Pending</v>
      </c>
      <c r="L42" s="83" t="s">
        <v>66</v>
      </c>
      <c r="M42" s="49"/>
      <c r="N42" s="80"/>
    </row>
    <row r="43" spans="1:14" ht="20.100000000000001" customHeight="1" x14ac:dyDescent="0.25">
      <c r="A43" s="79" t="str">
        <f t="shared" si="0"/>
        <v/>
      </c>
      <c r="B43" s="49"/>
      <c r="C43" s="24" t="str">
        <f>IF(B43="","",IFERROR(VLOOKUP(B43,DB_Customers!$A:$B,2,0),"❌ Account Not Found"))</f>
        <v/>
      </c>
      <c r="D43" s="81" t="str">
        <f t="shared" ca="1" si="1"/>
        <v/>
      </c>
      <c r="E43" s="51"/>
      <c r="F43" s="53"/>
      <c r="G43" s="49"/>
      <c r="H43" s="53">
        <v>2.5</v>
      </c>
      <c r="I43" s="82" t="str">
        <f t="shared" si="2"/>
        <v/>
      </c>
      <c r="J43" s="82" t="str">
        <f t="shared" si="3"/>
        <v/>
      </c>
      <c r="K43" s="33" t="str">
        <f>IF(B43="","Pending",IF(M43="","⚠️ Enter Code",IF(IFERROR(VLOOKUP(L43,DB_Agents!$B:$E,4,0),"")=M43,"Pending","🔒 BLOCKED")))</f>
        <v>Pending</v>
      </c>
      <c r="L43" s="84" t="s">
        <v>66</v>
      </c>
      <c r="M43" s="49"/>
      <c r="N43" s="24"/>
    </row>
    <row r="44" spans="1:14" ht="20.100000000000001" customHeight="1" x14ac:dyDescent="0.25">
      <c r="A44" s="79" t="str">
        <f t="shared" si="0"/>
        <v/>
      </c>
      <c r="B44" s="49"/>
      <c r="C44" s="80" t="str">
        <f>IF(B44="","",IFERROR(VLOOKUP(B44,DB_Customers!$A:$B,2,0),"❌ Account Not Found"))</f>
        <v/>
      </c>
      <c r="D44" s="81" t="str">
        <f t="shared" ca="1" si="1"/>
        <v/>
      </c>
      <c r="E44" s="51"/>
      <c r="F44" s="53"/>
      <c r="G44" s="49"/>
      <c r="H44" s="53">
        <v>2.5</v>
      </c>
      <c r="I44" s="82" t="str">
        <f t="shared" si="2"/>
        <v/>
      </c>
      <c r="J44" s="82" t="str">
        <f t="shared" si="3"/>
        <v/>
      </c>
      <c r="K44" s="33" t="str">
        <f>IF(B44="","Pending",IF(M44="","⚠️ Enter Code",IF(IFERROR(VLOOKUP(L44,DB_Agents!$B:$E,4,0),"")=M44,"Pending","🔒 BLOCKED")))</f>
        <v>Pending</v>
      </c>
      <c r="L44" s="83" t="s">
        <v>66</v>
      </c>
      <c r="M44" s="49"/>
      <c r="N44" s="80"/>
    </row>
    <row r="45" spans="1:14" ht="20.100000000000001" customHeight="1" x14ac:dyDescent="0.25">
      <c r="A45" s="79" t="str">
        <f t="shared" si="0"/>
        <v/>
      </c>
      <c r="B45" s="49"/>
      <c r="C45" s="24" t="str">
        <f>IF(B45="","",IFERROR(VLOOKUP(B45,DB_Customers!$A:$B,2,0),"❌ Account Not Found"))</f>
        <v/>
      </c>
      <c r="D45" s="81" t="str">
        <f t="shared" ca="1" si="1"/>
        <v/>
      </c>
      <c r="E45" s="51"/>
      <c r="F45" s="53"/>
      <c r="G45" s="49"/>
      <c r="H45" s="53">
        <v>2.5</v>
      </c>
      <c r="I45" s="82" t="str">
        <f t="shared" si="2"/>
        <v/>
      </c>
      <c r="J45" s="82" t="str">
        <f t="shared" si="3"/>
        <v/>
      </c>
      <c r="K45" s="33" t="str">
        <f>IF(B45="","Pending",IF(M45="","⚠️ Enter Code",IF(IFERROR(VLOOKUP(L45,DB_Agents!$B:$E,4,0),"")=M45,"Pending","🔒 BLOCKED")))</f>
        <v>Pending</v>
      </c>
      <c r="L45" s="84" t="s">
        <v>66</v>
      </c>
      <c r="M45" s="49"/>
      <c r="N45" s="24"/>
    </row>
    <row r="46" spans="1:14" ht="20.100000000000001" customHeight="1" x14ac:dyDescent="0.25">
      <c r="A46" s="79" t="str">
        <f t="shared" ref="A46:A77" si="4">IF(B46="","",IF(C46="❌ Account Not Found","INVALID","LN"&amp;TEXT(D46,"YYYYMMDD")&amp;TEXT(ROW()-13,"0000")))</f>
        <v/>
      </c>
      <c r="B46" s="49"/>
      <c r="C46" s="80" t="str">
        <f>IF(B46="","",IFERROR(VLOOKUP(B46,DB_Customers!$A:$B,2,0),"❌ Account Not Found"))</f>
        <v/>
      </c>
      <c r="D46" s="81" t="str">
        <f t="shared" ref="D46:D77" ca="1" si="5">IF(B46="","",TODAY())</f>
        <v/>
      </c>
      <c r="E46" s="51"/>
      <c r="F46" s="53"/>
      <c r="G46" s="49"/>
      <c r="H46" s="53">
        <v>2.5</v>
      </c>
      <c r="I46" s="82" t="str">
        <f t="shared" ref="I46:I77" si="6">IF(E46="","",E46+(E46*H46/100*G46))</f>
        <v/>
      </c>
      <c r="J46" s="82" t="str">
        <f t="shared" ref="J46:J77" si="7">IFERROR(I46/G46,"")</f>
        <v/>
      </c>
      <c r="K46" s="33" t="str">
        <f>IF(B46="","Pending",IF(M46="","⚠️ Enter Code",IF(IFERROR(VLOOKUP(L46,DB_Agents!$B:$E,4,0),"")=M46,"Pending","🔒 BLOCKED")))</f>
        <v>Pending</v>
      </c>
      <c r="L46" s="83" t="s">
        <v>66</v>
      </c>
      <c r="M46" s="49"/>
      <c r="N46" s="80"/>
    </row>
    <row r="47" spans="1:14" ht="20.100000000000001" customHeight="1" x14ac:dyDescent="0.25">
      <c r="A47" s="79" t="str">
        <f t="shared" si="4"/>
        <v/>
      </c>
      <c r="B47" s="49"/>
      <c r="C47" s="24" t="str">
        <f>IF(B47="","",IFERROR(VLOOKUP(B47,DB_Customers!$A:$B,2,0),"❌ Account Not Found"))</f>
        <v/>
      </c>
      <c r="D47" s="81" t="str">
        <f t="shared" ca="1" si="5"/>
        <v/>
      </c>
      <c r="E47" s="51"/>
      <c r="F47" s="53"/>
      <c r="G47" s="49"/>
      <c r="H47" s="53">
        <v>2.5</v>
      </c>
      <c r="I47" s="82" t="str">
        <f t="shared" si="6"/>
        <v/>
      </c>
      <c r="J47" s="82" t="str">
        <f t="shared" si="7"/>
        <v/>
      </c>
      <c r="K47" s="33" t="str">
        <f>IF(B47="","Pending",IF(M47="","⚠️ Enter Code",IF(IFERROR(VLOOKUP(L47,DB_Agents!$B:$E,4,0),"")=M47,"Pending","🔒 BLOCKED")))</f>
        <v>Pending</v>
      </c>
      <c r="L47" s="84" t="s">
        <v>66</v>
      </c>
      <c r="M47" s="49"/>
      <c r="N47" s="24"/>
    </row>
    <row r="48" spans="1:14" ht="20.100000000000001" customHeight="1" x14ac:dyDescent="0.25">
      <c r="A48" s="79" t="str">
        <f t="shared" si="4"/>
        <v/>
      </c>
      <c r="B48" s="49"/>
      <c r="C48" s="80" t="str">
        <f>IF(B48="","",IFERROR(VLOOKUP(B48,DB_Customers!$A:$B,2,0),"❌ Account Not Found"))</f>
        <v/>
      </c>
      <c r="D48" s="81" t="str">
        <f t="shared" ca="1" si="5"/>
        <v/>
      </c>
      <c r="E48" s="51"/>
      <c r="F48" s="53"/>
      <c r="G48" s="49"/>
      <c r="H48" s="53">
        <v>2.5</v>
      </c>
      <c r="I48" s="82" t="str">
        <f t="shared" si="6"/>
        <v/>
      </c>
      <c r="J48" s="82" t="str">
        <f t="shared" si="7"/>
        <v/>
      </c>
      <c r="K48" s="33" t="str">
        <f>IF(B48="","Pending",IF(M48="","⚠️ Enter Code",IF(IFERROR(VLOOKUP(L48,DB_Agents!$B:$E,4,0),"")=M48,"Pending","🔒 BLOCKED")))</f>
        <v>Pending</v>
      </c>
      <c r="L48" s="83" t="s">
        <v>66</v>
      </c>
      <c r="M48" s="49"/>
      <c r="N48" s="80"/>
    </row>
    <row r="49" spans="1:14" ht="20.100000000000001" customHeight="1" x14ac:dyDescent="0.25">
      <c r="A49" s="79" t="str">
        <f t="shared" si="4"/>
        <v/>
      </c>
      <c r="B49" s="49"/>
      <c r="C49" s="24" t="str">
        <f>IF(B49="","",IFERROR(VLOOKUP(B49,DB_Customers!$A:$B,2,0),"❌ Account Not Found"))</f>
        <v/>
      </c>
      <c r="D49" s="81" t="str">
        <f t="shared" ca="1" si="5"/>
        <v/>
      </c>
      <c r="E49" s="51"/>
      <c r="F49" s="53"/>
      <c r="G49" s="49"/>
      <c r="H49" s="53">
        <v>2.5</v>
      </c>
      <c r="I49" s="82" t="str">
        <f t="shared" si="6"/>
        <v/>
      </c>
      <c r="J49" s="82" t="str">
        <f t="shared" si="7"/>
        <v/>
      </c>
      <c r="K49" s="33" t="str">
        <f>IF(B49="","Pending",IF(M49="","⚠️ Enter Code",IF(IFERROR(VLOOKUP(L49,DB_Agents!$B:$E,4,0),"")=M49,"Pending","🔒 BLOCKED")))</f>
        <v>Pending</v>
      </c>
      <c r="L49" s="84" t="s">
        <v>66</v>
      </c>
      <c r="M49" s="49"/>
      <c r="N49" s="24"/>
    </row>
    <row r="50" spans="1:14" ht="20.100000000000001" customHeight="1" x14ac:dyDescent="0.25">
      <c r="A50" s="79" t="str">
        <f t="shared" si="4"/>
        <v/>
      </c>
      <c r="B50" s="49"/>
      <c r="C50" s="80" t="str">
        <f>IF(B50="","",IFERROR(VLOOKUP(B50,DB_Customers!$A:$B,2,0),"❌ Account Not Found"))</f>
        <v/>
      </c>
      <c r="D50" s="81" t="str">
        <f t="shared" ca="1" si="5"/>
        <v/>
      </c>
      <c r="E50" s="51"/>
      <c r="F50" s="53"/>
      <c r="G50" s="49"/>
      <c r="H50" s="53">
        <v>2.5</v>
      </c>
      <c r="I50" s="82" t="str">
        <f t="shared" si="6"/>
        <v/>
      </c>
      <c r="J50" s="82" t="str">
        <f t="shared" si="7"/>
        <v/>
      </c>
      <c r="K50" s="33" t="str">
        <f>IF(B50="","Pending",IF(M50="","⚠️ Enter Code",IF(IFERROR(VLOOKUP(L50,DB_Agents!$B:$E,4,0),"")=M50,"Pending","🔒 BLOCKED")))</f>
        <v>Pending</v>
      </c>
      <c r="L50" s="83" t="s">
        <v>66</v>
      </c>
      <c r="M50" s="49"/>
      <c r="N50" s="80"/>
    </row>
    <row r="51" spans="1:14" ht="20.100000000000001" customHeight="1" x14ac:dyDescent="0.25">
      <c r="A51" s="79" t="str">
        <f t="shared" si="4"/>
        <v/>
      </c>
      <c r="B51" s="49"/>
      <c r="C51" s="24" t="str">
        <f>IF(B51="","",IFERROR(VLOOKUP(B51,DB_Customers!$A:$B,2,0),"❌ Account Not Found"))</f>
        <v/>
      </c>
      <c r="D51" s="81" t="str">
        <f t="shared" ca="1" si="5"/>
        <v/>
      </c>
      <c r="E51" s="51"/>
      <c r="F51" s="53"/>
      <c r="G51" s="49"/>
      <c r="H51" s="53">
        <v>2.5</v>
      </c>
      <c r="I51" s="82" t="str">
        <f t="shared" si="6"/>
        <v/>
      </c>
      <c r="J51" s="82" t="str">
        <f t="shared" si="7"/>
        <v/>
      </c>
      <c r="K51" s="33" t="str">
        <f>IF(B51="","Pending",IF(M51="","⚠️ Enter Code",IF(IFERROR(VLOOKUP(L51,DB_Agents!$B:$E,4,0),"")=M51,"Pending","🔒 BLOCKED")))</f>
        <v>Pending</v>
      </c>
      <c r="L51" s="84" t="s">
        <v>66</v>
      </c>
      <c r="M51" s="49"/>
      <c r="N51" s="24"/>
    </row>
    <row r="52" spans="1:14" ht="20.100000000000001" customHeight="1" x14ac:dyDescent="0.25">
      <c r="A52" s="79" t="str">
        <f t="shared" si="4"/>
        <v/>
      </c>
      <c r="B52" s="49"/>
      <c r="C52" s="80" t="str">
        <f>IF(B52="","",IFERROR(VLOOKUP(B52,DB_Customers!$A:$B,2,0),"❌ Account Not Found"))</f>
        <v/>
      </c>
      <c r="D52" s="81" t="str">
        <f t="shared" ca="1" si="5"/>
        <v/>
      </c>
      <c r="E52" s="51"/>
      <c r="F52" s="53"/>
      <c r="G52" s="49"/>
      <c r="H52" s="53">
        <v>2.5</v>
      </c>
      <c r="I52" s="82" t="str">
        <f t="shared" si="6"/>
        <v/>
      </c>
      <c r="J52" s="82" t="str">
        <f t="shared" si="7"/>
        <v/>
      </c>
      <c r="K52" s="33" t="str">
        <f>IF(B52="","Pending",IF(M52="","⚠️ Enter Code",IF(IFERROR(VLOOKUP(L52,DB_Agents!$B:$E,4,0),"")=M52,"Pending","🔒 BLOCKED")))</f>
        <v>Pending</v>
      </c>
      <c r="L52" s="83" t="s">
        <v>66</v>
      </c>
      <c r="M52" s="49"/>
      <c r="N52" s="80"/>
    </row>
    <row r="53" spans="1:14" ht="20.100000000000001" customHeight="1" x14ac:dyDescent="0.25">
      <c r="A53" s="79" t="str">
        <f t="shared" si="4"/>
        <v/>
      </c>
      <c r="B53" s="49"/>
      <c r="C53" s="24" t="str">
        <f>IF(B53="","",IFERROR(VLOOKUP(B53,DB_Customers!$A:$B,2,0),"❌ Account Not Found"))</f>
        <v/>
      </c>
      <c r="D53" s="81" t="str">
        <f t="shared" ca="1" si="5"/>
        <v/>
      </c>
      <c r="E53" s="51"/>
      <c r="F53" s="53"/>
      <c r="G53" s="49"/>
      <c r="H53" s="53">
        <v>2.5</v>
      </c>
      <c r="I53" s="82" t="str">
        <f t="shared" si="6"/>
        <v/>
      </c>
      <c r="J53" s="82" t="str">
        <f t="shared" si="7"/>
        <v/>
      </c>
      <c r="K53" s="33" t="str">
        <f>IF(B53="","Pending",IF(M53="","⚠️ Enter Code",IF(IFERROR(VLOOKUP(L53,DB_Agents!$B:$E,4,0),"")=M53,"Pending","🔒 BLOCKED")))</f>
        <v>Pending</v>
      </c>
      <c r="L53" s="84" t="s">
        <v>66</v>
      </c>
      <c r="M53" s="49"/>
      <c r="N53" s="24"/>
    </row>
    <row r="54" spans="1:14" ht="20.100000000000001" customHeight="1" x14ac:dyDescent="0.25">
      <c r="A54" s="79" t="str">
        <f t="shared" si="4"/>
        <v/>
      </c>
      <c r="B54" s="49"/>
      <c r="C54" s="80" t="str">
        <f>IF(B54="","",IFERROR(VLOOKUP(B54,DB_Customers!$A:$B,2,0),"❌ Account Not Found"))</f>
        <v/>
      </c>
      <c r="D54" s="81" t="str">
        <f t="shared" ca="1" si="5"/>
        <v/>
      </c>
      <c r="E54" s="51"/>
      <c r="F54" s="53"/>
      <c r="G54" s="49"/>
      <c r="H54" s="53">
        <v>2.5</v>
      </c>
      <c r="I54" s="82" t="str">
        <f t="shared" si="6"/>
        <v/>
      </c>
      <c r="J54" s="82" t="str">
        <f t="shared" si="7"/>
        <v/>
      </c>
      <c r="K54" s="33" t="str">
        <f>IF(B54="","Pending",IF(M54="","⚠️ Enter Code",IF(IFERROR(VLOOKUP(L54,DB_Agents!$B:$E,4,0),"")=M54,"Pending","🔒 BLOCKED")))</f>
        <v>Pending</v>
      </c>
      <c r="L54" s="83" t="s">
        <v>66</v>
      </c>
      <c r="M54" s="49"/>
      <c r="N54" s="80"/>
    </row>
    <row r="55" spans="1:14" ht="20.100000000000001" customHeight="1" x14ac:dyDescent="0.25">
      <c r="A55" s="79" t="str">
        <f t="shared" si="4"/>
        <v/>
      </c>
      <c r="B55" s="49"/>
      <c r="C55" s="24" t="str">
        <f>IF(B55="","",IFERROR(VLOOKUP(B55,DB_Customers!$A:$B,2,0),"❌ Account Not Found"))</f>
        <v/>
      </c>
      <c r="D55" s="81" t="str">
        <f t="shared" ca="1" si="5"/>
        <v/>
      </c>
      <c r="E55" s="51"/>
      <c r="F55" s="53"/>
      <c r="G55" s="49"/>
      <c r="H55" s="53">
        <v>2.5</v>
      </c>
      <c r="I55" s="82" t="str">
        <f t="shared" si="6"/>
        <v/>
      </c>
      <c r="J55" s="82" t="str">
        <f t="shared" si="7"/>
        <v/>
      </c>
      <c r="K55" s="33" t="str">
        <f>IF(B55="","Pending",IF(M55="","⚠️ Enter Code",IF(IFERROR(VLOOKUP(L55,DB_Agents!$B:$E,4,0),"")=M55,"Pending","🔒 BLOCKED")))</f>
        <v>Pending</v>
      </c>
      <c r="L55" s="84" t="s">
        <v>66</v>
      </c>
      <c r="M55" s="49"/>
      <c r="N55" s="24"/>
    </row>
    <row r="56" spans="1:14" ht="20.100000000000001" customHeight="1" x14ac:dyDescent="0.25">
      <c r="A56" s="79" t="str">
        <f t="shared" si="4"/>
        <v/>
      </c>
      <c r="B56" s="49"/>
      <c r="C56" s="80" t="str">
        <f>IF(B56="","",IFERROR(VLOOKUP(B56,DB_Customers!$A:$B,2,0),"❌ Account Not Found"))</f>
        <v/>
      </c>
      <c r="D56" s="81" t="str">
        <f t="shared" ca="1" si="5"/>
        <v/>
      </c>
      <c r="E56" s="51"/>
      <c r="F56" s="53"/>
      <c r="G56" s="49"/>
      <c r="H56" s="53">
        <v>2.5</v>
      </c>
      <c r="I56" s="82" t="str">
        <f t="shared" si="6"/>
        <v/>
      </c>
      <c r="J56" s="82" t="str">
        <f t="shared" si="7"/>
        <v/>
      </c>
      <c r="K56" s="33" t="str">
        <f>IF(B56="","Pending",IF(M56="","⚠️ Enter Code",IF(IFERROR(VLOOKUP(L56,DB_Agents!$B:$E,4,0),"")=M56,"Pending","🔒 BLOCKED")))</f>
        <v>Pending</v>
      </c>
      <c r="L56" s="83" t="s">
        <v>66</v>
      </c>
      <c r="M56" s="49"/>
      <c r="N56" s="80"/>
    </row>
    <row r="57" spans="1:14" ht="20.100000000000001" customHeight="1" x14ac:dyDescent="0.25">
      <c r="A57" s="79" t="str">
        <f t="shared" si="4"/>
        <v/>
      </c>
      <c r="B57" s="49"/>
      <c r="C57" s="24" t="str">
        <f>IF(B57="","",IFERROR(VLOOKUP(B57,DB_Customers!$A:$B,2,0),"❌ Account Not Found"))</f>
        <v/>
      </c>
      <c r="D57" s="81" t="str">
        <f t="shared" ca="1" si="5"/>
        <v/>
      </c>
      <c r="E57" s="51"/>
      <c r="F57" s="53"/>
      <c r="G57" s="49"/>
      <c r="H57" s="53">
        <v>2.5</v>
      </c>
      <c r="I57" s="82" t="str">
        <f t="shared" si="6"/>
        <v/>
      </c>
      <c r="J57" s="82" t="str">
        <f t="shared" si="7"/>
        <v/>
      </c>
      <c r="K57" s="33" t="str">
        <f>IF(B57="","Pending",IF(M57="","⚠️ Enter Code",IF(IFERROR(VLOOKUP(L57,DB_Agents!$B:$E,4,0),"")=M57,"Pending","🔒 BLOCKED")))</f>
        <v>Pending</v>
      </c>
      <c r="L57" s="84" t="s">
        <v>66</v>
      </c>
      <c r="M57" s="49"/>
      <c r="N57" s="24"/>
    </row>
    <row r="58" spans="1:14" ht="20.100000000000001" customHeight="1" x14ac:dyDescent="0.25">
      <c r="A58" s="79" t="str">
        <f t="shared" si="4"/>
        <v/>
      </c>
      <c r="B58" s="49"/>
      <c r="C58" s="80" t="str">
        <f>IF(B58="","",IFERROR(VLOOKUP(B58,DB_Customers!$A:$B,2,0),"❌ Account Not Found"))</f>
        <v/>
      </c>
      <c r="D58" s="81" t="str">
        <f t="shared" ca="1" si="5"/>
        <v/>
      </c>
      <c r="E58" s="51"/>
      <c r="F58" s="53"/>
      <c r="G58" s="49"/>
      <c r="H58" s="53">
        <v>2.5</v>
      </c>
      <c r="I58" s="82" t="str">
        <f t="shared" si="6"/>
        <v/>
      </c>
      <c r="J58" s="82" t="str">
        <f t="shared" si="7"/>
        <v/>
      </c>
      <c r="K58" s="33" t="str">
        <f>IF(B58="","Pending",IF(M58="","⚠️ Enter Code",IF(IFERROR(VLOOKUP(L58,DB_Agents!$B:$E,4,0),"")=M58,"Pending","🔒 BLOCKED")))</f>
        <v>Pending</v>
      </c>
      <c r="L58" s="83" t="s">
        <v>66</v>
      </c>
      <c r="M58" s="49"/>
      <c r="N58" s="80"/>
    </row>
    <row r="59" spans="1:14" ht="20.100000000000001" customHeight="1" x14ac:dyDescent="0.25">
      <c r="A59" s="79" t="str">
        <f t="shared" si="4"/>
        <v/>
      </c>
      <c r="B59" s="49"/>
      <c r="C59" s="24" t="str">
        <f>IF(B59="","",IFERROR(VLOOKUP(B59,DB_Customers!$A:$B,2,0),"❌ Account Not Found"))</f>
        <v/>
      </c>
      <c r="D59" s="81" t="str">
        <f t="shared" ca="1" si="5"/>
        <v/>
      </c>
      <c r="E59" s="51"/>
      <c r="F59" s="53"/>
      <c r="G59" s="49"/>
      <c r="H59" s="53">
        <v>2.5</v>
      </c>
      <c r="I59" s="82" t="str">
        <f t="shared" si="6"/>
        <v/>
      </c>
      <c r="J59" s="82" t="str">
        <f t="shared" si="7"/>
        <v/>
      </c>
      <c r="K59" s="33" t="str">
        <f>IF(B59="","Pending",IF(M59="","⚠️ Enter Code",IF(IFERROR(VLOOKUP(L59,DB_Agents!$B:$E,4,0),"")=M59,"Pending","🔒 BLOCKED")))</f>
        <v>Pending</v>
      </c>
      <c r="L59" s="84" t="s">
        <v>66</v>
      </c>
      <c r="M59" s="49"/>
      <c r="N59" s="24"/>
    </row>
    <row r="60" spans="1:14" ht="20.100000000000001" customHeight="1" x14ac:dyDescent="0.25">
      <c r="A60" s="79" t="str">
        <f t="shared" si="4"/>
        <v/>
      </c>
      <c r="B60" s="49"/>
      <c r="C60" s="80" t="str">
        <f>IF(B60="","",IFERROR(VLOOKUP(B60,DB_Customers!$A:$B,2,0),"❌ Account Not Found"))</f>
        <v/>
      </c>
      <c r="D60" s="81" t="str">
        <f t="shared" ca="1" si="5"/>
        <v/>
      </c>
      <c r="E60" s="51"/>
      <c r="F60" s="53"/>
      <c r="G60" s="49"/>
      <c r="H60" s="53">
        <v>2.5</v>
      </c>
      <c r="I60" s="82" t="str">
        <f t="shared" si="6"/>
        <v/>
      </c>
      <c r="J60" s="82" t="str">
        <f t="shared" si="7"/>
        <v/>
      </c>
      <c r="K60" s="33" t="str">
        <f>IF(B60="","Pending",IF(M60="","⚠️ Enter Code",IF(IFERROR(VLOOKUP(L60,DB_Agents!$B:$E,4,0),"")=M60,"Pending","🔒 BLOCKED")))</f>
        <v>Pending</v>
      </c>
      <c r="L60" s="83" t="s">
        <v>66</v>
      </c>
      <c r="M60" s="49"/>
      <c r="N60" s="80"/>
    </row>
    <row r="61" spans="1:14" ht="20.100000000000001" customHeight="1" x14ac:dyDescent="0.25">
      <c r="A61" s="79" t="str">
        <f t="shared" si="4"/>
        <v/>
      </c>
      <c r="B61" s="49"/>
      <c r="C61" s="24" t="str">
        <f>IF(B61="","",IFERROR(VLOOKUP(B61,DB_Customers!$A:$B,2,0),"❌ Account Not Found"))</f>
        <v/>
      </c>
      <c r="D61" s="81" t="str">
        <f t="shared" ca="1" si="5"/>
        <v/>
      </c>
      <c r="E61" s="51"/>
      <c r="F61" s="53"/>
      <c r="G61" s="49"/>
      <c r="H61" s="53">
        <v>2.5</v>
      </c>
      <c r="I61" s="82" t="str">
        <f t="shared" si="6"/>
        <v/>
      </c>
      <c r="J61" s="82" t="str">
        <f t="shared" si="7"/>
        <v/>
      </c>
      <c r="K61" s="33" t="str">
        <f>IF(B61="","Pending",IF(M61="","⚠️ Enter Code",IF(IFERROR(VLOOKUP(L61,DB_Agents!$B:$E,4,0),"")=M61,"Pending","🔒 BLOCKED")))</f>
        <v>Pending</v>
      </c>
      <c r="L61" s="84" t="s">
        <v>66</v>
      </c>
      <c r="M61" s="49"/>
      <c r="N61" s="24"/>
    </row>
    <row r="62" spans="1:14" ht="20.100000000000001" customHeight="1" x14ac:dyDescent="0.25">
      <c r="A62" s="79" t="str">
        <f t="shared" si="4"/>
        <v/>
      </c>
      <c r="B62" s="49"/>
      <c r="C62" s="80" t="str">
        <f>IF(B62="","",IFERROR(VLOOKUP(B62,DB_Customers!$A:$B,2,0),"❌ Account Not Found"))</f>
        <v/>
      </c>
      <c r="D62" s="81" t="str">
        <f t="shared" ca="1" si="5"/>
        <v/>
      </c>
      <c r="E62" s="51"/>
      <c r="F62" s="53"/>
      <c r="G62" s="49"/>
      <c r="H62" s="53">
        <v>2.5</v>
      </c>
      <c r="I62" s="82" t="str">
        <f t="shared" si="6"/>
        <v/>
      </c>
      <c r="J62" s="82" t="str">
        <f t="shared" si="7"/>
        <v/>
      </c>
      <c r="K62" s="33" t="str">
        <f>IF(B62="","Pending",IF(M62="","⚠️ Enter Code",IF(IFERROR(VLOOKUP(L62,DB_Agents!$B:$E,4,0),"")=M62,"Pending","🔒 BLOCKED")))</f>
        <v>Pending</v>
      </c>
      <c r="L62" s="83" t="s">
        <v>66</v>
      </c>
      <c r="M62" s="49"/>
      <c r="N62" s="80"/>
    </row>
    <row r="63" spans="1:14" ht="20.100000000000001" customHeight="1" x14ac:dyDescent="0.25">
      <c r="A63" s="79" t="str">
        <f t="shared" si="4"/>
        <v/>
      </c>
      <c r="B63" s="49"/>
      <c r="C63" s="24" t="str">
        <f>IF(B63="","",IFERROR(VLOOKUP(B63,DB_Customers!$A:$B,2,0),"❌ Account Not Found"))</f>
        <v/>
      </c>
      <c r="D63" s="81" t="str">
        <f t="shared" ca="1" si="5"/>
        <v/>
      </c>
      <c r="E63" s="51"/>
      <c r="F63" s="53"/>
      <c r="G63" s="49"/>
      <c r="H63" s="53">
        <v>2.5</v>
      </c>
      <c r="I63" s="82" t="str">
        <f t="shared" si="6"/>
        <v/>
      </c>
      <c r="J63" s="82" t="str">
        <f t="shared" si="7"/>
        <v/>
      </c>
      <c r="K63" s="33" t="str">
        <f>IF(B63="","Pending",IF(M63="","⚠️ Enter Code",IF(IFERROR(VLOOKUP(L63,DB_Agents!$B:$E,4,0),"")=M63,"Pending","🔒 BLOCKED")))</f>
        <v>Pending</v>
      </c>
      <c r="L63" s="84" t="s">
        <v>66</v>
      </c>
      <c r="M63" s="49"/>
      <c r="N63" s="24"/>
    </row>
    <row r="64" spans="1:14" ht="20.100000000000001" customHeight="1" x14ac:dyDescent="0.25">
      <c r="A64" s="79" t="str">
        <f t="shared" si="4"/>
        <v/>
      </c>
      <c r="B64" s="49"/>
      <c r="C64" s="80" t="str">
        <f>IF(B64="","",IFERROR(VLOOKUP(B64,DB_Customers!$A:$B,2,0),"❌ Account Not Found"))</f>
        <v/>
      </c>
      <c r="D64" s="81" t="str">
        <f t="shared" ca="1" si="5"/>
        <v/>
      </c>
      <c r="E64" s="51"/>
      <c r="F64" s="53"/>
      <c r="G64" s="49"/>
      <c r="H64" s="53">
        <v>2.5</v>
      </c>
      <c r="I64" s="82" t="str">
        <f t="shared" si="6"/>
        <v/>
      </c>
      <c r="J64" s="82" t="str">
        <f t="shared" si="7"/>
        <v/>
      </c>
      <c r="K64" s="33" t="str">
        <f>IF(B64="","Pending",IF(M64="","⚠️ Enter Code",IF(IFERROR(VLOOKUP(L64,DB_Agents!$B:$E,4,0),"")=M64,"Pending","🔒 BLOCKED")))</f>
        <v>Pending</v>
      </c>
      <c r="L64" s="83" t="s">
        <v>66</v>
      </c>
      <c r="M64" s="49"/>
      <c r="N64" s="80"/>
    </row>
    <row r="65" spans="1:14" ht="20.100000000000001" customHeight="1" x14ac:dyDescent="0.25">
      <c r="A65" s="79" t="str">
        <f t="shared" si="4"/>
        <v/>
      </c>
      <c r="B65" s="49"/>
      <c r="C65" s="24" t="str">
        <f>IF(B65="","",IFERROR(VLOOKUP(B65,DB_Customers!$A:$B,2,0),"❌ Account Not Found"))</f>
        <v/>
      </c>
      <c r="D65" s="81" t="str">
        <f t="shared" ca="1" si="5"/>
        <v/>
      </c>
      <c r="E65" s="51"/>
      <c r="F65" s="53"/>
      <c r="G65" s="49"/>
      <c r="H65" s="53">
        <v>2.5</v>
      </c>
      <c r="I65" s="82" t="str">
        <f t="shared" si="6"/>
        <v/>
      </c>
      <c r="J65" s="82" t="str">
        <f t="shared" si="7"/>
        <v/>
      </c>
      <c r="K65" s="33" t="str">
        <f>IF(B65="","Pending",IF(M65="","⚠️ Enter Code",IF(IFERROR(VLOOKUP(L65,DB_Agents!$B:$E,4,0),"")=M65,"Pending","🔒 BLOCKED")))</f>
        <v>Pending</v>
      </c>
      <c r="L65" s="84" t="s">
        <v>66</v>
      </c>
      <c r="M65" s="49"/>
      <c r="N65" s="24"/>
    </row>
    <row r="66" spans="1:14" ht="20.100000000000001" customHeight="1" x14ac:dyDescent="0.25">
      <c r="A66" s="79" t="str">
        <f t="shared" si="4"/>
        <v/>
      </c>
      <c r="B66" s="49"/>
      <c r="C66" s="80" t="str">
        <f>IF(B66="","",IFERROR(VLOOKUP(B66,DB_Customers!$A:$B,2,0),"❌ Account Not Found"))</f>
        <v/>
      </c>
      <c r="D66" s="81" t="str">
        <f t="shared" ca="1" si="5"/>
        <v/>
      </c>
      <c r="E66" s="51"/>
      <c r="F66" s="53"/>
      <c r="G66" s="49"/>
      <c r="H66" s="53">
        <v>2.5</v>
      </c>
      <c r="I66" s="82" t="str">
        <f t="shared" si="6"/>
        <v/>
      </c>
      <c r="J66" s="82" t="str">
        <f t="shared" si="7"/>
        <v/>
      </c>
      <c r="K66" s="33" t="str">
        <f>IF(B66="","Pending",IF(M66="","⚠️ Enter Code",IF(IFERROR(VLOOKUP(L66,DB_Agents!$B:$E,4,0),"")=M66,"Pending","🔒 BLOCKED")))</f>
        <v>Pending</v>
      </c>
      <c r="L66" s="83" t="s">
        <v>66</v>
      </c>
      <c r="M66" s="49"/>
      <c r="N66" s="80"/>
    </row>
    <row r="67" spans="1:14" ht="20.100000000000001" customHeight="1" x14ac:dyDescent="0.25">
      <c r="A67" s="79" t="str">
        <f t="shared" si="4"/>
        <v/>
      </c>
      <c r="B67" s="49"/>
      <c r="C67" s="24" t="str">
        <f>IF(B67="","",IFERROR(VLOOKUP(B67,DB_Customers!$A:$B,2,0),"❌ Account Not Found"))</f>
        <v/>
      </c>
      <c r="D67" s="81" t="str">
        <f t="shared" ca="1" si="5"/>
        <v/>
      </c>
      <c r="E67" s="51"/>
      <c r="F67" s="53"/>
      <c r="G67" s="49"/>
      <c r="H67" s="53">
        <v>2.5</v>
      </c>
      <c r="I67" s="82" t="str">
        <f t="shared" si="6"/>
        <v/>
      </c>
      <c r="J67" s="82" t="str">
        <f t="shared" si="7"/>
        <v/>
      </c>
      <c r="K67" s="33" t="str">
        <f>IF(B67="","Pending",IF(M67="","⚠️ Enter Code",IF(IFERROR(VLOOKUP(L67,DB_Agents!$B:$E,4,0),"")=M67,"Pending","🔒 BLOCKED")))</f>
        <v>Pending</v>
      </c>
      <c r="L67" s="84" t="s">
        <v>66</v>
      </c>
      <c r="M67" s="49"/>
      <c r="N67" s="24"/>
    </row>
    <row r="68" spans="1:14" ht="20.100000000000001" customHeight="1" x14ac:dyDescent="0.25">
      <c r="A68" s="79" t="str">
        <f t="shared" si="4"/>
        <v/>
      </c>
      <c r="B68" s="49"/>
      <c r="C68" s="80" t="str">
        <f>IF(B68="","",IFERROR(VLOOKUP(B68,DB_Customers!$A:$B,2,0),"❌ Account Not Found"))</f>
        <v/>
      </c>
      <c r="D68" s="81" t="str">
        <f t="shared" ca="1" si="5"/>
        <v/>
      </c>
      <c r="E68" s="51"/>
      <c r="F68" s="53"/>
      <c r="G68" s="49"/>
      <c r="H68" s="53">
        <v>2.5</v>
      </c>
      <c r="I68" s="82" t="str">
        <f t="shared" si="6"/>
        <v/>
      </c>
      <c r="J68" s="82" t="str">
        <f t="shared" si="7"/>
        <v/>
      </c>
      <c r="K68" s="33" t="str">
        <f>IF(B68="","Pending",IF(M68="","⚠️ Enter Code",IF(IFERROR(VLOOKUP(L68,DB_Agents!$B:$E,4,0),"")=M68,"Pending","🔒 BLOCKED")))</f>
        <v>Pending</v>
      </c>
      <c r="L68" s="83" t="s">
        <v>66</v>
      </c>
      <c r="M68" s="49"/>
      <c r="N68" s="80"/>
    </row>
    <row r="69" spans="1:14" ht="20.100000000000001" customHeight="1" x14ac:dyDescent="0.25">
      <c r="A69" s="79" t="str">
        <f t="shared" si="4"/>
        <v/>
      </c>
      <c r="B69" s="49"/>
      <c r="C69" s="24" t="str">
        <f>IF(B69="","",IFERROR(VLOOKUP(B69,DB_Customers!$A:$B,2,0),"❌ Account Not Found"))</f>
        <v/>
      </c>
      <c r="D69" s="81" t="str">
        <f t="shared" ca="1" si="5"/>
        <v/>
      </c>
      <c r="E69" s="51"/>
      <c r="F69" s="53"/>
      <c r="G69" s="49"/>
      <c r="H69" s="53">
        <v>2.5</v>
      </c>
      <c r="I69" s="82" t="str">
        <f t="shared" si="6"/>
        <v/>
      </c>
      <c r="J69" s="82" t="str">
        <f t="shared" si="7"/>
        <v/>
      </c>
      <c r="K69" s="33" t="str">
        <f>IF(B69="","Pending",IF(M69="","⚠️ Enter Code",IF(IFERROR(VLOOKUP(L69,DB_Agents!$B:$E,4,0),"")=M69,"Pending","🔒 BLOCKED")))</f>
        <v>Pending</v>
      </c>
      <c r="L69" s="84" t="s">
        <v>66</v>
      </c>
      <c r="M69" s="49"/>
      <c r="N69" s="24"/>
    </row>
    <row r="70" spans="1:14" ht="20.100000000000001" customHeight="1" x14ac:dyDescent="0.25">
      <c r="A70" s="79" t="str">
        <f t="shared" si="4"/>
        <v/>
      </c>
      <c r="B70" s="49"/>
      <c r="C70" s="80" t="str">
        <f>IF(B70="","",IFERROR(VLOOKUP(B70,DB_Customers!$A:$B,2,0),"❌ Account Not Found"))</f>
        <v/>
      </c>
      <c r="D70" s="81" t="str">
        <f t="shared" ca="1" si="5"/>
        <v/>
      </c>
      <c r="E70" s="51"/>
      <c r="F70" s="53"/>
      <c r="G70" s="49"/>
      <c r="H70" s="53">
        <v>2.5</v>
      </c>
      <c r="I70" s="82" t="str">
        <f t="shared" si="6"/>
        <v/>
      </c>
      <c r="J70" s="82" t="str">
        <f t="shared" si="7"/>
        <v/>
      </c>
      <c r="K70" s="33" t="str">
        <f>IF(B70="","Pending",IF(M70="","⚠️ Enter Code",IF(IFERROR(VLOOKUP(L70,DB_Agents!$B:$E,4,0),"")=M70,"Pending","🔒 BLOCKED")))</f>
        <v>Pending</v>
      </c>
      <c r="L70" s="83" t="s">
        <v>66</v>
      </c>
      <c r="M70" s="49"/>
      <c r="N70" s="80"/>
    </row>
    <row r="71" spans="1:14" ht="20.100000000000001" customHeight="1" x14ac:dyDescent="0.25">
      <c r="A71" s="79" t="str">
        <f t="shared" si="4"/>
        <v/>
      </c>
      <c r="B71" s="49"/>
      <c r="C71" s="24" t="str">
        <f>IF(B71="","",IFERROR(VLOOKUP(B71,DB_Customers!$A:$B,2,0),"❌ Account Not Found"))</f>
        <v/>
      </c>
      <c r="D71" s="81" t="str">
        <f t="shared" ca="1" si="5"/>
        <v/>
      </c>
      <c r="E71" s="51"/>
      <c r="F71" s="53"/>
      <c r="G71" s="49"/>
      <c r="H71" s="53">
        <v>2.5</v>
      </c>
      <c r="I71" s="82" t="str">
        <f t="shared" si="6"/>
        <v/>
      </c>
      <c r="J71" s="82" t="str">
        <f t="shared" si="7"/>
        <v/>
      </c>
      <c r="K71" s="33" t="str">
        <f>IF(B71="","Pending",IF(M71="","⚠️ Enter Code",IF(IFERROR(VLOOKUP(L71,DB_Agents!$B:$E,4,0),"")=M71,"Pending","🔒 BLOCKED")))</f>
        <v>Pending</v>
      </c>
      <c r="L71" s="84" t="s">
        <v>66</v>
      </c>
      <c r="M71" s="49"/>
      <c r="N71" s="24"/>
    </row>
    <row r="72" spans="1:14" ht="20.100000000000001" customHeight="1" x14ac:dyDescent="0.25">
      <c r="A72" s="79" t="str">
        <f t="shared" si="4"/>
        <v/>
      </c>
      <c r="B72" s="49"/>
      <c r="C72" s="80" t="str">
        <f>IF(B72="","",IFERROR(VLOOKUP(B72,DB_Customers!$A:$B,2,0),"❌ Account Not Found"))</f>
        <v/>
      </c>
      <c r="D72" s="81" t="str">
        <f t="shared" ca="1" si="5"/>
        <v/>
      </c>
      <c r="E72" s="51"/>
      <c r="F72" s="53"/>
      <c r="G72" s="49"/>
      <c r="H72" s="53">
        <v>2.5</v>
      </c>
      <c r="I72" s="82" t="str">
        <f t="shared" si="6"/>
        <v/>
      </c>
      <c r="J72" s="82" t="str">
        <f t="shared" si="7"/>
        <v/>
      </c>
      <c r="K72" s="33" t="str">
        <f>IF(B72="","Pending",IF(M72="","⚠️ Enter Code",IF(IFERROR(VLOOKUP(L72,DB_Agents!$B:$E,4,0),"")=M72,"Pending","🔒 BLOCKED")))</f>
        <v>Pending</v>
      </c>
      <c r="L72" s="83" t="s">
        <v>66</v>
      </c>
      <c r="M72" s="49"/>
      <c r="N72" s="80"/>
    </row>
    <row r="73" spans="1:14" ht="20.100000000000001" customHeight="1" x14ac:dyDescent="0.25">
      <c r="A73" s="79" t="str">
        <f t="shared" si="4"/>
        <v/>
      </c>
      <c r="B73" s="49"/>
      <c r="C73" s="24" t="str">
        <f>IF(B73="","",IFERROR(VLOOKUP(B73,DB_Customers!$A:$B,2,0),"❌ Account Not Found"))</f>
        <v/>
      </c>
      <c r="D73" s="81" t="str">
        <f t="shared" ca="1" si="5"/>
        <v/>
      </c>
      <c r="E73" s="51"/>
      <c r="F73" s="53"/>
      <c r="G73" s="49"/>
      <c r="H73" s="53">
        <v>2.5</v>
      </c>
      <c r="I73" s="82" t="str">
        <f t="shared" si="6"/>
        <v/>
      </c>
      <c r="J73" s="82" t="str">
        <f t="shared" si="7"/>
        <v/>
      </c>
      <c r="K73" s="33" t="str">
        <f>IF(B73="","Pending",IF(M73="","⚠️ Enter Code",IF(IFERROR(VLOOKUP(L73,DB_Agents!$B:$E,4,0),"")=M73,"Pending","🔒 BLOCKED")))</f>
        <v>Pending</v>
      </c>
      <c r="L73" s="84" t="s">
        <v>66</v>
      </c>
      <c r="M73" s="49"/>
      <c r="N73" s="24"/>
    </row>
    <row r="74" spans="1:14" ht="20.100000000000001" customHeight="1" x14ac:dyDescent="0.25">
      <c r="A74" s="79" t="str">
        <f t="shared" si="4"/>
        <v/>
      </c>
      <c r="B74" s="49"/>
      <c r="C74" s="80" t="str">
        <f>IF(B74="","",IFERROR(VLOOKUP(B74,DB_Customers!$A:$B,2,0),"❌ Account Not Found"))</f>
        <v/>
      </c>
      <c r="D74" s="81" t="str">
        <f t="shared" ca="1" si="5"/>
        <v/>
      </c>
      <c r="E74" s="51"/>
      <c r="F74" s="53"/>
      <c r="G74" s="49"/>
      <c r="H74" s="53">
        <v>2.5</v>
      </c>
      <c r="I74" s="82" t="str">
        <f t="shared" si="6"/>
        <v/>
      </c>
      <c r="J74" s="82" t="str">
        <f t="shared" si="7"/>
        <v/>
      </c>
      <c r="K74" s="33" t="str">
        <f>IF(B74="","Pending",IF(M74="","⚠️ Enter Code",IF(IFERROR(VLOOKUP(L74,DB_Agents!$B:$E,4,0),"")=M74,"Pending","🔒 BLOCKED")))</f>
        <v>Pending</v>
      </c>
      <c r="L74" s="83" t="s">
        <v>66</v>
      </c>
      <c r="M74" s="49"/>
      <c r="N74" s="80"/>
    </row>
    <row r="75" spans="1:14" ht="20.100000000000001" customHeight="1" x14ac:dyDescent="0.25">
      <c r="A75" s="79" t="str">
        <f t="shared" si="4"/>
        <v/>
      </c>
      <c r="B75" s="49"/>
      <c r="C75" s="24" t="str">
        <f>IF(B75="","",IFERROR(VLOOKUP(B75,DB_Customers!$A:$B,2,0),"❌ Account Not Found"))</f>
        <v/>
      </c>
      <c r="D75" s="81" t="str">
        <f t="shared" ca="1" si="5"/>
        <v/>
      </c>
      <c r="E75" s="51"/>
      <c r="F75" s="53"/>
      <c r="G75" s="49"/>
      <c r="H75" s="53">
        <v>2.5</v>
      </c>
      <c r="I75" s="82" t="str">
        <f t="shared" si="6"/>
        <v/>
      </c>
      <c r="J75" s="82" t="str">
        <f t="shared" si="7"/>
        <v/>
      </c>
      <c r="K75" s="33" t="str">
        <f>IF(B75="","Pending",IF(M75="","⚠️ Enter Code",IF(IFERROR(VLOOKUP(L75,DB_Agents!$B:$E,4,0),"")=M75,"Pending","🔒 BLOCKED")))</f>
        <v>Pending</v>
      </c>
      <c r="L75" s="84" t="s">
        <v>66</v>
      </c>
      <c r="M75" s="49"/>
      <c r="N75" s="24"/>
    </row>
    <row r="76" spans="1:14" ht="20.100000000000001" customHeight="1" x14ac:dyDescent="0.25">
      <c r="A76" s="79" t="str">
        <f t="shared" si="4"/>
        <v/>
      </c>
      <c r="B76" s="49"/>
      <c r="C76" s="80" t="str">
        <f>IF(B76="","",IFERROR(VLOOKUP(B76,DB_Customers!$A:$B,2,0),"❌ Account Not Found"))</f>
        <v/>
      </c>
      <c r="D76" s="81" t="str">
        <f t="shared" ca="1" si="5"/>
        <v/>
      </c>
      <c r="E76" s="51"/>
      <c r="F76" s="53"/>
      <c r="G76" s="49"/>
      <c r="H76" s="53">
        <v>2.5</v>
      </c>
      <c r="I76" s="82" t="str">
        <f t="shared" si="6"/>
        <v/>
      </c>
      <c r="J76" s="82" t="str">
        <f t="shared" si="7"/>
        <v/>
      </c>
      <c r="K76" s="33" t="str">
        <f>IF(B76="","Pending",IF(M76="","⚠️ Enter Code",IF(IFERROR(VLOOKUP(L76,DB_Agents!$B:$E,4,0),"")=M76,"Pending","🔒 BLOCKED")))</f>
        <v>Pending</v>
      </c>
      <c r="L76" s="83" t="s">
        <v>66</v>
      </c>
      <c r="M76" s="49"/>
      <c r="N76" s="80"/>
    </row>
    <row r="77" spans="1:14" ht="20.100000000000001" customHeight="1" x14ac:dyDescent="0.25">
      <c r="A77" s="79" t="str">
        <f t="shared" si="4"/>
        <v/>
      </c>
      <c r="B77" s="49"/>
      <c r="C77" s="24" t="str">
        <f>IF(B77="","",IFERROR(VLOOKUP(B77,DB_Customers!$A:$B,2,0),"❌ Account Not Found"))</f>
        <v/>
      </c>
      <c r="D77" s="81" t="str">
        <f t="shared" ca="1" si="5"/>
        <v/>
      </c>
      <c r="E77" s="51"/>
      <c r="F77" s="53"/>
      <c r="G77" s="49"/>
      <c r="H77" s="53">
        <v>2.5</v>
      </c>
      <c r="I77" s="82" t="str">
        <f t="shared" si="6"/>
        <v/>
      </c>
      <c r="J77" s="82" t="str">
        <f t="shared" si="7"/>
        <v/>
      </c>
      <c r="K77" s="33" t="str">
        <f>IF(B77="","Pending",IF(M77="","⚠️ Enter Code",IF(IFERROR(VLOOKUP(L77,DB_Agents!$B:$E,4,0),"")=M77,"Pending","🔒 BLOCKED")))</f>
        <v>Pending</v>
      </c>
      <c r="L77" s="84" t="s">
        <v>66</v>
      </c>
      <c r="M77" s="49"/>
      <c r="N77" s="24"/>
    </row>
    <row r="78" spans="1:14" ht="20.100000000000001" customHeight="1" x14ac:dyDescent="0.25">
      <c r="A78" s="79" t="str">
        <f t="shared" ref="A78:A109" si="8">IF(B78="","",IF(C78="❌ Account Not Found","INVALID","LN"&amp;TEXT(D78,"YYYYMMDD")&amp;TEXT(ROW()-13,"0000")))</f>
        <v/>
      </c>
      <c r="B78" s="49"/>
      <c r="C78" s="80" t="str">
        <f>IF(B78="","",IFERROR(VLOOKUP(B78,DB_Customers!$A:$B,2,0),"❌ Account Not Found"))</f>
        <v/>
      </c>
      <c r="D78" s="81" t="str">
        <f t="shared" ref="D78:D109" ca="1" si="9">IF(B78="","",TODAY())</f>
        <v/>
      </c>
      <c r="E78" s="51"/>
      <c r="F78" s="53"/>
      <c r="G78" s="49"/>
      <c r="H78" s="53">
        <v>2.5</v>
      </c>
      <c r="I78" s="82" t="str">
        <f t="shared" ref="I78:I109" si="10">IF(E78="","",E78+(E78*H78/100*G78))</f>
        <v/>
      </c>
      <c r="J78" s="82" t="str">
        <f t="shared" ref="J78:J109" si="11">IFERROR(I78/G78,"")</f>
        <v/>
      </c>
      <c r="K78" s="33" t="str">
        <f>IF(B78="","Pending",IF(M78="","⚠️ Enter Code",IF(IFERROR(VLOOKUP(L78,DB_Agents!$B:$E,4,0),"")=M78,"Pending","🔒 BLOCKED")))</f>
        <v>Pending</v>
      </c>
      <c r="L78" s="83" t="s">
        <v>66</v>
      </c>
      <c r="M78" s="49"/>
      <c r="N78" s="80"/>
    </row>
    <row r="79" spans="1:14" ht="20.100000000000001" customHeight="1" x14ac:dyDescent="0.25">
      <c r="A79" s="79" t="str">
        <f t="shared" si="8"/>
        <v/>
      </c>
      <c r="B79" s="49"/>
      <c r="C79" s="24" t="str">
        <f>IF(B79="","",IFERROR(VLOOKUP(B79,DB_Customers!$A:$B,2,0),"❌ Account Not Found"))</f>
        <v/>
      </c>
      <c r="D79" s="81" t="str">
        <f t="shared" ca="1" si="9"/>
        <v/>
      </c>
      <c r="E79" s="51"/>
      <c r="F79" s="53"/>
      <c r="G79" s="49"/>
      <c r="H79" s="53">
        <v>2.5</v>
      </c>
      <c r="I79" s="82" t="str">
        <f t="shared" si="10"/>
        <v/>
      </c>
      <c r="J79" s="82" t="str">
        <f t="shared" si="11"/>
        <v/>
      </c>
      <c r="K79" s="33" t="str">
        <f>IF(B79="","Pending",IF(M79="","⚠️ Enter Code",IF(IFERROR(VLOOKUP(L79,DB_Agents!$B:$E,4,0),"")=M79,"Pending","🔒 BLOCKED")))</f>
        <v>Pending</v>
      </c>
      <c r="L79" s="84" t="s">
        <v>66</v>
      </c>
      <c r="M79" s="49"/>
      <c r="N79" s="24"/>
    </row>
    <row r="80" spans="1:14" ht="20.100000000000001" customHeight="1" x14ac:dyDescent="0.25">
      <c r="A80" s="79" t="str">
        <f t="shared" si="8"/>
        <v/>
      </c>
      <c r="B80" s="49"/>
      <c r="C80" s="80" t="str">
        <f>IF(B80="","",IFERROR(VLOOKUP(B80,DB_Customers!$A:$B,2,0),"❌ Account Not Found"))</f>
        <v/>
      </c>
      <c r="D80" s="81" t="str">
        <f t="shared" ca="1" si="9"/>
        <v/>
      </c>
      <c r="E80" s="51"/>
      <c r="F80" s="53"/>
      <c r="G80" s="49"/>
      <c r="H80" s="53">
        <v>2.5</v>
      </c>
      <c r="I80" s="82" t="str">
        <f t="shared" si="10"/>
        <v/>
      </c>
      <c r="J80" s="82" t="str">
        <f t="shared" si="11"/>
        <v/>
      </c>
      <c r="K80" s="33" t="str">
        <f>IF(B80="","Pending",IF(M80="","⚠️ Enter Code",IF(IFERROR(VLOOKUP(L80,DB_Agents!$B:$E,4,0),"")=M80,"Pending","🔒 BLOCKED")))</f>
        <v>Pending</v>
      </c>
      <c r="L80" s="83" t="s">
        <v>66</v>
      </c>
      <c r="M80" s="49"/>
      <c r="N80" s="80"/>
    </row>
    <row r="81" spans="1:14" ht="20.100000000000001" customHeight="1" x14ac:dyDescent="0.25">
      <c r="A81" s="79" t="str">
        <f t="shared" si="8"/>
        <v/>
      </c>
      <c r="B81" s="49"/>
      <c r="C81" s="24" t="str">
        <f>IF(B81="","",IFERROR(VLOOKUP(B81,DB_Customers!$A:$B,2,0),"❌ Account Not Found"))</f>
        <v/>
      </c>
      <c r="D81" s="81" t="str">
        <f t="shared" ca="1" si="9"/>
        <v/>
      </c>
      <c r="E81" s="51"/>
      <c r="F81" s="53"/>
      <c r="G81" s="49"/>
      <c r="H81" s="53">
        <v>2.5</v>
      </c>
      <c r="I81" s="82" t="str">
        <f t="shared" si="10"/>
        <v/>
      </c>
      <c r="J81" s="82" t="str">
        <f t="shared" si="11"/>
        <v/>
      </c>
      <c r="K81" s="33" t="str">
        <f>IF(B81="","Pending",IF(M81="","⚠️ Enter Code",IF(IFERROR(VLOOKUP(L81,DB_Agents!$B:$E,4,0),"")=M81,"Pending","🔒 BLOCKED")))</f>
        <v>Pending</v>
      </c>
      <c r="L81" s="84" t="s">
        <v>66</v>
      </c>
      <c r="M81" s="49"/>
      <c r="N81" s="24"/>
    </row>
    <row r="82" spans="1:14" ht="20.100000000000001" customHeight="1" x14ac:dyDescent="0.25">
      <c r="A82" s="79" t="str">
        <f t="shared" si="8"/>
        <v/>
      </c>
      <c r="B82" s="49"/>
      <c r="C82" s="80" t="str">
        <f>IF(B82="","",IFERROR(VLOOKUP(B82,DB_Customers!$A:$B,2,0),"❌ Account Not Found"))</f>
        <v/>
      </c>
      <c r="D82" s="81" t="str">
        <f t="shared" ca="1" si="9"/>
        <v/>
      </c>
      <c r="E82" s="51"/>
      <c r="F82" s="53"/>
      <c r="G82" s="49"/>
      <c r="H82" s="53">
        <v>2.5</v>
      </c>
      <c r="I82" s="82" t="str">
        <f t="shared" si="10"/>
        <v/>
      </c>
      <c r="J82" s="82" t="str">
        <f t="shared" si="11"/>
        <v/>
      </c>
      <c r="K82" s="33" t="str">
        <f>IF(B82="","Pending",IF(M82="","⚠️ Enter Code",IF(IFERROR(VLOOKUP(L82,DB_Agents!$B:$E,4,0),"")=M82,"Pending","🔒 BLOCKED")))</f>
        <v>Pending</v>
      </c>
      <c r="L82" s="83" t="s">
        <v>66</v>
      </c>
      <c r="M82" s="49"/>
      <c r="N82" s="80"/>
    </row>
    <row r="83" spans="1:14" ht="20.100000000000001" customHeight="1" x14ac:dyDescent="0.25">
      <c r="A83" s="79" t="str">
        <f t="shared" si="8"/>
        <v/>
      </c>
      <c r="B83" s="49"/>
      <c r="C83" s="24" t="str">
        <f>IF(B83="","",IFERROR(VLOOKUP(B83,DB_Customers!$A:$B,2,0),"❌ Account Not Found"))</f>
        <v/>
      </c>
      <c r="D83" s="81" t="str">
        <f t="shared" ca="1" si="9"/>
        <v/>
      </c>
      <c r="E83" s="51"/>
      <c r="F83" s="53"/>
      <c r="G83" s="49"/>
      <c r="H83" s="53">
        <v>2.5</v>
      </c>
      <c r="I83" s="82" t="str">
        <f t="shared" si="10"/>
        <v/>
      </c>
      <c r="J83" s="82" t="str">
        <f t="shared" si="11"/>
        <v/>
      </c>
      <c r="K83" s="33" t="str">
        <f>IF(B83="","Pending",IF(M83="","⚠️ Enter Code",IF(IFERROR(VLOOKUP(L83,DB_Agents!$B:$E,4,0),"")=M83,"Pending","🔒 BLOCKED")))</f>
        <v>Pending</v>
      </c>
      <c r="L83" s="84" t="s">
        <v>66</v>
      </c>
      <c r="M83" s="49"/>
      <c r="N83" s="24"/>
    </row>
    <row r="84" spans="1:14" ht="20.100000000000001" customHeight="1" x14ac:dyDescent="0.25">
      <c r="A84" s="79" t="str">
        <f t="shared" si="8"/>
        <v/>
      </c>
      <c r="B84" s="49"/>
      <c r="C84" s="80" t="str">
        <f>IF(B84="","",IFERROR(VLOOKUP(B84,DB_Customers!$A:$B,2,0),"❌ Account Not Found"))</f>
        <v/>
      </c>
      <c r="D84" s="81" t="str">
        <f t="shared" ca="1" si="9"/>
        <v/>
      </c>
      <c r="E84" s="51"/>
      <c r="F84" s="53"/>
      <c r="G84" s="49"/>
      <c r="H84" s="53">
        <v>2.5</v>
      </c>
      <c r="I84" s="82" t="str">
        <f t="shared" si="10"/>
        <v/>
      </c>
      <c r="J84" s="82" t="str">
        <f t="shared" si="11"/>
        <v/>
      </c>
      <c r="K84" s="33" t="str">
        <f>IF(B84="","Pending",IF(M84="","⚠️ Enter Code",IF(IFERROR(VLOOKUP(L84,DB_Agents!$B:$E,4,0),"")=M84,"Pending","🔒 BLOCKED")))</f>
        <v>Pending</v>
      </c>
      <c r="L84" s="83" t="s">
        <v>66</v>
      </c>
      <c r="M84" s="49"/>
      <c r="N84" s="80"/>
    </row>
    <row r="85" spans="1:14" ht="20.100000000000001" customHeight="1" x14ac:dyDescent="0.25">
      <c r="A85" s="79" t="str">
        <f t="shared" si="8"/>
        <v/>
      </c>
      <c r="B85" s="49"/>
      <c r="C85" s="24" t="str">
        <f>IF(B85="","",IFERROR(VLOOKUP(B85,DB_Customers!$A:$B,2,0),"❌ Account Not Found"))</f>
        <v/>
      </c>
      <c r="D85" s="81" t="str">
        <f t="shared" ca="1" si="9"/>
        <v/>
      </c>
      <c r="E85" s="51"/>
      <c r="F85" s="53"/>
      <c r="G85" s="49"/>
      <c r="H85" s="53">
        <v>2.5</v>
      </c>
      <c r="I85" s="82" t="str">
        <f t="shared" si="10"/>
        <v/>
      </c>
      <c r="J85" s="82" t="str">
        <f t="shared" si="11"/>
        <v/>
      </c>
      <c r="K85" s="33" t="str">
        <f>IF(B85="","Pending",IF(M85="","⚠️ Enter Code",IF(IFERROR(VLOOKUP(L85,DB_Agents!$B:$E,4,0),"")=M85,"Pending","🔒 BLOCKED")))</f>
        <v>Pending</v>
      </c>
      <c r="L85" s="84" t="s">
        <v>66</v>
      </c>
      <c r="M85" s="49"/>
      <c r="N85" s="24"/>
    </row>
    <row r="86" spans="1:14" ht="20.100000000000001" customHeight="1" x14ac:dyDescent="0.25">
      <c r="A86" s="79" t="str">
        <f t="shared" si="8"/>
        <v/>
      </c>
      <c r="B86" s="49"/>
      <c r="C86" s="80" t="str">
        <f>IF(B86="","",IFERROR(VLOOKUP(B86,DB_Customers!$A:$B,2,0),"❌ Account Not Found"))</f>
        <v/>
      </c>
      <c r="D86" s="81" t="str">
        <f t="shared" ca="1" si="9"/>
        <v/>
      </c>
      <c r="E86" s="51"/>
      <c r="F86" s="53"/>
      <c r="G86" s="49"/>
      <c r="H86" s="53">
        <v>2.5</v>
      </c>
      <c r="I86" s="82" t="str">
        <f t="shared" si="10"/>
        <v/>
      </c>
      <c r="J86" s="82" t="str">
        <f t="shared" si="11"/>
        <v/>
      </c>
      <c r="K86" s="33" t="str">
        <f>IF(B86="","Pending",IF(M86="","⚠️ Enter Code",IF(IFERROR(VLOOKUP(L86,DB_Agents!$B:$E,4,0),"")=M86,"Pending","🔒 BLOCKED")))</f>
        <v>Pending</v>
      </c>
      <c r="L86" s="83" t="s">
        <v>66</v>
      </c>
      <c r="M86" s="49"/>
      <c r="N86" s="80"/>
    </row>
    <row r="87" spans="1:14" ht="20.100000000000001" customHeight="1" x14ac:dyDescent="0.25">
      <c r="A87" s="79" t="str">
        <f t="shared" si="8"/>
        <v/>
      </c>
      <c r="B87" s="49"/>
      <c r="C87" s="24" t="str">
        <f>IF(B87="","",IFERROR(VLOOKUP(B87,DB_Customers!$A:$B,2,0),"❌ Account Not Found"))</f>
        <v/>
      </c>
      <c r="D87" s="81" t="str">
        <f t="shared" ca="1" si="9"/>
        <v/>
      </c>
      <c r="E87" s="51"/>
      <c r="F87" s="53"/>
      <c r="G87" s="49"/>
      <c r="H87" s="53">
        <v>2.5</v>
      </c>
      <c r="I87" s="82" t="str">
        <f t="shared" si="10"/>
        <v/>
      </c>
      <c r="J87" s="82" t="str">
        <f t="shared" si="11"/>
        <v/>
      </c>
      <c r="K87" s="33" t="str">
        <f>IF(B87="","Pending",IF(M87="","⚠️ Enter Code",IF(IFERROR(VLOOKUP(L87,DB_Agents!$B:$E,4,0),"")=M87,"Pending","🔒 BLOCKED")))</f>
        <v>Pending</v>
      </c>
      <c r="L87" s="84" t="s">
        <v>66</v>
      </c>
      <c r="M87" s="49"/>
      <c r="N87" s="24"/>
    </row>
    <row r="88" spans="1:14" ht="20.100000000000001" customHeight="1" x14ac:dyDescent="0.25">
      <c r="A88" s="79" t="str">
        <f t="shared" si="8"/>
        <v/>
      </c>
      <c r="B88" s="49"/>
      <c r="C88" s="80" t="str">
        <f>IF(B88="","",IFERROR(VLOOKUP(B88,DB_Customers!$A:$B,2,0),"❌ Account Not Found"))</f>
        <v/>
      </c>
      <c r="D88" s="81" t="str">
        <f t="shared" ca="1" si="9"/>
        <v/>
      </c>
      <c r="E88" s="51"/>
      <c r="F88" s="53"/>
      <c r="G88" s="49"/>
      <c r="H88" s="53">
        <v>2.5</v>
      </c>
      <c r="I88" s="82" t="str">
        <f t="shared" si="10"/>
        <v/>
      </c>
      <c r="J88" s="82" t="str">
        <f t="shared" si="11"/>
        <v/>
      </c>
      <c r="K88" s="33" t="str">
        <f>IF(B88="","Pending",IF(M88="","⚠️ Enter Code",IF(IFERROR(VLOOKUP(L88,DB_Agents!$B:$E,4,0),"")=M88,"Pending","🔒 BLOCKED")))</f>
        <v>Pending</v>
      </c>
      <c r="L88" s="83" t="s">
        <v>66</v>
      </c>
      <c r="M88" s="49"/>
      <c r="N88" s="80"/>
    </row>
    <row r="89" spans="1:14" ht="20.100000000000001" customHeight="1" x14ac:dyDescent="0.25">
      <c r="A89" s="79" t="str">
        <f t="shared" si="8"/>
        <v/>
      </c>
      <c r="B89" s="49"/>
      <c r="C89" s="24" t="str">
        <f>IF(B89="","",IFERROR(VLOOKUP(B89,DB_Customers!$A:$B,2,0),"❌ Account Not Found"))</f>
        <v/>
      </c>
      <c r="D89" s="81" t="str">
        <f t="shared" ca="1" si="9"/>
        <v/>
      </c>
      <c r="E89" s="51"/>
      <c r="F89" s="53"/>
      <c r="G89" s="49"/>
      <c r="H89" s="53">
        <v>2.5</v>
      </c>
      <c r="I89" s="82" t="str">
        <f t="shared" si="10"/>
        <v/>
      </c>
      <c r="J89" s="82" t="str">
        <f t="shared" si="11"/>
        <v/>
      </c>
      <c r="K89" s="33" t="str">
        <f>IF(B89="","Pending",IF(M89="","⚠️ Enter Code",IF(IFERROR(VLOOKUP(L89,DB_Agents!$B:$E,4,0),"")=M89,"Pending","🔒 BLOCKED")))</f>
        <v>Pending</v>
      </c>
      <c r="L89" s="84" t="s">
        <v>66</v>
      </c>
      <c r="M89" s="49"/>
      <c r="N89" s="24"/>
    </row>
    <row r="90" spans="1:14" ht="20.100000000000001" customHeight="1" x14ac:dyDescent="0.25">
      <c r="A90" s="79" t="str">
        <f t="shared" si="8"/>
        <v/>
      </c>
      <c r="B90" s="49"/>
      <c r="C90" s="80" t="str">
        <f>IF(B90="","",IFERROR(VLOOKUP(B90,DB_Customers!$A:$B,2,0),"❌ Account Not Found"))</f>
        <v/>
      </c>
      <c r="D90" s="81" t="str">
        <f t="shared" ca="1" si="9"/>
        <v/>
      </c>
      <c r="E90" s="51"/>
      <c r="F90" s="53"/>
      <c r="G90" s="49"/>
      <c r="H90" s="53">
        <v>2.5</v>
      </c>
      <c r="I90" s="82" t="str">
        <f t="shared" si="10"/>
        <v/>
      </c>
      <c r="J90" s="82" t="str">
        <f t="shared" si="11"/>
        <v/>
      </c>
      <c r="K90" s="33" t="str">
        <f>IF(B90="","Pending",IF(M90="","⚠️ Enter Code",IF(IFERROR(VLOOKUP(L90,DB_Agents!$B:$E,4,0),"")=M90,"Pending","🔒 BLOCKED")))</f>
        <v>Pending</v>
      </c>
      <c r="L90" s="83" t="s">
        <v>66</v>
      </c>
      <c r="M90" s="49"/>
      <c r="N90" s="80"/>
    </row>
    <row r="91" spans="1:14" ht="20.100000000000001" customHeight="1" x14ac:dyDescent="0.25">
      <c r="A91" s="79" t="str">
        <f t="shared" si="8"/>
        <v/>
      </c>
      <c r="B91" s="49"/>
      <c r="C91" s="24" t="str">
        <f>IF(B91="","",IFERROR(VLOOKUP(B91,DB_Customers!$A:$B,2,0),"❌ Account Not Found"))</f>
        <v/>
      </c>
      <c r="D91" s="81" t="str">
        <f t="shared" ca="1" si="9"/>
        <v/>
      </c>
      <c r="E91" s="51"/>
      <c r="F91" s="53"/>
      <c r="G91" s="49"/>
      <c r="H91" s="53">
        <v>2.5</v>
      </c>
      <c r="I91" s="82" t="str">
        <f t="shared" si="10"/>
        <v/>
      </c>
      <c r="J91" s="82" t="str">
        <f t="shared" si="11"/>
        <v/>
      </c>
      <c r="K91" s="33" t="str">
        <f>IF(B91="","Pending",IF(M91="","⚠️ Enter Code",IF(IFERROR(VLOOKUP(L91,DB_Agents!$B:$E,4,0),"")=M91,"Pending","🔒 BLOCKED")))</f>
        <v>Pending</v>
      </c>
      <c r="L91" s="84" t="s">
        <v>66</v>
      </c>
      <c r="M91" s="49"/>
      <c r="N91" s="24"/>
    </row>
    <row r="92" spans="1:14" ht="20.100000000000001" customHeight="1" x14ac:dyDescent="0.25">
      <c r="A92" s="79" t="str">
        <f t="shared" si="8"/>
        <v/>
      </c>
      <c r="B92" s="49"/>
      <c r="C92" s="80" t="str">
        <f>IF(B92="","",IFERROR(VLOOKUP(B92,DB_Customers!$A:$B,2,0),"❌ Account Not Found"))</f>
        <v/>
      </c>
      <c r="D92" s="81" t="str">
        <f t="shared" ca="1" si="9"/>
        <v/>
      </c>
      <c r="E92" s="51"/>
      <c r="F92" s="53"/>
      <c r="G92" s="49"/>
      <c r="H92" s="53">
        <v>2.5</v>
      </c>
      <c r="I92" s="82" t="str">
        <f t="shared" si="10"/>
        <v/>
      </c>
      <c r="J92" s="82" t="str">
        <f t="shared" si="11"/>
        <v/>
      </c>
      <c r="K92" s="33" t="str">
        <f>IF(B92="","Pending",IF(M92="","⚠️ Enter Code",IF(IFERROR(VLOOKUP(L92,DB_Agents!$B:$E,4,0),"")=M92,"Pending","🔒 BLOCKED")))</f>
        <v>Pending</v>
      </c>
      <c r="L92" s="83" t="s">
        <v>66</v>
      </c>
      <c r="M92" s="49"/>
      <c r="N92" s="80"/>
    </row>
    <row r="93" spans="1:14" ht="20.100000000000001" customHeight="1" x14ac:dyDescent="0.25">
      <c r="A93" s="79" t="str">
        <f t="shared" si="8"/>
        <v/>
      </c>
      <c r="B93" s="49"/>
      <c r="C93" s="24" t="str">
        <f>IF(B93="","",IFERROR(VLOOKUP(B93,DB_Customers!$A:$B,2,0),"❌ Account Not Found"))</f>
        <v/>
      </c>
      <c r="D93" s="81" t="str">
        <f t="shared" ca="1" si="9"/>
        <v/>
      </c>
      <c r="E93" s="51"/>
      <c r="F93" s="53"/>
      <c r="G93" s="49"/>
      <c r="H93" s="53">
        <v>2.5</v>
      </c>
      <c r="I93" s="82" t="str">
        <f t="shared" si="10"/>
        <v/>
      </c>
      <c r="J93" s="82" t="str">
        <f t="shared" si="11"/>
        <v/>
      </c>
      <c r="K93" s="33" t="str">
        <f>IF(B93="","Pending",IF(M93="","⚠️ Enter Code",IF(IFERROR(VLOOKUP(L93,DB_Agents!$B:$E,4,0),"")=M93,"Pending","🔒 BLOCKED")))</f>
        <v>Pending</v>
      </c>
      <c r="L93" s="84" t="s">
        <v>66</v>
      </c>
      <c r="M93" s="49"/>
      <c r="N93" s="24"/>
    </row>
    <row r="94" spans="1:14" ht="20.100000000000001" customHeight="1" x14ac:dyDescent="0.25">
      <c r="A94" s="79" t="str">
        <f t="shared" si="8"/>
        <v/>
      </c>
      <c r="B94" s="49"/>
      <c r="C94" s="80" t="str">
        <f>IF(B94="","",IFERROR(VLOOKUP(B94,DB_Customers!$A:$B,2,0),"❌ Account Not Found"))</f>
        <v/>
      </c>
      <c r="D94" s="81" t="str">
        <f t="shared" ca="1" si="9"/>
        <v/>
      </c>
      <c r="E94" s="51"/>
      <c r="F94" s="53"/>
      <c r="G94" s="49"/>
      <c r="H94" s="53">
        <v>2.5</v>
      </c>
      <c r="I94" s="82" t="str">
        <f t="shared" si="10"/>
        <v/>
      </c>
      <c r="J94" s="82" t="str">
        <f t="shared" si="11"/>
        <v/>
      </c>
      <c r="K94" s="33" t="str">
        <f>IF(B94="","Pending",IF(M94="","⚠️ Enter Code",IF(IFERROR(VLOOKUP(L94,DB_Agents!$B:$E,4,0),"")=M94,"Pending","🔒 BLOCKED")))</f>
        <v>Pending</v>
      </c>
      <c r="L94" s="83" t="s">
        <v>66</v>
      </c>
      <c r="M94" s="49"/>
      <c r="N94" s="80"/>
    </row>
    <row r="95" spans="1:14" ht="20.100000000000001" customHeight="1" x14ac:dyDescent="0.25">
      <c r="A95" s="79" t="str">
        <f t="shared" si="8"/>
        <v/>
      </c>
      <c r="B95" s="49"/>
      <c r="C95" s="24" t="str">
        <f>IF(B95="","",IFERROR(VLOOKUP(B95,DB_Customers!$A:$B,2,0),"❌ Account Not Found"))</f>
        <v/>
      </c>
      <c r="D95" s="81" t="str">
        <f t="shared" ca="1" si="9"/>
        <v/>
      </c>
      <c r="E95" s="51"/>
      <c r="F95" s="53"/>
      <c r="G95" s="49"/>
      <c r="H95" s="53">
        <v>2.5</v>
      </c>
      <c r="I95" s="82" t="str">
        <f t="shared" si="10"/>
        <v/>
      </c>
      <c r="J95" s="82" t="str">
        <f t="shared" si="11"/>
        <v/>
      </c>
      <c r="K95" s="33" t="str">
        <f>IF(B95="","Pending",IF(M95="","⚠️ Enter Code",IF(IFERROR(VLOOKUP(L95,DB_Agents!$B:$E,4,0),"")=M95,"Pending","🔒 BLOCKED")))</f>
        <v>Pending</v>
      </c>
      <c r="L95" s="84" t="s">
        <v>66</v>
      </c>
      <c r="M95" s="49"/>
      <c r="N95" s="24"/>
    </row>
    <row r="96" spans="1:14" ht="20.100000000000001" customHeight="1" x14ac:dyDescent="0.25">
      <c r="A96" s="79" t="str">
        <f t="shared" si="8"/>
        <v/>
      </c>
      <c r="B96" s="49"/>
      <c r="C96" s="80" t="str">
        <f>IF(B96="","",IFERROR(VLOOKUP(B96,DB_Customers!$A:$B,2,0),"❌ Account Not Found"))</f>
        <v/>
      </c>
      <c r="D96" s="81" t="str">
        <f t="shared" ca="1" si="9"/>
        <v/>
      </c>
      <c r="E96" s="51"/>
      <c r="F96" s="53"/>
      <c r="G96" s="49"/>
      <c r="H96" s="53">
        <v>2.5</v>
      </c>
      <c r="I96" s="82" t="str">
        <f t="shared" si="10"/>
        <v/>
      </c>
      <c r="J96" s="82" t="str">
        <f t="shared" si="11"/>
        <v/>
      </c>
      <c r="K96" s="33" t="str">
        <f>IF(B96="","Pending",IF(M96="","⚠️ Enter Code",IF(IFERROR(VLOOKUP(L96,DB_Agents!$B:$E,4,0),"")=M96,"Pending","🔒 BLOCKED")))</f>
        <v>Pending</v>
      </c>
      <c r="L96" s="83" t="s">
        <v>66</v>
      </c>
      <c r="M96" s="49"/>
      <c r="N96" s="80"/>
    </row>
    <row r="97" spans="1:14" ht="20.100000000000001" customHeight="1" x14ac:dyDescent="0.25">
      <c r="A97" s="79" t="str">
        <f t="shared" si="8"/>
        <v/>
      </c>
      <c r="B97" s="49"/>
      <c r="C97" s="24" t="str">
        <f>IF(B97="","",IFERROR(VLOOKUP(B97,DB_Customers!$A:$B,2,0),"❌ Account Not Found"))</f>
        <v/>
      </c>
      <c r="D97" s="81" t="str">
        <f t="shared" ca="1" si="9"/>
        <v/>
      </c>
      <c r="E97" s="51"/>
      <c r="F97" s="53"/>
      <c r="G97" s="49"/>
      <c r="H97" s="53">
        <v>2.5</v>
      </c>
      <c r="I97" s="82" t="str">
        <f t="shared" si="10"/>
        <v/>
      </c>
      <c r="J97" s="82" t="str">
        <f t="shared" si="11"/>
        <v/>
      </c>
      <c r="K97" s="33" t="str">
        <f>IF(B97="","Pending",IF(M97="","⚠️ Enter Code",IF(IFERROR(VLOOKUP(L97,DB_Agents!$B:$E,4,0),"")=M97,"Pending","🔒 BLOCKED")))</f>
        <v>Pending</v>
      </c>
      <c r="L97" s="84" t="s">
        <v>66</v>
      </c>
      <c r="M97" s="49"/>
      <c r="N97" s="24"/>
    </row>
    <row r="98" spans="1:14" ht="20.100000000000001" customHeight="1" x14ac:dyDescent="0.25">
      <c r="A98" s="79" t="str">
        <f t="shared" si="8"/>
        <v/>
      </c>
      <c r="B98" s="49"/>
      <c r="C98" s="80" t="str">
        <f>IF(B98="","",IFERROR(VLOOKUP(B98,DB_Customers!$A:$B,2,0),"❌ Account Not Found"))</f>
        <v/>
      </c>
      <c r="D98" s="81" t="str">
        <f t="shared" ca="1" si="9"/>
        <v/>
      </c>
      <c r="E98" s="51"/>
      <c r="F98" s="53"/>
      <c r="G98" s="49"/>
      <c r="H98" s="53">
        <v>2.5</v>
      </c>
      <c r="I98" s="82" t="str">
        <f t="shared" si="10"/>
        <v/>
      </c>
      <c r="J98" s="82" t="str">
        <f t="shared" si="11"/>
        <v/>
      </c>
      <c r="K98" s="33" t="str">
        <f>IF(B98="","Pending",IF(M98="","⚠️ Enter Code",IF(IFERROR(VLOOKUP(L98,DB_Agents!$B:$E,4,0),"")=M98,"Pending","🔒 BLOCKED")))</f>
        <v>Pending</v>
      </c>
      <c r="L98" s="83" t="s">
        <v>66</v>
      </c>
      <c r="M98" s="49"/>
      <c r="N98" s="80"/>
    </row>
    <row r="99" spans="1:14" ht="20.100000000000001" customHeight="1" x14ac:dyDescent="0.25">
      <c r="A99" s="79" t="str">
        <f t="shared" si="8"/>
        <v/>
      </c>
      <c r="B99" s="49"/>
      <c r="C99" s="24" t="str">
        <f>IF(B99="","",IFERROR(VLOOKUP(B99,DB_Customers!$A:$B,2,0),"❌ Account Not Found"))</f>
        <v/>
      </c>
      <c r="D99" s="81" t="str">
        <f t="shared" ca="1" si="9"/>
        <v/>
      </c>
      <c r="E99" s="51"/>
      <c r="F99" s="53"/>
      <c r="G99" s="49"/>
      <c r="H99" s="53">
        <v>2.5</v>
      </c>
      <c r="I99" s="82" t="str">
        <f t="shared" si="10"/>
        <v/>
      </c>
      <c r="J99" s="82" t="str">
        <f t="shared" si="11"/>
        <v/>
      </c>
      <c r="K99" s="33" t="str">
        <f>IF(B99="","Pending",IF(M99="","⚠️ Enter Code",IF(IFERROR(VLOOKUP(L99,DB_Agents!$B:$E,4,0),"")=M99,"Pending","🔒 BLOCKED")))</f>
        <v>Pending</v>
      </c>
      <c r="L99" s="84" t="s">
        <v>66</v>
      </c>
      <c r="M99" s="49"/>
      <c r="N99" s="24"/>
    </row>
    <row r="100" spans="1:14" ht="20.100000000000001" customHeight="1" x14ac:dyDescent="0.25">
      <c r="A100" s="79" t="str">
        <f t="shared" si="8"/>
        <v/>
      </c>
      <c r="B100" s="49"/>
      <c r="C100" s="80" t="str">
        <f>IF(B100="","",IFERROR(VLOOKUP(B100,DB_Customers!$A:$B,2,0),"❌ Account Not Found"))</f>
        <v/>
      </c>
      <c r="D100" s="81" t="str">
        <f t="shared" ca="1" si="9"/>
        <v/>
      </c>
      <c r="E100" s="51"/>
      <c r="F100" s="53"/>
      <c r="G100" s="49"/>
      <c r="H100" s="53">
        <v>2.5</v>
      </c>
      <c r="I100" s="82" t="str">
        <f t="shared" si="10"/>
        <v/>
      </c>
      <c r="J100" s="82" t="str">
        <f t="shared" si="11"/>
        <v/>
      </c>
      <c r="K100" s="33" t="str">
        <f>IF(B100="","Pending",IF(M100="","⚠️ Enter Code",IF(IFERROR(VLOOKUP(L100,DB_Agents!$B:$E,4,0),"")=M100,"Pending","🔒 BLOCKED")))</f>
        <v>Pending</v>
      </c>
      <c r="L100" s="83" t="s">
        <v>66</v>
      </c>
      <c r="M100" s="49"/>
      <c r="N100" s="80"/>
    </row>
    <row r="101" spans="1:14" ht="20.100000000000001" customHeight="1" x14ac:dyDescent="0.25">
      <c r="A101" s="79" t="str">
        <f t="shared" si="8"/>
        <v/>
      </c>
      <c r="B101" s="49"/>
      <c r="C101" s="24" t="str">
        <f>IF(B101="","",IFERROR(VLOOKUP(B101,DB_Customers!$A:$B,2,0),"❌ Account Not Found"))</f>
        <v/>
      </c>
      <c r="D101" s="81" t="str">
        <f t="shared" ca="1" si="9"/>
        <v/>
      </c>
      <c r="E101" s="51"/>
      <c r="F101" s="53"/>
      <c r="G101" s="49"/>
      <c r="H101" s="53">
        <v>2.5</v>
      </c>
      <c r="I101" s="82" t="str">
        <f t="shared" si="10"/>
        <v/>
      </c>
      <c r="J101" s="82" t="str">
        <f t="shared" si="11"/>
        <v/>
      </c>
      <c r="K101" s="33" t="str">
        <f>IF(B101="","Pending",IF(M101="","⚠️ Enter Code",IF(IFERROR(VLOOKUP(L101,DB_Agents!$B:$E,4,0),"")=M101,"Pending","🔒 BLOCKED")))</f>
        <v>Pending</v>
      </c>
      <c r="L101" s="84" t="s">
        <v>66</v>
      </c>
      <c r="M101" s="49"/>
      <c r="N101" s="24"/>
    </row>
    <row r="102" spans="1:14" ht="20.100000000000001" customHeight="1" x14ac:dyDescent="0.25">
      <c r="A102" s="79" t="str">
        <f t="shared" si="8"/>
        <v/>
      </c>
      <c r="B102" s="49"/>
      <c r="C102" s="80" t="str">
        <f>IF(B102="","",IFERROR(VLOOKUP(B102,DB_Customers!$A:$B,2,0),"❌ Account Not Found"))</f>
        <v/>
      </c>
      <c r="D102" s="81" t="str">
        <f t="shared" ca="1" si="9"/>
        <v/>
      </c>
      <c r="E102" s="51"/>
      <c r="F102" s="53"/>
      <c r="G102" s="49"/>
      <c r="H102" s="53">
        <v>2.5</v>
      </c>
      <c r="I102" s="82" t="str">
        <f t="shared" si="10"/>
        <v/>
      </c>
      <c r="J102" s="82" t="str">
        <f t="shared" si="11"/>
        <v/>
      </c>
      <c r="K102" s="33" t="str">
        <f>IF(B102="","Pending",IF(M102="","⚠️ Enter Code",IF(IFERROR(VLOOKUP(L102,DB_Agents!$B:$E,4,0),"")=M102,"Pending","🔒 BLOCKED")))</f>
        <v>Pending</v>
      </c>
      <c r="L102" s="83" t="s">
        <v>66</v>
      </c>
      <c r="M102" s="49"/>
      <c r="N102" s="80"/>
    </row>
    <row r="103" spans="1:14" ht="20.100000000000001" customHeight="1" x14ac:dyDescent="0.25">
      <c r="A103" s="79" t="str">
        <f t="shared" si="8"/>
        <v/>
      </c>
      <c r="B103" s="49"/>
      <c r="C103" s="24" t="str">
        <f>IF(B103="","",IFERROR(VLOOKUP(B103,DB_Customers!$A:$B,2,0),"❌ Account Not Found"))</f>
        <v/>
      </c>
      <c r="D103" s="81" t="str">
        <f t="shared" ca="1" si="9"/>
        <v/>
      </c>
      <c r="E103" s="51"/>
      <c r="F103" s="53"/>
      <c r="G103" s="49"/>
      <c r="H103" s="53">
        <v>2.5</v>
      </c>
      <c r="I103" s="82" t="str">
        <f t="shared" si="10"/>
        <v/>
      </c>
      <c r="J103" s="82" t="str">
        <f t="shared" si="11"/>
        <v/>
      </c>
      <c r="K103" s="33" t="str">
        <f>IF(B103="","Pending",IF(M103="","⚠️ Enter Code",IF(IFERROR(VLOOKUP(L103,DB_Agents!$B:$E,4,0),"")=M103,"Pending","🔒 BLOCKED")))</f>
        <v>Pending</v>
      </c>
      <c r="L103" s="84" t="s">
        <v>66</v>
      </c>
      <c r="M103" s="49"/>
      <c r="N103" s="24"/>
    </row>
    <row r="104" spans="1:14" ht="20.100000000000001" customHeight="1" x14ac:dyDescent="0.25">
      <c r="A104" s="79" t="str">
        <f t="shared" si="8"/>
        <v/>
      </c>
      <c r="B104" s="49"/>
      <c r="C104" s="80" t="str">
        <f>IF(B104="","",IFERROR(VLOOKUP(B104,DB_Customers!$A:$B,2,0),"❌ Account Not Found"))</f>
        <v/>
      </c>
      <c r="D104" s="81" t="str">
        <f t="shared" ca="1" si="9"/>
        <v/>
      </c>
      <c r="E104" s="51"/>
      <c r="F104" s="53"/>
      <c r="G104" s="49"/>
      <c r="H104" s="53">
        <v>2.5</v>
      </c>
      <c r="I104" s="82" t="str">
        <f t="shared" si="10"/>
        <v/>
      </c>
      <c r="J104" s="82" t="str">
        <f t="shared" si="11"/>
        <v/>
      </c>
      <c r="K104" s="33" t="str">
        <f>IF(B104="","Pending",IF(M104="","⚠️ Enter Code",IF(IFERROR(VLOOKUP(L104,DB_Agents!$B:$E,4,0),"")=M104,"Pending","🔒 BLOCKED")))</f>
        <v>Pending</v>
      </c>
      <c r="L104" s="83" t="s">
        <v>66</v>
      </c>
      <c r="M104" s="49"/>
      <c r="N104" s="80"/>
    </row>
    <row r="105" spans="1:14" ht="20.100000000000001" customHeight="1" x14ac:dyDescent="0.25">
      <c r="A105" s="79" t="str">
        <f t="shared" si="8"/>
        <v/>
      </c>
      <c r="B105" s="49"/>
      <c r="C105" s="24" t="str">
        <f>IF(B105="","",IFERROR(VLOOKUP(B105,DB_Customers!$A:$B,2,0),"❌ Account Not Found"))</f>
        <v/>
      </c>
      <c r="D105" s="81" t="str">
        <f t="shared" ca="1" si="9"/>
        <v/>
      </c>
      <c r="E105" s="51"/>
      <c r="F105" s="53"/>
      <c r="G105" s="49"/>
      <c r="H105" s="53">
        <v>2.5</v>
      </c>
      <c r="I105" s="82" t="str">
        <f t="shared" si="10"/>
        <v/>
      </c>
      <c r="J105" s="82" t="str">
        <f t="shared" si="11"/>
        <v/>
      </c>
      <c r="K105" s="33" t="str">
        <f>IF(B105="","Pending",IF(M105="","⚠️ Enter Code",IF(IFERROR(VLOOKUP(L105,DB_Agents!$B:$E,4,0),"")=M105,"Pending","🔒 BLOCKED")))</f>
        <v>Pending</v>
      </c>
      <c r="L105" s="84" t="s">
        <v>66</v>
      </c>
      <c r="M105" s="49"/>
      <c r="N105" s="24"/>
    </row>
    <row r="106" spans="1:14" ht="20.100000000000001" customHeight="1" x14ac:dyDescent="0.25">
      <c r="A106" s="79" t="str">
        <f t="shared" si="8"/>
        <v/>
      </c>
      <c r="B106" s="49"/>
      <c r="C106" s="80" t="str">
        <f>IF(B106="","",IFERROR(VLOOKUP(B106,DB_Customers!$A:$B,2,0),"❌ Account Not Found"))</f>
        <v/>
      </c>
      <c r="D106" s="81" t="str">
        <f t="shared" ca="1" si="9"/>
        <v/>
      </c>
      <c r="E106" s="51"/>
      <c r="F106" s="53"/>
      <c r="G106" s="49"/>
      <c r="H106" s="53">
        <v>2.5</v>
      </c>
      <c r="I106" s="82" t="str">
        <f t="shared" si="10"/>
        <v/>
      </c>
      <c r="J106" s="82" t="str">
        <f t="shared" si="11"/>
        <v/>
      </c>
      <c r="K106" s="33" t="str">
        <f>IF(B106="","Pending",IF(M106="","⚠️ Enter Code",IF(IFERROR(VLOOKUP(L106,DB_Agents!$B:$E,4,0),"")=M106,"Pending","🔒 BLOCKED")))</f>
        <v>Pending</v>
      </c>
      <c r="L106" s="83" t="s">
        <v>66</v>
      </c>
      <c r="M106" s="49"/>
      <c r="N106" s="80"/>
    </row>
    <row r="107" spans="1:14" ht="20.100000000000001" customHeight="1" x14ac:dyDescent="0.25">
      <c r="A107" s="79" t="str">
        <f t="shared" si="8"/>
        <v/>
      </c>
      <c r="B107" s="49"/>
      <c r="C107" s="24" t="str">
        <f>IF(B107="","",IFERROR(VLOOKUP(B107,DB_Customers!$A:$B,2,0),"❌ Account Not Found"))</f>
        <v/>
      </c>
      <c r="D107" s="81" t="str">
        <f t="shared" ca="1" si="9"/>
        <v/>
      </c>
      <c r="E107" s="51"/>
      <c r="F107" s="53"/>
      <c r="G107" s="49"/>
      <c r="H107" s="53">
        <v>2.5</v>
      </c>
      <c r="I107" s="82" t="str">
        <f t="shared" si="10"/>
        <v/>
      </c>
      <c r="J107" s="82" t="str">
        <f t="shared" si="11"/>
        <v/>
      </c>
      <c r="K107" s="33" t="str">
        <f>IF(B107="","Pending",IF(M107="","⚠️ Enter Code",IF(IFERROR(VLOOKUP(L107,DB_Agents!$B:$E,4,0),"")=M107,"Pending","🔒 BLOCKED")))</f>
        <v>Pending</v>
      </c>
      <c r="L107" s="84" t="s">
        <v>66</v>
      </c>
      <c r="M107" s="49"/>
      <c r="N107" s="24"/>
    </row>
    <row r="108" spans="1:14" ht="20.100000000000001" customHeight="1" x14ac:dyDescent="0.25">
      <c r="A108" s="79" t="str">
        <f t="shared" si="8"/>
        <v/>
      </c>
      <c r="B108" s="49"/>
      <c r="C108" s="80" t="str">
        <f>IF(B108="","",IFERROR(VLOOKUP(B108,DB_Customers!$A:$B,2,0),"❌ Account Not Found"))</f>
        <v/>
      </c>
      <c r="D108" s="81" t="str">
        <f t="shared" ca="1" si="9"/>
        <v/>
      </c>
      <c r="E108" s="51"/>
      <c r="F108" s="53"/>
      <c r="G108" s="49"/>
      <c r="H108" s="53">
        <v>2.5</v>
      </c>
      <c r="I108" s="82" t="str">
        <f t="shared" si="10"/>
        <v/>
      </c>
      <c r="J108" s="82" t="str">
        <f t="shared" si="11"/>
        <v/>
      </c>
      <c r="K108" s="33" t="str">
        <f>IF(B108="","Pending",IF(M108="","⚠️ Enter Code",IF(IFERROR(VLOOKUP(L108,DB_Agents!$B:$E,4,0),"")=M108,"Pending","🔒 BLOCKED")))</f>
        <v>Pending</v>
      </c>
      <c r="L108" s="83" t="s">
        <v>66</v>
      </c>
      <c r="M108" s="49"/>
      <c r="N108" s="80"/>
    </row>
    <row r="109" spans="1:14" ht="20.100000000000001" customHeight="1" x14ac:dyDescent="0.25">
      <c r="A109" s="79" t="str">
        <f t="shared" si="8"/>
        <v/>
      </c>
      <c r="B109" s="49"/>
      <c r="C109" s="24" t="str">
        <f>IF(B109="","",IFERROR(VLOOKUP(B109,DB_Customers!$A:$B,2,0),"❌ Account Not Found"))</f>
        <v/>
      </c>
      <c r="D109" s="81" t="str">
        <f t="shared" ca="1" si="9"/>
        <v/>
      </c>
      <c r="E109" s="51"/>
      <c r="F109" s="53"/>
      <c r="G109" s="49"/>
      <c r="H109" s="53">
        <v>2.5</v>
      </c>
      <c r="I109" s="82" t="str">
        <f t="shared" si="10"/>
        <v/>
      </c>
      <c r="J109" s="82" t="str">
        <f t="shared" si="11"/>
        <v/>
      </c>
      <c r="K109" s="33" t="str">
        <f>IF(B109="","Pending",IF(M109="","⚠️ Enter Code",IF(IFERROR(VLOOKUP(L109,DB_Agents!$B:$E,4,0),"")=M109,"Pending","🔒 BLOCKED")))</f>
        <v>Pending</v>
      </c>
      <c r="L109" s="84" t="s">
        <v>66</v>
      </c>
      <c r="M109" s="49"/>
      <c r="N109" s="24"/>
    </row>
    <row r="110" spans="1:14" ht="20.100000000000001" customHeight="1" x14ac:dyDescent="0.25">
      <c r="A110" s="79" t="str">
        <f t="shared" ref="A110:A141" si="12">IF(B110="","",IF(C110="❌ Account Not Found","INVALID","LN"&amp;TEXT(D110,"YYYYMMDD")&amp;TEXT(ROW()-13,"0000")))</f>
        <v/>
      </c>
      <c r="B110" s="49"/>
      <c r="C110" s="80" t="str">
        <f>IF(B110="","",IFERROR(VLOOKUP(B110,DB_Customers!$A:$B,2,0),"❌ Account Not Found"))</f>
        <v/>
      </c>
      <c r="D110" s="81" t="str">
        <f t="shared" ref="D110:D141" ca="1" si="13">IF(B110="","",TODAY())</f>
        <v/>
      </c>
      <c r="E110" s="51"/>
      <c r="F110" s="53"/>
      <c r="G110" s="49"/>
      <c r="H110" s="53">
        <v>2.5</v>
      </c>
      <c r="I110" s="82" t="str">
        <f t="shared" ref="I110:I141" si="14">IF(E110="","",E110+(E110*H110/100*G110))</f>
        <v/>
      </c>
      <c r="J110" s="82" t="str">
        <f t="shared" ref="J110:J141" si="15">IFERROR(I110/G110,"")</f>
        <v/>
      </c>
      <c r="K110" s="33" t="str">
        <f>IF(B110="","Pending",IF(M110="","⚠️ Enter Code",IF(IFERROR(VLOOKUP(L110,DB_Agents!$B:$E,4,0),"")=M110,"Pending","🔒 BLOCKED")))</f>
        <v>Pending</v>
      </c>
      <c r="L110" s="83" t="s">
        <v>66</v>
      </c>
      <c r="M110" s="49"/>
      <c r="N110" s="80"/>
    </row>
    <row r="111" spans="1:14" ht="20.100000000000001" customHeight="1" x14ac:dyDescent="0.25">
      <c r="A111" s="79" t="str">
        <f t="shared" si="12"/>
        <v/>
      </c>
      <c r="B111" s="49"/>
      <c r="C111" s="24" t="str">
        <f>IF(B111="","",IFERROR(VLOOKUP(B111,DB_Customers!$A:$B,2,0),"❌ Account Not Found"))</f>
        <v/>
      </c>
      <c r="D111" s="81" t="str">
        <f t="shared" ca="1" si="13"/>
        <v/>
      </c>
      <c r="E111" s="51"/>
      <c r="F111" s="53"/>
      <c r="G111" s="49"/>
      <c r="H111" s="53">
        <v>2.5</v>
      </c>
      <c r="I111" s="82" t="str">
        <f t="shared" si="14"/>
        <v/>
      </c>
      <c r="J111" s="82" t="str">
        <f t="shared" si="15"/>
        <v/>
      </c>
      <c r="K111" s="33" t="str">
        <f>IF(B111="","Pending",IF(M111="","⚠️ Enter Code",IF(IFERROR(VLOOKUP(L111,DB_Agents!$B:$E,4,0),"")=M111,"Pending","🔒 BLOCKED")))</f>
        <v>Pending</v>
      </c>
      <c r="L111" s="84" t="s">
        <v>66</v>
      </c>
      <c r="M111" s="49"/>
      <c r="N111" s="24"/>
    </row>
    <row r="112" spans="1:14" ht="20.100000000000001" customHeight="1" x14ac:dyDescent="0.25">
      <c r="A112" s="79" t="str">
        <f t="shared" si="12"/>
        <v/>
      </c>
      <c r="B112" s="49"/>
      <c r="C112" s="80" t="str">
        <f>IF(B112="","",IFERROR(VLOOKUP(B112,DB_Customers!$A:$B,2,0),"❌ Account Not Found"))</f>
        <v/>
      </c>
      <c r="D112" s="81" t="str">
        <f t="shared" ca="1" si="13"/>
        <v/>
      </c>
      <c r="E112" s="51"/>
      <c r="F112" s="53"/>
      <c r="G112" s="49"/>
      <c r="H112" s="53">
        <v>2.5</v>
      </c>
      <c r="I112" s="82" t="str">
        <f t="shared" si="14"/>
        <v/>
      </c>
      <c r="J112" s="82" t="str">
        <f t="shared" si="15"/>
        <v/>
      </c>
      <c r="K112" s="33" t="str">
        <f>IF(B112="","Pending",IF(M112="","⚠️ Enter Code",IF(IFERROR(VLOOKUP(L112,DB_Agents!$B:$E,4,0),"")=M112,"Pending","🔒 BLOCKED")))</f>
        <v>Pending</v>
      </c>
      <c r="L112" s="83" t="s">
        <v>66</v>
      </c>
      <c r="M112" s="49"/>
      <c r="N112" s="80"/>
    </row>
    <row r="113" spans="1:14" ht="20.100000000000001" customHeight="1" x14ac:dyDescent="0.25">
      <c r="A113" s="79" t="str">
        <f t="shared" si="12"/>
        <v/>
      </c>
      <c r="B113" s="49"/>
      <c r="C113" s="24" t="str">
        <f>IF(B113="","",IFERROR(VLOOKUP(B113,DB_Customers!$A:$B,2,0),"❌ Account Not Found"))</f>
        <v/>
      </c>
      <c r="D113" s="81" t="str">
        <f t="shared" ca="1" si="13"/>
        <v/>
      </c>
      <c r="E113" s="51"/>
      <c r="F113" s="53"/>
      <c r="G113" s="49"/>
      <c r="H113" s="53">
        <v>2.5</v>
      </c>
      <c r="I113" s="82" t="str">
        <f t="shared" si="14"/>
        <v/>
      </c>
      <c r="J113" s="82" t="str">
        <f t="shared" si="15"/>
        <v/>
      </c>
      <c r="K113" s="33" t="str">
        <f>IF(B113="","Pending",IF(M113="","⚠️ Enter Code",IF(IFERROR(VLOOKUP(L113,DB_Agents!$B:$E,4,0),"")=M113,"Pending","🔒 BLOCKED")))</f>
        <v>Pending</v>
      </c>
      <c r="L113" s="84" t="s">
        <v>66</v>
      </c>
      <c r="M113" s="49"/>
      <c r="N113" s="24"/>
    </row>
    <row r="114" spans="1:14" ht="20.100000000000001" customHeight="1" x14ac:dyDescent="0.25">
      <c r="A114" s="79" t="str">
        <f t="shared" si="12"/>
        <v/>
      </c>
      <c r="B114" s="49"/>
      <c r="C114" s="80" t="str">
        <f>IF(B114="","",IFERROR(VLOOKUP(B114,DB_Customers!$A:$B,2,0),"❌ Account Not Found"))</f>
        <v/>
      </c>
      <c r="D114" s="81" t="str">
        <f t="shared" ca="1" si="13"/>
        <v/>
      </c>
      <c r="E114" s="51"/>
      <c r="F114" s="53"/>
      <c r="G114" s="49"/>
      <c r="H114" s="53">
        <v>2.5</v>
      </c>
      <c r="I114" s="82" t="str">
        <f t="shared" si="14"/>
        <v/>
      </c>
      <c r="J114" s="82" t="str">
        <f t="shared" si="15"/>
        <v/>
      </c>
      <c r="K114" s="33" t="str">
        <f>IF(B114="","Pending",IF(M114="","⚠️ Enter Code",IF(IFERROR(VLOOKUP(L114,DB_Agents!$B:$E,4,0),"")=M114,"Pending","🔒 BLOCKED")))</f>
        <v>Pending</v>
      </c>
      <c r="L114" s="83" t="s">
        <v>66</v>
      </c>
      <c r="M114" s="49"/>
      <c r="N114" s="80"/>
    </row>
    <row r="115" spans="1:14" ht="20.100000000000001" customHeight="1" x14ac:dyDescent="0.25">
      <c r="A115" s="79" t="str">
        <f t="shared" si="12"/>
        <v/>
      </c>
      <c r="B115" s="49"/>
      <c r="C115" s="24" t="str">
        <f>IF(B115="","",IFERROR(VLOOKUP(B115,DB_Customers!$A:$B,2,0),"❌ Account Not Found"))</f>
        <v/>
      </c>
      <c r="D115" s="81" t="str">
        <f t="shared" ca="1" si="13"/>
        <v/>
      </c>
      <c r="E115" s="51"/>
      <c r="F115" s="53"/>
      <c r="G115" s="49"/>
      <c r="H115" s="53">
        <v>2.5</v>
      </c>
      <c r="I115" s="82" t="str">
        <f t="shared" si="14"/>
        <v/>
      </c>
      <c r="J115" s="82" t="str">
        <f t="shared" si="15"/>
        <v/>
      </c>
      <c r="K115" s="33" t="str">
        <f>IF(B115="","Pending",IF(M115="","⚠️ Enter Code",IF(IFERROR(VLOOKUP(L115,DB_Agents!$B:$E,4,0),"")=M115,"Pending","🔒 BLOCKED")))</f>
        <v>Pending</v>
      </c>
      <c r="L115" s="84" t="s">
        <v>66</v>
      </c>
      <c r="M115" s="49"/>
      <c r="N115" s="24"/>
    </row>
    <row r="116" spans="1:14" ht="20.100000000000001" customHeight="1" x14ac:dyDescent="0.25">
      <c r="A116" s="79" t="str">
        <f t="shared" si="12"/>
        <v/>
      </c>
      <c r="B116" s="49"/>
      <c r="C116" s="80" t="str">
        <f>IF(B116="","",IFERROR(VLOOKUP(B116,DB_Customers!$A:$B,2,0),"❌ Account Not Found"))</f>
        <v/>
      </c>
      <c r="D116" s="81" t="str">
        <f t="shared" ca="1" si="13"/>
        <v/>
      </c>
      <c r="E116" s="51"/>
      <c r="F116" s="53"/>
      <c r="G116" s="49"/>
      <c r="H116" s="53">
        <v>2.5</v>
      </c>
      <c r="I116" s="82" t="str">
        <f t="shared" si="14"/>
        <v/>
      </c>
      <c r="J116" s="82" t="str">
        <f t="shared" si="15"/>
        <v/>
      </c>
      <c r="K116" s="33" t="str">
        <f>IF(B116="","Pending",IF(M116="","⚠️ Enter Code",IF(IFERROR(VLOOKUP(L116,DB_Agents!$B:$E,4,0),"")=M116,"Pending","🔒 BLOCKED")))</f>
        <v>Pending</v>
      </c>
      <c r="L116" s="83" t="s">
        <v>66</v>
      </c>
      <c r="M116" s="49"/>
      <c r="N116" s="80"/>
    </row>
    <row r="117" spans="1:14" ht="20.100000000000001" customHeight="1" x14ac:dyDescent="0.25">
      <c r="A117" s="79" t="str">
        <f t="shared" si="12"/>
        <v/>
      </c>
      <c r="B117" s="49"/>
      <c r="C117" s="24" t="str">
        <f>IF(B117="","",IFERROR(VLOOKUP(B117,DB_Customers!$A:$B,2,0),"❌ Account Not Found"))</f>
        <v/>
      </c>
      <c r="D117" s="81" t="str">
        <f t="shared" ca="1" si="13"/>
        <v/>
      </c>
      <c r="E117" s="51"/>
      <c r="F117" s="53"/>
      <c r="G117" s="49"/>
      <c r="H117" s="53">
        <v>2.5</v>
      </c>
      <c r="I117" s="82" t="str">
        <f t="shared" si="14"/>
        <v/>
      </c>
      <c r="J117" s="82" t="str">
        <f t="shared" si="15"/>
        <v/>
      </c>
      <c r="K117" s="33" t="str">
        <f>IF(B117="","Pending",IF(M117="","⚠️ Enter Code",IF(IFERROR(VLOOKUP(L117,DB_Agents!$B:$E,4,0),"")=M117,"Pending","🔒 BLOCKED")))</f>
        <v>Pending</v>
      </c>
      <c r="L117" s="84" t="s">
        <v>66</v>
      </c>
      <c r="M117" s="49"/>
      <c r="N117" s="24"/>
    </row>
    <row r="118" spans="1:14" ht="20.100000000000001" customHeight="1" x14ac:dyDescent="0.25">
      <c r="A118" s="79" t="str">
        <f t="shared" si="12"/>
        <v/>
      </c>
      <c r="B118" s="49"/>
      <c r="C118" s="80" t="str">
        <f>IF(B118="","",IFERROR(VLOOKUP(B118,DB_Customers!$A:$B,2,0),"❌ Account Not Found"))</f>
        <v/>
      </c>
      <c r="D118" s="81" t="str">
        <f t="shared" ca="1" si="13"/>
        <v/>
      </c>
      <c r="E118" s="51"/>
      <c r="F118" s="53"/>
      <c r="G118" s="49"/>
      <c r="H118" s="53">
        <v>2.5</v>
      </c>
      <c r="I118" s="82" t="str">
        <f t="shared" si="14"/>
        <v/>
      </c>
      <c r="J118" s="82" t="str">
        <f t="shared" si="15"/>
        <v/>
      </c>
      <c r="K118" s="33" t="str">
        <f>IF(B118="","Pending",IF(M118="","⚠️ Enter Code",IF(IFERROR(VLOOKUP(L118,DB_Agents!$B:$E,4,0),"")=M118,"Pending","🔒 BLOCKED")))</f>
        <v>Pending</v>
      </c>
      <c r="L118" s="83" t="s">
        <v>66</v>
      </c>
      <c r="M118" s="49"/>
      <c r="N118" s="80"/>
    </row>
    <row r="119" spans="1:14" ht="20.100000000000001" customHeight="1" x14ac:dyDescent="0.25">
      <c r="A119" s="79" t="str">
        <f t="shared" si="12"/>
        <v/>
      </c>
      <c r="B119" s="49"/>
      <c r="C119" s="24" t="str">
        <f>IF(B119="","",IFERROR(VLOOKUP(B119,DB_Customers!$A:$B,2,0),"❌ Account Not Found"))</f>
        <v/>
      </c>
      <c r="D119" s="81" t="str">
        <f t="shared" ca="1" si="13"/>
        <v/>
      </c>
      <c r="E119" s="51"/>
      <c r="F119" s="53"/>
      <c r="G119" s="49"/>
      <c r="H119" s="53">
        <v>2.5</v>
      </c>
      <c r="I119" s="82" t="str">
        <f t="shared" si="14"/>
        <v/>
      </c>
      <c r="J119" s="82" t="str">
        <f t="shared" si="15"/>
        <v/>
      </c>
      <c r="K119" s="33" t="str">
        <f>IF(B119="","Pending",IF(M119="","⚠️ Enter Code",IF(IFERROR(VLOOKUP(L119,DB_Agents!$B:$E,4,0),"")=M119,"Pending","🔒 BLOCKED")))</f>
        <v>Pending</v>
      </c>
      <c r="L119" s="84" t="s">
        <v>66</v>
      </c>
      <c r="M119" s="49"/>
      <c r="N119" s="24"/>
    </row>
    <row r="120" spans="1:14" ht="20.100000000000001" customHeight="1" x14ac:dyDescent="0.25">
      <c r="A120" s="79" t="str">
        <f t="shared" si="12"/>
        <v/>
      </c>
      <c r="B120" s="49"/>
      <c r="C120" s="80" t="str">
        <f>IF(B120="","",IFERROR(VLOOKUP(B120,DB_Customers!$A:$B,2,0),"❌ Account Not Found"))</f>
        <v/>
      </c>
      <c r="D120" s="81" t="str">
        <f t="shared" ca="1" si="13"/>
        <v/>
      </c>
      <c r="E120" s="51"/>
      <c r="F120" s="53"/>
      <c r="G120" s="49"/>
      <c r="H120" s="53">
        <v>2.5</v>
      </c>
      <c r="I120" s="82" t="str">
        <f t="shared" si="14"/>
        <v/>
      </c>
      <c r="J120" s="82" t="str">
        <f t="shared" si="15"/>
        <v/>
      </c>
      <c r="K120" s="33" t="str">
        <f>IF(B120="","Pending",IF(M120="","⚠️ Enter Code",IF(IFERROR(VLOOKUP(L120,DB_Agents!$B:$E,4,0),"")=M120,"Pending","🔒 BLOCKED")))</f>
        <v>Pending</v>
      </c>
      <c r="L120" s="83" t="s">
        <v>66</v>
      </c>
      <c r="M120" s="49"/>
      <c r="N120" s="80"/>
    </row>
    <row r="121" spans="1:14" ht="20.100000000000001" customHeight="1" x14ac:dyDescent="0.25">
      <c r="A121" s="79" t="str">
        <f t="shared" si="12"/>
        <v/>
      </c>
      <c r="B121" s="49"/>
      <c r="C121" s="24" t="str">
        <f>IF(B121="","",IFERROR(VLOOKUP(B121,DB_Customers!$A:$B,2,0),"❌ Account Not Found"))</f>
        <v/>
      </c>
      <c r="D121" s="81" t="str">
        <f t="shared" ca="1" si="13"/>
        <v/>
      </c>
      <c r="E121" s="51"/>
      <c r="F121" s="53"/>
      <c r="G121" s="49"/>
      <c r="H121" s="53">
        <v>2.5</v>
      </c>
      <c r="I121" s="82" t="str">
        <f t="shared" si="14"/>
        <v/>
      </c>
      <c r="J121" s="82" t="str">
        <f t="shared" si="15"/>
        <v/>
      </c>
      <c r="K121" s="33" t="str">
        <f>IF(B121="","Pending",IF(M121="","⚠️ Enter Code",IF(IFERROR(VLOOKUP(L121,DB_Agents!$B:$E,4,0),"")=M121,"Pending","🔒 BLOCKED")))</f>
        <v>Pending</v>
      </c>
      <c r="L121" s="84" t="s">
        <v>66</v>
      </c>
      <c r="M121" s="49"/>
      <c r="N121" s="24"/>
    </row>
    <row r="122" spans="1:14" ht="20.100000000000001" customHeight="1" x14ac:dyDescent="0.25">
      <c r="A122" s="79" t="str">
        <f t="shared" si="12"/>
        <v/>
      </c>
      <c r="B122" s="49"/>
      <c r="C122" s="80" t="str">
        <f>IF(B122="","",IFERROR(VLOOKUP(B122,DB_Customers!$A:$B,2,0),"❌ Account Not Found"))</f>
        <v/>
      </c>
      <c r="D122" s="81" t="str">
        <f t="shared" ca="1" si="13"/>
        <v/>
      </c>
      <c r="E122" s="51"/>
      <c r="F122" s="53"/>
      <c r="G122" s="49"/>
      <c r="H122" s="53">
        <v>2.5</v>
      </c>
      <c r="I122" s="82" t="str">
        <f t="shared" si="14"/>
        <v/>
      </c>
      <c r="J122" s="82" t="str">
        <f t="shared" si="15"/>
        <v/>
      </c>
      <c r="K122" s="33" t="str">
        <f>IF(B122="","Pending",IF(M122="","⚠️ Enter Code",IF(IFERROR(VLOOKUP(L122,DB_Agents!$B:$E,4,0),"")=M122,"Pending","🔒 BLOCKED")))</f>
        <v>Pending</v>
      </c>
      <c r="L122" s="83" t="s">
        <v>66</v>
      </c>
      <c r="M122" s="49"/>
      <c r="N122" s="80"/>
    </row>
    <row r="123" spans="1:14" ht="20.100000000000001" customHeight="1" x14ac:dyDescent="0.25">
      <c r="A123" s="79" t="str">
        <f t="shared" si="12"/>
        <v/>
      </c>
      <c r="B123" s="49"/>
      <c r="C123" s="24" t="str">
        <f>IF(B123="","",IFERROR(VLOOKUP(B123,DB_Customers!$A:$B,2,0),"❌ Account Not Found"))</f>
        <v/>
      </c>
      <c r="D123" s="81" t="str">
        <f t="shared" ca="1" si="13"/>
        <v/>
      </c>
      <c r="E123" s="51"/>
      <c r="F123" s="53"/>
      <c r="G123" s="49"/>
      <c r="H123" s="53">
        <v>2.5</v>
      </c>
      <c r="I123" s="82" t="str">
        <f t="shared" si="14"/>
        <v/>
      </c>
      <c r="J123" s="82" t="str">
        <f t="shared" si="15"/>
        <v/>
      </c>
      <c r="K123" s="33" t="str">
        <f>IF(B123="","Pending",IF(M123="","⚠️ Enter Code",IF(IFERROR(VLOOKUP(L123,DB_Agents!$B:$E,4,0),"")=M123,"Pending","🔒 BLOCKED")))</f>
        <v>Pending</v>
      </c>
      <c r="L123" s="84" t="s">
        <v>66</v>
      </c>
      <c r="M123" s="49"/>
      <c r="N123" s="24"/>
    </row>
    <row r="124" spans="1:14" ht="20.100000000000001" customHeight="1" x14ac:dyDescent="0.25">
      <c r="A124" s="79" t="str">
        <f t="shared" si="12"/>
        <v/>
      </c>
      <c r="B124" s="49"/>
      <c r="C124" s="80" t="str">
        <f>IF(B124="","",IFERROR(VLOOKUP(B124,DB_Customers!$A:$B,2,0),"❌ Account Not Found"))</f>
        <v/>
      </c>
      <c r="D124" s="81" t="str">
        <f t="shared" ca="1" si="13"/>
        <v/>
      </c>
      <c r="E124" s="51"/>
      <c r="F124" s="53"/>
      <c r="G124" s="49"/>
      <c r="H124" s="53">
        <v>2.5</v>
      </c>
      <c r="I124" s="82" t="str">
        <f t="shared" si="14"/>
        <v/>
      </c>
      <c r="J124" s="82" t="str">
        <f t="shared" si="15"/>
        <v/>
      </c>
      <c r="K124" s="33" t="str">
        <f>IF(B124="","Pending",IF(M124="","⚠️ Enter Code",IF(IFERROR(VLOOKUP(L124,DB_Agents!$B:$E,4,0),"")=M124,"Pending","🔒 BLOCKED")))</f>
        <v>Pending</v>
      </c>
      <c r="L124" s="83" t="s">
        <v>66</v>
      </c>
      <c r="M124" s="49"/>
      <c r="N124" s="80"/>
    </row>
    <row r="125" spans="1:14" ht="20.100000000000001" customHeight="1" x14ac:dyDescent="0.25">
      <c r="A125" s="79" t="str">
        <f t="shared" si="12"/>
        <v/>
      </c>
      <c r="B125" s="49"/>
      <c r="C125" s="24" t="str">
        <f>IF(B125="","",IFERROR(VLOOKUP(B125,DB_Customers!$A:$B,2,0),"❌ Account Not Found"))</f>
        <v/>
      </c>
      <c r="D125" s="81" t="str">
        <f t="shared" ca="1" si="13"/>
        <v/>
      </c>
      <c r="E125" s="51"/>
      <c r="F125" s="53"/>
      <c r="G125" s="49"/>
      <c r="H125" s="53">
        <v>2.5</v>
      </c>
      <c r="I125" s="82" t="str">
        <f t="shared" si="14"/>
        <v/>
      </c>
      <c r="J125" s="82" t="str">
        <f t="shared" si="15"/>
        <v/>
      </c>
      <c r="K125" s="33" t="str">
        <f>IF(B125="","Pending",IF(M125="","⚠️ Enter Code",IF(IFERROR(VLOOKUP(L125,DB_Agents!$B:$E,4,0),"")=M125,"Pending","🔒 BLOCKED")))</f>
        <v>Pending</v>
      </c>
      <c r="L125" s="84" t="s">
        <v>66</v>
      </c>
      <c r="M125" s="49"/>
      <c r="N125" s="24"/>
    </row>
    <row r="126" spans="1:14" ht="20.100000000000001" customHeight="1" x14ac:dyDescent="0.25">
      <c r="A126" s="79" t="str">
        <f t="shared" si="12"/>
        <v/>
      </c>
      <c r="B126" s="49"/>
      <c r="C126" s="80" t="str">
        <f>IF(B126="","",IFERROR(VLOOKUP(B126,DB_Customers!$A:$B,2,0),"❌ Account Not Found"))</f>
        <v/>
      </c>
      <c r="D126" s="81" t="str">
        <f t="shared" ca="1" si="13"/>
        <v/>
      </c>
      <c r="E126" s="51"/>
      <c r="F126" s="53"/>
      <c r="G126" s="49"/>
      <c r="H126" s="53">
        <v>2.5</v>
      </c>
      <c r="I126" s="82" t="str">
        <f t="shared" si="14"/>
        <v/>
      </c>
      <c r="J126" s="82" t="str">
        <f t="shared" si="15"/>
        <v/>
      </c>
      <c r="K126" s="33" t="str">
        <f>IF(B126="","Pending",IF(M126="","⚠️ Enter Code",IF(IFERROR(VLOOKUP(L126,DB_Agents!$B:$E,4,0),"")=M126,"Pending","🔒 BLOCKED")))</f>
        <v>Pending</v>
      </c>
      <c r="L126" s="83" t="s">
        <v>66</v>
      </c>
      <c r="M126" s="49"/>
      <c r="N126" s="80"/>
    </row>
    <row r="127" spans="1:14" ht="20.100000000000001" customHeight="1" x14ac:dyDescent="0.25">
      <c r="A127" s="79" t="str">
        <f t="shared" si="12"/>
        <v/>
      </c>
      <c r="B127" s="49"/>
      <c r="C127" s="24" t="str">
        <f>IF(B127="","",IFERROR(VLOOKUP(B127,DB_Customers!$A:$B,2,0),"❌ Account Not Found"))</f>
        <v/>
      </c>
      <c r="D127" s="81" t="str">
        <f t="shared" ca="1" si="13"/>
        <v/>
      </c>
      <c r="E127" s="51"/>
      <c r="F127" s="53"/>
      <c r="G127" s="49"/>
      <c r="H127" s="53">
        <v>2.5</v>
      </c>
      <c r="I127" s="82" t="str">
        <f t="shared" si="14"/>
        <v/>
      </c>
      <c r="J127" s="82" t="str">
        <f t="shared" si="15"/>
        <v/>
      </c>
      <c r="K127" s="33" t="str">
        <f>IF(B127="","Pending",IF(M127="","⚠️ Enter Code",IF(IFERROR(VLOOKUP(L127,DB_Agents!$B:$E,4,0),"")=M127,"Pending","🔒 BLOCKED")))</f>
        <v>Pending</v>
      </c>
      <c r="L127" s="84" t="s">
        <v>66</v>
      </c>
      <c r="M127" s="49"/>
      <c r="N127" s="24"/>
    </row>
    <row r="128" spans="1:14" ht="20.100000000000001" customHeight="1" x14ac:dyDescent="0.25">
      <c r="A128" s="79" t="str">
        <f t="shared" si="12"/>
        <v/>
      </c>
      <c r="B128" s="49"/>
      <c r="C128" s="80" t="str">
        <f>IF(B128="","",IFERROR(VLOOKUP(B128,DB_Customers!$A:$B,2,0),"❌ Account Not Found"))</f>
        <v/>
      </c>
      <c r="D128" s="81" t="str">
        <f t="shared" ca="1" si="13"/>
        <v/>
      </c>
      <c r="E128" s="51"/>
      <c r="F128" s="53"/>
      <c r="G128" s="49"/>
      <c r="H128" s="53">
        <v>2.5</v>
      </c>
      <c r="I128" s="82" t="str">
        <f t="shared" si="14"/>
        <v/>
      </c>
      <c r="J128" s="82" t="str">
        <f t="shared" si="15"/>
        <v/>
      </c>
      <c r="K128" s="33" t="str">
        <f>IF(B128="","Pending",IF(M128="","⚠️ Enter Code",IF(IFERROR(VLOOKUP(L128,DB_Agents!$B:$E,4,0),"")=M128,"Pending","🔒 BLOCKED")))</f>
        <v>Pending</v>
      </c>
      <c r="L128" s="83" t="s">
        <v>66</v>
      </c>
      <c r="M128" s="49"/>
      <c r="N128" s="80"/>
    </row>
    <row r="129" spans="1:14" ht="20.100000000000001" customHeight="1" x14ac:dyDescent="0.25">
      <c r="A129" s="79" t="str">
        <f t="shared" si="12"/>
        <v/>
      </c>
      <c r="B129" s="49"/>
      <c r="C129" s="24" t="str">
        <f>IF(B129="","",IFERROR(VLOOKUP(B129,DB_Customers!$A:$B,2,0),"❌ Account Not Found"))</f>
        <v/>
      </c>
      <c r="D129" s="81" t="str">
        <f t="shared" ca="1" si="13"/>
        <v/>
      </c>
      <c r="E129" s="51"/>
      <c r="F129" s="53"/>
      <c r="G129" s="49"/>
      <c r="H129" s="53">
        <v>2.5</v>
      </c>
      <c r="I129" s="82" t="str">
        <f t="shared" si="14"/>
        <v/>
      </c>
      <c r="J129" s="82" t="str">
        <f t="shared" si="15"/>
        <v/>
      </c>
      <c r="K129" s="33" t="str">
        <f>IF(B129="","Pending",IF(M129="","⚠️ Enter Code",IF(IFERROR(VLOOKUP(L129,DB_Agents!$B:$E,4,0),"")=M129,"Pending","🔒 BLOCKED")))</f>
        <v>Pending</v>
      </c>
      <c r="L129" s="84" t="s">
        <v>66</v>
      </c>
      <c r="M129" s="49"/>
      <c r="N129" s="24"/>
    </row>
    <row r="130" spans="1:14" ht="20.100000000000001" customHeight="1" x14ac:dyDescent="0.25">
      <c r="A130" s="79" t="str">
        <f t="shared" si="12"/>
        <v/>
      </c>
      <c r="B130" s="49"/>
      <c r="C130" s="80" t="str">
        <f>IF(B130="","",IFERROR(VLOOKUP(B130,DB_Customers!$A:$B,2,0),"❌ Account Not Found"))</f>
        <v/>
      </c>
      <c r="D130" s="81" t="str">
        <f t="shared" ca="1" si="13"/>
        <v/>
      </c>
      <c r="E130" s="51"/>
      <c r="F130" s="53"/>
      <c r="G130" s="49"/>
      <c r="H130" s="53">
        <v>2.5</v>
      </c>
      <c r="I130" s="82" t="str">
        <f t="shared" si="14"/>
        <v/>
      </c>
      <c r="J130" s="82" t="str">
        <f t="shared" si="15"/>
        <v/>
      </c>
      <c r="K130" s="33" t="str">
        <f>IF(B130="","Pending",IF(M130="","⚠️ Enter Code",IF(IFERROR(VLOOKUP(L130,DB_Agents!$B:$E,4,0),"")=M130,"Pending","🔒 BLOCKED")))</f>
        <v>Pending</v>
      </c>
      <c r="L130" s="83" t="s">
        <v>66</v>
      </c>
      <c r="M130" s="49"/>
      <c r="N130" s="80"/>
    </row>
    <row r="131" spans="1:14" ht="20.100000000000001" customHeight="1" x14ac:dyDescent="0.25">
      <c r="A131" s="79" t="str">
        <f t="shared" si="12"/>
        <v/>
      </c>
      <c r="B131" s="49"/>
      <c r="C131" s="24" t="str">
        <f>IF(B131="","",IFERROR(VLOOKUP(B131,DB_Customers!$A:$B,2,0),"❌ Account Not Found"))</f>
        <v/>
      </c>
      <c r="D131" s="81" t="str">
        <f t="shared" ca="1" si="13"/>
        <v/>
      </c>
      <c r="E131" s="51"/>
      <c r="F131" s="53"/>
      <c r="G131" s="49"/>
      <c r="H131" s="53">
        <v>2.5</v>
      </c>
      <c r="I131" s="82" t="str">
        <f t="shared" si="14"/>
        <v/>
      </c>
      <c r="J131" s="82" t="str">
        <f t="shared" si="15"/>
        <v/>
      </c>
      <c r="K131" s="33" t="str">
        <f>IF(B131="","Pending",IF(M131="","⚠️ Enter Code",IF(IFERROR(VLOOKUP(L131,DB_Agents!$B:$E,4,0),"")=M131,"Pending","🔒 BLOCKED")))</f>
        <v>Pending</v>
      </c>
      <c r="L131" s="84" t="s">
        <v>66</v>
      </c>
      <c r="M131" s="49"/>
      <c r="N131" s="24"/>
    </row>
    <row r="132" spans="1:14" ht="20.100000000000001" customHeight="1" x14ac:dyDescent="0.25">
      <c r="A132" s="79" t="str">
        <f t="shared" si="12"/>
        <v/>
      </c>
      <c r="B132" s="49"/>
      <c r="C132" s="80" t="str">
        <f>IF(B132="","",IFERROR(VLOOKUP(B132,DB_Customers!$A:$B,2,0),"❌ Account Not Found"))</f>
        <v/>
      </c>
      <c r="D132" s="81" t="str">
        <f t="shared" ca="1" si="13"/>
        <v/>
      </c>
      <c r="E132" s="51"/>
      <c r="F132" s="53"/>
      <c r="G132" s="49"/>
      <c r="H132" s="53">
        <v>2.5</v>
      </c>
      <c r="I132" s="82" t="str">
        <f t="shared" si="14"/>
        <v/>
      </c>
      <c r="J132" s="82" t="str">
        <f t="shared" si="15"/>
        <v/>
      </c>
      <c r="K132" s="33" t="str">
        <f>IF(B132="","Pending",IF(M132="","⚠️ Enter Code",IF(IFERROR(VLOOKUP(L132,DB_Agents!$B:$E,4,0),"")=M132,"Pending","🔒 BLOCKED")))</f>
        <v>Pending</v>
      </c>
      <c r="L132" s="83" t="s">
        <v>66</v>
      </c>
      <c r="M132" s="49"/>
      <c r="N132" s="80"/>
    </row>
    <row r="133" spans="1:14" ht="20.100000000000001" customHeight="1" x14ac:dyDescent="0.25">
      <c r="A133" s="79" t="str">
        <f t="shared" si="12"/>
        <v/>
      </c>
      <c r="B133" s="49"/>
      <c r="C133" s="24" t="str">
        <f>IF(B133="","",IFERROR(VLOOKUP(B133,DB_Customers!$A:$B,2,0),"❌ Account Not Found"))</f>
        <v/>
      </c>
      <c r="D133" s="81" t="str">
        <f t="shared" ca="1" si="13"/>
        <v/>
      </c>
      <c r="E133" s="51"/>
      <c r="F133" s="53"/>
      <c r="G133" s="49"/>
      <c r="H133" s="53">
        <v>2.5</v>
      </c>
      <c r="I133" s="82" t="str">
        <f t="shared" si="14"/>
        <v/>
      </c>
      <c r="J133" s="82" t="str">
        <f t="shared" si="15"/>
        <v/>
      </c>
      <c r="K133" s="33" t="str">
        <f>IF(B133="","Pending",IF(M133="","⚠️ Enter Code",IF(IFERROR(VLOOKUP(L133,DB_Agents!$B:$E,4,0),"")=M133,"Pending","🔒 BLOCKED")))</f>
        <v>Pending</v>
      </c>
      <c r="L133" s="84" t="s">
        <v>66</v>
      </c>
      <c r="M133" s="49"/>
      <c r="N133" s="24"/>
    </row>
    <row r="134" spans="1:14" ht="20.100000000000001" customHeight="1" x14ac:dyDescent="0.25">
      <c r="A134" s="79" t="str">
        <f t="shared" si="12"/>
        <v/>
      </c>
      <c r="B134" s="49"/>
      <c r="C134" s="80" t="str">
        <f>IF(B134="","",IFERROR(VLOOKUP(B134,DB_Customers!$A:$B,2,0),"❌ Account Not Found"))</f>
        <v/>
      </c>
      <c r="D134" s="81" t="str">
        <f t="shared" ca="1" si="13"/>
        <v/>
      </c>
      <c r="E134" s="51"/>
      <c r="F134" s="53"/>
      <c r="G134" s="49"/>
      <c r="H134" s="53">
        <v>2.5</v>
      </c>
      <c r="I134" s="82" t="str">
        <f t="shared" si="14"/>
        <v/>
      </c>
      <c r="J134" s="82" t="str">
        <f t="shared" si="15"/>
        <v/>
      </c>
      <c r="K134" s="33" t="str">
        <f>IF(B134="","Pending",IF(M134="","⚠️ Enter Code",IF(IFERROR(VLOOKUP(L134,DB_Agents!$B:$E,4,0),"")=M134,"Pending","🔒 BLOCKED")))</f>
        <v>Pending</v>
      </c>
      <c r="L134" s="83" t="s">
        <v>66</v>
      </c>
      <c r="M134" s="49"/>
      <c r="N134" s="80"/>
    </row>
    <row r="135" spans="1:14" ht="20.100000000000001" customHeight="1" x14ac:dyDescent="0.25">
      <c r="A135" s="79" t="str">
        <f t="shared" si="12"/>
        <v/>
      </c>
      <c r="B135" s="49"/>
      <c r="C135" s="24" t="str">
        <f>IF(B135="","",IFERROR(VLOOKUP(B135,DB_Customers!$A:$B,2,0),"❌ Account Not Found"))</f>
        <v/>
      </c>
      <c r="D135" s="81" t="str">
        <f t="shared" ca="1" si="13"/>
        <v/>
      </c>
      <c r="E135" s="51"/>
      <c r="F135" s="53"/>
      <c r="G135" s="49"/>
      <c r="H135" s="53">
        <v>2.5</v>
      </c>
      <c r="I135" s="82" t="str">
        <f t="shared" si="14"/>
        <v/>
      </c>
      <c r="J135" s="82" t="str">
        <f t="shared" si="15"/>
        <v/>
      </c>
      <c r="K135" s="33" t="str">
        <f>IF(B135="","Pending",IF(M135="","⚠️ Enter Code",IF(IFERROR(VLOOKUP(L135,DB_Agents!$B:$E,4,0),"")=M135,"Pending","🔒 BLOCKED")))</f>
        <v>Pending</v>
      </c>
      <c r="L135" s="84" t="s">
        <v>66</v>
      </c>
      <c r="M135" s="49"/>
      <c r="N135" s="24"/>
    </row>
    <row r="136" spans="1:14" ht="20.100000000000001" customHeight="1" x14ac:dyDescent="0.25">
      <c r="A136" s="79" t="str">
        <f t="shared" si="12"/>
        <v/>
      </c>
      <c r="B136" s="49"/>
      <c r="C136" s="80" t="str">
        <f>IF(B136="","",IFERROR(VLOOKUP(B136,DB_Customers!$A:$B,2,0),"❌ Account Not Found"))</f>
        <v/>
      </c>
      <c r="D136" s="81" t="str">
        <f t="shared" ca="1" si="13"/>
        <v/>
      </c>
      <c r="E136" s="51"/>
      <c r="F136" s="53"/>
      <c r="G136" s="49"/>
      <c r="H136" s="53">
        <v>2.5</v>
      </c>
      <c r="I136" s="82" t="str">
        <f t="shared" si="14"/>
        <v/>
      </c>
      <c r="J136" s="82" t="str">
        <f t="shared" si="15"/>
        <v/>
      </c>
      <c r="K136" s="33" t="str">
        <f>IF(B136="","Pending",IF(M136="","⚠️ Enter Code",IF(IFERROR(VLOOKUP(L136,DB_Agents!$B:$E,4,0),"")=M136,"Pending","🔒 BLOCKED")))</f>
        <v>Pending</v>
      </c>
      <c r="L136" s="83" t="s">
        <v>66</v>
      </c>
      <c r="M136" s="49"/>
      <c r="N136" s="80"/>
    </row>
    <row r="137" spans="1:14" ht="20.100000000000001" customHeight="1" x14ac:dyDescent="0.25">
      <c r="A137" s="79" t="str">
        <f t="shared" si="12"/>
        <v/>
      </c>
      <c r="B137" s="49"/>
      <c r="C137" s="24" t="str">
        <f>IF(B137="","",IFERROR(VLOOKUP(B137,DB_Customers!$A:$B,2,0),"❌ Account Not Found"))</f>
        <v/>
      </c>
      <c r="D137" s="81" t="str">
        <f t="shared" ca="1" si="13"/>
        <v/>
      </c>
      <c r="E137" s="51"/>
      <c r="F137" s="53"/>
      <c r="G137" s="49"/>
      <c r="H137" s="53">
        <v>2.5</v>
      </c>
      <c r="I137" s="82" t="str">
        <f t="shared" si="14"/>
        <v/>
      </c>
      <c r="J137" s="82" t="str">
        <f t="shared" si="15"/>
        <v/>
      </c>
      <c r="K137" s="33" t="str">
        <f>IF(B137="","Pending",IF(M137="","⚠️ Enter Code",IF(IFERROR(VLOOKUP(L137,DB_Agents!$B:$E,4,0),"")=M137,"Pending","🔒 BLOCKED")))</f>
        <v>Pending</v>
      </c>
      <c r="L137" s="84" t="s">
        <v>66</v>
      </c>
      <c r="M137" s="49"/>
      <c r="N137" s="24"/>
    </row>
    <row r="138" spans="1:14" ht="20.100000000000001" customHeight="1" x14ac:dyDescent="0.25">
      <c r="A138" s="79" t="str">
        <f t="shared" si="12"/>
        <v/>
      </c>
      <c r="B138" s="49"/>
      <c r="C138" s="80" t="str">
        <f>IF(B138="","",IFERROR(VLOOKUP(B138,DB_Customers!$A:$B,2,0),"❌ Account Not Found"))</f>
        <v/>
      </c>
      <c r="D138" s="81" t="str">
        <f t="shared" ca="1" si="13"/>
        <v/>
      </c>
      <c r="E138" s="51"/>
      <c r="F138" s="53"/>
      <c r="G138" s="49"/>
      <c r="H138" s="53">
        <v>2.5</v>
      </c>
      <c r="I138" s="82" t="str">
        <f t="shared" si="14"/>
        <v/>
      </c>
      <c r="J138" s="82" t="str">
        <f t="shared" si="15"/>
        <v/>
      </c>
      <c r="K138" s="33" t="str">
        <f>IF(B138="","Pending",IF(M138="","⚠️ Enter Code",IF(IFERROR(VLOOKUP(L138,DB_Agents!$B:$E,4,0),"")=M138,"Pending","🔒 BLOCKED")))</f>
        <v>Pending</v>
      </c>
      <c r="L138" s="83" t="s">
        <v>66</v>
      </c>
      <c r="M138" s="49"/>
      <c r="N138" s="80"/>
    </row>
    <row r="139" spans="1:14" ht="20.100000000000001" customHeight="1" x14ac:dyDescent="0.25">
      <c r="A139" s="79" t="str">
        <f t="shared" si="12"/>
        <v/>
      </c>
      <c r="B139" s="49"/>
      <c r="C139" s="24" t="str">
        <f>IF(B139="","",IFERROR(VLOOKUP(B139,DB_Customers!$A:$B,2,0),"❌ Account Not Found"))</f>
        <v/>
      </c>
      <c r="D139" s="81" t="str">
        <f t="shared" ca="1" si="13"/>
        <v/>
      </c>
      <c r="E139" s="51"/>
      <c r="F139" s="53"/>
      <c r="G139" s="49"/>
      <c r="H139" s="53">
        <v>2.5</v>
      </c>
      <c r="I139" s="82" t="str">
        <f t="shared" si="14"/>
        <v/>
      </c>
      <c r="J139" s="82" t="str">
        <f t="shared" si="15"/>
        <v/>
      </c>
      <c r="K139" s="33" t="str">
        <f>IF(B139="","Pending",IF(M139="","⚠️ Enter Code",IF(IFERROR(VLOOKUP(L139,DB_Agents!$B:$E,4,0),"")=M139,"Pending","🔒 BLOCKED")))</f>
        <v>Pending</v>
      </c>
      <c r="L139" s="84" t="s">
        <v>66</v>
      </c>
      <c r="M139" s="49"/>
      <c r="N139" s="24"/>
    </row>
    <row r="140" spans="1:14" ht="20.100000000000001" customHeight="1" x14ac:dyDescent="0.25">
      <c r="A140" s="79" t="str">
        <f t="shared" si="12"/>
        <v/>
      </c>
      <c r="B140" s="49"/>
      <c r="C140" s="80" t="str">
        <f>IF(B140="","",IFERROR(VLOOKUP(B140,DB_Customers!$A:$B,2,0),"❌ Account Not Found"))</f>
        <v/>
      </c>
      <c r="D140" s="81" t="str">
        <f t="shared" ca="1" si="13"/>
        <v/>
      </c>
      <c r="E140" s="51"/>
      <c r="F140" s="53"/>
      <c r="G140" s="49"/>
      <c r="H140" s="53">
        <v>2.5</v>
      </c>
      <c r="I140" s="82" t="str">
        <f t="shared" si="14"/>
        <v/>
      </c>
      <c r="J140" s="82" t="str">
        <f t="shared" si="15"/>
        <v/>
      </c>
      <c r="K140" s="33" t="str">
        <f>IF(B140="","Pending",IF(M140="","⚠️ Enter Code",IF(IFERROR(VLOOKUP(L140,DB_Agents!$B:$E,4,0),"")=M140,"Pending","🔒 BLOCKED")))</f>
        <v>Pending</v>
      </c>
      <c r="L140" s="83" t="s">
        <v>66</v>
      </c>
      <c r="M140" s="49"/>
      <c r="N140" s="80"/>
    </row>
    <row r="141" spans="1:14" ht="20.100000000000001" customHeight="1" x14ac:dyDescent="0.25">
      <c r="A141" s="79" t="str">
        <f t="shared" si="12"/>
        <v/>
      </c>
      <c r="B141" s="49"/>
      <c r="C141" s="24" t="str">
        <f>IF(B141="","",IFERROR(VLOOKUP(B141,DB_Customers!$A:$B,2,0),"❌ Account Not Found"))</f>
        <v/>
      </c>
      <c r="D141" s="81" t="str">
        <f t="shared" ca="1" si="13"/>
        <v/>
      </c>
      <c r="E141" s="51"/>
      <c r="F141" s="53"/>
      <c r="G141" s="49"/>
      <c r="H141" s="53">
        <v>2.5</v>
      </c>
      <c r="I141" s="82" t="str">
        <f t="shared" si="14"/>
        <v/>
      </c>
      <c r="J141" s="82" t="str">
        <f t="shared" si="15"/>
        <v/>
      </c>
      <c r="K141" s="33" t="str">
        <f>IF(B141="","Pending",IF(M141="","⚠️ Enter Code",IF(IFERROR(VLOOKUP(L141,DB_Agents!$B:$E,4,0),"")=M141,"Pending","🔒 BLOCKED")))</f>
        <v>Pending</v>
      </c>
      <c r="L141" s="84" t="s">
        <v>66</v>
      </c>
      <c r="M141" s="49"/>
      <c r="N141" s="24"/>
    </row>
    <row r="142" spans="1:14" ht="20.100000000000001" customHeight="1" x14ac:dyDescent="0.25">
      <c r="A142" s="79" t="str">
        <f t="shared" ref="A142:A173" si="16">IF(B142="","",IF(C142="❌ Account Not Found","INVALID","LN"&amp;TEXT(D142,"YYYYMMDD")&amp;TEXT(ROW()-13,"0000")))</f>
        <v/>
      </c>
      <c r="B142" s="49"/>
      <c r="C142" s="80" t="str">
        <f>IF(B142="","",IFERROR(VLOOKUP(B142,DB_Customers!$A:$B,2,0),"❌ Account Not Found"))</f>
        <v/>
      </c>
      <c r="D142" s="81" t="str">
        <f t="shared" ref="D142:D173" ca="1" si="17">IF(B142="","",TODAY())</f>
        <v/>
      </c>
      <c r="E142" s="51"/>
      <c r="F142" s="53"/>
      <c r="G142" s="49"/>
      <c r="H142" s="53">
        <v>2.5</v>
      </c>
      <c r="I142" s="82" t="str">
        <f t="shared" ref="I142:I173" si="18">IF(E142="","",E142+(E142*H142/100*G142))</f>
        <v/>
      </c>
      <c r="J142" s="82" t="str">
        <f t="shared" ref="J142:J173" si="19">IFERROR(I142/G142,"")</f>
        <v/>
      </c>
      <c r="K142" s="33" t="str">
        <f>IF(B142="","Pending",IF(M142="","⚠️ Enter Code",IF(IFERROR(VLOOKUP(L142,DB_Agents!$B:$E,4,0),"")=M142,"Pending","🔒 BLOCKED")))</f>
        <v>Pending</v>
      </c>
      <c r="L142" s="83" t="s">
        <v>66</v>
      </c>
      <c r="M142" s="49"/>
      <c r="N142" s="80"/>
    </row>
    <row r="143" spans="1:14" ht="20.100000000000001" customHeight="1" x14ac:dyDescent="0.25">
      <c r="A143" s="79" t="str">
        <f t="shared" si="16"/>
        <v/>
      </c>
      <c r="B143" s="49"/>
      <c r="C143" s="24" t="str">
        <f>IF(B143="","",IFERROR(VLOOKUP(B143,DB_Customers!$A:$B,2,0),"❌ Account Not Found"))</f>
        <v/>
      </c>
      <c r="D143" s="81" t="str">
        <f t="shared" ca="1" si="17"/>
        <v/>
      </c>
      <c r="E143" s="51"/>
      <c r="F143" s="53"/>
      <c r="G143" s="49"/>
      <c r="H143" s="53">
        <v>2.5</v>
      </c>
      <c r="I143" s="82" t="str">
        <f t="shared" si="18"/>
        <v/>
      </c>
      <c r="J143" s="82" t="str">
        <f t="shared" si="19"/>
        <v/>
      </c>
      <c r="K143" s="33" t="str">
        <f>IF(B143="","Pending",IF(M143="","⚠️ Enter Code",IF(IFERROR(VLOOKUP(L143,DB_Agents!$B:$E,4,0),"")=M143,"Pending","🔒 BLOCKED")))</f>
        <v>Pending</v>
      </c>
      <c r="L143" s="84" t="s">
        <v>66</v>
      </c>
      <c r="M143" s="49"/>
      <c r="N143" s="24"/>
    </row>
    <row r="144" spans="1:14" ht="20.100000000000001" customHeight="1" x14ac:dyDescent="0.25">
      <c r="A144" s="79" t="str">
        <f t="shared" si="16"/>
        <v/>
      </c>
      <c r="B144" s="49"/>
      <c r="C144" s="80" t="str">
        <f>IF(B144="","",IFERROR(VLOOKUP(B144,DB_Customers!$A:$B,2,0),"❌ Account Not Found"))</f>
        <v/>
      </c>
      <c r="D144" s="81" t="str">
        <f t="shared" ca="1" si="17"/>
        <v/>
      </c>
      <c r="E144" s="51"/>
      <c r="F144" s="53"/>
      <c r="G144" s="49"/>
      <c r="H144" s="53">
        <v>2.5</v>
      </c>
      <c r="I144" s="82" t="str">
        <f t="shared" si="18"/>
        <v/>
      </c>
      <c r="J144" s="82" t="str">
        <f t="shared" si="19"/>
        <v/>
      </c>
      <c r="K144" s="33" t="str">
        <f>IF(B144="","Pending",IF(M144="","⚠️ Enter Code",IF(IFERROR(VLOOKUP(L144,DB_Agents!$B:$E,4,0),"")=M144,"Pending","🔒 BLOCKED")))</f>
        <v>Pending</v>
      </c>
      <c r="L144" s="83" t="s">
        <v>66</v>
      </c>
      <c r="M144" s="49"/>
      <c r="N144" s="80"/>
    </row>
    <row r="145" spans="1:14" ht="20.100000000000001" customHeight="1" x14ac:dyDescent="0.25">
      <c r="A145" s="79" t="str">
        <f t="shared" si="16"/>
        <v/>
      </c>
      <c r="B145" s="49"/>
      <c r="C145" s="24" t="str">
        <f>IF(B145="","",IFERROR(VLOOKUP(B145,DB_Customers!$A:$B,2,0),"❌ Account Not Found"))</f>
        <v/>
      </c>
      <c r="D145" s="81" t="str">
        <f t="shared" ca="1" si="17"/>
        <v/>
      </c>
      <c r="E145" s="51"/>
      <c r="F145" s="53"/>
      <c r="G145" s="49"/>
      <c r="H145" s="53">
        <v>2.5</v>
      </c>
      <c r="I145" s="82" t="str">
        <f t="shared" si="18"/>
        <v/>
      </c>
      <c r="J145" s="82" t="str">
        <f t="shared" si="19"/>
        <v/>
      </c>
      <c r="K145" s="33" t="str">
        <f>IF(B145="","Pending",IF(M145="","⚠️ Enter Code",IF(IFERROR(VLOOKUP(L145,DB_Agents!$B:$E,4,0),"")=M145,"Pending","🔒 BLOCKED")))</f>
        <v>Pending</v>
      </c>
      <c r="L145" s="84" t="s">
        <v>66</v>
      </c>
      <c r="M145" s="49"/>
      <c r="N145" s="24"/>
    </row>
    <row r="146" spans="1:14" ht="20.100000000000001" customHeight="1" x14ac:dyDescent="0.25">
      <c r="A146" s="79" t="str">
        <f t="shared" si="16"/>
        <v/>
      </c>
      <c r="B146" s="49"/>
      <c r="C146" s="80" t="str">
        <f>IF(B146="","",IFERROR(VLOOKUP(B146,DB_Customers!$A:$B,2,0),"❌ Account Not Found"))</f>
        <v/>
      </c>
      <c r="D146" s="81" t="str">
        <f t="shared" ca="1" si="17"/>
        <v/>
      </c>
      <c r="E146" s="51"/>
      <c r="F146" s="53"/>
      <c r="G146" s="49"/>
      <c r="H146" s="53">
        <v>2.5</v>
      </c>
      <c r="I146" s="82" t="str">
        <f t="shared" si="18"/>
        <v/>
      </c>
      <c r="J146" s="82" t="str">
        <f t="shared" si="19"/>
        <v/>
      </c>
      <c r="K146" s="33" t="str">
        <f>IF(B146="","Pending",IF(M146="","⚠️ Enter Code",IF(IFERROR(VLOOKUP(L146,DB_Agents!$B:$E,4,0),"")=M146,"Pending","🔒 BLOCKED")))</f>
        <v>Pending</v>
      </c>
      <c r="L146" s="83" t="s">
        <v>66</v>
      </c>
      <c r="M146" s="49"/>
      <c r="N146" s="80"/>
    </row>
    <row r="147" spans="1:14" ht="20.100000000000001" customHeight="1" x14ac:dyDescent="0.25">
      <c r="A147" s="79" t="str">
        <f t="shared" si="16"/>
        <v/>
      </c>
      <c r="B147" s="49"/>
      <c r="C147" s="24" t="str">
        <f>IF(B147="","",IFERROR(VLOOKUP(B147,DB_Customers!$A:$B,2,0),"❌ Account Not Found"))</f>
        <v/>
      </c>
      <c r="D147" s="81" t="str">
        <f t="shared" ca="1" si="17"/>
        <v/>
      </c>
      <c r="E147" s="51"/>
      <c r="F147" s="53"/>
      <c r="G147" s="49"/>
      <c r="H147" s="53">
        <v>2.5</v>
      </c>
      <c r="I147" s="82" t="str">
        <f t="shared" si="18"/>
        <v/>
      </c>
      <c r="J147" s="82" t="str">
        <f t="shared" si="19"/>
        <v/>
      </c>
      <c r="K147" s="33" t="str">
        <f>IF(B147="","Pending",IF(M147="","⚠️ Enter Code",IF(IFERROR(VLOOKUP(L147,DB_Agents!$B:$E,4,0),"")=M147,"Pending","🔒 BLOCKED")))</f>
        <v>Pending</v>
      </c>
      <c r="L147" s="84" t="s">
        <v>66</v>
      </c>
      <c r="M147" s="49"/>
      <c r="N147" s="24"/>
    </row>
    <row r="148" spans="1:14" ht="20.100000000000001" customHeight="1" x14ac:dyDescent="0.25">
      <c r="A148" s="79" t="str">
        <f t="shared" si="16"/>
        <v/>
      </c>
      <c r="B148" s="49"/>
      <c r="C148" s="80" t="str">
        <f>IF(B148="","",IFERROR(VLOOKUP(B148,DB_Customers!$A:$B,2,0),"❌ Account Not Found"))</f>
        <v/>
      </c>
      <c r="D148" s="81" t="str">
        <f t="shared" ca="1" si="17"/>
        <v/>
      </c>
      <c r="E148" s="51"/>
      <c r="F148" s="53"/>
      <c r="G148" s="49"/>
      <c r="H148" s="53">
        <v>2.5</v>
      </c>
      <c r="I148" s="82" t="str">
        <f t="shared" si="18"/>
        <v/>
      </c>
      <c r="J148" s="82" t="str">
        <f t="shared" si="19"/>
        <v/>
      </c>
      <c r="K148" s="33" t="str">
        <f>IF(B148="","Pending",IF(M148="","⚠️ Enter Code",IF(IFERROR(VLOOKUP(L148,DB_Agents!$B:$E,4,0),"")=M148,"Pending","🔒 BLOCKED")))</f>
        <v>Pending</v>
      </c>
      <c r="L148" s="83" t="s">
        <v>66</v>
      </c>
      <c r="M148" s="49"/>
      <c r="N148" s="80"/>
    </row>
    <row r="149" spans="1:14" ht="20.100000000000001" customHeight="1" x14ac:dyDescent="0.25">
      <c r="A149" s="79" t="str">
        <f t="shared" si="16"/>
        <v/>
      </c>
      <c r="B149" s="49"/>
      <c r="C149" s="24" t="str">
        <f>IF(B149="","",IFERROR(VLOOKUP(B149,DB_Customers!$A:$B,2,0),"❌ Account Not Found"))</f>
        <v/>
      </c>
      <c r="D149" s="81" t="str">
        <f t="shared" ca="1" si="17"/>
        <v/>
      </c>
      <c r="E149" s="51"/>
      <c r="F149" s="53"/>
      <c r="G149" s="49"/>
      <c r="H149" s="53">
        <v>2.5</v>
      </c>
      <c r="I149" s="82" t="str">
        <f t="shared" si="18"/>
        <v/>
      </c>
      <c r="J149" s="82" t="str">
        <f t="shared" si="19"/>
        <v/>
      </c>
      <c r="K149" s="33" t="str">
        <f>IF(B149="","Pending",IF(M149="","⚠️ Enter Code",IF(IFERROR(VLOOKUP(L149,DB_Agents!$B:$E,4,0),"")=M149,"Pending","🔒 BLOCKED")))</f>
        <v>Pending</v>
      </c>
      <c r="L149" s="84" t="s">
        <v>66</v>
      </c>
      <c r="M149" s="49"/>
      <c r="N149" s="24"/>
    </row>
    <row r="150" spans="1:14" ht="20.100000000000001" customHeight="1" x14ac:dyDescent="0.25">
      <c r="A150" s="79" t="str">
        <f t="shared" si="16"/>
        <v/>
      </c>
      <c r="B150" s="49"/>
      <c r="C150" s="80" t="str">
        <f>IF(B150="","",IFERROR(VLOOKUP(B150,DB_Customers!$A:$B,2,0),"❌ Account Not Found"))</f>
        <v/>
      </c>
      <c r="D150" s="81" t="str">
        <f t="shared" ca="1" si="17"/>
        <v/>
      </c>
      <c r="E150" s="51"/>
      <c r="F150" s="53"/>
      <c r="G150" s="49"/>
      <c r="H150" s="53">
        <v>2.5</v>
      </c>
      <c r="I150" s="82" t="str">
        <f t="shared" si="18"/>
        <v/>
      </c>
      <c r="J150" s="82" t="str">
        <f t="shared" si="19"/>
        <v/>
      </c>
      <c r="K150" s="33" t="str">
        <f>IF(B150="","Pending",IF(M150="","⚠️ Enter Code",IF(IFERROR(VLOOKUP(L150,DB_Agents!$B:$E,4,0),"")=M150,"Pending","🔒 BLOCKED")))</f>
        <v>Pending</v>
      </c>
      <c r="L150" s="83" t="s">
        <v>66</v>
      </c>
      <c r="M150" s="49"/>
      <c r="N150" s="80"/>
    </row>
    <row r="151" spans="1:14" ht="20.100000000000001" customHeight="1" x14ac:dyDescent="0.25">
      <c r="A151" s="79" t="str">
        <f t="shared" si="16"/>
        <v/>
      </c>
      <c r="B151" s="49"/>
      <c r="C151" s="24" t="str">
        <f>IF(B151="","",IFERROR(VLOOKUP(B151,DB_Customers!$A:$B,2,0),"❌ Account Not Found"))</f>
        <v/>
      </c>
      <c r="D151" s="81" t="str">
        <f t="shared" ca="1" si="17"/>
        <v/>
      </c>
      <c r="E151" s="51"/>
      <c r="F151" s="53"/>
      <c r="G151" s="49"/>
      <c r="H151" s="53">
        <v>2.5</v>
      </c>
      <c r="I151" s="82" t="str">
        <f t="shared" si="18"/>
        <v/>
      </c>
      <c r="J151" s="82" t="str">
        <f t="shared" si="19"/>
        <v/>
      </c>
      <c r="K151" s="33" t="str">
        <f>IF(B151="","Pending",IF(M151="","⚠️ Enter Code",IF(IFERROR(VLOOKUP(L151,DB_Agents!$B:$E,4,0),"")=M151,"Pending","🔒 BLOCKED")))</f>
        <v>Pending</v>
      </c>
      <c r="L151" s="84" t="s">
        <v>66</v>
      </c>
      <c r="M151" s="49"/>
      <c r="N151" s="24"/>
    </row>
    <row r="152" spans="1:14" ht="20.100000000000001" customHeight="1" x14ac:dyDescent="0.25">
      <c r="A152" s="79" t="str">
        <f t="shared" si="16"/>
        <v/>
      </c>
      <c r="B152" s="49"/>
      <c r="C152" s="80" t="str">
        <f>IF(B152="","",IFERROR(VLOOKUP(B152,DB_Customers!$A:$B,2,0),"❌ Account Not Found"))</f>
        <v/>
      </c>
      <c r="D152" s="81" t="str">
        <f t="shared" ca="1" si="17"/>
        <v/>
      </c>
      <c r="E152" s="51"/>
      <c r="F152" s="53"/>
      <c r="G152" s="49"/>
      <c r="H152" s="53">
        <v>2.5</v>
      </c>
      <c r="I152" s="82" t="str">
        <f t="shared" si="18"/>
        <v/>
      </c>
      <c r="J152" s="82" t="str">
        <f t="shared" si="19"/>
        <v/>
      </c>
      <c r="K152" s="33" t="str">
        <f>IF(B152="","Pending",IF(M152="","⚠️ Enter Code",IF(IFERROR(VLOOKUP(L152,DB_Agents!$B:$E,4,0),"")=M152,"Pending","🔒 BLOCKED")))</f>
        <v>Pending</v>
      </c>
      <c r="L152" s="83" t="s">
        <v>66</v>
      </c>
      <c r="M152" s="49"/>
      <c r="N152" s="80"/>
    </row>
    <row r="153" spans="1:14" ht="20.100000000000001" customHeight="1" x14ac:dyDescent="0.25">
      <c r="A153" s="79" t="str">
        <f t="shared" si="16"/>
        <v/>
      </c>
      <c r="B153" s="49"/>
      <c r="C153" s="24" t="str">
        <f>IF(B153="","",IFERROR(VLOOKUP(B153,DB_Customers!$A:$B,2,0),"❌ Account Not Found"))</f>
        <v/>
      </c>
      <c r="D153" s="81" t="str">
        <f t="shared" ca="1" si="17"/>
        <v/>
      </c>
      <c r="E153" s="51"/>
      <c r="F153" s="53"/>
      <c r="G153" s="49"/>
      <c r="H153" s="53">
        <v>2.5</v>
      </c>
      <c r="I153" s="82" t="str">
        <f t="shared" si="18"/>
        <v/>
      </c>
      <c r="J153" s="82" t="str">
        <f t="shared" si="19"/>
        <v/>
      </c>
      <c r="K153" s="33" t="str">
        <f>IF(B153="","Pending",IF(M153="","⚠️ Enter Code",IF(IFERROR(VLOOKUP(L153,DB_Agents!$B:$E,4,0),"")=M153,"Pending","🔒 BLOCKED")))</f>
        <v>Pending</v>
      </c>
      <c r="L153" s="84" t="s">
        <v>66</v>
      </c>
      <c r="M153" s="49"/>
      <c r="N153" s="24"/>
    </row>
    <row r="154" spans="1:14" ht="20.100000000000001" customHeight="1" x14ac:dyDescent="0.25">
      <c r="A154" s="79" t="str">
        <f t="shared" si="16"/>
        <v/>
      </c>
      <c r="B154" s="49"/>
      <c r="C154" s="80" t="str">
        <f>IF(B154="","",IFERROR(VLOOKUP(B154,DB_Customers!$A:$B,2,0),"❌ Account Not Found"))</f>
        <v/>
      </c>
      <c r="D154" s="81" t="str">
        <f t="shared" ca="1" si="17"/>
        <v/>
      </c>
      <c r="E154" s="51"/>
      <c r="F154" s="53"/>
      <c r="G154" s="49"/>
      <c r="H154" s="53">
        <v>2.5</v>
      </c>
      <c r="I154" s="82" t="str">
        <f t="shared" si="18"/>
        <v/>
      </c>
      <c r="J154" s="82" t="str">
        <f t="shared" si="19"/>
        <v/>
      </c>
      <c r="K154" s="33" t="str">
        <f>IF(B154="","Pending",IF(M154="","⚠️ Enter Code",IF(IFERROR(VLOOKUP(L154,DB_Agents!$B:$E,4,0),"")=M154,"Pending","🔒 BLOCKED")))</f>
        <v>Pending</v>
      </c>
      <c r="L154" s="83" t="s">
        <v>66</v>
      </c>
      <c r="M154" s="49"/>
      <c r="N154" s="80"/>
    </row>
    <row r="155" spans="1:14" ht="20.100000000000001" customHeight="1" x14ac:dyDescent="0.25">
      <c r="A155" s="79" t="str">
        <f t="shared" si="16"/>
        <v/>
      </c>
      <c r="B155" s="49"/>
      <c r="C155" s="24" t="str">
        <f>IF(B155="","",IFERROR(VLOOKUP(B155,DB_Customers!$A:$B,2,0),"❌ Account Not Found"))</f>
        <v/>
      </c>
      <c r="D155" s="81" t="str">
        <f t="shared" ca="1" si="17"/>
        <v/>
      </c>
      <c r="E155" s="51"/>
      <c r="F155" s="53"/>
      <c r="G155" s="49"/>
      <c r="H155" s="53">
        <v>2.5</v>
      </c>
      <c r="I155" s="82" t="str">
        <f t="shared" si="18"/>
        <v/>
      </c>
      <c r="J155" s="82" t="str">
        <f t="shared" si="19"/>
        <v/>
      </c>
      <c r="K155" s="33" t="str">
        <f>IF(B155="","Pending",IF(M155="","⚠️ Enter Code",IF(IFERROR(VLOOKUP(L155,DB_Agents!$B:$E,4,0),"")=M155,"Pending","🔒 BLOCKED")))</f>
        <v>Pending</v>
      </c>
      <c r="L155" s="84" t="s">
        <v>66</v>
      </c>
      <c r="M155" s="49"/>
      <c r="N155" s="24"/>
    </row>
    <row r="156" spans="1:14" ht="20.100000000000001" customHeight="1" x14ac:dyDescent="0.25">
      <c r="A156" s="79" t="str">
        <f t="shared" si="16"/>
        <v/>
      </c>
      <c r="B156" s="49"/>
      <c r="C156" s="80" t="str">
        <f>IF(B156="","",IFERROR(VLOOKUP(B156,DB_Customers!$A:$B,2,0),"❌ Account Not Found"))</f>
        <v/>
      </c>
      <c r="D156" s="81" t="str">
        <f t="shared" ca="1" si="17"/>
        <v/>
      </c>
      <c r="E156" s="51"/>
      <c r="F156" s="53"/>
      <c r="G156" s="49"/>
      <c r="H156" s="53">
        <v>2.5</v>
      </c>
      <c r="I156" s="82" t="str">
        <f t="shared" si="18"/>
        <v/>
      </c>
      <c r="J156" s="82" t="str">
        <f t="shared" si="19"/>
        <v/>
      </c>
      <c r="K156" s="33" t="str">
        <f>IF(B156="","Pending",IF(M156="","⚠️ Enter Code",IF(IFERROR(VLOOKUP(L156,DB_Agents!$B:$E,4,0),"")=M156,"Pending","🔒 BLOCKED")))</f>
        <v>Pending</v>
      </c>
      <c r="L156" s="83" t="s">
        <v>66</v>
      </c>
      <c r="M156" s="49"/>
      <c r="N156" s="80"/>
    </row>
    <row r="157" spans="1:14" ht="20.100000000000001" customHeight="1" x14ac:dyDescent="0.25">
      <c r="A157" s="79" t="str">
        <f t="shared" si="16"/>
        <v/>
      </c>
      <c r="B157" s="49"/>
      <c r="C157" s="24" t="str">
        <f>IF(B157="","",IFERROR(VLOOKUP(B157,DB_Customers!$A:$B,2,0),"❌ Account Not Found"))</f>
        <v/>
      </c>
      <c r="D157" s="81" t="str">
        <f t="shared" ca="1" si="17"/>
        <v/>
      </c>
      <c r="E157" s="51"/>
      <c r="F157" s="53"/>
      <c r="G157" s="49"/>
      <c r="H157" s="53">
        <v>2.5</v>
      </c>
      <c r="I157" s="82" t="str">
        <f t="shared" si="18"/>
        <v/>
      </c>
      <c r="J157" s="82" t="str">
        <f t="shared" si="19"/>
        <v/>
      </c>
      <c r="K157" s="33" t="str">
        <f>IF(B157="","Pending",IF(M157="","⚠️ Enter Code",IF(IFERROR(VLOOKUP(L157,DB_Agents!$B:$E,4,0),"")=M157,"Pending","🔒 BLOCKED")))</f>
        <v>Pending</v>
      </c>
      <c r="L157" s="84" t="s">
        <v>66</v>
      </c>
      <c r="M157" s="49"/>
      <c r="N157" s="24"/>
    </row>
    <row r="158" spans="1:14" ht="20.100000000000001" customHeight="1" x14ac:dyDescent="0.25">
      <c r="A158" s="79" t="str">
        <f t="shared" si="16"/>
        <v/>
      </c>
      <c r="B158" s="49"/>
      <c r="C158" s="80" t="str">
        <f>IF(B158="","",IFERROR(VLOOKUP(B158,DB_Customers!$A:$B,2,0),"❌ Account Not Found"))</f>
        <v/>
      </c>
      <c r="D158" s="81" t="str">
        <f t="shared" ca="1" si="17"/>
        <v/>
      </c>
      <c r="E158" s="51"/>
      <c r="F158" s="53"/>
      <c r="G158" s="49"/>
      <c r="H158" s="53">
        <v>2.5</v>
      </c>
      <c r="I158" s="82" t="str">
        <f t="shared" si="18"/>
        <v/>
      </c>
      <c r="J158" s="82" t="str">
        <f t="shared" si="19"/>
        <v/>
      </c>
      <c r="K158" s="33" t="str">
        <f>IF(B158="","Pending",IF(M158="","⚠️ Enter Code",IF(IFERROR(VLOOKUP(L158,DB_Agents!$B:$E,4,0),"")=M158,"Pending","🔒 BLOCKED")))</f>
        <v>Pending</v>
      </c>
      <c r="L158" s="83" t="s">
        <v>66</v>
      </c>
      <c r="M158" s="49"/>
      <c r="N158" s="80"/>
    </row>
    <row r="159" spans="1:14" ht="20.100000000000001" customHeight="1" x14ac:dyDescent="0.25">
      <c r="A159" s="79" t="str">
        <f t="shared" si="16"/>
        <v/>
      </c>
      <c r="B159" s="49"/>
      <c r="C159" s="24" t="str">
        <f>IF(B159="","",IFERROR(VLOOKUP(B159,DB_Customers!$A:$B,2,0),"❌ Account Not Found"))</f>
        <v/>
      </c>
      <c r="D159" s="81" t="str">
        <f t="shared" ca="1" si="17"/>
        <v/>
      </c>
      <c r="E159" s="51"/>
      <c r="F159" s="53"/>
      <c r="G159" s="49"/>
      <c r="H159" s="53">
        <v>2.5</v>
      </c>
      <c r="I159" s="82" t="str">
        <f t="shared" si="18"/>
        <v/>
      </c>
      <c r="J159" s="82" t="str">
        <f t="shared" si="19"/>
        <v/>
      </c>
      <c r="K159" s="33" t="str">
        <f>IF(B159="","Pending",IF(M159="","⚠️ Enter Code",IF(IFERROR(VLOOKUP(L159,DB_Agents!$B:$E,4,0),"")=M159,"Pending","🔒 BLOCKED")))</f>
        <v>Pending</v>
      </c>
      <c r="L159" s="84" t="s">
        <v>66</v>
      </c>
      <c r="M159" s="49"/>
      <c r="N159" s="24"/>
    </row>
    <row r="160" spans="1:14" ht="20.100000000000001" customHeight="1" x14ac:dyDescent="0.25">
      <c r="A160" s="79" t="str">
        <f t="shared" si="16"/>
        <v/>
      </c>
      <c r="B160" s="49"/>
      <c r="C160" s="80" t="str">
        <f>IF(B160="","",IFERROR(VLOOKUP(B160,DB_Customers!$A:$B,2,0),"❌ Account Not Found"))</f>
        <v/>
      </c>
      <c r="D160" s="81" t="str">
        <f t="shared" ca="1" si="17"/>
        <v/>
      </c>
      <c r="E160" s="51"/>
      <c r="F160" s="53"/>
      <c r="G160" s="49"/>
      <c r="H160" s="53">
        <v>2.5</v>
      </c>
      <c r="I160" s="82" t="str">
        <f t="shared" si="18"/>
        <v/>
      </c>
      <c r="J160" s="82" t="str">
        <f t="shared" si="19"/>
        <v/>
      </c>
      <c r="K160" s="33" t="str">
        <f>IF(B160="","Pending",IF(M160="","⚠️ Enter Code",IF(IFERROR(VLOOKUP(L160,DB_Agents!$B:$E,4,0),"")=M160,"Pending","🔒 BLOCKED")))</f>
        <v>Pending</v>
      </c>
      <c r="L160" s="83" t="s">
        <v>66</v>
      </c>
      <c r="M160" s="49"/>
      <c r="N160" s="80"/>
    </row>
    <row r="161" spans="1:14" ht="20.100000000000001" customHeight="1" x14ac:dyDescent="0.25">
      <c r="A161" s="79" t="str">
        <f t="shared" si="16"/>
        <v/>
      </c>
      <c r="B161" s="49"/>
      <c r="C161" s="24" t="str">
        <f>IF(B161="","",IFERROR(VLOOKUP(B161,DB_Customers!$A:$B,2,0),"❌ Account Not Found"))</f>
        <v/>
      </c>
      <c r="D161" s="81" t="str">
        <f t="shared" ca="1" si="17"/>
        <v/>
      </c>
      <c r="E161" s="51"/>
      <c r="F161" s="53"/>
      <c r="G161" s="49"/>
      <c r="H161" s="53">
        <v>2.5</v>
      </c>
      <c r="I161" s="82" t="str">
        <f t="shared" si="18"/>
        <v/>
      </c>
      <c r="J161" s="82" t="str">
        <f t="shared" si="19"/>
        <v/>
      </c>
      <c r="K161" s="33" t="str">
        <f>IF(B161="","Pending",IF(M161="","⚠️ Enter Code",IF(IFERROR(VLOOKUP(L161,DB_Agents!$B:$E,4,0),"")=M161,"Pending","🔒 BLOCKED")))</f>
        <v>Pending</v>
      </c>
      <c r="L161" s="84" t="s">
        <v>66</v>
      </c>
      <c r="M161" s="49"/>
      <c r="N161" s="24"/>
    </row>
    <row r="162" spans="1:14" ht="20.100000000000001" customHeight="1" x14ac:dyDescent="0.25">
      <c r="A162" s="79" t="str">
        <f t="shared" si="16"/>
        <v/>
      </c>
      <c r="B162" s="49"/>
      <c r="C162" s="80" t="str">
        <f>IF(B162="","",IFERROR(VLOOKUP(B162,DB_Customers!$A:$B,2,0),"❌ Account Not Found"))</f>
        <v/>
      </c>
      <c r="D162" s="81" t="str">
        <f t="shared" ca="1" si="17"/>
        <v/>
      </c>
      <c r="E162" s="51"/>
      <c r="F162" s="53"/>
      <c r="G162" s="49"/>
      <c r="H162" s="53">
        <v>2.5</v>
      </c>
      <c r="I162" s="82" t="str">
        <f t="shared" si="18"/>
        <v/>
      </c>
      <c r="J162" s="82" t="str">
        <f t="shared" si="19"/>
        <v/>
      </c>
      <c r="K162" s="33" t="str">
        <f>IF(B162="","Pending",IF(M162="","⚠️ Enter Code",IF(IFERROR(VLOOKUP(L162,DB_Agents!$B:$E,4,0),"")=M162,"Pending","🔒 BLOCKED")))</f>
        <v>Pending</v>
      </c>
      <c r="L162" s="83" t="s">
        <v>66</v>
      </c>
      <c r="M162" s="49"/>
      <c r="N162" s="80"/>
    </row>
    <row r="163" spans="1:14" ht="20.100000000000001" customHeight="1" x14ac:dyDescent="0.25">
      <c r="A163" s="79" t="str">
        <f t="shared" si="16"/>
        <v/>
      </c>
      <c r="B163" s="49"/>
      <c r="C163" s="24" t="str">
        <f>IF(B163="","",IFERROR(VLOOKUP(B163,DB_Customers!$A:$B,2,0),"❌ Account Not Found"))</f>
        <v/>
      </c>
      <c r="D163" s="81" t="str">
        <f t="shared" ca="1" si="17"/>
        <v/>
      </c>
      <c r="E163" s="51"/>
      <c r="F163" s="53"/>
      <c r="G163" s="49"/>
      <c r="H163" s="53">
        <v>2.5</v>
      </c>
      <c r="I163" s="82" t="str">
        <f t="shared" si="18"/>
        <v/>
      </c>
      <c r="J163" s="82" t="str">
        <f t="shared" si="19"/>
        <v/>
      </c>
      <c r="K163" s="33" t="str">
        <f>IF(B163="","Pending",IF(M163="","⚠️ Enter Code",IF(IFERROR(VLOOKUP(L163,DB_Agents!$B:$E,4,0),"")=M163,"Pending","🔒 BLOCKED")))</f>
        <v>Pending</v>
      </c>
      <c r="L163" s="84" t="s">
        <v>66</v>
      </c>
      <c r="M163" s="49"/>
      <c r="N163" s="24"/>
    </row>
    <row r="164" spans="1:14" ht="20.100000000000001" customHeight="1" x14ac:dyDescent="0.25">
      <c r="A164" s="79" t="str">
        <f t="shared" si="16"/>
        <v/>
      </c>
      <c r="B164" s="49"/>
      <c r="C164" s="80" t="str">
        <f>IF(B164="","",IFERROR(VLOOKUP(B164,DB_Customers!$A:$B,2,0),"❌ Account Not Found"))</f>
        <v/>
      </c>
      <c r="D164" s="81" t="str">
        <f t="shared" ca="1" si="17"/>
        <v/>
      </c>
      <c r="E164" s="51"/>
      <c r="F164" s="53"/>
      <c r="G164" s="49"/>
      <c r="H164" s="53">
        <v>2.5</v>
      </c>
      <c r="I164" s="82" t="str">
        <f t="shared" si="18"/>
        <v/>
      </c>
      <c r="J164" s="82" t="str">
        <f t="shared" si="19"/>
        <v/>
      </c>
      <c r="K164" s="33" t="str">
        <f>IF(B164="","Pending",IF(M164="","⚠️ Enter Code",IF(IFERROR(VLOOKUP(L164,DB_Agents!$B:$E,4,0),"")=M164,"Pending","🔒 BLOCKED")))</f>
        <v>Pending</v>
      </c>
      <c r="L164" s="83" t="s">
        <v>66</v>
      </c>
      <c r="M164" s="49"/>
      <c r="N164" s="80"/>
    </row>
    <row r="165" spans="1:14" ht="20.100000000000001" customHeight="1" x14ac:dyDescent="0.25">
      <c r="A165" s="79" t="str">
        <f t="shared" si="16"/>
        <v/>
      </c>
      <c r="B165" s="49"/>
      <c r="C165" s="24" t="str">
        <f>IF(B165="","",IFERROR(VLOOKUP(B165,DB_Customers!$A:$B,2,0),"❌ Account Not Found"))</f>
        <v/>
      </c>
      <c r="D165" s="81" t="str">
        <f t="shared" ca="1" si="17"/>
        <v/>
      </c>
      <c r="E165" s="51"/>
      <c r="F165" s="53"/>
      <c r="G165" s="49"/>
      <c r="H165" s="53">
        <v>2.5</v>
      </c>
      <c r="I165" s="82" t="str">
        <f t="shared" si="18"/>
        <v/>
      </c>
      <c r="J165" s="82" t="str">
        <f t="shared" si="19"/>
        <v/>
      </c>
      <c r="K165" s="33" t="str">
        <f>IF(B165="","Pending",IF(M165="","⚠️ Enter Code",IF(IFERROR(VLOOKUP(L165,DB_Agents!$B:$E,4,0),"")=M165,"Pending","🔒 BLOCKED")))</f>
        <v>Pending</v>
      </c>
      <c r="L165" s="84" t="s">
        <v>66</v>
      </c>
      <c r="M165" s="49"/>
      <c r="N165" s="24"/>
    </row>
    <row r="166" spans="1:14" ht="20.100000000000001" customHeight="1" x14ac:dyDescent="0.25">
      <c r="A166" s="79" t="str">
        <f t="shared" si="16"/>
        <v/>
      </c>
      <c r="B166" s="49"/>
      <c r="C166" s="80" t="str">
        <f>IF(B166="","",IFERROR(VLOOKUP(B166,DB_Customers!$A:$B,2,0),"❌ Account Not Found"))</f>
        <v/>
      </c>
      <c r="D166" s="81" t="str">
        <f t="shared" ca="1" si="17"/>
        <v/>
      </c>
      <c r="E166" s="51"/>
      <c r="F166" s="53"/>
      <c r="G166" s="49"/>
      <c r="H166" s="53">
        <v>2.5</v>
      </c>
      <c r="I166" s="82" t="str">
        <f t="shared" si="18"/>
        <v/>
      </c>
      <c r="J166" s="82" t="str">
        <f t="shared" si="19"/>
        <v/>
      </c>
      <c r="K166" s="33" t="str">
        <f>IF(B166="","Pending",IF(M166="","⚠️ Enter Code",IF(IFERROR(VLOOKUP(L166,DB_Agents!$B:$E,4,0),"")=M166,"Pending","🔒 BLOCKED")))</f>
        <v>Pending</v>
      </c>
      <c r="L166" s="83" t="s">
        <v>66</v>
      </c>
      <c r="M166" s="49"/>
      <c r="N166" s="80"/>
    </row>
    <row r="167" spans="1:14" ht="20.100000000000001" customHeight="1" x14ac:dyDescent="0.25">
      <c r="A167" s="79" t="str">
        <f t="shared" si="16"/>
        <v/>
      </c>
      <c r="B167" s="49"/>
      <c r="C167" s="24" t="str">
        <f>IF(B167="","",IFERROR(VLOOKUP(B167,DB_Customers!$A:$B,2,0),"❌ Account Not Found"))</f>
        <v/>
      </c>
      <c r="D167" s="81" t="str">
        <f t="shared" ca="1" si="17"/>
        <v/>
      </c>
      <c r="E167" s="51"/>
      <c r="F167" s="53"/>
      <c r="G167" s="49"/>
      <c r="H167" s="53">
        <v>2.5</v>
      </c>
      <c r="I167" s="82" t="str">
        <f t="shared" si="18"/>
        <v/>
      </c>
      <c r="J167" s="82" t="str">
        <f t="shared" si="19"/>
        <v/>
      </c>
      <c r="K167" s="33" t="str">
        <f>IF(B167="","Pending",IF(M167="","⚠️ Enter Code",IF(IFERROR(VLOOKUP(L167,DB_Agents!$B:$E,4,0),"")=M167,"Pending","🔒 BLOCKED")))</f>
        <v>Pending</v>
      </c>
      <c r="L167" s="84" t="s">
        <v>66</v>
      </c>
      <c r="M167" s="49"/>
      <c r="N167" s="24"/>
    </row>
    <row r="168" spans="1:14" ht="20.100000000000001" customHeight="1" x14ac:dyDescent="0.25">
      <c r="A168" s="79" t="str">
        <f t="shared" si="16"/>
        <v/>
      </c>
      <c r="B168" s="49"/>
      <c r="C168" s="80" t="str">
        <f>IF(B168="","",IFERROR(VLOOKUP(B168,DB_Customers!$A:$B,2,0),"❌ Account Not Found"))</f>
        <v/>
      </c>
      <c r="D168" s="81" t="str">
        <f t="shared" ca="1" si="17"/>
        <v/>
      </c>
      <c r="E168" s="51"/>
      <c r="F168" s="53"/>
      <c r="G168" s="49"/>
      <c r="H168" s="53">
        <v>2.5</v>
      </c>
      <c r="I168" s="82" t="str">
        <f t="shared" si="18"/>
        <v/>
      </c>
      <c r="J168" s="82" t="str">
        <f t="shared" si="19"/>
        <v/>
      </c>
      <c r="K168" s="33" t="str">
        <f>IF(B168="","Pending",IF(M168="","⚠️ Enter Code",IF(IFERROR(VLOOKUP(L168,DB_Agents!$B:$E,4,0),"")=M168,"Pending","🔒 BLOCKED")))</f>
        <v>Pending</v>
      </c>
      <c r="L168" s="83" t="s">
        <v>66</v>
      </c>
      <c r="M168" s="49"/>
      <c r="N168" s="80"/>
    </row>
    <row r="169" spans="1:14" ht="20.100000000000001" customHeight="1" x14ac:dyDescent="0.25">
      <c r="A169" s="79" t="str">
        <f t="shared" si="16"/>
        <v/>
      </c>
      <c r="B169" s="49"/>
      <c r="C169" s="24" t="str">
        <f>IF(B169="","",IFERROR(VLOOKUP(B169,DB_Customers!$A:$B,2,0),"❌ Account Not Found"))</f>
        <v/>
      </c>
      <c r="D169" s="81" t="str">
        <f t="shared" ca="1" si="17"/>
        <v/>
      </c>
      <c r="E169" s="51"/>
      <c r="F169" s="53"/>
      <c r="G169" s="49"/>
      <c r="H169" s="53">
        <v>2.5</v>
      </c>
      <c r="I169" s="82" t="str">
        <f t="shared" si="18"/>
        <v/>
      </c>
      <c r="J169" s="82" t="str">
        <f t="shared" si="19"/>
        <v/>
      </c>
      <c r="K169" s="33" t="str">
        <f>IF(B169="","Pending",IF(M169="","⚠️ Enter Code",IF(IFERROR(VLOOKUP(L169,DB_Agents!$B:$E,4,0),"")=M169,"Pending","🔒 BLOCKED")))</f>
        <v>Pending</v>
      </c>
      <c r="L169" s="84" t="s">
        <v>66</v>
      </c>
      <c r="M169" s="49"/>
      <c r="N169" s="24"/>
    </row>
    <row r="170" spans="1:14" ht="20.100000000000001" customHeight="1" x14ac:dyDescent="0.25">
      <c r="A170" s="79" t="str">
        <f t="shared" si="16"/>
        <v/>
      </c>
      <c r="B170" s="49"/>
      <c r="C170" s="80" t="str">
        <f>IF(B170="","",IFERROR(VLOOKUP(B170,DB_Customers!$A:$B,2,0),"❌ Account Not Found"))</f>
        <v/>
      </c>
      <c r="D170" s="81" t="str">
        <f t="shared" ca="1" si="17"/>
        <v/>
      </c>
      <c r="E170" s="51"/>
      <c r="F170" s="53"/>
      <c r="G170" s="49"/>
      <c r="H170" s="53">
        <v>2.5</v>
      </c>
      <c r="I170" s="82" t="str">
        <f t="shared" si="18"/>
        <v/>
      </c>
      <c r="J170" s="82" t="str">
        <f t="shared" si="19"/>
        <v/>
      </c>
      <c r="K170" s="33" t="str">
        <f>IF(B170="","Pending",IF(M170="","⚠️ Enter Code",IF(IFERROR(VLOOKUP(L170,DB_Agents!$B:$E,4,0),"")=M170,"Pending","🔒 BLOCKED")))</f>
        <v>Pending</v>
      </c>
      <c r="L170" s="83" t="s">
        <v>66</v>
      </c>
      <c r="M170" s="49"/>
      <c r="N170" s="80"/>
    </row>
    <row r="171" spans="1:14" ht="20.100000000000001" customHeight="1" x14ac:dyDescent="0.25">
      <c r="A171" s="79" t="str">
        <f t="shared" si="16"/>
        <v/>
      </c>
      <c r="B171" s="49"/>
      <c r="C171" s="24" t="str">
        <f>IF(B171="","",IFERROR(VLOOKUP(B171,DB_Customers!$A:$B,2,0),"❌ Account Not Found"))</f>
        <v/>
      </c>
      <c r="D171" s="81" t="str">
        <f t="shared" ca="1" si="17"/>
        <v/>
      </c>
      <c r="E171" s="51"/>
      <c r="F171" s="53"/>
      <c r="G171" s="49"/>
      <c r="H171" s="53">
        <v>2.5</v>
      </c>
      <c r="I171" s="82" t="str">
        <f t="shared" si="18"/>
        <v/>
      </c>
      <c r="J171" s="82" t="str">
        <f t="shared" si="19"/>
        <v/>
      </c>
      <c r="K171" s="33" t="str">
        <f>IF(B171="","Pending",IF(M171="","⚠️ Enter Code",IF(IFERROR(VLOOKUP(L171,DB_Agents!$B:$E,4,0),"")=M171,"Pending","🔒 BLOCKED")))</f>
        <v>Pending</v>
      </c>
      <c r="L171" s="84" t="s">
        <v>66</v>
      </c>
      <c r="M171" s="49"/>
      <c r="N171" s="24"/>
    </row>
    <row r="172" spans="1:14" ht="20.100000000000001" customHeight="1" x14ac:dyDescent="0.25">
      <c r="A172" s="79" t="str">
        <f t="shared" si="16"/>
        <v/>
      </c>
      <c r="B172" s="49"/>
      <c r="C172" s="80" t="str">
        <f>IF(B172="","",IFERROR(VLOOKUP(B172,DB_Customers!$A:$B,2,0),"❌ Account Not Found"))</f>
        <v/>
      </c>
      <c r="D172" s="81" t="str">
        <f t="shared" ca="1" si="17"/>
        <v/>
      </c>
      <c r="E172" s="51"/>
      <c r="F172" s="53"/>
      <c r="G172" s="49"/>
      <c r="H172" s="53">
        <v>2.5</v>
      </c>
      <c r="I172" s="82" t="str">
        <f t="shared" si="18"/>
        <v/>
      </c>
      <c r="J172" s="82" t="str">
        <f t="shared" si="19"/>
        <v/>
      </c>
      <c r="K172" s="33" t="str">
        <f>IF(B172="","Pending",IF(M172="","⚠️ Enter Code",IF(IFERROR(VLOOKUP(L172,DB_Agents!$B:$E,4,0),"")=M172,"Pending","🔒 BLOCKED")))</f>
        <v>Pending</v>
      </c>
      <c r="L172" s="83" t="s">
        <v>66</v>
      </c>
      <c r="M172" s="49"/>
      <c r="N172" s="80"/>
    </row>
    <row r="173" spans="1:14" ht="20.100000000000001" customHeight="1" x14ac:dyDescent="0.25">
      <c r="A173" s="79" t="str">
        <f t="shared" si="16"/>
        <v/>
      </c>
      <c r="B173" s="49"/>
      <c r="C173" s="24" t="str">
        <f>IF(B173="","",IFERROR(VLOOKUP(B173,DB_Customers!$A:$B,2,0),"❌ Account Not Found"))</f>
        <v/>
      </c>
      <c r="D173" s="81" t="str">
        <f t="shared" ca="1" si="17"/>
        <v/>
      </c>
      <c r="E173" s="51"/>
      <c r="F173" s="53"/>
      <c r="G173" s="49"/>
      <c r="H173" s="53">
        <v>2.5</v>
      </c>
      <c r="I173" s="82" t="str">
        <f t="shared" si="18"/>
        <v/>
      </c>
      <c r="J173" s="82" t="str">
        <f t="shared" si="19"/>
        <v/>
      </c>
      <c r="K173" s="33" t="str">
        <f>IF(B173="","Pending",IF(M173="","⚠️ Enter Code",IF(IFERROR(VLOOKUP(L173,DB_Agents!$B:$E,4,0),"")=M173,"Pending","🔒 BLOCKED")))</f>
        <v>Pending</v>
      </c>
      <c r="L173" s="84" t="s">
        <v>66</v>
      </c>
      <c r="M173" s="49"/>
      <c r="N173" s="24"/>
    </row>
    <row r="174" spans="1:14" ht="20.100000000000001" customHeight="1" x14ac:dyDescent="0.25">
      <c r="A174" s="79" t="str">
        <f t="shared" ref="A174:A205" si="20">IF(B174="","",IF(C174="❌ Account Not Found","INVALID","LN"&amp;TEXT(D174,"YYYYMMDD")&amp;TEXT(ROW()-13,"0000")))</f>
        <v/>
      </c>
      <c r="B174" s="49"/>
      <c r="C174" s="80" t="str">
        <f>IF(B174="","",IFERROR(VLOOKUP(B174,DB_Customers!$A:$B,2,0),"❌ Account Not Found"))</f>
        <v/>
      </c>
      <c r="D174" s="81" t="str">
        <f t="shared" ref="D174:D205" ca="1" si="21">IF(B174="","",TODAY())</f>
        <v/>
      </c>
      <c r="E174" s="51"/>
      <c r="F174" s="53"/>
      <c r="G174" s="49"/>
      <c r="H174" s="53">
        <v>2.5</v>
      </c>
      <c r="I174" s="82" t="str">
        <f t="shared" ref="I174:I205" si="22">IF(E174="","",E174+(E174*H174/100*G174))</f>
        <v/>
      </c>
      <c r="J174" s="82" t="str">
        <f t="shared" ref="J174:J205" si="23">IFERROR(I174/G174,"")</f>
        <v/>
      </c>
      <c r="K174" s="33" t="str">
        <f>IF(B174="","Pending",IF(M174="","⚠️ Enter Code",IF(IFERROR(VLOOKUP(L174,DB_Agents!$B:$E,4,0),"")=M174,"Pending","🔒 BLOCKED")))</f>
        <v>Pending</v>
      </c>
      <c r="L174" s="83" t="s">
        <v>66</v>
      </c>
      <c r="M174" s="49"/>
      <c r="N174" s="80"/>
    </row>
    <row r="175" spans="1:14" ht="20.100000000000001" customHeight="1" x14ac:dyDescent="0.25">
      <c r="A175" s="79" t="str">
        <f t="shared" si="20"/>
        <v/>
      </c>
      <c r="B175" s="49"/>
      <c r="C175" s="24" t="str">
        <f>IF(B175="","",IFERROR(VLOOKUP(B175,DB_Customers!$A:$B,2,0),"❌ Account Not Found"))</f>
        <v/>
      </c>
      <c r="D175" s="81" t="str">
        <f t="shared" ca="1" si="21"/>
        <v/>
      </c>
      <c r="E175" s="51"/>
      <c r="F175" s="53"/>
      <c r="G175" s="49"/>
      <c r="H175" s="53">
        <v>2.5</v>
      </c>
      <c r="I175" s="82" t="str">
        <f t="shared" si="22"/>
        <v/>
      </c>
      <c r="J175" s="82" t="str">
        <f t="shared" si="23"/>
        <v/>
      </c>
      <c r="K175" s="33" t="str">
        <f>IF(B175="","Pending",IF(M175="","⚠️ Enter Code",IF(IFERROR(VLOOKUP(L175,DB_Agents!$B:$E,4,0),"")=M175,"Pending","🔒 BLOCKED")))</f>
        <v>Pending</v>
      </c>
      <c r="L175" s="84" t="s">
        <v>66</v>
      </c>
      <c r="M175" s="49"/>
      <c r="N175" s="24"/>
    </row>
    <row r="176" spans="1:14" ht="20.100000000000001" customHeight="1" x14ac:dyDescent="0.25">
      <c r="A176" s="79" t="str">
        <f t="shared" si="20"/>
        <v/>
      </c>
      <c r="B176" s="49"/>
      <c r="C176" s="80" t="str">
        <f>IF(B176="","",IFERROR(VLOOKUP(B176,DB_Customers!$A:$B,2,0),"❌ Account Not Found"))</f>
        <v/>
      </c>
      <c r="D176" s="81" t="str">
        <f t="shared" ca="1" si="21"/>
        <v/>
      </c>
      <c r="E176" s="51"/>
      <c r="F176" s="53"/>
      <c r="G176" s="49"/>
      <c r="H176" s="53">
        <v>2.5</v>
      </c>
      <c r="I176" s="82" t="str">
        <f t="shared" si="22"/>
        <v/>
      </c>
      <c r="J176" s="82" t="str">
        <f t="shared" si="23"/>
        <v/>
      </c>
      <c r="K176" s="33" t="str">
        <f>IF(B176="","Pending",IF(M176="","⚠️ Enter Code",IF(IFERROR(VLOOKUP(L176,DB_Agents!$B:$E,4,0),"")=M176,"Pending","🔒 BLOCKED")))</f>
        <v>Pending</v>
      </c>
      <c r="L176" s="83" t="s">
        <v>66</v>
      </c>
      <c r="M176" s="49"/>
      <c r="N176" s="80"/>
    </row>
    <row r="177" spans="1:14" ht="20.100000000000001" customHeight="1" x14ac:dyDescent="0.25">
      <c r="A177" s="79" t="str">
        <f t="shared" si="20"/>
        <v/>
      </c>
      <c r="B177" s="49"/>
      <c r="C177" s="24" t="str">
        <f>IF(B177="","",IFERROR(VLOOKUP(B177,DB_Customers!$A:$B,2,0),"❌ Account Not Found"))</f>
        <v/>
      </c>
      <c r="D177" s="81" t="str">
        <f t="shared" ca="1" si="21"/>
        <v/>
      </c>
      <c r="E177" s="51"/>
      <c r="F177" s="53"/>
      <c r="G177" s="49"/>
      <c r="H177" s="53">
        <v>2.5</v>
      </c>
      <c r="I177" s="82" t="str">
        <f t="shared" si="22"/>
        <v/>
      </c>
      <c r="J177" s="82" t="str">
        <f t="shared" si="23"/>
        <v/>
      </c>
      <c r="K177" s="33" t="str">
        <f>IF(B177="","Pending",IF(M177="","⚠️ Enter Code",IF(IFERROR(VLOOKUP(L177,DB_Agents!$B:$E,4,0),"")=M177,"Pending","🔒 BLOCKED")))</f>
        <v>Pending</v>
      </c>
      <c r="L177" s="84" t="s">
        <v>66</v>
      </c>
      <c r="M177" s="49"/>
      <c r="N177" s="24"/>
    </row>
    <row r="178" spans="1:14" ht="20.100000000000001" customHeight="1" x14ac:dyDescent="0.25">
      <c r="A178" s="79" t="str">
        <f t="shared" si="20"/>
        <v/>
      </c>
      <c r="B178" s="49"/>
      <c r="C178" s="80" t="str">
        <f>IF(B178="","",IFERROR(VLOOKUP(B178,DB_Customers!$A:$B,2,0),"❌ Account Not Found"))</f>
        <v/>
      </c>
      <c r="D178" s="81" t="str">
        <f t="shared" ca="1" si="21"/>
        <v/>
      </c>
      <c r="E178" s="51"/>
      <c r="F178" s="53"/>
      <c r="G178" s="49"/>
      <c r="H178" s="53">
        <v>2.5</v>
      </c>
      <c r="I178" s="82" t="str">
        <f t="shared" si="22"/>
        <v/>
      </c>
      <c r="J178" s="82" t="str">
        <f t="shared" si="23"/>
        <v/>
      </c>
      <c r="K178" s="33" t="str">
        <f>IF(B178="","Pending",IF(M178="","⚠️ Enter Code",IF(IFERROR(VLOOKUP(L178,DB_Agents!$B:$E,4,0),"")=M178,"Pending","🔒 BLOCKED")))</f>
        <v>Pending</v>
      </c>
      <c r="L178" s="83" t="s">
        <v>66</v>
      </c>
      <c r="M178" s="49"/>
      <c r="N178" s="80"/>
    </row>
    <row r="179" spans="1:14" ht="20.100000000000001" customHeight="1" x14ac:dyDescent="0.25">
      <c r="A179" s="79" t="str">
        <f t="shared" si="20"/>
        <v/>
      </c>
      <c r="B179" s="49"/>
      <c r="C179" s="24" t="str">
        <f>IF(B179="","",IFERROR(VLOOKUP(B179,DB_Customers!$A:$B,2,0),"❌ Account Not Found"))</f>
        <v/>
      </c>
      <c r="D179" s="81" t="str">
        <f t="shared" ca="1" si="21"/>
        <v/>
      </c>
      <c r="E179" s="51"/>
      <c r="F179" s="53"/>
      <c r="G179" s="49"/>
      <c r="H179" s="53">
        <v>2.5</v>
      </c>
      <c r="I179" s="82" t="str">
        <f t="shared" si="22"/>
        <v/>
      </c>
      <c r="J179" s="82" t="str">
        <f t="shared" si="23"/>
        <v/>
      </c>
      <c r="K179" s="33" t="str">
        <f>IF(B179="","Pending",IF(M179="","⚠️ Enter Code",IF(IFERROR(VLOOKUP(L179,DB_Agents!$B:$E,4,0),"")=M179,"Pending","🔒 BLOCKED")))</f>
        <v>Pending</v>
      </c>
      <c r="L179" s="84" t="s">
        <v>66</v>
      </c>
      <c r="M179" s="49"/>
      <c r="N179" s="24"/>
    </row>
    <row r="180" spans="1:14" ht="20.100000000000001" customHeight="1" x14ac:dyDescent="0.25">
      <c r="A180" s="79" t="str">
        <f t="shared" si="20"/>
        <v/>
      </c>
      <c r="B180" s="49"/>
      <c r="C180" s="80" t="str">
        <f>IF(B180="","",IFERROR(VLOOKUP(B180,DB_Customers!$A:$B,2,0),"❌ Account Not Found"))</f>
        <v/>
      </c>
      <c r="D180" s="81" t="str">
        <f t="shared" ca="1" si="21"/>
        <v/>
      </c>
      <c r="E180" s="51"/>
      <c r="F180" s="53"/>
      <c r="G180" s="49"/>
      <c r="H180" s="53">
        <v>2.5</v>
      </c>
      <c r="I180" s="82" t="str">
        <f t="shared" si="22"/>
        <v/>
      </c>
      <c r="J180" s="82" t="str">
        <f t="shared" si="23"/>
        <v/>
      </c>
      <c r="K180" s="33" t="str">
        <f>IF(B180="","Pending",IF(M180="","⚠️ Enter Code",IF(IFERROR(VLOOKUP(L180,DB_Agents!$B:$E,4,0),"")=M180,"Pending","🔒 BLOCKED")))</f>
        <v>Pending</v>
      </c>
      <c r="L180" s="83" t="s">
        <v>66</v>
      </c>
      <c r="M180" s="49"/>
      <c r="N180" s="80"/>
    </row>
    <row r="181" spans="1:14" ht="20.100000000000001" customHeight="1" x14ac:dyDescent="0.25">
      <c r="A181" s="79" t="str">
        <f t="shared" si="20"/>
        <v/>
      </c>
      <c r="B181" s="49"/>
      <c r="C181" s="24" t="str">
        <f>IF(B181="","",IFERROR(VLOOKUP(B181,DB_Customers!$A:$B,2,0),"❌ Account Not Found"))</f>
        <v/>
      </c>
      <c r="D181" s="81" t="str">
        <f t="shared" ca="1" si="21"/>
        <v/>
      </c>
      <c r="E181" s="51"/>
      <c r="F181" s="53"/>
      <c r="G181" s="49"/>
      <c r="H181" s="53">
        <v>2.5</v>
      </c>
      <c r="I181" s="82" t="str">
        <f t="shared" si="22"/>
        <v/>
      </c>
      <c r="J181" s="82" t="str">
        <f t="shared" si="23"/>
        <v/>
      </c>
      <c r="K181" s="33" t="str">
        <f>IF(B181="","Pending",IF(M181="","⚠️ Enter Code",IF(IFERROR(VLOOKUP(L181,DB_Agents!$B:$E,4,0),"")=M181,"Pending","🔒 BLOCKED")))</f>
        <v>Pending</v>
      </c>
      <c r="L181" s="84" t="s">
        <v>66</v>
      </c>
      <c r="M181" s="49"/>
      <c r="N181" s="24"/>
    </row>
    <row r="182" spans="1:14" ht="20.100000000000001" customHeight="1" x14ac:dyDescent="0.25">
      <c r="A182" s="79" t="str">
        <f t="shared" si="20"/>
        <v/>
      </c>
      <c r="B182" s="49"/>
      <c r="C182" s="80" t="str">
        <f>IF(B182="","",IFERROR(VLOOKUP(B182,DB_Customers!$A:$B,2,0),"❌ Account Not Found"))</f>
        <v/>
      </c>
      <c r="D182" s="81" t="str">
        <f t="shared" ca="1" si="21"/>
        <v/>
      </c>
      <c r="E182" s="51"/>
      <c r="F182" s="53"/>
      <c r="G182" s="49"/>
      <c r="H182" s="53">
        <v>2.5</v>
      </c>
      <c r="I182" s="82" t="str">
        <f t="shared" si="22"/>
        <v/>
      </c>
      <c r="J182" s="82" t="str">
        <f t="shared" si="23"/>
        <v/>
      </c>
      <c r="K182" s="33" t="str">
        <f>IF(B182="","Pending",IF(M182="","⚠️ Enter Code",IF(IFERROR(VLOOKUP(L182,DB_Agents!$B:$E,4,0),"")=M182,"Pending","🔒 BLOCKED")))</f>
        <v>Pending</v>
      </c>
      <c r="L182" s="83" t="s">
        <v>66</v>
      </c>
      <c r="M182" s="49"/>
      <c r="N182" s="80"/>
    </row>
    <row r="183" spans="1:14" ht="20.100000000000001" customHeight="1" x14ac:dyDescent="0.25">
      <c r="A183" s="79" t="str">
        <f t="shared" si="20"/>
        <v/>
      </c>
      <c r="B183" s="49"/>
      <c r="C183" s="24" t="str">
        <f>IF(B183="","",IFERROR(VLOOKUP(B183,DB_Customers!$A:$B,2,0),"❌ Account Not Found"))</f>
        <v/>
      </c>
      <c r="D183" s="81" t="str">
        <f t="shared" ca="1" si="21"/>
        <v/>
      </c>
      <c r="E183" s="51"/>
      <c r="F183" s="53"/>
      <c r="G183" s="49"/>
      <c r="H183" s="53">
        <v>2.5</v>
      </c>
      <c r="I183" s="82" t="str">
        <f t="shared" si="22"/>
        <v/>
      </c>
      <c r="J183" s="82" t="str">
        <f t="shared" si="23"/>
        <v/>
      </c>
      <c r="K183" s="33" t="str">
        <f>IF(B183="","Pending",IF(M183="","⚠️ Enter Code",IF(IFERROR(VLOOKUP(L183,DB_Agents!$B:$E,4,0),"")=M183,"Pending","🔒 BLOCKED")))</f>
        <v>Pending</v>
      </c>
      <c r="L183" s="84" t="s">
        <v>66</v>
      </c>
      <c r="M183" s="49"/>
      <c r="N183" s="24"/>
    </row>
    <row r="184" spans="1:14" ht="20.100000000000001" customHeight="1" x14ac:dyDescent="0.25">
      <c r="A184" s="79" t="str">
        <f t="shared" si="20"/>
        <v/>
      </c>
      <c r="B184" s="49"/>
      <c r="C184" s="80" t="str">
        <f>IF(B184="","",IFERROR(VLOOKUP(B184,DB_Customers!$A:$B,2,0),"❌ Account Not Found"))</f>
        <v/>
      </c>
      <c r="D184" s="81" t="str">
        <f t="shared" ca="1" si="21"/>
        <v/>
      </c>
      <c r="E184" s="51"/>
      <c r="F184" s="53"/>
      <c r="G184" s="49"/>
      <c r="H184" s="53">
        <v>2.5</v>
      </c>
      <c r="I184" s="82" t="str">
        <f t="shared" si="22"/>
        <v/>
      </c>
      <c r="J184" s="82" t="str">
        <f t="shared" si="23"/>
        <v/>
      </c>
      <c r="K184" s="33" t="str">
        <f>IF(B184="","Pending",IF(M184="","⚠️ Enter Code",IF(IFERROR(VLOOKUP(L184,DB_Agents!$B:$E,4,0),"")=M184,"Pending","🔒 BLOCKED")))</f>
        <v>Pending</v>
      </c>
      <c r="L184" s="83" t="s">
        <v>66</v>
      </c>
      <c r="M184" s="49"/>
      <c r="N184" s="80"/>
    </row>
    <row r="185" spans="1:14" ht="20.100000000000001" customHeight="1" x14ac:dyDescent="0.25">
      <c r="A185" s="79" t="str">
        <f t="shared" si="20"/>
        <v/>
      </c>
      <c r="B185" s="49"/>
      <c r="C185" s="24" t="str">
        <f>IF(B185="","",IFERROR(VLOOKUP(B185,DB_Customers!$A:$B,2,0),"❌ Account Not Found"))</f>
        <v/>
      </c>
      <c r="D185" s="81" t="str">
        <f t="shared" ca="1" si="21"/>
        <v/>
      </c>
      <c r="E185" s="51"/>
      <c r="F185" s="53"/>
      <c r="G185" s="49"/>
      <c r="H185" s="53">
        <v>2.5</v>
      </c>
      <c r="I185" s="82" t="str">
        <f t="shared" si="22"/>
        <v/>
      </c>
      <c r="J185" s="82" t="str">
        <f t="shared" si="23"/>
        <v/>
      </c>
      <c r="K185" s="33" t="str">
        <f>IF(B185="","Pending",IF(M185="","⚠️ Enter Code",IF(IFERROR(VLOOKUP(L185,DB_Agents!$B:$E,4,0),"")=M185,"Pending","🔒 BLOCKED")))</f>
        <v>Pending</v>
      </c>
      <c r="L185" s="84" t="s">
        <v>66</v>
      </c>
      <c r="M185" s="49"/>
      <c r="N185" s="24"/>
    </row>
    <row r="186" spans="1:14" ht="20.100000000000001" customHeight="1" x14ac:dyDescent="0.25">
      <c r="A186" s="79" t="str">
        <f t="shared" si="20"/>
        <v/>
      </c>
      <c r="B186" s="49"/>
      <c r="C186" s="80" t="str">
        <f>IF(B186="","",IFERROR(VLOOKUP(B186,DB_Customers!$A:$B,2,0),"❌ Account Not Found"))</f>
        <v/>
      </c>
      <c r="D186" s="81" t="str">
        <f t="shared" ca="1" si="21"/>
        <v/>
      </c>
      <c r="E186" s="51"/>
      <c r="F186" s="53"/>
      <c r="G186" s="49"/>
      <c r="H186" s="53">
        <v>2.5</v>
      </c>
      <c r="I186" s="82" t="str">
        <f t="shared" si="22"/>
        <v/>
      </c>
      <c r="J186" s="82" t="str">
        <f t="shared" si="23"/>
        <v/>
      </c>
      <c r="K186" s="33" t="str">
        <f>IF(B186="","Pending",IF(M186="","⚠️ Enter Code",IF(IFERROR(VLOOKUP(L186,DB_Agents!$B:$E,4,0),"")=M186,"Pending","🔒 BLOCKED")))</f>
        <v>Pending</v>
      </c>
      <c r="L186" s="83" t="s">
        <v>66</v>
      </c>
      <c r="M186" s="49"/>
      <c r="N186" s="80"/>
    </row>
    <row r="187" spans="1:14" ht="20.100000000000001" customHeight="1" x14ac:dyDescent="0.25">
      <c r="A187" s="79" t="str">
        <f t="shared" si="20"/>
        <v/>
      </c>
      <c r="B187" s="49"/>
      <c r="C187" s="24" t="str">
        <f>IF(B187="","",IFERROR(VLOOKUP(B187,DB_Customers!$A:$B,2,0),"❌ Account Not Found"))</f>
        <v/>
      </c>
      <c r="D187" s="81" t="str">
        <f t="shared" ca="1" si="21"/>
        <v/>
      </c>
      <c r="E187" s="51"/>
      <c r="F187" s="53"/>
      <c r="G187" s="49"/>
      <c r="H187" s="53">
        <v>2.5</v>
      </c>
      <c r="I187" s="82" t="str">
        <f t="shared" si="22"/>
        <v/>
      </c>
      <c r="J187" s="82" t="str">
        <f t="shared" si="23"/>
        <v/>
      </c>
      <c r="K187" s="33" t="str">
        <f>IF(B187="","Pending",IF(M187="","⚠️ Enter Code",IF(IFERROR(VLOOKUP(L187,DB_Agents!$B:$E,4,0),"")=M187,"Pending","🔒 BLOCKED")))</f>
        <v>Pending</v>
      </c>
      <c r="L187" s="84" t="s">
        <v>66</v>
      </c>
      <c r="M187" s="49"/>
      <c r="N187" s="24"/>
    </row>
    <row r="188" spans="1:14" ht="20.100000000000001" customHeight="1" x14ac:dyDescent="0.25">
      <c r="A188" s="79" t="str">
        <f t="shared" si="20"/>
        <v/>
      </c>
      <c r="B188" s="49"/>
      <c r="C188" s="80" t="str">
        <f>IF(B188="","",IFERROR(VLOOKUP(B188,DB_Customers!$A:$B,2,0),"❌ Account Not Found"))</f>
        <v/>
      </c>
      <c r="D188" s="81" t="str">
        <f t="shared" ca="1" si="21"/>
        <v/>
      </c>
      <c r="E188" s="51"/>
      <c r="F188" s="53"/>
      <c r="G188" s="49"/>
      <c r="H188" s="53">
        <v>2.5</v>
      </c>
      <c r="I188" s="82" t="str">
        <f t="shared" si="22"/>
        <v/>
      </c>
      <c r="J188" s="82" t="str">
        <f t="shared" si="23"/>
        <v/>
      </c>
      <c r="K188" s="33" t="str">
        <f>IF(B188="","Pending",IF(M188="","⚠️ Enter Code",IF(IFERROR(VLOOKUP(L188,DB_Agents!$B:$E,4,0),"")=M188,"Pending","🔒 BLOCKED")))</f>
        <v>Pending</v>
      </c>
      <c r="L188" s="83" t="s">
        <v>66</v>
      </c>
      <c r="M188" s="49"/>
      <c r="N188" s="80"/>
    </row>
    <row r="189" spans="1:14" ht="20.100000000000001" customHeight="1" x14ac:dyDescent="0.25">
      <c r="A189" s="79" t="str">
        <f t="shared" si="20"/>
        <v/>
      </c>
      <c r="B189" s="49"/>
      <c r="C189" s="24" t="str">
        <f>IF(B189="","",IFERROR(VLOOKUP(B189,DB_Customers!$A:$B,2,0),"❌ Account Not Found"))</f>
        <v/>
      </c>
      <c r="D189" s="81" t="str">
        <f t="shared" ca="1" si="21"/>
        <v/>
      </c>
      <c r="E189" s="51"/>
      <c r="F189" s="53"/>
      <c r="G189" s="49"/>
      <c r="H189" s="53">
        <v>2.5</v>
      </c>
      <c r="I189" s="82" t="str">
        <f t="shared" si="22"/>
        <v/>
      </c>
      <c r="J189" s="82" t="str">
        <f t="shared" si="23"/>
        <v/>
      </c>
      <c r="K189" s="33" t="str">
        <f>IF(B189="","Pending",IF(M189="","⚠️ Enter Code",IF(IFERROR(VLOOKUP(L189,DB_Agents!$B:$E,4,0),"")=M189,"Pending","🔒 BLOCKED")))</f>
        <v>Pending</v>
      </c>
      <c r="L189" s="84" t="s">
        <v>66</v>
      </c>
      <c r="M189" s="49"/>
      <c r="N189" s="24"/>
    </row>
    <row r="190" spans="1:14" ht="20.100000000000001" customHeight="1" x14ac:dyDescent="0.25">
      <c r="A190" s="79" t="str">
        <f t="shared" si="20"/>
        <v/>
      </c>
      <c r="B190" s="49"/>
      <c r="C190" s="80" t="str">
        <f>IF(B190="","",IFERROR(VLOOKUP(B190,DB_Customers!$A:$B,2,0),"❌ Account Not Found"))</f>
        <v/>
      </c>
      <c r="D190" s="81" t="str">
        <f t="shared" ca="1" si="21"/>
        <v/>
      </c>
      <c r="E190" s="51"/>
      <c r="F190" s="53"/>
      <c r="G190" s="49"/>
      <c r="H190" s="53">
        <v>2.5</v>
      </c>
      <c r="I190" s="82" t="str">
        <f t="shared" si="22"/>
        <v/>
      </c>
      <c r="J190" s="82" t="str">
        <f t="shared" si="23"/>
        <v/>
      </c>
      <c r="K190" s="33" t="str">
        <f>IF(B190="","Pending",IF(M190="","⚠️ Enter Code",IF(IFERROR(VLOOKUP(L190,DB_Agents!$B:$E,4,0),"")=M190,"Pending","🔒 BLOCKED")))</f>
        <v>Pending</v>
      </c>
      <c r="L190" s="83" t="s">
        <v>66</v>
      </c>
      <c r="M190" s="49"/>
      <c r="N190" s="80"/>
    </row>
    <row r="191" spans="1:14" ht="20.100000000000001" customHeight="1" x14ac:dyDescent="0.25">
      <c r="A191" s="79" t="str">
        <f t="shared" si="20"/>
        <v/>
      </c>
      <c r="B191" s="49"/>
      <c r="C191" s="24" t="str">
        <f>IF(B191="","",IFERROR(VLOOKUP(B191,DB_Customers!$A:$B,2,0),"❌ Account Not Found"))</f>
        <v/>
      </c>
      <c r="D191" s="81" t="str">
        <f t="shared" ca="1" si="21"/>
        <v/>
      </c>
      <c r="E191" s="51"/>
      <c r="F191" s="53"/>
      <c r="G191" s="49"/>
      <c r="H191" s="53">
        <v>2.5</v>
      </c>
      <c r="I191" s="82" t="str">
        <f t="shared" si="22"/>
        <v/>
      </c>
      <c r="J191" s="82" t="str">
        <f t="shared" si="23"/>
        <v/>
      </c>
      <c r="K191" s="33" t="str">
        <f>IF(B191="","Pending",IF(M191="","⚠️ Enter Code",IF(IFERROR(VLOOKUP(L191,DB_Agents!$B:$E,4,0),"")=M191,"Pending","🔒 BLOCKED")))</f>
        <v>Pending</v>
      </c>
      <c r="L191" s="84" t="s">
        <v>66</v>
      </c>
      <c r="M191" s="49"/>
      <c r="N191" s="24"/>
    </row>
    <row r="192" spans="1:14" ht="20.100000000000001" customHeight="1" x14ac:dyDescent="0.25">
      <c r="A192" s="79" t="str">
        <f t="shared" si="20"/>
        <v/>
      </c>
      <c r="B192" s="49"/>
      <c r="C192" s="80" t="str">
        <f>IF(B192="","",IFERROR(VLOOKUP(B192,DB_Customers!$A:$B,2,0),"❌ Account Not Found"))</f>
        <v/>
      </c>
      <c r="D192" s="81" t="str">
        <f t="shared" ca="1" si="21"/>
        <v/>
      </c>
      <c r="E192" s="51"/>
      <c r="F192" s="53"/>
      <c r="G192" s="49"/>
      <c r="H192" s="53">
        <v>2.5</v>
      </c>
      <c r="I192" s="82" t="str">
        <f t="shared" si="22"/>
        <v/>
      </c>
      <c r="J192" s="82" t="str">
        <f t="shared" si="23"/>
        <v/>
      </c>
      <c r="K192" s="33" t="str">
        <f>IF(B192="","Pending",IF(M192="","⚠️ Enter Code",IF(IFERROR(VLOOKUP(L192,DB_Agents!$B:$E,4,0),"")=M192,"Pending","🔒 BLOCKED")))</f>
        <v>Pending</v>
      </c>
      <c r="L192" s="83" t="s">
        <v>66</v>
      </c>
      <c r="M192" s="49"/>
      <c r="N192" s="80"/>
    </row>
    <row r="193" spans="1:14" ht="20.100000000000001" customHeight="1" x14ac:dyDescent="0.25">
      <c r="A193" s="79" t="str">
        <f t="shared" si="20"/>
        <v/>
      </c>
      <c r="B193" s="49"/>
      <c r="C193" s="24" t="str">
        <f>IF(B193="","",IFERROR(VLOOKUP(B193,DB_Customers!$A:$B,2,0),"❌ Account Not Found"))</f>
        <v/>
      </c>
      <c r="D193" s="81" t="str">
        <f t="shared" ca="1" si="21"/>
        <v/>
      </c>
      <c r="E193" s="51"/>
      <c r="F193" s="53"/>
      <c r="G193" s="49"/>
      <c r="H193" s="53">
        <v>2.5</v>
      </c>
      <c r="I193" s="82" t="str">
        <f t="shared" si="22"/>
        <v/>
      </c>
      <c r="J193" s="82" t="str">
        <f t="shared" si="23"/>
        <v/>
      </c>
      <c r="K193" s="33" t="str">
        <f>IF(B193="","Pending",IF(M193="","⚠️ Enter Code",IF(IFERROR(VLOOKUP(L193,DB_Agents!$B:$E,4,0),"")=M193,"Pending","🔒 BLOCKED")))</f>
        <v>Pending</v>
      </c>
      <c r="L193" s="84" t="s">
        <v>66</v>
      </c>
      <c r="M193" s="49"/>
      <c r="N193" s="24"/>
    </row>
    <row r="194" spans="1:14" ht="20.100000000000001" customHeight="1" x14ac:dyDescent="0.25">
      <c r="A194" s="79" t="str">
        <f t="shared" si="20"/>
        <v/>
      </c>
      <c r="B194" s="49"/>
      <c r="C194" s="80" t="str">
        <f>IF(B194="","",IFERROR(VLOOKUP(B194,DB_Customers!$A:$B,2,0),"❌ Account Not Found"))</f>
        <v/>
      </c>
      <c r="D194" s="81" t="str">
        <f t="shared" ca="1" si="21"/>
        <v/>
      </c>
      <c r="E194" s="51"/>
      <c r="F194" s="53"/>
      <c r="G194" s="49"/>
      <c r="H194" s="53">
        <v>2.5</v>
      </c>
      <c r="I194" s="82" t="str">
        <f t="shared" si="22"/>
        <v/>
      </c>
      <c r="J194" s="82" t="str">
        <f t="shared" si="23"/>
        <v/>
      </c>
      <c r="K194" s="33" t="str">
        <f>IF(B194="","Pending",IF(M194="","⚠️ Enter Code",IF(IFERROR(VLOOKUP(L194,DB_Agents!$B:$E,4,0),"")=M194,"Pending","🔒 BLOCKED")))</f>
        <v>Pending</v>
      </c>
      <c r="L194" s="83" t="s">
        <v>66</v>
      </c>
      <c r="M194" s="49"/>
      <c r="N194" s="80"/>
    </row>
    <row r="195" spans="1:14" ht="20.100000000000001" customHeight="1" x14ac:dyDescent="0.25">
      <c r="A195" s="79" t="str">
        <f t="shared" si="20"/>
        <v/>
      </c>
      <c r="B195" s="49"/>
      <c r="C195" s="24" t="str">
        <f>IF(B195="","",IFERROR(VLOOKUP(B195,DB_Customers!$A:$B,2,0),"❌ Account Not Found"))</f>
        <v/>
      </c>
      <c r="D195" s="81" t="str">
        <f t="shared" ca="1" si="21"/>
        <v/>
      </c>
      <c r="E195" s="51"/>
      <c r="F195" s="53"/>
      <c r="G195" s="49"/>
      <c r="H195" s="53">
        <v>2.5</v>
      </c>
      <c r="I195" s="82" t="str">
        <f t="shared" si="22"/>
        <v/>
      </c>
      <c r="J195" s="82" t="str">
        <f t="shared" si="23"/>
        <v/>
      </c>
      <c r="K195" s="33" t="str">
        <f>IF(B195="","Pending",IF(M195="","⚠️ Enter Code",IF(IFERROR(VLOOKUP(L195,DB_Agents!$B:$E,4,0),"")=M195,"Pending","🔒 BLOCKED")))</f>
        <v>Pending</v>
      </c>
      <c r="L195" s="84" t="s">
        <v>66</v>
      </c>
      <c r="M195" s="49"/>
      <c r="N195" s="24"/>
    </row>
    <row r="196" spans="1:14" ht="20.100000000000001" customHeight="1" x14ac:dyDescent="0.25">
      <c r="A196" s="79" t="str">
        <f t="shared" si="20"/>
        <v/>
      </c>
      <c r="B196" s="49"/>
      <c r="C196" s="80" t="str">
        <f>IF(B196="","",IFERROR(VLOOKUP(B196,DB_Customers!$A:$B,2,0),"❌ Account Not Found"))</f>
        <v/>
      </c>
      <c r="D196" s="81" t="str">
        <f t="shared" ca="1" si="21"/>
        <v/>
      </c>
      <c r="E196" s="51"/>
      <c r="F196" s="53"/>
      <c r="G196" s="49"/>
      <c r="H196" s="53">
        <v>2.5</v>
      </c>
      <c r="I196" s="82" t="str">
        <f t="shared" si="22"/>
        <v/>
      </c>
      <c r="J196" s="82" t="str">
        <f t="shared" si="23"/>
        <v/>
      </c>
      <c r="K196" s="33" t="str">
        <f>IF(B196="","Pending",IF(M196="","⚠️ Enter Code",IF(IFERROR(VLOOKUP(L196,DB_Agents!$B:$E,4,0),"")=M196,"Pending","🔒 BLOCKED")))</f>
        <v>Pending</v>
      </c>
      <c r="L196" s="83" t="s">
        <v>66</v>
      </c>
      <c r="M196" s="49"/>
      <c r="N196" s="80"/>
    </row>
    <row r="197" spans="1:14" ht="20.100000000000001" customHeight="1" x14ac:dyDescent="0.25">
      <c r="A197" s="79" t="str">
        <f t="shared" si="20"/>
        <v/>
      </c>
      <c r="B197" s="49"/>
      <c r="C197" s="24" t="str">
        <f>IF(B197="","",IFERROR(VLOOKUP(B197,DB_Customers!$A:$B,2,0),"❌ Account Not Found"))</f>
        <v/>
      </c>
      <c r="D197" s="81" t="str">
        <f t="shared" ca="1" si="21"/>
        <v/>
      </c>
      <c r="E197" s="51"/>
      <c r="F197" s="53"/>
      <c r="G197" s="49"/>
      <c r="H197" s="53">
        <v>2.5</v>
      </c>
      <c r="I197" s="82" t="str">
        <f t="shared" si="22"/>
        <v/>
      </c>
      <c r="J197" s="82" t="str">
        <f t="shared" si="23"/>
        <v/>
      </c>
      <c r="K197" s="33" t="str">
        <f>IF(B197="","Pending",IF(M197="","⚠️ Enter Code",IF(IFERROR(VLOOKUP(L197,DB_Agents!$B:$E,4,0),"")=M197,"Pending","🔒 BLOCKED")))</f>
        <v>Pending</v>
      </c>
      <c r="L197" s="84" t="s">
        <v>66</v>
      </c>
      <c r="M197" s="49"/>
      <c r="N197" s="24"/>
    </row>
    <row r="198" spans="1:14" ht="20.100000000000001" customHeight="1" x14ac:dyDescent="0.25">
      <c r="A198" s="79" t="str">
        <f t="shared" si="20"/>
        <v/>
      </c>
      <c r="B198" s="49"/>
      <c r="C198" s="80" t="str">
        <f>IF(B198="","",IFERROR(VLOOKUP(B198,DB_Customers!$A:$B,2,0),"❌ Account Not Found"))</f>
        <v/>
      </c>
      <c r="D198" s="81" t="str">
        <f t="shared" ca="1" si="21"/>
        <v/>
      </c>
      <c r="E198" s="51"/>
      <c r="F198" s="53"/>
      <c r="G198" s="49"/>
      <c r="H198" s="53">
        <v>2.5</v>
      </c>
      <c r="I198" s="82" t="str">
        <f t="shared" si="22"/>
        <v/>
      </c>
      <c r="J198" s="82" t="str">
        <f t="shared" si="23"/>
        <v/>
      </c>
      <c r="K198" s="33" t="str">
        <f>IF(B198="","Pending",IF(M198="","⚠️ Enter Code",IF(IFERROR(VLOOKUP(L198,DB_Agents!$B:$E,4,0),"")=M198,"Pending","🔒 BLOCKED")))</f>
        <v>Pending</v>
      </c>
      <c r="L198" s="83" t="s">
        <v>66</v>
      </c>
      <c r="M198" s="49"/>
      <c r="N198" s="80"/>
    </row>
    <row r="199" spans="1:14" ht="20.100000000000001" customHeight="1" x14ac:dyDescent="0.25">
      <c r="A199" s="79" t="str">
        <f t="shared" si="20"/>
        <v/>
      </c>
      <c r="B199" s="49"/>
      <c r="C199" s="24" t="str">
        <f>IF(B199="","",IFERROR(VLOOKUP(B199,DB_Customers!$A:$B,2,0),"❌ Account Not Found"))</f>
        <v/>
      </c>
      <c r="D199" s="81" t="str">
        <f t="shared" ca="1" si="21"/>
        <v/>
      </c>
      <c r="E199" s="51"/>
      <c r="F199" s="53"/>
      <c r="G199" s="49"/>
      <c r="H199" s="53">
        <v>2.5</v>
      </c>
      <c r="I199" s="82" t="str">
        <f t="shared" si="22"/>
        <v/>
      </c>
      <c r="J199" s="82" t="str">
        <f t="shared" si="23"/>
        <v/>
      </c>
      <c r="K199" s="33" t="str">
        <f>IF(B199="","Pending",IF(M199="","⚠️ Enter Code",IF(IFERROR(VLOOKUP(L199,DB_Agents!$B:$E,4,0),"")=M199,"Pending","🔒 BLOCKED")))</f>
        <v>Pending</v>
      </c>
      <c r="L199" s="84" t="s">
        <v>66</v>
      </c>
      <c r="M199" s="49"/>
      <c r="N199" s="24"/>
    </row>
    <row r="200" spans="1:14" ht="20.100000000000001" customHeight="1" x14ac:dyDescent="0.25">
      <c r="A200" s="79" t="str">
        <f t="shared" si="20"/>
        <v/>
      </c>
      <c r="B200" s="49"/>
      <c r="C200" s="80" t="str">
        <f>IF(B200="","",IFERROR(VLOOKUP(B200,DB_Customers!$A:$B,2,0),"❌ Account Not Found"))</f>
        <v/>
      </c>
      <c r="D200" s="81" t="str">
        <f t="shared" ca="1" si="21"/>
        <v/>
      </c>
      <c r="E200" s="51"/>
      <c r="F200" s="53"/>
      <c r="G200" s="49"/>
      <c r="H200" s="53">
        <v>2.5</v>
      </c>
      <c r="I200" s="82" t="str">
        <f t="shared" si="22"/>
        <v/>
      </c>
      <c r="J200" s="82" t="str">
        <f t="shared" si="23"/>
        <v/>
      </c>
      <c r="K200" s="33" t="str">
        <f>IF(B200="","Pending",IF(M200="","⚠️ Enter Code",IF(IFERROR(VLOOKUP(L200,DB_Agents!$B:$E,4,0),"")=M200,"Pending","🔒 BLOCKED")))</f>
        <v>Pending</v>
      </c>
      <c r="L200" s="83" t="s">
        <v>66</v>
      </c>
      <c r="M200" s="49"/>
      <c r="N200" s="80"/>
    </row>
    <row r="201" spans="1:14" ht="20.100000000000001" customHeight="1" x14ac:dyDescent="0.25">
      <c r="A201" s="79" t="str">
        <f t="shared" si="20"/>
        <v/>
      </c>
      <c r="B201" s="49"/>
      <c r="C201" s="24" t="str">
        <f>IF(B201="","",IFERROR(VLOOKUP(B201,DB_Customers!$A:$B,2,0),"❌ Account Not Found"))</f>
        <v/>
      </c>
      <c r="D201" s="81" t="str">
        <f t="shared" ca="1" si="21"/>
        <v/>
      </c>
      <c r="E201" s="51"/>
      <c r="F201" s="53"/>
      <c r="G201" s="49"/>
      <c r="H201" s="53">
        <v>2.5</v>
      </c>
      <c r="I201" s="82" t="str">
        <f t="shared" si="22"/>
        <v/>
      </c>
      <c r="J201" s="82" t="str">
        <f t="shared" si="23"/>
        <v/>
      </c>
      <c r="K201" s="33" t="str">
        <f>IF(B201="","Pending",IF(M201="","⚠️ Enter Code",IF(IFERROR(VLOOKUP(L201,DB_Agents!$B:$E,4,0),"")=M201,"Pending","🔒 BLOCKED")))</f>
        <v>Pending</v>
      </c>
      <c r="L201" s="84" t="s">
        <v>66</v>
      </c>
      <c r="M201" s="49"/>
      <c r="N201" s="24"/>
    </row>
    <row r="202" spans="1:14" ht="20.100000000000001" customHeight="1" x14ac:dyDescent="0.25">
      <c r="A202" s="79" t="str">
        <f t="shared" si="20"/>
        <v/>
      </c>
      <c r="B202" s="49"/>
      <c r="C202" s="80" t="str">
        <f>IF(B202="","",IFERROR(VLOOKUP(B202,DB_Customers!$A:$B,2,0),"❌ Account Not Found"))</f>
        <v/>
      </c>
      <c r="D202" s="81" t="str">
        <f t="shared" ca="1" si="21"/>
        <v/>
      </c>
      <c r="E202" s="51"/>
      <c r="F202" s="53"/>
      <c r="G202" s="49"/>
      <c r="H202" s="53">
        <v>2.5</v>
      </c>
      <c r="I202" s="82" t="str">
        <f t="shared" si="22"/>
        <v/>
      </c>
      <c r="J202" s="82" t="str">
        <f t="shared" si="23"/>
        <v/>
      </c>
      <c r="K202" s="33" t="str">
        <f>IF(B202="","Pending",IF(M202="","⚠️ Enter Code",IF(IFERROR(VLOOKUP(L202,DB_Agents!$B:$E,4,0),"")=M202,"Pending","🔒 BLOCKED")))</f>
        <v>Pending</v>
      </c>
      <c r="L202" s="83" t="s">
        <v>66</v>
      </c>
      <c r="M202" s="49"/>
      <c r="N202" s="80"/>
    </row>
    <row r="203" spans="1:14" ht="20.100000000000001" customHeight="1" x14ac:dyDescent="0.25">
      <c r="A203" s="79" t="str">
        <f t="shared" si="20"/>
        <v/>
      </c>
      <c r="B203" s="49"/>
      <c r="C203" s="24" t="str">
        <f>IF(B203="","",IFERROR(VLOOKUP(B203,DB_Customers!$A:$B,2,0),"❌ Account Not Found"))</f>
        <v/>
      </c>
      <c r="D203" s="81" t="str">
        <f t="shared" ca="1" si="21"/>
        <v/>
      </c>
      <c r="E203" s="51"/>
      <c r="F203" s="53"/>
      <c r="G203" s="49"/>
      <c r="H203" s="53">
        <v>2.5</v>
      </c>
      <c r="I203" s="82" t="str">
        <f t="shared" si="22"/>
        <v/>
      </c>
      <c r="J203" s="82" t="str">
        <f t="shared" si="23"/>
        <v/>
      </c>
      <c r="K203" s="33" t="str">
        <f>IF(B203="","Pending",IF(M203="","⚠️ Enter Code",IF(IFERROR(VLOOKUP(L203,DB_Agents!$B:$E,4,0),"")=M203,"Pending","🔒 BLOCKED")))</f>
        <v>Pending</v>
      </c>
      <c r="L203" s="84" t="s">
        <v>66</v>
      </c>
      <c r="M203" s="49"/>
      <c r="N203" s="24"/>
    </row>
    <row r="204" spans="1:14" ht="20.100000000000001" customHeight="1" x14ac:dyDescent="0.25">
      <c r="A204" s="79" t="str">
        <f t="shared" si="20"/>
        <v/>
      </c>
      <c r="B204" s="49"/>
      <c r="C204" s="80" t="str">
        <f>IF(B204="","",IFERROR(VLOOKUP(B204,DB_Customers!$A:$B,2,0),"❌ Account Not Found"))</f>
        <v/>
      </c>
      <c r="D204" s="81" t="str">
        <f t="shared" ca="1" si="21"/>
        <v/>
      </c>
      <c r="E204" s="51"/>
      <c r="F204" s="53"/>
      <c r="G204" s="49"/>
      <c r="H204" s="53">
        <v>2.5</v>
      </c>
      <c r="I204" s="82" t="str">
        <f t="shared" si="22"/>
        <v/>
      </c>
      <c r="J204" s="82" t="str">
        <f t="shared" si="23"/>
        <v/>
      </c>
      <c r="K204" s="33" t="str">
        <f>IF(B204="","Pending",IF(M204="","⚠️ Enter Code",IF(IFERROR(VLOOKUP(L204,DB_Agents!$B:$E,4,0),"")=M204,"Pending","🔒 BLOCKED")))</f>
        <v>Pending</v>
      </c>
      <c r="L204" s="83" t="s">
        <v>66</v>
      </c>
      <c r="M204" s="49"/>
      <c r="N204" s="80"/>
    </row>
    <row r="205" spans="1:14" ht="20.100000000000001" customHeight="1" x14ac:dyDescent="0.25">
      <c r="A205" s="79" t="str">
        <f t="shared" si="20"/>
        <v/>
      </c>
      <c r="B205" s="49"/>
      <c r="C205" s="24" t="str">
        <f>IF(B205="","",IFERROR(VLOOKUP(B205,DB_Customers!$A:$B,2,0),"❌ Account Not Found"))</f>
        <v/>
      </c>
      <c r="D205" s="81" t="str">
        <f t="shared" ca="1" si="21"/>
        <v/>
      </c>
      <c r="E205" s="51"/>
      <c r="F205" s="53"/>
      <c r="G205" s="49"/>
      <c r="H205" s="53">
        <v>2.5</v>
      </c>
      <c r="I205" s="82" t="str">
        <f t="shared" si="22"/>
        <v/>
      </c>
      <c r="J205" s="82" t="str">
        <f t="shared" si="23"/>
        <v/>
      </c>
      <c r="K205" s="33" t="str">
        <f>IF(B205="","Pending",IF(M205="","⚠️ Enter Code",IF(IFERROR(VLOOKUP(L205,DB_Agents!$B:$E,4,0),"")=M205,"Pending","🔒 BLOCKED")))</f>
        <v>Pending</v>
      </c>
      <c r="L205" s="84" t="s">
        <v>66</v>
      </c>
      <c r="M205" s="49"/>
      <c r="N205" s="24"/>
    </row>
    <row r="206" spans="1:14" ht="20.100000000000001" customHeight="1" x14ac:dyDescent="0.25">
      <c r="A206" s="79" t="str">
        <f t="shared" ref="A206:A213" si="24">IF(B206="","",IF(C206="❌ Account Not Found","INVALID","LN"&amp;TEXT(D206,"YYYYMMDD")&amp;TEXT(ROW()-13,"0000")))</f>
        <v/>
      </c>
      <c r="B206" s="49"/>
      <c r="C206" s="80" t="str">
        <f>IF(B206="","",IFERROR(VLOOKUP(B206,DB_Customers!$A:$B,2,0),"❌ Account Not Found"))</f>
        <v/>
      </c>
      <c r="D206" s="81" t="str">
        <f t="shared" ref="D206:D213" ca="1" si="25">IF(B206="","",TODAY())</f>
        <v/>
      </c>
      <c r="E206" s="51"/>
      <c r="F206" s="53"/>
      <c r="G206" s="49"/>
      <c r="H206" s="53">
        <v>2.5</v>
      </c>
      <c r="I206" s="82" t="str">
        <f t="shared" ref="I206:I213" si="26">IF(E206="","",E206+(E206*H206/100*G206))</f>
        <v/>
      </c>
      <c r="J206" s="82" t="str">
        <f t="shared" ref="J206:J213" si="27">IFERROR(I206/G206,"")</f>
        <v/>
      </c>
      <c r="K206" s="33" t="str">
        <f>IF(B206="","Pending",IF(M206="","⚠️ Enter Code",IF(IFERROR(VLOOKUP(L206,DB_Agents!$B:$E,4,0),"")=M206,"Pending","🔒 BLOCKED")))</f>
        <v>Pending</v>
      </c>
      <c r="L206" s="83" t="s">
        <v>66</v>
      </c>
      <c r="M206" s="49"/>
      <c r="N206" s="80"/>
    </row>
    <row r="207" spans="1:14" ht="20.100000000000001" customHeight="1" x14ac:dyDescent="0.25">
      <c r="A207" s="79" t="str">
        <f t="shared" si="24"/>
        <v/>
      </c>
      <c r="B207" s="49"/>
      <c r="C207" s="24" t="str">
        <f>IF(B207="","",IFERROR(VLOOKUP(B207,DB_Customers!$A:$B,2,0),"❌ Account Not Found"))</f>
        <v/>
      </c>
      <c r="D207" s="81" t="str">
        <f t="shared" ca="1" si="25"/>
        <v/>
      </c>
      <c r="E207" s="51"/>
      <c r="F207" s="53"/>
      <c r="G207" s="49"/>
      <c r="H207" s="53">
        <v>2.5</v>
      </c>
      <c r="I207" s="82" t="str">
        <f t="shared" si="26"/>
        <v/>
      </c>
      <c r="J207" s="82" t="str">
        <f t="shared" si="27"/>
        <v/>
      </c>
      <c r="K207" s="33" t="str">
        <f>IF(B207="","Pending",IF(M207="","⚠️ Enter Code",IF(IFERROR(VLOOKUP(L207,DB_Agents!$B:$E,4,0),"")=M207,"Pending","🔒 BLOCKED")))</f>
        <v>Pending</v>
      </c>
      <c r="L207" s="84" t="s">
        <v>66</v>
      </c>
      <c r="M207" s="49"/>
      <c r="N207" s="24"/>
    </row>
    <row r="208" spans="1:14" ht="20.100000000000001" customHeight="1" x14ac:dyDescent="0.25">
      <c r="A208" s="79" t="str">
        <f t="shared" si="24"/>
        <v/>
      </c>
      <c r="B208" s="49"/>
      <c r="C208" s="80" t="str">
        <f>IF(B208="","",IFERROR(VLOOKUP(B208,DB_Customers!$A:$B,2,0),"❌ Account Not Found"))</f>
        <v/>
      </c>
      <c r="D208" s="81" t="str">
        <f t="shared" ca="1" si="25"/>
        <v/>
      </c>
      <c r="E208" s="51"/>
      <c r="F208" s="53"/>
      <c r="G208" s="49"/>
      <c r="H208" s="53">
        <v>2.5</v>
      </c>
      <c r="I208" s="82" t="str">
        <f t="shared" si="26"/>
        <v/>
      </c>
      <c r="J208" s="82" t="str">
        <f t="shared" si="27"/>
        <v/>
      </c>
      <c r="K208" s="33" t="str">
        <f>IF(B208="","Pending",IF(M208="","⚠️ Enter Code",IF(IFERROR(VLOOKUP(L208,DB_Agents!$B:$E,4,0),"")=M208,"Pending","🔒 BLOCKED")))</f>
        <v>Pending</v>
      </c>
      <c r="L208" s="83" t="s">
        <v>66</v>
      </c>
      <c r="M208" s="49"/>
      <c r="N208" s="80"/>
    </row>
    <row r="209" spans="1:14" ht="20.100000000000001" customHeight="1" x14ac:dyDescent="0.25">
      <c r="A209" s="79" t="str">
        <f t="shared" si="24"/>
        <v/>
      </c>
      <c r="B209" s="49"/>
      <c r="C209" s="24" t="str">
        <f>IF(B209="","",IFERROR(VLOOKUP(B209,DB_Customers!$A:$B,2,0),"❌ Account Not Found"))</f>
        <v/>
      </c>
      <c r="D209" s="81" t="str">
        <f t="shared" ca="1" si="25"/>
        <v/>
      </c>
      <c r="E209" s="51"/>
      <c r="F209" s="53"/>
      <c r="G209" s="49"/>
      <c r="H209" s="53">
        <v>2.5</v>
      </c>
      <c r="I209" s="82" t="str">
        <f t="shared" si="26"/>
        <v/>
      </c>
      <c r="J209" s="82" t="str">
        <f t="shared" si="27"/>
        <v/>
      </c>
      <c r="K209" s="33" t="str">
        <f>IF(B209="","Pending",IF(M209="","⚠️ Enter Code",IF(IFERROR(VLOOKUP(L209,DB_Agents!$B:$E,4,0),"")=M209,"Pending","🔒 BLOCKED")))</f>
        <v>Pending</v>
      </c>
      <c r="L209" s="84" t="s">
        <v>66</v>
      </c>
      <c r="M209" s="49"/>
      <c r="N209" s="24"/>
    </row>
    <row r="210" spans="1:14" ht="20.100000000000001" customHeight="1" x14ac:dyDescent="0.25">
      <c r="A210" s="79" t="str">
        <f t="shared" si="24"/>
        <v/>
      </c>
      <c r="B210" s="49"/>
      <c r="C210" s="80" t="str">
        <f>IF(B210="","",IFERROR(VLOOKUP(B210,DB_Customers!$A:$B,2,0),"❌ Account Not Found"))</f>
        <v/>
      </c>
      <c r="D210" s="81" t="str">
        <f t="shared" ca="1" si="25"/>
        <v/>
      </c>
      <c r="E210" s="51"/>
      <c r="F210" s="53"/>
      <c r="G210" s="49"/>
      <c r="H210" s="53">
        <v>2.5</v>
      </c>
      <c r="I210" s="82" t="str">
        <f t="shared" si="26"/>
        <v/>
      </c>
      <c r="J210" s="82" t="str">
        <f t="shared" si="27"/>
        <v/>
      </c>
      <c r="K210" s="33" t="str">
        <f>IF(B210="","Pending",IF(M210="","⚠️ Enter Code",IF(IFERROR(VLOOKUP(L210,DB_Agents!$B:$E,4,0),"")=M210,"Pending","🔒 BLOCKED")))</f>
        <v>Pending</v>
      </c>
      <c r="L210" s="83" t="s">
        <v>66</v>
      </c>
      <c r="M210" s="49"/>
      <c r="N210" s="80"/>
    </row>
    <row r="211" spans="1:14" ht="20.100000000000001" customHeight="1" x14ac:dyDescent="0.25">
      <c r="A211" s="79" t="str">
        <f t="shared" si="24"/>
        <v/>
      </c>
      <c r="B211" s="49"/>
      <c r="C211" s="24" t="str">
        <f>IF(B211="","",IFERROR(VLOOKUP(B211,DB_Customers!$A:$B,2,0),"❌ Account Not Found"))</f>
        <v/>
      </c>
      <c r="D211" s="81" t="str">
        <f t="shared" ca="1" si="25"/>
        <v/>
      </c>
      <c r="E211" s="51"/>
      <c r="F211" s="53"/>
      <c r="G211" s="49"/>
      <c r="H211" s="53">
        <v>2.5</v>
      </c>
      <c r="I211" s="82" t="str">
        <f t="shared" si="26"/>
        <v/>
      </c>
      <c r="J211" s="82" t="str">
        <f t="shared" si="27"/>
        <v/>
      </c>
      <c r="K211" s="33" t="str">
        <f>IF(B211="","Pending",IF(M211="","⚠️ Enter Code",IF(IFERROR(VLOOKUP(L211,DB_Agents!$B:$E,4,0),"")=M211,"Pending","🔒 BLOCKED")))</f>
        <v>Pending</v>
      </c>
      <c r="L211" s="84" t="s">
        <v>66</v>
      </c>
      <c r="M211" s="49"/>
      <c r="N211" s="24"/>
    </row>
    <row r="212" spans="1:14" ht="20.100000000000001" customHeight="1" x14ac:dyDescent="0.25">
      <c r="A212" s="79" t="str">
        <f t="shared" si="24"/>
        <v/>
      </c>
      <c r="B212" s="49"/>
      <c r="C212" s="80" t="str">
        <f>IF(B212="","",IFERROR(VLOOKUP(B212,DB_Customers!$A:$B,2,0),"❌ Account Not Found"))</f>
        <v/>
      </c>
      <c r="D212" s="81" t="str">
        <f t="shared" ca="1" si="25"/>
        <v/>
      </c>
      <c r="E212" s="51"/>
      <c r="F212" s="53"/>
      <c r="G212" s="49"/>
      <c r="H212" s="53">
        <v>2.5</v>
      </c>
      <c r="I212" s="82" t="str">
        <f t="shared" si="26"/>
        <v/>
      </c>
      <c r="J212" s="82" t="str">
        <f t="shared" si="27"/>
        <v/>
      </c>
      <c r="K212" s="33" t="str">
        <f>IF(B212="","Pending",IF(M212="","⚠️ Enter Code",IF(IFERROR(VLOOKUP(L212,DB_Agents!$B:$E,4,0),"")=M212,"Pending","🔒 BLOCKED")))</f>
        <v>Pending</v>
      </c>
      <c r="L212" s="83" t="s">
        <v>66</v>
      </c>
      <c r="M212" s="49"/>
      <c r="N212" s="80"/>
    </row>
    <row r="213" spans="1:14" ht="20.100000000000001" customHeight="1" x14ac:dyDescent="0.25">
      <c r="A213" s="79" t="str">
        <f t="shared" si="24"/>
        <v/>
      </c>
      <c r="B213" s="49"/>
      <c r="C213" s="24" t="str">
        <f>IF(B213="","",IFERROR(VLOOKUP(B213,DB_Customers!$A:$B,2,0),"❌ Account Not Found"))</f>
        <v/>
      </c>
      <c r="D213" s="81" t="str">
        <f t="shared" ca="1" si="25"/>
        <v/>
      </c>
      <c r="E213" s="51"/>
      <c r="F213" s="53"/>
      <c r="G213" s="49"/>
      <c r="H213" s="53">
        <v>2.5</v>
      </c>
      <c r="I213" s="82" t="str">
        <f t="shared" si="26"/>
        <v/>
      </c>
      <c r="J213" s="82" t="str">
        <f t="shared" si="27"/>
        <v/>
      </c>
      <c r="K213" s="33" t="str">
        <f>IF(B213="","Pending",IF(M213="","⚠️ Enter Code",IF(IFERROR(VLOOKUP(L213,DB_Agents!$B:$E,4,0),"")=M213,"Pending","🔒 BLOCKED")))</f>
        <v>Pending</v>
      </c>
      <c r="L213" s="84" t="s">
        <v>66</v>
      </c>
      <c r="M213" s="49"/>
      <c r="N213" s="24"/>
    </row>
  </sheetData>
  <mergeCells count="3">
    <mergeCell ref="A4:B4"/>
    <mergeCell ref="A2:N2"/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D700"/>
  </sheetPr>
  <dimension ref="A1:F29"/>
  <sheetViews>
    <sheetView showGridLines="0" workbookViewId="0"/>
  </sheetViews>
  <sheetFormatPr defaultRowHeight="15" x14ac:dyDescent="0.25"/>
  <cols>
    <col min="1" max="1" width="4" customWidth="1"/>
    <col min="2" max="2" width="38" customWidth="1"/>
    <col min="3" max="3" width="4" customWidth="1"/>
    <col min="4" max="4" width="28" customWidth="1"/>
    <col min="5" max="6" width="4" customWidth="1"/>
  </cols>
  <sheetData>
    <row r="1" spans="1:6" ht="33.950000000000003" customHeight="1" x14ac:dyDescent="0.25">
      <c r="A1" s="117" t="s">
        <v>209</v>
      </c>
      <c r="B1" s="95"/>
      <c r="C1" s="95"/>
      <c r="D1" s="95"/>
      <c r="E1" s="95"/>
      <c r="F1" s="95"/>
    </row>
    <row r="2" spans="1:6" x14ac:dyDescent="0.25">
      <c r="A2" s="128" t="str">
        <f ca="1">"Report generated: "&amp;TEXT(TODAY(),"dddd d mmmm yyyy")</f>
        <v>Report generated: Saturday 25 April 2026</v>
      </c>
      <c r="B2" s="95"/>
      <c r="C2" s="95"/>
      <c r="D2" s="95"/>
      <c r="E2" s="95"/>
      <c r="F2" s="95"/>
    </row>
    <row r="4" spans="1:6" ht="24" customHeight="1" x14ac:dyDescent="0.25">
      <c r="B4" s="109" t="s">
        <v>210</v>
      </c>
      <c r="C4" s="95"/>
      <c r="D4" s="95"/>
    </row>
    <row r="5" spans="1:6" ht="24" customHeight="1" x14ac:dyDescent="0.25">
      <c r="B5" s="85" t="s">
        <v>211</v>
      </c>
      <c r="D5" s="86">
        <f>IFERROR(COUNTA(DB_Customers!A:A)-3,0)</f>
        <v>500</v>
      </c>
    </row>
    <row r="6" spans="1:6" ht="24" customHeight="1" x14ac:dyDescent="0.25">
      <c r="B6" s="85" t="s">
        <v>54</v>
      </c>
      <c r="D6" s="86">
        <f>IFERROR(COUNTIF(DB_Customers!J:J,"Active"),0)</f>
        <v>1</v>
      </c>
    </row>
    <row r="7" spans="1:6" ht="24" customHeight="1" x14ac:dyDescent="0.25">
      <c r="B7" s="109" t="s">
        <v>212</v>
      </c>
      <c r="C7" s="95"/>
      <c r="D7" s="95"/>
    </row>
    <row r="8" spans="1:6" ht="24" customHeight="1" x14ac:dyDescent="0.25">
      <c r="B8" s="85" t="s">
        <v>87</v>
      </c>
      <c r="D8" s="86">
        <f>IFERROR(SUM(DB_Savings!F:F),0)</f>
        <v>0</v>
      </c>
    </row>
    <row r="9" spans="1:6" ht="24" customHeight="1" x14ac:dyDescent="0.25">
      <c r="B9" s="85" t="s">
        <v>88</v>
      </c>
      <c r="D9" s="86">
        <f>IFERROR(SUM(DB_Withdrawals!G:G),0)</f>
        <v>0</v>
      </c>
    </row>
    <row r="10" spans="1:6" ht="24" customHeight="1" x14ac:dyDescent="0.25">
      <c r="B10" s="85" t="s">
        <v>213</v>
      </c>
      <c r="D10" s="86">
        <f>D8-D9</f>
        <v>0</v>
      </c>
    </row>
    <row r="11" spans="1:6" ht="24" customHeight="1" x14ac:dyDescent="0.25">
      <c r="B11" s="109" t="s">
        <v>214</v>
      </c>
      <c r="C11" s="95"/>
      <c r="D11" s="95"/>
    </row>
    <row r="12" spans="1:6" ht="24" customHeight="1" x14ac:dyDescent="0.25">
      <c r="B12" s="85" t="s">
        <v>215</v>
      </c>
      <c r="D12" s="86">
        <f>IFERROR(SUMIF(DB_Loans!K:K,"Approved",DB_Loans!E:E),0)</f>
        <v>0</v>
      </c>
    </row>
    <row r="13" spans="1:6" ht="24" customHeight="1" x14ac:dyDescent="0.25">
      <c r="B13" s="85" t="s">
        <v>216</v>
      </c>
      <c r="D13" s="86">
        <f>IFERROR(COUNTIF(DB_Loans!K:K,"Approved"),0)</f>
        <v>0</v>
      </c>
    </row>
    <row r="14" spans="1:6" ht="24" customHeight="1" x14ac:dyDescent="0.25">
      <c r="B14" s="85" t="s">
        <v>217</v>
      </c>
      <c r="D14" s="86">
        <f>IFERROR(COUNTIF(DB_Loans!K:K,"Pending"),0)</f>
        <v>0</v>
      </c>
    </row>
    <row r="15" spans="1:6" ht="24" customHeight="1" x14ac:dyDescent="0.25">
      <c r="B15" s="85" t="s">
        <v>218</v>
      </c>
      <c r="D15" s="86">
        <f>IFERROR(SUM('LOAN TOPUP'!E:E),0)</f>
        <v>0</v>
      </c>
    </row>
    <row r="16" spans="1:6" ht="24" customHeight="1" x14ac:dyDescent="0.25">
      <c r="B16" s="85" t="s">
        <v>219</v>
      </c>
      <c r="D16" s="86">
        <f>D12+D15</f>
        <v>0</v>
      </c>
    </row>
    <row r="17" spans="2:4" ht="24" customHeight="1" x14ac:dyDescent="0.25">
      <c r="B17" s="109" t="s">
        <v>220</v>
      </c>
      <c r="C17" s="95"/>
      <c r="D17" s="95"/>
    </row>
    <row r="18" spans="2:4" ht="24" customHeight="1" x14ac:dyDescent="0.25">
      <c r="B18" s="85" t="s">
        <v>221</v>
      </c>
      <c r="D18" s="86">
        <f>IFERROR(SUMIF(DB_Savings!G:G,"Agent 01",DB_Savings!F:F),0)</f>
        <v>0</v>
      </c>
    </row>
    <row r="19" spans="2:4" ht="24" customHeight="1" x14ac:dyDescent="0.25">
      <c r="B19" s="85" t="s">
        <v>222</v>
      </c>
      <c r="D19" s="86">
        <f>IFERROR(SUMIF(DB_Savings!G:G,"Agent 02",DB_Savings!F:F),0)</f>
        <v>0</v>
      </c>
    </row>
    <row r="20" spans="2:4" ht="24" customHeight="1" x14ac:dyDescent="0.25">
      <c r="B20" s="85" t="s">
        <v>223</v>
      </c>
      <c r="D20" s="86">
        <f>IFERROR(SUMIF(DB_Savings!G:G,"Agent 03",DB_Savings!F:F),0)</f>
        <v>0</v>
      </c>
    </row>
    <row r="21" spans="2:4" ht="24" customHeight="1" x14ac:dyDescent="0.25">
      <c r="B21" s="85" t="s">
        <v>224</v>
      </c>
      <c r="D21" s="86">
        <f>IFERROR(SUMIF(DB_Savings!G:G,"Agent 04",DB_Savings!F:F),0)</f>
        <v>0</v>
      </c>
    </row>
    <row r="22" spans="2:4" ht="24" customHeight="1" x14ac:dyDescent="0.25">
      <c r="B22" s="85" t="s">
        <v>225</v>
      </c>
      <c r="D22" s="86">
        <f>IFERROR(SUMIF(DB_Savings!G:G,"Agent 05",DB_Savings!F:F),0)</f>
        <v>0</v>
      </c>
    </row>
    <row r="23" spans="2:4" ht="24" customHeight="1" x14ac:dyDescent="0.25">
      <c r="B23" s="85" t="s">
        <v>226</v>
      </c>
      <c r="D23" s="86">
        <f>IFERROR(SUMIF(DB_Savings!G:G,"Agent 06",DB_Savings!F:F),0)</f>
        <v>0</v>
      </c>
    </row>
    <row r="24" spans="2:4" ht="24" customHeight="1" x14ac:dyDescent="0.25">
      <c r="B24" s="85" t="s">
        <v>227</v>
      </c>
      <c r="D24" s="86">
        <f>IFERROR(SUMIF(DB_Savings!G:G,"Agent 07",DB_Savings!F:F),0)</f>
        <v>0</v>
      </c>
    </row>
    <row r="25" spans="2:4" ht="24" customHeight="1" x14ac:dyDescent="0.25">
      <c r="B25" s="85" t="s">
        <v>228</v>
      </c>
      <c r="D25" s="86">
        <f>IFERROR(SUMIF(DB_Savings!G:G,"Agent 08",DB_Savings!F:F),0)</f>
        <v>0</v>
      </c>
    </row>
    <row r="26" spans="2:4" ht="24" customHeight="1" x14ac:dyDescent="0.25">
      <c r="B26" s="85" t="s">
        <v>229</v>
      </c>
      <c r="D26" s="86">
        <f>IFERROR(SUMIF(DB_Savings!G:G,"Agent 09",DB_Savings!F:F),0)</f>
        <v>0</v>
      </c>
    </row>
    <row r="27" spans="2:4" ht="24" customHeight="1" x14ac:dyDescent="0.25">
      <c r="B27" s="85" t="s">
        <v>230</v>
      </c>
      <c r="D27" s="86">
        <f>IFERROR(SUMIF(DB_Savings!G:G,"Agent 10",DB_Savings!F:F),0)</f>
        <v>0</v>
      </c>
    </row>
    <row r="29" spans="2:4" x14ac:dyDescent="0.25">
      <c r="B29" s="127" t="s">
        <v>231</v>
      </c>
      <c r="C29" s="95"/>
      <c r="D29" s="95"/>
    </row>
  </sheetData>
  <mergeCells count="7">
    <mergeCell ref="B29:D29"/>
    <mergeCell ref="B7:D7"/>
    <mergeCell ref="B11:D11"/>
    <mergeCell ref="A2:F2"/>
    <mergeCell ref="A1:F1"/>
    <mergeCell ref="B4:D4"/>
    <mergeCell ref="B17:D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404040"/>
  </sheetPr>
  <dimension ref="A1:D25"/>
  <sheetViews>
    <sheetView showGridLines="0" workbookViewId="0"/>
  </sheetViews>
  <sheetFormatPr defaultRowHeight="15" x14ac:dyDescent="0.25"/>
  <cols>
    <col min="1" max="1" width="24" customWidth="1"/>
    <col min="2" max="2" width="16" customWidth="1"/>
    <col min="3" max="3" width="18" customWidth="1"/>
    <col min="4" max="4" width="10" customWidth="1"/>
  </cols>
  <sheetData>
    <row r="1" spans="1:4" ht="30" customHeight="1" x14ac:dyDescent="0.25">
      <c r="A1" s="129" t="s">
        <v>232</v>
      </c>
      <c r="B1" s="95"/>
      <c r="C1" s="95"/>
    </row>
    <row r="3" spans="1:4" x14ac:dyDescent="0.25">
      <c r="A3" s="87" t="s">
        <v>233</v>
      </c>
      <c r="B3" s="88" t="s">
        <v>234</v>
      </c>
    </row>
    <row r="4" spans="1:4" x14ac:dyDescent="0.25">
      <c r="A4" s="87" t="s">
        <v>235</v>
      </c>
      <c r="B4" s="88" t="s">
        <v>236</v>
      </c>
    </row>
    <row r="5" spans="1:4" x14ac:dyDescent="0.25">
      <c r="A5" s="87" t="s">
        <v>237</v>
      </c>
      <c r="B5" s="88" t="s">
        <v>238</v>
      </c>
    </row>
    <row r="6" spans="1:4" x14ac:dyDescent="0.25">
      <c r="A6" s="87" t="s">
        <v>239</v>
      </c>
      <c r="B6" s="88" t="s">
        <v>240</v>
      </c>
    </row>
    <row r="7" spans="1:4" x14ac:dyDescent="0.25">
      <c r="A7" s="87" t="s">
        <v>241</v>
      </c>
      <c r="B7" s="88" t="s">
        <v>242</v>
      </c>
    </row>
    <row r="8" spans="1:4" x14ac:dyDescent="0.25">
      <c r="A8" s="87" t="s">
        <v>243</v>
      </c>
      <c r="B8" s="88" t="s">
        <v>244</v>
      </c>
    </row>
    <row r="9" spans="1:4" x14ac:dyDescent="0.25">
      <c r="A9" s="87" t="s">
        <v>245</v>
      </c>
      <c r="B9" s="88">
        <v>10</v>
      </c>
    </row>
    <row r="10" spans="1:4" x14ac:dyDescent="0.25">
      <c r="A10" s="87" t="s">
        <v>246</v>
      </c>
      <c r="B10" s="88" t="s">
        <v>247</v>
      </c>
    </row>
    <row r="11" spans="1:4" x14ac:dyDescent="0.25">
      <c r="A11" s="87" t="s">
        <v>248</v>
      </c>
      <c r="B11" s="88" t="s">
        <v>249</v>
      </c>
    </row>
    <row r="12" spans="1:4" x14ac:dyDescent="0.25">
      <c r="A12" s="87" t="s">
        <v>250</v>
      </c>
      <c r="B12" s="88" t="s">
        <v>251</v>
      </c>
    </row>
    <row r="14" spans="1:4" x14ac:dyDescent="0.25">
      <c r="A14" s="89" t="s">
        <v>252</v>
      </c>
    </row>
    <row r="15" spans="1:4" x14ac:dyDescent="0.25">
      <c r="A15" s="3" t="s">
        <v>253</v>
      </c>
      <c r="B15" s="3" t="s">
        <v>254</v>
      </c>
      <c r="C15" s="3" t="s">
        <v>255</v>
      </c>
      <c r="D15" s="3" t="s">
        <v>81</v>
      </c>
    </row>
    <row r="16" spans="1:4" x14ac:dyDescent="0.25">
      <c r="A16" s="90" t="s">
        <v>57</v>
      </c>
      <c r="B16" s="87" t="s">
        <v>256</v>
      </c>
      <c r="C16" s="90" t="s">
        <v>257</v>
      </c>
      <c r="D16" s="91" t="s">
        <v>258</v>
      </c>
    </row>
    <row r="17" spans="1:4" x14ac:dyDescent="0.25">
      <c r="A17" s="90" t="s">
        <v>58</v>
      </c>
      <c r="B17" s="87" t="s">
        <v>259</v>
      </c>
      <c r="C17" s="90" t="s">
        <v>260</v>
      </c>
      <c r="D17" s="91" t="s">
        <v>258</v>
      </c>
    </row>
    <row r="18" spans="1:4" x14ac:dyDescent="0.25">
      <c r="A18" s="90" t="s">
        <v>59</v>
      </c>
      <c r="B18" s="87" t="s">
        <v>261</v>
      </c>
      <c r="C18" s="90" t="s">
        <v>262</v>
      </c>
      <c r="D18" s="91" t="s">
        <v>258</v>
      </c>
    </row>
    <row r="19" spans="1:4" x14ac:dyDescent="0.25">
      <c r="A19" s="90" t="s">
        <v>60</v>
      </c>
      <c r="B19" s="87" t="s">
        <v>263</v>
      </c>
      <c r="C19" s="90" t="s">
        <v>264</v>
      </c>
      <c r="D19" s="91" t="s">
        <v>258</v>
      </c>
    </row>
    <row r="20" spans="1:4" x14ac:dyDescent="0.25">
      <c r="A20" s="90" t="s">
        <v>61</v>
      </c>
      <c r="B20" s="87" t="s">
        <v>265</v>
      </c>
      <c r="C20" s="90" t="s">
        <v>266</v>
      </c>
      <c r="D20" s="91" t="s">
        <v>258</v>
      </c>
    </row>
    <row r="21" spans="1:4" x14ac:dyDescent="0.25">
      <c r="A21" s="90" t="s">
        <v>62</v>
      </c>
      <c r="B21" s="87" t="s">
        <v>267</v>
      </c>
      <c r="C21" s="90" t="s">
        <v>268</v>
      </c>
      <c r="D21" s="91" t="s">
        <v>258</v>
      </c>
    </row>
    <row r="22" spans="1:4" x14ac:dyDescent="0.25">
      <c r="A22" s="90" t="s">
        <v>63</v>
      </c>
      <c r="B22" s="87" t="s">
        <v>269</v>
      </c>
      <c r="C22" s="90" t="s">
        <v>270</v>
      </c>
      <c r="D22" s="91" t="s">
        <v>258</v>
      </c>
    </row>
    <row r="23" spans="1:4" x14ac:dyDescent="0.25">
      <c r="A23" s="90" t="s">
        <v>64</v>
      </c>
      <c r="B23" s="87" t="s">
        <v>271</v>
      </c>
      <c r="C23" s="90" t="s">
        <v>272</v>
      </c>
      <c r="D23" s="91" t="s">
        <v>258</v>
      </c>
    </row>
    <row r="24" spans="1:4" x14ac:dyDescent="0.25">
      <c r="A24" s="90" t="s">
        <v>65</v>
      </c>
      <c r="B24" s="87" t="s">
        <v>273</v>
      </c>
      <c r="C24" s="90" t="s">
        <v>274</v>
      </c>
      <c r="D24" s="91" t="s">
        <v>258</v>
      </c>
    </row>
    <row r="25" spans="1:4" x14ac:dyDescent="0.25">
      <c r="A25" s="90" t="s">
        <v>66</v>
      </c>
      <c r="B25" s="87" t="s">
        <v>275</v>
      </c>
      <c r="C25" s="90" t="s">
        <v>276</v>
      </c>
      <c r="D25" s="91" t="s">
        <v>258</v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404040"/>
  </sheetPr>
  <dimension ref="A1:H13"/>
  <sheetViews>
    <sheetView showGridLines="0" workbookViewId="0"/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28" customWidth="1"/>
    <col min="5" max="7" width="18" customWidth="1"/>
    <col min="8" max="8" width="24" customWidth="1"/>
  </cols>
  <sheetData>
    <row r="1" spans="1:8" ht="30" customHeight="1" x14ac:dyDescent="0.25">
      <c r="A1" s="100" t="s">
        <v>277</v>
      </c>
      <c r="B1" s="95"/>
      <c r="C1" s="95"/>
      <c r="D1" s="95"/>
      <c r="E1" s="95"/>
      <c r="F1" s="95"/>
      <c r="G1" s="95"/>
      <c r="H1" s="95"/>
    </row>
    <row r="2" spans="1:8" ht="21.95" customHeight="1" x14ac:dyDescent="0.25">
      <c r="A2" s="109" t="s">
        <v>278</v>
      </c>
      <c r="B2" s="95"/>
      <c r="C2" s="95"/>
      <c r="D2" s="95"/>
      <c r="E2" s="95"/>
      <c r="F2" s="95"/>
      <c r="G2" s="95"/>
      <c r="H2" s="95"/>
    </row>
    <row r="3" spans="1:8" ht="30" customHeight="1" x14ac:dyDescent="0.25">
      <c r="A3" s="21" t="s">
        <v>279</v>
      </c>
      <c r="B3" s="21" t="s">
        <v>280</v>
      </c>
      <c r="C3" s="21" t="s">
        <v>81</v>
      </c>
      <c r="D3" s="21" t="s">
        <v>281</v>
      </c>
      <c r="E3" s="21" t="s">
        <v>282</v>
      </c>
      <c r="F3" s="21" t="s">
        <v>283</v>
      </c>
      <c r="G3" s="21" t="s">
        <v>284</v>
      </c>
      <c r="H3" s="21" t="s">
        <v>100</v>
      </c>
    </row>
    <row r="4" spans="1:8" x14ac:dyDescent="0.25">
      <c r="A4" s="92" t="s">
        <v>285</v>
      </c>
      <c r="B4" s="93" t="s">
        <v>57</v>
      </c>
      <c r="C4" s="92" t="s">
        <v>258</v>
      </c>
      <c r="D4" s="92" t="s">
        <v>286</v>
      </c>
      <c r="E4" s="92" t="s">
        <v>256</v>
      </c>
      <c r="F4" s="92" t="s">
        <v>257</v>
      </c>
      <c r="G4" s="92">
        <v>10</v>
      </c>
      <c r="H4" s="92" t="s">
        <v>287</v>
      </c>
    </row>
    <row r="5" spans="1:8" x14ac:dyDescent="0.25">
      <c r="A5" s="24" t="s">
        <v>288</v>
      </c>
      <c r="B5" s="22" t="s">
        <v>58</v>
      </c>
      <c r="C5" s="24" t="s">
        <v>258</v>
      </c>
      <c r="D5" s="24" t="s">
        <v>289</v>
      </c>
      <c r="E5" s="24" t="s">
        <v>259</v>
      </c>
      <c r="F5" s="24" t="s">
        <v>260</v>
      </c>
      <c r="G5" s="24">
        <v>10</v>
      </c>
      <c r="H5" s="24" t="s">
        <v>287</v>
      </c>
    </row>
    <row r="6" spans="1:8" x14ac:dyDescent="0.25">
      <c r="A6" s="92" t="s">
        <v>290</v>
      </c>
      <c r="B6" s="93" t="s">
        <v>59</v>
      </c>
      <c r="C6" s="92" t="s">
        <v>258</v>
      </c>
      <c r="D6" s="92" t="s">
        <v>291</v>
      </c>
      <c r="E6" s="92" t="s">
        <v>261</v>
      </c>
      <c r="F6" s="92" t="s">
        <v>262</v>
      </c>
      <c r="G6" s="92">
        <v>10</v>
      </c>
      <c r="H6" s="92" t="s">
        <v>287</v>
      </c>
    </row>
    <row r="7" spans="1:8" x14ac:dyDescent="0.25">
      <c r="A7" s="24" t="s">
        <v>292</v>
      </c>
      <c r="B7" s="22" t="s">
        <v>60</v>
      </c>
      <c r="C7" s="24" t="s">
        <v>258</v>
      </c>
      <c r="D7" s="24" t="s">
        <v>293</v>
      </c>
      <c r="E7" s="24" t="s">
        <v>263</v>
      </c>
      <c r="F7" s="24" t="s">
        <v>264</v>
      </c>
      <c r="G7" s="24">
        <v>10</v>
      </c>
      <c r="H7" s="24" t="s">
        <v>287</v>
      </c>
    </row>
    <row r="8" spans="1:8" x14ac:dyDescent="0.25">
      <c r="A8" s="92" t="s">
        <v>294</v>
      </c>
      <c r="B8" s="93" t="s">
        <v>61</v>
      </c>
      <c r="C8" s="92" t="s">
        <v>258</v>
      </c>
      <c r="D8" s="92" t="s">
        <v>295</v>
      </c>
      <c r="E8" s="92" t="s">
        <v>265</v>
      </c>
      <c r="F8" s="92" t="s">
        <v>266</v>
      </c>
      <c r="G8" s="92">
        <v>10</v>
      </c>
      <c r="H8" s="92" t="s">
        <v>287</v>
      </c>
    </row>
    <row r="9" spans="1:8" x14ac:dyDescent="0.25">
      <c r="A9" s="24" t="s">
        <v>296</v>
      </c>
      <c r="B9" s="22" t="s">
        <v>62</v>
      </c>
      <c r="C9" s="24" t="s">
        <v>258</v>
      </c>
      <c r="D9" s="24" t="s">
        <v>297</v>
      </c>
      <c r="E9" s="24" t="s">
        <v>267</v>
      </c>
      <c r="F9" s="24" t="s">
        <v>268</v>
      </c>
      <c r="G9" s="24">
        <v>10</v>
      </c>
      <c r="H9" s="24" t="s">
        <v>287</v>
      </c>
    </row>
    <row r="10" spans="1:8" x14ac:dyDescent="0.25">
      <c r="A10" s="92" t="s">
        <v>298</v>
      </c>
      <c r="B10" s="93" t="s">
        <v>63</v>
      </c>
      <c r="C10" s="92" t="s">
        <v>258</v>
      </c>
      <c r="D10" s="92" t="s">
        <v>299</v>
      </c>
      <c r="E10" s="92" t="s">
        <v>269</v>
      </c>
      <c r="F10" s="92" t="s">
        <v>270</v>
      </c>
      <c r="G10" s="92">
        <v>10</v>
      </c>
      <c r="H10" s="92" t="s">
        <v>287</v>
      </c>
    </row>
    <row r="11" spans="1:8" x14ac:dyDescent="0.25">
      <c r="A11" s="24" t="s">
        <v>300</v>
      </c>
      <c r="B11" s="22" t="s">
        <v>64</v>
      </c>
      <c r="C11" s="24" t="s">
        <v>258</v>
      </c>
      <c r="D11" s="24" t="s">
        <v>301</v>
      </c>
      <c r="E11" s="24" t="s">
        <v>271</v>
      </c>
      <c r="F11" s="24" t="s">
        <v>272</v>
      </c>
      <c r="G11" s="24">
        <v>10</v>
      </c>
      <c r="H11" s="24" t="s">
        <v>287</v>
      </c>
    </row>
    <row r="12" spans="1:8" x14ac:dyDescent="0.25">
      <c r="A12" s="92" t="s">
        <v>302</v>
      </c>
      <c r="B12" s="93" t="s">
        <v>65</v>
      </c>
      <c r="C12" s="92" t="s">
        <v>258</v>
      </c>
      <c r="D12" s="92" t="s">
        <v>303</v>
      </c>
      <c r="E12" s="92" t="s">
        <v>273</v>
      </c>
      <c r="F12" s="92" t="s">
        <v>274</v>
      </c>
      <c r="G12" s="92">
        <v>10</v>
      </c>
      <c r="H12" s="92" t="s">
        <v>287</v>
      </c>
    </row>
    <row r="13" spans="1:8" x14ac:dyDescent="0.25">
      <c r="A13" s="24" t="s">
        <v>304</v>
      </c>
      <c r="B13" s="22" t="s">
        <v>66</v>
      </c>
      <c r="C13" s="24" t="s">
        <v>258</v>
      </c>
      <c r="D13" s="24" t="s">
        <v>305</v>
      </c>
      <c r="E13" s="24" t="s">
        <v>275</v>
      </c>
      <c r="F13" s="24" t="s">
        <v>276</v>
      </c>
      <c r="G13" s="24">
        <v>10</v>
      </c>
      <c r="H13" s="24" t="s">
        <v>287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🏠 DASHBOARD</vt:lpstr>
      <vt:lpstr>DEVELOPER</vt:lpstr>
      <vt:lpstr>ACKNOWLEDGEMENT</vt:lpstr>
      <vt:lpstr>🏦 MANAGER DASHBOARD</vt:lpstr>
      <vt:lpstr>NEW ACCOUNT</vt:lpstr>
      <vt:lpstr>DB_Customers</vt:lpstr>
      <vt:lpstr>DB_Savings</vt:lpstr>
      <vt:lpstr>DB_Withdrawals</vt:lpstr>
      <vt:lpstr>DB_Loans</vt:lpstr>
      <vt:lpstr>LOAN TOPUP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REPORTS</vt:lpstr>
      <vt:lpstr>System_Config</vt:lpstr>
      <vt:lpstr>DB_Agents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ABBAN</cp:lastModifiedBy>
  <dcterms:created xsi:type="dcterms:W3CDTF">2026-04-24T20:38:55Z</dcterms:created>
  <dcterms:modified xsi:type="dcterms:W3CDTF">2026-04-25T05:00:49Z</dcterms:modified>
</cp:coreProperties>
</file>